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24226"/>
  <mc:AlternateContent xmlns:mc="http://schemas.openxmlformats.org/markup-compatibility/2006">
    <mc:Choice Requires="x15">
      <x15ac:absPath xmlns:x15ac="http://schemas.microsoft.com/office/spreadsheetml/2010/11/ac" url="C:\Users\jren\Documents\2023 GCC Template\"/>
    </mc:Choice>
  </mc:AlternateContent>
  <xr:revisionPtr revIDLastSave="0" documentId="13_ncr:1_{AF8BFF15-CCE9-41E0-9D25-C9D72252F125}" xr6:coauthVersionLast="47" xr6:coauthVersionMax="47" xr10:uidLastSave="{00000000-0000-0000-0000-000000000000}"/>
  <bookViews>
    <workbookView xWindow="-110" yWindow="-110" windowWidth="25180" windowHeight="16140" firstSheet="1" activeTab="1" xr2:uid="{00000000-000D-0000-FFFF-FFFF00000000}"/>
  </bookViews>
  <sheets>
    <sheet name="__snloffice" sheetId="17" state="veryHidden" r:id="rId1"/>
    <sheet name="2023 ChangeLog" sheetId="26" r:id="rId2"/>
    <sheet name="Read-Me" sheetId="1" r:id="rId3"/>
    <sheet name="Attestation" sheetId="18" r:id="rId4"/>
    <sheet name="Input 1 - Schedule 1" sheetId="2" r:id="rId5"/>
    <sheet name="Input 2 - Inventory" sheetId="3" r:id="rId6"/>
    <sheet name="Input 2 - Inv Limited" sheetId="23" r:id="rId7"/>
    <sheet name="Input 3 - Capital Instruments" sheetId="4" r:id="rId8"/>
    <sheet name="Input 4 - Analytics" sheetId="21" r:id="rId9"/>
    <sheet name="Input 5 - Sensitivity Analysis" sheetId="5" r:id="rId10"/>
    <sheet name="Input 6 - Questions" sheetId="6" r:id="rId11"/>
    <sheet name="Calc 1 - Scaling (Ins)" sheetId="7" r:id="rId12"/>
    <sheet name="Calc 2 -- Scaling (Non-Ins)" sheetId="19" r:id="rId13"/>
    <sheet name="Summary 1 - Entity Level" sheetId="9" r:id="rId14"/>
    <sheet name="Summary 2 - Top Level" sheetId="10" r:id="rId15"/>
    <sheet name="Summary 3 - Analytics" sheetId="20" r:id="rId16"/>
    <sheet name="Grouping Alt Calcs" sheetId="15" r:id="rId17"/>
    <sheet name="Summary 4 -Grouping Alternative" sheetId="14" r:id="rId18"/>
    <sheet name="GCC.Param" sheetId="12" r:id="rId19"/>
  </sheets>
  <externalReferences>
    <externalReference r:id="rId20"/>
    <externalReference r:id="rId21"/>
  </externalReferences>
  <definedNames>
    <definedName name="_xlnm._FilterDatabase" localSheetId="11" hidden="1">'Calc 1 - Scaling (Ins)'!$A$7:$N$57</definedName>
    <definedName name="_xlnm._FilterDatabase" localSheetId="16" hidden="1">'Grouping Alt Calcs'!$C$3:$R$1553</definedName>
    <definedName name="_xlnm._FilterDatabase" localSheetId="4" hidden="1">'Input 1 - Schedule 1'!$D$7:$AP$1009</definedName>
    <definedName name="_xlnm._FilterDatabase" localSheetId="5" hidden="1">'Input 2 - Inventory'!$B$5:$L$1007</definedName>
    <definedName name="_xlnm._FilterDatabase" localSheetId="7" hidden="1">'Input 3 - Capital Instruments'!$E$11:$T$229</definedName>
    <definedName name="_Order1" hidden="1">255</definedName>
    <definedName name="_Order2" hidden="1">255</definedName>
    <definedName name="anscount" hidden="1">1</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41526.5625694444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xcir0" localSheetId="4" hidden="1">-3.14159265358979+(ROW(OFFSET(#REF!,0,0,500,1))-1)*0.0125915537218028</definedName>
    <definedName name="xcir0" localSheetId="9" hidden="1">-3.14159265358979+(ROW(OFFSET(#REF!,0,0,500,1))-1)*0.0125915537218028</definedName>
    <definedName name="xcir0" localSheetId="10" hidden="1">-3.14159265358979+(ROW(OFFSET(#REF!,0,0,500,1))-1)*0.0125915537218028</definedName>
    <definedName name="xcir0" hidden="1">-3.14159265358979+(ROW(OFFSET(#REF!,0,0,500,1))-1)*0.0125915537218028</definedName>
    <definedName name="ycir2" localSheetId="12" hidden="1">1*COS([1]!xcir0)+0</definedName>
    <definedName name="ycir2" localSheetId="16" hidden="1">1*COS([1]!xcir0)+0</definedName>
    <definedName name="ycir2" localSheetId="4" hidden="1">1*COS('Input 1 - Schedule 1'!xcir0)+0</definedName>
    <definedName name="ycir2" localSheetId="6" hidden="1">1*COS('[2]Calc 2 - Select Options Summ'!xcir0)+0</definedName>
    <definedName name="ycir2" localSheetId="8" hidden="1">1*COS('[2]Calc 2 - Select Options'!xcir0)+0</definedName>
    <definedName name="ycir2" localSheetId="9" hidden="1">1*COS('Input 5 - Sensitivity Analysis'!xcir0)+0</definedName>
    <definedName name="ycir2" localSheetId="10" hidden="1">1*COS('Input 6 - Questions'!xcir0)+0</definedName>
    <definedName name="ycir2" localSheetId="15" hidden="1">1*COS('[2]Calc 2 - Select Options'!xcir0)+0</definedName>
    <definedName name="ycir2" hidden="1">1*COS([1]!xcir0)+0</definedName>
    <definedName name="yycir3" localSheetId="12" hidden="1">1*SIN([1]!xcir0)+0+0*COS([1]!xcir0)</definedName>
    <definedName name="yycir3" localSheetId="16" hidden="1">1*SIN([1]!xcir0)+0+0*COS([1]!xcir0)</definedName>
    <definedName name="yycir3" localSheetId="4" hidden="1">1*SIN('Input 1 - Schedule 1'!xcir0)+0+0*COS('Input 1 - Schedule 1'!xcir0)</definedName>
    <definedName name="yycir3" localSheetId="6" hidden="1">1*SIN('[2]Calc 2 - Select Options'!xcir0)+0+0*COS('[2]Calc 2 - Select Options'!xcir0)</definedName>
    <definedName name="yycir3" localSheetId="8" hidden="1">1*SIN('[2]Calc 2 - Select Options'!xcir0)+0+0*COS('[2]Calc 2 - Select Options'!xcir0)</definedName>
    <definedName name="yycir3" localSheetId="9" hidden="1">1*SIN('Input 5 - Sensitivity Analysis'!xcir0)+0+0*COS('Input 5 - Sensitivity Analysis'!xcir0)</definedName>
    <definedName name="yycir3" localSheetId="10" hidden="1">1*SIN('Input 6 - Questions'!xcir0)+0+0*COS('Input 6 - Questions'!xcir0)</definedName>
    <definedName name="yycir3" localSheetId="15" hidden="1">1*SIN('[2]Calc 2 - Select Options'!xcir0)+0+0*COS('[2]Calc 2 - Select Options'!xcir0)</definedName>
    <definedName name="yycir3" hidden="1">1*SIN([1]!xcir0)+0+0*COS([1]!xcir0)</definedName>
  </definedNames>
  <calcPr calcId="191028"/>
  <pivotCaches>
    <pivotCache cacheId="0"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72" i="15" l="1"/>
  <c r="B1073" i="15"/>
  <c r="C1073" i="15"/>
  <c r="E1073" i="15"/>
  <c r="D1073" i="15" s="1"/>
  <c r="G1073" i="15"/>
  <c r="H1073" i="15"/>
  <c r="I1073" i="15"/>
  <c r="J1073" i="15"/>
  <c r="K1073" i="15"/>
  <c r="L1073" i="15"/>
  <c r="M1073" i="15"/>
  <c r="N1073" i="15"/>
  <c r="O1073" i="15"/>
  <c r="P1073" i="15"/>
  <c r="Q1073" i="15"/>
  <c r="F1073" i="15" s="1"/>
  <c r="B1074" i="15"/>
  <c r="C1074" i="15"/>
  <c r="E1074" i="15"/>
  <c r="D1074" i="15" s="1"/>
  <c r="G1074" i="15"/>
  <c r="H1074" i="15"/>
  <c r="I1074" i="15"/>
  <c r="J1074" i="15"/>
  <c r="K1074" i="15"/>
  <c r="L1074" i="15"/>
  <c r="M1074" i="15"/>
  <c r="N1074" i="15"/>
  <c r="O1074" i="15"/>
  <c r="P1074" i="15"/>
  <c r="Q1074" i="15"/>
  <c r="F1074" i="15" s="1"/>
  <c r="B1075" i="15"/>
  <c r="C1075" i="15"/>
  <c r="E1075" i="15"/>
  <c r="D1075" i="15" s="1"/>
  <c r="G1075" i="15"/>
  <c r="H1075" i="15"/>
  <c r="I1075" i="15"/>
  <c r="J1075" i="15"/>
  <c r="K1075" i="15"/>
  <c r="L1075" i="15"/>
  <c r="M1075" i="15"/>
  <c r="N1075" i="15"/>
  <c r="O1075" i="15"/>
  <c r="P1075" i="15"/>
  <c r="Q1075" i="15"/>
  <c r="F1075" i="15" s="1"/>
  <c r="B1076" i="15"/>
  <c r="C1076" i="15"/>
  <c r="E1076" i="15"/>
  <c r="D1076" i="15" s="1"/>
  <c r="G1076" i="15"/>
  <c r="H1076" i="15"/>
  <c r="I1076" i="15"/>
  <c r="J1076" i="15"/>
  <c r="K1076" i="15"/>
  <c r="L1076" i="15"/>
  <c r="M1076" i="15"/>
  <c r="N1076" i="15"/>
  <c r="O1076" i="15"/>
  <c r="P1076" i="15"/>
  <c r="Q1076" i="15"/>
  <c r="F1076" i="15" s="1"/>
  <c r="B1077" i="15"/>
  <c r="C1077" i="15"/>
  <c r="E1077" i="15"/>
  <c r="D1077" i="15" s="1"/>
  <c r="G1077" i="15"/>
  <c r="H1077" i="15"/>
  <c r="I1077" i="15"/>
  <c r="J1077" i="15"/>
  <c r="K1077" i="15"/>
  <c r="L1077" i="15"/>
  <c r="M1077" i="15"/>
  <c r="N1077" i="15"/>
  <c r="O1077" i="15"/>
  <c r="P1077" i="15"/>
  <c r="Q1077" i="15"/>
  <c r="F1077" i="15" s="1"/>
  <c r="B1078" i="15"/>
  <c r="C1078" i="15"/>
  <c r="E1078" i="15"/>
  <c r="D1078" i="15" s="1"/>
  <c r="G1078" i="15"/>
  <c r="H1078" i="15"/>
  <c r="I1078" i="15"/>
  <c r="J1078" i="15"/>
  <c r="K1078" i="15"/>
  <c r="L1078" i="15"/>
  <c r="M1078" i="15"/>
  <c r="N1078" i="15"/>
  <c r="O1078" i="15"/>
  <c r="P1078" i="15"/>
  <c r="Q1078" i="15"/>
  <c r="F1078" i="15" s="1"/>
  <c r="B1079" i="15"/>
  <c r="C1079" i="15"/>
  <c r="E1079" i="15"/>
  <c r="D1079" i="15" s="1"/>
  <c r="G1079" i="15"/>
  <c r="H1079" i="15"/>
  <c r="I1079" i="15"/>
  <c r="J1079" i="15"/>
  <c r="K1079" i="15"/>
  <c r="L1079" i="15"/>
  <c r="M1079" i="15"/>
  <c r="N1079" i="15"/>
  <c r="O1079" i="15"/>
  <c r="P1079" i="15"/>
  <c r="Q1079" i="15"/>
  <c r="F1079" i="15" s="1"/>
  <c r="B1080" i="15"/>
  <c r="C1080" i="15"/>
  <c r="E1080" i="15"/>
  <c r="D1080" i="15" s="1"/>
  <c r="G1080" i="15"/>
  <c r="H1080" i="15"/>
  <c r="I1080" i="15"/>
  <c r="J1080" i="15"/>
  <c r="K1080" i="15"/>
  <c r="L1080" i="15"/>
  <c r="M1080" i="15"/>
  <c r="N1080" i="15"/>
  <c r="O1080" i="15"/>
  <c r="P1080" i="15"/>
  <c r="Q1080" i="15"/>
  <c r="F1080" i="15" s="1"/>
  <c r="B1081" i="15"/>
  <c r="C1081" i="15"/>
  <c r="E1081" i="15"/>
  <c r="D1081" i="15" s="1"/>
  <c r="G1081" i="15"/>
  <c r="H1081" i="15"/>
  <c r="I1081" i="15"/>
  <c r="J1081" i="15"/>
  <c r="K1081" i="15"/>
  <c r="L1081" i="15"/>
  <c r="M1081" i="15"/>
  <c r="N1081" i="15"/>
  <c r="O1081" i="15"/>
  <c r="P1081" i="15"/>
  <c r="Q1081" i="15"/>
  <c r="F1081" i="15" s="1"/>
  <c r="B1082" i="15"/>
  <c r="C1082" i="15"/>
  <c r="E1082" i="15"/>
  <c r="D1082" i="15" s="1"/>
  <c r="G1082" i="15"/>
  <c r="H1082" i="15"/>
  <c r="I1082" i="15"/>
  <c r="J1082" i="15"/>
  <c r="K1082" i="15"/>
  <c r="L1082" i="15"/>
  <c r="M1082" i="15"/>
  <c r="N1082" i="15"/>
  <c r="O1082" i="15"/>
  <c r="P1082" i="15"/>
  <c r="Q1082" i="15"/>
  <c r="F1082" i="15" s="1"/>
  <c r="B1083" i="15"/>
  <c r="C1083" i="15"/>
  <c r="E1083" i="15"/>
  <c r="D1083" i="15" s="1"/>
  <c r="G1083" i="15"/>
  <c r="H1083" i="15"/>
  <c r="I1083" i="15"/>
  <c r="J1083" i="15"/>
  <c r="K1083" i="15"/>
  <c r="L1083" i="15"/>
  <c r="M1083" i="15"/>
  <c r="N1083" i="15"/>
  <c r="O1083" i="15"/>
  <c r="P1083" i="15"/>
  <c r="Q1083" i="15"/>
  <c r="F1083" i="15" s="1"/>
  <c r="B1084" i="15"/>
  <c r="C1084" i="15"/>
  <c r="E1084" i="15"/>
  <c r="D1084" i="15" s="1"/>
  <c r="G1084" i="15"/>
  <c r="H1084" i="15"/>
  <c r="I1084" i="15"/>
  <c r="J1084" i="15"/>
  <c r="K1084" i="15"/>
  <c r="L1084" i="15"/>
  <c r="M1084" i="15"/>
  <c r="N1084" i="15"/>
  <c r="O1084" i="15"/>
  <c r="P1084" i="15"/>
  <c r="Q1084" i="15"/>
  <c r="F1084" i="15" s="1"/>
  <c r="B1085" i="15"/>
  <c r="C1085" i="15"/>
  <c r="E1085" i="15"/>
  <c r="D1085" i="15" s="1"/>
  <c r="G1085" i="15"/>
  <c r="H1085" i="15"/>
  <c r="I1085" i="15"/>
  <c r="J1085" i="15"/>
  <c r="K1085" i="15"/>
  <c r="L1085" i="15"/>
  <c r="M1085" i="15"/>
  <c r="N1085" i="15"/>
  <c r="O1085" i="15"/>
  <c r="P1085" i="15"/>
  <c r="Q1085" i="15"/>
  <c r="F1085" i="15" s="1"/>
  <c r="B1086" i="15"/>
  <c r="C1086" i="15"/>
  <c r="E1086" i="15"/>
  <c r="D1086" i="15" s="1"/>
  <c r="G1086" i="15"/>
  <c r="H1086" i="15"/>
  <c r="I1086" i="15"/>
  <c r="J1086" i="15"/>
  <c r="K1086" i="15"/>
  <c r="L1086" i="15"/>
  <c r="M1086" i="15"/>
  <c r="N1086" i="15"/>
  <c r="O1086" i="15"/>
  <c r="P1086" i="15"/>
  <c r="Q1086" i="15"/>
  <c r="F1086" i="15" s="1"/>
  <c r="B1087" i="15"/>
  <c r="C1087" i="15"/>
  <c r="E1087" i="15"/>
  <c r="D1087" i="15" s="1"/>
  <c r="G1087" i="15"/>
  <c r="H1087" i="15"/>
  <c r="I1087" i="15"/>
  <c r="J1087" i="15"/>
  <c r="K1087" i="15"/>
  <c r="L1087" i="15"/>
  <c r="M1087" i="15"/>
  <c r="N1087" i="15"/>
  <c r="O1087" i="15"/>
  <c r="P1087" i="15"/>
  <c r="Q1087" i="15"/>
  <c r="F1087" i="15" s="1"/>
  <c r="B1088" i="15"/>
  <c r="C1088" i="15"/>
  <c r="E1088" i="15"/>
  <c r="D1088" i="15" s="1"/>
  <c r="G1088" i="15"/>
  <c r="H1088" i="15"/>
  <c r="I1088" i="15"/>
  <c r="J1088" i="15"/>
  <c r="K1088" i="15"/>
  <c r="L1088" i="15"/>
  <c r="M1088" i="15"/>
  <c r="N1088" i="15"/>
  <c r="O1088" i="15"/>
  <c r="P1088" i="15"/>
  <c r="Q1088" i="15"/>
  <c r="F1088" i="15" s="1"/>
  <c r="B1089" i="15"/>
  <c r="C1089" i="15"/>
  <c r="E1089" i="15"/>
  <c r="D1089" i="15" s="1"/>
  <c r="G1089" i="15"/>
  <c r="H1089" i="15"/>
  <c r="I1089" i="15"/>
  <c r="J1089" i="15"/>
  <c r="K1089" i="15"/>
  <c r="L1089" i="15"/>
  <c r="M1089" i="15"/>
  <c r="N1089" i="15"/>
  <c r="O1089" i="15"/>
  <c r="P1089" i="15"/>
  <c r="Q1089" i="15"/>
  <c r="F1089" i="15" s="1"/>
  <c r="B1090" i="15"/>
  <c r="C1090" i="15"/>
  <c r="E1090" i="15"/>
  <c r="D1090" i="15" s="1"/>
  <c r="G1090" i="15"/>
  <c r="H1090" i="15"/>
  <c r="I1090" i="15"/>
  <c r="J1090" i="15"/>
  <c r="K1090" i="15"/>
  <c r="L1090" i="15"/>
  <c r="M1090" i="15"/>
  <c r="N1090" i="15"/>
  <c r="O1090" i="15"/>
  <c r="P1090" i="15"/>
  <c r="Q1090" i="15"/>
  <c r="F1090" i="15" s="1"/>
  <c r="B1091" i="15"/>
  <c r="C1091" i="15"/>
  <c r="E1091" i="15"/>
  <c r="D1091" i="15" s="1"/>
  <c r="G1091" i="15"/>
  <c r="H1091" i="15"/>
  <c r="I1091" i="15"/>
  <c r="J1091" i="15"/>
  <c r="K1091" i="15"/>
  <c r="L1091" i="15"/>
  <c r="M1091" i="15"/>
  <c r="N1091" i="15"/>
  <c r="O1091" i="15"/>
  <c r="P1091" i="15"/>
  <c r="Q1091" i="15"/>
  <c r="F1091" i="15" s="1"/>
  <c r="B1092" i="15"/>
  <c r="C1092" i="15"/>
  <c r="E1092" i="15"/>
  <c r="D1092" i="15" s="1"/>
  <c r="G1092" i="15"/>
  <c r="H1092" i="15"/>
  <c r="I1092" i="15"/>
  <c r="J1092" i="15"/>
  <c r="K1092" i="15"/>
  <c r="L1092" i="15"/>
  <c r="M1092" i="15"/>
  <c r="N1092" i="15"/>
  <c r="O1092" i="15"/>
  <c r="P1092" i="15"/>
  <c r="Q1092" i="15"/>
  <c r="F1092" i="15" s="1"/>
  <c r="B1093" i="15"/>
  <c r="C1093" i="15"/>
  <c r="E1093" i="15"/>
  <c r="D1093" i="15" s="1"/>
  <c r="G1093" i="15"/>
  <c r="H1093" i="15"/>
  <c r="I1093" i="15"/>
  <c r="J1093" i="15"/>
  <c r="K1093" i="15"/>
  <c r="L1093" i="15"/>
  <c r="M1093" i="15"/>
  <c r="N1093" i="15"/>
  <c r="O1093" i="15"/>
  <c r="P1093" i="15"/>
  <c r="Q1093" i="15"/>
  <c r="F1093" i="15" s="1"/>
  <c r="B1094" i="15"/>
  <c r="C1094" i="15"/>
  <c r="E1094" i="15"/>
  <c r="D1094" i="15" s="1"/>
  <c r="G1094" i="15"/>
  <c r="H1094" i="15"/>
  <c r="I1094" i="15"/>
  <c r="J1094" i="15"/>
  <c r="K1094" i="15"/>
  <c r="L1094" i="15"/>
  <c r="M1094" i="15"/>
  <c r="N1094" i="15"/>
  <c r="O1094" i="15"/>
  <c r="P1094" i="15"/>
  <c r="Q1094" i="15"/>
  <c r="F1094" i="15" s="1"/>
  <c r="B1095" i="15"/>
  <c r="C1095" i="15"/>
  <c r="E1095" i="15"/>
  <c r="D1095" i="15" s="1"/>
  <c r="G1095" i="15"/>
  <c r="H1095" i="15"/>
  <c r="I1095" i="15"/>
  <c r="J1095" i="15"/>
  <c r="K1095" i="15"/>
  <c r="L1095" i="15"/>
  <c r="M1095" i="15"/>
  <c r="N1095" i="15"/>
  <c r="O1095" i="15"/>
  <c r="P1095" i="15"/>
  <c r="Q1095" i="15"/>
  <c r="F1095" i="15" s="1"/>
  <c r="B1096" i="15"/>
  <c r="C1096" i="15"/>
  <c r="E1096" i="15"/>
  <c r="D1096" i="15" s="1"/>
  <c r="G1096" i="15"/>
  <c r="H1096" i="15"/>
  <c r="I1096" i="15"/>
  <c r="J1096" i="15"/>
  <c r="K1096" i="15"/>
  <c r="L1096" i="15"/>
  <c r="M1096" i="15"/>
  <c r="N1096" i="15"/>
  <c r="O1096" i="15"/>
  <c r="P1096" i="15"/>
  <c r="Q1096" i="15"/>
  <c r="F1096" i="15" s="1"/>
  <c r="B1097" i="15"/>
  <c r="C1097" i="15"/>
  <c r="E1097" i="15"/>
  <c r="D1097" i="15" s="1"/>
  <c r="G1097" i="15"/>
  <c r="H1097" i="15"/>
  <c r="I1097" i="15"/>
  <c r="J1097" i="15"/>
  <c r="K1097" i="15"/>
  <c r="L1097" i="15"/>
  <c r="M1097" i="15"/>
  <c r="N1097" i="15"/>
  <c r="O1097" i="15"/>
  <c r="P1097" i="15"/>
  <c r="Q1097" i="15"/>
  <c r="F1097" i="15" s="1"/>
  <c r="B1098" i="15"/>
  <c r="C1098" i="15"/>
  <c r="E1098" i="15"/>
  <c r="D1098" i="15" s="1"/>
  <c r="G1098" i="15"/>
  <c r="H1098" i="15"/>
  <c r="I1098" i="15"/>
  <c r="J1098" i="15"/>
  <c r="K1098" i="15"/>
  <c r="L1098" i="15"/>
  <c r="M1098" i="15"/>
  <c r="N1098" i="15"/>
  <c r="O1098" i="15"/>
  <c r="P1098" i="15"/>
  <c r="Q1098" i="15"/>
  <c r="F1098" i="15" s="1"/>
  <c r="B1099" i="15"/>
  <c r="C1099" i="15"/>
  <c r="E1099" i="15"/>
  <c r="D1099" i="15" s="1"/>
  <c r="G1099" i="15"/>
  <c r="H1099" i="15"/>
  <c r="I1099" i="15"/>
  <c r="J1099" i="15"/>
  <c r="K1099" i="15"/>
  <c r="L1099" i="15"/>
  <c r="M1099" i="15"/>
  <c r="N1099" i="15"/>
  <c r="O1099" i="15"/>
  <c r="P1099" i="15"/>
  <c r="Q1099" i="15"/>
  <c r="F1099" i="15" s="1"/>
  <c r="B1100" i="15"/>
  <c r="C1100" i="15"/>
  <c r="E1100" i="15"/>
  <c r="D1100" i="15" s="1"/>
  <c r="G1100" i="15"/>
  <c r="H1100" i="15"/>
  <c r="I1100" i="15"/>
  <c r="J1100" i="15"/>
  <c r="K1100" i="15"/>
  <c r="L1100" i="15"/>
  <c r="M1100" i="15"/>
  <c r="N1100" i="15"/>
  <c r="O1100" i="15"/>
  <c r="P1100" i="15"/>
  <c r="Q1100" i="15"/>
  <c r="F1100" i="15" s="1"/>
  <c r="B1101" i="15"/>
  <c r="C1101" i="15"/>
  <c r="E1101" i="15"/>
  <c r="D1101" i="15" s="1"/>
  <c r="G1101" i="15"/>
  <c r="H1101" i="15"/>
  <c r="I1101" i="15"/>
  <c r="J1101" i="15"/>
  <c r="K1101" i="15"/>
  <c r="L1101" i="15"/>
  <c r="M1101" i="15"/>
  <c r="N1101" i="15"/>
  <c r="O1101" i="15"/>
  <c r="P1101" i="15"/>
  <c r="Q1101" i="15"/>
  <c r="F1101" i="15" s="1"/>
  <c r="B1102" i="15"/>
  <c r="C1102" i="15"/>
  <c r="E1102" i="15"/>
  <c r="D1102" i="15" s="1"/>
  <c r="G1102" i="15"/>
  <c r="H1102" i="15"/>
  <c r="I1102" i="15"/>
  <c r="J1102" i="15"/>
  <c r="K1102" i="15"/>
  <c r="L1102" i="15"/>
  <c r="M1102" i="15"/>
  <c r="N1102" i="15"/>
  <c r="O1102" i="15"/>
  <c r="P1102" i="15"/>
  <c r="Q1102" i="15"/>
  <c r="F1102" i="15" s="1"/>
  <c r="B1103" i="15"/>
  <c r="C1103" i="15"/>
  <c r="E1103" i="15"/>
  <c r="D1103" i="15" s="1"/>
  <c r="G1103" i="15"/>
  <c r="H1103" i="15"/>
  <c r="I1103" i="15"/>
  <c r="J1103" i="15"/>
  <c r="K1103" i="15"/>
  <c r="L1103" i="15"/>
  <c r="M1103" i="15"/>
  <c r="N1103" i="15"/>
  <c r="O1103" i="15"/>
  <c r="P1103" i="15"/>
  <c r="Q1103" i="15"/>
  <c r="F1103" i="15" s="1"/>
  <c r="B1104" i="15"/>
  <c r="C1104" i="15"/>
  <c r="E1104" i="15"/>
  <c r="D1104" i="15" s="1"/>
  <c r="G1104" i="15"/>
  <c r="H1104" i="15"/>
  <c r="I1104" i="15"/>
  <c r="J1104" i="15"/>
  <c r="K1104" i="15"/>
  <c r="L1104" i="15"/>
  <c r="M1104" i="15"/>
  <c r="N1104" i="15"/>
  <c r="O1104" i="15"/>
  <c r="P1104" i="15"/>
  <c r="Q1104" i="15"/>
  <c r="F1104" i="15" s="1"/>
  <c r="B1105" i="15"/>
  <c r="C1105" i="15"/>
  <c r="E1105" i="15"/>
  <c r="D1105" i="15" s="1"/>
  <c r="G1105" i="15"/>
  <c r="H1105" i="15"/>
  <c r="I1105" i="15"/>
  <c r="J1105" i="15"/>
  <c r="K1105" i="15"/>
  <c r="L1105" i="15"/>
  <c r="M1105" i="15"/>
  <c r="N1105" i="15"/>
  <c r="O1105" i="15"/>
  <c r="P1105" i="15"/>
  <c r="Q1105" i="15"/>
  <c r="F1105" i="15" s="1"/>
  <c r="B1106" i="15"/>
  <c r="C1106" i="15"/>
  <c r="E1106" i="15"/>
  <c r="D1106" i="15" s="1"/>
  <c r="G1106" i="15"/>
  <c r="H1106" i="15"/>
  <c r="I1106" i="15"/>
  <c r="J1106" i="15"/>
  <c r="K1106" i="15"/>
  <c r="L1106" i="15"/>
  <c r="M1106" i="15"/>
  <c r="N1106" i="15"/>
  <c r="O1106" i="15"/>
  <c r="P1106" i="15"/>
  <c r="Q1106" i="15"/>
  <c r="F1106" i="15" s="1"/>
  <c r="B1107" i="15"/>
  <c r="C1107" i="15"/>
  <c r="E1107" i="15"/>
  <c r="D1107" i="15" s="1"/>
  <c r="G1107" i="15"/>
  <c r="H1107" i="15"/>
  <c r="I1107" i="15"/>
  <c r="J1107" i="15"/>
  <c r="K1107" i="15"/>
  <c r="L1107" i="15"/>
  <c r="M1107" i="15"/>
  <c r="N1107" i="15"/>
  <c r="O1107" i="15"/>
  <c r="P1107" i="15"/>
  <c r="Q1107" i="15"/>
  <c r="F1107" i="15" s="1"/>
  <c r="B1108" i="15"/>
  <c r="C1108" i="15"/>
  <c r="E1108" i="15"/>
  <c r="D1108" i="15" s="1"/>
  <c r="G1108" i="15"/>
  <c r="H1108" i="15"/>
  <c r="I1108" i="15"/>
  <c r="J1108" i="15"/>
  <c r="K1108" i="15"/>
  <c r="L1108" i="15"/>
  <c r="M1108" i="15"/>
  <c r="N1108" i="15"/>
  <c r="O1108" i="15"/>
  <c r="P1108" i="15"/>
  <c r="Q1108" i="15"/>
  <c r="F1108" i="15" s="1"/>
  <c r="B1109" i="15"/>
  <c r="C1109" i="15"/>
  <c r="E1109" i="15"/>
  <c r="D1109" i="15" s="1"/>
  <c r="G1109" i="15"/>
  <c r="H1109" i="15"/>
  <c r="I1109" i="15"/>
  <c r="J1109" i="15"/>
  <c r="K1109" i="15"/>
  <c r="L1109" i="15"/>
  <c r="M1109" i="15"/>
  <c r="N1109" i="15"/>
  <c r="O1109" i="15"/>
  <c r="P1109" i="15"/>
  <c r="Q1109" i="15"/>
  <c r="F1109" i="15" s="1"/>
  <c r="B1110" i="15"/>
  <c r="C1110" i="15"/>
  <c r="E1110" i="15"/>
  <c r="D1110" i="15" s="1"/>
  <c r="G1110" i="15"/>
  <c r="H1110" i="15"/>
  <c r="I1110" i="15"/>
  <c r="J1110" i="15"/>
  <c r="K1110" i="15"/>
  <c r="L1110" i="15"/>
  <c r="M1110" i="15"/>
  <c r="N1110" i="15"/>
  <c r="O1110" i="15"/>
  <c r="P1110" i="15"/>
  <c r="Q1110" i="15"/>
  <c r="F1110" i="15" s="1"/>
  <c r="B1111" i="15"/>
  <c r="C1111" i="15"/>
  <c r="E1111" i="15"/>
  <c r="D1111" i="15" s="1"/>
  <c r="G1111" i="15"/>
  <c r="H1111" i="15"/>
  <c r="I1111" i="15"/>
  <c r="J1111" i="15"/>
  <c r="K1111" i="15"/>
  <c r="L1111" i="15"/>
  <c r="M1111" i="15"/>
  <c r="N1111" i="15"/>
  <c r="O1111" i="15"/>
  <c r="P1111" i="15"/>
  <c r="Q1111" i="15"/>
  <c r="F1111" i="15" s="1"/>
  <c r="B1112" i="15"/>
  <c r="C1112" i="15"/>
  <c r="E1112" i="15"/>
  <c r="D1112" i="15" s="1"/>
  <c r="G1112" i="15"/>
  <c r="H1112" i="15"/>
  <c r="I1112" i="15"/>
  <c r="J1112" i="15"/>
  <c r="K1112" i="15"/>
  <c r="L1112" i="15"/>
  <c r="M1112" i="15"/>
  <c r="N1112" i="15"/>
  <c r="O1112" i="15"/>
  <c r="P1112" i="15"/>
  <c r="Q1112" i="15"/>
  <c r="F1112" i="15" s="1"/>
  <c r="B1113" i="15"/>
  <c r="C1113" i="15"/>
  <c r="E1113" i="15"/>
  <c r="D1113" i="15" s="1"/>
  <c r="G1113" i="15"/>
  <c r="H1113" i="15"/>
  <c r="I1113" i="15"/>
  <c r="J1113" i="15"/>
  <c r="K1113" i="15"/>
  <c r="L1113" i="15"/>
  <c r="M1113" i="15"/>
  <c r="N1113" i="15"/>
  <c r="O1113" i="15"/>
  <c r="P1113" i="15"/>
  <c r="Q1113" i="15"/>
  <c r="F1113" i="15" s="1"/>
  <c r="B1114" i="15"/>
  <c r="C1114" i="15"/>
  <c r="E1114" i="15"/>
  <c r="D1114" i="15" s="1"/>
  <c r="G1114" i="15"/>
  <c r="H1114" i="15"/>
  <c r="I1114" i="15"/>
  <c r="J1114" i="15"/>
  <c r="K1114" i="15"/>
  <c r="L1114" i="15"/>
  <c r="M1114" i="15"/>
  <c r="N1114" i="15"/>
  <c r="O1114" i="15"/>
  <c r="P1114" i="15"/>
  <c r="Q1114" i="15"/>
  <c r="F1114" i="15" s="1"/>
  <c r="B1115" i="15"/>
  <c r="C1115" i="15"/>
  <c r="E1115" i="15"/>
  <c r="D1115" i="15" s="1"/>
  <c r="G1115" i="15"/>
  <c r="H1115" i="15"/>
  <c r="I1115" i="15"/>
  <c r="J1115" i="15"/>
  <c r="K1115" i="15"/>
  <c r="L1115" i="15"/>
  <c r="M1115" i="15"/>
  <c r="N1115" i="15"/>
  <c r="O1115" i="15"/>
  <c r="P1115" i="15"/>
  <c r="Q1115" i="15"/>
  <c r="F1115" i="15" s="1"/>
  <c r="B1116" i="15"/>
  <c r="C1116" i="15"/>
  <c r="E1116" i="15"/>
  <c r="D1116" i="15" s="1"/>
  <c r="G1116" i="15"/>
  <c r="H1116" i="15"/>
  <c r="I1116" i="15"/>
  <c r="J1116" i="15"/>
  <c r="K1116" i="15"/>
  <c r="L1116" i="15"/>
  <c r="M1116" i="15"/>
  <c r="N1116" i="15"/>
  <c r="O1116" i="15"/>
  <c r="P1116" i="15"/>
  <c r="Q1116" i="15"/>
  <c r="F1116" i="15" s="1"/>
  <c r="B1117" i="15"/>
  <c r="C1117" i="15"/>
  <c r="E1117" i="15"/>
  <c r="D1117" i="15" s="1"/>
  <c r="G1117" i="15"/>
  <c r="H1117" i="15"/>
  <c r="I1117" i="15"/>
  <c r="J1117" i="15"/>
  <c r="K1117" i="15"/>
  <c r="L1117" i="15"/>
  <c r="M1117" i="15"/>
  <c r="N1117" i="15"/>
  <c r="O1117" i="15"/>
  <c r="P1117" i="15"/>
  <c r="Q1117" i="15"/>
  <c r="F1117" i="15" s="1"/>
  <c r="B1118" i="15"/>
  <c r="C1118" i="15"/>
  <c r="E1118" i="15"/>
  <c r="D1118" i="15" s="1"/>
  <c r="G1118" i="15"/>
  <c r="H1118" i="15"/>
  <c r="I1118" i="15"/>
  <c r="J1118" i="15"/>
  <c r="K1118" i="15"/>
  <c r="L1118" i="15"/>
  <c r="M1118" i="15"/>
  <c r="N1118" i="15"/>
  <c r="O1118" i="15"/>
  <c r="P1118" i="15"/>
  <c r="Q1118" i="15"/>
  <c r="F1118" i="15" s="1"/>
  <c r="B1119" i="15"/>
  <c r="C1119" i="15"/>
  <c r="E1119" i="15"/>
  <c r="D1119" i="15" s="1"/>
  <c r="G1119" i="15"/>
  <c r="H1119" i="15"/>
  <c r="I1119" i="15"/>
  <c r="J1119" i="15"/>
  <c r="K1119" i="15"/>
  <c r="L1119" i="15"/>
  <c r="M1119" i="15"/>
  <c r="N1119" i="15"/>
  <c r="O1119" i="15"/>
  <c r="P1119" i="15"/>
  <c r="Q1119" i="15"/>
  <c r="F1119" i="15" s="1"/>
  <c r="B1120" i="15"/>
  <c r="C1120" i="15"/>
  <c r="E1120" i="15"/>
  <c r="D1120" i="15" s="1"/>
  <c r="G1120" i="15"/>
  <c r="H1120" i="15"/>
  <c r="I1120" i="15"/>
  <c r="J1120" i="15"/>
  <c r="K1120" i="15"/>
  <c r="L1120" i="15"/>
  <c r="M1120" i="15"/>
  <c r="N1120" i="15"/>
  <c r="O1120" i="15"/>
  <c r="P1120" i="15"/>
  <c r="Q1120" i="15"/>
  <c r="F1120" i="15" s="1"/>
  <c r="B1121" i="15"/>
  <c r="C1121" i="15"/>
  <c r="E1121" i="15"/>
  <c r="D1121" i="15" s="1"/>
  <c r="G1121" i="15"/>
  <c r="H1121" i="15"/>
  <c r="I1121" i="15"/>
  <c r="J1121" i="15"/>
  <c r="K1121" i="15"/>
  <c r="L1121" i="15"/>
  <c r="M1121" i="15"/>
  <c r="N1121" i="15"/>
  <c r="O1121" i="15"/>
  <c r="P1121" i="15"/>
  <c r="Q1121" i="15"/>
  <c r="F1121" i="15" s="1"/>
  <c r="B1122" i="15"/>
  <c r="C1122" i="15"/>
  <c r="E1122" i="15"/>
  <c r="D1122" i="15" s="1"/>
  <c r="G1122" i="15"/>
  <c r="H1122" i="15"/>
  <c r="I1122" i="15"/>
  <c r="J1122" i="15"/>
  <c r="K1122" i="15"/>
  <c r="L1122" i="15"/>
  <c r="M1122" i="15"/>
  <c r="N1122" i="15"/>
  <c r="O1122" i="15"/>
  <c r="P1122" i="15"/>
  <c r="Q1122" i="15"/>
  <c r="F1122" i="15" s="1"/>
  <c r="B1123" i="15"/>
  <c r="C1123" i="15"/>
  <c r="E1123" i="15"/>
  <c r="D1123" i="15" s="1"/>
  <c r="G1123" i="15"/>
  <c r="H1123" i="15"/>
  <c r="I1123" i="15"/>
  <c r="J1123" i="15"/>
  <c r="K1123" i="15"/>
  <c r="L1123" i="15"/>
  <c r="M1123" i="15"/>
  <c r="N1123" i="15"/>
  <c r="O1123" i="15"/>
  <c r="P1123" i="15"/>
  <c r="Q1123" i="15"/>
  <c r="F1123" i="15" s="1"/>
  <c r="B1124" i="15"/>
  <c r="C1124" i="15"/>
  <c r="E1124" i="15"/>
  <c r="D1124" i="15" s="1"/>
  <c r="G1124" i="15"/>
  <c r="H1124" i="15"/>
  <c r="I1124" i="15"/>
  <c r="J1124" i="15"/>
  <c r="K1124" i="15"/>
  <c r="L1124" i="15"/>
  <c r="M1124" i="15"/>
  <c r="N1124" i="15"/>
  <c r="O1124" i="15"/>
  <c r="P1124" i="15"/>
  <c r="Q1124" i="15"/>
  <c r="F1124" i="15" s="1"/>
  <c r="B1125" i="15"/>
  <c r="C1125" i="15"/>
  <c r="E1125" i="15"/>
  <c r="D1125" i="15" s="1"/>
  <c r="G1125" i="15"/>
  <c r="H1125" i="15"/>
  <c r="I1125" i="15"/>
  <c r="J1125" i="15"/>
  <c r="K1125" i="15"/>
  <c r="L1125" i="15"/>
  <c r="M1125" i="15"/>
  <c r="N1125" i="15"/>
  <c r="O1125" i="15"/>
  <c r="P1125" i="15"/>
  <c r="Q1125" i="15"/>
  <c r="F1125" i="15" s="1"/>
  <c r="B1126" i="15"/>
  <c r="C1126" i="15"/>
  <c r="E1126" i="15"/>
  <c r="D1126" i="15" s="1"/>
  <c r="G1126" i="15"/>
  <c r="H1126" i="15"/>
  <c r="I1126" i="15"/>
  <c r="J1126" i="15"/>
  <c r="K1126" i="15"/>
  <c r="L1126" i="15"/>
  <c r="M1126" i="15"/>
  <c r="N1126" i="15"/>
  <c r="O1126" i="15"/>
  <c r="P1126" i="15"/>
  <c r="Q1126" i="15"/>
  <c r="F1126" i="15" s="1"/>
  <c r="B1127" i="15"/>
  <c r="C1127" i="15"/>
  <c r="E1127" i="15"/>
  <c r="D1127" i="15" s="1"/>
  <c r="G1127" i="15"/>
  <c r="H1127" i="15"/>
  <c r="I1127" i="15"/>
  <c r="J1127" i="15"/>
  <c r="K1127" i="15"/>
  <c r="L1127" i="15"/>
  <c r="M1127" i="15"/>
  <c r="N1127" i="15"/>
  <c r="O1127" i="15"/>
  <c r="P1127" i="15"/>
  <c r="Q1127" i="15"/>
  <c r="F1127" i="15" s="1"/>
  <c r="B1128" i="15"/>
  <c r="C1128" i="15"/>
  <c r="E1128" i="15"/>
  <c r="D1128" i="15" s="1"/>
  <c r="G1128" i="15"/>
  <c r="H1128" i="15"/>
  <c r="I1128" i="15"/>
  <c r="J1128" i="15"/>
  <c r="K1128" i="15"/>
  <c r="L1128" i="15"/>
  <c r="M1128" i="15"/>
  <c r="N1128" i="15"/>
  <c r="O1128" i="15"/>
  <c r="P1128" i="15"/>
  <c r="Q1128" i="15"/>
  <c r="F1128" i="15" s="1"/>
  <c r="B1129" i="15"/>
  <c r="C1129" i="15"/>
  <c r="E1129" i="15"/>
  <c r="D1129" i="15" s="1"/>
  <c r="G1129" i="15"/>
  <c r="H1129" i="15"/>
  <c r="I1129" i="15"/>
  <c r="J1129" i="15"/>
  <c r="K1129" i="15"/>
  <c r="L1129" i="15"/>
  <c r="M1129" i="15"/>
  <c r="N1129" i="15"/>
  <c r="O1129" i="15"/>
  <c r="P1129" i="15"/>
  <c r="Q1129" i="15"/>
  <c r="F1129" i="15" s="1"/>
  <c r="B1130" i="15"/>
  <c r="C1130" i="15"/>
  <c r="E1130" i="15"/>
  <c r="D1130" i="15" s="1"/>
  <c r="G1130" i="15"/>
  <c r="H1130" i="15"/>
  <c r="I1130" i="15"/>
  <c r="J1130" i="15"/>
  <c r="K1130" i="15"/>
  <c r="L1130" i="15"/>
  <c r="M1130" i="15"/>
  <c r="N1130" i="15"/>
  <c r="O1130" i="15"/>
  <c r="P1130" i="15"/>
  <c r="Q1130" i="15"/>
  <c r="F1130" i="15" s="1"/>
  <c r="B1131" i="15"/>
  <c r="C1131" i="15"/>
  <c r="E1131" i="15"/>
  <c r="D1131" i="15" s="1"/>
  <c r="G1131" i="15"/>
  <c r="H1131" i="15"/>
  <c r="I1131" i="15"/>
  <c r="J1131" i="15"/>
  <c r="K1131" i="15"/>
  <c r="L1131" i="15"/>
  <c r="M1131" i="15"/>
  <c r="N1131" i="15"/>
  <c r="O1131" i="15"/>
  <c r="P1131" i="15"/>
  <c r="Q1131" i="15"/>
  <c r="F1131" i="15" s="1"/>
  <c r="B1132" i="15"/>
  <c r="C1132" i="15"/>
  <c r="E1132" i="15"/>
  <c r="D1132" i="15" s="1"/>
  <c r="G1132" i="15"/>
  <c r="H1132" i="15"/>
  <c r="I1132" i="15"/>
  <c r="J1132" i="15"/>
  <c r="K1132" i="15"/>
  <c r="L1132" i="15"/>
  <c r="M1132" i="15"/>
  <c r="N1132" i="15"/>
  <c r="O1132" i="15"/>
  <c r="P1132" i="15"/>
  <c r="Q1132" i="15"/>
  <c r="F1132" i="15" s="1"/>
  <c r="B1133" i="15"/>
  <c r="C1133" i="15"/>
  <c r="E1133" i="15"/>
  <c r="D1133" i="15" s="1"/>
  <c r="G1133" i="15"/>
  <c r="H1133" i="15"/>
  <c r="I1133" i="15"/>
  <c r="J1133" i="15"/>
  <c r="K1133" i="15"/>
  <c r="L1133" i="15"/>
  <c r="M1133" i="15"/>
  <c r="N1133" i="15"/>
  <c r="O1133" i="15"/>
  <c r="P1133" i="15"/>
  <c r="Q1133" i="15"/>
  <c r="F1133" i="15" s="1"/>
  <c r="B1134" i="15"/>
  <c r="C1134" i="15"/>
  <c r="E1134" i="15"/>
  <c r="D1134" i="15" s="1"/>
  <c r="G1134" i="15"/>
  <c r="H1134" i="15"/>
  <c r="I1134" i="15"/>
  <c r="J1134" i="15"/>
  <c r="K1134" i="15"/>
  <c r="L1134" i="15"/>
  <c r="M1134" i="15"/>
  <c r="N1134" i="15"/>
  <c r="O1134" i="15"/>
  <c r="P1134" i="15"/>
  <c r="Q1134" i="15"/>
  <c r="F1134" i="15" s="1"/>
  <c r="B1135" i="15"/>
  <c r="C1135" i="15"/>
  <c r="E1135" i="15"/>
  <c r="D1135" i="15" s="1"/>
  <c r="G1135" i="15"/>
  <c r="H1135" i="15"/>
  <c r="I1135" i="15"/>
  <c r="J1135" i="15"/>
  <c r="K1135" i="15"/>
  <c r="L1135" i="15"/>
  <c r="M1135" i="15"/>
  <c r="N1135" i="15"/>
  <c r="O1135" i="15"/>
  <c r="P1135" i="15"/>
  <c r="Q1135" i="15"/>
  <c r="F1135" i="15" s="1"/>
  <c r="B1136" i="15"/>
  <c r="C1136" i="15"/>
  <c r="E1136" i="15"/>
  <c r="D1136" i="15" s="1"/>
  <c r="G1136" i="15"/>
  <c r="H1136" i="15"/>
  <c r="I1136" i="15"/>
  <c r="J1136" i="15"/>
  <c r="K1136" i="15"/>
  <c r="L1136" i="15"/>
  <c r="M1136" i="15"/>
  <c r="N1136" i="15"/>
  <c r="O1136" i="15"/>
  <c r="P1136" i="15"/>
  <c r="Q1136" i="15"/>
  <c r="F1136" i="15" s="1"/>
  <c r="B1137" i="15"/>
  <c r="C1137" i="15"/>
  <c r="E1137" i="15"/>
  <c r="D1137" i="15" s="1"/>
  <c r="G1137" i="15"/>
  <c r="H1137" i="15"/>
  <c r="I1137" i="15"/>
  <c r="J1137" i="15"/>
  <c r="K1137" i="15"/>
  <c r="L1137" i="15"/>
  <c r="M1137" i="15"/>
  <c r="N1137" i="15"/>
  <c r="O1137" i="15"/>
  <c r="P1137" i="15"/>
  <c r="Q1137" i="15"/>
  <c r="F1137" i="15" s="1"/>
  <c r="B1138" i="15"/>
  <c r="C1138" i="15"/>
  <c r="E1138" i="15"/>
  <c r="D1138" i="15" s="1"/>
  <c r="G1138" i="15"/>
  <c r="H1138" i="15"/>
  <c r="I1138" i="15"/>
  <c r="J1138" i="15"/>
  <c r="K1138" i="15"/>
  <c r="L1138" i="15"/>
  <c r="M1138" i="15"/>
  <c r="N1138" i="15"/>
  <c r="O1138" i="15"/>
  <c r="P1138" i="15"/>
  <c r="Q1138" i="15"/>
  <c r="F1138" i="15" s="1"/>
  <c r="B1139" i="15"/>
  <c r="C1139" i="15"/>
  <c r="E1139" i="15"/>
  <c r="D1139" i="15" s="1"/>
  <c r="G1139" i="15"/>
  <c r="H1139" i="15"/>
  <c r="I1139" i="15"/>
  <c r="J1139" i="15"/>
  <c r="K1139" i="15"/>
  <c r="L1139" i="15"/>
  <c r="M1139" i="15"/>
  <c r="N1139" i="15"/>
  <c r="O1139" i="15"/>
  <c r="P1139" i="15"/>
  <c r="Q1139" i="15"/>
  <c r="F1139" i="15" s="1"/>
  <c r="B1140" i="15"/>
  <c r="C1140" i="15"/>
  <c r="E1140" i="15"/>
  <c r="D1140" i="15" s="1"/>
  <c r="G1140" i="15"/>
  <c r="H1140" i="15"/>
  <c r="I1140" i="15"/>
  <c r="J1140" i="15"/>
  <c r="K1140" i="15"/>
  <c r="L1140" i="15"/>
  <c r="M1140" i="15"/>
  <c r="N1140" i="15"/>
  <c r="O1140" i="15"/>
  <c r="P1140" i="15"/>
  <c r="Q1140" i="15"/>
  <c r="F1140" i="15" s="1"/>
  <c r="B1141" i="15"/>
  <c r="C1141" i="15"/>
  <c r="E1141" i="15"/>
  <c r="D1141" i="15" s="1"/>
  <c r="G1141" i="15"/>
  <c r="H1141" i="15"/>
  <c r="I1141" i="15"/>
  <c r="J1141" i="15"/>
  <c r="K1141" i="15"/>
  <c r="L1141" i="15"/>
  <c r="M1141" i="15"/>
  <c r="N1141" i="15"/>
  <c r="O1141" i="15"/>
  <c r="P1141" i="15"/>
  <c r="Q1141" i="15"/>
  <c r="F1141" i="15" s="1"/>
  <c r="B1142" i="15"/>
  <c r="C1142" i="15"/>
  <c r="E1142" i="15"/>
  <c r="D1142" i="15" s="1"/>
  <c r="G1142" i="15"/>
  <c r="H1142" i="15"/>
  <c r="I1142" i="15"/>
  <c r="J1142" i="15"/>
  <c r="K1142" i="15"/>
  <c r="L1142" i="15"/>
  <c r="M1142" i="15"/>
  <c r="N1142" i="15"/>
  <c r="O1142" i="15"/>
  <c r="P1142" i="15"/>
  <c r="Q1142" i="15"/>
  <c r="F1142" i="15" s="1"/>
  <c r="B1143" i="15"/>
  <c r="C1143" i="15"/>
  <c r="E1143" i="15"/>
  <c r="D1143" i="15" s="1"/>
  <c r="G1143" i="15"/>
  <c r="H1143" i="15"/>
  <c r="I1143" i="15"/>
  <c r="J1143" i="15"/>
  <c r="K1143" i="15"/>
  <c r="L1143" i="15"/>
  <c r="M1143" i="15"/>
  <c r="N1143" i="15"/>
  <c r="O1143" i="15"/>
  <c r="P1143" i="15"/>
  <c r="Q1143" i="15"/>
  <c r="F1143" i="15" s="1"/>
  <c r="B1144" i="15"/>
  <c r="C1144" i="15"/>
  <c r="E1144" i="15"/>
  <c r="D1144" i="15" s="1"/>
  <c r="G1144" i="15"/>
  <c r="H1144" i="15"/>
  <c r="I1144" i="15"/>
  <c r="J1144" i="15"/>
  <c r="K1144" i="15"/>
  <c r="L1144" i="15"/>
  <c r="M1144" i="15"/>
  <c r="N1144" i="15"/>
  <c r="O1144" i="15"/>
  <c r="P1144" i="15"/>
  <c r="Q1144" i="15"/>
  <c r="F1144" i="15" s="1"/>
  <c r="B1145" i="15"/>
  <c r="C1145" i="15"/>
  <c r="E1145" i="15"/>
  <c r="D1145" i="15" s="1"/>
  <c r="G1145" i="15"/>
  <c r="H1145" i="15"/>
  <c r="I1145" i="15"/>
  <c r="J1145" i="15"/>
  <c r="K1145" i="15"/>
  <c r="L1145" i="15"/>
  <c r="M1145" i="15"/>
  <c r="N1145" i="15"/>
  <c r="O1145" i="15"/>
  <c r="P1145" i="15"/>
  <c r="Q1145" i="15"/>
  <c r="F1145" i="15" s="1"/>
  <c r="B1146" i="15"/>
  <c r="C1146" i="15"/>
  <c r="E1146" i="15"/>
  <c r="D1146" i="15" s="1"/>
  <c r="G1146" i="15"/>
  <c r="H1146" i="15"/>
  <c r="I1146" i="15"/>
  <c r="J1146" i="15"/>
  <c r="K1146" i="15"/>
  <c r="L1146" i="15"/>
  <c r="M1146" i="15"/>
  <c r="N1146" i="15"/>
  <c r="O1146" i="15"/>
  <c r="P1146" i="15"/>
  <c r="Q1146" i="15"/>
  <c r="F1146" i="15" s="1"/>
  <c r="B1147" i="15"/>
  <c r="C1147" i="15"/>
  <c r="E1147" i="15"/>
  <c r="D1147" i="15" s="1"/>
  <c r="G1147" i="15"/>
  <c r="H1147" i="15"/>
  <c r="I1147" i="15"/>
  <c r="J1147" i="15"/>
  <c r="K1147" i="15"/>
  <c r="L1147" i="15"/>
  <c r="M1147" i="15"/>
  <c r="N1147" i="15"/>
  <c r="O1147" i="15"/>
  <c r="P1147" i="15"/>
  <c r="Q1147" i="15"/>
  <c r="F1147" i="15" s="1"/>
  <c r="B1148" i="15"/>
  <c r="C1148" i="15"/>
  <c r="E1148" i="15"/>
  <c r="D1148" i="15" s="1"/>
  <c r="G1148" i="15"/>
  <c r="H1148" i="15"/>
  <c r="I1148" i="15"/>
  <c r="J1148" i="15"/>
  <c r="K1148" i="15"/>
  <c r="L1148" i="15"/>
  <c r="M1148" i="15"/>
  <c r="N1148" i="15"/>
  <c r="O1148" i="15"/>
  <c r="P1148" i="15"/>
  <c r="Q1148" i="15"/>
  <c r="F1148" i="15" s="1"/>
  <c r="B1149" i="15"/>
  <c r="C1149" i="15"/>
  <c r="E1149" i="15"/>
  <c r="D1149" i="15" s="1"/>
  <c r="G1149" i="15"/>
  <c r="H1149" i="15"/>
  <c r="I1149" i="15"/>
  <c r="J1149" i="15"/>
  <c r="K1149" i="15"/>
  <c r="L1149" i="15"/>
  <c r="M1149" i="15"/>
  <c r="N1149" i="15"/>
  <c r="O1149" i="15"/>
  <c r="P1149" i="15"/>
  <c r="Q1149" i="15"/>
  <c r="F1149" i="15" s="1"/>
  <c r="B1150" i="15"/>
  <c r="C1150" i="15"/>
  <c r="E1150" i="15"/>
  <c r="D1150" i="15" s="1"/>
  <c r="G1150" i="15"/>
  <c r="H1150" i="15"/>
  <c r="I1150" i="15"/>
  <c r="J1150" i="15"/>
  <c r="K1150" i="15"/>
  <c r="L1150" i="15"/>
  <c r="M1150" i="15"/>
  <c r="N1150" i="15"/>
  <c r="O1150" i="15"/>
  <c r="P1150" i="15"/>
  <c r="Q1150" i="15"/>
  <c r="F1150" i="15" s="1"/>
  <c r="B1151" i="15"/>
  <c r="C1151" i="15"/>
  <c r="E1151" i="15"/>
  <c r="D1151" i="15" s="1"/>
  <c r="G1151" i="15"/>
  <c r="H1151" i="15"/>
  <c r="I1151" i="15"/>
  <c r="J1151" i="15"/>
  <c r="K1151" i="15"/>
  <c r="L1151" i="15"/>
  <c r="M1151" i="15"/>
  <c r="N1151" i="15"/>
  <c r="O1151" i="15"/>
  <c r="P1151" i="15"/>
  <c r="Q1151" i="15"/>
  <c r="F1151" i="15" s="1"/>
  <c r="B1152" i="15"/>
  <c r="C1152" i="15"/>
  <c r="E1152" i="15"/>
  <c r="D1152" i="15" s="1"/>
  <c r="G1152" i="15"/>
  <c r="H1152" i="15"/>
  <c r="I1152" i="15"/>
  <c r="J1152" i="15"/>
  <c r="K1152" i="15"/>
  <c r="L1152" i="15"/>
  <c r="M1152" i="15"/>
  <c r="N1152" i="15"/>
  <c r="O1152" i="15"/>
  <c r="P1152" i="15"/>
  <c r="Q1152" i="15"/>
  <c r="F1152" i="15" s="1"/>
  <c r="B1153" i="15"/>
  <c r="C1153" i="15"/>
  <c r="E1153" i="15"/>
  <c r="D1153" i="15" s="1"/>
  <c r="G1153" i="15"/>
  <c r="H1153" i="15"/>
  <c r="I1153" i="15"/>
  <c r="J1153" i="15"/>
  <c r="K1153" i="15"/>
  <c r="L1153" i="15"/>
  <c r="M1153" i="15"/>
  <c r="N1153" i="15"/>
  <c r="O1153" i="15"/>
  <c r="P1153" i="15"/>
  <c r="Q1153" i="15"/>
  <c r="F1153" i="15" s="1"/>
  <c r="B1154" i="15"/>
  <c r="C1154" i="15"/>
  <c r="E1154" i="15"/>
  <c r="D1154" i="15" s="1"/>
  <c r="G1154" i="15"/>
  <c r="H1154" i="15"/>
  <c r="I1154" i="15"/>
  <c r="J1154" i="15"/>
  <c r="K1154" i="15"/>
  <c r="L1154" i="15"/>
  <c r="M1154" i="15"/>
  <c r="N1154" i="15"/>
  <c r="O1154" i="15"/>
  <c r="P1154" i="15"/>
  <c r="Q1154" i="15"/>
  <c r="F1154" i="15" s="1"/>
  <c r="B1155" i="15"/>
  <c r="C1155" i="15"/>
  <c r="E1155" i="15"/>
  <c r="D1155" i="15" s="1"/>
  <c r="G1155" i="15"/>
  <c r="H1155" i="15"/>
  <c r="I1155" i="15"/>
  <c r="J1155" i="15"/>
  <c r="K1155" i="15"/>
  <c r="L1155" i="15"/>
  <c r="M1155" i="15"/>
  <c r="N1155" i="15"/>
  <c r="O1155" i="15"/>
  <c r="P1155" i="15"/>
  <c r="Q1155" i="15"/>
  <c r="F1155" i="15" s="1"/>
  <c r="B1156" i="15"/>
  <c r="C1156" i="15"/>
  <c r="E1156" i="15"/>
  <c r="D1156" i="15" s="1"/>
  <c r="G1156" i="15"/>
  <c r="H1156" i="15"/>
  <c r="I1156" i="15"/>
  <c r="J1156" i="15"/>
  <c r="K1156" i="15"/>
  <c r="L1156" i="15"/>
  <c r="M1156" i="15"/>
  <c r="N1156" i="15"/>
  <c r="O1156" i="15"/>
  <c r="P1156" i="15"/>
  <c r="Q1156" i="15"/>
  <c r="F1156" i="15" s="1"/>
  <c r="B1157" i="15"/>
  <c r="C1157" i="15"/>
  <c r="E1157" i="15"/>
  <c r="D1157" i="15" s="1"/>
  <c r="G1157" i="15"/>
  <c r="H1157" i="15"/>
  <c r="I1157" i="15"/>
  <c r="J1157" i="15"/>
  <c r="K1157" i="15"/>
  <c r="L1157" i="15"/>
  <c r="M1157" i="15"/>
  <c r="N1157" i="15"/>
  <c r="O1157" i="15"/>
  <c r="P1157" i="15"/>
  <c r="Q1157" i="15"/>
  <c r="F1157" i="15" s="1"/>
  <c r="B1158" i="15"/>
  <c r="C1158" i="15"/>
  <c r="E1158" i="15"/>
  <c r="D1158" i="15" s="1"/>
  <c r="G1158" i="15"/>
  <c r="H1158" i="15"/>
  <c r="I1158" i="15"/>
  <c r="J1158" i="15"/>
  <c r="K1158" i="15"/>
  <c r="L1158" i="15"/>
  <c r="M1158" i="15"/>
  <c r="N1158" i="15"/>
  <c r="O1158" i="15"/>
  <c r="P1158" i="15"/>
  <c r="Q1158" i="15"/>
  <c r="F1158" i="15" s="1"/>
  <c r="B1159" i="15"/>
  <c r="C1159" i="15"/>
  <c r="E1159" i="15"/>
  <c r="D1159" i="15" s="1"/>
  <c r="G1159" i="15"/>
  <c r="H1159" i="15"/>
  <c r="I1159" i="15"/>
  <c r="J1159" i="15"/>
  <c r="K1159" i="15"/>
  <c r="L1159" i="15"/>
  <c r="M1159" i="15"/>
  <c r="N1159" i="15"/>
  <c r="O1159" i="15"/>
  <c r="P1159" i="15"/>
  <c r="Q1159" i="15"/>
  <c r="F1159" i="15" s="1"/>
  <c r="B1160" i="15"/>
  <c r="C1160" i="15"/>
  <c r="E1160" i="15"/>
  <c r="D1160" i="15" s="1"/>
  <c r="G1160" i="15"/>
  <c r="H1160" i="15"/>
  <c r="I1160" i="15"/>
  <c r="J1160" i="15"/>
  <c r="K1160" i="15"/>
  <c r="L1160" i="15"/>
  <c r="M1160" i="15"/>
  <c r="N1160" i="15"/>
  <c r="O1160" i="15"/>
  <c r="P1160" i="15"/>
  <c r="Q1160" i="15"/>
  <c r="F1160" i="15" s="1"/>
  <c r="B1161" i="15"/>
  <c r="C1161" i="15"/>
  <c r="E1161" i="15"/>
  <c r="D1161" i="15" s="1"/>
  <c r="G1161" i="15"/>
  <c r="H1161" i="15"/>
  <c r="I1161" i="15"/>
  <c r="J1161" i="15"/>
  <c r="K1161" i="15"/>
  <c r="L1161" i="15"/>
  <c r="M1161" i="15"/>
  <c r="N1161" i="15"/>
  <c r="O1161" i="15"/>
  <c r="P1161" i="15"/>
  <c r="Q1161" i="15"/>
  <c r="F1161" i="15" s="1"/>
  <c r="B1162" i="15"/>
  <c r="C1162" i="15"/>
  <c r="E1162" i="15"/>
  <c r="D1162" i="15" s="1"/>
  <c r="G1162" i="15"/>
  <c r="H1162" i="15"/>
  <c r="I1162" i="15"/>
  <c r="J1162" i="15"/>
  <c r="K1162" i="15"/>
  <c r="L1162" i="15"/>
  <c r="M1162" i="15"/>
  <c r="N1162" i="15"/>
  <c r="O1162" i="15"/>
  <c r="P1162" i="15"/>
  <c r="Q1162" i="15"/>
  <c r="F1162" i="15" s="1"/>
  <c r="B1163" i="15"/>
  <c r="C1163" i="15"/>
  <c r="E1163" i="15"/>
  <c r="D1163" i="15" s="1"/>
  <c r="G1163" i="15"/>
  <c r="H1163" i="15"/>
  <c r="I1163" i="15"/>
  <c r="J1163" i="15"/>
  <c r="K1163" i="15"/>
  <c r="L1163" i="15"/>
  <c r="M1163" i="15"/>
  <c r="N1163" i="15"/>
  <c r="O1163" i="15"/>
  <c r="P1163" i="15"/>
  <c r="Q1163" i="15"/>
  <c r="F1163" i="15" s="1"/>
  <c r="B1164" i="15"/>
  <c r="C1164" i="15"/>
  <c r="E1164" i="15"/>
  <c r="D1164" i="15" s="1"/>
  <c r="G1164" i="15"/>
  <c r="H1164" i="15"/>
  <c r="I1164" i="15"/>
  <c r="J1164" i="15"/>
  <c r="K1164" i="15"/>
  <c r="L1164" i="15"/>
  <c r="M1164" i="15"/>
  <c r="N1164" i="15"/>
  <c r="O1164" i="15"/>
  <c r="P1164" i="15"/>
  <c r="Q1164" i="15"/>
  <c r="F1164" i="15" s="1"/>
  <c r="B1165" i="15"/>
  <c r="C1165" i="15"/>
  <c r="E1165" i="15"/>
  <c r="D1165" i="15" s="1"/>
  <c r="G1165" i="15"/>
  <c r="H1165" i="15"/>
  <c r="I1165" i="15"/>
  <c r="J1165" i="15"/>
  <c r="K1165" i="15"/>
  <c r="L1165" i="15"/>
  <c r="M1165" i="15"/>
  <c r="N1165" i="15"/>
  <c r="O1165" i="15"/>
  <c r="P1165" i="15"/>
  <c r="Q1165" i="15"/>
  <c r="F1165" i="15" s="1"/>
  <c r="B1166" i="15"/>
  <c r="C1166" i="15"/>
  <c r="E1166" i="15"/>
  <c r="D1166" i="15" s="1"/>
  <c r="G1166" i="15"/>
  <c r="H1166" i="15"/>
  <c r="I1166" i="15"/>
  <c r="J1166" i="15"/>
  <c r="K1166" i="15"/>
  <c r="L1166" i="15"/>
  <c r="M1166" i="15"/>
  <c r="N1166" i="15"/>
  <c r="O1166" i="15"/>
  <c r="P1166" i="15"/>
  <c r="Q1166" i="15"/>
  <c r="F1166" i="15" s="1"/>
  <c r="B1167" i="15"/>
  <c r="C1167" i="15"/>
  <c r="E1167" i="15"/>
  <c r="D1167" i="15" s="1"/>
  <c r="G1167" i="15"/>
  <c r="H1167" i="15"/>
  <c r="I1167" i="15"/>
  <c r="J1167" i="15"/>
  <c r="K1167" i="15"/>
  <c r="L1167" i="15"/>
  <c r="M1167" i="15"/>
  <c r="N1167" i="15"/>
  <c r="O1167" i="15"/>
  <c r="P1167" i="15"/>
  <c r="Q1167" i="15"/>
  <c r="F1167" i="15" s="1"/>
  <c r="B1168" i="15"/>
  <c r="C1168" i="15"/>
  <c r="E1168" i="15"/>
  <c r="D1168" i="15" s="1"/>
  <c r="G1168" i="15"/>
  <c r="H1168" i="15"/>
  <c r="I1168" i="15"/>
  <c r="J1168" i="15"/>
  <c r="K1168" i="15"/>
  <c r="L1168" i="15"/>
  <c r="M1168" i="15"/>
  <c r="N1168" i="15"/>
  <c r="O1168" i="15"/>
  <c r="P1168" i="15"/>
  <c r="Q1168" i="15"/>
  <c r="F1168" i="15" s="1"/>
  <c r="B1169" i="15"/>
  <c r="C1169" i="15"/>
  <c r="E1169" i="15"/>
  <c r="D1169" i="15" s="1"/>
  <c r="G1169" i="15"/>
  <c r="H1169" i="15"/>
  <c r="I1169" i="15"/>
  <c r="J1169" i="15"/>
  <c r="K1169" i="15"/>
  <c r="L1169" i="15"/>
  <c r="M1169" i="15"/>
  <c r="N1169" i="15"/>
  <c r="O1169" i="15"/>
  <c r="P1169" i="15"/>
  <c r="Q1169" i="15"/>
  <c r="F1169" i="15" s="1"/>
  <c r="B1170" i="15"/>
  <c r="C1170" i="15"/>
  <c r="E1170" i="15"/>
  <c r="D1170" i="15" s="1"/>
  <c r="G1170" i="15"/>
  <c r="H1170" i="15"/>
  <c r="I1170" i="15"/>
  <c r="J1170" i="15"/>
  <c r="K1170" i="15"/>
  <c r="L1170" i="15"/>
  <c r="M1170" i="15"/>
  <c r="N1170" i="15"/>
  <c r="O1170" i="15"/>
  <c r="P1170" i="15"/>
  <c r="Q1170" i="15"/>
  <c r="F1170" i="15" s="1"/>
  <c r="B1171" i="15"/>
  <c r="C1171" i="15"/>
  <c r="E1171" i="15"/>
  <c r="D1171" i="15" s="1"/>
  <c r="G1171" i="15"/>
  <c r="H1171" i="15"/>
  <c r="I1171" i="15"/>
  <c r="J1171" i="15"/>
  <c r="K1171" i="15"/>
  <c r="L1171" i="15"/>
  <c r="M1171" i="15"/>
  <c r="N1171" i="15"/>
  <c r="O1171" i="15"/>
  <c r="P1171" i="15"/>
  <c r="Q1171" i="15"/>
  <c r="F1171" i="15" s="1"/>
  <c r="B1172" i="15"/>
  <c r="C1172" i="15"/>
  <c r="E1172" i="15"/>
  <c r="D1172" i="15" s="1"/>
  <c r="G1172" i="15"/>
  <c r="H1172" i="15"/>
  <c r="I1172" i="15"/>
  <c r="J1172" i="15"/>
  <c r="K1172" i="15"/>
  <c r="L1172" i="15"/>
  <c r="M1172" i="15"/>
  <c r="N1172" i="15"/>
  <c r="O1172" i="15"/>
  <c r="P1172" i="15"/>
  <c r="Q1172" i="15"/>
  <c r="F1172" i="15" s="1"/>
  <c r="B1173" i="15"/>
  <c r="C1173" i="15"/>
  <c r="E1173" i="15"/>
  <c r="D1173" i="15" s="1"/>
  <c r="G1173" i="15"/>
  <c r="H1173" i="15"/>
  <c r="I1173" i="15"/>
  <c r="J1173" i="15"/>
  <c r="K1173" i="15"/>
  <c r="L1173" i="15"/>
  <c r="M1173" i="15"/>
  <c r="N1173" i="15"/>
  <c r="O1173" i="15"/>
  <c r="P1173" i="15"/>
  <c r="Q1173" i="15"/>
  <c r="F1173" i="15" s="1"/>
  <c r="B1174" i="15"/>
  <c r="C1174" i="15"/>
  <c r="E1174" i="15"/>
  <c r="D1174" i="15" s="1"/>
  <c r="G1174" i="15"/>
  <c r="H1174" i="15"/>
  <c r="I1174" i="15"/>
  <c r="J1174" i="15"/>
  <c r="K1174" i="15"/>
  <c r="L1174" i="15"/>
  <c r="M1174" i="15"/>
  <c r="N1174" i="15"/>
  <c r="O1174" i="15"/>
  <c r="P1174" i="15"/>
  <c r="Q1174" i="15"/>
  <c r="F1174" i="15" s="1"/>
  <c r="B1175" i="15"/>
  <c r="C1175" i="15"/>
  <c r="E1175" i="15"/>
  <c r="D1175" i="15" s="1"/>
  <c r="G1175" i="15"/>
  <c r="H1175" i="15"/>
  <c r="I1175" i="15"/>
  <c r="J1175" i="15"/>
  <c r="K1175" i="15"/>
  <c r="L1175" i="15"/>
  <c r="M1175" i="15"/>
  <c r="N1175" i="15"/>
  <c r="O1175" i="15"/>
  <c r="P1175" i="15"/>
  <c r="Q1175" i="15"/>
  <c r="F1175" i="15" s="1"/>
  <c r="B1176" i="15"/>
  <c r="C1176" i="15"/>
  <c r="E1176" i="15"/>
  <c r="D1176" i="15" s="1"/>
  <c r="G1176" i="15"/>
  <c r="H1176" i="15"/>
  <c r="I1176" i="15"/>
  <c r="J1176" i="15"/>
  <c r="K1176" i="15"/>
  <c r="L1176" i="15"/>
  <c r="M1176" i="15"/>
  <c r="N1176" i="15"/>
  <c r="O1176" i="15"/>
  <c r="P1176" i="15"/>
  <c r="Q1176" i="15"/>
  <c r="F1176" i="15" s="1"/>
  <c r="B1177" i="15"/>
  <c r="C1177" i="15"/>
  <c r="E1177" i="15"/>
  <c r="D1177" i="15" s="1"/>
  <c r="G1177" i="15"/>
  <c r="H1177" i="15"/>
  <c r="I1177" i="15"/>
  <c r="J1177" i="15"/>
  <c r="K1177" i="15"/>
  <c r="L1177" i="15"/>
  <c r="M1177" i="15"/>
  <c r="N1177" i="15"/>
  <c r="O1177" i="15"/>
  <c r="P1177" i="15"/>
  <c r="Q1177" i="15"/>
  <c r="F1177" i="15" s="1"/>
  <c r="B1178" i="15"/>
  <c r="C1178" i="15"/>
  <c r="E1178" i="15"/>
  <c r="D1178" i="15" s="1"/>
  <c r="G1178" i="15"/>
  <c r="H1178" i="15"/>
  <c r="I1178" i="15"/>
  <c r="J1178" i="15"/>
  <c r="K1178" i="15"/>
  <c r="L1178" i="15"/>
  <c r="M1178" i="15"/>
  <c r="N1178" i="15"/>
  <c r="O1178" i="15"/>
  <c r="P1178" i="15"/>
  <c r="Q1178" i="15"/>
  <c r="F1178" i="15" s="1"/>
  <c r="B1179" i="15"/>
  <c r="C1179" i="15"/>
  <c r="E1179" i="15"/>
  <c r="D1179" i="15" s="1"/>
  <c r="G1179" i="15"/>
  <c r="H1179" i="15"/>
  <c r="I1179" i="15"/>
  <c r="J1179" i="15"/>
  <c r="K1179" i="15"/>
  <c r="L1179" i="15"/>
  <c r="M1179" i="15"/>
  <c r="N1179" i="15"/>
  <c r="O1179" i="15"/>
  <c r="P1179" i="15"/>
  <c r="Q1179" i="15"/>
  <c r="F1179" i="15" s="1"/>
  <c r="B1180" i="15"/>
  <c r="C1180" i="15"/>
  <c r="E1180" i="15"/>
  <c r="D1180" i="15" s="1"/>
  <c r="G1180" i="15"/>
  <c r="H1180" i="15"/>
  <c r="I1180" i="15"/>
  <c r="J1180" i="15"/>
  <c r="K1180" i="15"/>
  <c r="L1180" i="15"/>
  <c r="M1180" i="15"/>
  <c r="N1180" i="15"/>
  <c r="O1180" i="15"/>
  <c r="P1180" i="15"/>
  <c r="Q1180" i="15"/>
  <c r="F1180" i="15" s="1"/>
  <c r="B1181" i="15"/>
  <c r="C1181" i="15"/>
  <c r="E1181" i="15"/>
  <c r="D1181" i="15" s="1"/>
  <c r="G1181" i="15"/>
  <c r="H1181" i="15"/>
  <c r="I1181" i="15"/>
  <c r="J1181" i="15"/>
  <c r="K1181" i="15"/>
  <c r="L1181" i="15"/>
  <c r="M1181" i="15"/>
  <c r="N1181" i="15"/>
  <c r="O1181" i="15"/>
  <c r="P1181" i="15"/>
  <c r="Q1181" i="15"/>
  <c r="F1181" i="15" s="1"/>
  <c r="B1182" i="15"/>
  <c r="C1182" i="15"/>
  <c r="E1182" i="15"/>
  <c r="D1182" i="15" s="1"/>
  <c r="G1182" i="15"/>
  <c r="H1182" i="15"/>
  <c r="I1182" i="15"/>
  <c r="J1182" i="15"/>
  <c r="K1182" i="15"/>
  <c r="L1182" i="15"/>
  <c r="M1182" i="15"/>
  <c r="N1182" i="15"/>
  <c r="O1182" i="15"/>
  <c r="P1182" i="15"/>
  <c r="Q1182" i="15"/>
  <c r="F1182" i="15" s="1"/>
  <c r="B1183" i="15"/>
  <c r="C1183" i="15"/>
  <c r="E1183" i="15"/>
  <c r="D1183" i="15" s="1"/>
  <c r="G1183" i="15"/>
  <c r="H1183" i="15"/>
  <c r="I1183" i="15"/>
  <c r="J1183" i="15"/>
  <c r="K1183" i="15"/>
  <c r="L1183" i="15"/>
  <c r="M1183" i="15"/>
  <c r="N1183" i="15"/>
  <c r="O1183" i="15"/>
  <c r="P1183" i="15"/>
  <c r="Q1183" i="15"/>
  <c r="F1183" i="15" s="1"/>
  <c r="B1184" i="15"/>
  <c r="C1184" i="15"/>
  <c r="E1184" i="15"/>
  <c r="D1184" i="15" s="1"/>
  <c r="G1184" i="15"/>
  <c r="H1184" i="15"/>
  <c r="I1184" i="15"/>
  <c r="J1184" i="15"/>
  <c r="K1184" i="15"/>
  <c r="L1184" i="15"/>
  <c r="M1184" i="15"/>
  <c r="N1184" i="15"/>
  <c r="O1184" i="15"/>
  <c r="P1184" i="15"/>
  <c r="Q1184" i="15"/>
  <c r="F1184" i="15" s="1"/>
  <c r="B1185" i="15"/>
  <c r="C1185" i="15"/>
  <c r="E1185" i="15"/>
  <c r="D1185" i="15" s="1"/>
  <c r="G1185" i="15"/>
  <c r="H1185" i="15"/>
  <c r="I1185" i="15"/>
  <c r="J1185" i="15"/>
  <c r="K1185" i="15"/>
  <c r="L1185" i="15"/>
  <c r="M1185" i="15"/>
  <c r="N1185" i="15"/>
  <c r="O1185" i="15"/>
  <c r="P1185" i="15"/>
  <c r="Q1185" i="15"/>
  <c r="F1185" i="15" s="1"/>
  <c r="B1186" i="15"/>
  <c r="C1186" i="15"/>
  <c r="E1186" i="15"/>
  <c r="D1186" i="15" s="1"/>
  <c r="G1186" i="15"/>
  <c r="H1186" i="15"/>
  <c r="I1186" i="15"/>
  <c r="J1186" i="15"/>
  <c r="K1186" i="15"/>
  <c r="L1186" i="15"/>
  <c r="M1186" i="15"/>
  <c r="N1186" i="15"/>
  <c r="O1186" i="15"/>
  <c r="P1186" i="15"/>
  <c r="Q1186" i="15"/>
  <c r="F1186" i="15" s="1"/>
  <c r="B1187" i="15"/>
  <c r="C1187" i="15"/>
  <c r="E1187" i="15"/>
  <c r="D1187" i="15" s="1"/>
  <c r="G1187" i="15"/>
  <c r="H1187" i="15"/>
  <c r="I1187" i="15"/>
  <c r="J1187" i="15"/>
  <c r="K1187" i="15"/>
  <c r="L1187" i="15"/>
  <c r="M1187" i="15"/>
  <c r="N1187" i="15"/>
  <c r="O1187" i="15"/>
  <c r="P1187" i="15"/>
  <c r="Q1187" i="15"/>
  <c r="F1187" i="15" s="1"/>
  <c r="B1188" i="15"/>
  <c r="C1188" i="15"/>
  <c r="E1188" i="15"/>
  <c r="D1188" i="15" s="1"/>
  <c r="G1188" i="15"/>
  <c r="H1188" i="15"/>
  <c r="I1188" i="15"/>
  <c r="J1188" i="15"/>
  <c r="K1188" i="15"/>
  <c r="L1188" i="15"/>
  <c r="M1188" i="15"/>
  <c r="N1188" i="15"/>
  <c r="O1188" i="15"/>
  <c r="P1188" i="15"/>
  <c r="Q1188" i="15"/>
  <c r="F1188" i="15" s="1"/>
  <c r="B1189" i="15"/>
  <c r="C1189" i="15"/>
  <c r="E1189" i="15"/>
  <c r="D1189" i="15" s="1"/>
  <c r="G1189" i="15"/>
  <c r="H1189" i="15"/>
  <c r="I1189" i="15"/>
  <c r="J1189" i="15"/>
  <c r="K1189" i="15"/>
  <c r="L1189" i="15"/>
  <c r="M1189" i="15"/>
  <c r="N1189" i="15"/>
  <c r="O1189" i="15"/>
  <c r="P1189" i="15"/>
  <c r="Q1189" i="15"/>
  <c r="F1189" i="15" s="1"/>
  <c r="B1190" i="15"/>
  <c r="C1190" i="15"/>
  <c r="E1190" i="15"/>
  <c r="D1190" i="15" s="1"/>
  <c r="G1190" i="15"/>
  <c r="H1190" i="15"/>
  <c r="I1190" i="15"/>
  <c r="J1190" i="15"/>
  <c r="K1190" i="15"/>
  <c r="L1190" i="15"/>
  <c r="M1190" i="15"/>
  <c r="N1190" i="15"/>
  <c r="O1190" i="15"/>
  <c r="P1190" i="15"/>
  <c r="Q1190" i="15"/>
  <c r="F1190" i="15" s="1"/>
  <c r="B1191" i="15"/>
  <c r="C1191" i="15"/>
  <c r="E1191" i="15"/>
  <c r="D1191" i="15" s="1"/>
  <c r="G1191" i="15"/>
  <c r="H1191" i="15"/>
  <c r="I1191" i="15"/>
  <c r="J1191" i="15"/>
  <c r="K1191" i="15"/>
  <c r="L1191" i="15"/>
  <c r="M1191" i="15"/>
  <c r="N1191" i="15"/>
  <c r="O1191" i="15"/>
  <c r="P1191" i="15"/>
  <c r="Q1191" i="15"/>
  <c r="F1191" i="15" s="1"/>
  <c r="B1192" i="15"/>
  <c r="C1192" i="15"/>
  <c r="E1192" i="15"/>
  <c r="D1192" i="15" s="1"/>
  <c r="G1192" i="15"/>
  <c r="H1192" i="15"/>
  <c r="I1192" i="15"/>
  <c r="J1192" i="15"/>
  <c r="K1192" i="15"/>
  <c r="L1192" i="15"/>
  <c r="M1192" i="15"/>
  <c r="N1192" i="15"/>
  <c r="O1192" i="15"/>
  <c r="P1192" i="15"/>
  <c r="Q1192" i="15"/>
  <c r="F1192" i="15" s="1"/>
  <c r="B1193" i="15"/>
  <c r="C1193" i="15"/>
  <c r="E1193" i="15"/>
  <c r="D1193" i="15" s="1"/>
  <c r="G1193" i="15"/>
  <c r="H1193" i="15"/>
  <c r="I1193" i="15"/>
  <c r="J1193" i="15"/>
  <c r="K1193" i="15"/>
  <c r="L1193" i="15"/>
  <c r="M1193" i="15"/>
  <c r="N1193" i="15"/>
  <c r="O1193" i="15"/>
  <c r="P1193" i="15"/>
  <c r="Q1193" i="15"/>
  <c r="F1193" i="15" s="1"/>
  <c r="B1194" i="15"/>
  <c r="C1194" i="15"/>
  <c r="E1194" i="15"/>
  <c r="D1194" i="15" s="1"/>
  <c r="G1194" i="15"/>
  <c r="H1194" i="15"/>
  <c r="I1194" i="15"/>
  <c r="J1194" i="15"/>
  <c r="K1194" i="15"/>
  <c r="L1194" i="15"/>
  <c r="M1194" i="15"/>
  <c r="N1194" i="15"/>
  <c r="O1194" i="15"/>
  <c r="P1194" i="15"/>
  <c r="Q1194" i="15"/>
  <c r="F1194" i="15" s="1"/>
  <c r="B1195" i="15"/>
  <c r="C1195" i="15"/>
  <c r="E1195" i="15"/>
  <c r="D1195" i="15" s="1"/>
  <c r="G1195" i="15"/>
  <c r="H1195" i="15"/>
  <c r="I1195" i="15"/>
  <c r="J1195" i="15"/>
  <c r="K1195" i="15"/>
  <c r="L1195" i="15"/>
  <c r="M1195" i="15"/>
  <c r="N1195" i="15"/>
  <c r="O1195" i="15"/>
  <c r="P1195" i="15"/>
  <c r="Q1195" i="15"/>
  <c r="F1195" i="15" s="1"/>
  <c r="B1196" i="15"/>
  <c r="C1196" i="15"/>
  <c r="E1196" i="15"/>
  <c r="D1196" i="15" s="1"/>
  <c r="G1196" i="15"/>
  <c r="H1196" i="15"/>
  <c r="I1196" i="15"/>
  <c r="J1196" i="15"/>
  <c r="K1196" i="15"/>
  <c r="L1196" i="15"/>
  <c r="M1196" i="15"/>
  <c r="N1196" i="15"/>
  <c r="O1196" i="15"/>
  <c r="P1196" i="15"/>
  <c r="Q1196" i="15"/>
  <c r="F1196" i="15" s="1"/>
  <c r="B1197" i="15"/>
  <c r="C1197" i="15"/>
  <c r="E1197" i="15"/>
  <c r="D1197" i="15" s="1"/>
  <c r="G1197" i="15"/>
  <c r="H1197" i="15"/>
  <c r="I1197" i="15"/>
  <c r="J1197" i="15"/>
  <c r="K1197" i="15"/>
  <c r="L1197" i="15"/>
  <c r="M1197" i="15"/>
  <c r="N1197" i="15"/>
  <c r="O1197" i="15"/>
  <c r="P1197" i="15"/>
  <c r="Q1197" i="15"/>
  <c r="F1197" i="15" s="1"/>
  <c r="B1198" i="15"/>
  <c r="C1198" i="15"/>
  <c r="E1198" i="15"/>
  <c r="D1198" i="15" s="1"/>
  <c r="G1198" i="15"/>
  <c r="H1198" i="15"/>
  <c r="I1198" i="15"/>
  <c r="J1198" i="15"/>
  <c r="K1198" i="15"/>
  <c r="L1198" i="15"/>
  <c r="M1198" i="15"/>
  <c r="N1198" i="15"/>
  <c r="O1198" i="15"/>
  <c r="P1198" i="15"/>
  <c r="Q1198" i="15"/>
  <c r="F1198" i="15" s="1"/>
  <c r="B1199" i="15"/>
  <c r="C1199" i="15"/>
  <c r="E1199" i="15"/>
  <c r="D1199" i="15" s="1"/>
  <c r="G1199" i="15"/>
  <c r="H1199" i="15"/>
  <c r="I1199" i="15"/>
  <c r="J1199" i="15"/>
  <c r="K1199" i="15"/>
  <c r="L1199" i="15"/>
  <c r="M1199" i="15"/>
  <c r="N1199" i="15"/>
  <c r="O1199" i="15"/>
  <c r="P1199" i="15"/>
  <c r="Q1199" i="15"/>
  <c r="F1199" i="15" s="1"/>
  <c r="B1200" i="15"/>
  <c r="C1200" i="15"/>
  <c r="E1200" i="15"/>
  <c r="D1200" i="15" s="1"/>
  <c r="G1200" i="15"/>
  <c r="H1200" i="15"/>
  <c r="I1200" i="15"/>
  <c r="J1200" i="15"/>
  <c r="K1200" i="15"/>
  <c r="L1200" i="15"/>
  <c r="M1200" i="15"/>
  <c r="N1200" i="15"/>
  <c r="O1200" i="15"/>
  <c r="P1200" i="15"/>
  <c r="Q1200" i="15"/>
  <c r="F1200" i="15" s="1"/>
  <c r="B1201" i="15"/>
  <c r="C1201" i="15"/>
  <c r="E1201" i="15"/>
  <c r="D1201" i="15" s="1"/>
  <c r="G1201" i="15"/>
  <c r="H1201" i="15"/>
  <c r="I1201" i="15"/>
  <c r="J1201" i="15"/>
  <c r="K1201" i="15"/>
  <c r="L1201" i="15"/>
  <c r="M1201" i="15"/>
  <c r="N1201" i="15"/>
  <c r="O1201" i="15"/>
  <c r="P1201" i="15"/>
  <c r="Q1201" i="15"/>
  <c r="F1201" i="15" s="1"/>
  <c r="B1202" i="15"/>
  <c r="C1202" i="15"/>
  <c r="E1202" i="15"/>
  <c r="D1202" i="15" s="1"/>
  <c r="G1202" i="15"/>
  <c r="H1202" i="15"/>
  <c r="I1202" i="15"/>
  <c r="J1202" i="15"/>
  <c r="K1202" i="15"/>
  <c r="L1202" i="15"/>
  <c r="M1202" i="15"/>
  <c r="N1202" i="15"/>
  <c r="O1202" i="15"/>
  <c r="P1202" i="15"/>
  <c r="Q1202" i="15"/>
  <c r="F1202" i="15" s="1"/>
  <c r="B1203" i="15"/>
  <c r="C1203" i="15"/>
  <c r="E1203" i="15"/>
  <c r="D1203" i="15" s="1"/>
  <c r="G1203" i="15"/>
  <c r="H1203" i="15"/>
  <c r="I1203" i="15"/>
  <c r="J1203" i="15"/>
  <c r="K1203" i="15"/>
  <c r="L1203" i="15"/>
  <c r="M1203" i="15"/>
  <c r="N1203" i="15"/>
  <c r="O1203" i="15"/>
  <c r="P1203" i="15"/>
  <c r="Q1203" i="15"/>
  <c r="F1203" i="15" s="1"/>
  <c r="B1204" i="15"/>
  <c r="C1204" i="15"/>
  <c r="E1204" i="15"/>
  <c r="D1204" i="15" s="1"/>
  <c r="G1204" i="15"/>
  <c r="H1204" i="15"/>
  <c r="I1204" i="15"/>
  <c r="J1204" i="15"/>
  <c r="K1204" i="15"/>
  <c r="L1204" i="15"/>
  <c r="M1204" i="15"/>
  <c r="N1204" i="15"/>
  <c r="O1204" i="15"/>
  <c r="P1204" i="15"/>
  <c r="Q1204" i="15"/>
  <c r="F1204" i="15" s="1"/>
  <c r="B1205" i="15"/>
  <c r="C1205" i="15"/>
  <c r="E1205" i="15"/>
  <c r="D1205" i="15" s="1"/>
  <c r="G1205" i="15"/>
  <c r="H1205" i="15"/>
  <c r="I1205" i="15"/>
  <c r="J1205" i="15"/>
  <c r="K1205" i="15"/>
  <c r="L1205" i="15"/>
  <c r="M1205" i="15"/>
  <c r="N1205" i="15"/>
  <c r="O1205" i="15"/>
  <c r="P1205" i="15"/>
  <c r="Q1205" i="15"/>
  <c r="F1205" i="15" s="1"/>
  <c r="B1206" i="15"/>
  <c r="C1206" i="15"/>
  <c r="E1206" i="15"/>
  <c r="D1206" i="15" s="1"/>
  <c r="G1206" i="15"/>
  <c r="H1206" i="15"/>
  <c r="I1206" i="15"/>
  <c r="J1206" i="15"/>
  <c r="K1206" i="15"/>
  <c r="L1206" i="15"/>
  <c r="M1206" i="15"/>
  <c r="N1206" i="15"/>
  <c r="O1206" i="15"/>
  <c r="P1206" i="15"/>
  <c r="Q1206" i="15"/>
  <c r="F1206" i="15" s="1"/>
  <c r="B1207" i="15"/>
  <c r="C1207" i="15"/>
  <c r="E1207" i="15"/>
  <c r="D1207" i="15" s="1"/>
  <c r="G1207" i="15"/>
  <c r="H1207" i="15"/>
  <c r="I1207" i="15"/>
  <c r="J1207" i="15"/>
  <c r="K1207" i="15"/>
  <c r="L1207" i="15"/>
  <c r="M1207" i="15"/>
  <c r="N1207" i="15"/>
  <c r="O1207" i="15"/>
  <c r="P1207" i="15"/>
  <c r="Q1207" i="15"/>
  <c r="F1207" i="15" s="1"/>
  <c r="B1208" i="15"/>
  <c r="C1208" i="15"/>
  <c r="E1208" i="15"/>
  <c r="D1208" i="15" s="1"/>
  <c r="G1208" i="15"/>
  <c r="H1208" i="15"/>
  <c r="I1208" i="15"/>
  <c r="J1208" i="15"/>
  <c r="K1208" i="15"/>
  <c r="L1208" i="15"/>
  <c r="M1208" i="15"/>
  <c r="N1208" i="15"/>
  <c r="O1208" i="15"/>
  <c r="P1208" i="15"/>
  <c r="Q1208" i="15"/>
  <c r="F1208" i="15" s="1"/>
  <c r="B1209" i="15"/>
  <c r="C1209" i="15"/>
  <c r="E1209" i="15"/>
  <c r="D1209" i="15" s="1"/>
  <c r="G1209" i="15"/>
  <c r="H1209" i="15"/>
  <c r="I1209" i="15"/>
  <c r="J1209" i="15"/>
  <c r="K1209" i="15"/>
  <c r="L1209" i="15"/>
  <c r="M1209" i="15"/>
  <c r="N1209" i="15"/>
  <c r="O1209" i="15"/>
  <c r="P1209" i="15"/>
  <c r="Q1209" i="15"/>
  <c r="F1209" i="15" s="1"/>
  <c r="B1210" i="15"/>
  <c r="C1210" i="15"/>
  <c r="E1210" i="15"/>
  <c r="D1210" i="15" s="1"/>
  <c r="G1210" i="15"/>
  <c r="H1210" i="15"/>
  <c r="I1210" i="15"/>
  <c r="J1210" i="15"/>
  <c r="K1210" i="15"/>
  <c r="L1210" i="15"/>
  <c r="M1210" i="15"/>
  <c r="N1210" i="15"/>
  <c r="O1210" i="15"/>
  <c r="P1210" i="15"/>
  <c r="Q1210" i="15"/>
  <c r="F1210" i="15" s="1"/>
  <c r="B1211" i="15"/>
  <c r="C1211" i="15"/>
  <c r="E1211" i="15"/>
  <c r="D1211" i="15" s="1"/>
  <c r="G1211" i="15"/>
  <c r="H1211" i="15"/>
  <c r="I1211" i="15"/>
  <c r="J1211" i="15"/>
  <c r="K1211" i="15"/>
  <c r="L1211" i="15"/>
  <c r="M1211" i="15"/>
  <c r="N1211" i="15"/>
  <c r="O1211" i="15"/>
  <c r="P1211" i="15"/>
  <c r="Q1211" i="15"/>
  <c r="F1211" i="15" s="1"/>
  <c r="B1212" i="15"/>
  <c r="C1212" i="15"/>
  <c r="E1212" i="15"/>
  <c r="D1212" i="15" s="1"/>
  <c r="G1212" i="15"/>
  <c r="H1212" i="15"/>
  <c r="I1212" i="15"/>
  <c r="J1212" i="15"/>
  <c r="K1212" i="15"/>
  <c r="L1212" i="15"/>
  <c r="M1212" i="15"/>
  <c r="N1212" i="15"/>
  <c r="O1212" i="15"/>
  <c r="P1212" i="15"/>
  <c r="Q1212" i="15"/>
  <c r="F1212" i="15" s="1"/>
  <c r="B1213" i="15"/>
  <c r="C1213" i="15"/>
  <c r="E1213" i="15"/>
  <c r="D1213" i="15" s="1"/>
  <c r="G1213" i="15"/>
  <c r="H1213" i="15"/>
  <c r="I1213" i="15"/>
  <c r="J1213" i="15"/>
  <c r="K1213" i="15"/>
  <c r="L1213" i="15"/>
  <c r="M1213" i="15"/>
  <c r="N1213" i="15"/>
  <c r="O1213" i="15"/>
  <c r="P1213" i="15"/>
  <c r="Q1213" i="15"/>
  <c r="F1213" i="15" s="1"/>
  <c r="B1214" i="15"/>
  <c r="C1214" i="15"/>
  <c r="E1214" i="15"/>
  <c r="D1214" i="15" s="1"/>
  <c r="G1214" i="15"/>
  <c r="H1214" i="15"/>
  <c r="I1214" i="15"/>
  <c r="J1214" i="15"/>
  <c r="K1214" i="15"/>
  <c r="L1214" i="15"/>
  <c r="M1214" i="15"/>
  <c r="N1214" i="15"/>
  <c r="O1214" i="15"/>
  <c r="P1214" i="15"/>
  <c r="Q1214" i="15"/>
  <c r="F1214" i="15" s="1"/>
  <c r="B1215" i="15"/>
  <c r="C1215" i="15"/>
  <c r="E1215" i="15"/>
  <c r="D1215" i="15" s="1"/>
  <c r="G1215" i="15"/>
  <c r="H1215" i="15"/>
  <c r="I1215" i="15"/>
  <c r="J1215" i="15"/>
  <c r="K1215" i="15"/>
  <c r="L1215" i="15"/>
  <c r="M1215" i="15"/>
  <c r="N1215" i="15"/>
  <c r="O1215" i="15"/>
  <c r="P1215" i="15"/>
  <c r="Q1215" i="15"/>
  <c r="F1215" i="15" s="1"/>
  <c r="B1216" i="15"/>
  <c r="C1216" i="15"/>
  <c r="E1216" i="15"/>
  <c r="D1216" i="15" s="1"/>
  <c r="G1216" i="15"/>
  <c r="H1216" i="15"/>
  <c r="I1216" i="15"/>
  <c r="J1216" i="15"/>
  <c r="K1216" i="15"/>
  <c r="L1216" i="15"/>
  <c r="M1216" i="15"/>
  <c r="N1216" i="15"/>
  <c r="O1216" i="15"/>
  <c r="P1216" i="15"/>
  <c r="Q1216" i="15"/>
  <c r="F1216" i="15" s="1"/>
  <c r="B1217" i="15"/>
  <c r="C1217" i="15"/>
  <c r="E1217" i="15"/>
  <c r="D1217" i="15" s="1"/>
  <c r="G1217" i="15"/>
  <c r="H1217" i="15"/>
  <c r="I1217" i="15"/>
  <c r="J1217" i="15"/>
  <c r="K1217" i="15"/>
  <c r="L1217" i="15"/>
  <c r="M1217" i="15"/>
  <c r="N1217" i="15"/>
  <c r="O1217" i="15"/>
  <c r="P1217" i="15"/>
  <c r="Q1217" i="15"/>
  <c r="F1217" i="15" s="1"/>
  <c r="B1218" i="15"/>
  <c r="C1218" i="15"/>
  <c r="E1218" i="15"/>
  <c r="D1218" i="15" s="1"/>
  <c r="G1218" i="15"/>
  <c r="H1218" i="15"/>
  <c r="I1218" i="15"/>
  <c r="J1218" i="15"/>
  <c r="K1218" i="15"/>
  <c r="L1218" i="15"/>
  <c r="M1218" i="15"/>
  <c r="N1218" i="15"/>
  <c r="O1218" i="15"/>
  <c r="P1218" i="15"/>
  <c r="Q1218" i="15"/>
  <c r="F1218" i="15" s="1"/>
  <c r="B1219" i="15"/>
  <c r="C1219" i="15"/>
  <c r="E1219" i="15"/>
  <c r="D1219" i="15" s="1"/>
  <c r="G1219" i="15"/>
  <c r="H1219" i="15"/>
  <c r="I1219" i="15"/>
  <c r="J1219" i="15"/>
  <c r="K1219" i="15"/>
  <c r="L1219" i="15"/>
  <c r="M1219" i="15"/>
  <c r="N1219" i="15"/>
  <c r="O1219" i="15"/>
  <c r="P1219" i="15"/>
  <c r="Q1219" i="15"/>
  <c r="F1219" i="15" s="1"/>
  <c r="B1220" i="15"/>
  <c r="C1220" i="15"/>
  <c r="E1220" i="15"/>
  <c r="D1220" i="15" s="1"/>
  <c r="G1220" i="15"/>
  <c r="H1220" i="15"/>
  <c r="I1220" i="15"/>
  <c r="J1220" i="15"/>
  <c r="K1220" i="15"/>
  <c r="L1220" i="15"/>
  <c r="M1220" i="15"/>
  <c r="N1220" i="15"/>
  <c r="O1220" i="15"/>
  <c r="P1220" i="15"/>
  <c r="Q1220" i="15"/>
  <c r="F1220" i="15" s="1"/>
  <c r="B1221" i="15"/>
  <c r="C1221" i="15"/>
  <c r="E1221" i="15"/>
  <c r="D1221" i="15" s="1"/>
  <c r="G1221" i="15"/>
  <c r="H1221" i="15"/>
  <c r="I1221" i="15"/>
  <c r="J1221" i="15"/>
  <c r="K1221" i="15"/>
  <c r="L1221" i="15"/>
  <c r="M1221" i="15"/>
  <c r="N1221" i="15"/>
  <c r="O1221" i="15"/>
  <c r="P1221" i="15"/>
  <c r="Q1221" i="15"/>
  <c r="F1221" i="15" s="1"/>
  <c r="B1222" i="15"/>
  <c r="C1222" i="15"/>
  <c r="E1222" i="15"/>
  <c r="D1222" i="15" s="1"/>
  <c r="G1222" i="15"/>
  <c r="H1222" i="15"/>
  <c r="I1222" i="15"/>
  <c r="J1222" i="15"/>
  <c r="K1222" i="15"/>
  <c r="L1222" i="15"/>
  <c r="M1222" i="15"/>
  <c r="N1222" i="15"/>
  <c r="O1222" i="15"/>
  <c r="P1222" i="15"/>
  <c r="Q1222" i="15"/>
  <c r="F1222" i="15" s="1"/>
  <c r="B1223" i="15"/>
  <c r="C1223" i="15"/>
  <c r="E1223" i="15"/>
  <c r="D1223" i="15" s="1"/>
  <c r="G1223" i="15"/>
  <c r="H1223" i="15"/>
  <c r="I1223" i="15"/>
  <c r="J1223" i="15"/>
  <c r="K1223" i="15"/>
  <c r="L1223" i="15"/>
  <c r="M1223" i="15"/>
  <c r="N1223" i="15"/>
  <c r="O1223" i="15"/>
  <c r="P1223" i="15"/>
  <c r="Q1223" i="15"/>
  <c r="F1223" i="15" s="1"/>
  <c r="B1224" i="15"/>
  <c r="C1224" i="15"/>
  <c r="E1224" i="15"/>
  <c r="D1224" i="15" s="1"/>
  <c r="G1224" i="15"/>
  <c r="H1224" i="15"/>
  <c r="I1224" i="15"/>
  <c r="J1224" i="15"/>
  <c r="K1224" i="15"/>
  <c r="L1224" i="15"/>
  <c r="M1224" i="15"/>
  <c r="N1224" i="15"/>
  <c r="O1224" i="15"/>
  <c r="P1224" i="15"/>
  <c r="Q1224" i="15"/>
  <c r="F1224" i="15" s="1"/>
  <c r="B1225" i="15"/>
  <c r="C1225" i="15"/>
  <c r="E1225" i="15"/>
  <c r="D1225" i="15" s="1"/>
  <c r="G1225" i="15"/>
  <c r="H1225" i="15"/>
  <c r="I1225" i="15"/>
  <c r="J1225" i="15"/>
  <c r="K1225" i="15"/>
  <c r="L1225" i="15"/>
  <c r="M1225" i="15"/>
  <c r="N1225" i="15"/>
  <c r="O1225" i="15"/>
  <c r="P1225" i="15"/>
  <c r="Q1225" i="15"/>
  <c r="F1225" i="15" s="1"/>
  <c r="B1226" i="15"/>
  <c r="C1226" i="15"/>
  <c r="E1226" i="15"/>
  <c r="D1226" i="15" s="1"/>
  <c r="G1226" i="15"/>
  <c r="H1226" i="15"/>
  <c r="I1226" i="15"/>
  <c r="J1226" i="15"/>
  <c r="K1226" i="15"/>
  <c r="L1226" i="15"/>
  <c r="M1226" i="15"/>
  <c r="N1226" i="15"/>
  <c r="O1226" i="15"/>
  <c r="P1226" i="15"/>
  <c r="Q1226" i="15"/>
  <c r="F1226" i="15" s="1"/>
  <c r="B1227" i="15"/>
  <c r="C1227" i="15"/>
  <c r="E1227" i="15"/>
  <c r="D1227" i="15" s="1"/>
  <c r="G1227" i="15"/>
  <c r="H1227" i="15"/>
  <c r="I1227" i="15"/>
  <c r="J1227" i="15"/>
  <c r="K1227" i="15"/>
  <c r="L1227" i="15"/>
  <c r="M1227" i="15"/>
  <c r="N1227" i="15"/>
  <c r="O1227" i="15"/>
  <c r="P1227" i="15"/>
  <c r="Q1227" i="15"/>
  <c r="F1227" i="15" s="1"/>
  <c r="B1228" i="15"/>
  <c r="C1228" i="15"/>
  <c r="E1228" i="15"/>
  <c r="D1228" i="15" s="1"/>
  <c r="G1228" i="15"/>
  <c r="H1228" i="15"/>
  <c r="I1228" i="15"/>
  <c r="J1228" i="15"/>
  <c r="K1228" i="15"/>
  <c r="L1228" i="15"/>
  <c r="M1228" i="15"/>
  <c r="N1228" i="15"/>
  <c r="O1228" i="15"/>
  <c r="P1228" i="15"/>
  <c r="Q1228" i="15"/>
  <c r="F1228" i="15" s="1"/>
  <c r="B1229" i="15"/>
  <c r="C1229" i="15"/>
  <c r="E1229" i="15"/>
  <c r="D1229" i="15" s="1"/>
  <c r="G1229" i="15"/>
  <c r="H1229" i="15"/>
  <c r="I1229" i="15"/>
  <c r="J1229" i="15"/>
  <c r="K1229" i="15"/>
  <c r="L1229" i="15"/>
  <c r="M1229" i="15"/>
  <c r="N1229" i="15"/>
  <c r="O1229" i="15"/>
  <c r="P1229" i="15"/>
  <c r="Q1229" i="15"/>
  <c r="F1229" i="15" s="1"/>
  <c r="B1230" i="15"/>
  <c r="C1230" i="15"/>
  <c r="E1230" i="15"/>
  <c r="D1230" i="15" s="1"/>
  <c r="G1230" i="15"/>
  <c r="H1230" i="15"/>
  <c r="I1230" i="15"/>
  <c r="J1230" i="15"/>
  <c r="K1230" i="15"/>
  <c r="L1230" i="15"/>
  <c r="M1230" i="15"/>
  <c r="N1230" i="15"/>
  <c r="O1230" i="15"/>
  <c r="P1230" i="15"/>
  <c r="Q1230" i="15"/>
  <c r="F1230" i="15" s="1"/>
  <c r="B1231" i="15"/>
  <c r="C1231" i="15"/>
  <c r="E1231" i="15"/>
  <c r="D1231" i="15" s="1"/>
  <c r="G1231" i="15"/>
  <c r="H1231" i="15"/>
  <c r="I1231" i="15"/>
  <c r="J1231" i="15"/>
  <c r="K1231" i="15"/>
  <c r="L1231" i="15"/>
  <c r="M1231" i="15"/>
  <c r="N1231" i="15"/>
  <c r="O1231" i="15"/>
  <c r="P1231" i="15"/>
  <c r="Q1231" i="15"/>
  <c r="F1231" i="15" s="1"/>
  <c r="B1232" i="15"/>
  <c r="C1232" i="15"/>
  <c r="E1232" i="15"/>
  <c r="D1232" i="15" s="1"/>
  <c r="G1232" i="15"/>
  <c r="H1232" i="15"/>
  <c r="I1232" i="15"/>
  <c r="J1232" i="15"/>
  <c r="K1232" i="15"/>
  <c r="L1232" i="15"/>
  <c r="M1232" i="15"/>
  <c r="N1232" i="15"/>
  <c r="O1232" i="15"/>
  <c r="P1232" i="15"/>
  <c r="Q1232" i="15"/>
  <c r="F1232" i="15" s="1"/>
  <c r="B1233" i="15"/>
  <c r="C1233" i="15"/>
  <c r="E1233" i="15"/>
  <c r="D1233" i="15" s="1"/>
  <c r="G1233" i="15"/>
  <c r="H1233" i="15"/>
  <c r="I1233" i="15"/>
  <c r="J1233" i="15"/>
  <c r="K1233" i="15"/>
  <c r="L1233" i="15"/>
  <c r="M1233" i="15"/>
  <c r="N1233" i="15"/>
  <c r="O1233" i="15"/>
  <c r="P1233" i="15"/>
  <c r="Q1233" i="15"/>
  <c r="F1233" i="15" s="1"/>
  <c r="B1234" i="15"/>
  <c r="C1234" i="15"/>
  <c r="E1234" i="15"/>
  <c r="D1234" i="15" s="1"/>
  <c r="G1234" i="15"/>
  <c r="H1234" i="15"/>
  <c r="I1234" i="15"/>
  <c r="J1234" i="15"/>
  <c r="K1234" i="15"/>
  <c r="L1234" i="15"/>
  <c r="M1234" i="15"/>
  <c r="N1234" i="15"/>
  <c r="O1234" i="15"/>
  <c r="P1234" i="15"/>
  <c r="Q1234" i="15"/>
  <c r="F1234" i="15" s="1"/>
  <c r="B1235" i="15"/>
  <c r="C1235" i="15"/>
  <c r="E1235" i="15"/>
  <c r="D1235" i="15" s="1"/>
  <c r="G1235" i="15"/>
  <c r="H1235" i="15"/>
  <c r="I1235" i="15"/>
  <c r="J1235" i="15"/>
  <c r="K1235" i="15"/>
  <c r="L1235" i="15"/>
  <c r="M1235" i="15"/>
  <c r="N1235" i="15"/>
  <c r="O1235" i="15"/>
  <c r="P1235" i="15"/>
  <c r="Q1235" i="15"/>
  <c r="F1235" i="15" s="1"/>
  <c r="B1236" i="15"/>
  <c r="C1236" i="15"/>
  <c r="E1236" i="15"/>
  <c r="D1236" i="15" s="1"/>
  <c r="G1236" i="15"/>
  <c r="H1236" i="15"/>
  <c r="I1236" i="15"/>
  <c r="J1236" i="15"/>
  <c r="K1236" i="15"/>
  <c r="L1236" i="15"/>
  <c r="M1236" i="15"/>
  <c r="N1236" i="15"/>
  <c r="O1236" i="15"/>
  <c r="P1236" i="15"/>
  <c r="Q1236" i="15"/>
  <c r="F1236" i="15" s="1"/>
  <c r="B1237" i="15"/>
  <c r="C1237" i="15"/>
  <c r="E1237" i="15"/>
  <c r="D1237" i="15" s="1"/>
  <c r="G1237" i="15"/>
  <c r="H1237" i="15"/>
  <c r="I1237" i="15"/>
  <c r="J1237" i="15"/>
  <c r="K1237" i="15"/>
  <c r="L1237" i="15"/>
  <c r="M1237" i="15"/>
  <c r="N1237" i="15"/>
  <c r="O1237" i="15"/>
  <c r="P1237" i="15"/>
  <c r="Q1237" i="15"/>
  <c r="F1237" i="15" s="1"/>
  <c r="B1238" i="15"/>
  <c r="C1238" i="15"/>
  <c r="E1238" i="15"/>
  <c r="D1238" i="15" s="1"/>
  <c r="G1238" i="15"/>
  <c r="H1238" i="15"/>
  <c r="I1238" i="15"/>
  <c r="J1238" i="15"/>
  <c r="K1238" i="15"/>
  <c r="L1238" i="15"/>
  <c r="M1238" i="15"/>
  <c r="N1238" i="15"/>
  <c r="O1238" i="15"/>
  <c r="P1238" i="15"/>
  <c r="Q1238" i="15"/>
  <c r="F1238" i="15" s="1"/>
  <c r="B1239" i="15"/>
  <c r="C1239" i="15"/>
  <c r="E1239" i="15"/>
  <c r="D1239" i="15" s="1"/>
  <c r="G1239" i="15"/>
  <c r="H1239" i="15"/>
  <c r="I1239" i="15"/>
  <c r="J1239" i="15"/>
  <c r="K1239" i="15"/>
  <c r="L1239" i="15"/>
  <c r="M1239" i="15"/>
  <c r="N1239" i="15"/>
  <c r="O1239" i="15"/>
  <c r="P1239" i="15"/>
  <c r="Q1239" i="15"/>
  <c r="F1239" i="15" s="1"/>
  <c r="B1240" i="15"/>
  <c r="C1240" i="15"/>
  <c r="E1240" i="15"/>
  <c r="D1240" i="15" s="1"/>
  <c r="G1240" i="15"/>
  <c r="H1240" i="15"/>
  <c r="I1240" i="15"/>
  <c r="J1240" i="15"/>
  <c r="K1240" i="15"/>
  <c r="L1240" i="15"/>
  <c r="M1240" i="15"/>
  <c r="N1240" i="15"/>
  <c r="O1240" i="15"/>
  <c r="P1240" i="15"/>
  <c r="Q1240" i="15"/>
  <c r="F1240" i="15" s="1"/>
  <c r="B1241" i="15"/>
  <c r="C1241" i="15"/>
  <c r="E1241" i="15"/>
  <c r="D1241" i="15" s="1"/>
  <c r="G1241" i="15"/>
  <c r="H1241" i="15"/>
  <c r="I1241" i="15"/>
  <c r="J1241" i="15"/>
  <c r="K1241" i="15"/>
  <c r="L1241" i="15"/>
  <c r="M1241" i="15"/>
  <c r="N1241" i="15"/>
  <c r="O1241" i="15"/>
  <c r="P1241" i="15"/>
  <c r="Q1241" i="15"/>
  <c r="F1241" i="15" s="1"/>
  <c r="B1242" i="15"/>
  <c r="C1242" i="15"/>
  <c r="E1242" i="15"/>
  <c r="D1242" i="15" s="1"/>
  <c r="G1242" i="15"/>
  <c r="H1242" i="15"/>
  <c r="I1242" i="15"/>
  <c r="J1242" i="15"/>
  <c r="K1242" i="15"/>
  <c r="L1242" i="15"/>
  <c r="M1242" i="15"/>
  <c r="N1242" i="15"/>
  <c r="O1242" i="15"/>
  <c r="P1242" i="15"/>
  <c r="Q1242" i="15"/>
  <c r="F1242" i="15" s="1"/>
  <c r="B1243" i="15"/>
  <c r="C1243" i="15"/>
  <c r="E1243" i="15"/>
  <c r="D1243" i="15" s="1"/>
  <c r="G1243" i="15"/>
  <c r="H1243" i="15"/>
  <c r="I1243" i="15"/>
  <c r="J1243" i="15"/>
  <c r="K1243" i="15"/>
  <c r="L1243" i="15"/>
  <c r="M1243" i="15"/>
  <c r="N1243" i="15"/>
  <c r="O1243" i="15"/>
  <c r="P1243" i="15"/>
  <c r="Q1243" i="15"/>
  <c r="F1243" i="15" s="1"/>
  <c r="B1244" i="15"/>
  <c r="C1244" i="15"/>
  <c r="E1244" i="15"/>
  <c r="D1244" i="15" s="1"/>
  <c r="G1244" i="15"/>
  <c r="H1244" i="15"/>
  <c r="I1244" i="15"/>
  <c r="J1244" i="15"/>
  <c r="K1244" i="15"/>
  <c r="L1244" i="15"/>
  <c r="M1244" i="15"/>
  <c r="N1244" i="15"/>
  <c r="O1244" i="15"/>
  <c r="P1244" i="15"/>
  <c r="Q1244" i="15"/>
  <c r="F1244" i="15" s="1"/>
  <c r="B1245" i="15"/>
  <c r="C1245" i="15"/>
  <c r="E1245" i="15"/>
  <c r="D1245" i="15" s="1"/>
  <c r="G1245" i="15"/>
  <c r="H1245" i="15"/>
  <c r="I1245" i="15"/>
  <c r="J1245" i="15"/>
  <c r="K1245" i="15"/>
  <c r="L1245" i="15"/>
  <c r="M1245" i="15"/>
  <c r="N1245" i="15"/>
  <c r="O1245" i="15"/>
  <c r="P1245" i="15"/>
  <c r="Q1245" i="15"/>
  <c r="F1245" i="15" s="1"/>
  <c r="B1246" i="15"/>
  <c r="C1246" i="15"/>
  <c r="E1246" i="15"/>
  <c r="D1246" i="15" s="1"/>
  <c r="G1246" i="15"/>
  <c r="H1246" i="15"/>
  <c r="I1246" i="15"/>
  <c r="J1246" i="15"/>
  <c r="K1246" i="15"/>
  <c r="L1246" i="15"/>
  <c r="M1246" i="15"/>
  <c r="N1246" i="15"/>
  <c r="O1246" i="15"/>
  <c r="P1246" i="15"/>
  <c r="Q1246" i="15"/>
  <c r="F1246" i="15" s="1"/>
  <c r="B1247" i="15"/>
  <c r="C1247" i="15"/>
  <c r="E1247" i="15"/>
  <c r="D1247" i="15" s="1"/>
  <c r="G1247" i="15"/>
  <c r="H1247" i="15"/>
  <c r="I1247" i="15"/>
  <c r="J1247" i="15"/>
  <c r="K1247" i="15"/>
  <c r="L1247" i="15"/>
  <c r="M1247" i="15"/>
  <c r="N1247" i="15"/>
  <c r="O1247" i="15"/>
  <c r="P1247" i="15"/>
  <c r="Q1247" i="15"/>
  <c r="F1247" i="15" s="1"/>
  <c r="B1248" i="15"/>
  <c r="C1248" i="15"/>
  <c r="E1248" i="15"/>
  <c r="D1248" i="15" s="1"/>
  <c r="G1248" i="15"/>
  <c r="H1248" i="15"/>
  <c r="I1248" i="15"/>
  <c r="J1248" i="15"/>
  <c r="K1248" i="15"/>
  <c r="L1248" i="15"/>
  <c r="M1248" i="15"/>
  <c r="N1248" i="15"/>
  <c r="O1248" i="15"/>
  <c r="P1248" i="15"/>
  <c r="Q1248" i="15"/>
  <c r="F1248" i="15" s="1"/>
  <c r="B1249" i="15"/>
  <c r="C1249" i="15"/>
  <c r="E1249" i="15"/>
  <c r="D1249" i="15" s="1"/>
  <c r="G1249" i="15"/>
  <c r="H1249" i="15"/>
  <c r="I1249" i="15"/>
  <c r="J1249" i="15"/>
  <c r="K1249" i="15"/>
  <c r="L1249" i="15"/>
  <c r="M1249" i="15"/>
  <c r="N1249" i="15"/>
  <c r="O1249" i="15"/>
  <c r="P1249" i="15"/>
  <c r="Q1249" i="15"/>
  <c r="F1249" i="15" s="1"/>
  <c r="B1250" i="15"/>
  <c r="C1250" i="15"/>
  <c r="E1250" i="15"/>
  <c r="D1250" i="15" s="1"/>
  <c r="G1250" i="15"/>
  <c r="H1250" i="15"/>
  <c r="I1250" i="15"/>
  <c r="J1250" i="15"/>
  <c r="K1250" i="15"/>
  <c r="L1250" i="15"/>
  <c r="M1250" i="15"/>
  <c r="N1250" i="15"/>
  <c r="O1250" i="15"/>
  <c r="P1250" i="15"/>
  <c r="Q1250" i="15"/>
  <c r="F1250" i="15" s="1"/>
  <c r="B1251" i="15"/>
  <c r="C1251" i="15"/>
  <c r="E1251" i="15"/>
  <c r="D1251" i="15" s="1"/>
  <c r="G1251" i="15"/>
  <c r="H1251" i="15"/>
  <c r="I1251" i="15"/>
  <c r="J1251" i="15"/>
  <c r="K1251" i="15"/>
  <c r="L1251" i="15"/>
  <c r="M1251" i="15"/>
  <c r="N1251" i="15"/>
  <c r="O1251" i="15"/>
  <c r="P1251" i="15"/>
  <c r="Q1251" i="15"/>
  <c r="F1251" i="15" s="1"/>
  <c r="B1252" i="15"/>
  <c r="C1252" i="15"/>
  <c r="E1252" i="15"/>
  <c r="D1252" i="15" s="1"/>
  <c r="G1252" i="15"/>
  <c r="H1252" i="15"/>
  <c r="I1252" i="15"/>
  <c r="J1252" i="15"/>
  <c r="K1252" i="15"/>
  <c r="L1252" i="15"/>
  <c r="M1252" i="15"/>
  <c r="N1252" i="15"/>
  <c r="O1252" i="15"/>
  <c r="P1252" i="15"/>
  <c r="Q1252" i="15"/>
  <c r="F1252" i="15" s="1"/>
  <c r="B1253" i="15"/>
  <c r="C1253" i="15"/>
  <c r="E1253" i="15"/>
  <c r="D1253" i="15" s="1"/>
  <c r="G1253" i="15"/>
  <c r="H1253" i="15"/>
  <c r="I1253" i="15"/>
  <c r="J1253" i="15"/>
  <c r="K1253" i="15"/>
  <c r="L1253" i="15"/>
  <c r="M1253" i="15"/>
  <c r="N1253" i="15"/>
  <c r="O1253" i="15"/>
  <c r="P1253" i="15"/>
  <c r="Q1253" i="15"/>
  <c r="F1253" i="15" s="1"/>
  <c r="B1254" i="15"/>
  <c r="C1254" i="15"/>
  <c r="E1254" i="15"/>
  <c r="D1254" i="15" s="1"/>
  <c r="G1254" i="15"/>
  <c r="H1254" i="15"/>
  <c r="I1254" i="15"/>
  <c r="J1254" i="15"/>
  <c r="K1254" i="15"/>
  <c r="L1254" i="15"/>
  <c r="M1254" i="15"/>
  <c r="N1254" i="15"/>
  <c r="O1254" i="15"/>
  <c r="P1254" i="15"/>
  <c r="Q1254" i="15"/>
  <c r="F1254" i="15" s="1"/>
  <c r="B1255" i="15"/>
  <c r="C1255" i="15"/>
  <c r="E1255" i="15"/>
  <c r="D1255" i="15" s="1"/>
  <c r="G1255" i="15"/>
  <c r="H1255" i="15"/>
  <c r="I1255" i="15"/>
  <c r="J1255" i="15"/>
  <c r="K1255" i="15"/>
  <c r="L1255" i="15"/>
  <c r="M1255" i="15"/>
  <c r="N1255" i="15"/>
  <c r="O1255" i="15"/>
  <c r="P1255" i="15"/>
  <c r="Q1255" i="15"/>
  <c r="F1255" i="15" s="1"/>
  <c r="B1256" i="15"/>
  <c r="C1256" i="15"/>
  <c r="E1256" i="15"/>
  <c r="D1256" i="15" s="1"/>
  <c r="G1256" i="15"/>
  <c r="H1256" i="15"/>
  <c r="I1256" i="15"/>
  <c r="J1256" i="15"/>
  <c r="K1256" i="15"/>
  <c r="L1256" i="15"/>
  <c r="M1256" i="15"/>
  <c r="N1256" i="15"/>
  <c r="O1256" i="15"/>
  <c r="P1256" i="15"/>
  <c r="Q1256" i="15"/>
  <c r="F1256" i="15" s="1"/>
  <c r="B1257" i="15"/>
  <c r="C1257" i="15"/>
  <c r="E1257" i="15"/>
  <c r="D1257" i="15" s="1"/>
  <c r="G1257" i="15"/>
  <c r="H1257" i="15"/>
  <c r="I1257" i="15"/>
  <c r="J1257" i="15"/>
  <c r="K1257" i="15"/>
  <c r="L1257" i="15"/>
  <c r="M1257" i="15"/>
  <c r="N1257" i="15"/>
  <c r="O1257" i="15"/>
  <c r="P1257" i="15"/>
  <c r="Q1257" i="15"/>
  <c r="F1257" i="15" s="1"/>
  <c r="B1258" i="15"/>
  <c r="C1258" i="15"/>
  <c r="E1258" i="15"/>
  <c r="D1258" i="15" s="1"/>
  <c r="G1258" i="15"/>
  <c r="H1258" i="15"/>
  <c r="I1258" i="15"/>
  <c r="J1258" i="15"/>
  <c r="K1258" i="15"/>
  <c r="L1258" i="15"/>
  <c r="M1258" i="15"/>
  <c r="N1258" i="15"/>
  <c r="O1258" i="15"/>
  <c r="P1258" i="15"/>
  <c r="Q1258" i="15"/>
  <c r="F1258" i="15" s="1"/>
  <c r="B1259" i="15"/>
  <c r="C1259" i="15"/>
  <c r="E1259" i="15"/>
  <c r="D1259" i="15" s="1"/>
  <c r="G1259" i="15"/>
  <c r="H1259" i="15"/>
  <c r="I1259" i="15"/>
  <c r="J1259" i="15"/>
  <c r="K1259" i="15"/>
  <c r="L1259" i="15"/>
  <c r="M1259" i="15"/>
  <c r="N1259" i="15"/>
  <c r="O1259" i="15"/>
  <c r="P1259" i="15"/>
  <c r="Q1259" i="15"/>
  <c r="F1259" i="15" s="1"/>
  <c r="B1260" i="15"/>
  <c r="C1260" i="15"/>
  <c r="E1260" i="15"/>
  <c r="D1260" i="15" s="1"/>
  <c r="G1260" i="15"/>
  <c r="H1260" i="15"/>
  <c r="I1260" i="15"/>
  <c r="J1260" i="15"/>
  <c r="K1260" i="15"/>
  <c r="L1260" i="15"/>
  <c r="M1260" i="15"/>
  <c r="N1260" i="15"/>
  <c r="O1260" i="15"/>
  <c r="P1260" i="15"/>
  <c r="Q1260" i="15"/>
  <c r="F1260" i="15" s="1"/>
  <c r="B1261" i="15"/>
  <c r="C1261" i="15"/>
  <c r="E1261" i="15"/>
  <c r="D1261" i="15" s="1"/>
  <c r="G1261" i="15"/>
  <c r="H1261" i="15"/>
  <c r="I1261" i="15"/>
  <c r="J1261" i="15"/>
  <c r="K1261" i="15"/>
  <c r="L1261" i="15"/>
  <c r="M1261" i="15"/>
  <c r="N1261" i="15"/>
  <c r="O1261" i="15"/>
  <c r="P1261" i="15"/>
  <c r="Q1261" i="15"/>
  <c r="F1261" i="15" s="1"/>
  <c r="B1262" i="15"/>
  <c r="C1262" i="15"/>
  <c r="E1262" i="15"/>
  <c r="D1262" i="15" s="1"/>
  <c r="G1262" i="15"/>
  <c r="H1262" i="15"/>
  <c r="I1262" i="15"/>
  <c r="J1262" i="15"/>
  <c r="K1262" i="15"/>
  <c r="L1262" i="15"/>
  <c r="M1262" i="15"/>
  <c r="N1262" i="15"/>
  <c r="O1262" i="15"/>
  <c r="P1262" i="15"/>
  <c r="Q1262" i="15"/>
  <c r="F1262" i="15" s="1"/>
  <c r="B1263" i="15"/>
  <c r="C1263" i="15"/>
  <c r="E1263" i="15"/>
  <c r="D1263" i="15" s="1"/>
  <c r="G1263" i="15"/>
  <c r="H1263" i="15"/>
  <c r="I1263" i="15"/>
  <c r="J1263" i="15"/>
  <c r="K1263" i="15"/>
  <c r="L1263" i="15"/>
  <c r="M1263" i="15"/>
  <c r="N1263" i="15"/>
  <c r="O1263" i="15"/>
  <c r="P1263" i="15"/>
  <c r="Q1263" i="15"/>
  <c r="F1263" i="15" s="1"/>
  <c r="B1264" i="15"/>
  <c r="C1264" i="15"/>
  <c r="E1264" i="15"/>
  <c r="D1264" i="15" s="1"/>
  <c r="G1264" i="15"/>
  <c r="H1264" i="15"/>
  <c r="I1264" i="15"/>
  <c r="J1264" i="15"/>
  <c r="K1264" i="15"/>
  <c r="L1264" i="15"/>
  <c r="M1264" i="15"/>
  <c r="N1264" i="15"/>
  <c r="O1264" i="15"/>
  <c r="P1264" i="15"/>
  <c r="Q1264" i="15"/>
  <c r="F1264" i="15" s="1"/>
  <c r="B1265" i="15"/>
  <c r="C1265" i="15"/>
  <c r="E1265" i="15"/>
  <c r="D1265" i="15" s="1"/>
  <c r="G1265" i="15"/>
  <c r="H1265" i="15"/>
  <c r="I1265" i="15"/>
  <c r="J1265" i="15"/>
  <c r="K1265" i="15"/>
  <c r="L1265" i="15"/>
  <c r="M1265" i="15"/>
  <c r="N1265" i="15"/>
  <c r="O1265" i="15"/>
  <c r="P1265" i="15"/>
  <c r="Q1265" i="15"/>
  <c r="F1265" i="15" s="1"/>
  <c r="B1266" i="15"/>
  <c r="C1266" i="15"/>
  <c r="E1266" i="15"/>
  <c r="D1266" i="15" s="1"/>
  <c r="G1266" i="15"/>
  <c r="H1266" i="15"/>
  <c r="I1266" i="15"/>
  <c r="J1266" i="15"/>
  <c r="K1266" i="15"/>
  <c r="L1266" i="15"/>
  <c r="M1266" i="15"/>
  <c r="N1266" i="15"/>
  <c r="O1266" i="15"/>
  <c r="P1266" i="15"/>
  <c r="Q1266" i="15"/>
  <c r="F1266" i="15" s="1"/>
  <c r="B1267" i="15"/>
  <c r="C1267" i="15"/>
  <c r="E1267" i="15"/>
  <c r="D1267" i="15" s="1"/>
  <c r="G1267" i="15"/>
  <c r="H1267" i="15"/>
  <c r="I1267" i="15"/>
  <c r="J1267" i="15"/>
  <c r="K1267" i="15"/>
  <c r="L1267" i="15"/>
  <c r="M1267" i="15"/>
  <c r="N1267" i="15"/>
  <c r="O1267" i="15"/>
  <c r="P1267" i="15"/>
  <c r="Q1267" i="15"/>
  <c r="F1267" i="15" s="1"/>
  <c r="B1268" i="15"/>
  <c r="C1268" i="15"/>
  <c r="E1268" i="15"/>
  <c r="D1268" i="15" s="1"/>
  <c r="G1268" i="15"/>
  <c r="H1268" i="15"/>
  <c r="I1268" i="15"/>
  <c r="J1268" i="15"/>
  <c r="K1268" i="15"/>
  <c r="L1268" i="15"/>
  <c r="M1268" i="15"/>
  <c r="N1268" i="15"/>
  <c r="O1268" i="15"/>
  <c r="P1268" i="15"/>
  <c r="Q1268" i="15"/>
  <c r="F1268" i="15" s="1"/>
  <c r="B1269" i="15"/>
  <c r="C1269" i="15"/>
  <c r="E1269" i="15"/>
  <c r="D1269" i="15" s="1"/>
  <c r="G1269" i="15"/>
  <c r="H1269" i="15"/>
  <c r="I1269" i="15"/>
  <c r="J1269" i="15"/>
  <c r="K1269" i="15"/>
  <c r="L1269" i="15"/>
  <c r="M1269" i="15"/>
  <c r="N1269" i="15"/>
  <c r="O1269" i="15"/>
  <c r="P1269" i="15"/>
  <c r="Q1269" i="15"/>
  <c r="F1269" i="15" s="1"/>
  <c r="B1270" i="15"/>
  <c r="C1270" i="15"/>
  <c r="E1270" i="15"/>
  <c r="D1270" i="15" s="1"/>
  <c r="G1270" i="15"/>
  <c r="H1270" i="15"/>
  <c r="I1270" i="15"/>
  <c r="J1270" i="15"/>
  <c r="K1270" i="15"/>
  <c r="L1270" i="15"/>
  <c r="M1270" i="15"/>
  <c r="N1270" i="15"/>
  <c r="O1270" i="15"/>
  <c r="P1270" i="15"/>
  <c r="Q1270" i="15"/>
  <c r="F1270" i="15" s="1"/>
  <c r="B1271" i="15"/>
  <c r="C1271" i="15"/>
  <c r="E1271" i="15"/>
  <c r="D1271" i="15" s="1"/>
  <c r="G1271" i="15"/>
  <c r="H1271" i="15"/>
  <c r="I1271" i="15"/>
  <c r="J1271" i="15"/>
  <c r="K1271" i="15"/>
  <c r="L1271" i="15"/>
  <c r="M1271" i="15"/>
  <c r="N1271" i="15"/>
  <c r="O1271" i="15"/>
  <c r="P1271" i="15"/>
  <c r="Q1271" i="15"/>
  <c r="F1271" i="15" s="1"/>
  <c r="B1272" i="15"/>
  <c r="C1272" i="15"/>
  <c r="E1272" i="15"/>
  <c r="D1272" i="15" s="1"/>
  <c r="G1272" i="15"/>
  <c r="H1272" i="15"/>
  <c r="I1272" i="15"/>
  <c r="J1272" i="15"/>
  <c r="K1272" i="15"/>
  <c r="L1272" i="15"/>
  <c r="M1272" i="15"/>
  <c r="N1272" i="15"/>
  <c r="O1272" i="15"/>
  <c r="P1272" i="15"/>
  <c r="Q1272" i="15"/>
  <c r="F1272" i="15" s="1"/>
  <c r="B1273" i="15"/>
  <c r="C1273" i="15"/>
  <c r="E1273" i="15"/>
  <c r="D1273" i="15" s="1"/>
  <c r="G1273" i="15"/>
  <c r="H1273" i="15"/>
  <c r="I1273" i="15"/>
  <c r="J1273" i="15"/>
  <c r="K1273" i="15"/>
  <c r="L1273" i="15"/>
  <c r="M1273" i="15"/>
  <c r="N1273" i="15"/>
  <c r="O1273" i="15"/>
  <c r="P1273" i="15"/>
  <c r="Q1273" i="15"/>
  <c r="F1273" i="15" s="1"/>
  <c r="B1274" i="15"/>
  <c r="C1274" i="15"/>
  <c r="E1274" i="15"/>
  <c r="D1274" i="15" s="1"/>
  <c r="G1274" i="15"/>
  <c r="H1274" i="15"/>
  <c r="I1274" i="15"/>
  <c r="J1274" i="15"/>
  <c r="K1274" i="15"/>
  <c r="L1274" i="15"/>
  <c r="M1274" i="15"/>
  <c r="N1274" i="15"/>
  <c r="O1274" i="15"/>
  <c r="P1274" i="15"/>
  <c r="Q1274" i="15"/>
  <c r="F1274" i="15" s="1"/>
  <c r="B1275" i="15"/>
  <c r="C1275" i="15"/>
  <c r="E1275" i="15"/>
  <c r="D1275" i="15" s="1"/>
  <c r="G1275" i="15"/>
  <c r="H1275" i="15"/>
  <c r="I1275" i="15"/>
  <c r="J1275" i="15"/>
  <c r="K1275" i="15"/>
  <c r="L1275" i="15"/>
  <c r="M1275" i="15"/>
  <c r="N1275" i="15"/>
  <c r="O1275" i="15"/>
  <c r="P1275" i="15"/>
  <c r="Q1275" i="15"/>
  <c r="F1275" i="15" s="1"/>
  <c r="B1276" i="15"/>
  <c r="C1276" i="15"/>
  <c r="E1276" i="15"/>
  <c r="D1276" i="15" s="1"/>
  <c r="G1276" i="15"/>
  <c r="H1276" i="15"/>
  <c r="I1276" i="15"/>
  <c r="J1276" i="15"/>
  <c r="K1276" i="15"/>
  <c r="L1276" i="15"/>
  <c r="M1276" i="15"/>
  <c r="N1276" i="15"/>
  <c r="O1276" i="15"/>
  <c r="P1276" i="15"/>
  <c r="Q1276" i="15"/>
  <c r="F1276" i="15" s="1"/>
  <c r="B1277" i="15"/>
  <c r="C1277" i="15"/>
  <c r="E1277" i="15"/>
  <c r="D1277" i="15" s="1"/>
  <c r="G1277" i="15"/>
  <c r="H1277" i="15"/>
  <c r="I1277" i="15"/>
  <c r="J1277" i="15"/>
  <c r="K1277" i="15"/>
  <c r="L1277" i="15"/>
  <c r="M1277" i="15"/>
  <c r="N1277" i="15"/>
  <c r="O1277" i="15"/>
  <c r="P1277" i="15"/>
  <c r="Q1277" i="15"/>
  <c r="F1277" i="15" s="1"/>
  <c r="B1278" i="15"/>
  <c r="C1278" i="15"/>
  <c r="E1278" i="15"/>
  <c r="D1278" i="15" s="1"/>
  <c r="G1278" i="15"/>
  <c r="H1278" i="15"/>
  <c r="I1278" i="15"/>
  <c r="J1278" i="15"/>
  <c r="K1278" i="15"/>
  <c r="L1278" i="15"/>
  <c r="M1278" i="15"/>
  <c r="N1278" i="15"/>
  <c r="O1278" i="15"/>
  <c r="P1278" i="15"/>
  <c r="Q1278" i="15"/>
  <c r="F1278" i="15" s="1"/>
  <c r="B1279" i="15"/>
  <c r="C1279" i="15"/>
  <c r="E1279" i="15"/>
  <c r="D1279" i="15" s="1"/>
  <c r="G1279" i="15"/>
  <c r="H1279" i="15"/>
  <c r="I1279" i="15"/>
  <c r="J1279" i="15"/>
  <c r="K1279" i="15"/>
  <c r="L1279" i="15"/>
  <c r="M1279" i="15"/>
  <c r="N1279" i="15"/>
  <c r="O1279" i="15"/>
  <c r="P1279" i="15"/>
  <c r="Q1279" i="15"/>
  <c r="F1279" i="15" s="1"/>
  <c r="B1280" i="15"/>
  <c r="C1280" i="15"/>
  <c r="E1280" i="15"/>
  <c r="D1280" i="15" s="1"/>
  <c r="G1280" i="15"/>
  <c r="H1280" i="15"/>
  <c r="I1280" i="15"/>
  <c r="J1280" i="15"/>
  <c r="K1280" i="15"/>
  <c r="L1280" i="15"/>
  <c r="M1280" i="15"/>
  <c r="N1280" i="15"/>
  <c r="O1280" i="15"/>
  <c r="P1280" i="15"/>
  <c r="Q1280" i="15"/>
  <c r="F1280" i="15" s="1"/>
  <c r="B1281" i="15"/>
  <c r="C1281" i="15"/>
  <c r="E1281" i="15"/>
  <c r="D1281" i="15" s="1"/>
  <c r="G1281" i="15"/>
  <c r="H1281" i="15"/>
  <c r="I1281" i="15"/>
  <c r="J1281" i="15"/>
  <c r="K1281" i="15"/>
  <c r="L1281" i="15"/>
  <c r="M1281" i="15"/>
  <c r="N1281" i="15"/>
  <c r="O1281" i="15"/>
  <c r="P1281" i="15"/>
  <c r="Q1281" i="15"/>
  <c r="F1281" i="15" s="1"/>
  <c r="B1282" i="15"/>
  <c r="C1282" i="15"/>
  <c r="E1282" i="15"/>
  <c r="D1282" i="15" s="1"/>
  <c r="G1282" i="15"/>
  <c r="H1282" i="15"/>
  <c r="I1282" i="15"/>
  <c r="J1282" i="15"/>
  <c r="K1282" i="15"/>
  <c r="L1282" i="15"/>
  <c r="M1282" i="15"/>
  <c r="N1282" i="15"/>
  <c r="O1282" i="15"/>
  <c r="P1282" i="15"/>
  <c r="Q1282" i="15"/>
  <c r="F1282" i="15" s="1"/>
  <c r="B1283" i="15"/>
  <c r="C1283" i="15"/>
  <c r="E1283" i="15"/>
  <c r="D1283" i="15" s="1"/>
  <c r="G1283" i="15"/>
  <c r="H1283" i="15"/>
  <c r="I1283" i="15"/>
  <c r="J1283" i="15"/>
  <c r="K1283" i="15"/>
  <c r="L1283" i="15"/>
  <c r="M1283" i="15"/>
  <c r="N1283" i="15"/>
  <c r="O1283" i="15"/>
  <c r="P1283" i="15"/>
  <c r="Q1283" i="15"/>
  <c r="F1283" i="15" s="1"/>
  <c r="B1284" i="15"/>
  <c r="C1284" i="15"/>
  <c r="E1284" i="15"/>
  <c r="D1284" i="15" s="1"/>
  <c r="G1284" i="15"/>
  <c r="H1284" i="15"/>
  <c r="I1284" i="15"/>
  <c r="J1284" i="15"/>
  <c r="K1284" i="15"/>
  <c r="L1284" i="15"/>
  <c r="M1284" i="15"/>
  <c r="N1284" i="15"/>
  <c r="O1284" i="15"/>
  <c r="P1284" i="15"/>
  <c r="Q1284" i="15"/>
  <c r="F1284" i="15" s="1"/>
  <c r="B1285" i="15"/>
  <c r="C1285" i="15"/>
  <c r="E1285" i="15"/>
  <c r="D1285" i="15" s="1"/>
  <c r="G1285" i="15"/>
  <c r="H1285" i="15"/>
  <c r="I1285" i="15"/>
  <c r="J1285" i="15"/>
  <c r="K1285" i="15"/>
  <c r="L1285" i="15"/>
  <c r="M1285" i="15"/>
  <c r="N1285" i="15"/>
  <c r="O1285" i="15"/>
  <c r="P1285" i="15"/>
  <c r="Q1285" i="15"/>
  <c r="F1285" i="15" s="1"/>
  <c r="B1286" i="15"/>
  <c r="C1286" i="15"/>
  <c r="E1286" i="15"/>
  <c r="D1286" i="15" s="1"/>
  <c r="G1286" i="15"/>
  <c r="H1286" i="15"/>
  <c r="I1286" i="15"/>
  <c r="J1286" i="15"/>
  <c r="K1286" i="15"/>
  <c r="L1286" i="15"/>
  <c r="M1286" i="15"/>
  <c r="N1286" i="15"/>
  <c r="O1286" i="15"/>
  <c r="P1286" i="15"/>
  <c r="Q1286" i="15"/>
  <c r="F1286" i="15" s="1"/>
  <c r="B1287" i="15"/>
  <c r="C1287" i="15"/>
  <c r="E1287" i="15"/>
  <c r="D1287" i="15" s="1"/>
  <c r="G1287" i="15"/>
  <c r="H1287" i="15"/>
  <c r="I1287" i="15"/>
  <c r="J1287" i="15"/>
  <c r="K1287" i="15"/>
  <c r="L1287" i="15"/>
  <c r="M1287" i="15"/>
  <c r="N1287" i="15"/>
  <c r="O1287" i="15"/>
  <c r="P1287" i="15"/>
  <c r="Q1287" i="15"/>
  <c r="F1287" i="15" s="1"/>
  <c r="B1288" i="15"/>
  <c r="C1288" i="15"/>
  <c r="E1288" i="15"/>
  <c r="D1288" i="15" s="1"/>
  <c r="G1288" i="15"/>
  <c r="H1288" i="15"/>
  <c r="I1288" i="15"/>
  <c r="J1288" i="15"/>
  <c r="K1288" i="15"/>
  <c r="L1288" i="15"/>
  <c r="M1288" i="15"/>
  <c r="N1288" i="15"/>
  <c r="O1288" i="15"/>
  <c r="P1288" i="15"/>
  <c r="Q1288" i="15"/>
  <c r="F1288" i="15" s="1"/>
  <c r="B1289" i="15"/>
  <c r="C1289" i="15"/>
  <c r="E1289" i="15"/>
  <c r="D1289" i="15" s="1"/>
  <c r="G1289" i="15"/>
  <c r="H1289" i="15"/>
  <c r="I1289" i="15"/>
  <c r="J1289" i="15"/>
  <c r="K1289" i="15"/>
  <c r="L1289" i="15"/>
  <c r="M1289" i="15"/>
  <c r="N1289" i="15"/>
  <c r="O1289" i="15"/>
  <c r="P1289" i="15"/>
  <c r="Q1289" i="15"/>
  <c r="F1289" i="15" s="1"/>
  <c r="B1290" i="15"/>
  <c r="C1290" i="15"/>
  <c r="E1290" i="15"/>
  <c r="D1290" i="15" s="1"/>
  <c r="G1290" i="15"/>
  <c r="H1290" i="15"/>
  <c r="I1290" i="15"/>
  <c r="J1290" i="15"/>
  <c r="K1290" i="15"/>
  <c r="L1290" i="15"/>
  <c r="M1290" i="15"/>
  <c r="N1290" i="15"/>
  <c r="O1290" i="15"/>
  <c r="P1290" i="15"/>
  <c r="Q1290" i="15"/>
  <c r="F1290" i="15" s="1"/>
  <c r="B1291" i="15"/>
  <c r="C1291" i="15"/>
  <c r="E1291" i="15"/>
  <c r="D1291" i="15" s="1"/>
  <c r="G1291" i="15"/>
  <c r="H1291" i="15"/>
  <c r="I1291" i="15"/>
  <c r="J1291" i="15"/>
  <c r="K1291" i="15"/>
  <c r="L1291" i="15"/>
  <c r="M1291" i="15"/>
  <c r="N1291" i="15"/>
  <c r="O1291" i="15"/>
  <c r="P1291" i="15"/>
  <c r="Q1291" i="15"/>
  <c r="F1291" i="15" s="1"/>
  <c r="B1292" i="15"/>
  <c r="C1292" i="15"/>
  <c r="E1292" i="15"/>
  <c r="D1292" i="15" s="1"/>
  <c r="G1292" i="15"/>
  <c r="H1292" i="15"/>
  <c r="I1292" i="15"/>
  <c r="J1292" i="15"/>
  <c r="K1292" i="15"/>
  <c r="L1292" i="15"/>
  <c r="M1292" i="15"/>
  <c r="N1292" i="15"/>
  <c r="O1292" i="15"/>
  <c r="P1292" i="15"/>
  <c r="Q1292" i="15"/>
  <c r="F1292" i="15" s="1"/>
  <c r="B1293" i="15"/>
  <c r="C1293" i="15"/>
  <c r="E1293" i="15"/>
  <c r="D1293" i="15" s="1"/>
  <c r="G1293" i="15"/>
  <c r="H1293" i="15"/>
  <c r="I1293" i="15"/>
  <c r="J1293" i="15"/>
  <c r="K1293" i="15"/>
  <c r="L1293" i="15"/>
  <c r="M1293" i="15"/>
  <c r="N1293" i="15"/>
  <c r="O1293" i="15"/>
  <c r="P1293" i="15"/>
  <c r="Q1293" i="15"/>
  <c r="F1293" i="15" s="1"/>
  <c r="B1294" i="15"/>
  <c r="C1294" i="15"/>
  <c r="E1294" i="15"/>
  <c r="D1294" i="15" s="1"/>
  <c r="G1294" i="15"/>
  <c r="H1294" i="15"/>
  <c r="I1294" i="15"/>
  <c r="J1294" i="15"/>
  <c r="K1294" i="15"/>
  <c r="L1294" i="15"/>
  <c r="M1294" i="15"/>
  <c r="N1294" i="15"/>
  <c r="O1294" i="15"/>
  <c r="P1294" i="15"/>
  <c r="Q1294" i="15"/>
  <c r="F1294" i="15" s="1"/>
  <c r="B1295" i="15"/>
  <c r="C1295" i="15"/>
  <c r="E1295" i="15"/>
  <c r="D1295" i="15" s="1"/>
  <c r="G1295" i="15"/>
  <c r="H1295" i="15"/>
  <c r="I1295" i="15"/>
  <c r="J1295" i="15"/>
  <c r="K1295" i="15"/>
  <c r="L1295" i="15"/>
  <c r="M1295" i="15"/>
  <c r="N1295" i="15"/>
  <c r="O1295" i="15"/>
  <c r="P1295" i="15"/>
  <c r="Q1295" i="15"/>
  <c r="F1295" i="15" s="1"/>
  <c r="B1296" i="15"/>
  <c r="C1296" i="15"/>
  <c r="E1296" i="15"/>
  <c r="D1296" i="15" s="1"/>
  <c r="G1296" i="15"/>
  <c r="H1296" i="15"/>
  <c r="I1296" i="15"/>
  <c r="J1296" i="15"/>
  <c r="K1296" i="15"/>
  <c r="L1296" i="15"/>
  <c r="M1296" i="15"/>
  <c r="N1296" i="15"/>
  <c r="O1296" i="15"/>
  <c r="P1296" i="15"/>
  <c r="Q1296" i="15"/>
  <c r="F1296" i="15" s="1"/>
  <c r="B1297" i="15"/>
  <c r="C1297" i="15"/>
  <c r="E1297" i="15"/>
  <c r="D1297" i="15" s="1"/>
  <c r="G1297" i="15"/>
  <c r="H1297" i="15"/>
  <c r="I1297" i="15"/>
  <c r="J1297" i="15"/>
  <c r="K1297" i="15"/>
  <c r="L1297" i="15"/>
  <c r="M1297" i="15"/>
  <c r="N1297" i="15"/>
  <c r="O1297" i="15"/>
  <c r="P1297" i="15"/>
  <c r="Q1297" i="15"/>
  <c r="F1297" i="15" s="1"/>
  <c r="B1298" i="15"/>
  <c r="C1298" i="15"/>
  <c r="E1298" i="15"/>
  <c r="D1298" i="15" s="1"/>
  <c r="G1298" i="15"/>
  <c r="H1298" i="15"/>
  <c r="I1298" i="15"/>
  <c r="J1298" i="15"/>
  <c r="K1298" i="15"/>
  <c r="L1298" i="15"/>
  <c r="M1298" i="15"/>
  <c r="N1298" i="15"/>
  <c r="O1298" i="15"/>
  <c r="P1298" i="15"/>
  <c r="Q1298" i="15"/>
  <c r="F1298" i="15" s="1"/>
  <c r="B1299" i="15"/>
  <c r="C1299" i="15"/>
  <c r="E1299" i="15"/>
  <c r="D1299" i="15" s="1"/>
  <c r="G1299" i="15"/>
  <c r="H1299" i="15"/>
  <c r="I1299" i="15"/>
  <c r="J1299" i="15"/>
  <c r="K1299" i="15"/>
  <c r="L1299" i="15"/>
  <c r="M1299" i="15"/>
  <c r="N1299" i="15"/>
  <c r="O1299" i="15"/>
  <c r="P1299" i="15"/>
  <c r="Q1299" i="15"/>
  <c r="F1299" i="15" s="1"/>
  <c r="B1300" i="15"/>
  <c r="C1300" i="15"/>
  <c r="E1300" i="15"/>
  <c r="D1300" i="15" s="1"/>
  <c r="G1300" i="15"/>
  <c r="H1300" i="15"/>
  <c r="I1300" i="15"/>
  <c r="J1300" i="15"/>
  <c r="K1300" i="15"/>
  <c r="L1300" i="15"/>
  <c r="M1300" i="15"/>
  <c r="N1300" i="15"/>
  <c r="O1300" i="15"/>
  <c r="P1300" i="15"/>
  <c r="Q1300" i="15"/>
  <c r="F1300" i="15" s="1"/>
  <c r="B1301" i="15"/>
  <c r="C1301" i="15"/>
  <c r="E1301" i="15"/>
  <c r="D1301" i="15" s="1"/>
  <c r="G1301" i="15"/>
  <c r="H1301" i="15"/>
  <c r="I1301" i="15"/>
  <c r="J1301" i="15"/>
  <c r="K1301" i="15"/>
  <c r="L1301" i="15"/>
  <c r="M1301" i="15"/>
  <c r="N1301" i="15"/>
  <c r="O1301" i="15"/>
  <c r="P1301" i="15"/>
  <c r="Q1301" i="15"/>
  <c r="F1301" i="15" s="1"/>
  <c r="B1302" i="15"/>
  <c r="C1302" i="15"/>
  <c r="E1302" i="15"/>
  <c r="D1302" i="15" s="1"/>
  <c r="G1302" i="15"/>
  <c r="H1302" i="15"/>
  <c r="I1302" i="15"/>
  <c r="J1302" i="15"/>
  <c r="K1302" i="15"/>
  <c r="L1302" i="15"/>
  <c r="M1302" i="15"/>
  <c r="N1302" i="15"/>
  <c r="O1302" i="15"/>
  <c r="P1302" i="15"/>
  <c r="Q1302" i="15"/>
  <c r="F1302" i="15" s="1"/>
  <c r="B1303" i="15"/>
  <c r="C1303" i="15"/>
  <c r="E1303" i="15"/>
  <c r="D1303" i="15" s="1"/>
  <c r="G1303" i="15"/>
  <c r="H1303" i="15"/>
  <c r="I1303" i="15"/>
  <c r="J1303" i="15"/>
  <c r="K1303" i="15"/>
  <c r="L1303" i="15"/>
  <c r="M1303" i="15"/>
  <c r="N1303" i="15"/>
  <c r="O1303" i="15"/>
  <c r="P1303" i="15"/>
  <c r="Q1303" i="15"/>
  <c r="F1303" i="15" s="1"/>
  <c r="B1304" i="15"/>
  <c r="C1304" i="15"/>
  <c r="E1304" i="15"/>
  <c r="D1304" i="15" s="1"/>
  <c r="G1304" i="15"/>
  <c r="H1304" i="15"/>
  <c r="I1304" i="15"/>
  <c r="J1304" i="15"/>
  <c r="K1304" i="15"/>
  <c r="L1304" i="15"/>
  <c r="M1304" i="15"/>
  <c r="N1304" i="15"/>
  <c r="O1304" i="15"/>
  <c r="P1304" i="15"/>
  <c r="Q1304" i="15"/>
  <c r="F1304" i="15" s="1"/>
  <c r="B1305" i="15"/>
  <c r="C1305" i="15"/>
  <c r="E1305" i="15"/>
  <c r="D1305" i="15" s="1"/>
  <c r="G1305" i="15"/>
  <c r="H1305" i="15"/>
  <c r="I1305" i="15"/>
  <c r="J1305" i="15"/>
  <c r="K1305" i="15"/>
  <c r="L1305" i="15"/>
  <c r="M1305" i="15"/>
  <c r="N1305" i="15"/>
  <c r="O1305" i="15"/>
  <c r="P1305" i="15"/>
  <c r="Q1305" i="15"/>
  <c r="F1305" i="15" s="1"/>
  <c r="B1306" i="15"/>
  <c r="C1306" i="15"/>
  <c r="E1306" i="15"/>
  <c r="D1306" i="15" s="1"/>
  <c r="G1306" i="15"/>
  <c r="H1306" i="15"/>
  <c r="I1306" i="15"/>
  <c r="J1306" i="15"/>
  <c r="K1306" i="15"/>
  <c r="L1306" i="15"/>
  <c r="M1306" i="15"/>
  <c r="N1306" i="15"/>
  <c r="O1306" i="15"/>
  <c r="P1306" i="15"/>
  <c r="Q1306" i="15"/>
  <c r="F1306" i="15" s="1"/>
  <c r="B1307" i="15"/>
  <c r="C1307" i="15"/>
  <c r="E1307" i="15"/>
  <c r="D1307" i="15" s="1"/>
  <c r="G1307" i="15"/>
  <c r="H1307" i="15"/>
  <c r="I1307" i="15"/>
  <c r="J1307" i="15"/>
  <c r="K1307" i="15"/>
  <c r="L1307" i="15"/>
  <c r="M1307" i="15"/>
  <c r="N1307" i="15"/>
  <c r="O1307" i="15"/>
  <c r="P1307" i="15"/>
  <c r="Q1307" i="15"/>
  <c r="F1307" i="15" s="1"/>
  <c r="B1308" i="15"/>
  <c r="C1308" i="15"/>
  <c r="E1308" i="15"/>
  <c r="D1308" i="15" s="1"/>
  <c r="G1308" i="15"/>
  <c r="H1308" i="15"/>
  <c r="I1308" i="15"/>
  <c r="J1308" i="15"/>
  <c r="K1308" i="15"/>
  <c r="L1308" i="15"/>
  <c r="M1308" i="15"/>
  <c r="N1308" i="15"/>
  <c r="O1308" i="15"/>
  <c r="P1308" i="15"/>
  <c r="Q1308" i="15"/>
  <c r="F1308" i="15" s="1"/>
  <c r="B1309" i="15"/>
  <c r="C1309" i="15"/>
  <c r="E1309" i="15"/>
  <c r="D1309" i="15" s="1"/>
  <c r="G1309" i="15"/>
  <c r="H1309" i="15"/>
  <c r="I1309" i="15"/>
  <c r="J1309" i="15"/>
  <c r="K1309" i="15"/>
  <c r="L1309" i="15"/>
  <c r="M1309" i="15"/>
  <c r="N1309" i="15"/>
  <c r="O1309" i="15"/>
  <c r="P1309" i="15"/>
  <c r="Q1309" i="15"/>
  <c r="F1309" i="15" s="1"/>
  <c r="B1310" i="15"/>
  <c r="C1310" i="15"/>
  <c r="E1310" i="15"/>
  <c r="D1310" i="15" s="1"/>
  <c r="G1310" i="15"/>
  <c r="H1310" i="15"/>
  <c r="I1310" i="15"/>
  <c r="J1310" i="15"/>
  <c r="K1310" i="15"/>
  <c r="L1310" i="15"/>
  <c r="M1310" i="15"/>
  <c r="N1310" i="15"/>
  <c r="O1310" i="15"/>
  <c r="P1310" i="15"/>
  <c r="Q1310" i="15"/>
  <c r="F1310" i="15" s="1"/>
  <c r="B1311" i="15"/>
  <c r="C1311" i="15"/>
  <c r="E1311" i="15"/>
  <c r="D1311" i="15" s="1"/>
  <c r="G1311" i="15"/>
  <c r="H1311" i="15"/>
  <c r="I1311" i="15"/>
  <c r="J1311" i="15"/>
  <c r="K1311" i="15"/>
  <c r="L1311" i="15"/>
  <c r="M1311" i="15"/>
  <c r="N1311" i="15"/>
  <c r="O1311" i="15"/>
  <c r="P1311" i="15"/>
  <c r="Q1311" i="15"/>
  <c r="F1311" i="15" s="1"/>
  <c r="B1312" i="15"/>
  <c r="C1312" i="15"/>
  <c r="E1312" i="15"/>
  <c r="D1312" i="15" s="1"/>
  <c r="G1312" i="15"/>
  <c r="H1312" i="15"/>
  <c r="I1312" i="15"/>
  <c r="J1312" i="15"/>
  <c r="K1312" i="15"/>
  <c r="L1312" i="15"/>
  <c r="M1312" i="15"/>
  <c r="N1312" i="15"/>
  <c r="O1312" i="15"/>
  <c r="P1312" i="15"/>
  <c r="Q1312" i="15"/>
  <c r="F1312" i="15" s="1"/>
  <c r="B1313" i="15"/>
  <c r="C1313" i="15"/>
  <c r="E1313" i="15"/>
  <c r="D1313" i="15" s="1"/>
  <c r="G1313" i="15"/>
  <c r="H1313" i="15"/>
  <c r="I1313" i="15"/>
  <c r="J1313" i="15"/>
  <c r="K1313" i="15"/>
  <c r="L1313" i="15"/>
  <c r="M1313" i="15"/>
  <c r="N1313" i="15"/>
  <c r="O1313" i="15"/>
  <c r="P1313" i="15"/>
  <c r="Q1313" i="15"/>
  <c r="F1313" i="15" s="1"/>
  <c r="B1314" i="15"/>
  <c r="C1314" i="15"/>
  <c r="E1314" i="15"/>
  <c r="D1314" i="15" s="1"/>
  <c r="G1314" i="15"/>
  <c r="H1314" i="15"/>
  <c r="I1314" i="15"/>
  <c r="J1314" i="15"/>
  <c r="K1314" i="15"/>
  <c r="L1314" i="15"/>
  <c r="M1314" i="15"/>
  <c r="N1314" i="15"/>
  <c r="O1314" i="15"/>
  <c r="P1314" i="15"/>
  <c r="Q1314" i="15"/>
  <c r="F1314" i="15" s="1"/>
  <c r="B1315" i="15"/>
  <c r="C1315" i="15"/>
  <c r="E1315" i="15"/>
  <c r="D1315" i="15" s="1"/>
  <c r="G1315" i="15"/>
  <c r="H1315" i="15"/>
  <c r="I1315" i="15"/>
  <c r="J1315" i="15"/>
  <c r="K1315" i="15"/>
  <c r="L1315" i="15"/>
  <c r="M1315" i="15"/>
  <c r="N1315" i="15"/>
  <c r="O1315" i="15"/>
  <c r="P1315" i="15"/>
  <c r="Q1315" i="15"/>
  <c r="F1315" i="15" s="1"/>
  <c r="B1316" i="15"/>
  <c r="C1316" i="15"/>
  <c r="E1316" i="15"/>
  <c r="D1316" i="15" s="1"/>
  <c r="G1316" i="15"/>
  <c r="H1316" i="15"/>
  <c r="I1316" i="15"/>
  <c r="J1316" i="15"/>
  <c r="K1316" i="15"/>
  <c r="L1316" i="15"/>
  <c r="M1316" i="15"/>
  <c r="N1316" i="15"/>
  <c r="O1316" i="15"/>
  <c r="P1316" i="15"/>
  <c r="Q1316" i="15"/>
  <c r="F1316" i="15" s="1"/>
  <c r="B1317" i="15"/>
  <c r="C1317" i="15"/>
  <c r="E1317" i="15"/>
  <c r="D1317" i="15" s="1"/>
  <c r="G1317" i="15"/>
  <c r="H1317" i="15"/>
  <c r="I1317" i="15"/>
  <c r="J1317" i="15"/>
  <c r="K1317" i="15"/>
  <c r="L1317" i="15"/>
  <c r="M1317" i="15"/>
  <c r="N1317" i="15"/>
  <c r="O1317" i="15"/>
  <c r="P1317" i="15"/>
  <c r="Q1317" i="15"/>
  <c r="F1317" i="15" s="1"/>
  <c r="B1318" i="15"/>
  <c r="C1318" i="15"/>
  <c r="E1318" i="15"/>
  <c r="D1318" i="15" s="1"/>
  <c r="G1318" i="15"/>
  <c r="H1318" i="15"/>
  <c r="I1318" i="15"/>
  <c r="J1318" i="15"/>
  <c r="K1318" i="15"/>
  <c r="L1318" i="15"/>
  <c r="M1318" i="15"/>
  <c r="N1318" i="15"/>
  <c r="O1318" i="15"/>
  <c r="P1318" i="15"/>
  <c r="Q1318" i="15"/>
  <c r="F1318" i="15" s="1"/>
  <c r="B1319" i="15"/>
  <c r="C1319" i="15"/>
  <c r="E1319" i="15"/>
  <c r="D1319" i="15" s="1"/>
  <c r="G1319" i="15"/>
  <c r="H1319" i="15"/>
  <c r="I1319" i="15"/>
  <c r="J1319" i="15"/>
  <c r="K1319" i="15"/>
  <c r="L1319" i="15"/>
  <c r="M1319" i="15"/>
  <c r="N1319" i="15"/>
  <c r="O1319" i="15"/>
  <c r="P1319" i="15"/>
  <c r="Q1319" i="15"/>
  <c r="F1319" i="15" s="1"/>
  <c r="B1320" i="15"/>
  <c r="C1320" i="15"/>
  <c r="E1320" i="15"/>
  <c r="D1320" i="15" s="1"/>
  <c r="G1320" i="15"/>
  <c r="H1320" i="15"/>
  <c r="I1320" i="15"/>
  <c r="J1320" i="15"/>
  <c r="K1320" i="15"/>
  <c r="L1320" i="15"/>
  <c r="M1320" i="15"/>
  <c r="N1320" i="15"/>
  <c r="O1320" i="15"/>
  <c r="P1320" i="15"/>
  <c r="Q1320" i="15"/>
  <c r="F1320" i="15" s="1"/>
  <c r="B1321" i="15"/>
  <c r="C1321" i="15"/>
  <c r="E1321" i="15"/>
  <c r="D1321" i="15" s="1"/>
  <c r="G1321" i="15"/>
  <c r="H1321" i="15"/>
  <c r="I1321" i="15"/>
  <c r="J1321" i="15"/>
  <c r="K1321" i="15"/>
  <c r="L1321" i="15"/>
  <c r="M1321" i="15"/>
  <c r="N1321" i="15"/>
  <c r="O1321" i="15"/>
  <c r="P1321" i="15"/>
  <c r="Q1321" i="15"/>
  <c r="F1321" i="15" s="1"/>
  <c r="B1322" i="15"/>
  <c r="C1322" i="15"/>
  <c r="E1322" i="15"/>
  <c r="D1322" i="15" s="1"/>
  <c r="G1322" i="15"/>
  <c r="H1322" i="15"/>
  <c r="I1322" i="15"/>
  <c r="J1322" i="15"/>
  <c r="K1322" i="15"/>
  <c r="L1322" i="15"/>
  <c r="M1322" i="15"/>
  <c r="N1322" i="15"/>
  <c r="O1322" i="15"/>
  <c r="P1322" i="15"/>
  <c r="Q1322" i="15"/>
  <c r="F1322" i="15" s="1"/>
  <c r="B1323" i="15"/>
  <c r="C1323" i="15"/>
  <c r="E1323" i="15"/>
  <c r="D1323" i="15" s="1"/>
  <c r="G1323" i="15"/>
  <c r="H1323" i="15"/>
  <c r="I1323" i="15"/>
  <c r="J1323" i="15"/>
  <c r="K1323" i="15"/>
  <c r="L1323" i="15"/>
  <c r="M1323" i="15"/>
  <c r="N1323" i="15"/>
  <c r="O1323" i="15"/>
  <c r="P1323" i="15"/>
  <c r="Q1323" i="15"/>
  <c r="F1323" i="15" s="1"/>
  <c r="B1324" i="15"/>
  <c r="C1324" i="15"/>
  <c r="E1324" i="15"/>
  <c r="D1324" i="15" s="1"/>
  <c r="G1324" i="15"/>
  <c r="H1324" i="15"/>
  <c r="I1324" i="15"/>
  <c r="J1324" i="15"/>
  <c r="K1324" i="15"/>
  <c r="L1324" i="15"/>
  <c r="M1324" i="15"/>
  <c r="N1324" i="15"/>
  <c r="O1324" i="15"/>
  <c r="P1324" i="15"/>
  <c r="Q1324" i="15"/>
  <c r="F1324" i="15" s="1"/>
  <c r="B1325" i="15"/>
  <c r="C1325" i="15"/>
  <c r="E1325" i="15"/>
  <c r="D1325" i="15" s="1"/>
  <c r="G1325" i="15"/>
  <c r="H1325" i="15"/>
  <c r="I1325" i="15"/>
  <c r="J1325" i="15"/>
  <c r="K1325" i="15"/>
  <c r="L1325" i="15"/>
  <c r="M1325" i="15"/>
  <c r="N1325" i="15"/>
  <c r="O1325" i="15"/>
  <c r="P1325" i="15"/>
  <c r="Q1325" i="15"/>
  <c r="F1325" i="15" s="1"/>
  <c r="B1326" i="15"/>
  <c r="C1326" i="15"/>
  <c r="E1326" i="15"/>
  <c r="D1326" i="15" s="1"/>
  <c r="G1326" i="15"/>
  <c r="H1326" i="15"/>
  <c r="I1326" i="15"/>
  <c r="J1326" i="15"/>
  <c r="K1326" i="15"/>
  <c r="L1326" i="15"/>
  <c r="M1326" i="15"/>
  <c r="N1326" i="15"/>
  <c r="O1326" i="15"/>
  <c r="P1326" i="15"/>
  <c r="Q1326" i="15"/>
  <c r="F1326" i="15" s="1"/>
  <c r="B1327" i="15"/>
  <c r="C1327" i="15"/>
  <c r="E1327" i="15"/>
  <c r="D1327" i="15" s="1"/>
  <c r="G1327" i="15"/>
  <c r="H1327" i="15"/>
  <c r="I1327" i="15"/>
  <c r="J1327" i="15"/>
  <c r="K1327" i="15"/>
  <c r="L1327" i="15"/>
  <c r="M1327" i="15"/>
  <c r="N1327" i="15"/>
  <c r="O1327" i="15"/>
  <c r="P1327" i="15"/>
  <c r="Q1327" i="15"/>
  <c r="F1327" i="15" s="1"/>
  <c r="B1328" i="15"/>
  <c r="C1328" i="15"/>
  <c r="E1328" i="15"/>
  <c r="D1328" i="15" s="1"/>
  <c r="G1328" i="15"/>
  <c r="H1328" i="15"/>
  <c r="I1328" i="15"/>
  <c r="J1328" i="15"/>
  <c r="K1328" i="15"/>
  <c r="L1328" i="15"/>
  <c r="M1328" i="15"/>
  <c r="N1328" i="15"/>
  <c r="O1328" i="15"/>
  <c r="P1328" i="15"/>
  <c r="Q1328" i="15"/>
  <c r="F1328" i="15" s="1"/>
  <c r="B1329" i="15"/>
  <c r="C1329" i="15"/>
  <c r="E1329" i="15"/>
  <c r="D1329" i="15" s="1"/>
  <c r="G1329" i="15"/>
  <c r="H1329" i="15"/>
  <c r="I1329" i="15"/>
  <c r="J1329" i="15"/>
  <c r="K1329" i="15"/>
  <c r="L1329" i="15"/>
  <c r="M1329" i="15"/>
  <c r="N1329" i="15"/>
  <c r="O1329" i="15"/>
  <c r="P1329" i="15"/>
  <c r="Q1329" i="15"/>
  <c r="F1329" i="15" s="1"/>
  <c r="B1330" i="15"/>
  <c r="C1330" i="15"/>
  <c r="E1330" i="15"/>
  <c r="D1330" i="15" s="1"/>
  <c r="G1330" i="15"/>
  <c r="H1330" i="15"/>
  <c r="I1330" i="15"/>
  <c r="J1330" i="15"/>
  <c r="K1330" i="15"/>
  <c r="L1330" i="15"/>
  <c r="M1330" i="15"/>
  <c r="N1330" i="15"/>
  <c r="O1330" i="15"/>
  <c r="P1330" i="15"/>
  <c r="Q1330" i="15"/>
  <c r="F1330" i="15" s="1"/>
  <c r="B1331" i="15"/>
  <c r="C1331" i="15"/>
  <c r="E1331" i="15"/>
  <c r="D1331" i="15" s="1"/>
  <c r="G1331" i="15"/>
  <c r="H1331" i="15"/>
  <c r="I1331" i="15"/>
  <c r="J1331" i="15"/>
  <c r="K1331" i="15"/>
  <c r="L1331" i="15"/>
  <c r="M1331" i="15"/>
  <c r="N1331" i="15"/>
  <c r="O1331" i="15"/>
  <c r="P1331" i="15"/>
  <c r="Q1331" i="15"/>
  <c r="F1331" i="15" s="1"/>
  <c r="B1332" i="15"/>
  <c r="C1332" i="15"/>
  <c r="E1332" i="15"/>
  <c r="D1332" i="15" s="1"/>
  <c r="G1332" i="15"/>
  <c r="H1332" i="15"/>
  <c r="I1332" i="15"/>
  <c r="J1332" i="15"/>
  <c r="K1332" i="15"/>
  <c r="L1332" i="15"/>
  <c r="M1332" i="15"/>
  <c r="N1332" i="15"/>
  <c r="O1332" i="15"/>
  <c r="P1332" i="15"/>
  <c r="Q1332" i="15"/>
  <c r="F1332" i="15" s="1"/>
  <c r="B1333" i="15"/>
  <c r="C1333" i="15"/>
  <c r="E1333" i="15"/>
  <c r="D1333" i="15" s="1"/>
  <c r="G1333" i="15"/>
  <c r="H1333" i="15"/>
  <c r="I1333" i="15"/>
  <c r="J1333" i="15"/>
  <c r="K1333" i="15"/>
  <c r="L1333" i="15"/>
  <c r="M1333" i="15"/>
  <c r="N1333" i="15"/>
  <c r="O1333" i="15"/>
  <c r="P1333" i="15"/>
  <c r="Q1333" i="15"/>
  <c r="F1333" i="15" s="1"/>
  <c r="B1334" i="15"/>
  <c r="C1334" i="15"/>
  <c r="E1334" i="15"/>
  <c r="D1334" i="15" s="1"/>
  <c r="G1334" i="15"/>
  <c r="H1334" i="15"/>
  <c r="I1334" i="15"/>
  <c r="J1334" i="15"/>
  <c r="K1334" i="15"/>
  <c r="L1334" i="15"/>
  <c r="M1334" i="15"/>
  <c r="N1334" i="15"/>
  <c r="O1334" i="15"/>
  <c r="P1334" i="15"/>
  <c r="Q1334" i="15"/>
  <c r="F1334" i="15" s="1"/>
  <c r="B1335" i="15"/>
  <c r="C1335" i="15"/>
  <c r="E1335" i="15"/>
  <c r="D1335" i="15" s="1"/>
  <c r="G1335" i="15"/>
  <c r="H1335" i="15"/>
  <c r="I1335" i="15"/>
  <c r="J1335" i="15"/>
  <c r="K1335" i="15"/>
  <c r="L1335" i="15"/>
  <c r="M1335" i="15"/>
  <c r="N1335" i="15"/>
  <c r="O1335" i="15"/>
  <c r="P1335" i="15"/>
  <c r="Q1335" i="15"/>
  <c r="F1335" i="15" s="1"/>
  <c r="B1336" i="15"/>
  <c r="C1336" i="15"/>
  <c r="E1336" i="15"/>
  <c r="D1336" i="15" s="1"/>
  <c r="G1336" i="15"/>
  <c r="H1336" i="15"/>
  <c r="I1336" i="15"/>
  <c r="J1336" i="15"/>
  <c r="K1336" i="15"/>
  <c r="L1336" i="15"/>
  <c r="M1336" i="15"/>
  <c r="N1336" i="15"/>
  <c r="O1336" i="15"/>
  <c r="P1336" i="15"/>
  <c r="Q1336" i="15"/>
  <c r="F1336" i="15" s="1"/>
  <c r="B1337" i="15"/>
  <c r="C1337" i="15"/>
  <c r="E1337" i="15"/>
  <c r="D1337" i="15" s="1"/>
  <c r="G1337" i="15"/>
  <c r="H1337" i="15"/>
  <c r="I1337" i="15"/>
  <c r="J1337" i="15"/>
  <c r="K1337" i="15"/>
  <c r="L1337" i="15"/>
  <c r="M1337" i="15"/>
  <c r="N1337" i="15"/>
  <c r="O1337" i="15"/>
  <c r="P1337" i="15"/>
  <c r="Q1337" i="15"/>
  <c r="F1337" i="15" s="1"/>
  <c r="B1338" i="15"/>
  <c r="C1338" i="15"/>
  <c r="E1338" i="15"/>
  <c r="D1338" i="15" s="1"/>
  <c r="G1338" i="15"/>
  <c r="H1338" i="15"/>
  <c r="I1338" i="15"/>
  <c r="J1338" i="15"/>
  <c r="K1338" i="15"/>
  <c r="L1338" i="15"/>
  <c r="M1338" i="15"/>
  <c r="N1338" i="15"/>
  <c r="O1338" i="15"/>
  <c r="P1338" i="15"/>
  <c r="Q1338" i="15"/>
  <c r="F1338" i="15" s="1"/>
  <c r="B1339" i="15"/>
  <c r="C1339" i="15"/>
  <c r="E1339" i="15"/>
  <c r="D1339" i="15" s="1"/>
  <c r="G1339" i="15"/>
  <c r="H1339" i="15"/>
  <c r="I1339" i="15"/>
  <c r="J1339" i="15"/>
  <c r="K1339" i="15"/>
  <c r="L1339" i="15"/>
  <c r="M1339" i="15"/>
  <c r="N1339" i="15"/>
  <c r="O1339" i="15"/>
  <c r="P1339" i="15"/>
  <c r="Q1339" i="15"/>
  <c r="F1339" i="15" s="1"/>
  <c r="B1340" i="15"/>
  <c r="C1340" i="15"/>
  <c r="E1340" i="15"/>
  <c r="D1340" i="15" s="1"/>
  <c r="G1340" i="15"/>
  <c r="H1340" i="15"/>
  <c r="I1340" i="15"/>
  <c r="J1340" i="15"/>
  <c r="K1340" i="15"/>
  <c r="L1340" i="15"/>
  <c r="M1340" i="15"/>
  <c r="N1340" i="15"/>
  <c r="O1340" i="15"/>
  <c r="P1340" i="15"/>
  <c r="Q1340" i="15"/>
  <c r="F1340" i="15" s="1"/>
  <c r="B1341" i="15"/>
  <c r="C1341" i="15"/>
  <c r="E1341" i="15"/>
  <c r="D1341" i="15" s="1"/>
  <c r="G1341" i="15"/>
  <c r="H1341" i="15"/>
  <c r="I1341" i="15"/>
  <c r="J1341" i="15"/>
  <c r="K1341" i="15"/>
  <c r="L1341" i="15"/>
  <c r="M1341" i="15"/>
  <c r="N1341" i="15"/>
  <c r="O1341" i="15"/>
  <c r="P1341" i="15"/>
  <c r="Q1341" i="15"/>
  <c r="F1341" i="15" s="1"/>
  <c r="B1342" i="15"/>
  <c r="C1342" i="15"/>
  <c r="E1342" i="15"/>
  <c r="D1342" i="15" s="1"/>
  <c r="G1342" i="15"/>
  <c r="H1342" i="15"/>
  <c r="I1342" i="15"/>
  <c r="J1342" i="15"/>
  <c r="K1342" i="15"/>
  <c r="L1342" i="15"/>
  <c r="M1342" i="15"/>
  <c r="N1342" i="15"/>
  <c r="O1342" i="15"/>
  <c r="P1342" i="15"/>
  <c r="Q1342" i="15"/>
  <c r="F1342" i="15" s="1"/>
  <c r="B1343" i="15"/>
  <c r="C1343" i="15"/>
  <c r="E1343" i="15"/>
  <c r="D1343" i="15" s="1"/>
  <c r="G1343" i="15"/>
  <c r="H1343" i="15"/>
  <c r="I1343" i="15"/>
  <c r="J1343" i="15"/>
  <c r="K1343" i="15"/>
  <c r="L1343" i="15"/>
  <c r="M1343" i="15"/>
  <c r="N1343" i="15"/>
  <c r="O1343" i="15"/>
  <c r="P1343" i="15"/>
  <c r="Q1343" i="15"/>
  <c r="F1343" i="15" s="1"/>
  <c r="B1344" i="15"/>
  <c r="C1344" i="15"/>
  <c r="E1344" i="15"/>
  <c r="D1344" i="15" s="1"/>
  <c r="G1344" i="15"/>
  <c r="H1344" i="15"/>
  <c r="I1344" i="15"/>
  <c r="J1344" i="15"/>
  <c r="K1344" i="15"/>
  <c r="L1344" i="15"/>
  <c r="M1344" i="15"/>
  <c r="N1344" i="15"/>
  <c r="O1344" i="15"/>
  <c r="P1344" i="15"/>
  <c r="Q1344" i="15"/>
  <c r="F1344" i="15" s="1"/>
  <c r="B1345" i="15"/>
  <c r="C1345" i="15"/>
  <c r="E1345" i="15"/>
  <c r="D1345" i="15" s="1"/>
  <c r="G1345" i="15"/>
  <c r="H1345" i="15"/>
  <c r="I1345" i="15"/>
  <c r="J1345" i="15"/>
  <c r="K1345" i="15"/>
  <c r="L1345" i="15"/>
  <c r="M1345" i="15"/>
  <c r="N1345" i="15"/>
  <c r="O1345" i="15"/>
  <c r="P1345" i="15"/>
  <c r="Q1345" i="15"/>
  <c r="F1345" i="15" s="1"/>
  <c r="B1346" i="15"/>
  <c r="C1346" i="15"/>
  <c r="E1346" i="15"/>
  <c r="D1346" i="15" s="1"/>
  <c r="G1346" i="15"/>
  <c r="H1346" i="15"/>
  <c r="I1346" i="15"/>
  <c r="J1346" i="15"/>
  <c r="K1346" i="15"/>
  <c r="L1346" i="15"/>
  <c r="M1346" i="15"/>
  <c r="N1346" i="15"/>
  <c r="O1346" i="15"/>
  <c r="P1346" i="15"/>
  <c r="Q1346" i="15"/>
  <c r="F1346" i="15" s="1"/>
  <c r="B1347" i="15"/>
  <c r="C1347" i="15"/>
  <c r="E1347" i="15"/>
  <c r="D1347" i="15" s="1"/>
  <c r="G1347" i="15"/>
  <c r="H1347" i="15"/>
  <c r="I1347" i="15"/>
  <c r="J1347" i="15"/>
  <c r="K1347" i="15"/>
  <c r="L1347" i="15"/>
  <c r="M1347" i="15"/>
  <c r="N1347" i="15"/>
  <c r="O1347" i="15"/>
  <c r="P1347" i="15"/>
  <c r="Q1347" i="15"/>
  <c r="F1347" i="15" s="1"/>
  <c r="B1348" i="15"/>
  <c r="C1348" i="15"/>
  <c r="E1348" i="15"/>
  <c r="D1348" i="15" s="1"/>
  <c r="G1348" i="15"/>
  <c r="H1348" i="15"/>
  <c r="I1348" i="15"/>
  <c r="J1348" i="15"/>
  <c r="K1348" i="15"/>
  <c r="L1348" i="15"/>
  <c r="M1348" i="15"/>
  <c r="N1348" i="15"/>
  <c r="O1348" i="15"/>
  <c r="P1348" i="15"/>
  <c r="Q1348" i="15"/>
  <c r="F1348" i="15" s="1"/>
  <c r="B1349" i="15"/>
  <c r="C1349" i="15"/>
  <c r="E1349" i="15"/>
  <c r="D1349" i="15" s="1"/>
  <c r="G1349" i="15"/>
  <c r="H1349" i="15"/>
  <c r="I1349" i="15"/>
  <c r="J1349" i="15"/>
  <c r="K1349" i="15"/>
  <c r="L1349" i="15"/>
  <c r="M1349" i="15"/>
  <c r="N1349" i="15"/>
  <c r="O1349" i="15"/>
  <c r="P1349" i="15"/>
  <c r="Q1349" i="15"/>
  <c r="F1349" i="15" s="1"/>
  <c r="B1350" i="15"/>
  <c r="C1350" i="15"/>
  <c r="E1350" i="15"/>
  <c r="D1350" i="15" s="1"/>
  <c r="G1350" i="15"/>
  <c r="H1350" i="15"/>
  <c r="I1350" i="15"/>
  <c r="J1350" i="15"/>
  <c r="K1350" i="15"/>
  <c r="L1350" i="15"/>
  <c r="M1350" i="15"/>
  <c r="N1350" i="15"/>
  <c r="O1350" i="15"/>
  <c r="P1350" i="15"/>
  <c r="Q1350" i="15"/>
  <c r="F1350" i="15" s="1"/>
  <c r="B1351" i="15"/>
  <c r="C1351" i="15"/>
  <c r="E1351" i="15"/>
  <c r="D1351" i="15" s="1"/>
  <c r="G1351" i="15"/>
  <c r="H1351" i="15"/>
  <c r="I1351" i="15"/>
  <c r="J1351" i="15"/>
  <c r="K1351" i="15"/>
  <c r="L1351" i="15"/>
  <c r="M1351" i="15"/>
  <c r="N1351" i="15"/>
  <c r="O1351" i="15"/>
  <c r="P1351" i="15"/>
  <c r="Q1351" i="15"/>
  <c r="F1351" i="15" s="1"/>
  <c r="B1352" i="15"/>
  <c r="C1352" i="15"/>
  <c r="E1352" i="15"/>
  <c r="D1352" i="15" s="1"/>
  <c r="G1352" i="15"/>
  <c r="H1352" i="15"/>
  <c r="I1352" i="15"/>
  <c r="J1352" i="15"/>
  <c r="K1352" i="15"/>
  <c r="L1352" i="15"/>
  <c r="M1352" i="15"/>
  <c r="N1352" i="15"/>
  <c r="O1352" i="15"/>
  <c r="P1352" i="15"/>
  <c r="Q1352" i="15"/>
  <c r="F1352" i="15" s="1"/>
  <c r="B1353" i="15"/>
  <c r="C1353" i="15"/>
  <c r="E1353" i="15"/>
  <c r="D1353" i="15" s="1"/>
  <c r="G1353" i="15"/>
  <c r="H1353" i="15"/>
  <c r="I1353" i="15"/>
  <c r="J1353" i="15"/>
  <c r="K1353" i="15"/>
  <c r="L1353" i="15"/>
  <c r="M1353" i="15"/>
  <c r="N1353" i="15"/>
  <c r="O1353" i="15"/>
  <c r="P1353" i="15"/>
  <c r="Q1353" i="15"/>
  <c r="F1353" i="15" s="1"/>
  <c r="B1354" i="15"/>
  <c r="C1354" i="15"/>
  <c r="E1354" i="15"/>
  <c r="D1354" i="15" s="1"/>
  <c r="G1354" i="15"/>
  <c r="H1354" i="15"/>
  <c r="I1354" i="15"/>
  <c r="J1354" i="15"/>
  <c r="K1354" i="15"/>
  <c r="L1354" i="15"/>
  <c r="M1354" i="15"/>
  <c r="N1354" i="15"/>
  <c r="O1354" i="15"/>
  <c r="P1354" i="15"/>
  <c r="Q1354" i="15"/>
  <c r="F1354" i="15" s="1"/>
  <c r="B1355" i="15"/>
  <c r="C1355" i="15"/>
  <c r="E1355" i="15"/>
  <c r="D1355" i="15" s="1"/>
  <c r="G1355" i="15"/>
  <c r="H1355" i="15"/>
  <c r="I1355" i="15"/>
  <c r="J1355" i="15"/>
  <c r="K1355" i="15"/>
  <c r="L1355" i="15"/>
  <c r="M1355" i="15"/>
  <c r="N1355" i="15"/>
  <c r="O1355" i="15"/>
  <c r="P1355" i="15"/>
  <c r="Q1355" i="15"/>
  <c r="F1355" i="15" s="1"/>
  <c r="B1356" i="15"/>
  <c r="C1356" i="15"/>
  <c r="E1356" i="15"/>
  <c r="D1356" i="15" s="1"/>
  <c r="G1356" i="15"/>
  <c r="H1356" i="15"/>
  <c r="I1356" i="15"/>
  <c r="J1356" i="15"/>
  <c r="K1356" i="15"/>
  <c r="L1356" i="15"/>
  <c r="M1356" i="15"/>
  <c r="N1356" i="15"/>
  <c r="O1356" i="15"/>
  <c r="P1356" i="15"/>
  <c r="Q1356" i="15"/>
  <c r="F1356" i="15" s="1"/>
  <c r="B1357" i="15"/>
  <c r="C1357" i="15"/>
  <c r="E1357" i="15"/>
  <c r="D1357" i="15" s="1"/>
  <c r="G1357" i="15"/>
  <c r="H1357" i="15"/>
  <c r="I1357" i="15"/>
  <c r="J1357" i="15"/>
  <c r="K1357" i="15"/>
  <c r="L1357" i="15"/>
  <c r="M1357" i="15"/>
  <c r="N1357" i="15"/>
  <c r="O1357" i="15"/>
  <c r="P1357" i="15"/>
  <c r="Q1357" i="15"/>
  <c r="F1357" i="15" s="1"/>
  <c r="B1358" i="15"/>
  <c r="C1358" i="15"/>
  <c r="E1358" i="15"/>
  <c r="D1358" i="15" s="1"/>
  <c r="G1358" i="15"/>
  <c r="H1358" i="15"/>
  <c r="I1358" i="15"/>
  <c r="J1358" i="15"/>
  <c r="K1358" i="15"/>
  <c r="L1358" i="15"/>
  <c r="M1358" i="15"/>
  <c r="N1358" i="15"/>
  <c r="O1358" i="15"/>
  <c r="P1358" i="15"/>
  <c r="Q1358" i="15"/>
  <c r="F1358" i="15" s="1"/>
  <c r="B1359" i="15"/>
  <c r="C1359" i="15"/>
  <c r="E1359" i="15"/>
  <c r="D1359" i="15" s="1"/>
  <c r="G1359" i="15"/>
  <c r="H1359" i="15"/>
  <c r="I1359" i="15"/>
  <c r="J1359" i="15"/>
  <c r="K1359" i="15"/>
  <c r="L1359" i="15"/>
  <c r="M1359" i="15"/>
  <c r="N1359" i="15"/>
  <c r="O1359" i="15"/>
  <c r="P1359" i="15"/>
  <c r="Q1359" i="15"/>
  <c r="F1359" i="15" s="1"/>
  <c r="B1360" i="15"/>
  <c r="C1360" i="15"/>
  <c r="E1360" i="15"/>
  <c r="D1360" i="15" s="1"/>
  <c r="G1360" i="15"/>
  <c r="H1360" i="15"/>
  <c r="I1360" i="15"/>
  <c r="J1360" i="15"/>
  <c r="K1360" i="15"/>
  <c r="L1360" i="15"/>
  <c r="M1360" i="15"/>
  <c r="N1360" i="15"/>
  <c r="O1360" i="15"/>
  <c r="P1360" i="15"/>
  <c r="Q1360" i="15"/>
  <c r="F1360" i="15" s="1"/>
  <c r="B1361" i="15"/>
  <c r="C1361" i="15"/>
  <c r="E1361" i="15"/>
  <c r="D1361" i="15" s="1"/>
  <c r="G1361" i="15"/>
  <c r="H1361" i="15"/>
  <c r="I1361" i="15"/>
  <c r="J1361" i="15"/>
  <c r="K1361" i="15"/>
  <c r="L1361" i="15"/>
  <c r="M1361" i="15"/>
  <c r="N1361" i="15"/>
  <c r="O1361" i="15"/>
  <c r="P1361" i="15"/>
  <c r="Q1361" i="15"/>
  <c r="F1361" i="15" s="1"/>
  <c r="B1362" i="15"/>
  <c r="C1362" i="15"/>
  <c r="E1362" i="15"/>
  <c r="D1362" i="15" s="1"/>
  <c r="G1362" i="15"/>
  <c r="H1362" i="15"/>
  <c r="I1362" i="15"/>
  <c r="J1362" i="15"/>
  <c r="K1362" i="15"/>
  <c r="L1362" i="15"/>
  <c r="M1362" i="15"/>
  <c r="N1362" i="15"/>
  <c r="O1362" i="15"/>
  <c r="P1362" i="15"/>
  <c r="Q1362" i="15"/>
  <c r="F1362" i="15" s="1"/>
  <c r="B1363" i="15"/>
  <c r="C1363" i="15"/>
  <c r="E1363" i="15"/>
  <c r="D1363" i="15" s="1"/>
  <c r="G1363" i="15"/>
  <c r="H1363" i="15"/>
  <c r="I1363" i="15"/>
  <c r="J1363" i="15"/>
  <c r="K1363" i="15"/>
  <c r="L1363" i="15"/>
  <c r="M1363" i="15"/>
  <c r="N1363" i="15"/>
  <c r="O1363" i="15"/>
  <c r="P1363" i="15"/>
  <c r="Q1363" i="15"/>
  <c r="F1363" i="15" s="1"/>
  <c r="B1364" i="15"/>
  <c r="C1364" i="15"/>
  <c r="E1364" i="15"/>
  <c r="D1364" i="15" s="1"/>
  <c r="G1364" i="15"/>
  <c r="H1364" i="15"/>
  <c r="I1364" i="15"/>
  <c r="J1364" i="15"/>
  <c r="K1364" i="15"/>
  <c r="L1364" i="15"/>
  <c r="M1364" i="15"/>
  <c r="N1364" i="15"/>
  <c r="O1364" i="15"/>
  <c r="P1364" i="15"/>
  <c r="Q1364" i="15"/>
  <c r="F1364" i="15" s="1"/>
  <c r="B1365" i="15"/>
  <c r="C1365" i="15"/>
  <c r="E1365" i="15"/>
  <c r="D1365" i="15" s="1"/>
  <c r="G1365" i="15"/>
  <c r="H1365" i="15"/>
  <c r="I1365" i="15"/>
  <c r="J1365" i="15"/>
  <c r="K1365" i="15"/>
  <c r="L1365" i="15"/>
  <c r="M1365" i="15"/>
  <c r="N1365" i="15"/>
  <c r="O1365" i="15"/>
  <c r="P1365" i="15"/>
  <c r="Q1365" i="15"/>
  <c r="F1365" i="15" s="1"/>
  <c r="B1366" i="15"/>
  <c r="C1366" i="15"/>
  <c r="E1366" i="15"/>
  <c r="D1366" i="15" s="1"/>
  <c r="G1366" i="15"/>
  <c r="H1366" i="15"/>
  <c r="I1366" i="15"/>
  <c r="J1366" i="15"/>
  <c r="K1366" i="15"/>
  <c r="L1366" i="15"/>
  <c r="M1366" i="15"/>
  <c r="N1366" i="15"/>
  <c r="O1366" i="15"/>
  <c r="P1366" i="15"/>
  <c r="Q1366" i="15"/>
  <c r="F1366" i="15" s="1"/>
  <c r="B1367" i="15"/>
  <c r="C1367" i="15"/>
  <c r="E1367" i="15"/>
  <c r="D1367" i="15" s="1"/>
  <c r="G1367" i="15"/>
  <c r="H1367" i="15"/>
  <c r="I1367" i="15"/>
  <c r="J1367" i="15"/>
  <c r="K1367" i="15"/>
  <c r="L1367" i="15"/>
  <c r="M1367" i="15"/>
  <c r="N1367" i="15"/>
  <c r="O1367" i="15"/>
  <c r="P1367" i="15"/>
  <c r="Q1367" i="15"/>
  <c r="F1367" i="15" s="1"/>
  <c r="B1368" i="15"/>
  <c r="C1368" i="15"/>
  <c r="E1368" i="15"/>
  <c r="D1368" i="15" s="1"/>
  <c r="G1368" i="15"/>
  <c r="H1368" i="15"/>
  <c r="I1368" i="15"/>
  <c r="J1368" i="15"/>
  <c r="K1368" i="15"/>
  <c r="L1368" i="15"/>
  <c r="M1368" i="15"/>
  <c r="N1368" i="15"/>
  <c r="O1368" i="15"/>
  <c r="P1368" i="15"/>
  <c r="Q1368" i="15"/>
  <c r="F1368" i="15" s="1"/>
  <c r="B1369" i="15"/>
  <c r="C1369" i="15"/>
  <c r="E1369" i="15"/>
  <c r="D1369" i="15" s="1"/>
  <c r="G1369" i="15"/>
  <c r="H1369" i="15"/>
  <c r="I1369" i="15"/>
  <c r="J1369" i="15"/>
  <c r="K1369" i="15"/>
  <c r="L1369" i="15"/>
  <c r="M1369" i="15"/>
  <c r="N1369" i="15"/>
  <c r="O1369" i="15"/>
  <c r="P1369" i="15"/>
  <c r="Q1369" i="15"/>
  <c r="F1369" i="15" s="1"/>
  <c r="B1370" i="15"/>
  <c r="C1370" i="15"/>
  <c r="E1370" i="15"/>
  <c r="D1370" i="15" s="1"/>
  <c r="G1370" i="15"/>
  <c r="H1370" i="15"/>
  <c r="I1370" i="15"/>
  <c r="J1370" i="15"/>
  <c r="K1370" i="15"/>
  <c r="L1370" i="15"/>
  <c r="M1370" i="15"/>
  <c r="N1370" i="15"/>
  <c r="O1370" i="15"/>
  <c r="P1370" i="15"/>
  <c r="Q1370" i="15"/>
  <c r="F1370" i="15" s="1"/>
  <c r="B1371" i="15"/>
  <c r="C1371" i="15"/>
  <c r="E1371" i="15"/>
  <c r="D1371" i="15" s="1"/>
  <c r="G1371" i="15"/>
  <c r="H1371" i="15"/>
  <c r="I1371" i="15"/>
  <c r="J1371" i="15"/>
  <c r="K1371" i="15"/>
  <c r="L1371" i="15"/>
  <c r="M1371" i="15"/>
  <c r="N1371" i="15"/>
  <c r="O1371" i="15"/>
  <c r="P1371" i="15"/>
  <c r="Q1371" i="15"/>
  <c r="F1371" i="15" s="1"/>
  <c r="B1372" i="15"/>
  <c r="C1372" i="15"/>
  <c r="E1372" i="15"/>
  <c r="D1372" i="15" s="1"/>
  <c r="G1372" i="15"/>
  <c r="H1372" i="15"/>
  <c r="I1372" i="15"/>
  <c r="J1372" i="15"/>
  <c r="K1372" i="15"/>
  <c r="L1372" i="15"/>
  <c r="M1372" i="15"/>
  <c r="N1372" i="15"/>
  <c r="O1372" i="15"/>
  <c r="P1372" i="15"/>
  <c r="Q1372" i="15"/>
  <c r="F1372" i="15" s="1"/>
  <c r="B1373" i="15"/>
  <c r="C1373" i="15"/>
  <c r="E1373" i="15"/>
  <c r="D1373" i="15" s="1"/>
  <c r="G1373" i="15"/>
  <c r="H1373" i="15"/>
  <c r="I1373" i="15"/>
  <c r="J1373" i="15"/>
  <c r="K1373" i="15"/>
  <c r="L1373" i="15"/>
  <c r="M1373" i="15"/>
  <c r="N1373" i="15"/>
  <c r="O1373" i="15"/>
  <c r="P1373" i="15"/>
  <c r="Q1373" i="15"/>
  <c r="F1373" i="15" s="1"/>
  <c r="B1374" i="15"/>
  <c r="C1374" i="15"/>
  <c r="E1374" i="15"/>
  <c r="D1374" i="15" s="1"/>
  <c r="G1374" i="15"/>
  <c r="H1374" i="15"/>
  <c r="I1374" i="15"/>
  <c r="J1374" i="15"/>
  <c r="K1374" i="15"/>
  <c r="L1374" i="15"/>
  <c r="M1374" i="15"/>
  <c r="N1374" i="15"/>
  <c r="O1374" i="15"/>
  <c r="P1374" i="15"/>
  <c r="Q1374" i="15"/>
  <c r="F1374" i="15" s="1"/>
  <c r="B1375" i="15"/>
  <c r="C1375" i="15"/>
  <c r="E1375" i="15"/>
  <c r="D1375" i="15" s="1"/>
  <c r="G1375" i="15"/>
  <c r="H1375" i="15"/>
  <c r="I1375" i="15"/>
  <c r="J1375" i="15"/>
  <c r="K1375" i="15"/>
  <c r="L1375" i="15"/>
  <c r="M1375" i="15"/>
  <c r="N1375" i="15"/>
  <c r="O1375" i="15"/>
  <c r="P1375" i="15"/>
  <c r="Q1375" i="15"/>
  <c r="F1375" i="15" s="1"/>
  <c r="B1376" i="15"/>
  <c r="C1376" i="15"/>
  <c r="E1376" i="15"/>
  <c r="D1376" i="15" s="1"/>
  <c r="G1376" i="15"/>
  <c r="H1376" i="15"/>
  <c r="I1376" i="15"/>
  <c r="J1376" i="15"/>
  <c r="K1376" i="15"/>
  <c r="L1376" i="15"/>
  <c r="M1376" i="15"/>
  <c r="N1376" i="15"/>
  <c r="O1376" i="15"/>
  <c r="P1376" i="15"/>
  <c r="Q1376" i="15"/>
  <c r="F1376" i="15" s="1"/>
  <c r="B1377" i="15"/>
  <c r="C1377" i="15"/>
  <c r="E1377" i="15"/>
  <c r="D1377" i="15" s="1"/>
  <c r="G1377" i="15"/>
  <c r="H1377" i="15"/>
  <c r="I1377" i="15"/>
  <c r="J1377" i="15"/>
  <c r="K1377" i="15"/>
  <c r="L1377" i="15"/>
  <c r="M1377" i="15"/>
  <c r="N1377" i="15"/>
  <c r="O1377" i="15"/>
  <c r="P1377" i="15"/>
  <c r="Q1377" i="15"/>
  <c r="F1377" i="15" s="1"/>
  <c r="B1378" i="15"/>
  <c r="C1378" i="15"/>
  <c r="E1378" i="15"/>
  <c r="D1378" i="15" s="1"/>
  <c r="G1378" i="15"/>
  <c r="H1378" i="15"/>
  <c r="I1378" i="15"/>
  <c r="J1378" i="15"/>
  <c r="K1378" i="15"/>
  <c r="L1378" i="15"/>
  <c r="M1378" i="15"/>
  <c r="N1378" i="15"/>
  <c r="O1378" i="15"/>
  <c r="P1378" i="15"/>
  <c r="Q1378" i="15"/>
  <c r="F1378" i="15" s="1"/>
  <c r="B1379" i="15"/>
  <c r="C1379" i="15"/>
  <c r="E1379" i="15"/>
  <c r="D1379" i="15" s="1"/>
  <c r="G1379" i="15"/>
  <c r="H1379" i="15"/>
  <c r="I1379" i="15"/>
  <c r="J1379" i="15"/>
  <c r="K1379" i="15"/>
  <c r="L1379" i="15"/>
  <c r="M1379" i="15"/>
  <c r="N1379" i="15"/>
  <c r="O1379" i="15"/>
  <c r="P1379" i="15"/>
  <c r="Q1379" i="15"/>
  <c r="F1379" i="15" s="1"/>
  <c r="B1380" i="15"/>
  <c r="C1380" i="15"/>
  <c r="E1380" i="15"/>
  <c r="D1380" i="15" s="1"/>
  <c r="G1380" i="15"/>
  <c r="H1380" i="15"/>
  <c r="I1380" i="15"/>
  <c r="J1380" i="15"/>
  <c r="K1380" i="15"/>
  <c r="L1380" i="15"/>
  <c r="M1380" i="15"/>
  <c r="N1380" i="15"/>
  <c r="O1380" i="15"/>
  <c r="P1380" i="15"/>
  <c r="Q1380" i="15"/>
  <c r="F1380" i="15" s="1"/>
  <c r="B1381" i="15"/>
  <c r="C1381" i="15"/>
  <c r="E1381" i="15"/>
  <c r="D1381" i="15" s="1"/>
  <c r="G1381" i="15"/>
  <c r="H1381" i="15"/>
  <c r="I1381" i="15"/>
  <c r="J1381" i="15"/>
  <c r="K1381" i="15"/>
  <c r="L1381" i="15"/>
  <c r="M1381" i="15"/>
  <c r="N1381" i="15"/>
  <c r="O1381" i="15"/>
  <c r="P1381" i="15"/>
  <c r="Q1381" i="15"/>
  <c r="F1381" i="15" s="1"/>
  <c r="B1382" i="15"/>
  <c r="C1382" i="15"/>
  <c r="E1382" i="15"/>
  <c r="D1382" i="15" s="1"/>
  <c r="G1382" i="15"/>
  <c r="H1382" i="15"/>
  <c r="I1382" i="15"/>
  <c r="J1382" i="15"/>
  <c r="K1382" i="15"/>
  <c r="L1382" i="15"/>
  <c r="M1382" i="15"/>
  <c r="N1382" i="15"/>
  <c r="O1382" i="15"/>
  <c r="P1382" i="15"/>
  <c r="Q1382" i="15"/>
  <c r="F1382" i="15" s="1"/>
  <c r="B1383" i="15"/>
  <c r="C1383" i="15"/>
  <c r="E1383" i="15"/>
  <c r="D1383" i="15" s="1"/>
  <c r="G1383" i="15"/>
  <c r="H1383" i="15"/>
  <c r="I1383" i="15"/>
  <c r="J1383" i="15"/>
  <c r="K1383" i="15"/>
  <c r="L1383" i="15"/>
  <c r="M1383" i="15"/>
  <c r="N1383" i="15"/>
  <c r="O1383" i="15"/>
  <c r="P1383" i="15"/>
  <c r="Q1383" i="15"/>
  <c r="F1383" i="15" s="1"/>
  <c r="B1384" i="15"/>
  <c r="C1384" i="15"/>
  <c r="E1384" i="15"/>
  <c r="D1384" i="15" s="1"/>
  <c r="G1384" i="15"/>
  <c r="H1384" i="15"/>
  <c r="I1384" i="15"/>
  <c r="J1384" i="15"/>
  <c r="K1384" i="15"/>
  <c r="L1384" i="15"/>
  <c r="M1384" i="15"/>
  <c r="N1384" i="15"/>
  <c r="O1384" i="15"/>
  <c r="P1384" i="15"/>
  <c r="Q1384" i="15"/>
  <c r="F1384" i="15" s="1"/>
  <c r="B1385" i="15"/>
  <c r="C1385" i="15"/>
  <c r="E1385" i="15"/>
  <c r="D1385" i="15" s="1"/>
  <c r="G1385" i="15"/>
  <c r="H1385" i="15"/>
  <c r="I1385" i="15"/>
  <c r="J1385" i="15"/>
  <c r="K1385" i="15"/>
  <c r="L1385" i="15"/>
  <c r="M1385" i="15"/>
  <c r="N1385" i="15"/>
  <c r="O1385" i="15"/>
  <c r="P1385" i="15"/>
  <c r="Q1385" i="15"/>
  <c r="F1385" i="15" s="1"/>
  <c r="B1386" i="15"/>
  <c r="C1386" i="15"/>
  <c r="E1386" i="15"/>
  <c r="D1386" i="15" s="1"/>
  <c r="G1386" i="15"/>
  <c r="H1386" i="15"/>
  <c r="I1386" i="15"/>
  <c r="J1386" i="15"/>
  <c r="K1386" i="15"/>
  <c r="L1386" i="15"/>
  <c r="M1386" i="15"/>
  <c r="N1386" i="15"/>
  <c r="O1386" i="15"/>
  <c r="P1386" i="15"/>
  <c r="Q1386" i="15"/>
  <c r="F1386" i="15" s="1"/>
  <c r="B1387" i="15"/>
  <c r="C1387" i="15"/>
  <c r="E1387" i="15"/>
  <c r="D1387" i="15" s="1"/>
  <c r="G1387" i="15"/>
  <c r="H1387" i="15"/>
  <c r="I1387" i="15"/>
  <c r="J1387" i="15"/>
  <c r="K1387" i="15"/>
  <c r="L1387" i="15"/>
  <c r="M1387" i="15"/>
  <c r="N1387" i="15"/>
  <c r="O1387" i="15"/>
  <c r="P1387" i="15"/>
  <c r="Q1387" i="15"/>
  <c r="F1387" i="15" s="1"/>
  <c r="B1388" i="15"/>
  <c r="C1388" i="15"/>
  <c r="E1388" i="15"/>
  <c r="D1388" i="15" s="1"/>
  <c r="G1388" i="15"/>
  <c r="H1388" i="15"/>
  <c r="I1388" i="15"/>
  <c r="J1388" i="15"/>
  <c r="K1388" i="15"/>
  <c r="L1388" i="15"/>
  <c r="M1388" i="15"/>
  <c r="N1388" i="15"/>
  <c r="O1388" i="15"/>
  <c r="P1388" i="15"/>
  <c r="Q1388" i="15"/>
  <c r="F1388" i="15" s="1"/>
  <c r="B1389" i="15"/>
  <c r="C1389" i="15"/>
  <c r="E1389" i="15"/>
  <c r="D1389" i="15" s="1"/>
  <c r="G1389" i="15"/>
  <c r="H1389" i="15"/>
  <c r="I1389" i="15"/>
  <c r="J1389" i="15"/>
  <c r="K1389" i="15"/>
  <c r="L1389" i="15"/>
  <c r="M1389" i="15"/>
  <c r="N1389" i="15"/>
  <c r="O1389" i="15"/>
  <c r="P1389" i="15"/>
  <c r="Q1389" i="15"/>
  <c r="F1389" i="15" s="1"/>
  <c r="B1390" i="15"/>
  <c r="C1390" i="15"/>
  <c r="E1390" i="15"/>
  <c r="D1390" i="15" s="1"/>
  <c r="G1390" i="15"/>
  <c r="H1390" i="15"/>
  <c r="I1390" i="15"/>
  <c r="J1390" i="15"/>
  <c r="K1390" i="15"/>
  <c r="L1390" i="15"/>
  <c r="M1390" i="15"/>
  <c r="N1390" i="15"/>
  <c r="O1390" i="15"/>
  <c r="P1390" i="15"/>
  <c r="Q1390" i="15"/>
  <c r="F1390" i="15" s="1"/>
  <c r="B1391" i="15"/>
  <c r="C1391" i="15"/>
  <c r="E1391" i="15"/>
  <c r="D1391" i="15" s="1"/>
  <c r="G1391" i="15"/>
  <c r="H1391" i="15"/>
  <c r="I1391" i="15"/>
  <c r="J1391" i="15"/>
  <c r="K1391" i="15"/>
  <c r="L1391" i="15"/>
  <c r="M1391" i="15"/>
  <c r="N1391" i="15"/>
  <c r="O1391" i="15"/>
  <c r="P1391" i="15"/>
  <c r="Q1391" i="15"/>
  <c r="F1391" i="15" s="1"/>
  <c r="B1392" i="15"/>
  <c r="C1392" i="15"/>
  <c r="E1392" i="15"/>
  <c r="D1392" i="15" s="1"/>
  <c r="G1392" i="15"/>
  <c r="H1392" i="15"/>
  <c r="I1392" i="15"/>
  <c r="J1392" i="15"/>
  <c r="K1392" i="15"/>
  <c r="L1392" i="15"/>
  <c r="M1392" i="15"/>
  <c r="N1392" i="15"/>
  <c r="O1392" i="15"/>
  <c r="P1392" i="15"/>
  <c r="Q1392" i="15"/>
  <c r="F1392" i="15" s="1"/>
  <c r="B1393" i="15"/>
  <c r="C1393" i="15"/>
  <c r="E1393" i="15"/>
  <c r="D1393" i="15" s="1"/>
  <c r="G1393" i="15"/>
  <c r="H1393" i="15"/>
  <c r="I1393" i="15"/>
  <c r="J1393" i="15"/>
  <c r="K1393" i="15"/>
  <c r="L1393" i="15"/>
  <c r="M1393" i="15"/>
  <c r="N1393" i="15"/>
  <c r="O1393" i="15"/>
  <c r="P1393" i="15"/>
  <c r="Q1393" i="15"/>
  <c r="F1393" i="15" s="1"/>
  <c r="B1394" i="15"/>
  <c r="C1394" i="15"/>
  <c r="E1394" i="15"/>
  <c r="D1394" i="15" s="1"/>
  <c r="G1394" i="15"/>
  <c r="H1394" i="15"/>
  <c r="I1394" i="15"/>
  <c r="J1394" i="15"/>
  <c r="K1394" i="15"/>
  <c r="L1394" i="15"/>
  <c r="M1394" i="15"/>
  <c r="N1394" i="15"/>
  <c r="O1394" i="15"/>
  <c r="P1394" i="15"/>
  <c r="Q1394" i="15"/>
  <c r="F1394" i="15" s="1"/>
  <c r="B1395" i="15"/>
  <c r="C1395" i="15"/>
  <c r="E1395" i="15"/>
  <c r="D1395" i="15" s="1"/>
  <c r="G1395" i="15"/>
  <c r="H1395" i="15"/>
  <c r="I1395" i="15"/>
  <c r="J1395" i="15"/>
  <c r="K1395" i="15"/>
  <c r="L1395" i="15"/>
  <c r="M1395" i="15"/>
  <c r="N1395" i="15"/>
  <c r="O1395" i="15"/>
  <c r="P1395" i="15"/>
  <c r="Q1395" i="15"/>
  <c r="F1395" i="15" s="1"/>
  <c r="B1396" i="15"/>
  <c r="C1396" i="15"/>
  <c r="E1396" i="15"/>
  <c r="D1396" i="15" s="1"/>
  <c r="G1396" i="15"/>
  <c r="H1396" i="15"/>
  <c r="I1396" i="15"/>
  <c r="J1396" i="15"/>
  <c r="K1396" i="15"/>
  <c r="L1396" i="15"/>
  <c r="M1396" i="15"/>
  <c r="N1396" i="15"/>
  <c r="O1396" i="15"/>
  <c r="P1396" i="15"/>
  <c r="Q1396" i="15"/>
  <c r="F1396" i="15" s="1"/>
  <c r="B1397" i="15"/>
  <c r="C1397" i="15"/>
  <c r="E1397" i="15"/>
  <c r="D1397" i="15" s="1"/>
  <c r="G1397" i="15"/>
  <c r="H1397" i="15"/>
  <c r="I1397" i="15"/>
  <c r="J1397" i="15"/>
  <c r="K1397" i="15"/>
  <c r="L1397" i="15"/>
  <c r="M1397" i="15"/>
  <c r="N1397" i="15"/>
  <c r="O1397" i="15"/>
  <c r="P1397" i="15"/>
  <c r="Q1397" i="15"/>
  <c r="F1397" i="15" s="1"/>
  <c r="B1398" i="15"/>
  <c r="C1398" i="15"/>
  <c r="E1398" i="15"/>
  <c r="D1398" i="15" s="1"/>
  <c r="G1398" i="15"/>
  <c r="H1398" i="15"/>
  <c r="I1398" i="15"/>
  <c r="J1398" i="15"/>
  <c r="K1398" i="15"/>
  <c r="L1398" i="15"/>
  <c r="M1398" i="15"/>
  <c r="N1398" i="15"/>
  <c r="O1398" i="15"/>
  <c r="P1398" i="15"/>
  <c r="Q1398" i="15"/>
  <c r="F1398" i="15" s="1"/>
  <c r="B1399" i="15"/>
  <c r="C1399" i="15"/>
  <c r="E1399" i="15"/>
  <c r="D1399" i="15" s="1"/>
  <c r="G1399" i="15"/>
  <c r="H1399" i="15"/>
  <c r="I1399" i="15"/>
  <c r="J1399" i="15"/>
  <c r="K1399" i="15"/>
  <c r="L1399" i="15"/>
  <c r="M1399" i="15"/>
  <c r="N1399" i="15"/>
  <c r="O1399" i="15"/>
  <c r="P1399" i="15"/>
  <c r="Q1399" i="15"/>
  <c r="F1399" i="15" s="1"/>
  <c r="B1400" i="15"/>
  <c r="C1400" i="15"/>
  <c r="E1400" i="15"/>
  <c r="D1400" i="15" s="1"/>
  <c r="G1400" i="15"/>
  <c r="H1400" i="15"/>
  <c r="I1400" i="15"/>
  <c r="J1400" i="15"/>
  <c r="K1400" i="15"/>
  <c r="L1400" i="15"/>
  <c r="M1400" i="15"/>
  <c r="N1400" i="15"/>
  <c r="O1400" i="15"/>
  <c r="P1400" i="15"/>
  <c r="Q1400" i="15"/>
  <c r="F1400" i="15" s="1"/>
  <c r="B1401" i="15"/>
  <c r="C1401" i="15"/>
  <c r="E1401" i="15"/>
  <c r="D1401" i="15" s="1"/>
  <c r="G1401" i="15"/>
  <c r="H1401" i="15"/>
  <c r="I1401" i="15"/>
  <c r="J1401" i="15"/>
  <c r="K1401" i="15"/>
  <c r="L1401" i="15"/>
  <c r="M1401" i="15"/>
  <c r="N1401" i="15"/>
  <c r="O1401" i="15"/>
  <c r="P1401" i="15"/>
  <c r="Q1401" i="15"/>
  <c r="F1401" i="15" s="1"/>
  <c r="B1402" i="15"/>
  <c r="C1402" i="15"/>
  <c r="E1402" i="15"/>
  <c r="D1402" i="15" s="1"/>
  <c r="G1402" i="15"/>
  <c r="H1402" i="15"/>
  <c r="I1402" i="15"/>
  <c r="J1402" i="15"/>
  <c r="K1402" i="15"/>
  <c r="L1402" i="15"/>
  <c r="M1402" i="15"/>
  <c r="N1402" i="15"/>
  <c r="O1402" i="15"/>
  <c r="P1402" i="15"/>
  <c r="Q1402" i="15"/>
  <c r="F1402" i="15" s="1"/>
  <c r="B1403" i="15"/>
  <c r="C1403" i="15"/>
  <c r="E1403" i="15"/>
  <c r="D1403" i="15" s="1"/>
  <c r="G1403" i="15"/>
  <c r="H1403" i="15"/>
  <c r="I1403" i="15"/>
  <c r="J1403" i="15"/>
  <c r="K1403" i="15"/>
  <c r="L1403" i="15"/>
  <c r="M1403" i="15"/>
  <c r="N1403" i="15"/>
  <c r="O1403" i="15"/>
  <c r="P1403" i="15"/>
  <c r="Q1403" i="15"/>
  <c r="F1403" i="15" s="1"/>
  <c r="B1404" i="15"/>
  <c r="C1404" i="15"/>
  <c r="E1404" i="15"/>
  <c r="D1404" i="15" s="1"/>
  <c r="G1404" i="15"/>
  <c r="H1404" i="15"/>
  <c r="I1404" i="15"/>
  <c r="J1404" i="15"/>
  <c r="K1404" i="15"/>
  <c r="L1404" i="15"/>
  <c r="M1404" i="15"/>
  <c r="N1404" i="15"/>
  <c r="O1404" i="15"/>
  <c r="P1404" i="15"/>
  <c r="Q1404" i="15"/>
  <c r="F1404" i="15" s="1"/>
  <c r="B1405" i="15"/>
  <c r="C1405" i="15"/>
  <c r="E1405" i="15"/>
  <c r="D1405" i="15" s="1"/>
  <c r="G1405" i="15"/>
  <c r="H1405" i="15"/>
  <c r="I1405" i="15"/>
  <c r="J1405" i="15"/>
  <c r="K1405" i="15"/>
  <c r="L1405" i="15"/>
  <c r="M1405" i="15"/>
  <c r="N1405" i="15"/>
  <c r="O1405" i="15"/>
  <c r="P1405" i="15"/>
  <c r="Q1405" i="15"/>
  <c r="F1405" i="15" s="1"/>
  <c r="B1406" i="15"/>
  <c r="C1406" i="15"/>
  <c r="E1406" i="15"/>
  <c r="D1406" i="15" s="1"/>
  <c r="G1406" i="15"/>
  <c r="H1406" i="15"/>
  <c r="I1406" i="15"/>
  <c r="J1406" i="15"/>
  <c r="K1406" i="15"/>
  <c r="L1406" i="15"/>
  <c r="M1406" i="15"/>
  <c r="N1406" i="15"/>
  <c r="O1406" i="15"/>
  <c r="P1406" i="15"/>
  <c r="Q1406" i="15"/>
  <c r="F1406" i="15" s="1"/>
  <c r="B1407" i="15"/>
  <c r="C1407" i="15"/>
  <c r="E1407" i="15"/>
  <c r="D1407" i="15" s="1"/>
  <c r="G1407" i="15"/>
  <c r="H1407" i="15"/>
  <c r="I1407" i="15"/>
  <c r="J1407" i="15"/>
  <c r="K1407" i="15"/>
  <c r="L1407" i="15"/>
  <c r="M1407" i="15"/>
  <c r="N1407" i="15"/>
  <c r="O1407" i="15"/>
  <c r="P1407" i="15"/>
  <c r="Q1407" i="15"/>
  <c r="F1407" i="15" s="1"/>
  <c r="B1408" i="15"/>
  <c r="C1408" i="15"/>
  <c r="E1408" i="15"/>
  <c r="D1408" i="15" s="1"/>
  <c r="G1408" i="15"/>
  <c r="H1408" i="15"/>
  <c r="I1408" i="15"/>
  <c r="J1408" i="15"/>
  <c r="K1408" i="15"/>
  <c r="L1408" i="15"/>
  <c r="M1408" i="15"/>
  <c r="N1408" i="15"/>
  <c r="O1408" i="15"/>
  <c r="P1408" i="15"/>
  <c r="Q1408" i="15"/>
  <c r="F1408" i="15" s="1"/>
  <c r="B1409" i="15"/>
  <c r="C1409" i="15"/>
  <c r="E1409" i="15"/>
  <c r="D1409" i="15" s="1"/>
  <c r="G1409" i="15"/>
  <c r="H1409" i="15"/>
  <c r="I1409" i="15"/>
  <c r="J1409" i="15"/>
  <c r="K1409" i="15"/>
  <c r="L1409" i="15"/>
  <c r="M1409" i="15"/>
  <c r="N1409" i="15"/>
  <c r="O1409" i="15"/>
  <c r="P1409" i="15"/>
  <c r="Q1409" i="15"/>
  <c r="F1409" i="15" s="1"/>
  <c r="B1410" i="15"/>
  <c r="C1410" i="15"/>
  <c r="E1410" i="15"/>
  <c r="D1410" i="15" s="1"/>
  <c r="G1410" i="15"/>
  <c r="H1410" i="15"/>
  <c r="I1410" i="15"/>
  <c r="J1410" i="15"/>
  <c r="K1410" i="15"/>
  <c r="L1410" i="15"/>
  <c r="M1410" i="15"/>
  <c r="N1410" i="15"/>
  <c r="O1410" i="15"/>
  <c r="P1410" i="15"/>
  <c r="Q1410" i="15"/>
  <c r="F1410" i="15" s="1"/>
  <c r="B1411" i="15"/>
  <c r="C1411" i="15"/>
  <c r="E1411" i="15"/>
  <c r="D1411" i="15" s="1"/>
  <c r="G1411" i="15"/>
  <c r="H1411" i="15"/>
  <c r="I1411" i="15"/>
  <c r="J1411" i="15"/>
  <c r="K1411" i="15"/>
  <c r="L1411" i="15"/>
  <c r="M1411" i="15"/>
  <c r="N1411" i="15"/>
  <c r="O1411" i="15"/>
  <c r="P1411" i="15"/>
  <c r="Q1411" i="15"/>
  <c r="F1411" i="15" s="1"/>
  <c r="B1412" i="15"/>
  <c r="C1412" i="15"/>
  <c r="E1412" i="15"/>
  <c r="D1412" i="15" s="1"/>
  <c r="G1412" i="15"/>
  <c r="H1412" i="15"/>
  <c r="I1412" i="15"/>
  <c r="J1412" i="15"/>
  <c r="K1412" i="15"/>
  <c r="L1412" i="15"/>
  <c r="M1412" i="15"/>
  <c r="N1412" i="15"/>
  <c r="O1412" i="15"/>
  <c r="P1412" i="15"/>
  <c r="Q1412" i="15"/>
  <c r="F1412" i="15" s="1"/>
  <c r="B1413" i="15"/>
  <c r="C1413" i="15"/>
  <c r="E1413" i="15"/>
  <c r="D1413" i="15" s="1"/>
  <c r="G1413" i="15"/>
  <c r="H1413" i="15"/>
  <c r="I1413" i="15"/>
  <c r="J1413" i="15"/>
  <c r="K1413" i="15"/>
  <c r="L1413" i="15"/>
  <c r="M1413" i="15"/>
  <c r="N1413" i="15"/>
  <c r="O1413" i="15"/>
  <c r="P1413" i="15"/>
  <c r="Q1413" i="15"/>
  <c r="F1413" i="15" s="1"/>
  <c r="B1414" i="15"/>
  <c r="C1414" i="15"/>
  <c r="E1414" i="15"/>
  <c r="D1414" i="15" s="1"/>
  <c r="G1414" i="15"/>
  <c r="H1414" i="15"/>
  <c r="I1414" i="15"/>
  <c r="J1414" i="15"/>
  <c r="K1414" i="15"/>
  <c r="L1414" i="15"/>
  <c r="M1414" i="15"/>
  <c r="N1414" i="15"/>
  <c r="O1414" i="15"/>
  <c r="P1414" i="15"/>
  <c r="Q1414" i="15"/>
  <c r="F1414" i="15" s="1"/>
  <c r="B1415" i="15"/>
  <c r="C1415" i="15"/>
  <c r="E1415" i="15"/>
  <c r="D1415" i="15" s="1"/>
  <c r="G1415" i="15"/>
  <c r="H1415" i="15"/>
  <c r="I1415" i="15"/>
  <c r="J1415" i="15"/>
  <c r="K1415" i="15"/>
  <c r="L1415" i="15"/>
  <c r="M1415" i="15"/>
  <c r="N1415" i="15"/>
  <c r="O1415" i="15"/>
  <c r="P1415" i="15"/>
  <c r="Q1415" i="15"/>
  <c r="F1415" i="15" s="1"/>
  <c r="B1416" i="15"/>
  <c r="C1416" i="15"/>
  <c r="E1416" i="15"/>
  <c r="D1416" i="15" s="1"/>
  <c r="G1416" i="15"/>
  <c r="H1416" i="15"/>
  <c r="I1416" i="15"/>
  <c r="J1416" i="15"/>
  <c r="K1416" i="15"/>
  <c r="L1416" i="15"/>
  <c r="M1416" i="15"/>
  <c r="N1416" i="15"/>
  <c r="O1416" i="15"/>
  <c r="P1416" i="15"/>
  <c r="Q1416" i="15"/>
  <c r="F1416" i="15" s="1"/>
  <c r="B1417" i="15"/>
  <c r="C1417" i="15"/>
  <c r="E1417" i="15"/>
  <c r="D1417" i="15" s="1"/>
  <c r="G1417" i="15"/>
  <c r="H1417" i="15"/>
  <c r="I1417" i="15"/>
  <c r="J1417" i="15"/>
  <c r="K1417" i="15"/>
  <c r="L1417" i="15"/>
  <c r="M1417" i="15"/>
  <c r="N1417" i="15"/>
  <c r="O1417" i="15"/>
  <c r="P1417" i="15"/>
  <c r="Q1417" i="15"/>
  <c r="F1417" i="15" s="1"/>
  <c r="B1418" i="15"/>
  <c r="C1418" i="15"/>
  <c r="E1418" i="15"/>
  <c r="D1418" i="15" s="1"/>
  <c r="G1418" i="15"/>
  <c r="H1418" i="15"/>
  <c r="I1418" i="15"/>
  <c r="J1418" i="15"/>
  <c r="K1418" i="15"/>
  <c r="L1418" i="15"/>
  <c r="M1418" i="15"/>
  <c r="N1418" i="15"/>
  <c r="O1418" i="15"/>
  <c r="P1418" i="15"/>
  <c r="Q1418" i="15"/>
  <c r="F1418" i="15" s="1"/>
  <c r="B1419" i="15"/>
  <c r="C1419" i="15"/>
  <c r="E1419" i="15"/>
  <c r="D1419" i="15" s="1"/>
  <c r="G1419" i="15"/>
  <c r="H1419" i="15"/>
  <c r="I1419" i="15"/>
  <c r="J1419" i="15"/>
  <c r="K1419" i="15"/>
  <c r="L1419" i="15"/>
  <c r="M1419" i="15"/>
  <c r="N1419" i="15"/>
  <c r="O1419" i="15"/>
  <c r="P1419" i="15"/>
  <c r="Q1419" i="15"/>
  <c r="F1419" i="15" s="1"/>
  <c r="B1420" i="15"/>
  <c r="C1420" i="15"/>
  <c r="E1420" i="15"/>
  <c r="D1420" i="15" s="1"/>
  <c r="G1420" i="15"/>
  <c r="H1420" i="15"/>
  <c r="I1420" i="15"/>
  <c r="J1420" i="15"/>
  <c r="K1420" i="15"/>
  <c r="L1420" i="15"/>
  <c r="M1420" i="15"/>
  <c r="N1420" i="15"/>
  <c r="O1420" i="15"/>
  <c r="P1420" i="15"/>
  <c r="Q1420" i="15"/>
  <c r="F1420" i="15" s="1"/>
  <c r="B1421" i="15"/>
  <c r="C1421" i="15"/>
  <c r="E1421" i="15"/>
  <c r="D1421" i="15" s="1"/>
  <c r="G1421" i="15"/>
  <c r="H1421" i="15"/>
  <c r="I1421" i="15"/>
  <c r="J1421" i="15"/>
  <c r="K1421" i="15"/>
  <c r="L1421" i="15"/>
  <c r="M1421" i="15"/>
  <c r="N1421" i="15"/>
  <c r="O1421" i="15"/>
  <c r="P1421" i="15"/>
  <c r="Q1421" i="15"/>
  <c r="F1421" i="15" s="1"/>
  <c r="B1422" i="15"/>
  <c r="C1422" i="15"/>
  <c r="E1422" i="15"/>
  <c r="D1422" i="15" s="1"/>
  <c r="G1422" i="15"/>
  <c r="H1422" i="15"/>
  <c r="I1422" i="15"/>
  <c r="J1422" i="15"/>
  <c r="K1422" i="15"/>
  <c r="L1422" i="15"/>
  <c r="M1422" i="15"/>
  <c r="N1422" i="15"/>
  <c r="O1422" i="15"/>
  <c r="P1422" i="15"/>
  <c r="Q1422" i="15"/>
  <c r="F1422" i="15" s="1"/>
  <c r="B1423" i="15"/>
  <c r="C1423" i="15"/>
  <c r="E1423" i="15"/>
  <c r="D1423" i="15" s="1"/>
  <c r="G1423" i="15"/>
  <c r="H1423" i="15"/>
  <c r="I1423" i="15"/>
  <c r="J1423" i="15"/>
  <c r="K1423" i="15"/>
  <c r="L1423" i="15"/>
  <c r="M1423" i="15"/>
  <c r="N1423" i="15"/>
  <c r="O1423" i="15"/>
  <c r="P1423" i="15"/>
  <c r="Q1423" i="15"/>
  <c r="F1423" i="15" s="1"/>
  <c r="B1424" i="15"/>
  <c r="C1424" i="15"/>
  <c r="E1424" i="15"/>
  <c r="D1424" i="15" s="1"/>
  <c r="G1424" i="15"/>
  <c r="H1424" i="15"/>
  <c r="I1424" i="15"/>
  <c r="J1424" i="15"/>
  <c r="K1424" i="15"/>
  <c r="L1424" i="15"/>
  <c r="M1424" i="15"/>
  <c r="N1424" i="15"/>
  <c r="O1424" i="15"/>
  <c r="P1424" i="15"/>
  <c r="Q1424" i="15"/>
  <c r="F1424" i="15" s="1"/>
  <c r="B1425" i="15"/>
  <c r="C1425" i="15"/>
  <c r="E1425" i="15"/>
  <c r="D1425" i="15" s="1"/>
  <c r="G1425" i="15"/>
  <c r="H1425" i="15"/>
  <c r="I1425" i="15"/>
  <c r="J1425" i="15"/>
  <c r="K1425" i="15"/>
  <c r="L1425" i="15"/>
  <c r="M1425" i="15"/>
  <c r="N1425" i="15"/>
  <c r="O1425" i="15"/>
  <c r="P1425" i="15"/>
  <c r="Q1425" i="15"/>
  <c r="F1425" i="15" s="1"/>
  <c r="B1426" i="15"/>
  <c r="C1426" i="15"/>
  <c r="E1426" i="15"/>
  <c r="D1426" i="15" s="1"/>
  <c r="G1426" i="15"/>
  <c r="H1426" i="15"/>
  <c r="I1426" i="15"/>
  <c r="J1426" i="15"/>
  <c r="K1426" i="15"/>
  <c r="L1426" i="15"/>
  <c r="M1426" i="15"/>
  <c r="N1426" i="15"/>
  <c r="O1426" i="15"/>
  <c r="P1426" i="15"/>
  <c r="Q1426" i="15"/>
  <c r="F1426" i="15" s="1"/>
  <c r="B1427" i="15"/>
  <c r="C1427" i="15"/>
  <c r="E1427" i="15"/>
  <c r="D1427" i="15" s="1"/>
  <c r="G1427" i="15"/>
  <c r="H1427" i="15"/>
  <c r="I1427" i="15"/>
  <c r="J1427" i="15"/>
  <c r="K1427" i="15"/>
  <c r="L1427" i="15"/>
  <c r="M1427" i="15"/>
  <c r="N1427" i="15"/>
  <c r="O1427" i="15"/>
  <c r="P1427" i="15"/>
  <c r="Q1427" i="15"/>
  <c r="F1427" i="15" s="1"/>
  <c r="B1428" i="15"/>
  <c r="C1428" i="15"/>
  <c r="E1428" i="15"/>
  <c r="D1428" i="15" s="1"/>
  <c r="G1428" i="15"/>
  <c r="H1428" i="15"/>
  <c r="I1428" i="15"/>
  <c r="J1428" i="15"/>
  <c r="K1428" i="15"/>
  <c r="L1428" i="15"/>
  <c r="M1428" i="15"/>
  <c r="N1428" i="15"/>
  <c r="O1428" i="15"/>
  <c r="P1428" i="15"/>
  <c r="Q1428" i="15"/>
  <c r="F1428" i="15" s="1"/>
  <c r="B1429" i="15"/>
  <c r="C1429" i="15"/>
  <c r="E1429" i="15"/>
  <c r="D1429" i="15" s="1"/>
  <c r="G1429" i="15"/>
  <c r="H1429" i="15"/>
  <c r="I1429" i="15"/>
  <c r="J1429" i="15"/>
  <c r="K1429" i="15"/>
  <c r="L1429" i="15"/>
  <c r="M1429" i="15"/>
  <c r="N1429" i="15"/>
  <c r="O1429" i="15"/>
  <c r="P1429" i="15"/>
  <c r="Q1429" i="15"/>
  <c r="F1429" i="15" s="1"/>
  <c r="B1430" i="15"/>
  <c r="C1430" i="15"/>
  <c r="E1430" i="15"/>
  <c r="D1430" i="15" s="1"/>
  <c r="G1430" i="15"/>
  <c r="H1430" i="15"/>
  <c r="I1430" i="15"/>
  <c r="J1430" i="15"/>
  <c r="K1430" i="15"/>
  <c r="L1430" i="15"/>
  <c r="M1430" i="15"/>
  <c r="N1430" i="15"/>
  <c r="O1430" i="15"/>
  <c r="P1430" i="15"/>
  <c r="Q1430" i="15"/>
  <c r="F1430" i="15" s="1"/>
  <c r="B1431" i="15"/>
  <c r="C1431" i="15"/>
  <c r="E1431" i="15"/>
  <c r="D1431" i="15" s="1"/>
  <c r="G1431" i="15"/>
  <c r="H1431" i="15"/>
  <c r="I1431" i="15"/>
  <c r="J1431" i="15"/>
  <c r="K1431" i="15"/>
  <c r="L1431" i="15"/>
  <c r="M1431" i="15"/>
  <c r="N1431" i="15"/>
  <c r="O1431" i="15"/>
  <c r="P1431" i="15"/>
  <c r="Q1431" i="15"/>
  <c r="F1431" i="15" s="1"/>
  <c r="B1432" i="15"/>
  <c r="C1432" i="15"/>
  <c r="E1432" i="15"/>
  <c r="D1432" i="15" s="1"/>
  <c r="G1432" i="15"/>
  <c r="H1432" i="15"/>
  <c r="I1432" i="15"/>
  <c r="J1432" i="15"/>
  <c r="K1432" i="15"/>
  <c r="L1432" i="15"/>
  <c r="M1432" i="15"/>
  <c r="N1432" i="15"/>
  <c r="O1432" i="15"/>
  <c r="P1432" i="15"/>
  <c r="Q1432" i="15"/>
  <c r="F1432" i="15" s="1"/>
  <c r="B1433" i="15"/>
  <c r="C1433" i="15"/>
  <c r="E1433" i="15"/>
  <c r="D1433" i="15" s="1"/>
  <c r="G1433" i="15"/>
  <c r="H1433" i="15"/>
  <c r="I1433" i="15"/>
  <c r="J1433" i="15"/>
  <c r="K1433" i="15"/>
  <c r="L1433" i="15"/>
  <c r="M1433" i="15"/>
  <c r="N1433" i="15"/>
  <c r="O1433" i="15"/>
  <c r="P1433" i="15"/>
  <c r="Q1433" i="15"/>
  <c r="F1433" i="15" s="1"/>
  <c r="B1434" i="15"/>
  <c r="C1434" i="15"/>
  <c r="E1434" i="15"/>
  <c r="D1434" i="15" s="1"/>
  <c r="G1434" i="15"/>
  <c r="H1434" i="15"/>
  <c r="I1434" i="15"/>
  <c r="J1434" i="15"/>
  <c r="K1434" i="15"/>
  <c r="L1434" i="15"/>
  <c r="M1434" i="15"/>
  <c r="N1434" i="15"/>
  <c r="O1434" i="15"/>
  <c r="P1434" i="15"/>
  <c r="Q1434" i="15"/>
  <c r="F1434" i="15" s="1"/>
  <c r="B1435" i="15"/>
  <c r="C1435" i="15"/>
  <c r="E1435" i="15"/>
  <c r="D1435" i="15" s="1"/>
  <c r="G1435" i="15"/>
  <c r="H1435" i="15"/>
  <c r="I1435" i="15"/>
  <c r="J1435" i="15"/>
  <c r="K1435" i="15"/>
  <c r="L1435" i="15"/>
  <c r="M1435" i="15"/>
  <c r="N1435" i="15"/>
  <c r="O1435" i="15"/>
  <c r="P1435" i="15"/>
  <c r="Q1435" i="15"/>
  <c r="F1435" i="15" s="1"/>
  <c r="B1436" i="15"/>
  <c r="C1436" i="15"/>
  <c r="E1436" i="15"/>
  <c r="D1436" i="15" s="1"/>
  <c r="G1436" i="15"/>
  <c r="H1436" i="15"/>
  <c r="I1436" i="15"/>
  <c r="J1436" i="15"/>
  <c r="K1436" i="15"/>
  <c r="L1436" i="15"/>
  <c r="M1436" i="15"/>
  <c r="N1436" i="15"/>
  <c r="O1436" i="15"/>
  <c r="P1436" i="15"/>
  <c r="Q1436" i="15"/>
  <c r="F1436" i="15" s="1"/>
  <c r="B1437" i="15"/>
  <c r="C1437" i="15"/>
  <c r="E1437" i="15"/>
  <c r="D1437" i="15" s="1"/>
  <c r="G1437" i="15"/>
  <c r="H1437" i="15"/>
  <c r="I1437" i="15"/>
  <c r="J1437" i="15"/>
  <c r="K1437" i="15"/>
  <c r="L1437" i="15"/>
  <c r="M1437" i="15"/>
  <c r="N1437" i="15"/>
  <c r="O1437" i="15"/>
  <c r="P1437" i="15"/>
  <c r="Q1437" i="15"/>
  <c r="F1437" i="15" s="1"/>
  <c r="B1438" i="15"/>
  <c r="C1438" i="15"/>
  <c r="E1438" i="15"/>
  <c r="D1438" i="15" s="1"/>
  <c r="G1438" i="15"/>
  <c r="H1438" i="15"/>
  <c r="I1438" i="15"/>
  <c r="J1438" i="15"/>
  <c r="K1438" i="15"/>
  <c r="L1438" i="15"/>
  <c r="M1438" i="15"/>
  <c r="N1438" i="15"/>
  <c r="O1438" i="15"/>
  <c r="P1438" i="15"/>
  <c r="Q1438" i="15"/>
  <c r="F1438" i="15" s="1"/>
  <c r="B1439" i="15"/>
  <c r="C1439" i="15"/>
  <c r="E1439" i="15"/>
  <c r="D1439" i="15" s="1"/>
  <c r="G1439" i="15"/>
  <c r="H1439" i="15"/>
  <c r="I1439" i="15"/>
  <c r="J1439" i="15"/>
  <c r="K1439" i="15"/>
  <c r="L1439" i="15"/>
  <c r="M1439" i="15"/>
  <c r="N1439" i="15"/>
  <c r="O1439" i="15"/>
  <c r="P1439" i="15"/>
  <c r="Q1439" i="15"/>
  <c r="F1439" i="15" s="1"/>
  <c r="B1440" i="15"/>
  <c r="C1440" i="15"/>
  <c r="E1440" i="15"/>
  <c r="D1440" i="15" s="1"/>
  <c r="G1440" i="15"/>
  <c r="H1440" i="15"/>
  <c r="I1440" i="15"/>
  <c r="J1440" i="15"/>
  <c r="K1440" i="15"/>
  <c r="L1440" i="15"/>
  <c r="M1440" i="15"/>
  <c r="N1440" i="15"/>
  <c r="O1440" i="15"/>
  <c r="P1440" i="15"/>
  <c r="Q1440" i="15"/>
  <c r="F1440" i="15" s="1"/>
  <c r="B1441" i="15"/>
  <c r="C1441" i="15"/>
  <c r="E1441" i="15"/>
  <c r="D1441" i="15" s="1"/>
  <c r="G1441" i="15"/>
  <c r="H1441" i="15"/>
  <c r="I1441" i="15"/>
  <c r="J1441" i="15"/>
  <c r="K1441" i="15"/>
  <c r="L1441" i="15"/>
  <c r="M1441" i="15"/>
  <c r="N1441" i="15"/>
  <c r="O1441" i="15"/>
  <c r="P1441" i="15"/>
  <c r="Q1441" i="15"/>
  <c r="F1441" i="15" s="1"/>
  <c r="B1442" i="15"/>
  <c r="C1442" i="15"/>
  <c r="E1442" i="15"/>
  <c r="D1442" i="15" s="1"/>
  <c r="G1442" i="15"/>
  <c r="H1442" i="15"/>
  <c r="I1442" i="15"/>
  <c r="J1442" i="15"/>
  <c r="K1442" i="15"/>
  <c r="L1442" i="15"/>
  <c r="M1442" i="15"/>
  <c r="N1442" i="15"/>
  <c r="O1442" i="15"/>
  <c r="P1442" i="15"/>
  <c r="Q1442" i="15"/>
  <c r="F1442" i="15" s="1"/>
  <c r="B1443" i="15"/>
  <c r="C1443" i="15"/>
  <c r="E1443" i="15"/>
  <c r="D1443" i="15" s="1"/>
  <c r="G1443" i="15"/>
  <c r="H1443" i="15"/>
  <c r="I1443" i="15"/>
  <c r="J1443" i="15"/>
  <c r="K1443" i="15"/>
  <c r="L1443" i="15"/>
  <c r="M1443" i="15"/>
  <c r="N1443" i="15"/>
  <c r="O1443" i="15"/>
  <c r="P1443" i="15"/>
  <c r="Q1443" i="15"/>
  <c r="F1443" i="15" s="1"/>
  <c r="B1444" i="15"/>
  <c r="C1444" i="15"/>
  <c r="E1444" i="15"/>
  <c r="D1444" i="15" s="1"/>
  <c r="G1444" i="15"/>
  <c r="H1444" i="15"/>
  <c r="I1444" i="15"/>
  <c r="J1444" i="15"/>
  <c r="K1444" i="15"/>
  <c r="L1444" i="15"/>
  <c r="M1444" i="15"/>
  <c r="N1444" i="15"/>
  <c r="O1444" i="15"/>
  <c r="P1444" i="15"/>
  <c r="Q1444" i="15"/>
  <c r="F1444" i="15" s="1"/>
  <c r="B1445" i="15"/>
  <c r="C1445" i="15"/>
  <c r="E1445" i="15"/>
  <c r="D1445" i="15" s="1"/>
  <c r="G1445" i="15"/>
  <c r="H1445" i="15"/>
  <c r="I1445" i="15"/>
  <c r="J1445" i="15"/>
  <c r="K1445" i="15"/>
  <c r="L1445" i="15"/>
  <c r="M1445" i="15"/>
  <c r="N1445" i="15"/>
  <c r="O1445" i="15"/>
  <c r="P1445" i="15"/>
  <c r="Q1445" i="15"/>
  <c r="F1445" i="15" s="1"/>
  <c r="B1446" i="15"/>
  <c r="C1446" i="15"/>
  <c r="E1446" i="15"/>
  <c r="D1446" i="15" s="1"/>
  <c r="G1446" i="15"/>
  <c r="H1446" i="15"/>
  <c r="I1446" i="15"/>
  <c r="J1446" i="15"/>
  <c r="K1446" i="15"/>
  <c r="L1446" i="15"/>
  <c r="M1446" i="15"/>
  <c r="N1446" i="15"/>
  <c r="O1446" i="15"/>
  <c r="P1446" i="15"/>
  <c r="Q1446" i="15"/>
  <c r="F1446" i="15" s="1"/>
  <c r="B1447" i="15"/>
  <c r="C1447" i="15"/>
  <c r="E1447" i="15"/>
  <c r="D1447" i="15" s="1"/>
  <c r="G1447" i="15"/>
  <c r="H1447" i="15"/>
  <c r="I1447" i="15"/>
  <c r="J1447" i="15"/>
  <c r="K1447" i="15"/>
  <c r="L1447" i="15"/>
  <c r="M1447" i="15"/>
  <c r="N1447" i="15"/>
  <c r="O1447" i="15"/>
  <c r="P1447" i="15"/>
  <c r="Q1447" i="15"/>
  <c r="F1447" i="15" s="1"/>
  <c r="B1448" i="15"/>
  <c r="C1448" i="15"/>
  <c r="E1448" i="15"/>
  <c r="D1448" i="15" s="1"/>
  <c r="G1448" i="15"/>
  <c r="H1448" i="15"/>
  <c r="I1448" i="15"/>
  <c r="J1448" i="15"/>
  <c r="K1448" i="15"/>
  <c r="L1448" i="15"/>
  <c r="M1448" i="15"/>
  <c r="N1448" i="15"/>
  <c r="O1448" i="15"/>
  <c r="P1448" i="15"/>
  <c r="Q1448" i="15"/>
  <c r="F1448" i="15" s="1"/>
  <c r="B1449" i="15"/>
  <c r="C1449" i="15"/>
  <c r="E1449" i="15"/>
  <c r="D1449" i="15" s="1"/>
  <c r="G1449" i="15"/>
  <c r="H1449" i="15"/>
  <c r="I1449" i="15"/>
  <c r="J1449" i="15"/>
  <c r="K1449" i="15"/>
  <c r="L1449" i="15"/>
  <c r="M1449" i="15"/>
  <c r="N1449" i="15"/>
  <c r="O1449" i="15"/>
  <c r="P1449" i="15"/>
  <c r="Q1449" i="15"/>
  <c r="F1449" i="15" s="1"/>
  <c r="B1450" i="15"/>
  <c r="C1450" i="15"/>
  <c r="E1450" i="15"/>
  <c r="D1450" i="15" s="1"/>
  <c r="G1450" i="15"/>
  <c r="H1450" i="15"/>
  <c r="I1450" i="15"/>
  <c r="J1450" i="15"/>
  <c r="K1450" i="15"/>
  <c r="L1450" i="15"/>
  <c r="M1450" i="15"/>
  <c r="N1450" i="15"/>
  <c r="O1450" i="15"/>
  <c r="P1450" i="15"/>
  <c r="Q1450" i="15"/>
  <c r="F1450" i="15" s="1"/>
  <c r="B1451" i="15"/>
  <c r="C1451" i="15"/>
  <c r="E1451" i="15"/>
  <c r="D1451" i="15" s="1"/>
  <c r="G1451" i="15"/>
  <c r="H1451" i="15"/>
  <c r="I1451" i="15"/>
  <c r="J1451" i="15"/>
  <c r="K1451" i="15"/>
  <c r="L1451" i="15"/>
  <c r="M1451" i="15"/>
  <c r="N1451" i="15"/>
  <c r="O1451" i="15"/>
  <c r="P1451" i="15"/>
  <c r="Q1451" i="15"/>
  <c r="F1451" i="15" s="1"/>
  <c r="B1452" i="15"/>
  <c r="C1452" i="15"/>
  <c r="E1452" i="15"/>
  <c r="D1452" i="15" s="1"/>
  <c r="G1452" i="15"/>
  <c r="H1452" i="15"/>
  <c r="I1452" i="15"/>
  <c r="J1452" i="15"/>
  <c r="K1452" i="15"/>
  <c r="L1452" i="15"/>
  <c r="M1452" i="15"/>
  <c r="N1452" i="15"/>
  <c r="O1452" i="15"/>
  <c r="P1452" i="15"/>
  <c r="Q1452" i="15"/>
  <c r="F1452" i="15" s="1"/>
  <c r="B1453" i="15"/>
  <c r="C1453" i="15"/>
  <c r="E1453" i="15"/>
  <c r="D1453" i="15" s="1"/>
  <c r="G1453" i="15"/>
  <c r="H1453" i="15"/>
  <c r="I1453" i="15"/>
  <c r="J1453" i="15"/>
  <c r="K1453" i="15"/>
  <c r="L1453" i="15"/>
  <c r="M1453" i="15"/>
  <c r="N1453" i="15"/>
  <c r="O1453" i="15"/>
  <c r="P1453" i="15"/>
  <c r="Q1453" i="15"/>
  <c r="F1453" i="15" s="1"/>
  <c r="B1454" i="15"/>
  <c r="C1454" i="15"/>
  <c r="E1454" i="15"/>
  <c r="D1454" i="15" s="1"/>
  <c r="G1454" i="15"/>
  <c r="H1454" i="15"/>
  <c r="I1454" i="15"/>
  <c r="J1454" i="15"/>
  <c r="K1454" i="15"/>
  <c r="L1454" i="15"/>
  <c r="M1454" i="15"/>
  <c r="N1454" i="15"/>
  <c r="O1454" i="15"/>
  <c r="P1454" i="15"/>
  <c r="Q1454" i="15"/>
  <c r="F1454" i="15" s="1"/>
  <c r="B1455" i="15"/>
  <c r="C1455" i="15"/>
  <c r="E1455" i="15"/>
  <c r="D1455" i="15" s="1"/>
  <c r="G1455" i="15"/>
  <c r="H1455" i="15"/>
  <c r="I1455" i="15"/>
  <c r="J1455" i="15"/>
  <c r="K1455" i="15"/>
  <c r="L1455" i="15"/>
  <c r="M1455" i="15"/>
  <c r="N1455" i="15"/>
  <c r="O1455" i="15"/>
  <c r="P1455" i="15"/>
  <c r="Q1455" i="15"/>
  <c r="F1455" i="15" s="1"/>
  <c r="B1456" i="15"/>
  <c r="C1456" i="15"/>
  <c r="E1456" i="15"/>
  <c r="D1456" i="15" s="1"/>
  <c r="G1456" i="15"/>
  <c r="H1456" i="15"/>
  <c r="I1456" i="15"/>
  <c r="J1456" i="15"/>
  <c r="K1456" i="15"/>
  <c r="L1456" i="15"/>
  <c r="M1456" i="15"/>
  <c r="N1456" i="15"/>
  <c r="O1456" i="15"/>
  <c r="P1456" i="15"/>
  <c r="Q1456" i="15"/>
  <c r="F1456" i="15" s="1"/>
  <c r="B1457" i="15"/>
  <c r="C1457" i="15"/>
  <c r="E1457" i="15"/>
  <c r="D1457" i="15" s="1"/>
  <c r="G1457" i="15"/>
  <c r="H1457" i="15"/>
  <c r="I1457" i="15"/>
  <c r="J1457" i="15"/>
  <c r="K1457" i="15"/>
  <c r="L1457" i="15"/>
  <c r="M1457" i="15"/>
  <c r="N1457" i="15"/>
  <c r="O1457" i="15"/>
  <c r="P1457" i="15"/>
  <c r="Q1457" i="15"/>
  <c r="F1457" i="15" s="1"/>
  <c r="B1458" i="15"/>
  <c r="C1458" i="15"/>
  <c r="E1458" i="15"/>
  <c r="D1458" i="15" s="1"/>
  <c r="G1458" i="15"/>
  <c r="H1458" i="15"/>
  <c r="I1458" i="15"/>
  <c r="J1458" i="15"/>
  <c r="K1458" i="15"/>
  <c r="L1458" i="15"/>
  <c r="M1458" i="15"/>
  <c r="N1458" i="15"/>
  <c r="O1458" i="15"/>
  <c r="P1458" i="15"/>
  <c r="Q1458" i="15"/>
  <c r="F1458" i="15" s="1"/>
  <c r="B1459" i="15"/>
  <c r="C1459" i="15"/>
  <c r="E1459" i="15"/>
  <c r="D1459" i="15" s="1"/>
  <c r="G1459" i="15"/>
  <c r="H1459" i="15"/>
  <c r="I1459" i="15"/>
  <c r="J1459" i="15"/>
  <c r="K1459" i="15"/>
  <c r="L1459" i="15"/>
  <c r="M1459" i="15"/>
  <c r="N1459" i="15"/>
  <c r="O1459" i="15"/>
  <c r="P1459" i="15"/>
  <c r="Q1459" i="15"/>
  <c r="F1459" i="15" s="1"/>
  <c r="B1460" i="15"/>
  <c r="C1460" i="15"/>
  <c r="E1460" i="15"/>
  <c r="D1460" i="15" s="1"/>
  <c r="G1460" i="15"/>
  <c r="H1460" i="15"/>
  <c r="I1460" i="15"/>
  <c r="J1460" i="15"/>
  <c r="K1460" i="15"/>
  <c r="L1460" i="15"/>
  <c r="M1460" i="15"/>
  <c r="N1460" i="15"/>
  <c r="O1460" i="15"/>
  <c r="P1460" i="15"/>
  <c r="Q1460" i="15"/>
  <c r="F1460" i="15" s="1"/>
  <c r="B1461" i="15"/>
  <c r="C1461" i="15"/>
  <c r="E1461" i="15"/>
  <c r="D1461" i="15" s="1"/>
  <c r="G1461" i="15"/>
  <c r="H1461" i="15"/>
  <c r="I1461" i="15"/>
  <c r="J1461" i="15"/>
  <c r="K1461" i="15"/>
  <c r="L1461" i="15"/>
  <c r="M1461" i="15"/>
  <c r="N1461" i="15"/>
  <c r="O1461" i="15"/>
  <c r="P1461" i="15"/>
  <c r="Q1461" i="15"/>
  <c r="F1461" i="15" s="1"/>
  <c r="B1462" i="15"/>
  <c r="C1462" i="15"/>
  <c r="E1462" i="15"/>
  <c r="D1462" i="15" s="1"/>
  <c r="G1462" i="15"/>
  <c r="H1462" i="15"/>
  <c r="I1462" i="15"/>
  <c r="J1462" i="15"/>
  <c r="K1462" i="15"/>
  <c r="L1462" i="15"/>
  <c r="M1462" i="15"/>
  <c r="N1462" i="15"/>
  <c r="O1462" i="15"/>
  <c r="P1462" i="15"/>
  <c r="Q1462" i="15"/>
  <c r="F1462" i="15" s="1"/>
  <c r="B1463" i="15"/>
  <c r="C1463" i="15"/>
  <c r="E1463" i="15"/>
  <c r="D1463" i="15" s="1"/>
  <c r="G1463" i="15"/>
  <c r="H1463" i="15"/>
  <c r="I1463" i="15"/>
  <c r="J1463" i="15"/>
  <c r="K1463" i="15"/>
  <c r="L1463" i="15"/>
  <c r="M1463" i="15"/>
  <c r="N1463" i="15"/>
  <c r="O1463" i="15"/>
  <c r="P1463" i="15"/>
  <c r="Q1463" i="15"/>
  <c r="F1463" i="15" s="1"/>
  <c r="B1464" i="15"/>
  <c r="C1464" i="15"/>
  <c r="E1464" i="15"/>
  <c r="D1464" i="15" s="1"/>
  <c r="G1464" i="15"/>
  <c r="H1464" i="15"/>
  <c r="I1464" i="15"/>
  <c r="J1464" i="15"/>
  <c r="K1464" i="15"/>
  <c r="L1464" i="15"/>
  <c r="M1464" i="15"/>
  <c r="N1464" i="15"/>
  <c r="O1464" i="15"/>
  <c r="P1464" i="15"/>
  <c r="Q1464" i="15"/>
  <c r="F1464" i="15" s="1"/>
  <c r="B1465" i="15"/>
  <c r="C1465" i="15"/>
  <c r="E1465" i="15"/>
  <c r="D1465" i="15" s="1"/>
  <c r="G1465" i="15"/>
  <c r="H1465" i="15"/>
  <c r="I1465" i="15"/>
  <c r="J1465" i="15"/>
  <c r="K1465" i="15"/>
  <c r="L1465" i="15"/>
  <c r="M1465" i="15"/>
  <c r="N1465" i="15"/>
  <c r="O1465" i="15"/>
  <c r="P1465" i="15"/>
  <c r="Q1465" i="15"/>
  <c r="F1465" i="15" s="1"/>
  <c r="B1466" i="15"/>
  <c r="C1466" i="15"/>
  <c r="E1466" i="15"/>
  <c r="D1466" i="15" s="1"/>
  <c r="G1466" i="15"/>
  <c r="H1466" i="15"/>
  <c r="I1466" i="15"/>
  <c r="J1466" i="15"/>
  <c r="K1466" i="15"/>
  <c r="L1466" i="15"/>
  <c r="M1466" i="15"/>
  <c r="N1466" i="15"/>
  <c r="O1466" i="15"/>
  <c r="P1466" i="15"/>
  <c r="Q1466" i="15"/>
  <c r="F1466" i="15" s="1"/>
  <c r="B1467" i="15"/>
  <c r="C1467" i="15"/>
  <c r="E1467" i="15"/>
  <c r="D1467" i="15" s="1"/>
  <c r="G1467" i="15"/>
  <c r="H1467" i="15"/>
  <c r="I1467" i="15"/>
  <c r="J1467" i="15"/>
  <c r="K1467" i="15"/>
  <c r="L1467" i="15"/>
  <c r="M1467" i="15"/>
  <c r="N1467" i="15"/>
  <c r="O1467" i="15"/>
  <c r="P1467" i="15"/>
  <c r="Q1467" i="15"/>
  <c r="F1467" i="15" s="1"/>
  <c r="B1468" i="15"/>
  <c r="C1468" i="15"/>
  <c r="E1468" i="15"/>
  <c r="D1468" i="15" s="1"/>
  <c r="G1468" i="15"/>
  <c r="H1468" i="15"/>
  <c r="I1468" i="15"/>
  <c r="J1468" i="15"/>
  <c r="K1468" i="15"/>
  <c r="L1468" i="15"/>
  <c r="M1468" i="15"/>
  <c r="N1468" i="15"/>
  <c r="O1468" i="15"/>
  <c r="P1468" i="15"/>
  <c r="Q1468" i="15"/>
  <c r="F1468" i="15" s="1"/>
  <c r="B1469" i="15"/>
  <c r="C1469" i="15"/>
  <c r="E1469" i="15"/>
  <c r="D1469" i="15" s="1"/>
  <c r="G1469" i="15"/>
  <c r="H1469" i="15"/>
  <c r="I1469" i="15"/>
  <c r="J1469" i="15"/>
  <c r="K1469" i="15"/>
  <c r="L1469" i="15"/>
  <c r="M1469" i="15"/>
  <c r="N1469" i="15"/>
  <c r="O1469" i="15"/>
  <c r="P1469" i="15"/>
  <c r="Q1469" i="15"/>
  <c r="F1469" i="15" s="1"/>
  <c r="B1470" i="15"/>
  <c r="C1470" i="15"/>
  <c r="E1470" i="15"/>
  <c r="D1470" i="15" s="1"/>
  <c r="G1470" i="15"/>
  <c r="H1470" i="15"/>
  <c r="I1470" i="15"/>
  <c r="J1470" i="15"/>
  <c r="K1470" i="15"/>
  <c r="L1470" i="15"/>
  <c r="M1470" i="15"/>
  <c r="N1470" i="15"/>
  <c r="O1470" i="15"/>
  <c r="P1470" i="15"/>
  <c r="Q1470" i="15"/>
  <c r="F1470" i="15" s="1"/>
  <c r="B1471" i="15"/>
  <c r="C1471" i="15"/>
  <c r="E1471" i="15"/>
  <c r="D1471" i="15" s="1"/>
  <c r="G1471" i="15"/>
  <c r="H1471" i="15"/>
  <c r="I1471" i="15"/>
  <c r="J1471" i="15"/>
  <c r="K1471" i="15"/>
  <c r="L1471" i="15"/>
  <c r="M1471" i="15"/>
  <c r="N1471" i="15"/>
  <c r="O1471" i="15"/>
  <c r="P1471" i="15"/>
  <c r="Q1471" i="15"/>
  <c r="F1471" i="15" s="1"/>
  <c r="B1472" i="15"/>
  <c r="C1472" i="15"/>
  <c r="E1472" i="15"/>
  <c r="D1472" i="15" s="1"/>
  <c r="G1472" i="15"/>
  <c r="H1472" i="15"/>
  <c r="I1472" i="15"/>
  <c r="J1472" i="15"/>
  <c r="K1472" i="15"/>
  <c r="L1472" i="15"/>
  <c r="M1472" i="15"/>
  <c r="N1472" i="15"/>
  <c r="O1472" i="15"/>
  <c r="P1472" i="15"/>
  <c r="Q1472" i="15"/>
  <c r="F1472" i="15" s="1"/>
  <c r="B1473" i="15"/>
  <c r="C1473" i="15"/>
  <c r="E1473" i="15"/>
  <c r="D1473" i="15" s="1"/>
  <c r="G1473" i="15"/>
  <c r="H1473" i="15"/>
  <c r="I1473" i="15"/>
  <c r="J1473" i="15"/>
  <c r="K1473" i="15"/>
  <c r="L1473" i="15"/>
  <c r="M1473" i="15"/>
  <c r="N1473" i="15"/>
  <c r="O1473" i="15"/>
  <c r="P1473" i="15"/>
  <c r="Q1473" i="15"/>
  <c r="F1473" i="15" s="1"/>
  <c r="B1474" i="15"/>
  <c r="C1474" i="15"/>
  <c r="E1474" i="15"/>
  <c r="D1474" i="15" s="1"/>
  <c r="G1474" i="15"/>
  <c r="H1474" i="15"/>
  <c r="I1474" i="15"/>
  <c r="J1474" i="15"/>
  <c r="K1474" i="15"/>
  <c r="L1474" i="15"/>
  <c r="M1474" i="15"/>
  <c r="N1474" i="15"/>
  <c r="O1474" i="15"/>
  <c r="P1474" i="15"/>
  <c r="Q1474" i="15"/>
  <c r="F1474" i="15" s="1"/>
  <c r="B1475" i="15"/>
  <c r="C1475" i="15"/>
  <c r="E1475" i="15"/>
  <c r="D1475" i="15" s="1"/>
  <c r="G1475" i="15"/>
  <c r="H1475" i="15"/>
  <c r="I1475" i="15"/>
  <c r="J1475" i="15"/>
  <c r="K1475" i="15"/>
  <c r="L1475" i="15"/>
  <c r="M1475" i="15"/>
  <c r="N1475" i="15"/>
  <c r="O1475" i="15"/>
  <c r="P1475" i="15"/>
  <c r="Q1475" i="15"/>
  <c r="F1475" i="15" s="1"/>
  <c r="B1476" i="15"/>
  <c r="C1476" i="15"/>
  <c r="E1476" i="15"/>
  <c r="D1476" i="15" s="1"/>
  <c r="G1476" i="15"/>
  <c r="H1476" i="15"/>
  <c r="I1476" i="15"/>
  <c r="J1476" i="15"/>
  <c r="K1476" i="15"/>
  <c r="L1476" i="15"/>
  <c r="M1476" i="15"/>
  <c r="N1476" i="15"/>
  <c r="O1476" i="15"/>
  <c r="P1476" i="15"/>
  <c r="Q1476" i="15"/>
  <c r="F1476" i="15" s="1"/>
  <c r="B1477" i="15"/>
  <c r="C1477" i="15"/>
  <c r="E1477" i="15"/>
  <c r="D1477" i="15" s="1"/>
  <c r="G1477" i="15"/>
  <c r="H1477" i="15"/>
  <c r="I1477" i="15"/>
  <c r="J1477" i="15"/>
  <c r="K1477" i="15"/>
  <c r="L1477" i="15"/>
  <c r="M1477" i="15"/>
  <c r="N1477" i="15"/>
  <c r="O1477" i="15"/>
  <c r="P1477" i="15"/>
  <c r="Q1477" i="15"/>
  <c r="F1477" i="15" s="1"/>
  <c r="B1478" i="15"/>
  <c r="C1478" i="15"/>
  <c r="E1478" i="15"/>
  <c r="D1478" i="15" s="1"/>
  <c r="G1478" i="15"/>
  <c r="H1478" i="15"/>
  <c r="I1478" i="15"/>
  <c r="J1478" i="15"/>
  <c r="K1478" i="15"/>
  <c r="L1478" i="15"/>
  <c r="M1478" i="15"/>
  <c r="N1478" i="15"/>
  <c r="O1478" i="15"/>
  <c r="P1478" i="15"/>
  <c r="Q1478" i="15"/>
  <c r="F1478" i="15" s="1"/>
  <c r="B1479" i="15"/>
  <c r="C1479" i="15"/>
  <c r="E1479" i="15"/>
  <c r="D1479" i="15" s="1"/>
  <c r="G1479" i="15"/>
  <c r="H1479" i="15"/>
  <c r="I1479" i="15"/>
  <c r="J1479" i="15"/>
  <c r="K1479" i="15"/>
  <c r="L1479" i="15"/>
  <c r="M1479" i="15"/>
  <c r="N1479" i="15"/>
  <c r="O1479" i="15"/>
  <c r="P1479" i="15"/>
  <c r="Q1479" i="15"/>
  <c r="F1479" i="15" s="1"/>
  <c r="B1480" i="15"/>
  <c r="C1480" i="15"/>
  <c r="E1480" i="15"/>
  <c r="D1480" i="15" s="1"/>
  <c r="G1480" i="15"/>
  <c r="H1480" i="15"/>
  <c r="I1480" i="15"/>
  <c r="J1480" i="15"/>
  <c r="K1480" i="15"/>
  <c r="L1480" i="15"/>
  <c r="M1480" i="15"/>
  <c r="N1480" i="15"/>
  <c r="O1480" i="15"/>
  <c r="P1480" i="15"/>
  <c r="Q1480" i="15"/>
  <c r="F1480" i="15" s="1"/>
  <c r="B1481" i="15"/>
  <c r="C1481" i="15"/>
  <c r="E1481" i="15"/>
  <c r="D1481" i="15" s="1"/>
  <c r="G1481" i="15"/>
  <c r="H1481" i="15"/>
  <c r="I1481" i="15"/>
  <c r="J1481" i="15"/>
  <c r="K1481" i="15"/>
  <c r="L1481" i="15"/>
  <c r="M1481" i="15"/>
  <c r="N1481" i="15"/>
  <c r="O1481" i="15"/>
  <c r="P1481" i="15"/>
  <c r="Q1481" i="15"/>
  <c r="F1481" i="15" s="1"/>
  <c r="B1482" i="15"/>
  <c r="C1482" i="15"/>
  <c r="E1482" i="15"/>
  <c r="D1482" i="15" s="1"/>
  <c r="G1482" i="15"/>
  <c r="H1482" i="15"/>
  <c r="I1482" i="15"/>
  <c r="J1482" i="15"/>
  <c r="K1482" i="15"/>
  <c r="L1482" i="15"/>
  <c r="M1482" i="15"/>
  <c r="N1482" i="15"/>
  <c r="O1482" i="15"/>
  <c r="P1482" i="15"/>
  <c r="Q1482" i="15"/>
  <c r="F1482" i="15" s="1"/>
  <c r="B1483" i="15"/>
  <c r="C1483" i="15"/>
  <c r="E1483" i="15"/>
  <c r="D1483" i="15" s="1"/>
  <c r="G1483" i="15"/>
  <c r="H1483" i="15"/>
  <c r="I1483" i="15"/>
  <c r="J1483" i="15"/>
  <c r="K1483" i="15"/>
  <c r="L1483" i="15"/>
  <c r="M1483" i="15"/>
  <c r="N1483" i="15"/>
  <c r="O1483" i="15"/>
  <c r="P1483" i="15"/>
  <c r="Q1483" i="15"/>
  <c r="F1483" i="15" s="1"/>
  <c r="B1484" i="15"/>
  <c r="C1484" i="15"/>
  <c r="E1484" i="15"/>
  <c r="D1484" i="15" s="1"/>
  <c r="G1484" i="15"/>
  <c r="H1484" i="15"/>
  <c r="I1484" i="15"/>
  <c r="J1484" i="15"/>
  <c r="K1484" i="15"/>
  <c r="L1484" i="15"/>
  <c r="M1484" i="15"/>
  <c r="N1484" i="15"/>
  <c r="O1484" i="15"/>
  <c r="P1484" i="15"/>
  <c r="Q1484" i="15"/>
  <c r="F1484" i="15" s="1"/>
  <c r="B1485" i="15"/>
  <c r="C1485" i="15"/>
  <c r="E1485" i="15"/>
  <c r="D1485" i="15" s="1"/>
  <c r="G1485" i="15"/>
  <c r="H1485" i="15"/>
  <c r="I1485" i="15"/>
  <c r="J1485" i="15"/>
  <c r="K1485" i="15"/>
  <c r="L1485" i="15"/>
  <c r="M1485" i="15"/>
  <c r="N1485" i="15"/>
  <c r="O1485" i="15"/>
  <c r="P1485" i="15"/>
  <c r="Q1485" i="15"/>
  <c r="F1485" i="15" s="1"/>
  <c r="B1486" i="15"/>
  <c r="C1486" i="15"/>
  <c r="E1486" i="15"/>
  <c r="D1486" i="15" s="1"/>
  <c r="G1486" i="15"/>
  <c r="H1486" i="15"/>
  <c r="I1486" i="15"/>
  <c r="J1486" i="15"/>
  <c r="K1486" i="15"/>
  <c r="L1486" i="15"/>
  <c r="M1486" i="15"/>
  <c r="N1486" i="15"/>
  <c r="O1486" i="15"/>
  <c r="P1486" i="15"/>
  <c r="Q1486" i="15"/>
  <c r="F1486" i="15" s="1"/>
  <c r="B1487" i="15"/>
  <c r="C1487" i="15"/>
  <c r="E1487" i="15"/>
  <c r="D1487" i="15" s="1"/>
  <c r="G1487" i="15"/>
  <c r="H1487" i="15"/>
  <c r="I1487" i="15"/>
  <c r="J1487" i="15"/>
  <c r="K1487" i="15"/>
  <c r="L1487" i="15"/>
  <c r="M1487" i="15"/>
  <c r="N1487" i="15"/>
  <c r="O1487" i="15"/>
  <c r="P1487" i="15"/>
  <c r="Q1487" i="15"/>
  <c r="F1487" i="15" s="1"/>
  <c r="B1488" i="15"/>
  <c r="C1488" i="15"/>
  <c r="E1488" i="15"/>
  <c r="D1488" i="15" s="1"/>
  <c r="G1488" i="15"/>
  <c r="H1488" i="15"/>
  <c r="I1488" i="15"/>
  <c r="J1488" i="15"/>
  <c r="K1488" i="15"/>
  <c r="L1488" i="15"/>
  <c r="M1488" i="15"/>
  <c r="N1488" i="15"/>
  <c r="O1488" i="15"/>
  <c r="P1488" i="15"/>
  <c r="Q1488" i="15"/>
  <c r="F1488" i="15" s="1"/>
  <c r="B1489" i="15"/>
  <c r="C1489" i="15"/>
  <c r="E1489" i="15"/>
  <c r="D1489" i="15" s="1"/>
  <c r="G1489" i="15"/>
  <c r="H1489" i="15"/>
  <c r="I1489" i="15"/>
  <c r="J1489" i="15"/>
  <c r="K1489" i="15"/>
  <c r="L1489" i="15"/>
  <c r="M1489" i="15"/>
  <c r="N1489" i="15"/>
  <c r="O1489" i="15"/>
  <c r="P1489" i="15"/>
  <c r="Q1489" i="15"/>
  <c r="F1489" i="15" s="1"/>
  <c r="B1490" i="15"/>
  <c r="C1490" i="15"/>
  <c r="E1490" i="15"/>
  <c r="D1490" i="15" s="1"/>
  <c r="G1490" i="15"/>
  <c r="H1490" i="15"/>
  <c r="I1490" i="15"/>
  <c r="J1490" i="15"/>
  <c r="K1490" i="15"/>
  <c r="L1490" i="15"/>
  <c r="M1490" i="15"/>
  <c r="N1490" i="15"/>
  <c r="O1490" i="15"/>
  <c r="P1490" i="15"/>
  <c r="Q1490" i="15"/>
  <c r="F1490" i="15" s="1"/>
  <c r="B1491" i="15"/>
  <c r="C1491" i="15"/>
  <c r="E1491" i="15"/>
  <c r="D1491" i="15" s="1"/>
  <c r="G1491" i="15"/>
  <c r="H1491" i="15"/>
  <c r="I1491" i="15"/>
  <c r="J1491" i="15"/>
  <c r="K1491" i="15"/>
  <c r="L1491" i="15"/>
  <c r="M1491" i="15"/>
  <c r="N1491" i="15"/>
  <c r="O1491" i="15"/>
  <c r="P1491" i="15"/>
  <c r="Q1491" i="15"/>
  <c r="F1491" i="15" s="1"/>
  <c r="B1492" i="15"/>
  <c r="C1492" i="15"/>
  <c r="E1492" i="15"/>
  <c r="D1492" i="15" s="1"/>
  <c r="G1492" i="15"/>
  <c r="H1492" i="15"/>
  <c r="I1492" i="15"/>
  <c r="J1492" i="15"/>
  <c r="K1492" i="15"/>
  <c r="L1492" i="15"/>
  <c r="M1492" i="15"/>
  <c r="N1492" i="15"/>
  <c r="O1492" i="15"/>
  <c r="P1492" i="15"/>
  <c r="Q1492" i="15"/>
  <c r="F1492" i="15" s="1"/>
  <c r="B1493" i="15"/>
  <c r="C1493" i="15"/>
  <c r="E1493" i="15"/>
  <c r="D1493" i="15" s="1"/>
  <c r="G1493" i="15"/>
  <c r="H1493" i="15"/>
  <c r="I1493" i="15"/>
  <c r="J1493" i="15"/>
  <c r="K1493" i="15"/>
  <c r="L1493" i="15"/>
  <c r="M1493" i="15"/>
  <c r="N1493" i="15"/>
  <c r="O1493" i="15"/>
  <c r="P1493" i="15"/>
  <c r="Q1493" i="15"/>
  <c r="F1493" i="15" s="1"/>
  <c r="B1494" i="15"/>
  <c r="C1494" i="15"/>
  <c r="E1494" i="15"/>
  <c r="D1494" i="15" s="1"/>
  <c r="G1494" i="15"/>
  <c r="H1494" i="15"/>
  <c r="I1494" i="15"/>
  <c r="J1494" i="15"/>
  <c r="K1494" i="15"/>
  <c r="L1494" i="15"/>
  <c r="M1494" i="15"/>
  <c r="N1494" i="15"/>
  <c r="O1494" i="15"/>
  <c r="P1494" i="15"/>
  <c r="Q1494" i="15"/>
  <c r="F1494" i="15" s="1"/>
  <c r="B1495" i="15"/>
  <c r="C1495" i="15"/>
  <c r="E1495" i="15"/>
  <c r="D1495" i="15" s="1"/>
  <c r="G1495" i="15"/>
  <c r="H1495" i="15"/>
  <c r="I1495" i="15"/>
  <c r="J1495" i="15"/>
  <c r="K1495" i="15"/>
  <c r="L1495" i="15"/>
  <c r="M1495" i="15"/>
  <c r="N1495" i="15"/>
  <c r="O1495" i="15"/>
  <c r="P1495" i="15"/>
  <c r="Q1495" i="15"/>
  <c r="F1495" i="15" s="1"/>
  <c r="B1496" i="15"/>
  <c r="C1496" i="15"/>
  <c r="E1496" i="15"/>
  <c r="D1496" i="15" s="1"/>
  <c r="G1496" i="15"/>
  <c r="H1496" i="15"/>
  <c r="I1496" i="15"/>
  <c r="J1496" i="15"/>
  <c r="K1496" i="15"/>
  <c r="L1496" i="15"/>
  <c r="M1496" i="15"/>
  <c r="N1496" i="15"/>
  <c r="O1496" i="15"/>
  <c r="P1496" i="15"/>
  <c r="Q1496" i="15"/>
  <c r="F1496" i="15" s="1"/>
  <c r="B1497" i="15"/>
  <c r="C1497" i="15"/>
  <c r="E1497" i="15"/>
  <c r="D1497" i="15" s="1"/>
  <c r="G1497" i="15"/>
  <c r="H1497" i="15"/>
  <c r="I1497" i="15"/>
  <c r="J1497" i="15"/>
  <c r="K1497" i="15"/>
  <c r="L1497" i="15"/>
  <c r="M1497" i="15"/>
  <c r="N1497" i="15"/>
  <c r="O1497" i="15"/>
  <c r="P1497" i="15"/>
  <c r="Q1497" i="15"/>
  <c r="F1497" i="15" s="1"/>
  <c r="B1498" i="15"/>
  <c r="C1498" i="15"/>
  <c r="E1498" i="15"/>
  <c r="D1498" i="15" s="1"/>
  <c r="G1498" i="15"/>
  <c r="H1498" i="15"/>
  <c r="I1498" i="15"/>
  <c r="J1498" i="15"/>
  <c r="K1498" i="15"/>
  <c r="L1498" i="15"/>
  <c r="M1498" i="15"/>
  <c r="N1498" i="15"/>
  <c r="O1498" i="15"/>
  <c r="P1498" i="15"/>
  <c r="Q1498" i="15"/>
  <c r="F1498" i="15" s="1"/>
  <c r="B1499" i="15"/>
  <c r="C1499" i="15"/>
  <c r="E1499" i="15"/>
  <c r="D1499" i="15" s="1"/>
  <c r="G1499" i="15"/>
  <c r="H1499" i="15"/>
  <c r="I1499" i="15"/>
  <c r="J1499" i="15"/>
  <c r="K1499" i="15"/>
  <c r="L1499" i="15"/>
  <c r="M1499" i="15"/>
  <c r="N1499" i="15"/>
  <c r="O1499" i="15"/>
  <c r="P1499" i="15"/>
  <c r="Q1499" i="15"/>
  <c r="F1499" i="15" s="1"/>
  <c r="B1500" i="15"/>
  <c r="C1500" i="15"/>
  <c r="E1500" i="15"/>
  <c r="D1500" i="15" s="1"/>
  <c r="G1500" i="15"/>
  <c r="H1500" i="15"/>
  <c r="I1500" i="15"/>
  <c r="J1500" i="15"/>
  <c r="K1500" i="15"/>
  <c r="L1500" i="15"/>
  <c r="M1500" i="15"/>
  <c r="N1500" i="15"/>
  <c r="O1500" i="15"/>
  <c r="P1500" i="15"/>
  <c r="Q1500" i="15"/>
  <c r="F1500" i="15" s="1"/>
  <c r="B1501" i="15"/>
  <c r="C1501" i="15"/>
  <c r="E1501" i="15"/>
  <c r="D1501" i="15" s="1"/>
  <c r="G1501" i="15"/>
  <c r="H1501" i="15"/>
  <c r="I1501" i="15"/>
  <c r="J1501" i="15"/>
  <c r="K1501" i="15"/>
  <c r="L1501" i="15"/>
  <c r="M1501" i="15"/>
  <c r="N1501" i="15"/>
  <c r="O1501" i="15"/>
  <c r="P1501" i="15"/>
  <c r="Q1501" i="15"/>
  <c r="F1501" i="15" s="1"/>
  <c r="B1502" i="15"/>
  <c r="C1502" i="15"/>
  <c r="E1502" i="15"/>
  <c r="D1502" i="15" s="1"/>
  <c r="G1502" i="15"/>
  <c r="H1502" i="15"/>
  <c r="I1502" i="15"/>
  <c r="J1502" i="15"/>
  <c r="K1502" i="15"/>
  <c r="L1502" i="15"/>
  <c r="M1502" i="15"/>
  <c r="N1502" i="15"/>
  <c r="O1502" i="15"/>
  <c r="P1502" i="15"/>
  <c r="Q1502" i="15"/>
  <c r="F1502" i="15" s="1"/>
  <c r="B1503" i="15"/>
  <c r="C1503" i="15"/>
  <c r="E1503" i="15"/>
  <c r="D1503" i="15" s="1"/>
  <c r="G1503" i="15"/>
  <c r="H1503" i="15"/>
  <c r="I1503" i="15"/>
  <c r="J1503" i="15"/>
  <c r="K1503" i="15"/>
  <c r="L1503" i="15"/>
  <c r="M1503" i="15"/>
  <c r="N1503" i="15"/>
  <c r="O1503" i="15"/>
  <c r="P1503" i="15"/>
  <c r="Q1503" i="15"/>
  <c r="F1503" i="15" s="1"/>
  <c r="B1504" i="15"/>
  <c r="C1504" i="15"/>
  <c r="E1504" i="15"/>
  <c r="D1504" i="15" s="1"/>
  <c r="G1504" i="15"/>
  <c r="H1504" i="15"/>
  <c r="I1504" i="15"/>
  <c r="J1504" i="15"/>
  <c r="K1504" i="15"/>
  <c r="L1504" i="15"/>
  <c r="M1504" i="15"/>
  <c r="N1504" i="15"/>
  <c r="O1504" i="15"/>
  <c r="P1504" i="15"/>
  <c r="Q1504" i="15"/>
  <c r="F1504" i="15" s="1"/>
  <c r="B1505" i="15"/>
  <c r="C1505" i="15"/>
  <c r="E1505" i="15"/>
  <c r="D1505" i="15" s="1"/>
  <c r="G1505" i="15"/>
  <c r="H1505" i="15"/>
  <c r="I1505" i="15"/>
  <c r="J1505" i="15"/>
  <c r="K1505" i="15"/>
  <c r="L1505" i="15"/>
  <c r="M1505" i="15"/>
  <c r="N1505" i="15"/>
  <c r="O1505" i="15"/>
  <c r="P1505" i="15"/>
  <c r="Q1505" i="15"/>
  <c r="F1505" i="15" s="1"/>
  <c r="B1506" i="15"/>
  <c r="C1506" i="15"/>
  <c r="E1506" i="15"/>
  <c r="D1506" i="15" s="1"/>
  <c r="G1506" i="15"/>
  <c r="H1506" i="15"/>
  <c r="I1506" i="15"/>
  <c r="J1506" i="15"/>
  <c r="K1506" i="15"/>
  <c r="L1506" i="15"/>
  <c r="M1506" i="15"/>
  <c r="N1506" i="15"/>
  <c r="O1506" i="15"/>
  <c r="P1506" i="15"/>
  <c r="Q1506" i="15"/>
  <c r="F1506" i="15" s="1"/>
  <c r="B1507" i="15"/>
  <c r="C1507" i="15"/>
  <c r="E1507" i="15"/>
  <c r="D1507" i="15" s="1"/>
  <c r="G1507" i="15"/>
  <c r="H1507" i="15"/>
  <c r="I1507" i="15"/>
  <c r="J1507" i="15"/>
  <c r="K1507" i="15"/>
  <c r="L1507" i="15"/>
  <c r="M1507" i="15"/>
  <c r="N1507" i="15"/>
  <c r="O1507" i="15"/>
  <c r="P1507" i="15"/>
  <c r="Q1507" i="15"/>
  <c r="F1507" i="15" s="1"/>
  <c r="B1508" i="15"/>
  <c r="C1508" i="15"/>
  <c r="E1508" i="15"/>
  <c r="D1508" i="15" s="1"/>
  <c r="G1508" i="15"/>
  <c r="H1508" i="15"/>
  <c r="I1508" i="15"/>
  <c r="J1508" i="15"/>
  <c r="K1508" i="15"/>
  <c r="L1508" i="15"/>
  <c r="M1508" i="15"/>
  <c r="N1508" i="15"/>
  <c r="O1508" i="15"/>
  <c r="P1508" i="15"/>
  <c r="Q1508" i="15"/>
  <c r="F1508" i="15" s="1"/>
  <c r="B1509" i="15"/>
  <c r="C1509" i="15"/>
  <c r="E1509" i="15"/>
  <c r="D1509" i="15" s="1"/>
  <c r="G1509" i="15"/>
  <c r="H1509" i="15"/>
  <c r="I1509" i="15"/>
  <c r="J1509" i="15"/>
  <c r="K1509" i="15"/>
  <c r="L1509" i="15"/>
  <c r="M1509" i="15"/>
  <c r="N1509" i="15"/>
  <c r="O1509" i="15"/>
  <c r="P1509" i="15"/>
  <c r="Q1509" i="15"/>
  <c r="F1509" i="15" s="1"/>
  <c r="B1510" i="15"/>
  <c r="C1510" i="15"/>
  <c r="E1510" i="15"/>
  <c r="D1510" i="15" s="1"/>
  <c r="G1510" i="15"/>
  <c r="H1510" i="15"/>
  <c r="I1510" i="15"/>
  <c r="J1510" i="15"/>
  <c r="K1510" i="15"/>
  <c r="L1510" i="15"/>
  <c r="M1510" i="15"/>
  <c r="N1510" i="15"/>
  <c r="O1510" i="15"/>
  <c r="P1510" i="15"/>
  <c r="Q1510" i="15"/>
  <c r="F1510" i="15" s="1"/>
  <c r="B1511" i="15"/>
  <c r="C1511" i="15"/>
  <c r="E1511" i="15"/>
  <c r="D1511" i="15" s="1"/>
  <c r="G1511" i="15"/>
  <c r="H1511" i="15"/>
  <c r="I1511" i="15"/>
  <c r="J1511" i="15"/>
  <c r="K1511" i="15"/>
  <c r="L1511" i="15"/>
  <c r="M1511" i="15"/>
  <c r="N1511" i="15"/>
  <c r="O1511" i="15"/>
  <c r="P1511" i="15"/>
  <c r="Q1511" i="15"/>
  <c r="F1511" i="15" s="1"/>
  <c r="B1512" i="15"/>
  <c r="C1512" i="15"/>
  <c r="E1512" i="15"/>
  <c r="D1512" i="15" s="1"/>
  <c r="G1512" i="15"/>
  <c r="H1512" i="15"/>
  <c r="I1512" i="15"/>
  <c r="J1512" i="15"/>
  <c r="K1512" i="15"/>
  <c r="L1512" i="15"/>
  <c r="M1512" i="15"/>
  <c r="N1512" i="15"/>
  <c r="O1512" i="15"/>
  <c r="P1512" i="15"/>
  <c r="Q1512" i="15"/>
  <c r="F1512" i="15" s="1"/>
  <c r="B1513" i="15"/>
  <c r="C1513" i="15"/>
  <c r="E1513" i="15"/>
  <c r="D1513" i="15" s="1"/>
  <c r="G1513" i="15"/>
  <c r="H1513" i="15"/>
  <c r="I1513" i="15"/>
  <c r="J1513" i="15"/>
  <c r="K1513" i="15"/>
  <c r="L1513" i="15"/>
  <c r="M1513" i="15"/>
  <c r="N1513" i="15"/>
  <c r="O1513" i="15"/>
  <c r="P1513" i="15"/>
  <c r="Q1513" i="15"/>
  <c r="F1513" i="15" s="1"/>
  <c r="B1514" i="15"/>
  <c r="C1514" i="15"/>
  <c r="E1514" i="15"/>
  <c r="D1514" i="15" s="1"/>
  <c r="G1514" i="15"/>
  <c r="H1514" i="15"/>
  <c r="I1514" i="15"/>
  <c r="J1514" i="15"/>
  <c r="K1514" i="15"/>
  <c r="L1514" i="15"/>
  <c r="M1514" i="15"/>
  <c r="N1514" i="15"/>
  <c r="O1514" i="15"/>
  <c r="P1514" i="15"/>
  <c r="Q1514" i="15"/>
  <c r="F1514" i="15" s="1"/>
  <c r="B1515" i="15"/>
  <c r="C1515" i="15"/>
  <c r="E1515" i="15"/>
  <c r="D1515" i="15" s="1"/>
  <c r="G1515" i="15"/>
  <c r="H1515" i="15"/>
  <c r="I1515" i="15"/>
  <c r="J1515" i="15"/>
  <c r="K1515" i="15"/>
  <c r="L1515" i="15"/>
  <c r="M1515" i="15"/>
  <c r="N1515" i="15"/>
  <c r="O1515" i="15"/>
  <c r="P1515" i="15"/>
  <c r="Q1515" i="15"/>
  <c r="F1515" i="15" s="1"/>
  <c r="B1516" i="15"/>
  <c r="C1516" i="15"/>
  <c r="E1516" i="15"/>
  <c r="D1516" i="15" s="1"/>
  <c r="G1516" i="15"/>
  <c r="H1516" i="15"/>
  <c r="I1516" i="15"/>
  <c r="J1516" i="15"/>
  <c r="K1516" i="15"/>
  <c r="L1516" i="15"/>
  <c r="M1516" i="15"/>
  <c r="N1516" i="15"/>
  <c r="O1516" i="15"/>
  <c r="P1516" i="15"/>
  <c r="Q1516" i="15"/>
  <c r="F1516" i="15" s="1"/>
  <c r="B1517" i="15"/>
  <c r="C1517" i="15"/>
  <c r="E1517" i="15"/>
  <c r="D1517" i="15" s="1"/>
  <c r="G1517" i="15"/>
  <c r="H1517" i="15"/>
  <c r="I1517" i="15"/>
  <c r="J1517" i="15"/>
  <c r="K1517" i="15"/>
  <c r="L1517" i="15"/>
  <c r="M1517" i="15"/>
  <c r="N1517" i="15"/>
  <c r="O1517" i="15"/>
  <c r="P1517" i="15"/>
  <c r="Q1517" i="15"/>
  <c r="F1517" i="15" s="1"/>
  <c r="B1518" i="15"/>
  <c r="C1518" i="15"/>
  <c r="E1518" i="15"/>
  <c r="D1518" i="15" s="1"/>
  <c r="G1518" i="15"/>
  <c r="H1518" i="15"/>
  <c r="I1518" i="15"/>
  <c r="J1518" i="15"/>
  <c r="K1518" i="15"/>
  <c r="L1518" i="15"/>
  <c r="M1518" i="15"/>
  <c r="N1518" i="15"/>
  <c r="O1518" i="15"/>
  <c r="P1518" i="15"/>
  <c r="Q1518" i="15"/>
  <c r="F1518" i="15" s="1"/>
  <c r="B1519" i="15"/>
  <c r="C1519" i="15"/>
  <c r="E1519" i="15"/>
  <c r="D1519" i="15" s="1"/>
  <c r="G1519" i="15"/>
  <c r="H1519" i="15"/>
  <c r="I1519" i="15"/>
  <c r="J1519" i="15"/>
  <c r="K1519" i="15"/>
  <c r="L1519" i="15"/>
  <c r="M1519" i="15"/>
  <c r="N1519" i="15"/>
  <c r="O1519" i="15"/>
  <c r="P1519" i="15"/>
  <c r="Q1519" i="15"/>
  <c r="F1519" i="15" s="1"/>
  <c r="B1520" i="15"/>
  <c r="C1520" i="15"/>
  <c r="E1520" i="15"/>
  <c r="D1520" i="15" s="1"/>
  <c r="G1520" i="15"/>
  <c r="H1520" i="15"/>
  <c r="I1520" i="15"/>
  <c r="J1520" i="15"/>
  <c r="K1520" i="15"/>
  <c r="L1520" i="15"/>
  <c r="M1520" i="15"/>
  <c r="N1520" i="15"/>
  <c r="O1520" i="15"/>
  <c r="P1520" i="15"/>
  <c r="Q1520" i="15"/>
  <c r="F1520" i="15" s="1"/>
  <c r="B1521" i="15"/>
  <c r="C1521" i="15"/>
  <c r="E1521" i="15"/>
  <c r="D1521" i="15" s="1"/>
  <c r="G1521" i="15"/>
  <c r="H1521" i="15"/>
  <c r="I1521" i="15"/>
  <c r="J1521" i="15"/>
  <c r="K1521" i="15"/>
  <c r="L1521" i="15"/>
  <c r="M1521" i="15"/>
  <c r="N1521" i="15"/>
  <c r="O1521" i="15"/>
  <c r="P1521" i="15"/>
  <c r="Q1521" i="15"/>
  <c r="F1521" i="15" s="1"/>
  <c r="B1522" i="15"/>
  <c r="C1522" i="15"/>
  <c r="E1522" i="15"/>
  <c r="D1522" i="15" s="1"/>
  <c r="G1522" i="15"/>
  <c r="H1522" i="15"/>
  <c r="I1522" i="15"/>
  <c r="J1522" i="15"/>
  <c r="K1522" i="15"/>
  <c r="L1522" i="15"/>
  <c r="M1522" i="15"/>
  <c r="N1522" i="15"/>
  <c r="O1522" i="15"/>
  <c r="P1522" i="15"/>
  <c r="Q1522" i="15"/>
  <c r="F1522" i="15" s="1"/>
  <c r="B1523" i="15"/>
  <c r="C1523" i="15"/>
  <c r="E1523" i="15"/>
  <c r="D1523" i="15" s="1"/>
  <c r="G1523" i="15"/>
  <c r="H1523" i="15"/>
  <c r="I1523" i="15"/>
  <c r="J1523" i="15"/>
  <c r="K1523" i="15"/>
  <c r="L1523" i="15"/>
  <c r="M1523" i="15"/>
  <c r="N1523" i="15"/>
  <c r="O1523" i="15"/>
  <c r="P1523" i="15"/>
  <c r="Q1523" i="15"/>
  <c r="F1523" i="15" s="1"/>
  <c r="B1524" i="15"/>
  <c r="C1524" i="15"/>
  <c r="E1524" i="15"/>
  <c r="D1524" i="15" s="1"/>
  <c r="G1524" i="15"/>
  <c r="H1524" i="15"/>
  <c r="I1524" i="15"/>
  <c r="J1524" i="15"/>
  <c r="K1524" i="15"/>
  <c r="L1524" i="15"/>
  <c r="M1524" i="15"/>
  <c r="N1524" i="15"/>
  <c r="O1524" i="15"/>
  <c r="P1524" i="15"/>
  <c r="Q1524" i="15"/>
  <c r="F1524" i="15" s="1"/>
  <c r="B1525" i="15"/>
  <c r="C1525" i="15"/>
  <c r="E1525" i="15"/>
  <c r="D1525" i="15" s="1"/>
  <c r="G1525" i="15"/>
  <c r="H1525" i="15"/>
  <c r="I1525" i="15"/>
  <c r="J1525" i="15"/>
  <c r="K1525" i="15"/>
  <c r="L1525" i="15"/>
  <c r="M1525" i="15"/>
  <c r="N1525" i="15"/>
  <c r="O1525" i="15"/>
  <c r="P1525" i="15"/>
  <c r="Q1525" i="15"/>
  <c r="F1525" i="15" s="1"/>
  <c r="B1526" i="15"/>
  <c r="C1526" i="15"/>
  <c r="E1526" i="15"/>
  <c r="D1526" i="15" s="1"/>
  <c r="G1526" i="15"/>
  <c r="H1526" i="15"/>
  <c r="I1526" i="15"/>
  <c r="J1526" i="15"/>
  <c r="K1526" i="15"/>
  <c r="L1526" i="15"/>
  <c r="M1526" i="15"/>
  <c r="N1526" i="15"/>
  <c r="O1526" i="15"/>
  <c r="P1526" i="15"/>
  <c r="Q1526" i="15"/>
  <c r="F1526" i="15" s="1"/>
  <c r="B1527" i="15"/>
  <c r="C1527" i="15"/>
  <c r="E1527" i="15"/>
  <c r="D1527" i="15" s="1"/>
  <c r="G1527" i="15"/>
  <c r="H1527" i="15"/>
  <c r="I1527" i="15"/>
  <c r="J1527" i="15"/>
  <c r="K1527" i="15"/>
  <c r="L1527" i="15"/>
  <c r="M1527" i="15"/>
  <c r="N1527" i="15"/>
  <c r="O1527" i="15"/>
  <c r="P1527" i="15"/>
  <c r="Q1527" i="15"/>
  <c r="F1527" i="15" s="1"/>
  <c r="B1528" i="15"/>
  <c r="C1528" i="15"/>
  <c r="E1528" i="15"/>
  <c r="D1528" i="15" s="1"/>
  <c r="G1528" i="15"/>
  <c r="H1528" i="15"/>
  <c r="I1528" i="15"/>
  <c r="J1528" i="15"/>
  <c r="K1528" i="15"/>
  <c r="L1528" i="15"/>
  <c r="M1528" i="15"/>
  <c r="N1528" i="15"/>
  <c r="O1528" i="15"/>
  <c r="P1528" i="15"/>
  <c r="Q1528" i="15"/>
  <c r="F1528" i="15" s="1"/>
  <c r="B1529" i="15"/>
  <c r="C1529" i="15"/>
  <c r="E1529" i="15"/>
  <c r="D1529" i="15" s="1"/>
  <c r="G1529" i="15"/>
  <c r="H1529" i="15"/>
  <c r="I1529" i="15"/>
  <c r="J1529" i="15"/>
  <c r="K1529" i="15"/>
  <c r="L1529" i="15"/>
  <c r="M1529" i="15"/>
  <c r="N1529" i="15"/>
  <c r="O1529" i="15"/>
  <c r="P1529" i="15"/>
  <c r="Q1529" i="15"/>
  <c r="F1529" i="15" s="1"/>
  <c r="B1530" i="15"/>
  <c r="C1530" i="15"/>
  <c r="E1530" i="15"/>
  <c r="D1530" i="15" s="1"/>
  <c r="G1530" i="15"/>
  <c r="H1530" i="15"/>
  <c r="I1530" i="15"/>
  <c r="J1530" i="15"/>
  <c r="K1530" i="15"/>
  <c r="L1530" i="15"/>
  <c r="M1530" i="15"/>
  <c r="N1530" i="15"/>
  <c r="O1530" i="15"/>
  <c r="P1530" i="15"/>
  <c r="Q1530" i="15"/>
  <c r="F1530" i="15" s="1"/>
  <c r="B1531" i="15"/>
  <c r="C1531" i="15"/>
  <c r="E1531" i="15"/>
  <c r="D1531" i="15" s="1"/>
  <c r="G1531" i="15"/>
  <c r="H1531" i="15"/>
  <c r="I1531" i="15"/>
  <c r="J1531" i="15"/>
  <c r="K1531" i="15"/>
  <c r="L1531" i="15"/>
  <c r="M1531" i="15"/>
  <c r="N1531" i="15"/>
  <c r="O1531" i="15"/>
  <c r="P1531" i="15"/>
  <c r="Q1531" i="15"/>
  <c r="F1531" i="15" s="1"/>
  <c r="B1532" i="15"/>
  <c r="C1532" i="15"/>
  <c r="E1532" i="15"/>
  <c r="D1532" i="15" s="1"/>
  <c r="G1532" i="15"/>
  <c r="H1532" i="15"/>
  <c r="I1532" i="15"/>
  <c r="J1532" i="15"/>
  <c r="K1532" i="15"/>
  <c r="L1532" i="15"/>
  <c r="M1532" i="15"/>
  <c r="N1532" i="15"/>
  <c r="O1532" i="15"/>
  <c r="P1532" i="15"/>
  <c r="Q1532" i="15"/>
  <c r="F1532" i="15" s="1"/>
  <c r="B1533" i="15"/>
  <c r="C1533" i="15"/>
  <c r="E1533" i="15"/>
  <c r="D1533" i="15" s="1"/>
  <c r="G1533" i="15"/>
  <c r="H1533" i="15"/>
  <c r="I1533" i="15"/>
  <c r="J1533" i="15"/>
  <c r="K1533" i="15"/>
  <c r="L1533" i="15"/>
  <c r="M1533" i="15"/>
  <c r="N1533" i="15"/>
  <c r="O1533" i="15"/>
  <c r="P1533" i="15"/>
  <c r="Q1533" i="15"/>
  <c r="F1533" i="15" s="1"/>
  <c r="B1534" i="15"/>
  <c r="C1534" i="15"/>
  <c r="E1534" i="15"/>
  <c r="D1534" i="15" s="1"/>
  <c r="G1534" i="15"/>
  <c r="H1534" i="15"/>
  <c r="I1534" i="15"/>
  <c r="J1534" i="15"/>
  <c r="K1534" i="15"/>
  <c r="L1534" i="15"/>
  <c r="M1534" i="15"/>
  <c r="N1534" i="15"/>
  <c r="O1534" i="15"/>
  <c r="P1534" i="15"/>
  <c r="Q1534" i="15"/>
  <c r="F1534" i="15" s="1"/>
  <c r="B1535" i="15"/>
  <c r="C1535" i="15"/>
  <c r="E1535" i="15"/>
  <c r="D1535" i="15" s="1"/>
  <c r="G1535" i="15"/>
  <c r="H1535" i="15"/>
  <c r="I1535" i="15"/>
  <c r="J1535" i="15"/>
  <c r="K1535" i="15"/>
  <c r="L1535" i="15"/>
  <c r="M1535" i="15"/>
  <c r="N1535" i="15"/>
  <c r="O1535" i="15"/>
  <c r="P1535" i="15"/>
  <c r="Q1535" i="15"/>
  <c r="F1535" i="15" s="1"/>
  <c r="B1536" i="15"/>
  <c r="C1536" i="15"/>
  <c r="E1536" i="15"/>
  <c r="D1536" i="15" s="1"/>
  <c r="G1536" i="15"/>
  <c r="H1536" i="15"/>
  <c r="I1536" i="15"/>
  <c r="J1536" i="15"/>
  <c r="K1536" i="15"/>
  <c r="L1536" i="15"/>
  <c r="M1536" i="15"/>
  <c r="N1536" i="15"/>
  <c r="O1536" i="15"/>
  <c r="P1536" i="15"/>
  <c r="Q1536" i="15"/>
  <c r="F1536" i="15" s="1"/>
  <c r="B1537" i="15"/>
  <c r="C1537" i="15"/>
  <c r="E1537" i="15"/>
  <c r="D1537" i="15" s="1"/>
  <c r="G1537" i="15"/>
  <c r="H1537" i="15"/>
  <c r="I1537" i="15"/>
  <c r="J1537" i="15"/>
  <c r="K1537" i="15"/>
  <c r="L1537" i="15"/>
  <c r="M1537" i="15"/>
  <c r="N1537" i="15"/>
  <c r="O1537" i="15"/>
  <c r="P1537" i="15"/>
  <c r="Q1537" i="15"/>
  <c r="F1537" i="15" s="1"/>
  <c r="B1538" i="15"/>
  <c r="C1538" i="15"/>
  <c r="E1538" i="15"/>
  <c r="D1538" i="15" s="1"/>
  <c r="G1538" i="15"/>
  <c r="H1538" i="15"/>
  <c r="I1538" i="15"/>
  <c r="J1538" i="15"/>
  <c r="K1538" i="15"/>
  <c r="L1538" i="15"/>
  <c r="M1538" i="15"/>
  <c r="N1538" i="15"/>
  <c r="O1538" i="15"/>
  <c r="P1538" i="15"/>
  <c r="Q1538" i="15"/>
  <c r="F1538" i="15" s="1"/>
  <c r="B1539" i="15"/>
  <c r="C1539" i="15"/>
  <c r="E1539" i="15"/>
  <c r="D1539" i="15" s="1"/>
  <c r="G1539" i="15"/>
  <c r="H1539" i="15"/>
  <c r="I1539" i="15"/>
  <c r="J1539" i="15"/>
  <c r="K1539" i="15"/>
  <c r="L1539" i="15"/>
  <c r="M1539" i="15"/>
  <c r="N1539" i="15"/>
  <c r="O1539" i="15"/>
  <c r="P1539" i="15"/>
  <c r="Q1539" i="15"/>
  <c r="F1539" i="15" s="1"/>
  <c r="B1540" i="15"/>
  <c r="C1540" i="15"/>
  <c r="E1540" i="15"/>
  <c r="D1540" i="15" s="1"/>
  <c r="G1540" i="15"/>
  <c r="H1540" i="15"/>
  <c r="I1540" i="15"/>
  <c r="J1540" i="15"/>
  <c r="K1540" i="15"/>
  <c r="L1540" i="15"/>
  <c r="M1540" i="15"/>
  <c r="N1540" i="15"/>
  <c r="O1540" i="15"/>
  <c r="P1540" i="15"/>
  <c r="Q1540" i="15"/>
  <c r="F1540" i="15" s="1"/>
  <c r="B1541" i="15"/>
  <c r="C1541" i="15"/>
  <c r="E1541" i="15"/>
  <c r="D1541" i="15" s="1"/>
  <c r="G1541" i="15"/>
  <c r="H1541" i="15"/>
  <c r="I1541" i="15"/>
  <c r="J1541" i="15"/>
  <c r="K1541" i="15"/>
  <c r="L1541" i="15"/>
  <c r="M1541" i="15"/>
  <c r="N1541" i="15"/>
  <c r="O1541" i="15"/>
  <c r="P1541" i="15"/>
  <c r="Q1541" i="15"/>
  <c r="F1541" i="15" s="1"/>
  <c r="B1542" i="15"/>
  <c r="C1542" i="15"/>
  <c r="E1542" i="15"/>
  <c r="D1542" i="15" s="1"/>
  <c r="G1542" i="15"/>
  <c r="H1542" i="15"/>
  <c r="I1542" i="15"/>
  <c r="J1542" i="15"/>
  <c r="K1542" i="15"/>
  <c r="L1542" i="15"/>
  <c r="M1542" i="15"/>
  <c r="N1542" i="15"/>
  <c r="O1542" i="15"/>
  <c r="P1542" i="15"/>
  <c r="Q1542" i="15"/>
  <c r="F1542" i="15" s="1"/>
  <c r="B1543" i="15"/>
  <c r="C1543" i="15"/>
  <c r="E1543" i="15"/>
  <c r="D1543" i="15" s="1"/>
  <c r="G1543" i="15"/>
  <c r="H1543" i="15"/>
  <c r="I1543" i="15"/>
  <c r="J1543" i="15"/>
  <c r="K1543" i="15"/>
  <c r="L1543" i="15"/>
  <c r="M1543" i="15"/>
  <c r="N1543" i="15"/>
  <c r="O1543" i="15"/>
  <c r="P1543" i="15"/>
  <c r="Q1543" i="15"/>
  <c r="F1543" i="15" s="1"/>
  <c r="B1544" i="15"/>
  <c r="C1544" i="15"/>
  <c r="E1544" i="15"/>
  <c r="D1544" i="15" s="1"/>
  <c r="G1544" i="15"/>
  <c r="H1544" i="15"/>
  <c r="I1544" i="15"/>
  <c r="J1544" i="15"/>
  <c r="K1544" i="15"/>
  <c r="L1544" i="15"/>
  <c r="M1544" i="15"/>
  <c r="N1544" i="15"/>
  <c r="O1544" i="15"/>
  <c r="P1544" i="15"/>
  <c r="Q1544" i="15"/>
  <c r="F1544" i="15" s="1"/>
  <c r="B1545" i="15"/>
  <c r="C1545" i="15"/>
  <c r="E1545" i="15"/>
  <c r="D1545" i="15" s="1"/>
  <c r="G1545" i="15"/>
  <c r="H1545" i="15"/>
  <c r="I1545" i="15"/>
  <c r="J1545" i="15"/>
  <c r="K1545" i="15"/>
  <c r="L1545" i="15"/>
  <c r="M1545" i="15"/>
  <c r="N1545" i="15"/>
  <c r="O1545" i="15"/>
  <c r="P1545" i="15"/>
  <c r="Q1545" i="15"/>
  <c r="F1545" i="15" s="1"/>
  <c r="B1546" i="15"/>
  <c r="C1546" i="15"/>
  <c r="E1546" i="15"/>
  <c r="D1546" i="15" s="1"/>
  <c r="G1546" i="15"/>
  <c r="H1546" i="15"/>
  <c r="I1546" i="15"/>
  <c r="J1546" i="15"/>
  <c r="K1546" i="15"/>
  <c r="L1546" i="15"/>
  <c r="M1546" i="15"/>
  <c r="N1546" i="15"/>
  <c r="O1546" i="15"/>
  <c r="P1546" i="15"/>
  <c r="Q1546" i="15"/>
  <c r="F1546" i="15" s="1"/>
  <c r="B1547" i="15"/>
  <c r="C1547" i="15"/>
  <c r="E1547" i="15"/>
  <c r="D1547" i="15" s="1"/>
  <c r="G1547" i="15"/>
  <c r="H1547" i="15"/>
  <c r="I1547" i="15"/>
  <c r="J1547" i="15"/>
  <c r="K1547" i="15"/>
  <c r="L1547" i="15"/>
  <c r="M1547" i="15"/>
  <c r="N1547" i="15"/>
  <c r="O1547" i="15"/>
  <c r="P1547" i="15"/>
  <c r="Q1547" i="15"/>
  <c r="F1547" i="15" s="1"/>
  <c r="B1548" i="15"/>
  <c r="C1548" i="15"/>
  <c r="E1548" i="15"/>
  <c r="D1548" i="15" s="1"/>
  <c r="G1548" i="15"/>
  <c r="H1548" i="15"/>
  <c r="I1548" i="15"/>
  <c r="J1548" i="15"/>
  <c r="K1548" i="15"/>
  <c r="L1548" i="15"/>
  <c r="M1548" i="15"/>
  <c r="N1548" i="15"/>
  <c r="O1548" i="15"/>
  <c r="P1548" i="15"/>
  <c r="Q1548" i="15"/>
  <c r="F1548" i="15" s="1"/>
  <c r="B1549" i="15"/>
  <c r="C1549" i="15"/>
  <c r="E1549" i="15"/>
  <c r="D1549" i="15" s="1"/>
  <c r="G1549" i="15"/>
  <c r="H1549" i="15"/>
  <c r="I1549" i="15"/>
  <c r="J1549" i="15"/>
  <c r="K1549" i="15"/>
  <c r="L1549" i="15"/>
  <c r="M1549" i="15"/>
  <c r="N1549" i="15"/>
  <c r="O1549" i="15"/>
  <c r="P1549" i="15"/>
  <c r="Q1549" i="15"/>
  <c r="F1549" i="15" s="1"/>
  <c r="B1550" i="15"/>
  <c r="C1550" i="15"/>
  <c r="E1550" i="15"/>
  <c r="D1550" i="15" s="1"/>
  <c r="G1550" i="15"/>
  <c r="H1550" i="15"/>
  <c r="I1550" i="15"/>
  <c r="J1550" i="15"/>
  <c r="K1550" i="15"/>
  <c r="L1550" i="15"/>
  <c r="M1550" i="15"/>
  <c r="N1550" i="15"/>
  <c r="O1550" i="15"/>
  <c r="P1550" i="15"/>
  <c r="Q1550" i="15"/>
  <c r="F1550" i="15" s="1"/>
  <c r="B1551" i="15"/>
  <c r="C1551" i="15"/>
  <c r="E1551" i="15"/>
  <c r="D1551" i="15" s="1"/>
  <c r="G1551" i="15"/>
  <c r="H1551" i="15"/>
  <c r="I1551" i="15"/>
  <c r="J1551" i="15"/>
  <c r="K1551" i="15"/>
  <c r="L1551" i="15"/>
  <c r="M1551" i="15"/>
  <c r="N1551" i="15"/>
  <c r="O1551" i="15"/>
  <c r="P1551" i="15"/>
  <c r="Q1551" i="15"/>
  <c r="F1551" i="15" s="1"/>
  <c r="B1552" i="15"/>
  <c r="C1552" i="15"/>
  <c r="E1552" i="15"/>
  <c r="D1552" i="15" s="1"/>
  <c r="G1552" i="15"/>
  <c r="H1552" i="15"/>
  <c r="I1552" i="15"/>
  <c r="J1552" i="15"/>
  <c r="K1552" i="15"/>
  <c r="L1552" i="15"/>
  <c r="M1552" i="15"/>
  <c r="N1552" i="15"/>
  <c r="O1552" i="15"/>
  <c r="P1552" i="15"/>
  <c r="Q1552" i="15"/>
  <c r="F1552" i="15" s="1"/>
  <c r="B1553" i="15"/>
  <c r="C1553" i="15"/>
  <c r="E1553" i="15"/>
  <c r="D1553" i="15" s="1"/>
  <c r="G1553" i="15"/>
  <c r="H1553" i="15"/>
  <c r="I1553" i="15"/>
  <c r="J1553" i="15"/>
  <c r="K1553" i="15"/>
  <c r="L1553" i="15"/>
  <c r="M1553" i="15"/>
  <c r="N1553" i="15"/>
  <c r="O1553" i="15"/>
  <c r="P1553" i="15"/>
  <c r="Q1553" i="15"/>
  <c r="F1553" i="15" s="1"/>
  <c r="H7" i="10"/>
  <c r="I7" i="10" s="1"/>
  <c r="H8" i="10"/>
  <c r="I8" i="10" s="1"/>
  <c r="M1072" i="15"/>
  <c r="M1071" i="15"/>
  <c r="M1070" i="15"/>
  <c r="M1069" i="15"/>
  <c r="M1068" i="15"/>
  <c r="M1067" i="15"/>
  <c r="M1066" i="15"/>
  <c r="M1065" i="15"/>
  <c r="M1064" i="15"/>
  <c r="M1063" i="15"/>
  <c r="M1062" i="15"/>
  <c r="M1061" i="15"/>
  <c r="M1060" i="15"/>
  <c r="M1059" i="15"/>
  <c r="M1058" i="15"/>
  <c r="M1057" i="15"/>
  <c r="M1056" i="15"/>
  <c r="M1055" i="15"/>
  <c r="M1054" i="15"/>
  <c r="M1053" i="15"/>
  <c r="M1052" i="15"/>
  <c r="M1051" i="15"/>
  <c r="M1050" i="15"/>
  <c r="M1049" i="15"/>
  <c r="M1048" i="15"/>
  <c r="M1047" i="15"/>
  <c r="M1046" i="15"/>
  <c r="M1045" i="15"/>
  <c r="M1044" i="15"/>
  <c r="M1043" i="15"/>
  <c r="M1042" i="15"/>
  <c r="M1041" i="15"/>
  <c r="M1040" i="15"/>
  <c r="M1039" i="15"/>
  <c r="M1038" i="15"/>
  <c r="M1037" i="15"/>
  <c r="M1036" i="15"/>
  <c r="M1035" i="15"/>
  <c r="M1034" i="15"/>
  <c r="M1033" i="15"/>
  <c r="M1032" i="15"/>
  <c r="M1031" i="15"/>
  <c r="M1030" i="15"/>
  <c r="M1029" i="15"/>
  <c r="M1028" i="15"/>
  <c r="M1027" i="15"/>
  <c r="M1026" i="15"/>
  <c r="M1025" i="15"/>
  <c r="M1024" i="15"/>
  <c r="M1023" i="15"/>
  <c r="M1022" i="15"/>
  <c r="M1021" i="15"/>
  <c r="M1020" i="15"/>
  <c r="M1019" i="15"/>
  <c r="M1018" i="15"/>
  <c r="M1017" i="15"/>
  <c r="M1016" i="15"/>
  <c r="M1015" i="15"/>
  <c r="M1014" i="15"/>
  <c r="M1013" i="15"/>
  <c r="M1012" i="15"/>
  <c r="M1011" i="15"/>
  <c r="M1010" i="15"/>
  <c r="M1009" i="15"/>
  <c r="M1008" i="15"/>
  <c r="M1007" i="15"/>
  <c r="M1006" i="15"/>
  <c r="M1005" i="15"/>
  <c r="M1004" i="15"/>
  <c r="M1003" i="15"/>
  <c r="M1002" i="15"/>
  <c r="M1001" i="15"/>
  <c r="M1000" i="15"/>
  <c r="M999" i="15"/>
  <c r="M998" i="15"/>
  <c r="M997" i="15"/>
  <c r="M996" i="15"/>
  <c r="M995" i="15"/>
  <c r="M994" i="15"/>
  <c r="M993" i="15"/>
  <c r="M992" i="15"/>
  <c r="M991" i="15"/>
  <c r="M990" i="15"/>
  <c r="M989" i="15"/>
  <c r="M988" i="15"/>
  <c r="M987" i="15"/>
  <c r="M986" i="15"/>
  <c r="M985" i="15"/>
  <c r="M984" i="15"/>
  <c r="M983" i="15"/>
  <c r="M982" i="15"/>
  <c r="M981" i="15"/>
  <c r="M980" i="15"/>
  <c r="M979" i="15"/>
  <c r="M978" i="15"/>
  <c r="M977" i="15"/>
  <c r="M976" i="15"/>
  <c r="M975" i="15"/>
  <c r="M974" i="15"/>
  <c r="M973" i="15"/>
  <c r="M972" i="15"/>
  <c r="M971" i="15"/>
  <c r="M970" i="15"/>
  <c r="M969" i="15"/>
  <c r="M968" i="15"/>
  <c r="M967" i="15"/>
  <c r="M966" i="15"/>
  <c r="M965" i="15"/>
  <c r="M964" i="15"/>
  <c r="M963" i="15"/>
  <c r="M962" i="15"/>
  <c r="M961" i="15"/>
  <c r="M960" i="15"/>
  <c r="M959" i="15"/>
  <c r="M958" i="15"/>
  <c r="M957" i="15"/>
  <c r="M956" i="15"/>
  <c r="M955" i="15"/>
  <c r="M954" i="15"/>
  <c r="M953" i="15"/>
  <c r="M952" i="15"/>
  <c r="M951" i="15"/>
  <c r="M950" i="15"/>
  <c r="M949" i="15"/>
  <c r="M948" i="15"/>
  <c r="M947" i="15"/>
  <c r="M946" i="15"/>
  <c r="M945" i="15"/>
  <c r="M944" i="15"/>
  <c r="M943" i="15"/>
  <c r="M942" i="15"/>
  <c r="M941" i="15"/>
  <c r="M940" i="15"/>
  <c r="M939" i="15"/>
  <c r="M938" i="15"/>
  <c r="M937" i="15"/>
  <c r="M936" i="15"/>
  <c r="M935" i="15"/>
  <c r="M934" i="15"/>
  <c r="M933" i="15"/>
  <c r="M932" i="15"/>
  <c r="M931" i="15"/>
  <c r="M930" i="15"/>
  <c r="M929" i="15"/>
  <c r="M928" i="15"/>
  <c r="M927" i="15"/>
  <c r="M926" i="15"/>
  <c r="M925" i="15"/>
  <c r="M924" i="15"/>
  <c r="M923" i="15"/>
  <c r="M922" i="15"/>
  <c r="M921" i="15"/>
  <c r="M920" i="15"/>
  <c r="M919" i="15"/>
  <c r="M918" i="15"/>
  <c r="M917" i="15"/>
  <c r="M916" i="15"/>
  <c r="M915" i="15"/>
  <c r="M914" i="15"/>
  <c r="M913" i="15"/>
  <c r="M912" i="15"/>
  <c r="M911" i="15"/>
  <c r="M910" i="15"/>
  <c r="M909" i="15"/>
  <c r="M908" i="15"/>
  <c r="M907" i="15"/>
  <c r="M906" i="15"/>
  <c r="M905" i="15"/>
  <c r="M904" i="15"/>
  <c r="M903" i="15"/>
  <c r="M902" i="15"/>
  <c r="M901" i="15"/>
  <c r="M900" i="15"/>
  <c r="M899" i="15"/>
  <c r="M898" i="15"/>
  <c r="M897" i="15"/>
  <c r="M896" i="15"/>
  <c r="M895" i="15"/>
  <c r="M894" i="15"/>
  <c r="M893" i="15"/>
  <c r="M892" i="15"/>
  <c r="M891" i="15"/>
  <c r="M890" i="15"/>
  <c r="M889" i="15"/>
  <c r="M888" i="15"/>
  <c r="M887" i="15"/>
  <c r="M886" i="15"/>
  <c r="M885" i="15"/>
  <c r="M884" i="15"/>
  <c r="M883" i="15"/>
  <c r="M882" i="15"/>
  <c r="M881" i="15"/>
  <c r="M880" i="15"/>
  <c r="M879" i="15"/>
  <c r="M878" i="15"/>
  <c r="M877" i="15"/>
  <c r="M876" i="15"/>
  <c r="M875" i="15"/>
  <c r="M874" i="15"/>
  <c r="M873" i="15"/>
  <c r="M872" i="15"/>
  <c r="M871" i="15"/>
  <c r="M870" i="15"/>
  <c r="M869" i="15"/>
  <c r="M868" i="15"/>
  <c r="M867" i="15"/>
  <c r="M866" i="15"/>
  <c r="M865" i="15"/>
  <c r="M864" i="15"/>
  <c r="M863" i="15"/>
  <c r="M862" i="15"/>
  <c r="M861" i="15"/>
  <c r="M860" i="15"/>
  <c r="M859" i="15"/>
  <c r="M858" i="15"/>
  <c r="M857" i="15"/>
  <c r="M856" i="15"/>
  <c r="M855" i="15"/>
  <c r="M854" i="15"/>
  <c r="M853" i="15"/>
  <c r="M852" i="15"/>
  <c r="M851" i="15"/>
  <c r="M850" i="15"/>
  <c r="M849" i="15"/>
  <c r="M848" i="15"/>
  <c r="M847" i="15"/>
  <c r="M846" i="15"/>
  <c r="M845" i="15"/>
  <c r="M844" i="15"/>
  <c r="M843" i="15"/>
  <c r="M842" i="15"/>
  <c r="M841" i="15"/>
  <c r="M840" i="15"/>
  <c r="M839" i="15"/>
  <c r="M838" i="15"/>
  <c r="M837" i="15"/>
  <c r="M836" i="15"/>
  <c r="M835" i="15"/>
  <c r="M834" i="15"/>
  <c r="M833" i="15"/>
  <c r="M832" i="15"/>
  <c r="M831" i="15"/>
  <c r="M830" i="15"/>
  <c r="M829" i="15"/>
  <c r="M828" i="15"/>
  <c r="M827" i="15"/>
  <c r="M826" i="15"/>
  <c r="M825" i="15"/>
  <c r="M824" i="15"/>
  <c r="M823" i="15"/>
  <c r="M822" i="15"/>
  <c r="M821" i="15"/>
  <c r="M820" i="15"/>
  <c r="M819" i="15"/>
  <c r="M818" i="15"/>
  <c r="M817" i="15"/>
  <c r="M816" i="15"/>
  <c r="M815" i="15"/>
  <c r="M814" i="15"/>
  <c r="M813" i="15"/>
  <c r="M812" i="15"/>
  <c r="M811" i="15"/>
  <c r="M810" i="15"/>
  <c r="M809" i="15"/>
  <c r="M808" i="15"/>
  <c r="M807" i="15"/>
  <c r="M806" i="15"/>
  <c r="M805" i="15"/>
  <c r="M804" i="15"/>
  <c r="M803" i="15"/>
  <c r="M802" i="15"/>
  <c r="M801" i="15"/>
  <c r="M800" i="15"/>
  <c r="M799" i="15"/>
  <c r="M798" i="15"/>
  <c r="M797" i="15"/>
  <c r="M796" i="15"/>
  <c r="M795" i="15"/>
  <c r="M794" i="15"/>
  <c r="M793" i="15"/>
  <c r="M792" i="15"/>
  <c r="M791" i="15"/>
  <c r="M790" i="15"/>
  <c r="M789" i="15"/>
  <c r="M788" i="15"/>
  <c r="M787" i="15"/>
  <c r="M786" i="15"/>
  <c r="M785" i="15"/>
  <c r="M784" i="15"/>
  <c r="M783" i="15"/>
  <c r="M782" i="15"/>
  <c r="M781" i="15"/>
  <c r="M780" i="15"/>
  <c r="M779" i="15"/>
  <c r="M778" i="15"/>
  <c r="M777" i="15"/>
  <c r="M776" i="15"/>
  <c r="M775" i="15"/>
  <c r="M774" i="15"/>
  <c r="M773" i="15"/>
  <c r="M772" i="15"/>
  <c r="M771" i="15"/>
  <c r="M770" i="15"/>
  <c r="M769" i="15"/>
  <c r="M768" i="15"/>
  <c r="M767" i="15"/>
  <c r="M766" i="15"/>
  <c r="M765" i="15"/>
  <c r="M764" i="15"/>
  <c r="M763" i="15"/>
  <c r="M762" i="15"/>
  <c r="M761" i="15"/>
  <c r="M760" i="15"/>
  <c r="M759" i="15"/>
  <c r="M758" i="15"/>
  <c r="M757" i="15"/>
  <c r="M756" i="15"/>
  <c r="M755" i="15"/>
  <c r="M754" i="15"/>
  <c r="M753" i="15"/>
  <c r="M752" i="15"/>
  <c r="M751" i="15"/>
  <c r="M750" i="15"/>
  <c r="M749" i="15"/>
  <c r="M748" i="15"/>
  <c r="M747" i="15"/>
  <c r="M746" i="15"/>
  <c r="M745" i="15"/>
  <c r="M744" i="15"/>
  <c r="M743" i="15"/>
  <c r="M742" i="15"/>
  <c r="M741" i="15"/>
  <c r="M740" i="15"/>
  <c r="M739" i="15"/>
  <c r="M738" i="15"/>
  <c r="M737" i="15"/>
  <c r="M736" i="15"/>
  <c r="M735" i="15"/>
  <c r="M734" i="15"/>
  <c r="M733" i="15"/>
  <c r="M732" i="15"/>
  <c r="M731" i="15"/>
  <c r="M730" i="15"/>
  <c r="M729" i="15"/>
  <c r="M728" i="15"/>
  <c r="M727" i="15"/>
  <c r="M726" i="15"/>
  <c r="M725" i="15"/>
  <c r="M724" i="15"/>
  <c r="M723" i="15"/>
  <c r="M722" i="15"/>
  <c r="M721" i="15"/>
  <c r="M720" i="15"/>
  <c r="M719" i="15"/>
  <c r="M718" i="15"/>
  <c r="M717" i="15"/>
  <c r="M716" i="15"/>
  <c r="M715" i="15"/>
  <c r="M714" i="15"/>
  <c r="M713" i="15"/>
  <c r="M712" i="15"/>
  <c r="M711" i="15"/>
  <c r="M710" i="15"/>
  <c r="M709" i="15"/>
  <c r="M708" i="15"/>
  <c r="M707" i="15"/>
  <c r="M706" i="15"/>
  <c r="M705" i="15"/>
  <c r="M704" i="15"/>
  <c r="M703" i="15"/>
  <c r="M702" i="15"/>
  <c r="M701" i="15"/>
  <c r="M700" i="15"/>
  <c r="M699" i="15"/>
  <c r="M698" i="15"/>
  <c r="M697" i="15"/>
  <c r="M696" i="15"/>
  <c r="M695" i="15"/>
  <c r="M694" i="15"/>
  <c r="M693" i="15"/>
  <c r="M692" i="15"/>
  <c r="M691" i="15"/>
  <c r="M690" i="15"/>
  <c r="M689" i="15"/>
  <c r="M688" i="15"/>
  <c r="M687" i="15"/>
  <c r="M686" i="15"/>
  <c r="M685" i="15"/>
  <c r="M684" i="15"/>
  <c r="M683" i="15"/>
  <c r="M682" i="15"/>
  <c r="M681" i="15"/>
  <c r="M680" i="15"/>
  <c r="M679" i="15"/>
  <c r="M678" i="15"/>
  <c r="M677" i="15"/>
  <c r="M676" i="15"/>
  <c r="M675" i="15"/>
  <c r="M674" i="15"/>
  <c r="M673" i="15"/>
  <c r="M672" i="15"/>
  <c r="M671" i="15"/>
  <c r="M670" i="15"/>
  <c r="M669" i="15"/>
  <c r="M668" i="15"/>
  <c r="M667" i="15"/>
  <c r="M666" i="15"/>
  <c r="M665" i="15"/>
  <c r="M664" i="15"/>
  <c r="M663" i="15"/>
  <c r="M662" i="15"/>
  <c r="M661" i="15"/>
  <c r="M660" i="15"/>
  <c r="M659" i="15"/>
  <c r="M658" i="15"/>
  <c r="M657" i="15"/>
  <c r="M656" i="15"/>
  <c r="M655" i="15"/>
  <c r="M654" i="15"/>
  <c r="M653" i="15"/>
  <c r="M652" i="15"/>
  <c r="M651" i="15"/>
  <c r="M650" i="15"/>
  <c r="M649" i="15"/>
  <c r="M648" i="15"/>
  <c r="M647" i="15"/>
  <c r="M646" i="15"/>
  <c r="M645" i="15"/>
  <c r="M644" i="15"/>
  <c r="M643" i="15"/>
  <c r="M642" i="15"/>
  <c r="M641" i="15"/>
  <c r="M640" i="15"/>
  <c r="M639" i="15"/>
  <c r="M638" i="15"/>
  <c r="M637" i="15"/>
  <c r="M636" i="15"/>
  <c r="M635" i="15"/>
  <c r="M634" i="15"/>
  <c r="M633" i="15"/>
  <c r="M632" i="15"/>
  <c r="M631" i="15"/>
  <c r="M630" i="15"/>
  <c r="M629" i="15"/>
  <c r="M628" i="15"/>
  <c r="M627" i="15"/>
  <c r="M626" i="15"/>
  <c r="M625" i="15"/>
  <c r="M624" i="15"/>
  <c r="M623" i="15"/>
  <c r="M622" i="15"/>
  <c r="M621" i="15"/>
  <c r="M620" i="15"/>
  <c r="M619" i="15"/>
  <c r="M618" i="15"/>
  <c r="M617" i="15"/>
  <c r="M616" i="15"/>
  <c r="M615" i="15"/>
  <c r="M614" i="15"/>
  <c r="M613" i="15"/>
  <c r="M612" i="15"/>
  <c r="M611" i="15"/>
  <c r="M610" i="15"/>
  <c r="M609" i="15"/>
  <c r="M608" i="15"/>
  <c r="M607" i="15"/>
  <c r="M606" i="15"/>
  <c r="M605" i="15"/>
  <c r="M604" i="15"/>
  <c r="M603" i="15"/>
  <c r="M602" i="15"/>
  <c r="M601" i="15"/>
  <c r="M600" i="15"/>
  <c r="M599" i="15"/>
  <c r="M598" i="15"/>
  <c r="M597" i="15"/>
  <c r="M596" i="15"/>
  <c r="M595" i="15"/>
  <c r="M594" i="15"/>
  <c r="M593" i="15"/>
  <c r="M592" i="15"/>
  <c r="M591" i="15"/>
  <c r="M590" i="15"/>
  <c r="M589" i="15"/>
  <c r="M588" i="15"/>
  <c r="M587" i="15"/>
  <c r="M586" i="15"/>
  <c r="M585" i="15"/>
  <c r="M584" i="15"/>
  <c r="M583" i="15"/>
  <c r="M582" i="15"/>
  <c r="M581" i="15"/>
  <c r="M580" i="15"/>
  <c r="M579" i="15"/>
  <c r="M578" i="15"/>
  <c r="M577" i="15"/>
  <c r="M576" i="15"/>
  <c r="M575" i="15"/>
  <c r="M574" i="15"/>
  <c r="M573" i="15"/>
  <c r="M572" i="15"/>
  <c r="M571" i="15"/>
  <c r="M570" i="15"/>
  <c r="M569" i="15"/>
  <c r="M568" i="15"/>
  <c r="M567" i="15"/>
  <c r="M566" i="15"/>
  <c r="M565" i="15"/>
  <c r="M564" i="15"/>
  <c r="M563" i="15"/>
  <c r="M562" i="15"/>
  <c r="M561" i="15"/>
  <c r="M560" i="15"/>
  <c r="M559" i="15"/>
  <c r="M558" i="15"/>
  <c r="M557" i="15"/>
  <c r="M556" i="15"/>
  <c r="M555" i="15"/>
  <c r="M554" i="15"/>
  <c r="M553" i="15"/>
  <c r="M552" i="15"/>
  <c r="M551" i="15"/>
  <c r="M550" i="15"/>
  <c r="M549" i="15"/>
  <c r="M548" i="15"/>
  <c r="M547" i="15"/>
  <c r="M546" i="15"/>
  <c r="M545" i="15"/>
  <c r="M544" i="15"/>
  <c r="M543" i="15"/>
  <c r="M542" i="15"/>
  <c r="M541" i="15"/>
  <c r="M540" i="15"/>
  <c r="M539" i="15"/>
  <c r="M538" i="15"/>
  <c r="M537" i="15"/>
  <c r="M536" i="15"/>
  <c r="M535" i="15"/>
  <c r="M534" i="15"/>
  <c r="M533" i="15"/>
  <c r="M532" i="15"/>
  <c r="M531" i="15"/>
  <c r="M530" i="15"/>
  <c r="M529" i="15"/>
  <c r="M528" i="15"/>
  <c r="M527" i="15"/>
  <c r="M526" i="15"/>
  <c r="M525" i="15"/>
  <c r="M524" i="15"/>
  <c r="M523" i="15"/>
  <c r="M522" i="15"/>
  <c r="M521" i="15"/>
  <c r="M520" i="15"/>
  <c r="M519" i="15"/>
  <c r="M518" i="15"/>
  <c r="M517" i="15"/>
  <c r="M516" i="15"/>
  <c r="M515" i="15"/>
  <c r="M514" i="15"/>
  <c r="M513" i="15"/>
  <c r="M512" i="15"/>
  <c r="M511" i="15"/>
  <c r="M510" i="15"/>
  <c r="M509" i="15"/>
  <c r="M508" i="15"/>
  <c r="M507" i="15"/>
  <c r="M506" i="15"/>
  <c r="M505" i="15"/>
  <c r="M504" i="15"/>
  <c r="M503" i="15"/>
  <c r="M502" i="15"/>
  <c r="M501" i="15"/>
  <c r="M500" i="15"/>
  <c r="M499" i="15"/>
  <c r="M498" i="15"/>
  <c r="M497" i="15"/>
  <c r="M496" i="15"/>
  <c r="M495" i="15"/>
  <c r="M494" i="15"/>
  <c r="M493" i="15"/>
  <c r="M492" i="15"/>
  <c r="M491" i="15"/>
  <c r="M490" i="15"/>
  <c r="M489" i="15"/>
  <c r="M488" i="15"/>
  <c r="M487" i="15"/>
  <c r="M486" i="15"/>
  <c r="M485" i="15"/>
  <c r="M484" i="15"/>
  <c r="M483" i="15"/>
  <c r="M482" i="15"/>
  <c r="M481" i="15"/>
  <c r="M480" i="15"/>
  <c r="M479" i="15"/>
  <c r="M478" i="15"/>
  <c r="M477" i="15"/>
  <c r="M476" i="15"/>
  <c r="M475" i="15"/>
  <c r="M474" i="15"/>
  <c r="M473" i="15"/>
  <c r="M472" i="15"/>
  <c r="M471" i="15"/>
  <c r="M470" i="15"/>
  <c r="M469" i="15"/>
  <c r="M468" i="15"/>
  <c r="M467" i="15"/>
  <c r="M466" i="15"/>
  <c r="M465" i="15"/>
  <c r="M464" i="15"/>
  <c r="M463" i="15"/>
  <c r="M462" i="15"/>
  <c r="M461" i="15"/>
  <c r="M460" i="15"/>
  <c r="M459" i="15"/>
  <c r="M458" i="15"/>
  <c r="M457" i="15"/>
  <c r="M456" i="15"/>
  <c r="M455" i="15"/>
  <c r="M454" i="15"/>
  <c r="M453" i="15"/>
  <c r="M452" i="15"/>
  <c r="M451" i="15"/>
  <c r="M450" i="15"/>
  <c r="M449" i="15"/>
  <c r="M448" i="15"/>
  <c r="M447" i="15"/>
  <c r="M446" i="15"/>
  <c r="M445" i="15"/>
  <c r="M444" i="15"/>
  <c r="M443" i="15"/>
  <c r="M442" i="15"/>
  <c r="M441" i="15"/>
  <c r="M440" i="15"/>
  <c r="M439" i="15"/>
  <c r="M438" i="15"/>
  <c r="M437" i="15"/>
  <c r="M436" i="15"/>
  <c r="M435" i="15"/>
  <c r="M434" i="15"/>
  <c r="M433" i="15"/>
  <c r="M432" i="15"/>
  <c r="M431" i="15"/>
  <c r="M430" i="15"/>
  <c r="M429" i="15"/>
  <c r="M428" i="15"/>
  <c r="M427" i="15"/>
  <c r="M426" i="15"/>
  <c r="M425" i="15"/>
  <c r="M424" i="15"/>
  <c r="M423" i="15"/>
  <c r="M422" i="15"/>
  <c r="M421" i="15"/>
  <c r="M420" i="15"/>
  <c r="M419" i="15"/>
  <c r="M418" i="15"/>
  <c r="M417" i="15"/>
  <c r="M416" i="15"/>
  <c r="M415" i="15"/>
  <c r="M414" i="15"/>
  <c r="M413" i="15"/>
  <c r="M412" i="15"/>
  <c r="M411" i="15"/>
  <c r="M410" i="15"/>
  <c r="M409" i="15"/>
  <c r="M408" i="15"/>
  <c r="M407" i="15"/>
  <c r="M406" i="15"/>
  <c r="M405" i="15"/>
  <c r="M404" i="15"/>
  <c r="M403" i="15"/>
  <c r="M402" i="15"/>
  <c r="M401" i="15"/>
  <c r="M400" i="15"/>
  <c r="M399" i="15"/>
  <c r="M398" i="15"/>
  <c r="M397" i="15"/>
  <c r="M396" i="15"/>
  <c r="M395" i="15"/>
  <c r="M394" i="15"/>
  <c r="M393" i="15"/>
  <c r="M392" i="15"/>
  <c r="M391" i="15"/>
  <c r="M390" i="15"/>
  <c r="M389" i="15"/>
  <c r="M388" i="15"/>
  <c r="M387" i="15"/>
  <c r="M386" i="15"/>
  <c r="M385" i="15"/>
  <c r="M384" i="15"/>
  <c r="M383" i="15"/>
  <c r="M382" i="15"/>
  <c r="M381" i="15"/>
  <c r="M380" i="15"/>
  <c r="M379" i="15"/>
  <c r="M378" i="15"/>
  <c r="M377" i="15"/>
  <c r="M376" i="15"/>
  <c r="M375" i="15"/>
  <c r="M374" i="15"/>
  <c r="M373" i="15"/>
  <c r="M372" i="15"/>
  <c r="M371" i="15"/>
  <c r="M370" i="15"/>
  <c r="M369" i="15"/>
  <c r="M368" i="15"/>
  <c r="M367" i="15"/>
  <c r="M366" i="15"/>
  <c r="M365" i="15"/>
  <c r="M364" i="15"/>
  <c r="M363" i="15"/>
  <c r="M362" i="15"/>
  <c r="M361" i="15"/>
  <c r="M360" i="15"/>
  <c r="M359" i="15"/>
  <c r="M358" i="15"/>
  <c r="M357" i="15"/>
  <c r="M356" i="15"/>
  <c r="M355" i="15"/>
  <c r="M354" i="15"/>
  <c r="M353" i="15"/>
  <c r="M352" i="15"/>
  <c r="M351" i="15"/>
  <c r="M350" i="15"/>
  <c r="M349" i="15"/>
  <c r="M348" i="15"/>
  <c r="M347" i="15"/>
  <c r="M346" i="15"/>
  <c r="M345" i="15"/>
  <c r="M344" i="15"/>
  <c r="M343" i="15"/>
  <c r="M342" i="15"/>
  <c r="M341" i="15"/>
  <c r="M340" i="15"/>
  <c r="M339" i="15"/>
  <c r="M338" i="15"/>
  <c r="M337" i="15"/>
  <c r="M336" i="15"/>
  <c r="M335" i="15"/>
  <c r="M334" i="15"/>
  <c r="M333" i="15"/>
  <c r="M332" i="15"/>
  <c r="M331" i="15"/>
  <c r="M330" i="15"/>
  <c r="M329" i="15"/>
  <c r="M328" i="15"/>
  <c r="M327" i="15"/>
  <c r="M326" i="15"/>
  <c r="M325" i="15"/>
  <c r="M324" i="15"/>
  <c r="M323" i="15"/>
  <c r="M322" i="15"/>
  <c r="M321" i="15"/>
  <c r="M320" i="15"/>
  <c r="M319" i="15"/>
  <c r="M318" i="15"/>
  <c r="M317" i="15"/>
  <c r="M316" i="15"/>
  <c r="M315" i="15"/>
  <c r="M314" i="15"/>
  <c r="M313" i="15"/>
  <c r="M312" i="15"/>
  <c r="M311" i="15"/>
  <c r="M310" i="15"/>
  <c r="M309" i="15"/>
  <c r="M308" i="15"/>
  <c r="M307" i="15"/>
  <c r="M306" i="15"/>
  <c r="M305" i="15"/>
  <c r="M304" i="15"/>
  <c r="M303" i="15"/>
  <c r="M302" i="15"/>
  <c r="M301" i="15"/>
  <c r="M300" i="15"/>
  <c r="M299" i="15"/>
  <c r="M298" i="15"/>
  <c r="M297" i="15"/>
  <c r="M296" i="15"/>
  <c r="M295" i="15"/>
  <c r="M294" i="15"/>
  <c r="M293" i="15"/>
  <c r="M292" i="15"/>
  <c r="M291" i="15"/>
  <c r="M290" i="15"/>
  <c r="M289" i="15"/>
  <c r="M288" i="15"/>
  <c r="M287" i="15"/>
  <c r="M286" i="15"/>
  <c r="M285" i="15"/>
  <c r="M284" i="15"/>
  <c r="M283" i="15"/>
  <c r="M282" i="15"/>
  <c r="M281" i="15"/>
  <c r="M280" i="15"/>
  <c r="M279" i="15"/>
  <c r="M278" i="15"/>
  <c r="M277" i="15"/>
  <c r="M276" i="15"/>
  <c r="M275" i="15"/>
  <c r="M274" i="15"/>
  <c r="M273" i="15"/>
  <c r="M272" i="15"/>
  <c r="M271" i="15"/>
  <c r="M270" i="15"/>
  <c r="M269" i="15"/>
  <c r="M268" i="15"/>
  <c r="M267" i="15"/>
  <c r="M266" i="15"/>
  <c r="M265" i="15"/>
  <c r="M264" i="15"/>
  <c r="M263" i="15"/>
  <c r="M262" i="15"/>
  <c r="M261" i="15"/>
  <c r="M260" i="15"/>
  <c r="M259" i="15"/>
  <c r="M258" i="15"/>
  <c r="M257" i="15"/>
  <c r="M256" i="15"/>
  <c r="M255" i="15"/>
  <c r="M254" i="15"/>
  <c r="M253" i="15"/>
  <c r="M252" i="15"/>
  <c r="M251" i="15"/>
  <c r="M250" i="15"/>
  <c r="M249" i="15"/>
  <c r="M248" i="15"/>
  <c r="M247" i="15"/>
  <c r="M246" i="15"/>
  <c r="M245" i="15"/>
  <c r="M244" i="15"/>
  <c r="M243" i="15"/>
  <c r="M242" i="15"/>
  <c r="M241" i="15"/>
  <c r="M240" i="15"/>
  <c r="M239" i="15"/>
  <c r="M238" i="15"/>
  <c r="M237" i="15"/>
  <c r="M236" i="15"/>
  <c r="M235" i="15"/>
  <c r="M234" i="15"/>
  <c r="M233" i="15"/>
  <c r="M232" i="15"/>
  <c r="M231" i="15"/>
  <c r="M230" i="15"/>
  <c r="M229" i="15"/>
  <c r="M228" i="15"/>
  <c r="M227" i="15"/>
  <c r="M226" i="15"/>
  <c r="M225" i="15"/>
  <c r="M224" i="15"/>
  <c r="M223" i="15"/>
  <c r="M222" i="15"/>
  <c r="M221" i="15"/>
  <c r="M220" i="15"/>
  <c r="M219" i="15"/>
  <c r="M218" i="15"/>
  <c r="M217" i="15"/>
  <c r="M216" i="15"/>
  <c r="M215" i="15"/>
  <c r="M214" i="15"/>
  <c r="M213" i="15"/>
  <c r="M212" i="15"/>
  <c r="M211" i="15"/>
  <c r="M210" i="15"/>
  <c r="M209" i="15"/>
  <c r="M208" i="15"/>
  <c r="M207" i="15"/>
  <c r="M206" i="15"/>
  <c r="M205" i="15"/>
  <c r="M204" i="15"/>
  <c r="M203" i="15"/>
  <c r="M202" i="15"/>
  <c r="M201" i="15"/>
  <c r="M200" i="15"/>
  <c r="M199" i="15"/>
  <c r="M198" i="15"/>
  <c r="M197" i="15"/>
  <c r="M196" i="15"/>
  <c r="M195" i="15"/>
  <c r="M194" i="15"/>
  <c r="M193" i="15"/>
  <c r="M192" i="15"/>
  <c r="M191" i="15"/>
  <c r="M190" i="15"/>
  <c r="M189" i="15"/>
  <c r="M188" i="15"/>
  <c r="M187" i="15"/>
  <c r="M186" i="15"/>
  <c r="M185" i="15"/>
  <c r="M184" i="15"/>
  <c r="M183" i="15"/>
  <c r="M182" i="15"/>
  <c r="M181" i="15"/>
  <c r="M180" i="15"/>
  <c r="M179" i="15"/>
  <c r="M178" i="15"/>
  <c r="M177" i="15"/>
  <c r="M176" i="15"/>
  <c r="M175" i="15"/>
  <c r="M174" i="15"/>
  <c r="M173" i="15"/>
  <c r="M172" i="15"/>
  <c r="M171" i="15"/>
  <c r="M170" i="15"/>
  <c r="M169" i="15"/>
  <c r="M168" i="15"/>
  <c r="M167" i="15"/>
  <c r="M166" i="15"/>
  <c r="M165" i="15"/>
  <c r="M164" i="15"/>
  <c r="M163" i="15"/>
  <c r="M162" i="15"/>
  <c r="M161" i="15"/>
  <c r="M160" i="15"/>
  <c r="M159" i="15"/>
  <c r="M158" i="15"/>
  <c r="M157" i="15"/>
  <c r="M156" i="15"/>
  <c r="M155" i="15"/>
  <c r="M154" i="15"/>
  <c r="M153" i="15"/>
  <c r="M152" i="15"/>
  <c r="M151" i="15"/>
  <c r="M150" i="15"/>
  <c r="M149" i="15"/>
  <c r="M148" i="15"/>
  <c r="M147" i="15"/>
  <c r="M146" i="15"/>
  <c r="M145" i="15"/>
  <c r="M144" i="15"/>
  <c r="M143" i="15"/>
  <c r="M142" i="15"/>
  <c r="M141" i="15"/>
  <c r="M140" i="15"/>
  <c r="M139" i="15"/>
  <c r="M138" i="15"/>
  <c r="M137" i="15"/>
  <c r="M136" i="15"/>
  <c r="M135" i="15"/>
  <c r="M134" i="15"/>
  <c r="M133" i="15"/>
  <c r="M132" i="15"/>
  <c r="M131" i="15"/>
  <c r="M130" i="15"/>
  <c r="M129" i="15"/>
  <c r="M128" i="15"/>
  <c r="M127" i="15"/>
  <c r="M126" i="15"/>
  <c r="M125" i="15"/>
  <c r="M124" i="15"/>
  <c r="M123" i="15"/>
  <c r="M122" i="15"/>
  <c r="M121" i="15"/>
  <c r="M120" i="15"/>
  <c r="M119" i="15"/>
  <c r="M118" i="15"/>
  <c r="M117" i="15"/>
  <c r="M116" i="15"/>
  <c r="M115" i="15"/>
  <c r="M114" i="15"/>
  <c r="M113" i="15"/>
  <c r="M112" i="15"/>
  <c r="M111" i="15"/>
  <c r="M110" i="15"/>
  <c r="M109" i="15"/>
  <c r="M108" i="15"/>
  <c r="M107" i="15"/>
  <c r="M106" i="15"/>
  <c r="M105" i="15"/>
  <c r="M104" i="15"/>
  <c r="M103" i="15"/>
  <c r="M102" i="15"/>
  <c r="M101" i="15"/>
  <c r="M100" i="15"/>
  <c r="M99" i="15"/>
  <c r="M98" i="15"/>
  <c r="M97" i="15"/>
  <c r="M96" i="15"/>
  <c r="M95" i="15"/>
  <c r="M94" i="15"/>
  <c r="M93" i="15"/>
  <c r="M92" i="15"/>
  <c r="M91" i="15"/>
  <c r="M90" i="15"/>
  <c r="M89" i="15"/>
  <c r="M88" i="15"/>
  <c r="M87" i="15"/>
  <c r="M86" i="15"/>
  <c r="M85" i="15"/>
  <c r="M84" i="15"/>
  <c r="M83" i="15"/>
  <c r="M82" i="15"/>
  <c r="M81" i="15"/>
  <c r="M80" i="15"/>
  <c r="M79" i="15"/>
  <c r="M78" i="15"/>
  <c r="M77" i="15"/>
  <c r="M76" i="15"/>
  <c r="M75" i="15"/>
  <c r="M74" i="15"/>
  <c r="M72" i="15"/>
  <c r="L1072" i="15"/>
  <c r="L1071" i="15"/>
  <c r="L1070" i="15"/>
  <c r="L1069" i="15"/>
  <c r="L1068" i="15"/>
  <c r="L1067" i="15"/>
  <c r="L1066" i="15"/>
  <c r="L1065" i="15"/>
  <c r="L1064" i="15"/>
  <c r="L1063" i="15"/>
  <c r="L1062" i="15"/>
  <c r="L1061" i="15"/>
  <c r="L1060" i="15"/>
  <c r="L1059" i="15"/>
  <c r="L1058" i="15"/>
  <c r="L1057" i="15"/>
  <c r="L1056" i="15"/>
  <c r="L1055" i="15"/>
  <c r="L1054" i="15"/>
  <c r="L1053" i="15"/>
  <c r="L1052" i="15"/>
  <c r="L1051" i="15"/>
  <c r="L1050" i="15"/>
  <c r="L1049" i="15"/>
  <c r="L1048" i="15"/>
  <c r="L1047" i="15"/>
  <c r="L1046" i="15"/>
  <c r="L1045" i="15"/>
  <c r="L1044" i="15"/>
  <c r="L1043" i="15"/>
  <c r="L1042" i="15"/>
  <c r="L1041" i="15"/>
  <c r="L1040" i="15"/>
  <c r="L1039" i="15"/>
  <c r="L1038" i="15"/>
  <c r="L1037" i="15"/>
  <c r="L1036" i="15"/>
  <c r="L1035" i="15"/>
  <c r="L1034" i="15"/>
  <c r="L1033" i="15"/>
  <c r="L1032" i="15"/>
  <c r="L1031" i="15"/>
  <c r="L1030" i="15"/>
  <c r="L1029" i="15"/>
  <c r="L1028" i="15"/>
  <c r="L1027" i="15"/>
  <c r="L1026" i="15"/>
  <c r="L1025" i="15"/>
  <c r="L1024" i="15"/>
  <c r="L1023" i="15"/>
  <c r="L1022" i="15"/>
  <c r="L1021" i="15"/>
  <c r="L1020" i="15"/>
  <c r="L1019" i="15"/>
  <c r="L1018" i="15"/>
  <c r="L1017" i="15"/>
  <c r="L1016" i="15"/>
  <c r="L1015" i="15"/>
  <c r="L1014" i="15"/>
  <c r="L1013" i="15"/>
  <c r="L1012" i="15"/>
  <c r="L1011" i="15"/>
  <c r="L1010" i="15"/>
  <c r="L1009" i="15"/>
  <c r="L1008" i="15"/>
  <c r="L1007" i="15"/>
  <c r="L1006" i="15"/>
  <c r="L1005" i="15"/>
  <c r="L1004" i="15"/>
  <c r="L1003" i="15"/>
  <c r="L1002" i="15"/>
  <c r="L1001" i="15"/>
  <c r="L1000" i="15"/>
  <c r="L999" i="15"/>
  <c r="L998" i="15"/>
  <c r="L997" i="15"/>
  <c r="L996" i="15"/>
  <c r="L995" i="15"/>
  <c r="L994" i="15"/>
  <c r="L993" i="15"/>
  <c r="L992" i="15"/>
  <c r="L991" i="15"/>
  <c r="L990" i="15"/>
  <c r="L989" i="15"/>
  <c r="L988" i="15"/>
  <c r="L987" i="15"/>
  <c r="L986" i="15"/>
  <c r="L985" i="15"/>
  <c r="L984" i="15"/>
  <c r="L983" i="15"/>
  <c r="L982" i="15"/>
  <c r="L981" i="15"/>
  <c r="L980" i="15"/>
  <c r="L979" i="15"/>
  <c r="L978" i="15"/>
  <c r="L977" i="15"/>
  <c r="L976" i="15"/>
  <c r="L975" i="15"/>
  <c r="L974" i="15"/>
  <c r="L973" i="15"/>
  <c r="L972" i="15"/>
  <c r="L971" i="15"/>
  <c r="L970" i="15"/>
  <c r="L969" i="15"/>
  <c r="L968" i="15"/>
  <c r="L967" i="15"/>
  <c r="L966" i="15"/>
  <c r="L965" i="15"/>
  <c r="L964" i="15"/>
  <c r="L963" i="15"/>
  <c r="L962" i="15"/>
  <c r="L961" i="15"/>
  <c r="L960" i="15"/>
  <c r="L959" i="15"/>
  <c r="L958" i="15"/>
  <c r="L957" i="15"/>
  <c r="L956" i="15"/>
  <c r="L955" i="15"/>
  <c r="L954" i="15"/>
  <c r="L953" i="15"/>
  <c r="L952" i="15"/>
  <c r="L951" i="15"/>
  <c r="L950" i="15"/>
  <c r="L949" i="15"/>
  <c r="L948" i="15"/>
  <c r="L947" i="15"/>
  <c r="L946" i="15"/>
  <c r="L945" i="15"/>
  <c r="L944" i="15"/>
  <c r="L943" i="15"/>
  <c r="L942" i="15"/>
  <c r="L941" i="15"/>
  <c r="L940" i="15"/>
  <c r="L939" i="15"/>
  <c r="L938" i="15"/>
  <c r="L937" i="15"/>
  <c r="L936" i="15"/>
  <c r="L935" i="15"/>
  <c r="L934" i="15"/>
  <c r="L933" i="15"/>
  <c r="L932" i="15"/>
  <c r="L931" i="15"/>
  <c r="L930" i="15"/>
  <c r="L929" i="15"/>
  <c r="L928" i="15"/>
  <c r="L927" i="15"/>
  <c r="L926" i="15"/>
  <c r="L925" i="15"/>
  <c r="L924" i="15"/>
  <c r="L923" i="15"/>
  <c r="L922" i="15"/>
  <c r="L921" i="15"/>
  <c r="L920" i="15"/>
  <c r="L919" i="15"/>
  <c r="L918" i="15"/>
  <c r="L917" i="15"/>
  <c r="L916" i="15"/>
  <c r="L915" i="15"/>
  <c r="L914" i="15"/>
  <c r="L913" i="15"/>
  <c r="L912" i="15"/>
  <c r="L911" i="15"/>
  <c r="L910" i="15"/>
  <c r="L909" i="15"/>
  <c r="L908" i="15"/>
  <c r="L907" i="15"/>
  <c r="L906" i="15"/>
  <c r="L905" i="15"/>
  <c r="L904" i="15"/>
  <c r="L903" i="15"/>
  <c r="L902" i="15"/>
  <c r="L901" i="15"/>
  <c r="L900" i="15"/>
  <c r="L899" i="15"/>
  <c r="L898" i="15"/>
  <c r="L897" i="15"/>
  <c r="L896" i="15"/>
  <c r="L895" i="15"/>
  <c r="L894" i="15"/>
  <c r="L893" i="15"/>
  <c r="L892" i="15"/>
  <c r="L891" i="15"/>
  <c r="L890" i="15"/>
  <c r="L889" i="15"/>
  <c r="L888" i="15"/>
  <c r="L887" i="15"/>
  <c r="L886" i="15"/>
  <c r="L885" i="15"/>
  <c r="L884" i="15"/>
  <c r="L883" i="15"/>
  <c r="L882" i="15"/>
  <c r="L881" i="15"/>
  <c r="L880" i="15"/>
  <c r="L879" i="15"/>
  <c r="L878" i="15"/>
  <c r="L877" i="15"/>
  <c r="L876" i="15"/>
  <c r="L875" i="15"/>
  <c r="L874" i="15"/>
  <c r="L873" i="15"/>
  <c r="L872" i="15"/>
  <c r="L871" i="15"/>
  <c r="L870" i="15"/>
  <c r="L869" i="15"/>
  <c r="L868" i="15"/>
  <c r="L867" i="15"/>
  <c r="L866" i="15"/>
  <c r="L865" i="15"/>
  <c r="L864" i="15"/>
  <c r="L863" i="15"/>
  <c r="L862" i="15"/>
  <c r="L861" i="15"/>
  <c r="L860" i="15"/>
  <c r="L859" i="15"/>
  <c r="L858" i="15"/>
  <c r="L857" i="15"/>
  <c r="L856" i="15"/>
  <c r="L855" i="15"/>
  <c r="L854" i="15"/>
  <c r="L853" i="15"/>
  <c r="L852" i="15"/>
  <c r="L851" i="15"/>
  <c r="L850" i="15"/>
  <c r="L849" i="15"/>
  <c r="L848" i="15"/>
  <c r="L847" i="15"/>
  <c r="L846" i="15"/>
  <c r="L845" i="15"/>
  <c r="L844" i="15"/>
  <c r="L843" i="15"/>
  <c r="L842" i="15"/>
  <c r="L841" i="15"/>
  <c r="L840" i="15"/>
  <c r="L839" i="15"/>
  <c r="L838" i="15"/>
  <c r="L837" i="15"/>
  <c r="L836" i="15"/>
  <c r="L835" i="15"/>
  <c r="L834" i="15"/>
  <c r="L833" i="15"/>
  <c r="L832" i="15"/>
  <c r="L831" i="15"/>
  <c r="L830" i="15"/>
  <c r="L829" i="15"/>
  <c r="L828" i="15"/>
  <c r="L827" i="15"/>
  <c r="L826" i="15"/>
  <c r="L825" i="15"/>
  <c r="L824" i="15"/>
  <c r="L823" i="15"/>
  <c r="L822" i="15"/>
  <c r="L821" i="15"/>
  <c r="L820" i="15"/>
  <c r="L819" i="15"/>
  <c r="L818" i="15"/>
  <c r="L817" i="15"/>
  <c r="L816" i="15"/>
  <c r="L815" i="15"/>
  <c r="L814" i="15"/>
  <c r="L813" i="15"/>
  <c r="L812" i="15"/>
  <c r="L811" i="15"/>
  <c r="L810" i="15"/>
  <c r="L809" i="15"/>
  <c r="L808" i="15"/>
  <c r="L807" i="15"/>
  <c r="L806" i="15"/>
  <c r="L805" i="15"/>
  <c r="L804" i="15"/>
  <c r="L803" i="15"/>
  <c r="L802" i="15"/>
  <c r="L801" i="15"/>
  <c r="L800" i="15"/>
  <c r="L799" i="15"/>
  <c r="L798" i="15"/>
  <c r="L797" i="15"/>
  <c r="L796" i="15"/>
  <c r="L795" i="15"/>
  <c r="L794" i="15"/>
  <c r="L793" i="15"/>
  <c r="L792" i="15"/>
  <c r="L791" i="15"/>
  <c r="L790" i="15"/>
  <c r="L789" i="15"/>
  <c r="L788" i="15"/>
  <c r="L787" i="15"/>
  <c r="L786" i="15"/>
  <c r="L785" i="15"/>
  <c r="L784" i="15"/>
  <c r="L783" i="15"/>
  <c r="L782" i="15"/>
  <c r="L781" i="15"/>
  <c r="L780" i="15"/>
  <c r="L779" i="15"/>
  <c r="L778" i="15"/>
  <c r="L777" i="15"/>
  <c r="L776" i="15"/>
  <c r="L775" i="15"/>
  <c r="L774" i="15"/>
  <c r="L773" i="15"/>
  <c r="L772" i="15"/>
  <c r="L771" i="15"/>
  <c r="L770" i="15"/>
  <c r="L769" i="15"/>
  <c r="L768" i="15"/>
  <c r="L767" i="15"/>
  <c r="L766" i="15"/>
  <c r="L765" i="15"/>
  <c r="L764" i="15"/>
  <c r="L763" i="15"/>
  <c r="L762" i="15"/>
  <c r="L761" i="15"/>
  <c r="L760" i="15"/>
  <c r="L759" i="15"/>
  <c r="L758" i="15"/>
  <c r="L757" i="15"/>
  <c r="L756" i="15"/>
  <c r="L755" i="15"/>
  <c r="L754" i="15"/>
  <c r="L753" i="15"/>
  <c r="L752" i="15"/>
  <c r="L751" i="15"/>
  <c r="L750" i="15"/>
  <c r="L749" i="15"/>
  <c r="L748" i="15"/>
  <c r="L747" i="15"/>
  <c r="L746" i="15"/>
  <c r="L745" i="15"/>
  <c r="L744" i="15"/>
  <c r="L743" i="15"/>
  <c r="L742" i="15"/>
  <c r="L741" i="15"/>
  <c r="L740" i="15"/>
  <c r="L739" i="15"/>
  <c r="L738" i="15"/>
  <c r="L737" i="15"/>
  <c r="L736" i="15"/>
  <c r="L735" i="15"/>
  <c r="L734" i="15"/>
  <c r="L733" i="15"/>
  <c r="L732" i="15"/>
  <c r="L731" i="15"/>
  <c r="L730" i="15"/>
  <c r="L729" i="15"/>
  <c r="L728" i="15"/>
  <c r="L727" i="15"/>
  <c r="L726" i="15"/>
  <c r="L725" i="15"/>
  <c r="L724" i="15"/>
  <c r="L723" i="15"/>
  <c r="L722" i="15"/>
  <c r="L721" i="15"/>
  <c r="L720" i="15"/>
  <c r="L719" i="15"/>
  <c r="L718" i="15"/>
  <c r="L717" i="15"/>
  <c r="L716" i="15"/>
  <c r="L715" i="15"/>
  <c r="L714" i="15"/>
  <c r="L713" i="15"/>
  <c r="L712" i="15"/>
  <c r="L711" i="15"/>
  <c r="L710" i="15"/>
  <c r="L709" i="15"/>
  <c r="L708" i="15"/>
  <c r="L707" i="15"/>
  <c r="L706" i="15"/>
  <c r="L705" i="15"/>
  <c r="L704" i="15"/>
  <c r="L703" i="15"/>
  <c r="L702" i="15"/>
  <c r="L701" i="15"/>
  <c r="L700" i="15"/>
  <c r="L699" i="15"/>
  <c r="L698" i="15"/>
  <c r="L697" i="15"/>
  <c r="L696" i="15"/>
  <c r="L695" i="15"/>
  <c r="L694" i="15"/>
  <c r="L693" i="15"/>
  <c r="L692" i="15"/>
  <c r="L691" i="15"/>
  <c r="L690" i="15"/>
  <c r="L689" i="15"/>
  <c r="L688" i="15"/>
  <c r="L687" i="15"/>
  <c r="L686" i="15"/>
  <c r="L685" i="15"/>
  <c r="L684" i="15"/>
  <c r="L683" i="15"/>
  <c r="L682" i="15"/>
  <c r="L681" i="15"/>
  <c r="L680" i="15"/>
  <c r="L679" i="15"/>
  <c r="L678" i="15"/>
  <c r="L677" i="15"/>
  <c r="L676" i="15"/>
  <c r="L675" i="15"/>
  <c r="L674" i="15"/>
  <c r="L673" i="15"/>
  <c r="L672" i="15"/>
  <c r="L671" i="15"/>
  <c r="L670" i="15"/>
  <c r="L669" i="15"/>
  <c r="L668" i="15"/>
  <c r="L667" i="15"/>
  <c r="L666" i="15"/>
  <c r="L665" i="15"/>
  <c r="L664" i="15"/>
  <c r="L663" i="15"/>
  <c r="L662" i="15"/>
  <c r="L661" i="15"/>
  <c r="L660" i="15"/>
  <c r="L659" i="15"/>
  <c r="L658" i="15"/>
  <c r="L657" i="15"/>
  <c r="L656" i="15"/>
  <c r="L655" i="15"/>
  <c r="L654" i="15"/>
  <c r="L653" i="15"/>
  <c r="L652" i="15"/>
  <c r="L651" i="15"/>
  <c r="L650" i="15"/>
  <c r="L649" i="15"/>
  <c r="L648" i="15"/>
  <c r="L647" i="15"/>
  <c r="L646" i="15"/>
  <c r="L645" i="15"/>
  <c r="L644" i="15"/>
  <c r="L643" i="15"/>
  <c r="L642" i="15"/>
  <c r="L641" i="15"/>
  <c r="L640" i="15"/>
  <c r="L639" i="15"/>
  <c r="L638" i="15"/>
  <c r="L637" i="15"/>
  <c r="L636" i="15"/>
  <c r="L635" i="15"/>
  <c r="L634" i="15"/>
  <c r="L633" i="15"/>
  <c r="L632" i="15"/>
  <c r="L631" i="15"/>
  <c r="L630" i="15"/>
  <c r="L629" i="15"/>
  <c r="L628" i="15"/>
  <c r="L627" i="15"/>
  <c r="L626" i="15"/>
  <c r="L625" i="15"/>
  <c r="L624" i="15"/>
  <c r="L623" i="15"/>
  <c r="L622" i="15"/>
  <c r="L621" i="15"/>
  <c r="L620" i="15"/>
  <c r="L619" i="15"/>
  <c r="L618" i="15"/>
  <c r="L617" i="15"/>
  <c r="L616" i="15"/>
  <c r="L615" i="15"/>
  <c r="L614" i="15"/>
  <c r="L613" i="15"/>
  <c r="L612" i="15"/>
  <c r="L611" i="15"/>
  <c r="L610" i="15"/>
  <c r="L609" i="15"/>
  <c r="L608" i="15"/>
  <c r="L607" i="15"/>
  <c r="L606" i="15"/>
  <c r="L605" i="15"/>
  <c r="L604" i="15"/>
  <c r="L603" i="15"/>
  <c r="L602" i="15"/>
  <c r="L601" i="15"/>
  <c r="L600" i="15"/>
  <c r="L599" i="15"/>
  <c r="L598" i="15"/>
  <c r="L597" i="15"/>
  <c r="L596" i="15"/>
  <c r="L595" i="15"/>
  <c r="L594" i="15"/>
  <c r="L593" i="15"/>
  <c r="L592" i="15"/>
  <c r="L591" i="15"/>
  <c r="L590" i="15"/>
  <c r="L589" i="15"/>
  <c r="L588" i="15"/>
  <c r="L587" i="15"/>
  <c r="L586" i="15"/>
  <c r="L585" i="15"/>
  <c r="L584" i="15"/>
  <c r="L583" i="15"/>
  <c r="L582" i="15"/>
  <c r="L581" i="15"/>
  <c r="L580" i="15"/>
  <c r="L579" i="15"/>
  <c r="L578" i="15"/>
  <c r="L577" i="15"/>
  <c r="L576" i="15"/>
  <c r="L575" i="15"/>
  <c r="L574" i="15"/>
  <c r="L573" i="15"/>
  <c r="L572" i="15"/>
  <c r="L571" i="15"/>
  <c r="L570" i="15"/>
  <c r="L569" i="15"/>
  <c r="L568" i="15"/>
  <c r="L567" i="15"/>
  <c r="L566" i="15"/>
  <c r="L565" i="15"/>
  <c r="L564" i="15"/>
  <c r="L563" i="15"/>
  <c r="L562" i="15"/>
  <c r="L561" i="15"/>
  <c r="L560" i="15"/>
  <c r="L559" i="15"/>
  <c r="L558" i="15"/>
  <c r="L557" i="15"/>
  <c r="L556" i="15"/>
  <c r="L555" i="15"/>
  <c r="L554" i="15"/>
  <c r="L553" i="15"/>
  <c r="L552" i="15"/>
  <c r="L551" i="15"/>
  <c r="L550" i="15"/>
  <c r="L549" i="15"/>
  <c r="L548" i="15"/>
  <c r="L547" i="15"/>
  <c r="L546" i="15"/>
  <c r="L545" i="15"/>
  <c r="L544" i="15"/>
  <c r="L543" i="15"/>
  <c r="L542" i="15"/>
  <c r="L541" i="15"/>
  <c r="L540" i="15"/>
  <c r="L539" i="15"/>
  <c r="L538" i="15"/>
  <c r="L537" i="15"/>
  <c r="L536" i="15"/>
  <c r="L535" i="15"/>
  <c r="L534" i="15"/>
  <c r="L533" i="15"/>
  <c r="L532" i="15"/>
  <c r="L531" i="15"/>
  <c r="L530" i="15"/>
  <c r="L529" i="15"/>
  <c r="L528" i="15"/>
  <c r="L527" i="15"/>
  <c r="L526" i="15"/>
  <c r="L525" i="15"/>
  <c r="L524" i="15"/>
  <c r="L523" i="15"/>
  <c r="L522" i="15"/>
  <c r="L521" i="15"/>
  <c r="L520" i="15"/>
  <c r="L519" i="15"/>
  <c r="L518" i="15"/>
  <c r="L517" i="15"/>
  <c r="L516" i="15"/>
  <c r="L515" i="15"/>
  <c r="L514" i="15"/>
  <c r="L513" i="15"/>
  <c r="L512" i="15"/>
  <c r="L511" i="15"/>
  <c r="L510" i="15"/>
  <c r="L509" i="15"/>
  <c r="L508" i="15"/>
  <c r="L507" i="15"/>
  <c r="L506" i="15"/>
  <c r="L505" i="15"/>
  <c r="L504" i="15"/>
  <c r="L503" i="15"/>
  <c r="L502" i="15"/>
  <c r="L501" i="15"/>
  <c r="L500" i="15"/>
  <c r="L499" i="15"/>
  <c r="L498" i="15"/>
  <c r="L497" i="15"/>
  <c r="L496" i="15"/>
  <c r="L495" i="15"/>
  <c r="L494" i="15"/>
  <c r="L493" i="15"/>
  <c r="L492" i="15"/>
  <c r="L491" i="15"/>
  <c r="L490" i="15"/>
  <c r="L489" i="15"/>
  <c r="L488" i="15"/>
  <c r="L487" i="15"/>
  <c r="L486" i="15"/>
  <c r="L485" i="15"/>
  <c r="L484" i="15"/>
  <c r="L483" i="15"/>
  <c r="L482" i="15"/>
  <c r="L481" i="15"/>
  <c r="L480" i="15"/>
  <c r="L479" i="15"/>
  <c r="L478" i="15"/>
  <c r="L477" i="15"/>
  <c r="L476" i="15"/>
  <c r="L475" i="15"/>
  <c r="L474" i="15"/>
  <c r="L473" i="15"/>
  <c r="L472" i="15"/>
  <c r="L471" i="15"/>
  <c r="L470" i="15"/>
  <c r="L469" i="15"/>
  <c r="L468" i="15"/>
  <c r="L467" i="15"/>
  <c r="L466" i="15"/>
  <c r="L465" i="15"/>
  <c r="L464" i="15"/>
  <c r="L463" i="15"/>
  <c r="L462" i="15"/>
  <c r="L461" i="15"/>
  <c r="L460" i="15"/>
  <c r="L459" i="15"/>
  <c r="L458" i="15"/>
  <c r="L457" i="15"/>
  <c r="L456" i="15"/>
  <c r="L455" i="15"/>
  <c r="L454" i="15"/>
  <c r="L453" i="15"/>
  <c r="L452" i="15"/>
  <c r="L451" i="15"/>
  <c r="L450" i="15"/>
  <c r="L449" i="15"/>
  <c r="L448" i="15"/>
  <c r="L447" i="15"/>
  <c r="L446" i="15"/>
  <c r="L445" i="15"/>
  <c r="L444" i="15"/>
  <c r="L443" i="15"/>
  <c r="L442" i="15"/>
  <c r="L441" i="15"/>
  <c r="L440" i="15"/>
  <c r="L439" i="15"/>
  <c r="L438" i="15"/>
  <c r="L437" i="15"/>
  <c r="L436" i="15"/>
  <c r="L435" i="15"/>
  <c r="L434" i="15"/>
  <c r="L433" i="15"/>
  <c r="L432" i="15"/>
  <c r="L431" i="15"/>
  <c r="L430" i="15"/>
  <c r="L429" i="15"/>
  <c r="L428" i="15"/>
  <c r="L427" i="15"/>
  <c r="L426" i="15"/>
  <c r="L425" i="15"/>
  <c r="L424" i="15"/>
  <c r="L423" i="15"/>
  <c r="L422" i="15"/>
  <c r="L421" i="15"/>
  <c r="L420" i="15"/>
  <c r="L419" i="15"/>
  <c r="L418" i="15"/>
  <c r="L417" i="15"/>
  <c r="L416" i="15"/>
  <c r="L415" i="15"/>
  <c r="L414" i="15"/>
  <c r="L413" i="15"/>
  <c r="L412" i="15"/>
  <c r="L411" i="15"/>
  <c r="L410" i="15"/>
  <c r="L409" i="15"/>
  <c r="L408" i="15"/>
  <c r="L407" i="15"/>
  <c r="L406" i="15"/>
  <c r="L405" i="15"/>
  <c r="L404" i="15"/>
  <c r="L403" i="15"/>
  <c r="L402" i="15"/>
  <c r="L401" i="15"/>
  <c r="L400" i="15"/>
  <c r="L399" i="15"/>
  <c r="L398" i="15"/>
  <c r="L397" i="15"/>
  <c r="L396" i="15"/>
  <c r="L395" i="15"/>
  <c r="L394" i="15"/>
  <c r="L393" i="15"/>
  <c r="L392" i="15"/>
  <c r="L391" i="15"/>
  <c r="L390" i="15"/>
  <c r="L389" i="15"/>
  <c r="L388" i="15"/>
  <c r="L387" i="15"/>
  <c r="L386" i="15"/>
  <c r="L385" i="15"/>
  <c r="L384" i="15"/>
  <c r="L383" i="15"/>
  <c r="L382" i="15"/>
  <c r="L381" i="15"/>
  <c r="L380" i="15"/>
  <c r="L379" i="15"/>
  <c r="L378" i="15"/>
  <c r="L377" i="15"/>
  <c r="L376" i="15"/>
  <c r="L375" i="15"/>
  <c r="L374" i="15"/>
  <c r="L373" i="15"/>
  <c r="L372" i="15"/>
  <c r="L371" i="15"/>
  <c r="L370" i="15"/>
  <c r="L369" i="15"/>
  <c r="L368" i="15"/>
  <c r="L367" i="15"/>
  <c r="L366" i="15"/>
  <c r="L365" i="15"/>
  <c r="L364" i="15"/>
  <c r="L363" i="15"/>
  <c r="L362" i="15"/>
  <c r="L361" i="15"/>
  <c r="L360" i="15"/>
  <c r="L359" i="15"/>
  <c r="L358" i="15"/>
  <c r="L357" i="15"/>
  <c r="L356" i="15"/>
  <c r="L355" i="15"/>
  <c r="L354" i="15"/>
  <c r="L353" i="15"/>
  <c r="L352" i="15"/>
  <c r="L351" i="15"/>
  <c r="L350" i="15"/>
  <c r="L349" i="15"/>
  <c r="L348" i="15"/>
  <c r="L347" i="15"/>
  <c r="L346" i="15"/>
  <c r="L345" i="15"/>
  <c r="L344" i="15"/>
  <c r="L343" i="15"/>
  <c r="L342" i="15"/>
  <c r="L341" i="15"/>
  <c r="L340" i="15"/>
  <c r="L339" i="15"/>
  <c r="L338" i="15"/>
  <c r="L337" i="15"/>
  <c r="L336" i="15"/>
  <c r="L335" i="15"/>
  <c r="L334" i="15"/>
  <c r="L333" i="15"/>
  <c r="L332" i="15"/>
  <c r="L331" i="15"/>
  <c r="L330" i="15"/>
  <c r="L329" i="15"/>
  <c r="L328" i="15"/>
  <c r="L327" i="15"/>
  <c r="L326" i="15"/>
  <c r="L325" i="15"/>
  <c r="L324" i="15"/>
  <c r="L323" i="15"/>
  <c r="L322" i="15"/>
  <c r="L321" i="15"/>
  <c r="L320" i="15"/>
  <c r="L319" i="15"/>
  <c r="L318" i="15"/>
  <c r="L317" i="15"/>
  <c r="L316" i="15"/>
  <c r="L315" i="15"/>
  <c r="L314" i="15"/>
  <c r="L313" i="15"/>
  <c r="L312" i="15"/>
  <c r="L311" i="15"/>
  <c r="L310" i="15"/>
  <c r="L309" i="15"/>
  <c r="L308" i="15"/>
  <c r="L307" i="15"/>
  <c r="L306" i="15"/>
  <c r="L305" i="15"/>
  <c r="L304" i="15"/>
  <c r="L303" i="15"/>
  <c r="L302" i="15"/>
  <c r="L301" i="15"/>
  <c r="L300" i="15"/>
  <c r="L299" i="15"/>
  <c r="L298" i="15"/>
  <c r="L297" i="15"/>
  <c r="L296" i="15"/>
  <c r="L295" i="15"/>
  <c r="L294" i="15"/>
  <c r="L293" i="15"/>
  <c r="L292" i="15"/>
  <c r="L291" i="15"/>
  <c r="L290" i="15"/>
  <c r="L289" i="15"/>
  <c r="L288" i="15"/>
  <c r="L287" i="15"/>
  <c r="L286" i="15"/>
  <c r="L285" i="15"/>
  <c r="L284" i="15"/>
  <c r="L283" i="15"/>
  <c r="L282" i="15"/>
  <c r="L281" i="15"/>
  <c r="L280" i="15"/>
  <c r="L279" i="15"/>
  <c r="L278" i="15"/>
  <c r="L277" i="15"/>
  <c r="L276" i="15"/>
  <c r="L275" i="15"/>
  <c r="L274" i="15"/>
  <c r="L273" i="15"/>
  <c r="L272" i="15"/>
  <c r="L271" i="15"/>
  <c r="L270" i="15"/>
  <c r="L269" i="15"/>
  <c r="L268" i="15"/>
  <c r="L267" i="15"/>
  <c r="L266" i="15"/>
  <c r="L265" i="15"/>
  <c r="L264" i="15"/>
  <c r="L263" i="15"/>
  <c r="L262" i="15"/>
  <c r="L261" i="15"/>
  <c r="L260" i="15"/>
  <c r="L259" i="15"/>
  <c r="L258" i="15"/>
  <c r="L257" i="15"/>
  <c r="L256" i="15"/>
  <c r="L255" i="15"/>
  <c r="L254" i="15"/>
  <c r="L253" i="15"/>
  <c r="L252" i="15"/>
  <c r="L251" i="15"/>
  <c r="L250" i="15"/>
  <c r="L249" i="15"/>
  <c r="L248" i="15"/>
  <c r="L247" i="15"/>
  <c r="L246" i="15"/>
  <c r="L245" i="15"/>
  <c r="L244" i="15"/>
  <c r="L243" i="15"/>
  <c r="L242" i="15"/>
  <c r="L241" i="15"/>
  <c r="L240" i="15"/>
  <c r="L239" i="15"/>
  <c r="L238" i="15"/>
  <c r="L237" i="15"/>
  <c r="L236" i="15"/>
  <c r="L235" i="15"/>
  <c r="L234" i="15"/>
  <c r="L233" i="15"/>
  <c r="L232" i="15"/>
  <c r="L231" i="15"/>
  <c r="L230" i="15"/>
  <c r="L229" i="15"/>
  <c r="L228" i="15"/>
  <c r="L227" i="15"/>
  <c r="L226" i="15"/>
  <c r="L225" i="15"/>
  <c r="L224" i="15"/>
  <c r="L223" i="15"/>
  <c r="L222" i="15"/>
  <c r="L221" i="15"/>
  <c r="L220" i="15"/>
  <c r="L219" i="15"/>
  <c r="L218" i="15"/>
  <c r="L217" i="15"/>
  <c r="L216" i="15"/>
  <c r="L215" i="15"/>
  <c r="L214" i="15"/>
  <c r="L213" i="15"/>
  <c r="L212" i="15"/>
  <c r="L211" i="15"/>
  <c r="L210" i="15"/>
  <c r="L209" i="15"/>
  <c r="L208" i="15"/>
  <c r="L207" i="15"/>
  <c r="L206" i="15"/>
  <c r="L205" i="15"/>
  <c r="L204" i="15"/>
  <c r="L203" i="15"/>
  <c r="L202" i="15"/>
  <c r="L201" i="15"/>
  <c r="L200" i="15"/>
  <c r="L199" i="15"/>
  <c r="L198" i="15"/>
  <c r="L197" i="15"/>
  <c r="L196" i="15"/>
  <c r="L195" i="15"/>
  <c r="L194" i="15"/>
  <c r="L193" i="15"/>
  <c r="L192" i="15"/>
  <c r="L191" i="15"/>
  <c r="L190" i="15"/>
  <c r="L189" i="15"/>
  <c r="L188" i="15"/>
  <c r="L187" i="15"/>
  <c r="L186" i="15"/>
  <c r="L185" i="15"/>
  <c r="L184" i="15"/>
  <c r="L183" i="15"/>
  <c r="L182" i="15"/>
  <c r="L181" i="15"/>
  <c r="L180" i="15"/>
  <c r="L179" i="15"/>
  <c r="L178" i="15"/>
  <c r="L177" i="15"/>
  <c r="L176" i="15"/>
  <c r="L175" i="15"/>
  <c r="L174" i="15"/>
  <c r="L173" i="15"/>
  <c r="L172" i="15"/>
  <c r="L171" i="15"/>
  <c r="L170" i="15"/>
  <c r="L169" i="15"/>
  <c r="L168" i="15"/>
  <c r="L167" i="15"/>
  <c r="L166" i="15"/>
  <c r="L165" i="15"/>
  <c r="L164" i="15"/>
  <c r="L163" i="15"/>
  <c r="L162" i="15"/>
  <c r="L161" i="15"/>
  <c r="L160" i="15"/>
  <c r="L159" i="15"/>
  <c r="L158" i="15"/>
  <c r="L157" i="15"/>
  <c r="L156" i="15"/>
  <c r="L155" i="15"/>
  <c r="L154" i="15"/>
  <c r="L153" i="15"/>
  <c r="L152" i="15"/>
  <c r="L151" i="15"/>
  <c r="L150" i="15"/>
  <c r="L149" i="15"/>
  <c r="L148" i="15"/>
  <c r="L147" i="15"/>
  <c r="L146" i="15"/>
  <c r="L145" i="15"/>
  <c r="L144" i="15"/>
  <c r="L143" i="15"/>
  <c r="L142" i="15"/>
  <c r="L141" i="15"/>
  <c r="L140" i="15"/>
  <c r="L139" i="15"/>
  <c r="L138" i="15"/>
  <c r="L137" i="15"/>
  <c r="L136" i="15"/>
  <c r="L135" i="15"/>
  <c r="L134" i="15"/>
  <c r="L133" i="15"/>
  <c r="L132" i="15"/>
  <c r="L131" i="15"/>
  <c r="L130" i="15"/>
  <c r="L129" i="15"/>
  <c r="L128" i="15"/>
  <c r="L127" i="15"/>
  <c r="L126" i="15"/>
  <c r="L125" i="15"/>
  <c r="L124" i="15"/>
  <c r="L123" i="15"/>
  <c r="L122" i="15"/>
  <c r="L121" i="15"/>
  <c r="L120" i="15"/>
  <c r="L119" i="15"/>
  <c r="L118" i="15"/>
  <c r="L117" i="15"/>
  <c r="L116" i="15"/>
  <c r="L115" i="15"/>
  <c r="L114" i="15"/>
  <c r="L113" i="15"/>
  <c r="L112" i="15"/>
  <c r="L111" i="15"/>
  <c r="L110" i="15"/>
  <c r="L109" i="15"/>
  <c r="L108" i="15"/>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2" i="15"/>
  <c r="I1072" i="15"/>
  <c r="I1071" i="15"/>
  <c r="I1070" i="15"/>
  <c r="I1069" i="15"/>
  <c r="I1068" i="15"/>
  <c r="I1067" i="15"/>
  <c r="I1066" i="15"/>
  <c r="I1065" i="15"/>
  <c r="I1064" i="15"/>
  <c r="I1063" i="15"/>
  <c r="I1062" i="15"/>
  <c r="I1061" i="15"/>
  <c r="I1060" i="15"/>
  <c r="I1059" i="15"/>
  <c r="I1058" i="15"/>
  <c r="I1057" i="15"/>
  <c r="I1056" i="15"/>
  <c r="I1055" i="15"/>
  <c r="I1054" i="15"/>
  <c r="I1053" i="15"/>
  <c r="I1052" i="15"/>
  <c r="I1051" i="15"/>
  <c r="I1050" i="15"/>
  <c r="I1049" i="15"/>
  <c r="I1048" i="15"/>
  <c r="I1047" i="15"/>
  <c r="I1046" i="15"/>
  <c r="I1045" i="15"/>
  <c r="I1044" i="15"/>
  <c r="I1043" i="15"/>
  <c r="I1042" i="15"/>
  <c r="I1041" i="15"/>
  <c r="I1040" i="15"/>
  <c r="I1039" i="15"/>
  <c r="I1038" i="15"/>
  <c r="I1037" i="15"/>
  <c r="I1036" i="15"/>
  <c r="I1035" i="15"/>
  <c r="I1034" i="15"/>
  <c r="I1033" i="15"/>
  <c r="I1032" i="15"/>
  <c r="I1031" i="15"/>
  <c r="I1030" i="15"/>
  <c r="I1029" i="15"/>
  <c r="I1028" i="15"/>
  <c r="I1027" i="15"/>
  <c r="I1026" i="15"/>
  <c r="I1025" i="15"/>
  <c r="I1024" i="15"/>
  <c r="I1023" i="15"/>
  <c r="I1022" i="15"/>
  <c r="I1021" i="15"/>
  <c r="I1020" i="15"/>
  <c r="I1019" i="15"/>
  <c r="I1018" i="15"/>
  <c r="I1017" i="15"/>
  <c r="I1016" i="15"/>
  <c r="I1015" i="15"/>
  <c r="I1014" i="15"/>
  <c r="I1013" i="15"/>
  <c r="I1012" i="15"/>
  <c r="I1011" i="15"/>
  <c r="I1010" i="15"/>
  <c r="I1009" i="15"/>
  <c r="I1008" i="15"/>
  <c r="I1007" i="15"/>
  <c r="I1006" i="15"/>
  <c r="I1005" i="15"/>
  <c r="I1004" i="15"/>
  <c r="I1003" i="15"/>
  <c r="I1002" i="15"/>
  <c r="I1001" i="15"/>
  <c r="I1000" i="15"/>
  <c r="I999" i="15"/>
  <c r="I998" i="15"/>
  <c r="I997" i="15"/>
  <c r="I996" i="15"/>
  <c r="I995" i="15"/>
  <c r="I994" i="15"/>
  <c r="I993" i="15"/>
  <c r="I992" i="15"/>
  <c r="I991" i="15"/>
  <c r="I990" i="15"/>
  <c r="I989" i="15"/>
  <c r="I988" i="15"/>
  <c r="I987" i="15"/>
  <c r="I986" i="15"/>
  <c r="I985" i="15"/>
  <c r="I984" i="15"/>
  <c r="I983" i="15"/>
  <c r="I982" i="15"/>
  <c r="I981" i="15"/>
  <c r="I980" i="15"/>
  <c r="I979" i="15"/>
  <c r="I978" i="15"/>
  <c r="I977" i="15"/>
  <c r="I976" i="15"/>
  <c r="I975" i="15"/>
  <c r="I974" i="15"/>
  <c r="I973" i="15"/>
  <c r="I972" i="15"/>
  <c r="I971" i="15"/>
  <c r="I970" i="15"/>
  <c r="I969" i="15"/>
  <c r="I968" i="15"/>
  <c r="I967" i="15"/>
  <c r="I966" i="15"/>
  <c r="I965" i="15"/>
  <c r="I964" i="15"/>
  <c r="I963" i="15"/>
  <c r="I962" i="15"/>
  <c r="I961" i="15"/>
  <c r="I960" i="15"/>
  <c r="I959" i="15"/>
  <c r="I958" i="15"/>
  <c r="I957" i="15"/>
  <c r="I956" i="15"/>
  <c r="I955" i="15"/>
  <c r="I954" i="15"/>
  <c r="I953" i="15"/>
  <c r="I952" i="15"/>
  <c r="I951" i="15"/>
  <c r="I950" i="15"/>
  <c r="I949" i="15"/>
  <c r="I948" i="15"/>
  <c r="I947" i="15"/>
  <c r="I946" i="15"/>
  <c r="I945" i="15"/>
  <c r="I944" i="15"/>
  <c r="I943" i="15"/>
  <c r="I942" i="15"/>
  <c r="I941" i="15"/>
  <c r="I940" i="15"/>
  <c r="I939" i="15"/>
  <c r="I938" i="15"/>
  <c r="I937" i="15"/>
  <c r="I936" i="15"/>
  <c r="I935" i="15"/>
  <c r="I934" i="15"/>
  <c r="I933" i="15"/>
  <c r="I932" i="15"/>
  <c r="I931" i="15"/>
  <c r="I930" i="15"/>
  <c r="I929" i="15"/>
  <c r="I928" i="15"/>
  <c r="I927" i="15"/>
  <c r="I926" i="15"/>
  <c r="I925" i="15"/>
  <c r="I924" i="15"/>
  <c r="I923" i="15"/>
  <c r="I922" i="15"/>
  <c r="I921" i="15"/>
  <c r="I920" i="15"/>
  <c r="I919" i="15"/>
  <c r="I918" i="15"/>
  <c r="I917" i="15"/>
  <c r="I916" i="15"/>
  <c r="I915" i="15"/>
  <c r="I914" i="15"/>
  <c r="I913" i="15"/>
  <c r="I912" i="15"/>
  <c r="I911" i="15"/>
  <c r="I910" i="15"/>
  <c r="I909" i="15"/>
  <c r="I908" i="15"/>
  <c r="I907" i="15"/>
  <c r="I906" i="15"/>
  <c r="I905" i="15"/>
  <c r="I904" i="15"/>
  <c r="I903" i="15"/>
  <c r="I902" i="15"/>
  <c r="I901" i="15"/>
  <c r="I900" i="15"/>
  <c r="I899" i="15"/>
  <c r="I898" i="15"/>
  <c r="I897" i="15"/>
  <c r="I896" i="15"/>
  <c r="I895" i="15"/>
  <c r="I894" i="15"/>
  <c r="I893" i="15"/>
  <c r="I892" i="15"/>
  <c r="I891" i="15"/>
  <c r="I890" i="15"/>
  <c r="I889" i="15"/>
  <c r="I888" i="15"/>
  <c r="I887" i="15"/>
  <c r="I886" i="15"/>
  <c r="I885" i="15"/>
  <c r="I884" i="15"/>
  <c r="I883" i="15"/>
  <c r="I882" i="15"/>
  <c r="I881" i="15"/>
  <c r="I880" i="15"/>
  <c r="I879" i="15"/>
  <c r="I878" i="15"/>
  <c r="I877" i="15"/>
  <c r="I876" i="15"/>
  <c r="I875" i="15"/>
  <c r="I874" i="15"/>
  <c r="I873" i="15"/>
  <c r="I872" i="15"/>
  <c r="I871" i="15"/>
  <c r="I870" i="15"/>
  <c r="I869" i="15"/>
  <c r="I868" i="15"/>
  <c r="I867" i="15"/>
  <c r="I866" i="15"/>
  <c r="I865" i="15"/>
  <c r="I864" i="15"/>
  <c r="I863" i="15"/>
  <c r="I862" i="15"/>
  <c r="I861" i="15"/>
  <c r="I860" i="15"/>
  <c r="I859" i="15"/>
  <c r="I858" i="15"/>
  <c r="I857" i="15"/>
  <c r="I856" i="15"/>
  <c r="I855" i="15"/>
  <c r="I854" i="15"/>
  <c r="I853" i="15"/>
  <c r="I852" i="15"/>
  <c r="I851" i="15"/>
  <c r="I850" i="15"/>
  <c r="I849" i="15"/>
  <c r="I848" i="15"/>
  <c r="I847" i="15"/>
  <c r="I846" i="15"/>
  <c r="I845" i="15"/>
  <c r="I844" i="15"/>
  <c r="I843" i="15"/>
  <c r="I842" i="15"/>
  <c r="I841" i="15"/>
  <c r="I840" i="15"/>
  <c r="I839" i="15"/>
  <c r="I838" i="15"/>
  <c r="I837" i="15"/>
  <c r="I836" i="15"/>
  <c r="I835" i="15"/>
  <c r="I834" i="15"/>
  <c r="I833" i="15"/>
  <c r="I832" i="15"/>
  <c r="I831" i="15"/>
  <c r="I830" i="15"/>
  <c r="I829" i="15"/>
  <c r="I828" i="15"/>
  <c r="I827" i="15"/>
  <c r="I826" i="15"/>
  <c r="I825" i="15"/>
  <c r="I824" i="15"/>
  <c r="I823" i="15"/>
  <c r="I822" i="15"/>
  <c r="I821" i="15"/>
  <c r="I820" i="15"/>
  <c r="I819" i="15"/>
  <c r="I818" i="15"/>
  <c r="I817" i="15"/>
  <c r="I816" i="15"/>
  <c r="I815" i="15"/>
  <c r="I814" i="15"/>
  <c r="I813" i="15"/>
  <c r="I812" i="15"/>
  <c r="I811" i="15"/>
  <c r="I810" i="15"/>
  <c r="I809" i="15"/>
  <c r="I808" i="15"/>
  <c r="I807" i="15"/>
  <c r="I806" i="15"/>
  <c r="I805" i="15"/>
  <c r="I804" i="15"/>
  <c r="I803" i="15"/>
  <c r="I802" i="15"/>
  <c r="I801" i="15"/>
  <c r="I800" i="15"/>
  <c r="I799" i="15"/>
  <c r="I798" i="15"/>
  <c r="I797" i="15"/>
  <c r="I796" i="15"/>
  <c r="I795" i="15"/>
  <c r="I794" i="15"/>
  <c r="I793" i="15"/>
  <c r="I792" i="15"/>
  <c r="I791" i="15"/>
  <c r="I790" i="15"/>
  <c r="I789" i="15"/>
  <c r="I788" i="15"/>
  <c r="I787" i="15"/>
  <c r="I786" i="15"/>
  <c r="I785" i="15"/>
  <c r="I784" i="15"/>
  <c r="I783" i="15"/>
  <c r="I782" i="15"/>
  <c r="I781" i="15"/>
  <c r="I780" i="15"/>
  <c r="I779" i="15"/>
  <c r="I778" i="15"/>
  <c r="I777" i="15"/>
  <c r="I776" i="15"/>
  <c r="I775" i="15"/>
  <c r="I774" i="15"/>
  <c r="I773" i="15"/>
  <c r="I772" i="15"/>
  <c r="I771" i="15"/>
  <c r="I770" i="15"/>
  <c r="I769" i="15"/>
  <c r="I768" i="15"/>
  <c r="I767" i="15"/>
  <c r="I766" i="15"/>
  <c r="I765" i="15"/>
  <c r="I764" i="15"/>
  <c r="I763" i="15"/>
  <c r="I762" i="15"/>
  <c r="I761" i="15"/>
  <c r="I760" i="15"/>
  <c r="I759" i="15"/>
  <c r="I758" i="15"/>
  <c r="I757" i="15"/>
  <c r="I756" i="15"/>
  <c r="I755" i="15"/>
  <c r="I754" i="15"/>
  <c r="I753" i="15"/>
  <c r="I752" i="15"/>
  <c r="I751" i="15"/>
  <c r="I750" i="15"/>
  <c r="I749" i="15"/>
  <c r="I748" i="15"/>
  <c r="I747" i="15"/>
  <c r="I746" i="15"/>
  <c r="I745" i="15"/>
  <c r="I744" i="15"/>
  <c r="I743" i="15"/>
  <c r="I742" i="15"/>
  <c r="I741" i="15"/>
  <c r="I740" i="15"/>
  <c r="I739" i="15"/>
  <c r="I738" i="15"/>
  <c r="I737" i="15"/>
  <c r="I736" i="15"/>
  <c r="I735" i="15"/>
  <c r="I734" i="15"/>
  <c r="I733" i="15"/>
  <c r="I732" i="15"/>
  <c r="I731" i="15"/>
  <c r="I730" i="15"/>
  <c r="I729" i="15"/>
  <c r="I728" i="15"/>
  <c r="I727" i="15"/>
  <c r="I726" i="15"/>
  <c r="I725" i="15"/>
  <c r="I724" i="15"/>
  <c r="I723" i="15"/>
  <c r="I722" i="15"/>
  <c r="I721" i="15"/>
  <c r="I720" i="15"/>
  <c r="I719" i="15"/>
  <c r="I718" i="15"/>
  <c r="I717" i="15"/>
  <c r="I716" i="15"/>
  <c r="I715" i="15"/>
  <c r="I714" i="15"/>
  <c r="I713" i="15"/>
  <c r="I712" i="15"/>
  <c r="I711" i="15"/>
  <c r="I710" i="15"/>
  <c r="I709" i="15"/>
  <c r="I708" i="15"/>
  <c r="I707" i="15"/>
  <c r="I706" i="15"/>
  <c r="I705" i="15"/>
  <c r="I704" i="15"/>
  <c r="I703" i="15"/>
  <c r="I702" i="15"/>
  <c r="I701" i="15"/>
  <c r="I700" i="15"/>
  <c r="I699" i="15"/>
  <c r="I698" i="15"/>
  <c r="I697" i="15"/>
  <c r="I696" i="15"/>
  <c r="I695" i="15"/>
  <c r="I694" i="15"/>
  <c r="I693" i="15"/>
  <c r="I692" i="15"/>
  <c r="I691" i="15"/>
  <c r="I690" i="15"/>
  <c r="I689" i="15"/>
  <c r="I688" i="15"/>
  <c r="I687" i="15"/>
  <c r="I686" i="15"/>
  <c r="I685" i="15"/>
  <c r="I684" i="15"/>
  <c r="I683" i="15"/>
  <c r="I682" i="15"/>
  <c r="I681" i="15"/>
  <c r="I680" i="15"/>
  <c r="I679" i="15"/>
  <c r="I678" i="15"/>
  <c r="I677" i="15"/>
  <c r="I676" i="15"/>
  <c r="I675" i="15"/>
  <c r="I674" i="15"/>
  <c r="I673" i="15"/>
  <c r="I672" i="15"/>
  <c r="I671" i="15"/>
  <c r="I670" i="15"/>
  <c r="I669" i="15"/>
  <c r="I668" i="15"/>
  <c r="I667" i="15"/>
  <c r="I666" i="15"/>
  <c r="I665" i="15"/>
  <c r="I664" i="15"/>
  <c r="I663" i="15"/>
  <c r="I662" i="15"/>
  <c r="I661" i="15"/>
  <c r="I660" i="15"/>
  <c r="I659" i="15"/>
  <c r="I658" i="15"/>
  <c r="I657" i="15"/>
  <c r="I656" i="15"/>
  <c r="I655" i="15"/>
  <c r="I654" i="15"/>
  <c r="I653" i="15"/>
  <c r="I652" i="15"/>
  <c r="I651" i="15"/>
  <c r="I650" i="15"/>
  <c r="I649" i="15"/>
  <c r="I648" i="15"/>
  <c r="I647" i="15"/>
  <c r="I646" i="15"/>
  <c r="I645" i="15"/>
  <c r="I644" i="15"/>
  <c r="I643" i="15"/>
  <c r="I642" i="15"/>
  <c r="I641" i="15"/>
  <c r="I640" i="15"/>
  <c r="I639" i="15"/>
  <c r="I638" i="15"/>
  <c r="I637" i="15"/>
  <c r="I636" i="15"/>
  <c r="I635" i="15"/>
  <c r="I634" i="15"/>
  <c r="I633" i="15"/>
  <c r="I632" i="15"/>
  <c r="I631" i="15"/>
  <c r="I630" i="15"/>
  <c r="I629" i="15"/>
  <c r="I628" i="15"/>
  <c r="I627" i="15"/>
  <c r="I626" i="15"/>
  <c r="I625" i="15"/>
  <c r="I624" i="15"/>
  <c r="I623" i="15"/>
  <c r="I622" i="15"/>
  <c r="I621" i="15"/>
  <c r="I620" i="15"/>
  <c r="I619" i="15"/>
  <c r="I618" i="15"/>
  <c r="I617" i="15"/>
  <c r="I616" i="15"/>
  <c r="I615" i="15"/>
  <c r="I614" i="15"/>
  <c r="I613" i="15"/>
  <c r="I612" i="15"/>
  <c r="I611" i="15"/>
  <c r="I610" i="15"/>
  <c r="I609" i="15"/>
  <c r="I608" i="15"/>
  <c r="I607" i="15"/>
  <c r="I606" i="15"/>
  <c r="I605" i="15"/>
  <c r="I604" i="15"/>
  <c r="I603" i="15"/>
  <c r="I602" i="15"/>
  <c r="I601" i="15"/>
  <c r="I600" i="15"/>
  <c r="I599" i="15"/>
  <c r="I598" i="15"/>
  <c r="I597" i="15"/>
  <c r="I596" i="15"/>
  <c r="I595" i="15"/>
  <c r="I594" i="15"/>
  <c r="I593" i="15"/>
  <c r="I592" i="15"/>
  <c r="I591" i="15"/>
  <c r="I590" i="15"/>
  <c r="I589" i="15"/>
  <c r="I588" i="15"/>
  <c r="I587" i="15"/>
  <c r="I586" i="15"/>
  <c r="I585" i="15"/>
  <c r="I584" i="15"/>
  <c r="I583" i="15"/>
  <c r="I582" i="15"/>
  <c r="I581" i="15"/>
  <c r="I580" i="15"/>
  <c r="I579" i="15"/>
  <c r="I578" i="15"/>
  <c r="I577" i="15"/>
  <c r="I576" i="15"/>
  <c r="I575" i="15"/>
  <c r="I574" i="15"/>
  <c r="I573" i="15"/>
  <c r="I572" i="15"/>
  <c r="I571" i="15"/>
  <c r="I570" i="15"/>
  <c r="I569" i="15"/>
  <c r="I568" i="15"/>
  <c r="I567" i="15"/>
  <c r="I566" i="15"/>
  <c r="I565" i="15"/>
  <c r="I564" i="15"/>
  <c r="I563" i="15"/>
  <c r="I562" i="15"/>
  <c r="I561" i="15"/>
  <c r="I560" i="15"/>
  <c r="I559" i="15"/>
  <c r="I558" i="15"/>
  <c r="I557" i="15"/>
  <c r="I556" i="15"/>
  <c r="I555" i="15"/>
  <c r="I554" i="15"/>
  <c r="I553" i="15"/>
  <c r="I552" i="15"/>
  <c r="I551" i="15"/>
  <c r="I550" i="15"/>
  <c r="I549" i="15"/>
  <c r="I548" i="15"/>
  <c r="I547" i="15"/>
  <c r="I546" i="15"/>
  <c r="I545" i="15"/>
  <c r="I544" i="15"/>
  <c r="I543" i="15"/>
  <c r="I542" i="15"/>
  <c r="I541" i="15"/>
  <c r="I540" i="15"/>
  <c r="I539" i="15"/>
  <c r="I538" i="15"/>
  <c r="I537" i="15"/>
  <c r="I536" i="15"/>
  <c r="I535" i="15"/>
  <c r="I534" i="15"/>
  <c r="I533" i="15"/>
  <c r="I532" i="15"/>
  <c r="I531" i="15"/>
  <c r="I530" i="15"/>
  <c r="I529" i="15"/>
  <c r="I528" i="15"/>
  <c r="I527" i="15"/>
  <c r="I526" i="15"/>
  <c r="I525" i="15"/>
  <c r="I524" i="15"/>
  <c r="I523" i="15"/>
  <c r="I522" i="15"/>
  <c r="I521" i="15"/>
  <c r="I520" i="15"/>
  <c r="I519" i="15"/>
  <c r="I518" i="15"/>
  <c r="I517" i="15"/>
  <c r="I516" i="15"/>
  <c r="I515" i="15"/>
  <c r="I514" i="15"/>
  <c r="I513" i="15"/>
  <c r="I512" i="15"/>
  <c r="I511" i="15"/>
  <c r="I510" i="15"/>
  <c r="I509" i="15"/>
  <c r="I508" i="15"/>
  <c r="I507" i="15"/>
  <c r="I506" i="15"/>
  <c r="I505" i="15"/>
  <c r="I504" i="15"/>
  <c r="I503" i="15"/>
  <c r="I502" i="15"/>
  <c r="I501" i="15"/>
  <c r="I500" i="15"/>
  <c r="I499" i="15"/>
  <c r="I498" i="15"/>
  <c r="I497" i="15"/>
  <c r="I496" i="15"/>
  <c r="I495" i="15"/>
  <c r="I494" i="15"/>
  <c r="I493" i="15"/>
  <c r="I492" i="15"/>
  <c r="I491" i="15"/>
  <c r="I490" i="15"/>
  <c r="I489" i="15"/>
  <c r="I488" i="15"/>
  <c r="I487" i="15"/>
  <c r="I486" i="15"/>
  <c r="I485" i="15"/>
  <c r="I484" i="15"/>
  <c r="I483" i="15"/>
  <c r="I482" i="15"/>
  <c r="I481" i="15"/>
  <c r="I480" i="15"/>
  <c r="I479" i="15"/>
  <c r="I478" i="15"/>
  <c r="I477" i="15"/>
  <c r="I476" i="15"/>
  <c r="I475" i="15"/>
  <c r="I474" i="15"/>
  <c r="I473" i="15"/>
  <c r="I472" i="15"/>
  <c r="I471" i="15"/>
  <c r="I470" i="15"/>
  <c r="I469" i="15"/>
  <c r="I468" i="15"/>
  <c r="I467" i="15"/>
  <c r="I466" i="15"/>
  <c r="I465" i="15"/>
  <c r="I464" i="15"/>
  <c r="I463" i="15"/>
  <c r="I462" i="15"/>
  <c r="I461" i="15"/>
  <c r="I460" i="15"/>
  <c r="I459" i="15"/>
  <c r="I458" i="15"/>
  <c r="I457" i="15"/>
  <c r="I456" i="15"/>
  <c r="I455" i="15"/>
  <c r="I454" i="15"/>
  <c r="I453" i="15"/>
  <c r="I452" i="15"/>
  <c r="I451" i="15"/>
  <c r="I450" i="15"/>
  <c r="I449" i="15"/>
  <c r="I448" i="15"/>
  <c r="I447" i="15"/>
  <c r="I446" i="15"/>
  <c r="I445" i="15"/>
  <c r="I444" i="15"/>
  <c r="I443" i="15"/>
  <c r="I442" i="15"/>
  <c r="I441" i="15"/>
  <c r="I440" i="15"/>
  <c r="I439" i="15"/>
  <c r="I438" i="15"/>
  <c r="I437" i="15"/>
  <c r="I436" i="15"/>
  <c r="I435" i="15"/>
  <c r="I434" i="15"/>
  <c r="I433" i="15"/>
  <c r="I432" i="15"/>
  <c r="I431" i="15"/>
  <c r="I430" i="15"/>
  <c r="I429" i="15"/>
  <c r="I428" i="15"/>
  <c r="I427" i="15"/>
  <c r="I426" i="15"/>
  <c r="I425" i="15"/>
  <c r="I424" i="15"/>
  <c r="I423" i="15"/>
  <c r="I422" i="15"/>
  <c r="I421" i="15"/>
  <c r="I420" i="15"/>
  <c r="I419" i="15"/>
  <c r="I418" i="15"/>
  <c r="I417" i="15"/>
  <c r="I416" i="15"/>
  <c r="I415" i="15"/>
  <c r="I414" i="15"/>
  <c r="I413" i="15"/>
  <c r="I412" i="15"/>
  <c r="I411" i="15"/>
  <c r="I410" i="15"/>
  <c r="I409" i="15"/>
  <c r="I408" i="15"/>
  <c r="I407" i="15"/>
  <c r="I406" i="15"/>
  <c r="I405" i="15"/>
  <c r="I404" i="15"/>
  <c r="I403" i="15"/>
  <c r="I402" i="15"/>
  <c r="I401" i="15"/>
  <c r="I400" i="15"/>
  <c r="I399" i="15"/>
  <c r="I398" i="15"/>
  <c r="I397" i="15"/>
  <c r="I396" i="15"/>
  <c r="I395" i="15"/>
  <c r="I394" i="15"/>
  <c r="I393" i="15"/>
  <c r="I392" i="15"/>
  <c r="I391" i="15"/>
  <c r="I390" i="15"/>
  <c r="I389" i="15"/>
  <c r="I388" i="15"/>
  <c r="I387" i="15"/>
  <c r="I386" i="15"/>
  <c r="I385" i="15"/>
  <c r="I384" i="15"/>
  <c r="I383" i="15"/>
  <c r="I382" i="15"/>
  <c r="I381" i="15"/>
  <c r="I380" i="15"/>
  <c r="I379" i="15"/>
  <c r="I378" i="15"/>
  <c r="I377" i="15"/>
  <c r="I376" i="15"/>
  <c r="I375" i="15"/>
  <c r="I374" i="15"/>
  <c r="I373" i="15"/>
  <c r="I372" i="15"/>
  <c r="I371" i="15"/>
  <c r="I370" i="15"/>
  <c r="I369" i="15"/>
  <c r="I368" i="15"/>
  <c r="I367" i="15"/>
  <c r="I366" i="15"/>
  <c r="I365" i="15"/>
  <c r="I364" i="15"/>
  <c r="I363" i="15"/>
  <c r="I362" i="15"/>
  <c r="I361" i="15"/>
  <c r="I360" i="15"/>
  <c r="I359" i="15"/>
  <c r="I358" i="15"/>
  <c r="I357" i="15"/>
  <c r="I356" i="15"/>
  <c r="I355" i="15"/>
  <c r="I354" i="15"/>
  <c r="I353" i="15"/>
  <c r="I352" i="15"/>
  <c r="I351" i="15"/>
  <c r="I350" i="15"/>
  <c r="I349" i="15"/>
  <c r="I348" i="15"/>
  <c r="I347" i="15"/>
  <c r="I346" i="15"/>
  <c r="I345" i="15"/>
  <c r="I344" i="15"/>
  <c r="I343" i="15"/>
  <c r="I342" i="15"/>
  <c r="I341" i="15"/>
  <c r="I340" i="15"/>
  <c r="I339" i="15"/>
  <c r="I338" i="15"/>
  <c r="I337" i="15"/>
  <c r="I336" i="15"/>
  <c r="I335" i="15"/>
  <c r="I334" i="15"/>
  <c r="I333" i="15"/>
  <c r="I332" i="15"/>
  <c r="I331" i="15"/>
  <c r="I330" i="15"/>
  <c r="I329" i="15"/>
  <c r="I328" i="15"/>
  <c r="I327" i="15"/>
  <c r="I326" i="15"/>
  <c r="I325" i="15"/>
  <c r="I324" i="15"/>
  <c r="I323" i="15"/>
  <c r="I322" i="15"/>
  <c r="I321" i="15"/>
  <c r="I320" i="15"/>
  <c r="I319" i="15"/>
  <c r="I318" i="15"/>
  <c r="I317" i="15"/>
  <c r="I316" i="15"/>
  <c r="I315" i="15"/>
  <c r="I314" i="15"/>
  <c r="I313" i="15"/>
  <c r="I312" i="15"/>
  <c r="I311" i="15"/>
  <c r="I310" i="15"/>
  <c r="I309" i="15"/>
  <c r="I308" i="15"/>
  <c r="I307" i="15"/>
  <c r="I306" i="15"/>
  <c r="I305" i="15"/>
  <c r="I304" i="15"/>
  <c r="I303" i="15"/>
  <c r="I302" i="15"/>
  <c r="I301" i="15"/>
  <c r="I300" i="15"/>
  <c r="I299" i="15"/>
  <c r="I298" i="15"/>
  <c r="I297" i="15"/>
  <c r="I296" i="15"/>
  <c r="I295" i="15"/>
  <c r="I294" i="15"/>
  <c r="I293" i="15"/>
  <c r="I292" i="15"/>
  <c r="I291" i="15"/>
  <c r="I290" i="15"/>
  <c r="I289" i="15"/>
  <c r="I288" i="15"/>
  <c r="I287" i="15"/>
  <c r="I286" i="15"/>
  <c r="I285" i="15"/>
  <c r="I284" i="15"/>
  <c r="I283" i="15"/>
  <c r="I282" i="15"/>
  <c r="I281" i="15"/>
  <c r="I280" i="15"/>
  <c r="I279" i="15"/>
  <c r="I278" i="15"/>
  <c r="I277" i="15"/>
  <c r="I276" i="15"/>
  <c r="I275" i="15"/>
  <c r="I274" i="15"/>
  <c r="I273" i="15"/>
  <c r="I272" i="15"/>
  <c r="I271" i="15"/>
  <c r="I270" i="15"/>
  <c r="I269" i="15"/>
  <c r="I268" i="15"/>
  <c r="I267" i="15"/>
  <c r="I266" i="15"/>
  <c r="I265" i="15"/>
  <c r="I264" i="15"/>
  <c r="I263" i="15"/>
  <c r="I262" i="15"/>
  <c r="I261" i="15"/>
  <c r="I260" i="15"/>
  <c r="I259" i="15"/>
  <c r="I258" i="15"/>
  <c r="I257" i="15"/>
  <c r="I256" i="15"/>
  <c r="I255" i="15"/>
  <c r="I254" i="15"/>
  <c r="I253" i="15"/>
  <c r="I252" i="15"/>
  <c r="I251" i="15"/>
  <c r="I250" i="15"/>
  <c r="I249" i="15"/>
  <c r="I248" i="15"/>
  <c r="I247" i="15"/>
  <c r="I246" i="15"/>
  <c r="I245" i="15"/>
  <c r="I244" i="15"/>
  <c r="I243" i="15"/>
  <c r="I242" i="15"/>
  <c r="I241" i="15"/>
  <c r="I240" i="15"/>
  <c r="I239" i="15"/>
  <c r="I238" i="15"/>
  <c r="I237" i="15"/>
  <c r="I236" i="15"/>
  <c r="I235" i="15"/>
  <c r="I234" i="15"/>
  <c r="I233" i="15"/>
  <c r="I232" i="15"/>
  <c r="I231" i="15"/>
  <c r="I230" i="15"/>
  <c r="I229" i="15"/>
  <c r="I228" i="15"/>
  <c r="I227" i="15"/>
  <c r="I226" i="15"/>
  <c r="I225" i="15"/>
  <c r="I224" i="15"/>
  <c r="I223" i="15"/>
  <c r="I222" i="15"/>
  <c r="I221" i="15"/>
  <c r="I220" i="15"/>
  <c r="I219" i="15"/>
  <c r="I218" i="15"/>
  <c r="I217" i="15"/>
  <c r="I216" i="15"/>
  <c r="I215" i="15"/>
  <c r="I214" i="15"/>
  <c r="I213" i="15"/>
  <c r="I212" i="15"/>
  <c r="I211" i="15"/>
  <c r="I210" i="15"/>
  <c r="I209" i="15"/>
  <c r="I208" i="15"/>
  <c r="I207" i="15"/>
  <c r="I206" i="15"/>
  <c r="I205" i="15"/>
  <c r="I204" i="15"/>
  <c r="I203" i="15"/>
  <c r="I202" i="15"/>
  <c r="I201" i="15"/>
  <c r="I200" i="15"/>
  <c r="I199" i="15"/>
  <c r="I198" i="15"/>
  <c r="I197" i="15"/>
  <c r="I196" i="15"/>
  <c r="I195" i="15"/>
  <c r="I194" i="15"/>
  <c r="I193" i="15"/>
  <c r="I192" i="15"/>
  <c r="I191" i="15"/>
  <c r="I190" i="15"/>
  <c r="I189" i="15"/>
  <c r="I188" i="15"/>
  <c r="I187" i="15"/>
  <c r="I186" i="15"/>
  <c r="I185" i="15"/>
  <c r="I184" i="15"/>
  <c r="I183" i="15"/>
  <c r="I182" i="15"/>
  <c r="I181" i="15"/>
  <c r="I180" i="15"/>
  <c r="I179" i="15"/>
  <c r="I178" i="15"/>
  <c r="I177" i="15"/>
  <c r="I176" i="15"/>
  <c r="I175" i="15"/>
  <c r="I174" i="15"/>
  <c r="I173" i="15"/>
  <c r="I172" i="15"/>
  <c r="I171" i="15"/>
  <c r="I170" i="15"/>
  <c r="I169" i="15"/>
  <c r="I168" i="15"/>
  <c r="I167" i="15"/>
  <c r="I166" i="15"/>
  <c r="I165" i="15"/>
  <c r="I164" i="15"/>
  <c r="I163" i="15"/>
  <c r="I162" i="15"/>
  <c r="I161" i="15"/>
  <c r="I160" i="15"/>
  <c r="I159" i="15"/>
  <c r="I158" i="15"/>
  <c r="I157" i="15"/>
  <c r="I156" i="15"/>
  <c r="I155" i="15"/>
  <c r="I154" i="15"/>
  <c r="I153" i="15"/>
  <c r="I152" i="15"/>
  <c r="I151" i="15"/>
  <c r="I150" i="15"/>
  <c r="I149" i="15"/>
  <c r="I148" i="15"/>
  <c r="I147" i="15"/>
  <c r="I146" i="15"/>
  <c r="I145" i="15"/>
  <c r="I144" i="15"/>
  <c r="I143" i="15"/>
  <c r="I142" i="15"/>
  <c r="I141" i="15"/>
  <c r="I140" i="15"/>
  <c r="I139" i="15"/>
  <c r="I138" i="15"/>
  <c r="I137" i="15"/>
  <c r="I136" i="15"/>
  <c r="I135" i="15"/>
  <c r="I134" i="15"/>
  <c r="I133" i="15"/>
  <c r="I132"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2" i="15"/>
  <c r="H1072" i="15"/>
  <c r="H1071" i="15"/>
  <c r="H1070" i="15"/>
  <c r="H1069" i="15"/>
  <c r="H1068" i="15"/>
  <c r="H1067" i="15"/>
  <c r="H1066" i="15"/>
  <c r="H1065" i="15"/>
  <c r="H1064" i="15"/>
  <c r="H1063" i="15"/>
  <c r="H1062" i="15"/>
  <c r="H1061" i="15"/>
  <c r="H1060" i="15"/>
  <c r="H1059" i="15"/>
  <c r="H1058" i="15"/>
  <c r="H1057" i="15"/>
  <c r="H1056" i="15"/>
  <c r="H1055" i="15"/>
  <c r="H1054" i="15"/>
  <c r="H1053" i="15"/>
  <c r="H1052" i="15"/>
  <c r="H1051" i="15"/>
  <c r="H1050" i="15"/>
  <c r="H1049" i="15"/>
  <c r="H1048" i="15"/>
  <c r="H1047" i="15"/>
  <c r="H1046" i="15"/>
  <c r="H1045" i="15"/>
  <c r="H1044" i="15"/>
  <c r="H1043" i="15"/>
  <c r="H1042" i="15"/>
  <c r="H1041" i="15"/>
  <c r="H1040" i="15"/>
  <c r="H1039" i="15"/>
  <c r="H1038" i="15"/>
  <c r="H1037" i="15"/>
  <c r="H1036" i="15"/>
  <c r="H1035" i="15"/>
  <c r="H1034" i="15"/>
  <c r="H1033" i="15"/>
  <c r="H1032" i="15"/>
  <c r="H1031" i="15"/>
  <c r="H1030" i="15"/>
  <c r="H1029" i="15"/>
  <c r="H1028" i="15"/>
  <c r="H1027" i="15"/>
  <c r="H1026" i="15"/>
  <c r="H1025" i="15"/>
  <c r="H1024" i="15"/>
  <c r="H1023" i="15"/>
  <c r="H1022" i="15"/>
  <c r="H1021" i="15"/>
  <c r="H1020" i="15"/>
  <c r="H1019" i="15"/>
  <c r="H1018" i="15"/>
  <c r="H1017" i="15"/>
  <c r="H1016" i="15"/>
  <c r="H1015" i="15"/>
  <c r="H1014" i="15"/>
  <c r="H1013" i="15"/>
  <c r="H1012" i="15"/>
  <c r="H1011" i="15"/>
  <c r="H1010" i="15"/>
  <c r="H1009" i="15"/>
  <c r="H1008" i="15"/>
  <c r="H1007" i="15"/>
  <c r="H1006" i="15"/>
  <c r="H1005" i="15"/>
  <c r="H1004" i="15"/>
  <c r="H1003" i="15"/>
  <c r="H1002" i="15"/>
  <c r="H1001" i="15"/>
  <c r="H1000" i="15"/>
  <c r="H999" i="15"/>
  <c r="H998" i="15"/>
  <c r="H997" i="15"/>
  <c r="H996" i="15"/>
  <c r="H995" i="15"/>
  <c r="H994" i="15"/>
  <c r="H993" i="15"/>
  <c r="H992" i="15"/>
  <c r="H991" i="15"/>
  <c r="H990" i="15"/>
  <c r="H989" i="15"/>
  <c r="H988" i="15"/>
  <c r="H987" i="15"/>
  <c r="H986" i="15"/>
  <c r="H985" i="15"/>
  <c r="H984" i="15"/>
  <c r="H983" i="15"/>
  <c r="H982" i="15"/>
  <c r="H981" i="15"/>
  <c r="H980" i="15"/>
  <c r="H979" i="15"/>
  <c r="H978" i="15"/>
  <c r="H977" i="15"/>
  <c r="H976" i="15"/>
  <c r="H975" i="15"/>
  <c r="H974" i="15"/>
  <c r="H973" i="15"/>
  <c r="H972" i="15"/>
  <c r="H971" i="15"/>
  <c r="H970" i="15"/>
  <c r="H969" i="15"/>
  <c r="H968" i="15"/>
  <c r="H967" i="15"/>
  <c r="H966" i="15"/>
  <c r="H965" i="15"/>
  <c r="H964" i="15"/>
  <c r="H963" i="15"/>
  <c r="H962" i="15"/>
  <c r="H961" i="15"/>
  <c r="H960" i="15"/>
  <c r="H959" i="15"/>
  <c r="H958" i="15"/>
  <c r="H957" i="15"/>
  <c r="H956" i="15"/>
  <c r="H955" i="15"/>
  <c r="H954" i="15"/>
  <c r="H953" i="15"/>
  <c r="H952" i="15"/>
  <c r="H951" i="15"/>
  <c r="H950" i="15"/>
  <c r="H949" i="15"/>
  <c r="H948" i="15"/>
  <c r="H947" i="15"/>
  <c r="H946" i="15"/>
  <c r="H945" i="15"/>
  <c r="H944" i="15"/>
  <c r="H943" i="15"/>
  <c r="H942" i="15"/>
  <c r="H941" i="15"/>
  <c r="H940" i="15"/>
  <c r="H939" i="15"/>
  <c r="H938" i="15"/>
  <c r="H937" i="15"/>
  <c r="H936" i="15"/>
  <c r="H935" i="15"/>
  <c r="H934" i="15"/>
  <c r="H933" i="15"/>
  <c r="H932" i="15"/>
  <c r="H931" i="15"/>
  <c r="H930" i="15"/>
  <c r="H929" i="15"/>
  <c r="H928" i="15"/>
  <c r="H927" i="15"/>
  <c r="H926" i="15"/>
  <c r="H925" i="15"/>
  <c r="H924" i="15"/>
  <c r="H923" i="15"/>
  <c r="H922" i="15"/>
  <c r="H921" i="15"/>
  <c r="H920" i="15"/>
  <c r="H919" i="15"/>
  <c r="H918" i="15"/>
  <c r="H917" i="15"/>
  <c r="H916" i="15"/>
  <c r="H915" i="15"/>
  <c r="H914" i="15"/>
  <c r="H913" i="15"/>
  <c r="H912" i="15"/>
  <c r="H911" i="15"/>
  <c r="H910" i="15"/>
  <c r="H909" i="15"/>
  <c r="H908" i="15"/>
  <c r="H907" i="15"/>
  <c r="H906" i="15"/>
  <c r="H905" i="15"/>
  <c r="H904" i="15"/>
  <c r="H903" i="15"/>
  <c r="H902" i="15"/>
  <c r="H901" i="15"/>
  <c r="H900" i="15"/>
  <c r="H899" i="15"/>
  <c r="H898" i="15"/>
  <c r="H897" i="15"/>
  <c r="H896" i="15"/>
  <c r="H895" i="15"/>
  <c r="H894" i="15"/>
  <c r="H893" i="15"/>
  <c r="H892" i="15"/>
  <c r="H891" i="15"/>
  <c r="H890" i="15"/>
  <c r="H889" i="15"/>
  <c r="H888" i="15"/>
  <c r="H887" i="15"/>
  <c r="H886" i="15"/>
  <c r="H885" i="15"/>
  <c r="H884" i="15"/>
  <c r="H883" i="15"/>
  <c r="H882" i="15"/>
  <c r="H881" i="15"/>
  <c r="H880" i="15"/>
  <c r="H879" i="15"/>
  <c r="H878" i="15"/>
  <c r="H877" i="15"/>
  <c r="H876" i="15"/>
  <c r="H875" i="15"/>
  <c r="H874" i="15"/>
  <c r="H873" i="15"/>
  <c r="H872" i="15"/>
  <c r="H871" i="15"/>
  <c r="H870" i="15"/>
  <c r="H869" i="15"/>
  <c r="H868" i="15"/>
  <c r="H867" i="15"/>
  <c r="H866" i="15"/>
  <c r="H865" i="15"/>
  <c r="H864" i="15"/>
  <c r="H863" i="15"/>
  <c r="H862" i="15"/>
  <c r="H861" i="15"/>
  <c r="H860" i="15"/>
  <c r="H859" i="15"/>
  <c r="H858" i="15"/>
  <c r="H857" i="15"/>
  <c r="H856" i="15"/>
  <c r="H855" i="15"/>
  <c r="H854" i="15"/>
  <c r="H853" i="15"/>
  <c r="H852" i="15"/>
  <c r="H851" i="15"/>
  <c r="H850" i="15"/>
  <c r="H849" i="15"/>
  <c r="H848" i="15"/>
  <c r="H847" i="15"/>
  <c r="H846" i="15"/>
  <c r="H845" i="15"/>
  <c r="H844" i="15"/>
  <c r="H843" i="15"/>
  <c r="H842" i="15"/>
  <c r="H841" i="15"/>
  <c r="H840" i="15"/>
  <c r="H839" i="15"/>
  <c r="H838" i="15"/>
  <c r="H837" i="15"/>
  <c r="H836" i="15"/>
  <c r="H835" i="15"/>
  <c r="H834" i="15"/>
  <c r="H833" i="15"/>
  <c r="H832" i="15"/>
  <c r="H831" i="15"/>
  <c r="H830" i="15"/>
  <c r="H829" i="15"/>
  <c r="H828" i="15"/>
  <c r="H827" i="15"/>
  <c r="H826" i="15"/>
  <c r="H825" i="15"/>
  <c r="H824" i="15"/>
  <c r="H823" i="15"/>
  <c r="H822" i="15"/>
  <c r="H821" i="15"/>
  <c r="H820" i="15"/>
  <c r="H819" i="15"/>
  <c r="H818" i="15"/>
  <c r="H817" i="15"/>
  <c r="H816" i="15"/>
  <c r="H815" i="15"/>
  <c r="H814" i="15"/>
  <c r="H813" i="15"/>
  <c r="H812" i="15"/>
  <c r="H811" i="15"/>
  <c r="H810" i="15"/>
  <c r="H809" i="15"/>
  <c r="H808" i="15"/>
  <c r="H807" i="15"/>
  <c r="H806" i="15"/>
  <c r="H805" i="15"/>
  <c r="H804" i="15"/>
  <c r="H803" i="15"/>
  <c r="H802" i="15"/>
  <c r="H801" i="15"/>
  <c r="H800" i="15"/>
  <c r="H799" i="15"/>
  <c r="H798" i="15"/>
  <c r="H797" i="15"/>
  <c r="H796" i="15"/>
  <c r="H795" i="15"/>
  <c r="H794" i="15"/>
  <c r="H793" i="15"/>
  <c r="H792" i="15"/>
  <c r="H791" i="15"/>
  <c r="H790" i="15"/>
  <c r="H789" i="15"/>
  <c r="H788" i="15"/>
  <c r="H787" i="15"/>
  <c r="H786" i="15"/>
  <c r="H785" i="15"/>
  <c r="H784" i="15"/>
  <c r="H783" i="15"/>
  <c r="H782" i="15"/>
  <c r="H781" i="15"/>
  <c r="H780" i="15"/>
  <c r="H779" i="15"/>
  <c r="H778" i="15"/>
  <c r="H777" i="15"/>
  <c r="H776" i="15"/>
  <c r="H775" i="15"/>
  <c r="H774" i="15"/>
  <c r="H773" i="15"/>
  <c r="H772" i="15"/>
  <c r="H771" i="15"/>
  <c r="H770" i="15"/>
  <c r="H769" i="15"/>
  <c r="H768" i="15"/>
  <c r="H767" i="15"/>
  <c r="H766" i="15"/>
  <c r="H765" i="15"/>
  <c r="H764" i="15"/>
  <c r="H763" i="15"/>
  <c r="H762" i="15"/>
  <c r="H761" i="15"/>
  <c r="H760" i="15"/>
  <c r="H759" i="15"/>
  <c r="H758" i="15"/>
  <c r="H757" i="15"/>
  <c r="H756" i="15"/>
  <c r="H755" i="15"/>
  <c r="H754" i="15"/>
  <c r="H753" i="15"/>
  <c r="H752" i="15"/>
  <c r="H751" i="15"/>
  <c r="H750" i="15"/>
  <c r="H749" i="15"/>
  <c r="H748" i="15"/>
  <c r="H747" i="15"/>
  <c r="H746" i="15"/>
  <c r="H745" i="15"/>
  <c r="H744" i="15"/>
  <c r="H743" i="15"/>
  <c r="H742" i="15"/>
  <c r="H741" i="15"/>
  <c r="H740" i="15"/>
  <c r="H739" i="15"/>
  <c r="H738" i="15"/>
  <c r="H737" i="15"/>
  <c r="H736" i="15"/>
  <c r="H735" i="15"/>
  <c r="H734" i="15"/>
  <c r="H733" i="15"/>
  <c r="H732" i="15"/>
  <c r="H731" i="15"/>
  <c r="H730" i="15"/>
  <c r="H729" i="15"/>
  <c r="H728" i="15"/>
  <c r="H727" i="15"/>
  <c r="H726" i="15"/>
  <c r="H725" i="15"/>
  <c r="H724" i="15"/>
  <c r="H723" i="15"/>
  <c r="H722" i="15"/>
  <c r="H721" i="15"/>
  <c r="H720" i="15"/>
  <c r="H719" i="15"/>
  <c r="H718" i="15"/>
  <c r="H717" i="15"/>
  <c r="H716" i="15"/>
  <c r="H715" i="15"/>
  <c r="H714" i="15"/>
  <c r="H713" i="15"/>
  <c r="H712" i="15"/>
  <c r="H711" i="15"/>
  <c r="H710" i="15"/>
  <c r="H709" i="15"/>
  <c r="H708" i="15"/>
  <c r="H707" i="15"/>
  <c r="H706" i="15"/>
  <c r="H705" i="15"/>
  <c r="H704" i="15"/>
  <c r="H703" i="15"/>
  <c r="H702" i="15"/>
  <c r="H701" i="15"/>
  <c r="H700" i="15"/>
  <c r="H699" i="15"/>
  <c r="H698" i="15"/>
  <c r="H697" i="15"/>
  <c r="H696" i="15"/>
  <c r="H695" i="15"/>
  <c r="H694" i="15"/>
  <c r="H693" i="15"/>
  <c r="H692" i="15"/>
  <c r="H691" i="15"/>
  <c r="H690" i="15"/>
  <c r="H689" i="15"/>
  <c r="H688" i="15"/>
  <c r="H687" i="15"/>
  <c r="H686" i="15"/>
  <c r="H685" i="15"/>
  <c r="H684" i="15"/>
  <c r="H683" i="15"/>
  <c r="H682" i="15"/>
  <c r="H681" i="15"/>
  <c r="H680" i="15"/>
  <c r="H679" i="15"/>
  <c r="H678" i="15"/>
  <c r="H677" i="15"/>
  <c r="H676" i="15"/>
  <c r="H675" i="15"/>
  <c r="H674" i="15"/>
  <c r="H673" i="15"/>
  <c r="H672" i="15"/>
  <c r="H671" i="15"/>
  <c r="H670" i="15"/>
  <c r="H669" i="15"/>
  <c r="H668" i="15"/>
  <c r="H667" i="15"/>
  <c r="H666" i="15"/>
  <c r="H665" i="15"/>
  <c r="H664" i="15"/>
  <c r="H663" i="15"/>
  <c r="H662" i="15"/>
  <c r="H661" i="15"/>
  <c r="H660" i="15"/>
  <c r="H659" i="15"/>
  <c r="H658" i="15"/>
  <c r="H657" i="15"/>
  <c r="H656" i="15"/>
  <c r="H655" i="15"/>
  <c r="H654" i="15"/>
  <c r="H653" i="15"/>
  <c r="H652" i="15"/>
  <c r="H651" i="15"/>
  <c r="H650" i="15"/>
  <c r="H649" i="15"/>
  <c r="H648" i="15"/>
  <c r="H647" i="15"/>
  <c r="H646" i="15"/>
  <c r="H645" i="15"/>
  <c r="H644" i="15"/>
  <c r="H643" i="15"/>
  <c r="H642" i="15"/>
  <c r="H641" i="15"/>
  <c r="H640" i="15"/>
  <c r="H639" i="15"/>
  <c r="H638" i="15"/>
  <c r="H637" i="15"/>
  <c r="H636" i="15"/>
  <c r="H635" i="15"/>
  <c r="H634" i="15"/>
  <c r="H633" i="15"/>
  <c r="H632" i="15"/>
  <c r="H631" i="15"/>
  <c r="H630" i="15"/>
  <c r="H629" i="15"/>
  <c r="H628" i="15"/>
  <c r="H627" i="15"/>
  <c r="H626" i="15"/>
  <c r="H625" i="15"/>
  <c r="H624" i="15"/>
  <c r="H623" i="15"/>
  <c r="H622" i="15"/>
  <c r="H621" i="15"/>
  <c r="H620" i="15"/>
  <c r="H619" i="15"/>
  <c r="H618" i="15"/>
  <c r="H617" i="15"/>
  <c r="H616" i="15"/>
  <c r="H615" i="15"/>
  <c r="H614" i="15"/>
  <c r="H613" i="15"/>
  <c r="H612" i="15"/>
  <c r="H611" i="15"/>
  <c r="H610" i="15"/>
  <c r="H609" i="15"/>
  <c r="H608" i="15"/>
  <c r="H607" i="15"/>
  <c r="H606" i="15"/>
  <c r="H605" i="15"/>
  <c r="H604" i="15"/>
  <c r="H603" i="15"/>
  <c r="H602" i="15"/>
  <c r="H601" i="15"/>
  <c r="H600" i="15"/>
  <c r="H599" i="15"/>
  <c r="H598" i="15"/>
  <c r="H597" i="15"/>
  <c r="H596" i="15"/>
  <c r="H595" i="15"/>
  <c r="H594" i="15"/>
  <c r="H593" i="15"/>
  <c r="H592" i="15"/>
  <c r="H591" i="15"/>
  <c r="H590" i="15"/>
  <c r="H589" i="15"/>
  <c r="H588" i="15"/>
  <c r="H587" i="15"/>
  <c r="H586" i="15"/>
  <c r="H585" i="15"/>
  <c r="H584" i="15"/>
  <c r="H583" i="15"/>
  <c r="H582" i="15"/>
  <c r="H581" i="15"/>
  <c r="H580" i="15"/>
  <c r="H579" i="15"/>
  <c r="H578" i="15"/>
  <c r="H577" i="15"/>
  <c r="H576" i="15"/>
  <c r="H575" i="15"/>
  <c r="H574" i="15"/>
  <c r="H573" i="15"/>
  <c r="H572" i="15"/>
  <c r="H571" i="15"/>
  <c r="H570" i="15"/>
  <c r="H569" i="15"/>
  <c r="H568" i="15"/>
  <c r="H567" i="15"/>
  <c r="H566" i="15"/>
  <c r="H565" i="15"/>
  <c r="H564" i="15"/>
  <c r="H563" i="15"/>
  <c r="H562" i="15"/>
  <c r="H561" i="15"/>
  <c r="H560" i="15"/>
  <c r="H559" i="15"/>
  <c r="H558" i="15"/>
  <c r="H557" i="15"/>
  <c r="H556" i="15"/>
  <c r="H555" i="15"/>
  <c r="H554" i="15"/>
  <c r="H553" i="15"/>
  <c r="H552" i="15"/>
  <c r="H551" i="15"/>
  <c r="H550" i="15"/>
  <c r="H549" i="15"/>
  <c r="H548" i="15"/>
  <c r="H547" i="15"/>
  <c r="H546" i="15"/>
  <c r="H545" i="15"/>
  <c r="H544" i="15"/>
  <c r="H543" i="15"/>
  <c r="H542" i="15"/>
  <c r="H541" i="15"/>
  <c r="H540" i="15"/>
  <c r="H539" i="15"/>
  <c r="H538" i="15"/>
  <c r="H537" i="15"/>
  <c r="H536" i="15"/>
  <c r="H535" i="15"/>
  <c r="H534" i="15"/>
  <c r="H533" i="15"/>
  <c r="H532" i="15"/>
  <c r="H531" i="15"/>
  <c r="H530" i="15"/>
  <c r="H529" i="15"/>
  <c r="H528" i="15"/>
  <c r="H527" i="15"/>
  <c r="H526" i="15"/>
  <c r="H525" i="15"/>
  <c r="H524" i="15"/>
  <c r="H523" i="15"/>
  <c r="H522" i="15"/>
  <c r="H521" i="15"/>
  <c r="H520" i="15"/>
  <c r="H519" i="15"/>
  <c r="H518" i="15"/>
  <c r="H517" i="15"/>
  <c r="H516" i="15"/>
  <c r="H515" i="15"/>
  <c r="H514" i="15"/>
  <c r="H513" i="15"/>
  <c r="H512" i="15"/>
  <c r="H511" i="15"/>
  <c r="H510" i="15"/>
  <c r="H509" i="15"/>
  <c r="H508" i="15"/>
  <c r="H507" i="15"/>
  <c r="H506" i="15"/>
  <c r="H505" i="15"/>
  <c r="H504" i="15"/>
  <c r="H503" i="15"/>
  <c r="H502" i="15"/>
  <c r="H501" i="15"/>
  <c r="H500" i="15"/>
  <c r="H499" i="15"/>
  <c r="H498" i="15"/>
  <c r="H497" i="15"/>
  <c r="H496" i="15"/>
  <c r="H495" i="15"/>
  <c r="H494" i="15"/>
  <c r="H493" i="15"/>
  <c r="H492" i="15"/>
  <c r="H491" i="15"/>
  <c r="H490" i="15"/>
  <c r="H489" i="15"/>
  <c r="H488" i="15"/>
  <c r="H487" i="15"/>
  <c r="H486" i="15"/>
  <c r="H485" i="15"/>
  <c r="H484" i="15"/>
  <c r="H483" i="15"/>
  <c r="H482" i="15"/>
  <c r="H481" i="15"/>
  <c r="H480" i="15"/>
  <c r="H479" i="15"/>
  <c r="H478" i="15"/>
  <c r="H477" i="15"/>
  <c r="H476" i="15"/>
  <c r="H475" i="15"/>
  <c r="H474" i="15"/>
  <c r="H473" i="15"/>
  <c r="H472" i="15"/>
  <c r="H471" i="15"/>
  <c r="H470" i="15"/>
  <c r="H469" i="15"/>
  <c r="H468" i="15"/>
  <c r="H467" i="15"/>
  <c r="H466" i="15"/>
  <c r="H465" i="15"/>
  <c r="H464" i="15"/>
  <c r="H463" i="15"/>
  <c r="H462" i="15"/>
  <c r="H461" i="15"/>
  <c r="H460" i="15"/>
  <c r="H459" i="15"/>
  <c r="H458" i="15"/>
  <c r="H457" i="15"/>
  <c r="H456" i="15"/>
  <c r="H455" i="15"/>
  <c r="H454" i="15"/>
  <c r="H453" i="15"/>
  <c r="H452" i="15"/>
  <c r="H451" i="15"/>
  <c r="H450" i="15"/>
  <c r="H449" i="15"/>
  <c r="H448" i="15"/>
  <c r="H447" i="15"/>
  <c r="H446" i="15"/>
  <c r="H445" i="15"/>
  <c r="H444" i="15"/>
  <c r="H443" i="15"/>
  <c r="H442" i="15"/>
  <c r="H441" i="15"/>
  <c r="H440" i="15"/>
  <c r="H439" i="15"/>
  <c r="H438" i="15"/>
  <c r="H437" i="15"/>
  <c r="H436" i="15"/>
  <c r="H435" i="15"/>
  <c r="H434" i="15"/>
  <c r="H433" i="15"/>
  <c r="H432" i="15"/>
  <c r="H431" i="15"/>
  <c r="H430" i="15"/>
  <c r="H429" i="15"/>
  <c r="H428" i="15"/>
  <c r="H427" i="15"/>
  <c r="H426" i="15"/>
  <c r="H425" i="15"/>
  <c r="H424" i="15"/>
  <c r="H423" i="15"/>
  <c r="H422" i="15"/>
  <c r="H421" i="15"/>
  <c r="H420" i="15"/>
  <c r="H419" i="15"/>
  <c r="H418" i="15"/>
  <c r="H417" i="15"/>
  <c r="H416" i="15"/>
  <c r="H415" i="15"/>
  <c r="H414" i="15"/>
  <c r="H413" i="15"/>
  <c r="H412" i="15"/>
  <c r="H411" i="15"/>
  <c r="H410" i="15"/>
  <c r="H409" i="15"/>
  <c r="H408" i="15"/>
  <c r="H407" i="15"/>
  <c r="H406" i="15"/>
  <c r="H405" i="15"/>
  <c r="H404" i="15"/>
  <c r="H403" i="15"/>
  <c r="H402" i="15"/>
  <c r="H401" i="15"/>
  <c r="H400" i="15"/>
  <c r="H399" i="15"/>
  <c r="H398" i="15"/>
  <c r="H397" i="15"/>
  <c r="H396" i="15"/>
  <c r="H395" i="15"/>
  <c r="H394" i="15"/>
  <c r="H393" i="15"/>
  <c r="H392" i="15"/>
  <c r="H391" i="15"/>
  <c r="H390" i="15"/>
  <c r="H389" i="15"/>
  <c r="H388" i="15"/>
  <c r="H387" i="15"/>
  <c r="H386" i="15"/>
  <c r="H385" i="15"/>
  <c r="H384" i="15"/>
  <c r="H383" i="15"/>
  <c r="H382" i="15"/>
  <c r="H381" i="15"/>
  <c r="H380" i="15"/>
  <c r="H379" i="15"/>
  <c r="H378" i="15"/>
  <c r="H377" i="15"/>
  <c r="H376" i="15"/>
  <c r="H375" i="15"/>
  <c r="H374" i="15"/>
  <c r="H373" i="15"/>
  <c r="H372" i="15"/>
  <c r="H371" i="15"/>
  <c r="H370" i="15"/>
  <c r="H369" i="15"/>
  <c r="H368" i="15"/>
  <c r="H367" i="15"/>
  <c r="H366" i="15"/>
  <c r="H365" i="15"/>
  <c r="H364" i="15"/>
  <c r="H363" i="15"/>
  <c r="H362" i="15"/>
  <c r="H361" i="15"/>
  <c r="H360" i="15"/>
  <c r="H359" i="15"/>
  <c r="H358" i="15"/>
  <c r="H357" i="15"/>
  <c r="H356" i="15"/>
  <c r="H355" i="15"/>
  <c r="H354" i="15"/>
  <c r="H353" i="15"/>
  <c r="H352" i="15"/>
  <c r="H351" i="15"/>
  <c r="H350" i="15"/>
  <c r="H349" i="15"/>
  <c r="H348" i="15"/>
  <c r="H347" i="15"/>
  <c r="H346" i="15"/>
  <c r="H345" i="15"/>
  <c r="H344" i="15"/>
  <c r="H343" i="15"/>
  <c r="H342" i="15"/>
  <c r="H341" i="15"/>
  <c r="H340" i="15"/>
  <c r="H339" i="15"/>
  <c r="H338" i="15"/>
  <c r="H337" i="15"/>
  <c r="H336" i="15"/>
  <c r="H335" i="15"/>
  <c r="H334" i="15"/>
  <c r="H333" i="15"/>
  <c r="H332" i="15"/>
  <c r="H331" i="15"/>
  <c r="H330" i="15"/>
  <c r="H329" i="15"/>
  <c r="H328" i="15"/>
  <c r="H327" i="15"/>
  <c r="H326" i="15"/>
  <c r="H325" i="15"/>
  <c r="H324" i="15"/>
  <c r="H323" i="15"/>
  <c r="H322" i="15"/>
  <c r="H321" i="15"/>
  <c r="H320" i="15"/>
  <c r="H319" i="15"/>
  <c r="H318" i="15"/>
  <c r="H317" i="15"/>
  <c r="H316" i="15"/>
  <c r="H315" i="15"/>
  <c r="H314" i="15"/>
  <c r="H313" i="15"/>
  <c r="H312" i="15"/>
  <c r="H311" i="15"/>
  <c r="H310" i="15"/>
  <c r="H309" i="15"/>
  <c r="H308" i="15"/>
  <c r="H307" i="15"/>
  <c r="H306" i="15"/>
  <c r="H305" i="15"/>
  <c r="H304" i="15"/>
  <c r="H303" i="15"/>
  <c r="H302" i="15"/>
  <c r="H301" i="15"/>
  <c r="H300" i="15"/>
  <c r="H299" i="15"/>
  <c r="H298" i="15"/>
  <c r="H297" i="15"/>
  <c r="H296" i="15"/>
  <c r="H295" i="15"/>
  <c r="H294" i="15"/>
  <c r="H293" i="15"/>
  <c r="H292" i="15"/>
  <c r="H291" i="15"/>
  <c r="H290" i="15"/>
  <c r="H289" i="15"/>
  <c r="H288" i="15"/>
  <c r="H287" i="15"/>
  <c r="H286" i="15"/>
  <c r="H285" i="15"/>
  <c r="H284" i="15"/>
  <c r="H283" i="15"/>
  <c r="H282" i="15"/>
  <c r="H281" i="15"/>
  <c r="H280" i="15"/>
  <c r="H279" i="15"/>
  <c r="H278" i="15"/>
  <c r="H277" i="15"/>
  <c r="H276" i="15"/>
  <c r="H275" i="15"/>
  <c r="H274" i="15"/>
  <c r="H273" i="15"/>
  <c r="H272" i="15"/>
  <c r="H271" i="15"/>
  <c r="H270" i="15"/>
  <c r="H269" i="15"/>
  <c r="H268" i="15"/>
  <c r="H267" i="15"/>
  <c r="H266" i="15"/>
  <c r="H265" i="15"/>
  <c r="H264" i="15"/>
  <c r="H263" i="15"/>
  <c r="H262" i="15"/>
  <c r="H261" i="15"/>
  <c r="H260" i="15"/>
  <c r="H259" i="15"/>
  <c r="H258" i="15"/>
  <c r="H257" i="15"/>
  <c r="H256" i="15"/>
  <c r="H255" i="15"/>
  <c r="H254" i="15"/>
  <c r="H253" i="15"/>
  <c r="H252" i="15"/>
  <c r="H251" i="15"/>
  <c r="H250" i="15"/>
  <c r="H249" i="15"/>
  <c r="H248" i="15"/>
  <c r="H247" i="15"/>
  <c r="H246" i="15"/>
  <c r="H245" i="15"/>
  <c r="H244" i="15"/>
  <c r="H243" i="15"/>
  <c r="H242" i="15"/>
  <c r="H241" i="15"/>
  <c r="H240" i="15"/>
  <c r="H239" i="15"/>
  <c r="H238" i="15"/>
  <c r="H237" i="15"/>
  <c r="H236" i="15"/>
  <c r="H235" i="15"/>
  <c r="H234" i="15"/>
  <c r="H233" i="15"/>
  <c r="H232" i="15"/>
  <c r="H231" i="15"/>
  <c r="H230" i="15"/>
  <c r="H229" i="15"/>
  <c r="H228" i="15"/>
  <c r="H227" i="15"/>
  <c r="H226" i="15"/>
  <c r="H225" i="15"/>
  <c r="H224" i="15"/>
  <c r="H223" i="15"/>
  <c r="H222" i="15"/>
  <c r="H221" i="15"/>
  <c r="H220" i="15"/>
  <c r="H219" i="15"/>
  <c r="H218" i="15"/>
  <c r="H217" i="15"/>
  <c r="H216" i="15"/>
  <c r="H215" i="15"/>
  <c r="H214" i="15"/>
  <c r="H213" i="15"/>
  <c r="H212" i="15"/>
  <c r="H211" i="15"/>
  <c r="H210" i="15"/>
  <c r="H209" i="15"/>
  <c r="H208" i="15"/>
  <c r="H207" i="15"/>
  <c r="H206" i="15"/>
  <c r="H205" i="15"/>
  <c r="H204" i="15"/>
  <c r="H203" i="15"/>
  <c r="H202" i="15"/>
  <c r="H201" i="15"/>
  <c r="H200" i="15"/>
  <c r="H199" i="15"/>
  <c r="H198" i="15"/>
  <c r="H197" i="15"/>
  <c r="H196" i="15"/>
  <c r="H195" i="15"/>
  <c r="H194" i="15"/>
  <c r="H193" i="15"/>
  <c r="H192" i="15"/>
  <c r="H191" i="15"/>
  <c r="H190" i="15"/>
  <c r="H189" i="15"/>
  <c r="H188" i="15"/>
  <c r="H187" i="15"/>
  <c r="H186" i="15"/>
  <c r="H185" i="15"/>
  <c r="H184" i="15"/>
  <c r="H183" i="15"/>
  <c r="H182" i="15"/>
  <c r="H181" i="15"/>
  <c r="H180" i="15"/>
  <c r="H179" i="15"/>
  <c r="H178" i="15"/>
  <c r="H177" i="15"/>
  <c r="H176" i="15"/>
  <c r="H175" i="15"/>
  <c r="H174" i="15"/>
  <c r="H173" i="15"/>
  <c r="H172" i="15"/>
  <c r="H171" i="15"/>
  <c r="H170" i="15"/>
  <c r="H169" i="15"/>
  <c r="H168" i="15"/>
  <c r="H167" i="15"/>
  <c r="H166" i="15"/>
  <c r="H165" i="15"/>
  <c r="H164" i="15"/>
  <c r="H163" i="15"/>
  <c r="H162" i="15"/>
  <c r="H161" i="15"/>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2" i="15"/>
  <c r="G8" i="10"/>
  <c r="R8" i="3"/>
  <c r="R10" i="20"/>
  <c r="Q10" i="20"/>
  <c r="H10" i="20"/>
  <c r="G10" i="20"/>
  <c r="R9" i="20"/>
  <c r="Q9" i="20"/>
  <c r="H9" i="20"/>
  <c r="G9" i="20"/>
  <c r="R8" i="20"/>
  <c r="Q8" i="20"/>
  <c r="H8" i="20"/>
  <c r="G8" i="20"/>
  <c r="R7" i="20"/>
  <c r="Q7" i="20"/>
  <c r="H7" i="20"/>
  <c r="G7" i="20"/>
  <c r="R6" i="20"/>
  <c r="Q6" i="20"/>
  <c r="H6" i="20"/>
  <c r="G6" i="20"/>
  <c r="W21" i="20"/>
  <c r="V21" i="20"/>
  <c r="U21" i="20"/>
  <c r="W20" i="20"/>
  <c r="V20" i="20"/>
  <c r="W19" i="20"/>
  <c r="V19" i="20"/>
  <c r="W18" i="20"/>
  <c r="V18" i="20"/>
  <c r="W17" i="20"/>
  <c r="V17" i="20"/>
  <c r="W16" i="20"/>
  <c r="V16" i="20"/>
  <c r="R21" i="20"/>
  <c r="Q21" i="20"/>
  <c r="P21" i="20"/>
  <c r="R20" i="20"/>
  <c r="Q20" i="20"/>
  <c r="R19" i="20"/>
  <c r="Q19" i="20"/>
  <c r="R18" i="20"/>
  <c r="Q18" i="20"/>
  <c r="R17" i="20"/>
  <c r="Q17" i="20"/>
  <c r="R16" i="20"/>
  <c r="Q16" i="20"/>
  <c r="H21" i="20"/>
  <c r="G21" i="20"/>
  <c r="F21" i="20"/>
  <c r="H20" i="20"/>
  <c r="G20" i="20"/>
  <c r="H19" i="20"/>
  <c r="G19" i="20"/>
  <c r="H18" i="20"/>
  <c r="G18" i="20"/>
  <c r="H17" i="20"/>
  <c r="G17" i="20"/>
  <c r="G16" i="20"/>
  <c r="H16" i="20"/>
  <c r="M19" i="20" s="1"/>
  <c r="V10" i="20"/>
  <c r="L10" i="20"/>
  <c r="W8" i="20"/>
  <c r="W7" i="20"/>
  <c r="M7" i="20"/>
  <c r="L7" i="20"/>
  <c r="M8" i="20"/>
  <c r="L6" i="20" l="1"/>
  <c r="H11" i="20"/>
  <c r="Q11" i="20"/>
  <c r="V11" i="20" s="1"/>
  <c r="V6" i="20"/>
  <c r="V7" i="20"/>
  <c r="L18" i="20"/>
  <c r="R11" i="20"/>
  <c r="W11" i="20" s="1"/>
  <c r="G11" i="20"/>
  <c r="L11" i="20" s="1"/>
  <c r="L20" i="20"/>
  <c r="L16" i="20"/>
  <c r="L21" i="20"/>
  <c r="L17" i="20"/>
  <c r="M21" i="20"/>
  <c r="M17" i="20"/>
  <c r="M18" i="20"/>
  <c r="M11" i="20"/>
  <c r="L19" i="20"/>
  <c r="M20" i="20"/>
  <c r="M6" i="20"/>
  <c r="L9" i="20"/>
  <c r="M10" i="20"/>
  <c r="L8" i="20"/>
  <c r="M9" i="20"/>
  <c r="W6" i="20"/>
  <c r="V9" i="20"/>
  <c r="W10" i="20"/>
  <c r="M16" i="20"/>
  <c r="V8" i="20"/>
  <c r="W9" i="20"/>
  <c r="K21" i="20" l="1"/>
  <c r="V14" i="20" l="1"/>
  <c r="W14" i="20" s="1"/>
  <c r="X14" i="20" s="1"/>
  <c r="Y14" i="20" s="1"/>
  <c r="Q14" i="20"/>
  <c r="R14" i="20" s="1"/>
  <c r="S14" i="20" s="1"/>
  <c r="T14" i="20" s="1"/>
  <c r="L14" i="20"/>
  <c r="M14" i="20" s="1"/>
  <c r="N14" i="20" s="1"/>
  <c r="O14" i="20" s="1"/>
  <c r="G14" i="20"/>
  <c r="H14" i="20" s="1"/>
  <c r="I14" i="20" s="1"/>
  <c r="J14" i="20" s="1"/>
  <c r="V4" i="20"/>
  <c r="W4" i="20" s="1"/>
  <c r="X4" i="20" s="1"/>
  <c r="Y4" i="20" s="1"/>
  <c r="Q4" i="20"/>
  <c r="R4" i="20" s="1"/>
  <c r="S4" i="20" s="1"/>
  <c r="T4" i="20" s="1"/>
  <c r="L4" i="20"/>
  <c r="M4" i="20" s="1"/>
  <c r="N4" i="20" s="1"/>
  <c r="O4" i="20" s="1"/>
  <c r="H4" i="20"/>
  <c r="I4" i="20" s="1"/>
  <c r="J4" i="20" s="1"/>
  <c r="G4" i="20"/>
  <c r="E4" i="21"/>
  <c r="F4" i="21" s="1"/>
  <c r="G4" i="21" s="1"/>
  <c r="H4" i="21" s="1"/>
  <c r="AA128" i="21"/>
  <c r="AB128" i="21" s="1"/>
  <c r="AC128" i="21" s="1"/>
  <c r="AD128" i="21" s="1"/>
  <c r="AE128" i="21" s="1"/>
  <c r="S128" i="21"/>
  <c r="T128" i="21" s="1"/>
  <c r="U128" i="21" s="1"/>
  <c r="V128" i="21" s="1"/>
  <c r="W128" i="21" s="1"/>
  <c r="N128" i="21"/>
  <c r="O128" i="21" s="1"/>
  <c r="P128" i="21" s="1"/>
  <c r="Q128" i="21" s="1"/>
  <c r="R128" i="21" s="1"/>
  <c r="I128" i="21"/>
  <c r="J128" i="21" s="1"/>
  <c r="K128" i="21" s="1"/>
  <c r="L128" i="21" s="1"/>
  <c r="M128" i="21" s="1"/>
  <c r="D128" i="21"/>
  <c r="E128" i="21" s="1"/>
  <c r="F128" i="21" s="1"/>
  <c r="G128" i="21" s="1"/>
  <c r="H128" i="21" s="1"/>
  <c r="S65" i="21"/>
  <c r="T65" i="21" s="1"/>
  <c r="U65" i="21" s="1"/>
  <c r="V65" i="21" s="1"/>
  <c r="W65" i="21" s="1"/>
  <c r="N65" i="21"/>
  <c r="O65" i="21" s="1"/>
  <c r="P65" i="21" s="1"/>
  <c r="Q65" i="21" s="1"/>
  <c r="R65" i="21" s="1"/>
  <c r="I65" i="21"/>
  <c r="J65" i="21" s="1"/>
  <c r="K65" i="21" s="1"/>
  <c r="L65" i="21" s="1"/>
  <c r="M65" i="21" s="1"/>
  <c r="D65" i="21"/>
  <c r="E65" i="21" s="1"/>
  <c r="F65" i="21" s="1"/>
  <c r="G65" i="21" s="1"/>
  <c r="H65" i="21" s="1"/>
  <c r="AA4" i="21"/>
  <c r="AB4" i="21" s="1"/>
  <c r="AC4" i="21" s="1"/>
  <c r="AD4" i="21" s="1"/>
  <c r="AE4" i="21" s="1"/>
  <c r="S4" i="21"/>
  <c r="T4" i="21" s="1"/>
  <c r="U4" i="21" s="1"/>
  <c r="V4" i="21" s="1"/>
  <c r="W4" i="21" s="1"/>
  <c r="N4" i="21"/>
  <c r="O4" i="21" s="1"/>
  <c r="P4" i="21" s="1"/>
  <c r="Q4" i="21" s="1"/>
  <c r="R4" i="21" s="1"/>
  <c r="I4" i="21"/>
  <c r="J4" i="21" s="1"/>
  <c r="K4" i="21" s="1"/>
  <c r="L4" i="21" s="1"/>
  <c r="M4" i="21" s="1"/>
  <c r="P12" i="4"/>
  <c r="H22" i="19"/>
  <c r="G1007" i="2"/>
  <c r="G1006" i="2"/>
  <c r="G1003" i="2"/>
  <c r="G1002" i="2"/>
  <c r="G999" i="2"/>
  <c r="G998" i="2"/>
  <c r="G995" i="2"/>
  <c r="G994" i="2"/>
  <c r="G991" i="2"/>
  <c r="G990" i="2"/>
  <c r="G987" i="2"/>
  <c r="G986" i="2"/>
  <c r="G983" i="2"/>
  <c r="G979" i="2"/>
  <c r="G978" i="2"/>
  <c r="G975" i="2"/>
  <c r="G974" i="2"/>
  <c r="G971" i="2"/>
  <c r="G970" i="2"/>
  <c r="G967" i="2"/>
  <c r="G966" i="2"/>
  <c r="G963" i="2"/>
  <c r="G962" i="2"/>
  <c r="G959" i="2"/>
  <c r="G958" i="2"/>
  <c r="G955" i="2"/>
  <c r="G954" i="2"/>
  <c r="G951" i="2"/>
  <c r="G947" i="2"/>
  <c r="G946" i="2"/>
  <c r="G943" i="2"/>
  <c r="G942" i="2"/>
  <c r="G939" i="2"/>
  <c r="G938" i="2"/>
  <c r="G935" i="2"/>
  <c r="G934" i="2"/>
  <c r="G931" i="2"/>
  <c r="G930" i="2"/>
  <c r="G927" i="2"/>
  <c r="G926" i="2"/>
  <c r="G923" i="2"/>
  <c r="G922" i="2"/>
  <c r="G919" i="2"/>
  <c r="G915" i="2"/>
  <c r="G914" i="2"/>
  <c r="G911" i="2"/>
  <c r="G910" i="2"/>
  <c r="G907" i="2"/>
  <c r="G906" i="2"/>
  <c r="G903" i="2"/>
  <c r="G902" i="2"/>
  <c r="G899" i="2"/>
  <c r="G898" i="2"/>
  <c r="G895" i="2"/>
  <c r="G894" i="2"/>
  <c r="G891" i="2"/>
  <c r="G890" i="2"/>
  <c r="G887" i="2"/>
  <c r="G883" i="2"/>
  <c r="G882" i="2"/>
  <c r="G879" i="2"/>
  <c r="G878" i="2"/>
  <c r="G875" i="2"/>
  <c r="G874" i="2"/>
  <c r="G871" i="2"/>
  <c r="G870" i="2"/>
  <c r="G867" i="2"/>
  <c r="G866" i="2"/>
  <c r="G863" i="2"/>
  <c r="G862" i="2"/>
  <c r="G859" i="2"/>
  <c r="G858" i="2"/>
  <c r="G855" i="2"/>
  <c r="G851" i="2"/>
  <c r="G850" i="2"/>
  <c r="G847" i="2"/>
  <c r="G846" i="2"/>
  <c r="G843" i="2"/>
  <c r="G842" i="2"/>
  <c r="G839" i="2"/>
  <c r="G838" i="2"/>
  <c r="G835" i="2"/>
  <c r="G834" i="2"/>
  <c r="G831" i="2"/>
  <c r="G830" i="2"/>
  <c r="G827" i="2"/>
  <c r="G826" i="2"/>
  <c r="G823" i="2"/>
  <c r="G819" i="2"/>
  <c r="G818" i="2"/>
  <c r="G815" i="2"/>
  <c r="G814" i="2"/>
  <c r="G811" i="2"/>
  <c r="G810" i="2"/>
  <c r="G807" i="2"/>
  <c r="G806" i="2"/>
  <c r="G803" i="2"/>
  <c r="G802" i="2"/>
  <c r="G799" i="2"/>
  <c r="G798" i="2"/>
  <c r="G795" i="2"/>
  <c r="G794" i="2"/>
  <c r="G791" i="2"/>
  <c r="G787" i="2"/>
  <c r="G786" i="2"/>
  <c r="G783" i="2"/>
  <c r="G782" i="2"/>
  <c r="G779" i="2"/>
  <c r="G775" i="2"/>
  <c r="G774" i="2"/>
  <c r="G771" i="2"/>
  <c r="G770" i="2"/>
  <c r="G767" i="2"/>
  <c r="G766" i="2"/>
  <c r="G763" i="2"/>
  <c r="G762" i="2"/>
  <c r="G759" i="2"/>
  <c r="G758" i="2"/>
  <c r="G755" i="2"/>
  <c r="G754" i="2"/>
  <c r="G751" i="2"/>
  <c r="G750" i="2"/>
  <c r="G747" i="2"/>
  <c r="G746" i="2"/>
  <c r="G743" i="2"/>
  <c r="G742" i="2"/>
  <c r="G739" i="2"/>
  <c r="G735" i="2"/>
  <c r="G734" i="2"/>
  <c r="G731" i="2"/>
  <c r="G730" i="2"/>
  <c r="G727" i="2"/>
  <c r="G723" i="2"/>
  <c r="G722" i="2"/>
  <c r="G719" i="2"/>
  <c r="G718" i="2"/>
  <c r="G715" i="2"/>
  <c r="G711" i="2"/>
  <c r="G710" i="2"/>
  <c r="G707" i="2"/>
  <c r="G706" i="2"/>
  <c r="G703" i="2"/>
  <c r="G702" i="2"/>
  <c r="G699" i="2"/>
  <c r="G698" i="2"/>
  <c r="G695" i="2"/>
  <c r="G694" i="2"/>
  <c r="G691" i="2"/>
  <c r="G690" i="2"/>
  <c r="G687" i="2"/>
  <c r="G686" i="2"/>
  <c r="G683" i="2"/>
  <c r="G682" i="2"/>
  <c r="G679" i="2"/>
  <c r="G678" i="2"/>
  <c r="G675" i="2"/>
  <c r="G671" i="2"/>
  <c r="G670" i="2"/>
  <c r="G667" i="2"/>
  <c r="G666" i="2"/>
  <c r="G662" i="2"/>
  <c r="G658" i="2"/>
  <c r="G655" i="2"/>
  <c r="G654" i="2"/>
  <c r="G651" i="2"/>
  <c r="G650" i="2"/>
  <c r="G646" i="2"/>
  <c r="G642" i="2"/>
  <c r="G639" i="2"/>
  <c r="G638" i="2"/>
  <c r="G635" i="2"/>
  <c r="G634" i="2"/>
  <c r="G630" i="2"/>
  <c r="G626" i="2"/>
  <c r="G623" i="2"/>
  <c r="G622" i="2"/>
  <c r="G619" i="2"/>
  <c r="G618" i="2"/>
  <c r="G614" i="2"/>
  <c r="G610" i="2"/>
  <c r="G607" i="2"/>
  <c r="G606" i="2"/>
  <c r="G603" i="2"/>
  <c r="G602" i="2"/>
  <c r="G598" i="2"/>
  <c r="G594" i="2"/>
  <c r="G591" i="2"/>
  <c r="G590" i="2"/>
  <c r="G587" i="2"/>
  <c r="G586" i="2"/>
  <c r="G582" i="2"/>
  <c r="G578" i="2"/>
  <c r="G575" i="2"/>
  <c r="G574" i="2"/>
  <c r="G571" i="2"/>
  <c r="G570" i="2"/>
  <c r="G566" i="2"/>
  <c r="G562" i="2"/>
  <c r="G559" i="2"/>
  <c r="G558" i="2"/>
  <c r="G555" i="2"/>
  <c r="G554" i="2"/>
  <c r="G550" i="2"/>
  <c r="G546" i="2"/>
  <c r="G543" i="2"/>
  <c r="G542" i="2"/>
  <c r="G539" i="2"/>
  <c r="G538" i="2"/>
  <c r="G534" i="2"/>
  <c r="G530" i="2"/>
  <c r="G527" i="2"/>
  <c r="G526" i="2"/>
  <c r="G523" i="2"/>
  <c r="G522" i="2"/>
  <c r="G518" i="2"/>
  <c r="G514" i="2"/>
  <c r="G511" i="2"/>
  <c r="G510" i="2"/>
  <c r="G507" i="2"/>
  <c r="G506" i="2"/>
  <c r="G502" i="2"/>
  <c r="G498" i="2"/>
  <c r="G495" i="2"/>
  <c r="G494" i="2"/>
  <c r="G491" i="2"/>
  <c r="G490" i="2"/>
  <c r="G486" i="2"/>
  <c r="G482" i="2"/>
  <c r="G479" i="2"/>
  <c r="G478" i="2"/>
  <c r="G475" i="2"/>
  <c r="G474" i="2"/>
  <c r="G470" i="2"/>
  <c r="G466" i="2"/>
  <c r="G463" i="2"/>
  <c r="G462" i="2"/>
  <c r="G459" i="2"/>
  <c r="G458" i="2"/>
  <c r="G454" i="2"/>
  <c r="G450" i="2"/>
  <c r="G447" i="2"/>
  <c r="G446" i="2"/>
  <c r="G443" i="2"/>
  <c r="G442" i="2"/>
  <c r="G438" i="2"/>
  <c r="G434" i="2"/>
  <c r="G431" i="2"/>
  <c r="G430" i="2"/>
  <c r="G427" i="2"/>
  <c r="G426" i="2"/>
  <c r="G422" i="2"/>
  <c r="G418" i="2"/>
  <c r="G415" i="2"/>
  <c r="G414" i="2"/>
  <c r="G411" i="2"/>
  <c r="G410" i="2"/>
  <c r="G406" i="2"/>
  <c r="G402" i="2"/>
  <c r="G399" i="2"/>
  <c r="G398" i="2"/>
  <c r="G395" i="2"/>
  <c r="G394" i="2"/>
  <c r="G390" i="2"/>
  <c r="G386" i="2"/>
  <c r="G383" i="2"/>
  <c r="G382" i="2"/>
  <c r="G379" i="2"/>
  <c r="G378" i="2"/>
  <c r="G374" i="2"/>
  <c r="G370" i="2"/>
  <c r="G367" i="2"/>
  <c r="G366" i="2"/>
  <c r="G363" i="2"/>
  <c r="G362" i="2"/>
  <c r="G358" i="2"/>
  <c r="G354" i="2"/>
  <c r="G351" i="2"/>
  <c r="G350" i="2"/>
  <c r="G347" i="2"/>
  <c r="G346" i="2"/>
  <c r="G342" i="2"/>
  <c r="G338" i="2"/>
  <c r="G335" i="2"/>
  <c r="G334" i="2"/>
  <c r="G331" i="2"/>
  <c r="G330" i="2"/>
  <c r="G326" i="2"/>
  <c r="G322" i="2"/>
  <c r="G319" i="2"/>
  <c r="G318" i="2"/>
  <c r="G315" i="2"/>
  <c r="G314" i="2"/>
  <c r="G310" i="2"/>
  <c r="G306" i="2"/>
  <c r="G303" i="2"/>
  <c r="G302" i="2"/>
  <c r="G299" i="2"/>
  <c r="G298" i="2"/>
  <c r="G294" i="2"/>
  <c r="G290" i="2"/>
  <c r="G287" i="2"/>
  <c r="G286" i="2"/>
  <c r="G283" i="2"/>
  <c r="G282" i="2"/>
  <c r="G278" i="2"/>
  <c r="G274" i="2"/>
  <c r="G271" i="2"/>
  <c r="G270" i="2"/>
  <c r="G267" i="2"/>
  <c r="G266" i="2"/>
  <c r="G262" i="2"/>
  <c r="G258" i="2"/>
  <c r="G255" i="2"/>
  <c r="G254" i="2"/>
  <c r="G251" i="2"/>
  <c r="G250" i="2"/>
  <c r="G246" i="2"/>
  <c r="G242" i="2"/>
  <c r="G239" i="2"/>
  <c r="G238" i="2"/>
  <c r="G235" i="2"/>
  <c r="G234" i="2"/>
  <c r="G230" i="2"/>
  <c r="G226" i="2"/>
  <c r="G223" i="2"/>
  <c r="G222" i="2"/>
  <c r="G219" i="2"/>
  <c r="G218" i="2"/>
  <c r="G214" i="2"/>
  <c r="G210" i="2"/>
  <c r="G207" i="2"/>
  <c r="G206" i="2"/>
  <c r="G203" i="2"/>
  <c r="G202" i="2"/>
  <c r="G198" i="2"/>
  <c r="G194" i="2"/>
  <c r="G191" i="2"/>
  <c r="G190" i="2"/>
  <c r="G187" i="2"/>
  <c r="G186" i="2"/>
  <c r="G182" i="2"/>
  <c r="G178" i="2"/>
  <c r="G175" i="2"/>
  <c r="G174" i="2"/>
  <c r="G171" i="2"/>
  <c r="G170" i="2"/>
  <c r="G166" i="2"/>
  <c r="G162" i="2"/>
  <c r="G159" i="2"/>
  <c r="G158" i="2"/>
  <c r="G155" i="2"/>
  <c r="G154" i="2"/>
  <c r="G150" i="2"/>
  <c r="G146" i="2"/>
  <c r="G143" i="2"/>
  <c r="G142" i="2"/>
  <c r="G139" i="2"/>
  <c r="G138" i="2"/>
  <c r="G134" i="2"/>
  <c r="G130" i="2"/>
  <c r="G127" i="2"/>
  <c r="G126" i="2"/>
  <c r="G123" i="2"/>
  <c r="G122" i="2"/>
  <c r="G118" i="2"/>
  <c r="G114" i="2"/>
  <c r="G111" i="2"/>
  <c r="G110" i="2"/>
  <c r="G107" i="2"/>
  <c r="G106" i="2"/>
  <c r="G102" i="2"/>
  <c r="G98" i="2"/>
  <c r="G95" i="2"/>
  <c r="G94" i="2"/>
  <c r="G91" i="2"/>
  <c r="G90" i="2"/>
  <c r="G86" i="2"/>
  <c r="G82" i="2"/>
  <c r="G79" i="2"/>
  <c r="G78" i="2"/>
  <c r="G75" i="2"/>
  <c r="G74" i="2"/>
  <c r="G71" i="2"/>
  <c r="G70" i="2"/>
  <c r="G67" i="2"/>
  <c r="G66" i="2"/>
  <c r="G63" i="2"/>
  <c r="G62" i="2"/>
  <c r="G59" i="2"/>
  <c r="G58" i="2"/>
  <c r="G55" i="2"/>
  <c r="G54" i="2"/>
  <c r="G51" i="2"/>
  <c r="G50" i="2"/>
  <c r="G47" i="2"/>
  <c r="G46" i="2"/>
  <c r="G43" i="2"/>
  <c r="G42" i="2"/>
  <c r="G39" i="2"/>
  <c r="G38" i="2"/>
  <c r="G35" i="2"/>
  <c r="G34" i="2"/>
  <c r="G31" i="2"/>
  <c r="G30" i="2"/>
  <c r="G27" i="2"/>
  <c r="G26" i="2"/>
  <c r="G23" i="2"/>
  <c r="G22" i="2"/>
  <c r="G19" i="2"/>
  <c r="G18" i="2"/>
  <c r="G15" i="2"/>
  <c r="G14" i="2"/>
  <c r="G11" i="2"/>
  <c r="G1009" i="2"/>
  <c r="G1008" i="2"/>
  <c r="G1005" i="2"/>
  <c r="G1004" i="2"/>
  <c r="G1001" i="2"/>
  <c r="G1000" i="2"/>
  <c r="G997" i="2"/>
  <c r="G996" i="2"/>
  <c r="G993" i="2"/>
  <c r="G992" i="2"/>
  <c r="G989" i="2"/>
  <c r="G988" i="2"/>
  <c r="G985" i="2"/>
  <c r="G984" i="2"/>
  <c r="G982" i="2"/>
  <c r="G981" i="2"/>
  <c r="G980" i="2"/>
  <c r="G977" i="2"/>
  <c r="G976" i="2"/>
  <c r="G973" i="2"/>
  <c r="G972" i="2"/>
  <c r="G969" i="2"/>
  <c r="G968" i="2"/>
  <c r="G965" i="2"/>
  <c r="G964" i="2"/>
  <c r="G961" i="2"/>
  <c r="G960" i="2"/>
  <c r="G957" i="2"/>
  <c r="G956" i="2"/>
  <c r="G953" i="2"/>
  <c r="G952" i="2"/>
  <c r="G950" i="2"/>
  <c r="G949" i="2"/>
  <c r="G948" i="2"/>
  <c r="G945" i="2"/>
  <c r="G944" i="2"/>
  <c r="G941" i="2"/>
  <c r="G940" i="2"/>
  <c r="G937" i="2"/>
  <c r="G936" i="2"/>
  <c r="G933" i="2"/>
  <c r="G932" i="2"/>
  <c r="G929" i="2"/>
  <c r="G928" i="2"/>
  <c r="G925" i="2"/>
  <c r="G924" i="2"/>
  <c r="G921" i="2"/>
  <c r="G920" i="2"/>
  <c r="G918" i="2"/>
  <c r="G917" i="2"/>
  <c r="G916" i="2"/>
  <c r="G913" i="2"/>
  <c r="G912" i="2"/>
  <c r="G909" i="2"/>
  <c r="G908" i="2"/>
  <c r="G905" i="2"/>
  <c r="G904" i="2"/>
  <c r="G901" i="2"/>
  <c r="G900" i="2"/>
  <c r="G897" i="2"/>
  <c r="G896" i="2"/>
  <c r="G893" i="2"/>
  <c r="G892" i="2"/>
  <c r="G889" i="2"/>
  <c r="G888" i="2"/>
  <c r="G886" i="2"/>
  <c r="G885" i="2"/>
  <c r="G884" i="2"/>
  <c r="G881" i="2"/>
  <c r="G880" i="2"/>
  <c r="G877" i="2"/>
  <c r="G876" i="2"/>
  <c r="G873" i="2"/>
  <c r="G872" i="2"/>
  <c r="G869" i="2"/>
  <c r="G868" i="2"/>
  <c r="G865" i="2"/>
  <c r="G864" i="2"/>
  <c r="G861" i="2"/>
  <c r="G860" i="2"/>
  <c r="G857" i="2"/>
  <c r="G856" i="2"/>
  <c r="G854" i="2"/>
  <c r="G853" i="2"/>
  <c r="G852" i="2"/>
  <c r="G849" i="2"/>
  <c r="G848" i="2"/>
  <c r="G845" i="2"/>
  <c r="G844" i="2"/>
  <c r="G841" i="2"/>
  <c r="G840" i="2"/>
  <c r="G837" i="2"/>
  <c r="G836" i="2"/>
  <c r="G833" i="2"/>
  <c r="G832" i="2"/>
  <c r="G829" i="2"/>
  <c r="G828" i="2"/>
  <c r="G825" i="2"/>
  <c r="G824" i="2"/>
  <c r="G822" i="2"/>
  <c r="G821" i="2"/>
  <c r="G820" i="2"/>
  <c r="G817" i="2"/>
  <c r="G816" i="2"/>
  <c r="G813" i="2"/>
  <c r="G812" i="2"/>
  <c r="G809" i="2"/>
  <c r="G808" i="2"/>
  <c r="G805" i="2"/>
  <c r="G804" i="2"/>
  <c r="G801" i="2"/>
  <c r="G800" i="2"/>
  <c r="G797" i="2"/>
  <c r="G796" i="2"/>
  <c r="G793" i="2"/>
  <c r="G792" i="2"/>
  <c r="G790" i="2"/>
  <c r="G789" i="2"/>
  <c r="G788" i="2"/>
  <c r="G785" i="2"/>
  <c r="G784" i="2"/>
  <c r="G781" i="2"/>
  <c r="G780" i="2"/>
  <c r="G778" i="2"/>
  <c r="G777" i="2"/>
  <c r="G776" i="2"/>
  <c r="G773" i="2"/>
  <c r="G772" i="2"/>
  <c r="G769" i="2"/>
  <c r="G768" i="2"/>
  <c r="G765" i="2"/>
  <c r="G764" i="2"/>
  <c r="G761" i="2"/>
  <c r="G760" i="2"/>
  <c r="G757" i="2"/>
  <c r="G756" i="2"/>
  <c r="G753" i="2"/>
  <c r="G752" i="2"/>
  <c r="G749" i="2"/>
  <c r="G748" i="2"/>
  <c r="G745" i="2"/>
  <c r="G744" i="2"/>
  <c r="G741" i="2"/>
  <c r="G740" i="2"/>
  <c r="G738" i="2"/>
  <c r="G737" i="2"/>
  <c r="G736" i="2"/>
  <c r="G733" i="2"/>
  <c r="G732" i="2"/>
  <c r="G729" i="2"/>
  <c r="G728" i="2"/>
  <c r="G726" i="2"/>
  <c r="G725" i="2"/>
  <c r="G724" i="2"/>
  <c r="G721" i="2"/>
  <c r="G720" i="2"/>
  <c r="G717" i="2"/>
  <c r="G716" i="2"/>
  <c r="G714" i="2"/>
  <c r="G713" i="2"/>
  <c r="G712" i="2"/>
  <c r="G709" i="2"/>
  <c r="G708" i="2"/>
  <c r="G705" i="2"/>
  <c r="G704" i="2"/>
  <c r="G701" i="2"/>
  <c r="G700" i="2"/>
  <c r="G697" i="2"/>
  <c r="G696" i="2"/>
  <c r="G693" i="2"/>
  <c r="G692" i="2"/>
  <c r="G689" i="2"/>
  <c r="G688" i="2"/>
  <c r="G685" i="2"/>
  <c r="G684" i="2"/>
  <c r="G681" i="2"/>
  <c r="G680" i="2"/>
  <c r="G677" i="2"/>
  <c r="G676" i="2"/>
  <c r="G674" i="2"/>
  <c r="G673" i="2"/>
  <c r="G672" i="2"/>
  <c r="G669" i="2"/>
  <c r="G668" i="2"/>
  <c r="G665" i="2"/>
  <c r="G664" i="2"/>
  <c r="G663" i="2"/>
  <c r="G661" i="2"/>
  <c r="G660" i="2"/>
  <c r="G659" i="2"/>
  <c r="G657" i="2"/>
  <c r="G656" i="2"/>
  <c r="G653" i="2"/>
  <c r="G652" i="2"/>
  <c r="G649" i="2"/>
  <c r="G648" i="2"/>
  <c r="G647" i="2"/>
  <c r="G645" i="2"/>
  <c r="G644" i="2"/>
  <c r="G643" i="2"/>
  <c r="G641" i="2"/>
  <c r="G640" i="2"/>
  <c r="G637" i="2"/>
  <c r="G636" i="2"/>
  <c r="G633" i="2"/>
  <c r="G632" i="2"/>
  <c r="G631" i="2"/>
  <c r="G629" i="2"/>
  <c r="G628" i="2"/>
  <c r="G627" i="2"/>
  <c r="G625" i="2"/>
  <c r="G624" i="2"/>
  <c r="G621" i="2"/>
  <c r="G620" i="2"/>
  <c r="G617" i="2"/>
  <c r="G616" i="2"/>
  <c r="G615" i="2"/>
  <c r="G613" i="2"/>
  <c r="G612" i="2"/>
  <c r="G611" i="2"/>
  <c r="G609" i="2"/>
  <c r="G608" i="2"/>
  <c r="G605" i="2"/>
  <c r="G604" i="2"/>
  <c r="G601" i="2"/>
  <c r="G600" i="2"/>
  <c r="G599" i="2"/>
  <c r="G597" i="2"/>
  <c r="G596" i="2"/>
  <c r="G595" i="2"/>
  <c r="G593" i="2"/>
  <c r="G592" i="2"/>
  <c r="G589" i="2"/>
  <c r="G588" i="2"/>
  <c r="G585" i="2"/>
  <c r="G584" i="2"/>
  <c r="G583" i="2"/>
  <c r="G581" i="2"/>
  <c r="G580" i="2"/>
  <c r="G579" i="2"/>
  <c r="G577" i="2"/>
  <c r="G576" i="2"/>
  <c r="G573" i="2"/>
  <c r="G572" i="2"/>
  <c r="G569" i="2"/>
  <c r="G568" i="2"/>
  <c r="G567" i="2"/>
  <c r="G565" i="2"/>
  <c r="G564" i="2"/>
  <c r="G563" i="2"/>
  <c r="G561" i="2"/>
  <c r="G560" i="2"/>
  <c r="G557" i="2"/>
  <c r="G556" i="2"/>
  <c r="G553" i="2"/>
  <c r="G552" i="2"/>
  <c r="G551" i="2"/>
  <c r="G549" i="2"/>
  <c r="G548" i="2"/>
  <c r="G547" i="2"/>
  <c r="G545" i="2"/>
  <c r="G544" i="2"/>
  <c r="G541" i="2"/>
  <c r="G540" i="2"/>
  <c r="G537" i="2"/>
  <c r="G536" i="2"/>
  <c r="G535" i="2"/>
  <c r="G533" i="2"/>
  <c r="G532" i="2"/>
  <c r="G531" i="2"/>
  <c r="G529" i="2"/>
  <c r="G528" i="2"/>
  <c r="G525" i="2"/>
  <c r="G524" i="2"/>
  <c r="G521" i="2"/>
  <c r="G520" i="2"/>
  <c r="G519" i="2"/>
  <c r="G517" i="2"/>
  <c r="G516" i="2"/>
  <c r="G515" i="2"/>
  <c r="G513" i="2"/>
  <c r="G512" i="2"/>
  <c r="G509" i="2"/>
  <c r="G508" i="2"/>
  <c r="G505" i="2"/>
  <c r="G504" i="2"/>
  <c r="G503" i="2"/>
  <c r="G501" i="2"/>
  <c r="G500" i="2"/>
  <c r="G499" i="2"/>
  <c r="G497" i="2"/>
  <c r="G496" i="2"/>
  <c r="G493" i="2"/>
  <c r="G492" i="2"/>
  <c r="G489" i="2"/>
  <c r="G488" i="2"/>
  <c r="G487" i="2"/>
  <c r="G485" i="2"/>
  <c r="G484" i="2"/>
  <c r="G483" i="2"/>
  <c r="G481" i="2"/>
  <c r="G480" i="2"/>
  <c r="G477" i="2"/>
  <c r="G476" i="2"/>
  <c r="G473" i="2"/>
  <c r="G472" i="2"/>
  <c r="G471" i="2"/>
  <c r="G469" i="2"/>
  <c r="G468" i="2"/>
  <c r="G467" i="2"/>
  <c r="G465" i="2"/>
  <c r="G464" i="2"/>
  <c r="G461" i="2"/>
  <c r="G460" i="2"/>
  <c r="G457" i="2"/>
  <c r="G456" i="2"/>
  <c r="G455" i="2"/>
  <c r="G453" i="2"/>
  <c r="G452" i="2"/>
  <c r="G451" i="2"/>
  <c r="G449" i="2"/>
  <c r="G448" i="2"/>
  <c r="G445" i="2"/>
  <c r="G444" i="2"/>
  <c r="G441" i="2"/>
  <c r="G440" i="2"/>
  <c r="G439" i="2"/>
  <c r="G437" i="2"/>
  <c r="G436" i="2"/>
  <c r="G435" i="2"/>
  <c r="G433" i="2"/>
  <c r="G432" i="2"/>
  <c r="G429" i="2"/>
  <c r="G428" i="2"/>
  <c r="G425" i="2"/>
  <c r="G424" i="2"/>
  <c r="G423" i="2"/>
  <c r="G421" i="2"/>
  <c r="G420" i="2"/>
  <c r="G419" i="2"/>
  <c r="G417" i="2"/>
  <c r="G416" i="2"/>
  <c r="G413" i="2"/>
  <c r="G412" i="2"/>
  <c r="G409" i="2"/>
  <c r="G408" i="2"/>
  <c r="G407" i="2"/>
  <c r="G405" i="2"/>
  <c r="G404" i="2"/>
  <c r="G403" i="2"/>
  <c r="G401" i="2"/>
  <c r="G400" i="2"/>
  <c r="G397" i="2"/>
  <c r="G396" i="2"/>
  <c r="G393" i="2"/>
  <c r="G392" i="2"/>
  <c r="G391" i="2"/>
  <c r="G389" i="2"/>
  <c r="G388" i="2"/>
  <c r="G387" i="2"/>
  <c r="G385" i="2"/>
  <c r="G384" i="2"/>
  <c r="G381" i="2"/>
  <c r="G380" i="2"/>
  <c r="G377" i="2"/>
  <c r="G376" i="2"/>
  <c r="G375" i="2"/>
  <c r="G373" i="2"/>
  <c r="G372" i="2"/>
  <c r="G371" i="2"/>
  <c r="G369" i="2"/>
  <c r="G368" i="2"/>
  <c r="G365" i="2"/>
  <c r="G364" i="2"/>
  <c r="G361" i="2"/>
  <c r="G360" i="2"/>
  <c r="G359" i="2"/>
  <c r="G357" i="2"/>
  <c r="G356" i="2"/>
  <c r="G355" i="2"/>
  <c r="G353" i="2"/>
  <c r="G352" i="2"/>
  <c r="G349" i="2"/>
  <c r="G348" i="2"/>
  <c r="G345" i="2"/>
  <c r="G344" i="2"/>
  <c r="G343" i="2"/>
  <c r="G341" i="2"/>
  <c r="G340" i="2"/>
  <c r="G339" i="2"/>
  <c r="G337" i="2"/>
  <c r="G336" i="2"/>
  <c r="G333" i="2"/>
  <c r="G332" i="2"/>
  <c r="G329" i="2"/>
  <c r="G328" i="2"/>
  <c r="G327" i="2"/>
  <c r="G325" i="2"/>
  <c r="G324" i="2"/>
  <c r="G323" i="2"/>
  <c r="G321" i="2"/>
  <c r="G320" i="2"/>
  <c r="G317" i="2"/>
  <c r="G316" i="2"/>
  <c r="G313" i="2"/>
  <c r="G312" i="2"/>
  <c r="G311" i="2"/>
  <c r="G309" i="2"/>
  <c r="G308" i="2"/>
  <c r="G307" i="2"/>
  <c r="G305" i="2"/>
  <c r="G304" i="2"/>
  <c r="G301" i="2"/>
  <c r="G300" i="2"/>
  <c r="G297" i="2"/>
  <c r="G296" i="2"/>
  <c r="G295" i="2"/>
  <c r="G293" i="2"/>
  <c r="G292" i="2"/>
  <c r="G291" i="2"/>
  <c r="G289" i="2"/>
  <c r="G288" i="2"/>
  <c r="G285" i="2"/>
  <c r="G284" i="2"/>
  <c r="G281" i="2"/>
  <c r="G280" i="2"/>
  <c r="G279" i="2"/>
  <c r="G277" i="2"/>
  <c r="G276" i="2"/>
  <c r="G275" i="2"/>
  <c r="G273" i="2"/>
  <c r="G272" i="2"/>
  <c r="G269" i="2"/>
  <c r="G268" i="2"/>
  <c r="G265" i="2"/>
  <c r="G264" i="2"/>
  <c r="G263" i="2"/>
  <c r="G261" i="2"/>
  <c r="G260" i="2"/>
  <c r="G259" i="2"/>
  <c r="G257" i="2"/>
  <c r="G256" i="2"/>
  <c r="G253" i="2"/>
  <c r="G252" i="2"/>
  <c r="G249" i="2"/>
  <c r="G248" i="2"/>
  <c r="G247" i="2"/>
  <c r="G245" i="2"/>
  <c r="G244" i="2"/>
  <c r="G243" i="2"/>
  <c r="G241" i="2"/>
  <c r="G240" i="2"/>
  <c r="G237" i="2"/>
  <c r="G236" i="2"/>
  <c r="G233" i="2"/>
  <c r="G232" i="2"/>
  <c r="G231" i="2"/>
  <c r="G229" i="2"/>
  <c r="G228" i="2"/>
  <c r="G227" i="2"/>
  <c r="G225" i="2"/>
  <c r="G224" i="2"/>
  <c r="G221" i="2"/>
  <c r="G220" i="2"/>
  <c r="G217" i="2"/>
  <c r="G216" i="2"/>
  <c r="G215" i="2"/>
  <c r="G213" i="2"/>
  <c r="G212" i="2"/>
  <c r="G211" i="2"/>
  <c r="G209" i="2"/>
  <c r="G208" i="2"/>
  <c r="G205" i="2"/>
  <c r="G204" i="2"/>
  <c r="G201" i="2"/>
  <c r="G200" i="2"/>
  <c r="G199" i="2"/>
  <c r="G197" i="2"/>
  <c r="G196" i="2"/>
  <c r="G195" i="2"/>
  <c r="G193" i="2"/>
  <c r="G192" i="2"/>
  <c r="G189" i="2"/>
  <c r="G188" i="2"/>
  <c r="G185" i="2"/>
  <c r="G184" i="2"/>
  <c r="G183" i="2"/>
  <c r="G181" i="2"/>
  <c r="G180" i="2"/>
  <c r="G179" i="2"/>
  <c r="G177" i="2"/>
  <c r="G176" i="2"/>
  <c r="G173" i="2"/>
  <c r="G172" i="2"/>
  <c r="G169" i="2"/>
  <c r="G168" i="2"/>
  <c r="G167" i="2"/>
  <c r="G165" i="2"/>
  <c r="G164" i="2"/>
  <c r="G163" i="2"/>
  <c r="G161" i="2"/>
  <c r="G160" i="2"/>
  <c r="G157" i="2"/>
  <c r="G156" i="2"/>
  <c r="G153" i="2"/>
  <c r="G152" i="2"/>
  <c r="G151" i="2"/>
  <c r="G149" i="2"/>
  <c r="G148" i="2"/>
  <c r="G147" i="2"/>
  <c r="G145" i="2"/>
  <c r="G144" i="2"/>
  <c r="G141" i="2"/>
  <c r="G140" i="2"/>
  <c r="G137" i="2"/>
  <c r="G136" i="2"/>
  <c r="G135" i="2"/>
  <c r="G133" i="2"/>
  <c r="G132" i="2"/>
  <c r="G131" i="2"/>
  <c r="G129" i="2"/>
  <c r="G128" i="2"/>
  <c r="G125" i="2"/>
  <c r="G124" i="2"/>
  <c r="G121" i="2"/>
  <c r="G120" i="2"/>
  <c r="G119" i="2"/>
  <c r="G117" i="2"/>
  <c r="G116" i="2"/>
  <c r="G115" i="2"/>
  <c r="G113" i="2"/>
  <c r="G112" i="2"/>
  <c r="G109" i="2"/>
  <c r="G108" i="2"/>
  <c r="G105" i="2"/>
  <c r="G104" i="2"/>
  <c r="G103" i="2"/>
  <c r="G101" i="2"/>
  <c r="G100" i="2"/>
  <c r="G99" i="2"/>
  <c r="G97" i="2"/>
  <c r="G96" i="2"/>
  <c r="G93" i="2"/>
  <c r="G92" i="2"/>
  <c r="G89" i="2"/>
  <c r="G88" i="2"/>
  <c r="G87" i="2"/>
  <c r="G85" i="2"/>
  <c r="G84" i="2"/>
  <c r="G83" i="2"/>
  <c r="G81" i="2"/>
  <c r="G80" i="2"/>
  <c r="G77" i="2"/>
  <c r="G76" i="2"/>
  <c r="G73" i="2"/>
  <c r="G72" i="2"/>
  <c r="G69" i="2"/>
  <c r="G68" i="2"/>
  <c r="G65" i="2"/>
  <c r="G64" i="2"/>
  <c r="G61" i="2"/>
  <c r="G60" i="2"/>
  <c r="G57" i="2"/>
  <c r="G56" i="2"/>
  <c r="G53" i="2"/>
  <c r="G52" i="2"/>
  <c r="G49" i="2"/>
  <c r="G48" i="2"/>
  <c r="G45" i="2"/>
  <c r="G44" i="2"/>
  <c r="G41" i="2"/>
  <c r="G40" i="2"/>
  <c r="G37" i="2"/>
  <c r="G36" i="2"/>
  <c r="G33" i="2"/>
  <c r="G32" i="2"/>
  <c r="G29" i="2"/>
  <c r="G28" i="2"/>
  <c r="G25" i="2"/>
  <c r="G24" i="2"/>
  <c r="G21" i="2"/>
  <c r="G20" i="2"/>
  <c r="G17" i="2"/>
  <c r="G16" i="2"/>
  <c r="G13" i="2"/>
  <c r="G12" i="2"/>
  <c r="G10" i="2"/>
  <c r="G9" i="2"/>
  <c r="AN462" i="3"/>
  <c r="AK462" i="3"/>
  <c r="AN461" i="3"/>
  <c r="AK461" i="3"/>
  <c r="AS461" i="3"/>
  <c r="AK460" i="3"/>
  <c r="AS460" i="3"/>
  <c r="S460" i="3"/>
  <c r="AN459" i="3"/>
  <c r="AN458" i="3"/>
  <c r="AK458" i="3"/>
  <c r="AN457" i="3"/>
  <c r="AK457" i="3"/>
  <c r="AK456" i="3"/>
  <c r="AS456" i="3"/>
  <c r="AN455" i="3"/>
  <c r="AK455" i="3"/>
  <c r="AS455" i="3"/>
  <c r="S455" i="3"/>
  <c r="AN454" i="3"/>
  <c r="AK454" i="3"/>
  <c r="AN453" i="3"/>
  <c r="AK453" i="3"/>
  <c r="AS453" i="3"/>
  <c r="AK452" i="3"/>
  <c r="AS452" i="3"/>
  <c r="AN451" i="3"/>
  <c r="AK451" i="3"/>
  <c r="S451" i="3"/>
  <c r="AN450" i="3"/>
  <c r="AK450" i="3"/>
  <c r="AS450" i="3"/>
  <c r="AS449" i="3"/>
  <c r="AN449" i="3"/>
  <c r="AK449" i="3"/>
  <c r="S449" i="3"/>
  <c r="AK448" i="3"/>
  <c r="AP448" i="3"/>
  <c r="AN447" i="3"/>
  <c r="AK447" i="3"/>
  <c r="AS447" i="3"/>
  <c r="AN446" i="3"/>
  <c r="AK446" i="3"/>
  <c r="AN445" i="3"/>
  <c r="AS445" i="3"/>
  <c r="AN444" i="3"/>
  <c r="AK444" i="3"/>
  <c r="AS444" i="3"/>
  <c r="AN443" i="3"/>
  <c r="AK443" i="3"/>
  <c r="AS443" i="3"/>
  <c r="S443" i="3"/>
  <c r="AK442" i="3"/>
  <c r="AS442" i="3"/>
  <c r="AN441" i="3"/>
  <c r="AS441" i="3"/>
  <c r="AN440" i="3"/>
  <c r="AK440" i="3"/>
  <c r="AS440" i="3"/>
  <c r="AN439" i="3"/>
  <c r="AK439" i="3"/>
  <c r="AN438" i="3"/>
  <c r="AK438" i="3"/>
  <c r="AS438" i="3"/>
  <c r="AN437" i="3"/>
  <c r="AK437" i="3"/>
  <c r="AP437" i="3"/>
  <c r="AK436" i="3"/>
  <c r="AN435" i="3"/>
  <c r="AK435" i="3"/>
  <c r="AS435" i="3"/>
  <c r="AN434" i="3"/>
  <c r="AK434" i="3"/>
  <c r="AN433" i="3"/>
  <c r="AK433" i="3"/>
  <c r="AS433" i="3"/>
  <c r="AK432" i="3"/>
  <c r="S432" i="3"/>
  <c r="AN431" i="3"/>
  <c r="S431" i="3"/>
  <c r="AN430" i="3"/>
  <c r="AK430" i="3"/>
  <c r="S430" i="3"/>
  <c r="AN429" i="3"/>
  <c r="AK429" i="3"/>
  <c r="AS429" i="3"/>
  <c r="S429" i="3"/>
  <c r="AK428" i="3"/>
  <c r="AN427" i="3"/>
  <c r="AN426" i="3"/>
  <c r="AK426" i="3"/>
  <c r="AN425" i="3"/>
  <c r="AK425" i="3"/>
  <c r="AN424" i="3"/>
  <c r="AK424" i="3"/>
  <c r="AS424" i="3"/>
  <c r="AN423" i="3"/>
  <c r="AN422" i="3"/>
  <c r="AK422" i="3"/>
  <c r="AN421" i="3"/>
  <c r="AK421" i="3"/>
  <c r="AN420" i="3"/>
  <c r="AK420" i="3"/>
  <c r="AS420" i="3"/>
  <c r="AN419" i="3"/>
  <c r="AN418" i="3"/>
  <c r="AK418" i="3"/>
  <c r="AS418" i="3"/>
  <c r="AN417" i="3"/>
  <c r="AK417" i="3"/>
  <c r="AP417" i="3"/>
  <c r="AN416" i="3"/>
  <c r="AK416" i="3"/>
  <c r="AP416" i="3"/>
  <c r="AN415" i="3"/>
  <c r="AK415" i="3"/>
  <c r="AP415" i="3"/>
  <c r="AK414" i="3"/>
  <c r="AP414" i="3"/>
  <c r="AN413" i="3"/>
  <c r="AK413" i="3"/>
  <c r="AN412" i="3"/>
  <c r="AK412" i="3"/>
  <c r="AS412" i="3"/>
  <c r="AN411" i="3"/>
  <c r="AK411" i="3"/>
  <c r="AK410" i="3"/>
  <c r="AS410" i="3"/>
  <c r="AN409" i="3"/>
  <c r="AK409" i="3"/>
  <c r="AN408" i="3"/>
  <c r="AK408" i="3"/>
  <c r="AN407" i="3"/>
  <c r="AK407" i="3"/>
  <c r="AS406" i="3"/>
  <c r="AK406" i="3"/>
  <c r="AN405" i="3"/>
  <c r="AK405" i="3"/>
  <c r="AS405" i="3"/>
  <c r="AN404" i="3"/>
  <c r="AK404" i="3"/>
  <c r="AN403" i="3"/>
  <c r="AK403" i="3"/>
  <c r="AN402" i="3"/>
  <c r="AK402" i="3"/>
  <c r="AS402" i="3"/>
  <c r="AN401" i="3"/>
  <c r="AK401" i="3"/>
  <c r="AN400" i="3"/>
  <c r="AK400" i="3"/>
  <c r="AN399" i="3"/>
  <c r="AK399" i="3"/>
  <c r="AN398" i="3"/>
  <c r="AS398" i="3"/>
  <c r="AN397" i="3"/>
  <c r="AK397" i="3"/>
  <c r="AN396" i="3"/>
  <c r="AK396" i="3"/>
  <c r="AK395" i="3"/>
  <c r="AN394" i="3"/>
  <c r="AN393" i="3"/>
  <c r="AK393" i="3"/>
  <c r="AS393" i="3"/>
  <c r="AN392" i="3"/>
  <c r="AK392" i="3"/>
  <c r="AK391" i="3"/>
  <c r="AS391" i="3"/>
  <c r="S391" i="3"/>
  <c r="AN390" i="3"/>
  <c r="AK390" i="3"/>
  <c r="AS390" i="3"/>
  <c r="AN389" i="3"/>
  <c r="AK389" i="3"/>
  <c r="AS389" i="3"/>
  <c r="AN388" i="3"/>
  <c r="AN387" i="3"/>
  <c r="AK387" i="3"/>
  <c r="AN386" i="3"/>
  <c r="AK386" i="3"/>
  <c r="AS386" i="3"/>
  <c r="AK385" i="3"/>
  <c r="AN384" i="3"/>
  <c r="AN383" i="3"/>
  <c r="AK383" i="3"/>
  <c r="AN382" i="3"/>
  <c r="AK382" i="3"/>
  <c r="AK381" i="3"/>
  <c r="AN380" i="3"/>
  <c r="AK380" i="3"/>
  <c r="AN379" i="3"/>
  <c r="AK379" i="3"/>
  <c r="AN378" i="3"/>
  <c r="AK378" i="3"/>
  <c r="AN377" i="3"/>
  <c r="AK377" i="3"/>
  <c r="AN376" i="3"/>
  <c r="AS376" i="3"/>
  <c r="AN375" i="3"/>
  <c r="AK375" i="3"/>
  <c r="AS375" i="3"/>
  <c r="AN374" i="3"/>
  <c r="AK374" i="3"/>
  <c r="AN373" i="3"/>
  <c r="AK373" i="3"/>
  <c r="AS373" i="3"/>
  <c r="AS372" i="3"/>
  <c r="AN372" i="3"/>
  <c r="AK372" i="3"/>
  <c r="S372" i="3"/>
  <c r="AN371" i="3"/>
  <c r="AK371" i="3"/>
  <c r="AS371" i="3"/>
  <c r="AS370" i="3"/>
  <c r="AN370" i="3"/>
  <c r="AK370" i="3"/>
  <c r="S370" i="3"/>
  <c r="AN369" i="3"/>
  <c r="AK369" i="3"/>
  <c r="AN368" i="3"/>
  <c r="AN367" i="3"/>
  <c r="AK367" i="3"/>
  <c r="AS367" i="3"/>
  <c r="AN366" i="3"/>
  <c r="AK366" i="3"/>
  <c r="AS366" i="3"/>
  <c r="AK365" i="3"/>
  <c r="AN364" i="3"/>
  <c r="AK364" i="3"/>
  <c r="AN363" i="3"/>
  <c r="AK363" i="3"/>
  <c r="AN362" i="3"/>
  <c r="AK362" i="3"/>
  <c r="AS362" i="3"/>
  <c r="AK361" i="3"/>
  <c r="AN360" i="3"/>
  <c r="AS360" i="3"/>
  <c r="AN359" i="3"/>
  <c r="AK359" i="3"/>
  <c r="AN358" i="3"/>
  <c r="AK358" i="3"/>
  <c r="AS358" i="3"/>
  <c r="AK357" i="3"/>
  <c r="AN356" i="3"/>
  <c r="AS356" i="3"/>
  <c r="AN355" i="3"/>
  <c r="AK355" i="3"/>
  <c r="AN354" i="3"/>
  <c r="AK354" i="3"/>
  <c r="AS354" i="3"/>
  <c r="AN353" i="3"/>
  <c r="AK353" i="3"/>
  <c r="AN352" i="3"/>
  <c r="AK352" i="3"/>
  <c r="AS352" i="3"/>
  <c r="AN351" i="3"/>
  <c r="AK351" i="3"/>
  <c r="AP351" i="3"/>
  <c r="AN350" i="3"/>
  <c r="AK350" i="3"/>
  <c r="AN349" i="3"/>
  <c r="AK349" i="3"/>
  <c r="AN348" i="3"/>
  <c r="AK348" i="3"/>
  <c r="AN347" i="3"/>
  <c r="AK347" i="3"/>
  <c r="AN346" i="3"/>
  <c r="AK346" i="3"/>
  <c r="AN345" i="3"/>
  <c r="AK345" i="3"/>
  <c r="AS345" i="3"/>
  <c r="AN344" i="3"/>
  <c r="AK344" i="3"/>
  <c r="AN343" i="3"/>
  <c r="AK343" i="3"/>
  <c r="AS343" i="3"/>
  <c r="AS342" i="3"/>
  <c r="AN342" i="3"/>
  <c r="AK342" i="3"/>
  <c r="S342" i="3"/>
  <c r="AN341" i="3"/>
  <c r="AK341" i="3"/>
  <c r="AN340" i="3"/>
  <c r="AS340" i="3"/>
  <c r="AN339" i="3"/>
  <c r="AK339" i="3"/>
  <c r="AS339" i="3"/>
  <c r="AN338" i="3"/>
  <c r="AK338" i="3"/>
  <c r="AN337" i="3"/>
  <c r="AK337" i="3"/>
  <c r="AS337" i="3"/>
  <c r="S337" i="3"/>
  <c r="AN336" i="3"/>
  <c r="AK336" i="3"/>
  <c r="AS336" i="3"/>
  <c r="AK335" i="3"/>
  <c r="AN335" i="3"/>
  <c r="S335" i="3"/>
  <c r="AN334" i="3"/>
  <c r="AK334" i="3"/>
  <c r="S334" i="3"/>
  <c r="AN333" i="3"/>
  <c r="AK333" i="3"/>
  <c r="AS333" i="3"/>
  <c r="AN332" i="3"/>
  <c r="AK332" i="3"/>
  <c r="AS332" i="3"/>
  <c r="AN331" i="3"/>
  <c r="AK331" i="3"/>
  <c r="AN330" i="3"/>
  <c r="AK330" i="3"/>
  <c r="AN329" i="3"/>
  <c r="AK329" i="3"/>
  <c r="AS329" i="3"/>
  <c r="AN328" i="3"/>
  <c r="AK328" i="3"/>
  <c r="AN327" i="3"/>
  <c r="AK327" i="3"/>
  <c r="AN326" i="3"/>
  <c r="AK326" i="3"/>
  <c r="AN325" i="3"/>
  <c r="AK325" i="3"/>
  <c r="AS325" i="3"/>
  <c r="AN324" i="3"/>
  <c r="AK324" i="3"/>
  <c r="AP324" i="3"/>
  <c r="AN323" i="3"/>
  <c r="AK323" i="3"/>
  <c r="AN322" i="3"/>
  <c r="AK322" i="3"/>
  <c r="AN321" i="3"/>
  <c r="AK321" i="3"/>
  <c r="AS321" i="3"/>
  <c r="AS320" i="3"/>
  <c r="AN320" i="3"/>
  <c r="AK320" i="3"/>
  <c r="S320" i="3"/>
  <c r="AN319" i="3"/>
  <c r="AK319" i="3"/>
  <c r="AN318" i="3"/>
  <c r="AK318" i="3"/>
  <c r="AN317" i="3"/>
  <c r="AK317" i="3"/>
  <c r="AS317" i="3"/>
  <c r="S317" i="3"/>
  <c r="AN316" i="3"/>
  <c r="AK316" i="3"/>
  <c r="AN315" i="3"/>
  <c r="AK315" i="3"/>
  <c r="AN314" i="3"/>
  <c r="AK314" i="3"/>
  <c r="AN313" i="3"/>
  <c r="AK313" i="3"/>
  <c r="AN312" i="3"/>
  <c r="AK312" i="3"/>
  <c r="AN311" i="3"/>
  <c r="AK311" i="3"/>
  <c r="AN310" i="3"/>
  <c r="AK310" i="3"/>
  <c r="AN309" i="3"/>
  <c r="AK309" i="3"/>
  <c r="S309" i="3"/>
  <c r="AN308" i="3"/>
  <c r="AK308" i="3"/>
  <c r="AS308" i="3"/>
  <c r="AN307" i="3"/>
  <c r="AK307" i="3"/>
  <c r="AN306" i="3"/>
  <c r="AK306" i="3"/>
  <c r="AN305" i="3"/>
  <c r="AK305" i="3"/>
  <c r="AN304" i="3"/>
  <c r="AK304" i="3"/>
  <c r="AS304" i="3"/>
  <c r="AN303" i="3"/>
  <c r="AK303" i="3"/>
  <c r="AN302" i="3"/>
  <c r="AK302" i="3"/>
  <c r="AS302" i="3"/>
  <c r="AN301" i="3"/>
  <c r="AK301" i="3"/>
  <c r="AS301" i="3"/>
  <c r="AN300" i="3"/>
  <c r="AK300" i="3"/>
  <c r="AS300" i="3"/>
  <c r="AN299" i="3"/>
  <c r="AK299" i="3"/>
  <c r="AS299" i="3"/>
  <c r="S299" i="3"/>
  <c r="AN298" i="3"/>
  <c r="AK298" i="3"/>
  <c r="S298" i="3"/>
  <c r="AN297" i="3"/>
  <c r="AK297" i="3"/>
  <c r="AN296" i="3"/>
  <c r="AK296" i="3"/>
  <c r="AN295" i="3"/>
  <c r="AK295" i="3"/>
  <c r="AS295" i="3"/>
  <c r="AN294" i="3"/>
  <c r="AK294" i="3"/>
  <c r="AN293" i="3"/>
  <c r="AK293" i="3"/>
  <c r="AK292" i="3"/>
  <c r="AN292" i="3"/>
  <c r="AN291" i="3"/>
  <c r="AK291" i="3"/>
  <c r="AS291" i="3"/>
  <c r="AN290" i="3"/>
  <c r="AK290" i="3"/>
  <c r="AN289" i="3"/>
  <c r="AK289" i="3"/>
  <c r="AP289" i="3"/>
  <c r="AN288" i="3"/>
  <c r="AK288" i="3"/>
  <c r="AS288" i="3"/>
  <c r="AN287" i="3"/>
  <c r="AK287" i="3"/>
  <c r="AS287" i="3"/>
  <c r="AN286" i="3"/>
  <c r="AK286" i="3"/>
  <c r="AN285" i="3"/>
  <c r="AK285" i="3"/>
  <c r="S285" i="3"/>
  <c r="AS284" i="3"/>
  <c r="AN284" i="3"/>
  <c r="AK284" i="3"/>
  <c r="S284" i="3"/>
  <c r="AN283" i="3"/>
  <c r="AK283" i="3"/>
  <c r="AS283" i="3"/>
  <c r="AN282" i="3"/>
  <c r="AK282" i="3"/>
  <c r="AN281" i="3"/>
  <c r="AK281" i="3"/>
  <c r="S281" i="3"/>
  <c r="AN280" i="3"/>
  <c r="AK280" i="3"/>
  <c r="AN279" i="3"/>
  <c r="AK279" i="3"/>
  <c r="AS279" i="3"/>
  <c r="S279" i="3"/>
  <c r="AN278" i="3"/>
  <c r="AK278" i="3"/>
  <c r="S278" i="3"/>
  <c r="AN277" i="3"/>
  <c r="AK277" i="3"/>
  <c r="AN276" i="3"/>
  <c r="AK276" i="3"/>
  <c r="AN275" i="3"/>
  <c r="AK275" i="3"/>
  <c r="AS275" i="3"/>
  <c r="AN274" i="3"/>
  <c r="AK274" i="3"/>
  <c r="AN273" i="3"/>
  <c r="AK273" i="3"/>
  <c r="AK272" i="3"/>
  <c r="AN271" i="3"/>
  <c r="AK271" i="3"/>
  <c r="AS271" i="3"/>
  <c r="AN270" i="3"/>
  <c r="AK270" i="3"/>
  <c r="AN269" i="3"/>
  <c r="AK269" i="3"/>
  <c r="AP269" i="3"/>
  <c r="AK268" i="3"/>
  <c r="AN267" i="3"/>
  <c r="AK267" i="3"/>
  <c r="AS267" i="3"/>
  <c r="AN266" i="3"/>
  <c r="AK266" i="3"/>
  <c r="AN265" i="3"/>
  <c r="AK265" i="3"/>
  <c r="AS265" i="3"/>
  <c r="AK264" i="3"/>
  <c r="AP264" i="3"/>
  <c r="AN263" i="3"/>
  <c r="AK263" i="3"/>
  <c r="AS263" i="3"/>
  <c r="AN262" i="3"/>
  <c r="AK262" i="3"/>
  <c r="AP262" i="3"/>
  <c r="AN261" i="3"/>
  <c r="AK261" i="3"/>
  <c r="AS261" i="3"/>
  <c r="AN260" i="3"/>
  <c r="AK260" i="3"/>
  <c r="AS260" i="3"/>
  <c r="AN259" i="3"/>
  <c r="AK259" i="3"/>
  <c r="AS259" i="3"/>
  <c r="AN258" i="3"/>
  <c r="AK258" i="3"/>
  <c r="AN257" i="3"/>
  <c r="AK257" i="3"/>
  <c r="AN256" i="3"/>
  <c r="AK256" i="3"/>
  <c r="AN255" i="3"/>
  <c r="AK255" i="3"/>
  <c r="AN254" i="3"/>
  <c r="AK254" i="3"/>
  <c r="AN253" i="3"/>
  <c r="AK253" i="3"/>
  <c r="AS253" i="3"/>
  <c r="AN252" i="3"/>
  <c r="AK252" i="3"/>
  <c r="AS252" i="3"/>
  <c r="AN251" i="3"/>
  <c r="AK251" i="3"/>
  <c r="AN250" i="3"/>
  <c r="AK250" i="3"/>
  <c r="AN249" i="3"/>
  <c r="AK249" i="3"/>
  <c r="AS249" i="3"/>
  <c r="AN248" i="3"/>
  <c r="AK248" i="3"/>
  <c r="AN247" i="3"/>
  <c r="AK247" i="3"/>
  <c r="AN246" i="3"/>
  <c r="AK246" i="3"/>
  <c r="AN245" i="3"/>
  <c r="W245" i="3"/>
  <c r="AK245" i="3"/>
  <c r="AS245" i="3"/>
  <c r="AN244" i="3"/>
  <c r="AK244" i="3"/>
  <c r="AN243" i="3"/>
  <c r="AK243" i="3"/>
  <c r="AN242" i="3"/>
  <c r="AK242" i="3"/>
  <c r="AN241" i="3"/>
  <c r="AK241" i="3"/>
  <c r="AS241" i="3"/>
  <c r="S241" i="3"/>
  <c r="AN240" i="3"/>
  <c r="AK240" i="3"/>
  <c r="AN239" i="3"/>
  <c r="AK239" i="3"/>
  <c r="AN238" i="3"/>
  <c r="AK238" i="3"/>
  <c r="AN237" i="3"/>
  <c r="AK237" i="3"/>
  <c r="AS237" i="3"/>
  <c r="AN236" i="3"/>
  <c r="AK236" i="3"/>
  <c r="AS236" i="3"/>
  <c r="S236" i="3"/>
  <c r="AN235" i="3"/>
  <c r="AK235" i="3"/>
  <c r="AN234" i="3"/>
  <c r="AK234" i="3"/>
  <c r="S234" i="3"/>
  <c r="AN233" i="3"/>
  <c r="AK233" i="3"/>
  <c r="AS233" i="3"/>
  <c r="AN232" i="3"/>
  <c r="AK232" i="3"/>
  <c r="S232" i="3"/>
  <c r="AN231" i="3"/>
  <c r="AK231" i="3"/>
  <c r="AN230" i="3"/>
  <c r="AK230" i="3"/>
  <c r="S230" i="3"/>
  <c r="AN229" i="3"/>
  <c r="AK229" i="3"/>
  <c r="AS229" i="3"/>
  <c r="AN228" i="3"/>
  <c r="AK228" i="3"/>
  <c r="AS228" i="3"/>
  <c r="AN227" i="3"/>
  <c r="AK227" i="3"/>
  <c r="AN226" i="3"/>
  <c r="AK226" i="3"/>
  <c r="AN225" i="3"/>
  <c r="AK225" i="3"/>
  <c r="AS225" i="3"/>
  <c r="AN224" i="3"/>
  <c r="AK224" i="3"/>
  <c r="AS224" i="3"/>
  <c r="AN223" i="3"/>
  <c r="AK223" i="3"/>
  <c r="AN222" i="3"/>
  <c r="AK222" i="3"/>
  <c r="AN221" i="3"/>
  <c r="AK221" i="3"/>
  <c r="AS221" i="3"/>
  <c r="AN220" i="3"/>
  <c r="AK220" i="3"/>
  <c r="AS220" i="3"/>
  <c r="AN219" i="3"/>
  <c r="AK219" i="3"/>
  <c r="AN218" i="3"/>
  <c r="AK218" i="3"/>
  <c r="AN217" i="3"/>
  <c r="AK217" i="3"/>
  <c r="AS217" i="3"/>
  <c r="AN216" i="3"/>
  <c r="AK216" i="3"/>
  <c r="AS216" i="3"/>
  <c r="AN215" i="3"/>
  <c r="AK215" i="3"/>
  <c r="AN214" i="3"/>
  <c r="AK214" i="3"/>
  <c r="AN213" i="3"/>
  <c r="AK213" i="3"/>
  <c r="AN212" i="3"/>
  <c r="AK212" i="3"/>
  <c r="AN211" i="3"/>
  <c r="AK211" i="3"/>
  <c r="AN210" i="3"/>
  <c r="AK210" i="3"/>
  <c r="AN209" i="3"/>
  <c r="AK209" i="3"/>
  <c r="AN208" i="3"/>
  <c r="W208" i="3"/>
  <c r="AK208" i="3"/>
  <c r="AS208" i="3"/>
  <c r="AN207" i="3"/>
  <c r="AK207" i="3"/>
  <c r="AN206" i="3"/>
  <c r="AK206" i="3"/>
  <c r="AN205" i="3"/>
  <c r="AK205" i="3"/>
  <c r="AN204" i="3"/>
  <c r="AK204" i="3"/>
  <c r="AN203" i="3"/>
  <c r="AK203" i="3"/>
  <c r="AS203" i="3"/>
  <c r="AN202" i="3"/>
  <c r="AK202" i="3"/>
  <c r="AK201" i="3"/>
  <c r="AN200" i="3"/>
  <c r="AK200" i="3"/>
  <c r="AN199" i="3"/>
  <c r="AK199" i="3"/>
  <c r="AK198" i="3"/>
  <c r="AS198" i="3"/>
  <c r="AN197" i="3"/>
  <c r="AK197" i="3"/>
  <c r="AS197" i="3"/>
  <c r="AK196" i="3"/>
  <c r="AN195" i="3"/>
  <c r="AK195" i="3"/>
  <c r="AS195" i="3"/>
  <c r="AK194" i="3"/>
  <c r="AS194" i="3"/>
  <c r="AN193" i="3"/>
  <c r="AK193" i="3"/>
  <c r="AS193" i="3"/>
  <c r="AK192" i="3"/>
  <c r="AN191" i="3"/>
  <c r="AK191" i="3"/>
  <c r="AS191" i="3"/>
  <c r="AK190" i="3"/>
  <c r="AS190" i="3"/>
  <c r="AN189" i="3"/>
  <c r="AK189" i="3"/>
  <c r="AS189" i="3"/>
  <c r="AK188" i="3"/>
  <c r="AN187" i="3"/>
  <c r="AS187" i="3"/>
  <c r="AN186" i="3"/>
  <c r="AK186" i="3"/>
  <c r="AN185" i="3"/>
  <c r="AK185" i="3"/>
  <c r="AS185" i="3"/>
  <c r="AK184" i="3"/>
  <c r="AN183" i="3"/>
  <c r="AS183" i="3"/>
  <c r="AN182" i="3"/>
  <c r="AK182" i="3"/>
  <c r="AN181" i="3"/>
  <c r="AK181" i="3"/>
  <c r="AS181" i="3"/>
  <c r="AK180" i="3"/>
  <c r="AN179" i="3"/>
  <c r="AN178" i="3"/>
  <c r="AK178" i="3"/>
  <c r="AS177" i="3"/>
  <c r="AN177" i="3"/>
  <c r="AK177" i="3"/>
  <c r="AK176" i="3"/>
  <c r="AS175" i="3"/>
  <c r="AN175" i="3"/>
  <c r="AN174" i="3"/>
  <c r="W174" i="3"/>
  <c r="AK174" i="3"/>
  <c r="AN173" i="3"/>
  <c r="AK173" i="3"/>
  <c r="AS173" i="3"/>
  <c r="AK172" i="3"/>
  <c r="AP172" i="3"/>
  <c r="AN171" i="3"/>
  <c r="AS171" i="3"/>
  <c r="AN170" i="3"/>
  <c r="AK170" i="3"/>
  <c r="AN169" i="3"/>
  <c r="AK169" i="3"/>
  <c r="AS169" i="3"/>
  <c r="AK168" i="3"/>
  <c r="AN167" i="3"/>
  <c r="AS167" i="3"/>
  <c r="AN166" i="3"/>
  <c r="AK166" i="3"/>
  <c r="AN165" i="3"/>
  <c r="AK165" i="3"/>
  <c r="AS165" i="3"/>
  <c r="AK164" i="3"/>
  <c r="AN163" i="3"/>
  <c r="AP163" i="3"/>
  <c r="AN162" i="3"/>
  <c r="AK162" i="3"/>
  <c r="AP162" i="3"/>
  <c r="AN161" i="3"/>
  <c r="AK161" i="3"/>
  <c r="AS161" i="3"/>
  <c r="AN160" i="3"/>
  <c r="AK160" i="3"/>
  <c r="AN159" i="3"/>
  <c r="AS159" i="3"/>
  <c r="AN158" i="3"/>
  <c r="AK158" i="3"/>
  <c r="AN157" i="3"/>
  <c r="AK157" i="3"/>
  <c r="AS157" i="3"/>
  <c r="AK156" i="3"/>
  <c r="S156" i="3"/>
  <c r="AN155" i="3"/>
  <c r="AN154" i="3"/>
  <c r="AK154" i="3"/>
  <c r="AN153" i="3"/>
  <c r="AK153" i="3"/>
  <c r="AS153" i="3"/>
  <c r="AK152" i="3"/>
  <c r="AN151" i="3"/>
  <c r="AS151" i="3"/>
  <c r="AN150" i="3"/>
  <c r="AK150" i="3"/>
  <c r="AN149" i="3"/>
  <c r="AK149" i="3"/>
  <c r="AS149" i="3"/>
  <c r="AN148" i="3"/>
  <c r="AK148" i="3"/>
  <c r="AN147" i="3"/>
  <c r="AS147" i="3"/>
  <c r="AN146" i="3"/>
  <c r="AK146" i="3"/>
  <c r="AS146" i="3"/>
  <c r="AN145" i="3"/>
  <c r="AK145" i="3"/>
  <c r="AS145" i="3"/>
  <c r="AK144" i="3"/>
  <c r="AS144" i="3"/>
  <c r="AN143" i="3"/>
  <c r="AK143" i="3"/>
  <c r="AS143" i="3"/>
  <c r="AK142" i="3"/>
  <c r="AS142" i="3"/>
  <c r="AN141" i="3"/>
  <c r="AK141" i="3"/>
  <c r="AS141" i="3"/>
  <c r="AK140" i="3"/>
  <c r="AS140" i="3"/>
  <c r="AN139" i="3"/>
  <c r="AS139" i="3"/>
  <c r="AN138" i="3"/>
  <c r="AK138" i="3"/>
  <c r="AS138" i="3"/>
  <c r="AN137" i="3"/>
  <c r="AK137" i="3"/>
  <c r="AS137" i="3"/>
  <c r="AK136" i="3"/>
  <c r="AS136" i="3"/>
  <c r="AN135" i="3"/>
  <c r="AS135" i="3"/>
  <c r="AN134" i="3"/>
  <c r="AK134" i="3"/>
  <c r="AS134" i="3"/>
  <c r="AN133" i="3"/>
  <c r="AK133" i="3"/>
  <c r="AS133" i="3"/>
  <c r="AK132" i="3"/>
  <c r="AS132" i="3"/>
  <c r="AN131" i="3"/>
  <c r="AS131" i="3"/>
  <c r="AN130" i="3"/>
  <c r="AK130" i="3"/>
  <c r="AS130" i="3"/>
  <c r="AN129" i="3"/>
  <c r="AK129" i="3"/>
  <c r="AS129" i="3"/>
  <c r="AK128" i="3"/>
  <c r="AS128" i="3"/>
  <c r="S128" i="3"/>
  <c r="AN127" i="3"/>
  <c r="AS127" i="3"/>
  <c r="S127" i="3"/>
  <c r="AN126" i="3"/>
  <c r="AK126" i="3"/>
  <c r="AS126" i="3"/>
  <c r="AN125" i="3"/>
  <c r="AK125" i="3"/>
  <c r="AS125" i="3"/>
  <c r="AK124" i="3"/>
  <c r="AS124" i="3"/>
  <c r="AN123" i="3"/>
  <c r="AS123" i="3"/>
  <c r="AN122" i="3"/>
  <c r="AK122" i="3"/>
  <c r="AS122" i="3"/>
  <c r="AN121" i="3"/>
  <c r="AK121" i="3"/>
  <c r="AS121" i="3"/>
  <c r="AK120" i="3"/>
  <c r="AS120" i="3"/>
  <c r="AN119" i="3"/>
  <c r="AS119" i="3"/>
  <c r="AN118" i="3"/>
  <c r="AK118" i="3"/>
  <c r="AS118" i="3"/>
  <c r="AN117" i="3"/>
  <c r="AK117" i="3"/>
  <c r="AS117" i="3"/>
  <c r="AK116" i="3"/>
  <c r="AS116" i="3"/>
  <c r="AN115" i="3"/>
  <c r="AS115" i="3"/>
  <c r="AN114" i="3"/>
  <c r="AK114" i="3"/>
  <c r="AS114" i="3"/>
  <c r="AN113" i="3"/>
  <c r="AK113" i="3"/>
  <c r="AS113" i="3"/>
  <c r="AN112" i="3"/>
  <c r="AK112" i="3"/>
  <c r="AS112" i="3"/>
  <c r="AN111" i="3"/>
  <c r="AK111" i="3"/>
  <c r="AN110" i="3"/>
  <c r="AK110" i="3"/>
  <c r="AS110" i="3"/>
  <c r="AN109" i="3"/>
  <c r="AK109" i="3"/>
  <c r="AS109" i="3"/>
  <c r="AN108" i="3"/>
  <c r="AK108" i="3"/>
  <c r="AS108" i="3"/>
  <c r="AN107" i="3"/>
  <c r="AS107" i="3"/>
  <c r="AN106" i="3"/>
  <c r="AK106" i="3"/>
  <c r="AS106" i="3"/>
  <c r="AK105" i="3"/>
  <c r="AS105" i="3"/>
  <c r="AN104" i="3"/>
  <c r="AK104" i="3"/>
  <c r="AS104" i="3"/>
  <c r="AK103" i="3"/>
  <c r="AN102" i="3"/>
  <c r="AK102" i="3"/>
  <c r="AK101" i="3"/>
  <c r="AS101" i="3"/>
  <c r="AN100" i="3"/>
  <c r="AK100" i="3"/>
  <c r="AS100" i="3"/>
  <c r="AK99" i="3"/>
  <c r="AN98" i="3"/>
  <c r="AK98" i="3"/>
  <c r="AN97" i="3"/>
  <c r="AK97" i="3"/>
  <c r="AS97" i="3"/>
  <c r="AN96" i="3"/>
  <c r="AK96" i="3"/>
  <c r="AN95" i="3"/>
  <c r="AK95" i="3"/>
  <c r="AN94" i="3"/>
  <c r="AK94" i="3"/>
  <c r="AN93" i="3"/>
  <c r="AK93" i="3"/>
  <c r="AS93" i="3"/>
  <c r="AN92" i="3"/>
  <c r="AK92" i="3"/>
  <c r="AN91" i="3"/>
  <c r="AK91" i="3"/>
  <c r="AN90" i="3"/>
  <c r="AK90" i="3"/>
  <c r="AS90" i="3"/>
  <c r="AN89" i="3"/>
  <c r="AK89" i="3"/>
  <c r="AS89" i="3"/>
  <c r="AN88" i="3"/>
  <c r="AK88" i="3"/>
  <c r="AS88" i="3"/>
  <c r="AN87" i="3"/>
  <c r="AK87" i="3"/>
  <c r="AS87" i="3"/>
  <c r="AN86" i="3"/>
  <c r="AK86" i="3"/>
  <c r="AK85" i="3"/>
  <c r="AN84" i="3"/>
  <c r="AK84" i="3"/>
  <c r="AK83" i="3"/>
  <c r="AS83" i="3"/>
  <c r="AN82" i="3"/>
  <c r="W82" i="3"/>
  <c r="AK82" i="3"/>
  <c r="AS82" i="3"/>
  <c r="AK81" i="3"/>
  <c r="AN80" i="3"/>
  <c r="AK80" i="3"/>
  <c r="AN79" i="3"/>
  <c r="AK79" i="3"/>
  <c r="AS79" i="3"/>
  <c r="AK78" i="3"/>
  <c r="AN78" i="3"/>
  <c r="AS78" i="3"/>
  <c r="AK77" i="3"/>
  <c r="AN76" i="3"/>
  <c r="AK76" i="3"/>
  <c r="AN75" i="3"/>
  <c r="AK75" i="3"/>
  <c r="AS75" i="3"/>
  <c r="AN74" i="3"/>
  <c r="AK74" i="3"/>
  <c r="AS74" i="3"/>
  <c r="AK73" i="3"/>
  <c r="AN72" i="3"/>
  <c r="AK72" i="3"/>
  <c r="AN71" i="3"/>
  <c r="AK71" i="3"/>
  <c r="AS71" i="3"/>
  <c r="AK70" i="3"/>
  <c r="AN70" i="3"/>
  <c r="S70" i="3"/>
  <c r="AN69" i="3"/>
  <c r="AK69" i="3"/>
  <c r="AN68" i="3"/>
  <c r="AK68" i="3"/>
  <c r="AN67" i="3"/>
  <c r="AK67" i="3"/>
  <c r="AS67" i="3"/>
  <c r="AN66" i="3"/>
  <c r="AK66" i="3"/>
  <c r="S66" i="3"/>
  <c r="AN65" i="3"/>
  <c r="AK65" i="3"/>
  <c r="AN64" i="3"/>
  <c r="AK64" i="3"/>
  <c r="AN63" i="3"/>
  <c r="AK63" i="3"/>
  <c r="AS63" i="3"/>
  <c r="AN62" i="3"/>
  <c r="AK62" i="3"/>
  <c r="S62" i="3"/>
  <c r="AN61" i="3"/>
  <c r="AK61" i="3"/>
  <c r="AN60" i="3"/>
  <c r="AK60" i="3"/>
  <c r="AN59" i="3"/>
  <c r="AK59" i="3"/>
  <c r="AS59" i="3"/>
  <c r="AN58" i="3"/>
  <c r="AK58" i="3"/>
  <c r="AS58" i="3"/>
  <c r="AN57" i="3"/>
  <c r="AK57" i="3"/>
  <c r="AP57" i="3"/>
  <c r="AN56" i="3"/>
  <c r="AK56" i="3"/>
  <c r="AP56" i="3"/>
  <c r="AN55" i="3"/>
  <c r="AK55" i="3"/>
  <c r="AS55" i="3"/>
  <c r="AN54" i="3"/>
  <c r="AK54" i="3"/>
  <c r="AS54" i="3"/>
  <c r="AN53" i="3"/>
  <c r="AK53" i="3"/>
  <c r="AN52" i="3"/>
  <c r="AK52" i="3"/>
  <c r="AN51" i="3"/>
  <c r="AK51" i="3"/>
  <c r="AS51" i="3"/>
  <c r="AN50" i="3"/>
  <c r="AK50" i="3"/>
  <c r="AN49" i="3"/>
  <c r="AK49" i="3"/>
  <c r="AS49" i="3"/>
  <c r="AN48" i="3"/>
  <c r="AK48" i="3"/>
  <c r="AN47" i="3"/>
  <c r="AK47" i="3"/>
  <c r="AS47" i="3"/>
  <c r="AN46" i="3"/>
  <c r="AK46" i="3"/>
  <c r="AN45" i="3"/>
  <c r="AK45" i="3"/>
  <c r="AN44" i="3"/>
  <c r="AK44" i="3"/>
  <c r="AN43" i="3"/>
  <c r="AK43" i="3"/>
  <c r="AS43" i="3"/>
  <c r="AN42" i="3"/>
  <c r="AK42" i="3"/>
  <c r="AN41" i="3"/>
  <c r="AK41" i="3"/>
  <c r="AN40" i="3"/>
  <c r="AK40" i="3"/>
  <c r="AN39" i="3"/>
  <c r="AK39" i="3"/>
  <c r="AS39" i="3"/>
  <c r="AS38" i="3"/>
  <c r="AN38" i="3"/>
  <c r="AK38" i="3"/>
  <c r="S38" i="3"/>
  <c r="AK37" i="3"/>
  <c r="S37" i="3"/>
  <c r="AN36" i="3"/>
  <c r="AK36" i="3"/>
  <c r="S36" i="3"/>
  <c r="AN35" i="3"/>
  <c r="AK35" i="3"/>
  <c r="AS35" i="3"/>
  <c r="S35" i="3"/>
  <c r="AN34" i="3"/>
  <c r="AK34" i="3"/>
  <c r="AS34" i="3"/>
  <c r="AK33" i="3"/>
  <c r="AN32" i="3"/>
  <c r="AK32" i="3"/>
  <c r="AN31" i="3"/>
  <c r="AK31" i="3"/>
  <c r="AS31" i="3"/>
  <c r="AN30" i="3"/>
  <c r="W30" i="3"/>
  <c r="AK30" i="3"/>
  <c r="AS30" i="3"/>
  <c r="AK29" i="3"/>
  <c r="AN28" i="3"/>
  <c r="AK28" i="3"/>
  <c r="AN27" i="3"/>
  <c r="AK27" i="3"/>
  <c r="AN26" i="3"/>
  <c r="AK26" i="3"/>
  <c r="AS26" i="3"/>
  <c r="S26" i="3"/>
  <c r="AN25" i="3"/>
  <c r="AK25" i="3"/>
  <c r="AS25" i="3"/>
  <c r="AN24" i="3"/>
  <c r="AK24" i="3"/>
  <c r="S24" i="3"/>
  <c r="AN23" i="3"/>
  <c r="AK23" i="3"/>
  <c r="S23" i="3"/>
  <c r="AN22" i="3"/>
  <c r="AK22" i="3"/>
  <c r="S22" i="3"/>
  <c r="AN21" i="3"/>
  <c r="AK21" i="3"/>
  <c r="AN20" i="3"/>
  <c r="AK20" i="3"/>
  <c r="AN19" i="3"/>
  <c r="AK19" i="3"/>
  <c r="AK18" i="3"/>
  <c r="AN18" i="3"/>
  <c r="AN17" i="3"/>
  <c r="AK17" i="3"/>
  <c r="AS17" i="3"/>
  <c r="AN16" i="3"/>
  <c r="AK16" i="3"/>
  <c r="AN15" i="3"/>
  <c r="AK15" i="3"/>
  <c r="AN14" i="3"/>
  <c r="AK14" i="3"/>
  <c r="AN13" i="3"/>
  <c r="AK13" i="3"/>
  <c r="AS13" i="3"/>
  <c r="AK12" i="3"/>
  <c r="AN12" i="3"/>
  <c r="AN11" i="3"/>
  <c r="AK11" i="3"/>
  <c r="S11" i="3"/>
  <c r="AN10" i="3"/>
  <c r="AK10" i="3"/>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N9" i="3"/>
  <c r="AN7" i="3"/>
  <c r="AK7" i="3"/>
  <c r="AS7" i="3"/>
  <c r="AL6" i="3"/>
  <c r="AM6" i="3" s="1"/>
  <c r="AN6" i="3" s="1"/>
  <c r="AO6" i="3" s="1"/>
  <c r="AP6" i="3" s="1"/>
  <c r="AQ6" i="3" s="1"/>
  <c r="AR6" i="3" s="1"/>
  <c r="AS6" i="3" s="1"/>
  <c r="AT6" i="3" s="1"/>
  <c r="AK6" i="3"/>
  <c r="AC6" i="3"/>
  <c r="AD6" i="3" s="1"/>
  <c r="AE6" i="3" s="1"/>
  <c r="AF6" i="3" s="1"/>
  <c r="AG6" i="3" s="1"/>
  <c r="AH6" i="3" s="1"/>
  <c r="AB6" i="3"/>
  <c r="L6" i="3"/>
  <c r="M6" i="3" s="1"/>
  <c r="N6" i="3" s="1"/>
  <c r="O6" i="3" s="1"/>
  <c r="P6" i="3" s="1"/>
  <c r="Q6" i="3" s="1"/>
  <c r="R6" i="3" s="1"/>
  <c r="S6" i="3" s="1"/>
  <c r="T6" i="3" s="1"/>
  <c r="U6" i="3" s="1"/>
  <c r="V6" i="3" s="1"/>
  <c r="W6" i="3" s="1"/>
  <c r="C6" i="3"/>
  <c r="D6" i="3" s="1"/>
  <c r="E6" i="3" s="1"/>
  <c r="F6" i="3" s="1"/>
  <c r="G6" i="3" s="1"/>
  <c r="H6" i="3" s="1"/>
  <c r="I6" i="3" s="1"/>
  <c r="AL1009" i="2"/>
  <c r="U1009" i="2"/>
  <c r="G1072" i="15" s="1"/>
  <c r="H1009" i="2" a="1"/>
  <c r="H1009" i="2" s="1"/>
  <c r="U1008" i="2"/>
  <c r="G1071" i="15" s="1"/>
  <c r="H1008" i="2" a="1"/>
  <c r="H1008" i="2" s="1"/>
  <c r="AL1007" i="2"/>
  <c r="U1007" i="2"/>
  <c r="G1070" i="15" s="1"/>
  <c r="H1007" i="2" a="1"/>
  <c r="H1007" i="2" s="1"/>
  <c r="AL1006" i="2"/>
  <c r="U1006" i="2"/>
  <c r="G1069" i="15" s="1"/>
  <c r="H1006" i="2" a="1"/>
  <c r="H1006" i="2" s="1"/>
  <c r="AL1005" i="2"/>
  <c r="U1005" i="2"/>
  <c r="G1068" i="15" s="1"/>
  <c r="H1005" i="2" a="1"/>
  <c r="H1005" i="2" s="1"/>
  <c r="U1004" i="2"/>
  <c r="G1067" i="15" s="1"/>
  <c r="H1004" i="2" a="1"/>
  <c r="H1004" i="2" s="1"/>
  <c r="AL1003" i="2"/>
  <c r="U1003" i="2"/>
  <c r="G1066" i="15" s="1"/>
  <c r="H1003" i="2" a="1"/>
  <c r="H1003" i="2" s="1"/>
  <c r="AL1002" i="2"/>
  <c r="U1002" i="2"/>
  <c r="G1065" i="15" s="1"/>
  <c r="H1002" i="2" a="1"/>
  <c r="H1002" i="2" s="1"/>
  <c r="AL1001" i="2"/>
  <c r="U1001" i="2"/>
  <c r="G1064" i="15" s="1"/>
  <c r="H1001" i="2" a="1"/>
  <c r="H1001" i="2" s="1"/>
  <c r="U1000" i="2"/>
  <c r="G1063" i="15" s="1"/>
  <c r="H1000" i="2" a="1"/>
  <c r="H1000" i="2" s="1"/>
  <c r="AL999" i="2"/>
  <c r="U999" i="2"/>
  <c r="G1062" i="15" s="1"/>
  <c r="H999" i="2" a="1"/>
  <c r="H999" i="2" s="1"/>
  <c r="AL998" i="2"/>
  <c r="U998" i="2"/>
  <c r="G1061" i="15" s="1"/>
  <c r="H998" i="2" a="1"/>
  <c r="H998" i="2" s="1"/>
  <c r="AL997" i="2"/>
  <c r="U997" i="2"/>
  <c r="G1060" i="15" s="1"/>
  <c r="H997" i="2" a="1"/>
  <c r="H997" i="2" s="1"/>
  <c r="U996" i="2"/>
  <c r="G1059" i="15" s="1"/>
  <c r="H996" i="2" a="1"/>
  <c r="H996" i="2" s="1"/>
  <c r="AL995" i="2"/>
  <c r="U995" i="2"/>
  <c r="G1058" i="15" s="1"/>
  <c r="H995" i="2" a="1"/>
  <c r="H995" i="2" s="1"/>
  <c r="AL994" i="2"/>
  <c r="U994" i="2"/>
  <c r="G1057" i="15" s="1"/>
  <c r="H994" i="2" a="1"/>
  <c r="H994" i="2" s="1"/>
  <c r="AL993" i="2"/>
  <c r="U993" i="2"/>
  <c r="G1056" i="15" s="1"/>
  <c r="H993" i="2" a="1"/>
  <c r="H993" i="2" s="1"/>
  <c r="U992" i="2"/>
  <c r="G1055" i="15" s="1"/>
  <c r="H992" i="2" a="1"/>
  <c r="H992" i="2" s="1"/>
  <c r="AL991" i="2"/>
  <c r="U991" i="2"/>
  <c r="G1054" i="15" s="1"/>
  <c r="H991" i="2" a="1"/>
  <c r="H991" i="2" s="1"/>
  <c r="AL990" i="2"/>
  <c r="U990" i="2"/>
  <c r="G1053" i="15" s="1"/>
  <c r="H990" i="2" a="1"/>
  <c r="H990" i="2"/>
  <c r="AL989" i="2"/>
  <c r="U989" i="2"/>
  <c r="G1052" i="15" s="1"/>
  <c r="H989" i="2" a="1"/>
  <c r="H989" i="2" s="1"/>
  <c r="U988" i="2"/>
  <c r="G1051" i="15" s="1"/>
  <c r="H988" i="2" a="1"/>
  <c r="H988" i="2" s="1"/>
  <c r="AL987" i="2"/>
  <c r="U987" i="2"/>
  <c r="G1050" i="15" s="1"/>
  <c r="H987" i="2" a="1"/>
  <c r="H987" i="2" s="1"/>
  <c r="AL986" i="2"/>
  <c r="U986" i="2"/>
  <c r="G1049" i="15" s="1"/>
  <c r="H986" i="2" a="1"/>
  <c r="H986" i="2" s="1"/>
  <c r="AL985" i="2"/>
  <c r="U985" i="2"/>
  <c r="G1048" i="15" s="1"/>
  <c r="H985" i="2" a="1"/>
  <c r="H985" i="2" s="1"/>
  <c r="U984" i="2"/>
  <c r="G1047" i="15" s="1"/>
  <c r="H984" i="2" a="1"/>
  <c r="H984" i="2" s="1"/>
  <c r="AL983" i="2"/>
  <c r="U983" i="2"/>
  <c r="G1046" i="15" s="1"/>
  <c r="H983" i="2" a="1"/>
  <c r="H983" i="2" s="1"/>
  <c r="AL982" i="2"/>
  <c r="U982" i="2"/>
  <c r="G1045" i="15" s="1"/>
  <c r="H982" i="2" a="1"/>
  <c r="H982" i="2" s="1"/>
  <c r="AL981" i="2"/>
  <c r="U981" i="2"/>
  <c r="G1044" i="15" s="1"/>
  <c r="H981" i="2" a="1"/>
  <c r="H981" i="2" s="1"/>
  <c r="U980" i="2"/>
  <c r="G1043" i="15" s="1"/>
  <c r="H980" i="2" a="1"/>
  <c r="H980" i="2" s="1"/>
  <c r="AL979" i="2"/>
  <c r="U979" i="2"/>
  <c r="G1042" i="15" s="1"/>
  <c r="H979" i="2" a="1"/>
  <c r="H979" i="2" s="1"/>
  <c r="AL978" i="2"/>
  <c r="U978" i="2"/>
  <c r="G1041" i="15" s="1"/>
  <c r="H978" i="2" a="1"/>
  <c r="H978" i="2" s="1"/>
  <c r="AL977" i="2"/>
  <c r="U977" i="2"/>
  <c r="G1040" i="15" s="1"/>
  <c r="H977" i="2" a="1"/>
  <c r="H977" i="2" s="1"/>
  <c r="U976" i="2"/>
  <c r="G1039" i="15" s="1"/>
  <c r="H976" i="2" a="1"/>
  <c r="H976" i="2" s="1"/>
  <c r="AL975" i="2"/>
  <c r="U975" i="2"/>
  <c r="G1038" i="15" s="1"/>
  <c r="H975" i="2" a="1"/>
  <c r="H975" i="2" s="1"/>
  <c r="AL974" i="2"/>
  <c r="U974" i="2"/>
  <c r="G1037" i="15" s="1"/>
  <c r="H974" i="2" a="1"/>
  <c r="H974" i="2" s="1"/>
  <c r="AL973" i="2"/>
  <c r="U973" i="2"/>
  <c r="G1036" i="15" s="1"/>
  <c r="H973" i="2" a="1"/>
  <c r="H973" i="2" s="1"/>
  <c r="U972" i="2"/>
  <c r="G1035" i="15" s="1"/>
  <c r="H972" i="2" a="1"/>
  <c r="H972" i="2" s="1"/>
  <c r="AL971" i="2"/>
  <c r="U971" i="2"/>
  <c r="G1034" i="15" s="1"/>
  <c r="H971" i="2" a="1"/>
  <c r="H971" i="2" s="1"/>
  <c r="AL970" i="2"/>
  <c r="U970" i="2"/>
  <c r="G1033" i="15" s="1"/>
  <c r="H970" i="2" a="1"/>
  <c r="H970" i="2"/>
  <c r="AL969" i="2"/>
  <c r="U969" i="2"/>
  <c r="G1032" i="15" s="1"/>
  <c r="H969" i="2" a="1"/>
  <c r="H969" i="2" s="1"/>
  <c r="U968" i="2"/>
  <c r="G1031" i="15" s="1"/>
  <c r="H968" i="2" a="1"/>
  <c r="H968" i="2" s="1"/>
  <c r="AL967" i="2"/>
  <c r="U967" i="2"/>
  <c r="G1030" i="15" s="1"/>
  <c r="H967" i="2" a="1"/>
  <c r="H967" i="2" s="1"/>
  <c r="AL966" i="2"/>
  <c r="U966" i="2"/>
  <c r="G1029" i="15" s="1"/>
  <c r="H966" i="2" a="1"/>
  <c r="H966" i="2" s="1"/>
  <c r="AL965" i="2"/>
  <c r="U965" i="2"/>
  <c r="G1028" i="15" s="1"/>
  <c r="H965" i="2" a="1"/>
  <c r="H965" i="2" s="1"/>
  <c r="U964" i="2"/>
  <c r="G1027" i="15" s="1"/>
  <c r="H964" i="2" a="1"/>
  <c r="H964" i="2" s="1"/>
  <c r="AL963" i="2"/>
  <c r="U963" i="2"/>
  <c r="G1026" i="15" s="1"/>
  <c r="H963" i="2" a="1"/>
  <c r="H963" i="2" s="1"/>
  <c r="AL962" i="2"/>
  <c r="U962" i="2"/>
  <c r="G1025" i="15" s="1"/>
  <c r="H962" i="2" a="1"/>
  <c r="H962" i="2" s="1"/>
  <c r="AL961" i="2"/>
  <c r="U961" i="2"/>
  <c r="G1024" i="15" s="1"/>
  <c r="H961" i="2" a="1"/>
  <c r="H961" i="2" s="1"/>
  <c r="U960" i="2"/>
  <c r="G1023" i="15" s="1"/>
  <c r="H960" i="2" a="1"/>
  <c r="H960" i="2" s="1"/>
  <c r="AL959" i="2"/>
  <c r="U959" i="2"/>
  <c r="G1022" i="15" s="1"/>
  <c r="H959" i="2" a="1"/>
  <c r="H959" i="2" s="1"/>
  <c r="AL958" i="2"/>
  <c r="U958" i="2"/>
  <c r="G1021" i="15" s="1"/>
  <c r="H958" i="2" a="1"/>
  <c r="H958" i="2" s="1"/>
  <c r="AL957" i="2"/>
  <c r="U957" i="2"/>
  <c r="G1020" i="15" s="1"/>
  <c r="H957" i="2" a="1"/>
  <c r="H957" i="2" s="1"/>
  <c r="U956" i="2"/>
  <c r="G1019" i="15" s="1"/>
  <c r="H956" i="2" a="1"/>
  <c r="H956" i="2" s="1"/>
  <c r="AL955" i="2"/>
  <c r="U955" i="2"/>
  <c r="G1018" i="15" s="1"/>
  <c r="H955" i="2" a="1"/>
  <c r="H955" i="2" s="1"/>
  <c r="AL954" i="2"/>
  <c r="U954" i="2"/>
  <c r="G1017" i="15" s="1"/>
  <c r="H954" i="2" a="1"/>
  <c r="H954" i="2" s="1"/>
  <c r="AL953" i="2"/>
  <c r="U953" i="2"/>
  <c r="G1016" i="15" s="1"/>
  <c r="H953" i="2" a="1"/>
  <c r="H953" i="2" s="1"/>
  <c r="U952" i="2"/>
  <c r="G1015" i="15" s="1"/>
  <c r="H952" i="2" a="1"/>
  <c r="H952" i="2" s="1"/>
  <c r="AL951" i="2"/>
  <c r="U951" i="2"/>
  <c r="G1014" i="15" s="1"/>
  <c r="H951" i="2" a="1"/>
  <c r="H951" i="2" s="1"/>
  <c r="AL950" i="2"/>
  <c r="U950" i="2"/>
  <c r="G1013" i="15" s="1"/>
  <c r="H950" i="2" a="1"/>
  <c r="H950" i="2" s="1"/>
  <c r="AL949" i="2"/>
  <c r="U949" i="2"/>
  <c r="G1012" i="15" s="1"/>
  <c r="H949" i="2" a="1"/>
  <c r="H949" i="2" s="1"/>
  <c r="U948" i="2"/>
  <c r="G1011" i="15" s="1"/>
  <c r="H948" i="2" a="1"/>
  <c r="H948" i="2" s="1"/>
  <c r="AL947" i="2"/>
  <c r="U947" i="2"/>
  <c r="G1010" i="15" s="1"/>
  <c r="H947" i="2" a="1"/>
  <c r="H947" i="2" s="1"/>
  <c r="AL946" i="2"/>
  <c r="U946" i="2"/>
  <c r="G1009" i="15" s="1"/>
  <c r="H946" i="2" a="1"/>
  <c r="H946" i="2" s="1"/>
  <c r="AL945" i="2"/>
  <c r="U945" i="2"/>
  <c r="G1008" i="15" s="1"/>
  <c r="H945" i="2" a="1"/>
  <c r="H945" i="2" s="1"/>
  <c r="AL944" i="2"/>
  <c r="U944" i="2"/>
  <c r="G1007" i="15" s="1"/>
  <c r="H944" i="2" a="1"/>
  <c r="H944" i="2" s="1"/>
  <c r="AL943" i="2"/>
  <c r="U943" i="2"/>
  <c r="G1006" i="15" s="1"/>
  <c r="H943" i="2" a="1"/>
  <c r="H943" i="2" s="1"/>
  <c r="AL942" i="2"/>
  <c r="U942" i="2"/>
  <c r="G1005" i="15" s="1"/>
  <c r="H942" i="2" a="1"/>
  <c r="H942" i="2" s="1"/>
  <c r="AL941" i="2"/>
  <c r="U941" i="2"/>
  <c r="G1004" i="15" s="1"/>
  <c r="H941" i="2" a="1"/>
  <c r="H941" i="2" s="1"/>
  <c r="AL940" i="2"/>
  <c r="U940" i="2"/>
  <c r="G1003" i="15" s="1"/>
  <c r="H940" i="2" a="1"/>
  <c r="H940" i="2" s="1"/>
  <c r="AL939" i="2"/>
  <c r="U939" i="2"/>
  <c r="G1002" i="15" s="1"/>
  <c r="H939" i="2" a="1"/>
  <c r="H939" i="2" s="1"/>
  <c r="AL938" i="2"/>
  <c r="U938" i="2"/>
  <c r="G1001" i="15" s="1"/>
  <c r="H938" i="2" a="1"/>
  <c r="H938" i="2" s="1"/>
  <c r="AL937" i="2"/>
  <c r="U937" i="2"/>
  <c r="G1000" i="15" s="1"/>
  <c r="H937" i="2" a="1"/>
  <c r="H937" i="2" s="1"/>
  <c r="AL936" i="2"/>
  <c r="U936" i="2"/>
  <c r="G999" i="15" s="1"/>
  <c r="H936" i="2" a="1"/>
  <c r="H936" i="2" s="1"/>
  <c r="AL935" i="2"/>
  <c r="U935" i="2"/>
  <c r="G998" i="15" s="1"/>
  <c r="H935" i="2" a="1"/>
  <c r="H935" i="2" s="1"/>
  <c r="AL934" i="2"/>
  <c r="U934" i="2"/>
  <c r="G997" i="15" s="1"/>
  <c r="H934" i="2" a="1"/>
  <c r="H934" i="2" s="1"/>
  <c r="AL933" i="2"/>
  <c r="U933" i="2"/>
  <c r="G996" i="15" s="1"/>
  <c r="H933" i="2" a="1"/>
  <c r="H933" i="2" s="1"/>
  <c r="AL932" i="2"/>
  <c r="U932" i="2"/>
  <c r="G995" i="15" s="1"/>
  <c r="H932" i="2" a="1"/>
  <c r="H932" i="2" s="1"/>
  <c r="AL931" i="2"/>
  <c r="U931" i="2"/>
  <c r="G994" i="15" s="1"/>
  <c r="H931" i="2" a="1"/>
  <c r="H931" i="2" s="1"/>
  <c r="AL930" i="2"/>
  <c r="U930" i="2"/>
  <c r="G993" i="15" s="1"/>
  <c r="H930" i="2" a="1"/>
  <c r="H930" i="2" s="1"/>
  <c r="AL929" i="2"/>
  <c r="U929" i="2"/>
  <c r="G992" i="15" s="1"/>
  <c r="H929" i="2" a="1"/>
  <c r="H929" i="2" s="1"/>
  <c r="AL928" i="2"/>
  <c r="U928" i="2"/>
  <c r="G991" i="15" s="1"/>
  <c r="H928" i="2" a="1"/>
  <c r="H928" i="2" s="1"/>
  <c r="AL927" i="2"/>
  <c r="U927" i="2"/>
  <c r="G990" i="15" s="1"/>
  <c r="H927" i="2" a="1"/>
  <c r="H927" i="2" s="1"/>
  <c r="AL926" i="2"/>
  <c r="U926" i="2"/>
  <c r="G989" i="15" s="1"/>
  <c r="H926" i="2" a="1"/>
  <c r="H926" i="2" s="1"/>
  <c r="AL925" i="2"/>
  <c r="U925" i="2"/>
  <c r="G988" i="15" s="1"/>
  <c r="H925" i="2" a="1"/>
  <c r="H925" i="2" s="1"/>
  <c r="AL924" i="2"/>
  <c r="U924" i="2"/>
  <c r="G987" i="15" s="1"/>
  <c r="H924" i="2" a="1"/>
  <c r="H924" i="2" s="1"/>
  <c r="AL923" i="2"/>
  <c r="U923" i="2"/>
  <c r="G986" i="15" s="1"/>
  <c r="H923" i="2" a="1"/>
  <c r="H923" i="2" s="1"/>
  <c r="AL922" i="2"/>
  <c r="U922" i="2"/>
  <c r="G985" i="15" s="1"/>
  <c r="H922" i="2" a="1"/>
  <c r="H922" i="2" s="1"/>
  <c r="AL921" i="2"/>
  <c r="U921" i="2"/>
  <c r="G984" i="15" s="1"/>
  <c r="H921" i="2" a="1"/>
  <c r="H921" i="2" s="1"/>
  <c r="AL920" i="2"/>
  <c r="U920" i="2"/>
  <c r="G983" i="15" s="1"/>
  <c r="H920" i="2" a="1"/>
  <c r="H920" i="2" s="1"/>
  <c r="AL919" i="2"/>
  <c r="U919" i="2"/>
  <c r="G982" i="15" s="1"/>
  <c r="H919" i="2" a="1"/>
  <c r="H919" i="2" s="1"/>
  <c r="AL918" i="2"/>
  <c r="U918" i="2"/>
  <c r="G981" i="15" s="1"/>
  <c r="H918" i="2" a="1"/>
  <c r="H918" i="2" s="1"/>
  <c r="AL917" i="2"/>
  <c r="U917" i="2"/>
  <c r="G980" i="15" s="1"/>
  <c r="H917" i="2" a="1"/>
  <c r="H917" i="2" s="1"/>
  <c r="AL916" i="2"/>
  <c r="U916" i="2"/>
  <c r="G979" i="15" s="1"/>
  <c r="H916" i="2" a="1"/>
  <c r="H916" i="2" s="1"/>
  <c r="AL915" i="2"/>
  <c r="U915" i="2"/>
  <c r="G978" i="15" s="1"/>
  <c r="H915" i="2" a="1"/>
  <c r="H915" i="2" s="1"/>
  <c r="AL914" i="2"/>
  <c r="U914" i="2"/>
  <c r="G977" i="15" s="1"/>
  <c r="H914" i="2" a="1"/>
  <c r="H914" i="2" s="1"/>
  <c r="AL913" i="2"/>
  <c r="U913" i="2"/>
  <c r="G976" i="15" s="1"/>
  <c r="H913" i="2" a="1"/>
  <c r="H913" i="2" s="1"/>
  <c r="AL912" i="2"/>
  <c r="U912" i="2"/>
  <c r="G975" i="15" s="1"/>
  <c r="H912" i="2" a="1"/>
  <c r="H912" i="2" s="1"/>
  <c r="AL911" i="2"/>
  <c r="U911" i="2"/>
  <c r="G974" i="15" s="1"/>
  <c r="H911" i="2" a="1"/>
  <c r="H911" i="2" s="1"/>
  <c r="AL910" i="2"/>
  <c r="U910" i="2"/>
  <c r="G973" i="15" s="1"/>
  <c r="H910" i="2" a="1"/>
  <c r="H910" i="2" s="1"/>
  <c r="AL909" i="2"/>
  <c r="U909" i="2"/>
  <c r="G972" i="15" s="1"/>
  <c r="H909" i="2" a="1"/>
  <c r="H909" i="2" s="1"/>
  <c r="AL908" i="2"/>
  <c r="U908" i="2"/>
  <c r="G971" i="15" s="1"/>
  <c r="H908" i="2" a="1"/>
  <c r="H908" i="2" s="1"/>
  <c r="AL907" i="2"/>
  <c r="U907" i="2"/>
  <c r="G970" i="15" s="1"/>
  <c r="H907" i="2" a="1"/>
  <c r="H907" i="2" s="1"/>
  <c r="AL906" i="2"/>
  <c r="U906" i="2"/>
  <c r="G969" i="15" s="1"/>
  <c r="H906" i="2" a="1"/>
  <c r="H906" i="2" s="1"/>
  <c r="AL905" i="2"/>
  <c r="U905" i="2"/>
  <c r="G968" i="15" s="1"/>
  <c r="H905" i="2" a="1"/>
  <c r="H905" i="2" s="1"/>
  <c r="AL904" i="2"/>
  <c r="U904" i="2"/>
  <c r="G967" i="15" s="1"/>
  <c r="H904" i="2" a="1"/>
  <c r="H904" i="2" s="1"/>
  <c r="AL903" i="2"/>
  <c r="U903" i="2"/>
  <c r="G966" i="15" s="1"/>
  <c r="H903" i="2" a="1"/>
  <c r="H903" i="2" s="1"/>
  <c r="AL902" i="2"/>
  <c r="U902" i="2"/>
  <c r="G965" i="15" s="1"/>
  <c r="H902" i="2" a="1"/>
  <c r="H902" i="2" s="1"/>
  <c r="AL901" i="2"/>
  <c r="U901" i="2"/>
  <c r="G964" i="15" s="1"/>
  <c r="H901" i="2" a="1"/>
  <c r="H901" i="2" s="1"/>
  <c r="AL900" i="2"/>
  <c r="U900" i="2"/>
  <c r="G963" i="15" s="1"/>
  <c r="H900" i="2" a="1"/>
  <c r="H900" i="2" s="1"/>
  <c r="AL899" i="2"/>
  <c r="U899" i="2"/>
  <c r="G962" i="15" s="1"/>
  <c r="H899" i="2" a="1"/>
  <c r="H899" i="2" s="1"/>
  <c r="AL898" i="2"/>
  <c r="U898" i="2"/>
  <c r="G961" i="15" s="1"/>
  <c r="H898" i="2" a="1"/>
  <c r="H898" i="2" s="1"/>
  <c r="AL897" i="2"/>
  <c r="U897" i="2"/>
  <c r="G960" i="15" s="1"/>
  <c r="H897" i="2" a="1"/>
  <c r="H897" i="2" s="1"/>
  <c r="AL896" i="2"/>
  <c r="U896" i="2"/>
  <c r="G959" i="15" s="1"/>
  <c r="H896" i="2" a="1"/>
  <c r="H896" i="2" s="1"/>
  <c r="AL895" i="2"/>
  <c r="U895" i="2"/>
  <c r="G958" i="15" s="1"/>
  <c r="H895" i="2" a="1"/>
  <c r="H895" i="2" s="1"/>
  <c r="AL894" i="2"/>
  <c r="U894" i="2"/>
  <c r="G957" i="15" s="1"/>
  <c r="H894" i="2" a="1"/>
  <c r="H894" i="2" s="1"/>
  <c r="AL893" i="2"/>
  <c r="U893" i="2"/>
  <c r="G956" i="15" s="1"/>
  <c r="H893" i="2" a="1"/>
  <c r="H893" i="2" s="1"/>
  <c r="AL892" i="2"/>
  <c r="U892" i="2"/>
  <c r="G955" i="15" s="1"/>
  <c r="H892" i="2" a="1"/>
  <c r="H892" i="2" s="1"/>
  <c r="AL891" i="2"/>
  <c r="U891" i="2"/>
  <c r="G954" i="15" s="1"/>
  <c r="H891" i="2" a="1"/>
  <c r="H891" i="2" s="1"/>
  <c r="AL890" i="2"/>
  <c r="U890" i="2"/>
  <c r="G953" i="15" s="1"/>
  <c r="H890" i="2" a="1"/>
  <c r="H890" i="2" s="1"/>
  <c r="AL889" i="2"/>
  <c r="U889" i="2"/>
  <c r="G952" i="15" s="1"/>
  <c r="H889" i="2" a="1"/>
  <c r="H889" i="2" s="1"/>
  <c r="AL888" i="2"/>
  <c r="U888" i="2"/>
  <c r="G951" i="15" s="1"/>
  <c r="H888" i="2" a="1"/>
  <c r="H888" i="2" s="1"/>
  <c r="AL887" i="2"/>
  <c r="U887" i="2"/>
  <c r="G950" i="15" s="1"/>
  <c r="H887" i="2" a="1"/>
  <c r="H887" i="2" s="1"/>
  <c r="AL886" i="2"/>
  <c r="U886" i="2"/>
  <c r="G949" i="15" s="1"/>
  <c r="H886" i="2" a="1"/>
  <c r="H886" i="2" s="1"/>
  <c r="AL885" i="2"/>
  <c r="U885" i="2"/>
  <c r="G948" i="15" s="1"/>
  <c r="H885" i="2" a="1"/>
  <c r="H885" i="2" s="1"/>
  <c r="AL884" i="2"/>
  <c r="U884" i="2"/>
  <c r="G947" i="15" s="1"/>
  <c r="H884" i="2" a="1"/>
  <c r="H884" i="2" s="1"/>
  <c r="AL883" i="2"/>
  <c r="U883" i="2"/>
  <c r="G946" i="15" s="1"/>
  <c r="H883" i="2" a="1"/>
  <c r="H883" i="2" s="1"/>
  <c r="AL882" i="2"/>
  <c r="U882" i="2"/>
  <c r="G945" i="15" s="1"/>
  <c r="H882" i="2" a="1"/>
  <c r="H882" i="2" s="1"/>
  <c r="AL881" i="2"/>
  <c r="U881" i="2"/>
  <c r="G944" i="15" s="1"/>
  <c r="H881" i="2" a="1"/>
  <c r="H881" i="2" s="1"/>
  <c r="AL880" i="2"/>
  <c r="U880" i="2"/>
  <c r="G943" i="15" s="1"/>
  <c r="H880" i="2" a="1"/>
  <c r="H880" i="2" s="1"/>
  <c r="AL879" i="2"/>
  <c r="U879" i="2"/>
  <c r="G942" i="15" s="1"/>
  <c r="H879" i="2" a="1"/>
  <c r="H879" i="2" s="1"/>
  <c r="AL878" i="2"/>
  <c r="U878" i="2"/>
  <c r="G941" i="15" s="1"/>
  <c r="H878" i="2" a="1"/>
  <c r="H878" i="2" s="1"/>
  <c r="AL877" i="2"/>
  <c r="U877" i="2"/>
  <c r="G940" i="15" s="1"/>
  <c r="H877" i="2" a="1"/>
  <c r="H877" i="2" s="1"/>
  <c r="AL876" i="2"/>
  <c r="U876" i="2"/>
  <c r="G939" i="15" s="1"/>
  <c r="H876" i="2" a="1"/>
  <c r="H876" i="2" s="1"/>
  <c r="AL875" i="2"/>
  <c r="U875" i="2"/>
  <c r="G938" i="15" s="1"/>
  <c r="H875" i="2" a="1"/>
  <c r="H875" i="2" s="1"/>
  <c r="AL874" i="2"/>
  <c r="U874" i="2"/>
  <c r="G937" i="15" s="1"/>
  <c r="H874" i="2" a="1"/>
  <c r="H874" i="2" s="1"/>
  <c r="AL873" i="2"/>
  <c r="U873" i="2"/>
  <c r="G936" i="15" s="1"/>
  <c r="H873" i="2" a="1"/>
  <c r="H873" i="2" s="1"/>
  <c r="AL872" i="2"/>
  <c r="U872" i="2"/>
  <c r="G935" i="15" s="1"/>
  <c r="H872" i="2" a="1"/>
  <c r="H872" i="2" s="1"/>
  <c r="AL871" i="2"/>
  <c r="U871" i="2"/>
  <c r="G934" i="15" s="1"/>
  <c r="H871" i="2" a="1"/>
  <c r="H871" i="2" s="1"/>
  <c r="AL870" i="2"/>
  <c r="U870" i="2"/>
  <c r="G933" i="15" s="1"/>
  <c r="H870" i="2" a="1"/>
  <c r="H870" i="2" s="1"/>
  <c r="AL869" i="2"/>
  <c r="U869" i="2"/>
  <c r="G932" i="15" s="1"/>
  <c r="H869" i="2" a="1"/>
  <c r="H869" i="2" s="1"/>
  <c r="AL868" i="2"/>
  <c r="U868" i="2"/>
  <c r="G931" i="15" s="1"/>
  <c r="H868" i="2" a="1"/>
  <c r="H868" i="2" s="1"/>
  <c r="AL867" i="2"/>
  <c r="U867" i="2"/>
  <c r="G930" i="15" s="1"/>
  <c r="H867" i="2" a="1"/>
  <c r="H867" i="2" s="1"/>
  <c r="AL866" i="2"/>
  <c r="U866" i="2"/>
  <c r="G929" i="15" s="1"/>
  <c r="H866" i="2" a="1"/>
  <c r="H866" i="2" s="1"/>
  <c r="AL865" i="2"/>
  <c r="U865" i="2"/>
  <c r="G928" i="15" s="1"/>
  <c r="H865" i="2" a="1"/>
  <c r="H865" i="2" s="1"/>
  <c r="AL864" i="2"/>
  <c r="U864" i="2"/>
  <c r="G927" i="15" s="1"/>
  <c r="H864" i="2" a="1"/>
  <c r="H864" i="2" s="1"/>
  <c r="AL863" i="2"/>
  <c r="U863" i="2"/>
  <c r="G926" i="15" s="1"/>
  <c r="H863" i="2" a="1"/>
  <c r="H863" i="2" s="1"/>
  <c r="AL862" i="2"/>
  <c r="U862" i="2"/>
  <c r="G925" i="15" s="1"/>
  <c r="H862" i="2" a="1"/>
  <c r="H862" i="2" s="1"/>
  <c r="AL861" i="2"/>
  <c r="U861" i="2"/>
  <c r="G924" i="15" s="1"/>
  <c r="H861" i="2" a="1"/>
  <c r="H861" i="2" s="1"/>
  <c r="AL860" i="2"/>
  <c r="U860" i="2"/>
  <c r="G923" i="15" s="1"/>
  <c r="H860" i="2" a="1"/>
  <c r="H860" i="2" s="1"/>
  <c r="AL859" i="2"/>
  <c r="U859" i="2"/>
  <c r="G922" i="15" s="1"/>
  <c r="H859" i="2" a="1"/>
  <c r="H859" i="2" s="1"/>
  <c r="AL858" i="2"/>
  <c r="U858" i="2"/>
  <c r="G921" i="15" s="1"/>
  <c r="H858" i="2" a="1"/>
  <c r="H858" i="2" s="1"/>
  <c r="AL857" i="2"/>
  <c r="U857" i="2"/>
  <c r="G920" i="15" s="1"/>
  <c r="H857" i="2" a="1"/>
  <c r="H857" i="2" s="1"/>
  <c r="AL856" i="2"/>
  <c r="U856" i="2"/>
  <c r="G919" i="15" s="1"/>
  <c r="H856" i="2" a="1"/>
  <c r="H856" i="2" s="1"/>
  <c r="AL855" i="2"/>
  <c r="U855" i="2"/>
  <c r="G918" i="15" s="1"/>
  <c r="H855" i="2" a="1"/>
  <c r="H855" i="2" s="1"/>
  <c r="AL854" i="2"/>
  <c r="U854" i="2"/>
  <c r="G917" i="15" s="1"/>
  <c r="H854" i="2" a="1"/>
  <c r="H854" i="2" s="1"/>
  <c r="AL853" i="2"/>
  <c r="U853" i="2"/>
  <c r="G916" i="15" s="1"/>
  <c r="H853" i="2" a="1"/>
  <c r="H853" i="2" s="1"/>
  <c r="AL852" i="2"/>
  <c r="U852" i="2"/>
  <c r="G915" i="15" s="1"/>
  <c r="H852" i="2" a="1"/>
  <c r="H852" i="2" s="1"/>
  <c r="AL851" i="2"/>
  <c r="U851" i="2"/>
  <c r="G914" i="15" s="1"/>
  <c r="H851" i="2" a="1"/>
  <c r="H851" i="2" s="1"/>
  <c r="AL850" i="2"/>
  <c r="U850" i="2"/>
  <c r="G913" i="15" s="1"/>
  <c r="H850" i="2" a="1"/>
  <c r="H850" i="2" s="1"/>
  <c r="AL849" i="2"/>
  <c r="U849" i="2"/>
  <c r="G912" i="15" s="1"/>
  <c r="H849" i="2" a="1"/>
  <c r="H849" i="2" s="1"/>
  <c r="AL848" i="2"/>
  <c r="U848" i="2"/>
  <c r="G911" i="15" s="1"/>
  <c r="H848" i="2" a="1"/>
  <c r="H848" i="2" s="1"/>
  <c r="AL847" i="2"/>
  <c r="U847" i="2"/>
  <c r="G910" i="15" s="1"/>
  <c r="H847" i="2" a="1"/>
  <c r="H847" i="2" s="1"/>
  <c r="AL846" i="2"/>
  <c r="U846" i="2"/>
  <c r="G909" i="15" s="1"/>
  <c r="H846" i="2" a="1"/>
  <c r="H846" i="2" s="1"/>
  <c r="AL845" i="2"/>
  <c r="U845" i="2"/>
  <c r="G908" i="15" s="1"/>
  <c r="H845" i="2" a="1"/>
  <c r="H845" i="2" s="1"/>
  <c r="AL844" i="2"/>
  <c r="U844" i="2"/>
  <c r="G907" i="15" s="1"/>
  <c r="H844" i="2" a="1"/>
  <c r="H844" i="2" s="1"/>
  <c r="AL843" i="2"/>
  <c r="U843" i="2"/>
  <c r="G906" i="15" s="1"/>
  <c r="H843" i="2" a="1"/>
  <c r="H843" i="2" s="1"/>
  <c r="AL842" i="2"/>
  <c r="U842" i="2"/>
  <c r="G905" i="15" s="1"/>
  <c r="H842" i="2" a="1"/>
  <c r="H842" i="2" s="1"/>
  <c r="AL841" i="2"/>
  <c r="U841" i="2"/>
  <c r="G904" i="15" s="1"/>
  <c r="H841" i="2" a="1"/>
  <c r="H841" i="2" s="1"/>
  <c r="AL840" i="2"/>
  <c r="U840" i="2"/>
  <c r="G903" i="15" s="1"/>
  <c r="H840" i="2" a="1"/>
  <c r="H840" i="2" s="1"/>
  <c r="AL839" i="2"/>
  <c r="U839" i="2"/>
  <c r="G902" i="15" s="1"/>
  <c r="H839" i="2" a="1"/>
  <c r="H839" i="2" s="1"/>
  <c r="AL838" i="2"/>
  <c r="U838" i="2"/>
  <c r="G901" i="15" s="1"/>
  <c r="H838" i="2" a="1"/>
  <c r="H838" i="2" s="1"/>
  <c r="AL837" i="2"/>
  <c r="U837" i="2"/>
  <c r="G900" i="15" s="1"/>
  <c r="H837" i="2" a="1"/>
  <c r="H837" i="2" s="1"/>
  <c r="AL836" i="2"/>
  <c r="U836" i="2"/>
  <c r="G899" i="15" s="1"/>
  <c r="H836" i="2" a="1"/>
  <c r="H836" i="2" s="1"/>
  <c r="AL835" i="2"/>
  <c r="U835" i="2"/>
  <c r="G898" i="15" s="1"/>
  <c r="H835" i="2" a="1"/>
  <c r="H835" i="2" s="1"/>
  <c r="AL834" i="2"/>
  <c r="U834" i="2"/>
  <c r="G897" i="15" s="1"/>
  <c r="H834" i="2" a="1"/>
  <c r="H834" i="2" s="1"/>
  <c r="AL833" i="2"/>
  <c r="U833" i="2"/>
  <c r="G896" i="15" s="1"/>
  <c r="H833" i="2" a="1"/>
  <c r="H833" i="2" s="1"/>
  <c r="AL832" i="2"/>
  <c r="U832" i="2"/>
  <c r="G895" i="15" s="1"/>
  <c r="H832" i="2" a="1"/>
  <c r="H832" i="2" s="1"/>
  <c r="AL831" i="2"/>
  <c r="U831" i="2"/>
  <c r="G894" i="15" s="1"/>
  <c r="H831" i="2" a="1"/>
  <c r="H831" i="2" s="1"/>
  <c r="AL830" i="2"/>
  <c r="U830" i="2"/>
  <c r="G893" i="15" s="1"/>
  <c r="H830" i="2" a="1"/>
  <c r="H830" i="2" s="1"/>
  <c r="AL829" i="2"/>
  <c r="U829" i="2"/>
  <c r="G892" i="15" s="1"/>
  <c r="H829" i="2" a="1"/>
  <c r="H829" i="2" s="1"/>
  <c r="AL828" i="2"/>
  <c r="U828" i="2"/>
  <c r="G891" i="15" s="1"/>
  <c r="H828" i="2" a="1"/>
  <c r="H828" i="2" s="1"/>
  <c r="AL827" i="2"/>
  <c r="U827" i="2"/>
  <c r="G890" i="15" s="1"/>
  <c r="H827" i="2" a="1"/>
  <c r="H827" i="2" s="1"/>
  <c r="AL826" i="2"/>
  <c r="U826" i="2"/>
  <c r="G889" i="15" s="1"/>
  <c r="H826" i="2" a="1"/>
  <c r="H826" i="2" s="1"/>
  <c r="AL825" i="2"/>
  <c r="U825" i="2"/>
  <c r="G888" i="15" s="1"/>
  <c r="H825" i="2" a="1"/>
  <c r="H825" i="2" s="1"/>
  <c r="AL824" i="2"/>
  <c r="U824" i="2"/>
  <c r="G887" i="15" s="1"/>
  <c r="H824" i="2" a="1"/>
  <c r="H824" i="2" s="1"/>
  <c r="AL823" i="2"/>
  <c r="U823" i="2"/>
  <c r="G886" i="15" s="1"/>
  <c r="H823" i="2" a="1"/>
  <c r="H823" i="2" s="1"/>
  <c r="AL822" i="2"/>
  <c r="U822" i="2"/>
  <c r="G885" i="15" s="1"/>
  <c r="H822" i="2" a="1"/>
  <c r="H822" i="2" s="1"/>
  <c r="AL821" i="2"/>
  <c r="U821" i="2"/>
  <c r="G884" i="15" s="1"/>
  <c r="H821" i="2" a="1"/>
  <c r="H821" i="2" s="1"/>
  <c r="AL820" i="2"/>
  <c r="U820" i="2"/>
  <c r="G883" i="15" s="1"/>
  <c r="H820" i="2" a="1"/>
  <c r="H820" i="2" s="1"/>
  <c r="AL819" i="2"/>
  <c r="U819" i="2"/>
  <c r="G882" i="15" s="1"/>
  <c r="H819" i="2" a="1"/>
  <c r="H819" i="2" s="1"/>
  <c r="AL818" i="2"/>
  <c r="U818" i="2"/>
  <c r="G881" i="15" s="1"/>
  <c r="H818" i="2" a="1"/>
  <c r="H818" i="2" s="1"/>
  <c r="AL817" i="2"/>
  <c r="U817" i="2"/>
  <c r="G880" i="15" s="1"/>
  <c r="H817" i="2" a="1"/>
  <c r="H817" i="2" s="1"/>
  <c r="AL816" i="2"/>
  <c r="U816" i="2"/>
  <c r="G879" i="15" s="1"/>
  <c r="H816" i="2" a="1"/>
  <c r="H816" i="2" s="1"/>
  <c r="AL815" i="2"/>
  <c r="U815" i="2"/>
  <c r="G878" i="15" s="1"/>
  <c r="H815" i="2" a="1"/>
  <c r="H815" i="2" s="1"/>
  <c r="AL814" i="2"/>
  <c r="U814" i="2"/>
  <c r="G877" i="15" s="1"/>
  <c r="H814" i="2" a="1"/>
  <c r="H814" i="2" s="1"/>
  <c r="AL813" i="2"/>
  <c r="U813" i="2"/>
  <c r="G876" i="15" s="1"/>
  <c r="H813" i="2" a="1"/>
  <c r="H813" i="2" s="1"/>
  <c r="AL812" i="2"/>
  <c r="U812" i="2"/>
  <c r="G875" i="15" s="1"/>
  <c r="H812" i="2" a="1"/>
  <c r="H812" i="2" s="1"/>
  <c r="AL811" i="2"/>
  <c r="U811" i="2"/>
  <c r="G874" i="15" s="1"/>
  <c r="H811" i="2" a="1"/>
  <c r="H811" i="2" s="1"/>
  <c r="AL810" i="2"/>
  <c r="U810" i="2"/>
  <c r="G873" i="15" s="1"/>
  <c r="H810" i="2" a="1"/>
  <c r="H810" i="2" s="1"/>
  <c r="AL809" i="2"/>
  <c r="U809" i="2"/>
  <c r="G872" i="15" s="1"/>
  <c r="H809" i="2" a="1"/>
  <c r="H809" i="2" s="1"/>
  <c r="AL808" i="2"/>
  <c r="U808" i="2"/>
  <c r="G871" i="15" s="1"/>
  <c r="H808" i="2" a="1"/>
  <c r="H808" i="2" s="1"/>
  <c r="AL807" i="2"/>
  <c r="U807" i="2"/>
  <c r="G870" i="15" s="1"/>
  <c r="H807" i="2" a="1"/>
  <c r="H807" i="2" s="1"/>
  <c r="AL806" i="2"/>
  <c r="U806" i="2"/>
  <c r="G869" i="15" s="1"/>
  <c r="H806" i="2" a="1"/>
  <c r="H806" i="2" s="1"/>
  <c r="AL805" i="2"/>
  <c r="U805" i="2"/>
  <c r="G868" i="15" s="1"/>
  <c r="H805" i="2" a="1"/>
  <c r="H805" i="2" s="1"/>
  <c r="AL804" i="2"/>
  <c r="U804" i="2"/>
  <c r="G867" i="15" s="1"/>
  <c r="H804" i="2" a="1"/>
  <c r="H804" i="2" s="1"/>
  <c r="AL803" i="2"/>
  <c r="U803" i="2"/>
  <c r="G866" i="15" s="1"/>
  <c r="H803" i="2" a="1"/>
  <c r="H803" i="2" s="1"/>
  <c r="AL802" i="2"/>
  <c r="U802" i="2"/>
  <c r="G865" i="15" s="1"/>
  <c r="H802" i="2" a="1"/>
  <c r="H802" i="2" s="1"/>
  <c r="AL801" i="2"/>
  <c r="U801" i="2"/>
  <c r="G864" i="15" s="1"/>
  <c r="H801" i="2" a="1"/>
  <c r="H801" i="2" s="1"/>
  <c r="AL800" i="2"/>
  <c r="U800" i="2"/>
  <c r="G863" i="15" s="1"/>
  <c r="H800" i="2" a="1"/>
  <c r="H800" i="2" s="1"/>
  <c r="AL799" i="2"/>
  <c r="U799" i="2"/>
  <c r="G862" i="15" s="1"/>
  <c r="H799" i="2" a="1"/>
  <c r="H799" i="2" s="1"/>
  <c r="AL798" i="2"/>
  <c r="U798" i="2"/>
  <c r="G861" i="15" s="1"/>
  <c r="H798" i="2" a="1"/>
  <c r="H798" i="2" s="1"/>
  <c r="AL797" i="2"/>
  <c r="U797" i="2"/>
  <c r="G860" i="15" s="1"/>
  <c r="H797" i="2" a="1"/>
  <c r="H797" i="2" s="1"/>
  <c r="AL796" i="2"/>
  <c r="U796" i="2"/>
  <c r="G859" i="15" s="1"/>
  <c r="H796" i="2" a="1"/>
  <c r="H796" i="2" s="1"/>
  <c r="AL795" i="2"/>
  <c r="U795" i="2"/>
  <c r="G858" i="15" s="1"/>
  <c r="H795" i="2" a="1"/>
  <c r="H795" i="2" s="1"/>
  <c r="AL794" i="2"/>
  <c r="U794" i="2"/>
  <c r="G857" i="15" s="1"/>
  <c r="H794" i="2" a="1"/>
  <c r="H794" i="2" s="1"/>
  <c r="AL793" i="2"/>
  <c r="U793" i="2"/>
  <c r="G856" i="15" s="1"/>
  <c r="H793" i="2" a="1"/>
  <c r="H793" i="2" s="1"/>
  <c r="AL792" i="2"/>
  <c r="U792" i="2"/>
  <c r="G855" i="15" s="1"/>
  <c r="H792" i="2" a="1"/>
  <c r="H792" i="2" s="1"/>
  <c r="AL791" i="2"/>
  <c r="U791" i="2"/>
  <c r="G854" i="15" s="1"/>
  <c r="H791" i="2" a="1"/>
  <c r="H791" i="2" s="1"/>
  <c r="AL790" i="2"/>
  <c r="U790" i="2"/>
  <c r="G853" i="15" s="1"/>
  <c r="H790" i="2" a="1"/>
  <c r="H790" i="2" s="1"/>
  <c r="AL789" i="2"/>
  <c r="U789" i="2"/>
  <c r="G852" i="15" s="1"/>
  <c r="H789" i="2" a="1"/>
  <c r="H789" i="2" s="1"/>
  <c r="AL788" i="2"/>
  <c r="U788" i="2"/>
  <c r="G851" i="15" s="1"/>
  <c r="H788" i="2" a="1"/>
  <c r="H788" i="2" s="1"/>
  <c r="AL787" i="2"/>
  <c r="U787" i="2"/>
  <c r="G850" i="15" s="1"/>
  <c r="H787" i="2" a="1"/>
  <c r="H787" i="2" s="1"/>
  <c r="AL786" i="2"/>
  <c r="U786" i="2"/>
  <c r="G849" i="15" s="1"/>
  <c r="H786" i="2" a="1"/>
  <c r="H786" i="2" s="1"/>
  <c r="U785" i="2"/>
  <c r="G848" i="15" s="1"/>
  <c r="H785" i="2" a="1"/>
  <c r="H785" i="2" s="1"/>
  <c r="AL784" i="2"/>
  <c r="U784" i="2"/>
  <c r="G847" i="15" s="1"/>
  <c r="H784" i="2" a="1"/>
  <c r="H784" i="2" s="1"/>
  <c r="AL783" i="2"/>
  <c r="U783" i="2"/>
  <c r="G846" i="15" s="1"/>
  <c r="H783" i="2" a="1"/>
  <c r="H783" i="2" s="1"/>
  <c r="U782" i="2"/>
  <c r="G845" i="15" s="1"/>
  <c r="H782" i="2" a="1"/>
  <c r="H782" i="2" s="1"/>
  <c r="AL781" i="2"/>
  <c r="U781" i="2"/>
  <c r="G844" i="15" s="1"/>
  <c r="H781" i="2" a="1"/>
  <c r="H781" i="2" s="1"/>
  <c r="AL780" i="2"/>
  <c r="U780" i="2"/>
  <c r="G843" i="15" s="1"/>
  <c r="H780" i="2" a="1"/>
  <c r="H780" i="2" s="1"/>
  <c r="AL779" i="2"/>
  <c r="U779" i="2"/>
  <c r="G842" i="15" s="1"/>
  <c r="H779" i="2" a="1"/>
  <c r="H779" i="2" s="1"/>
  <c r="AL778" i="2"/>
  <c r="U778" i="2"/>
  <c r="G841" i="15" s="1"/>
  <c r="H778" i="2" a="1"/>
  <c r="H778" i="2" s="1"/>
  <c r="U777" i="2"/>
  <c r="G840" i="15" s="1"/>
  <c r="H777" i="2" a="1"/>
  <c r="H777" i="2" s="1"/>
  <c r="AL776" i="2"/>
  <c r="U776" i="2"/>
  <c r="G839" i="15" s="1"/>
  <c r="H776" i="2" a="1"/>
  <c r="H776" i="2" s="1"/>
  <c r="AL775" i="2"/>
  <c r="U775" i="2"/>
  <c r="G838" i="15" s="1"/>
  <c r="H775" i="2" a="1"/>
  <c r="H775" i="2" s="1"/>
  <c r="U774" i="2"/>
  <c r="G837" i="15" s="1"/>
  <c r="H774" i="2" a="1"/>
  <c r="H774" i="2" s="1"/>
  <c r="AL773" i="2"/>
  <c r="U773" i="2"/>
  <c r="G836" i="15" s="1"/>
  <c r="H773" i="2" a="1"/>
  <c r="H773" i="2" s="1"/>
  <c r="AL772" i="2"/>
  <c r="U772" i="2"/>
  <c r="G835" i="15" s="1"/>
  <c r="H772" i="2" a="1"/>
  <c r="H772" i="2" s="1"/>
  <c r="AL771" i="2"/>
  <c r="U771" i="2"/>
  <c r="G834" i="15" s="1"/>
  <c r="H771" i="2" a="1"/>
  <c r="H771" i="2" s="1"/>
  <c r="AL770" i="2"/>
  <c r="U770" i="2"/>
  <c r="G833" i="15" s="1"/>
  <c r="H770" i="2" a="1"/>
  <c r="H770" i="2" s="1"/>
  <c r="U769" i="2"/>
  <c r="G832" i="15" s="1"/>
  <c r="H769" i="2" a="1"/>
  <c r="H769" i="2" s="1"/>
  <c r="AL768" i="2"/>
  <c r="U768" i="2"/>
  <c r="G831" i="15" s="1"/>
  <c r="H768" i="2" a="1"/>
  <c r="H768" i="2" s="1"/>
  <c r="AL767" i="2"/>
  <c r="U767" i="2"/>
  <c r="G830" i="15" s="1"/>
  <c r="H767" i="2" a="1"/>
  <c r="H767" i="2" s="1"/>
  <c r="U766" i="2"/>
  <c r="G829" i="15" s="1"/>
  <c r="H766" i="2" a="1"/>
  <c r="H766" i="2" s="1"/>
  <c r="AL765" i="2"/>
  <c r="U765" i="2"/>
  <c r="G828" i="15" s="1"/>
  <c r="H765" i="2" a="1"/>
  <c r="H765" i="2" s="1"/>
  <c r="AL764" i="2"/>
  <c r="U764" i="2"/>
  <c r="G827" i="15" s="1"/>
  <c r="H764" i="2" a="1"/>
  <c r="H764" i="2" s="1"/>
  <c r="AL763" i="2"/>
  <c r="U763" i="2"/>
  <c r="G826" i="15" s="1"/>
  <c r="H763" i="2" a="1"/>
  <c r="H763" i="2" s="1"/>
  <c r="AL762" i="2"/>
  <c r="U762" i="2"/>
  <c r="G825" i="15" s="1"/>
  <c r="H762" i="2" a="1"/>
  <c r="H762" i="2" s="1"/>
  <c r="U761" i="2"/>
  <c r="G824" i="15" s="1"/>
  <c r="H761" i="2" a="1"/>
  <c r="H761" i="2" s="1"/>
  <c r="AL760" i="2"/>
  <c r="U760" i="2"/>
  <c r="G823" i="15" s="1"/>
  <c r="H760" i="2" a="1"/>
  <c r="H760" i="2" s="1"/>
  <c r="AL759" i="2"/>
  <c r="U759" i="2"/>
  <c r="G822" i="15" s="1"/>
  <c r="H759" i="2" a="1"/>
  <c r="H759" i="2" s="1"/>
  <c r="U758" i="2"/>
  <c r="G821" i="15" s="1"/>
  <c r="H758" i="2" a="1"/>
  <c r="H758" i="2" s="1"/>
  <c r="AL757" i="2"/>
  <c r="U757" i="2"/>
  <c r="G820" i="15" s="1"/>
  <c r="H757" i="2" a="1"/>
  <c r="H757" i="2" s="1"/>
  <c r="AL756" i="2"/>
  <c r="U756" i="2"/>
  <c r="G819" i="15" s="1"/>
  <c r="H756" i="2" a="1"/>
  <c r="H756" i="2" s="1"/>
  <c r="AL755" i="2"/>
  <c r="U755" i="2"/>
  <c r="G818" i="15" s="1"/>
  <c r="H755" i="2" a="1"/>
  <c r="H755" i="2" s="1"/>
  <c r="AL754" i="2"/>
  <c r="U754" i="2"/>
  <c r="G817" i="15" s="1"/>
  <c r="H754" i="2" a="1"/>
  <c r="H754" i="2" s="1"/>
  <c r="U753" i="2"/>
  <c r="G816" i="15" s="1"/>
  <c r="H753" i="2" a="1"/>
  <c r="H753" i="2" s="1"/>
  <c r="AL752" i="2"/>
  <c r="U752" i="2"/>
  <c r="G815" i="15" s="1"/>
  <c r="H752" i="2" a="1"/>
  <c r="H752" i="2" s="1"/>
  <c r="AL751" i="2"/>
  <c r="U751" i="2"/>
  <c r="G814" i="15" s="1"/>
  <c r="H751" i="2" a="1"/>
  <c r="H751" i="2" s="1"/>
  <c r="U750" i="2"/>
  <c r="G813" i="15" s="1"/>
  <c r="H750" i="2" a="1"/>
  <c r="H750" i="2" s="1"/>
  <c r="AL749" i="2"/>
  <c r="U749" i="2"/>
  <c r="G812" i="15" s="1"/>
  <c r="H749" i="2" a="1"/>
  <c r="H749" i="2" s="1"/>
  <c r="AL748" i="2"/>
  <c r="U748" i="2"/>
  <c r="G811" i="15" s="1"/>
  <c r="H748" i="2" a="1"/>
  <c r="H748" i="2" s="1"/>
  <c r="AL747" i="2"/>
  <c r="U747" i="2"/>
  <c r="G810" i="15" s="1"/>
  <c r="H747" i="2" a="1"/>
  <c r="H747" i="2" s="1"/>
  <c r="AL746" i="2"/>
  <c r="U746" i="2"/>
  <c r="G809" i="15" s="1"/>
  <c r="H746" i="2" a="1"/>
  <c r="H746" i="2" s="1"/>
  <c r="U745" i="2"/>
  <c r="G808" i="15" s="1"/>
  <c r="H745" i="2" a="1"/>
  <c r="H745" i="2" s="1"/>
  <c r="AL744" i="2"/>
  <c r="U744" i="2"/>
  <c r="G807" i="15" s="1"/>
  <c r="H744" i="2" a="1"/>
  <c r="H744" i="2" s="1"/>
  <c r="AL743" i="2"/>
  <c r="U743" i="2"/>
  <c r="G806" i="15" s="1"/>
  <c r="H743" i="2" a="1"/>
  <c r="H743" i="2" s="1"/>
  <c r="U742" i="2"/>
  <c r="G805" i="15" s="1"/>
  <c r="H742" i="2" a="1"/>
  <c r="H742" i="2" s="1"/>
  <c r="AL741" i="2"/>
  <c r="U741" i="2"/>
  <c r="G804" i="15" s="1"/>
  <c r="H741" i="2" a="1"/>
  <c r="H741" i="2" s="1"/>
  <c r="AL740" i="2"/>
  <c r="U740" i="2"/>
  <c r="G803" i="15" s="1"/>
  <c r="H740" i="2" a="1"/>
  <c r="H740" i="2"/>
  <c r="AL739" i="2"/>
  <c r="U739" i="2"/>
  <c r="G802" i="15" s="1"/>
  <c r="H739" i="2" a="1"/>
  <c r="H739" i="2" s="1"/>
  <c r="AL738" i="2"/>
  <c r="U738" i="2"/>
  <c r="G801" i="15" s="1"/>
  <c r="H738" i="2" a="1"/>
  <c r="H738" i="2" s="1"/>
  <c r="U737" i="2"/>
  <c r="G800" i="15" s="1"/>
  <c r="H737" i="2" a="1"/>
  <c r="H737" i="2" s="1"/>
  <c r="AL736" i="2"/>
  <c r="U736" i="2"/>
  <c r="G799" i="15" s="1"/>
  <c r="H736" i="2" a="1"/>
  <c r="H736" i="2" s="1"/>
  <c r="AL735" i="2"/>
  <c r="U735" i="2"/>
  <c r="G798" i="15" s="1"/>
  <c r="H735" i="2" a="1"/>
  <c r="H735" i="2" s="1"/>
  <c r="U734" i="2"/>
  <c r="G797" i="15" s="1"/>
  <c r="H734" i="2" a="1"/>
  <c r="H734" i="2" s="1"/>
  <c r="AL733" i="2"/>
  <c r="U733" i="2"/>
  <c r="G796" i="15" s="1"/>
  <c r="H733" i="2" a="1"/>
  <c r="H733" i="2" s="1"/>
  <c r="AL732" i="2"/>
  <c r="U732" i="2"/>
  <c r="G795" i="15" s="1"/>
  <c r="H732" i="2" a="1"/>
  <c r="H732" i="2" s="1"/>
  <c r="AL731" i="2"/>
  <c r="U731" i="2"/>
  <c r="G794" i="15" s="1"/>
  <c r="H731" i="2" a="1"/>
  <c r="H731" i="2" s="1"/>
  <c r="AL730" i="2"/>
  <c r="U730" i="2"/>
  <c r="G793" i="15" s="1"/>
  <c r="H730" i="2" a="1"/>
  <c r="H730" i="2" s="1"/>
  <c r="U729" i="2"/>
  <c r="G792" i="15" s="1"/>
  <c r="H729" i="2" a="1"/>
  <c r="H729" i="2" s="1"/>
  <c r="AL728" i="2"/>
  <c r="U728" i="2"/>
  <c r="G791" i="15" s="1"/>
  <c r="H728" i="2" a="1"/>
  <c r="H728" i="2" s="1"/>
  <c r="AL727" i="2"/>
  <c r="U727" i="2"/>
  <c r="G790" i="15" s="1"/>
  <c r="H727" i="2" a="1"/>
  <c r="H727" i="2" s="1"/>
  <c r="U726" i="2"/>
  <c r="G789" i="15" s="1"/>
  <c r="H726" i="2" a="1"/>
  <c r="H726" i="2" s="1"/>
  <c r="AL725" i="2"/>
  <c r="U725" i="2"/>
  <c r="G788" i="15" s="1"/>
  <c r="H725" i="2" a="1"/>
  <c r="H725" i="2" s="1"/>
  <c r="AL724" i="2"/>
  <c r="U724" i="2"/>
  <c r="G787" i="15" s="1"/>
  <c r="H724" i="2" a="1"/>
  <c r="H724" i="2"/>
  <c r="AL723" i="2"/>
  <c r="U723" i="2"/>
  <c r="G786" i="15" s="1"/>
  <c r="H723" i="2" a="1"/>
  <c r="H723" i="2" s="1"/>
  <c r="AL722" i="2"/>
  <c r="U722" i="2"/>
  <c r="G785" i="15" s="1"/>
  <c r="H722" i="2" a="1"/>
  <c r="H722" i="2" s="1"/>
  <c r="U721" i="2"/>
  <c r="G784" i="15" s="1"/>
  <c r="H721" i="2" a="1"/>
  <c r="H721" i="2" s="1"/>
  <c r="AL720" i="2"/>
  <c r="U720" i="2"/>
  <c r="G783" i="15" s="1"/>
  <c r="H720" i="2" a="1"/>
  <c r="H720" i="2" s="1"/>
  <c r="AL719" i="2"/>
  <c r="U719" i="2"/>
  <c r="G782" i="15" s="1"/>
  <c r="H719" i="2" a="1"/>
  <c r="H719" i="2" s="1"/>
  <c r="U718" i="2"/>
  <c r="G781" i="15" s="1"/>
  <c r="H718" i="2" a="1"/>
  <c r="H718" i="2" s="1"/>
  <c r="AL717" i="2"/>
  <c r="U717" i="2"/>
  <c r="G780" i="15" s="1"/>
  <c r="H717" i="2" a="1"/>
  <c r="H717" i="2" s="1"/>
  <c r="AL716" i="2"/>
  <c r="U716" i="2"/>
  <c r="G779" i="15" s="1"/>
  <c r="H716" i="2" a="1"/>
  <c r="H716" i="2" s="1"/>
  <c r="AL715" i="2"/>
  <c r="U715" i="2"/>
  <c r="G778" i="15" s="1"/>
  <c r="H715" i="2" a="1"/>
  <c r="H715" i="2" s="1"/>
  <c r="AL714" i="2"/>
  <c r="U714" i="2"/>
  <c r="G777" i="15" s="1"/>
  <c r="H714" i="2" a="1"/>
  <c r="H714" i="2" s="1"/>
  <c r="U713" i="2"/>
  <c r="G776" i="15" s="1"/>
  <c r="H713" i="2" a="1"/>
  <c r="H713" i="2" s="1"/>
  <c r="AL712" i="2"/>
  <c r="U712" i="2"/>
  <c r="G775" i="15" s="1"/>
  <c r="H712" i="2" a="1"/>
  <c r="H712" i="2" s="1"/>
  <c r="AL711" i="2"/>
  <c r="U711" i="2"/>
  <c r="G774" i="15" s="1"/>
  <c r="H711" i="2" a="1"/>
  <c r="H711" i="2" s="1"/>
  <c r="U710" i="2"/>
  <c r="G773" i="15" s="1"/>
  <c r="H710" i="2" a="1"/>
  <c r="H710" i="2" s="1"/>
  <c r="AL709" i="2"/>
  <c r="U709" i="2"/>
  <c r="G772" i="15" s="1"/>
  <c r="H709" i="2" a="1"/>
  <c r="H709" i="2" s="1"/>
  <c r="AL708" i="2"/>
  <c r="U708" i="2"/>
  <c r="G771" i="15" s="1"/>
  <c r="H708" i="2" a="1"/>
  <c r="H708" i="2" s="1"/>
  <c r="AL707" i="2"/>
  <c r="U707" i="2"/>
  <c r="G770" i="15" s="1"/>
  <c r="H707" i="2" a="1"/>
  <c r="H707" i="2" s="1"/>
  <c r="AL706" i="2"/>
  <c r="U706" i="2"/>
  <c r="G769" i="15" s="1"/>
  <c r="H706" i="2" a="1"/>
  <c r="H706" i="2" s="1"/>
  <c r="U705" i="2"/>
  <c r="G768" i="15" s="1"/>
  <c r="H705" i="2" a="1"/>
  <c r="H705" i="2" s="1"/>
  <c r="AL704" i="2"/>
  <c r="U704" i="2"/>
  <c r="G767" i="15" s="1"/>
  <c r="H704" i="2" a="1"/>
  <c r="H704" i="2" s="1"/>
  <c r="AL703" i="2"/>
  <c r="U703" i="2"/>
  <c r="G766" i="15" s="1"/>
  <c r="H703" i="2" a="1"/>
  <c r="H703" i="2" s="1"/>
  <c r="U702" i="2"/>
  <c r="G765" i="15" s="1"/>
  <c r="H702" i="2" a="1"/>
  <c r="H702" i="2" s="1"/>
  <c r="AL701" i="2"/>
  <c r="U701" i="2"/>
  <c r="G764" i="15" s="1"/>
  <c r="H701" i="2" a="1"/>
  <c r="H701" i="2" s="1"/>
  <c r="AL700" i="2"/>
  <c r="U700" i="2"/>
  <c r="G763" i="15" s="1"/>
  <c r="H700" i="2" a="1"/>
  <c r="H700" i="2" s="1"/>
  <c r="AL699" i="2"/>
  <c r="U699" i="2"/>
  <c r="G762" i="15" s="1"/>
  <c r="H699" i="2" a="1"/>
  <c r="H699" i="2" s="1"/>
  <c r="AL698" i="2"/>
  <c r="U698" i="2"/>
  <c r="G761" i="15" s="1"/>
  <c r="H698" i="2" a="1"/>
  <c r="H698" i="2" s="1"/>
  <c r="U697" i="2"/>
  <c r="G760" i="15" s="1"/>
  <c r="H697" i="2" a="1"/>
  <c r="H697" i="2" s="1"/>
  <c r="AL696" i="2"/>
  <c r="U696" i="2"/>
  <c r="G759" i="15" s="1"/>
  <c r="H696" i="2" a="1"/>
  <c r="H696" i="2" s="1"/>
  <c r="AL695" i="2"/>
  <c r="U695" i="2"/>
  <c r="G758" i="15" s="1"/>
  <c r="H695" i="2" a="1"/>
  <c r="H695" i="2" s="1"/>
  <c r="U694" i="2"/>
  <c r="G757" i="15" s="1"/>
  <c r="H694" i="2" a="1"/>
  <c r="H694" i="2" s="1"/>
  <c r="AL693" i="2"/>
  <c r="U693" i="2"/>
  <c r="G756" i="15" s="1"/>
  <c r="H693" i="2" a="1"/>
  <c r="H693" i="2" s="1"/>
  <c r="AL692" i="2"/>
  <c r="U692" i="2"/>
  <c r="G755" i="15" s="1"/>
  <c r="H692" i="2" a="1"/>
  <c r="H692" i="2" s="1"/>
  <c r="AL691" i="2"/>
  <c r="U691" i="2"/>
  <c r="G754" i="15" s="1"/>
  <c r="H691" i="2" a="1"/>
  <c r="H691" i="2" s="1"/>
  <c r="AL690" i="2"/>
  <c r="U690" i="2"/>
  <c r="G753" i="15" s="1"/>
  <c r="H690" i="2" a="1"/>
  <c r="H690" i="2" s="1"/>
  <c r="U689" i="2"/>
  <c r="G752" i="15" s="1"/>
  <c r="H689" i="2" a="1"/>
  <c r="H689" i="2" s="1"/>
  <c r="AL688" i="2"/>
  <c r="U688" i="2"/>
  <c r="G751" i="15" s="1"/>
  <c r="H688" i="2" a="1"/>
  <c r="H688" i="2" s="1"/>
  <c r="AL687" i="2"/>
  <c r="U687" i="2"/>
  <c r="G750" i="15" s="1"/>
  <c r="H687" i="2" a="1"/>
  <c r="H687" i="2" s="1"/>
  <c r="U686" i="2"/>
  <c r="G749" i="15" s="1"/>
  <c r="H686" i="2" a="1"/>
  <c r="H686" i="2" s="1"/>
  <c r="AL685" i="2"/>
  <c r="U685" i="2"/>
  <c r="G748" i="15" s="1"/>
  <c r="H685" i="2" a="1"/>
  <c r="H685" i="2" s="1"/>
  <c r="AL684" i="2"/>
  <c r="U684" i="2"/>
  <c r="G747" i="15" s="1"/>
  <c r="H684" i="2" a="1"/>
  <c r="H684" i="2"/>
  <c r="AL683" i="2"/>
  <c r="U683" i="2"/>
  <c r="G746" i="15" s="1"/>
  <c r="H683" i="2" a="1"/>
  <c r="H683" i="2" s="1"/>
  <c r="U682" i="2"/>
  <c r="G745" i="15" s="1"/>
  <c r="H682" i="2" a="1"/>
  <c r="H682" i="2" s="1"/>
  <c r="U681" i="2"/>
  <c r="G744" i="15" s="1"/>
  <c r="H681" i="2" a="1"/>
  <c r="H681" i="2" s="1"/>
  <c r="AL680" i="2"/>
  <c r="U680" i="2"/>
  <c r="G743" i="15" s="1"/>
  <c r="H680" i="2" a="1"/>
  <c r="H680" i="2" s="1"/>
  <c r="AL679" i="2"/>
  <c r="U679" i="2"/>
  <c r="G742" i="15" s="1"/>
  <c r="H679" i="2" a="1"/>
  <c r="H679" i="2" s="1"/>
  <c r="U678" i="2"/>
  <c r="G741" i="15" s="1"/>
  <c r="H678" i="2" a="1"/>
  <c r="H678" i="2" s="1"/>
  <c r="U677" i="2"/>
  <c r="G740" i="15" s="1"/>
  <c r="H677" i="2" a="1"/>
  <c r="H677" i="2" s="1"/>
  <c r="AL676" i="2"/>
  <c r="U676" i="2"/>
  <c r="G739" i="15" s="1"/>
  <c r="H676" i="2" a="1"/>
  <c r="H676" i="2" s="1"/>
  <c r="AL675" i="2"/>
  <c r="U675" i="2"/>
  <c r="G738" i="15" s="1"/>
  <c r="H675" i="2" a="1"/>
  <c r="H675" i="2" s="1"/>
  <c r="U674" i="2"/>
  <c r="G737" i="15" s="1"/>
  <c r="H674" i="2" a="1"/>
  <c r="H674" i="2" s="1"/>
  <c r="U673" i="2"/>
  <c r="G736" i="15" s="1"/>
  <c r="H673" i="2" a="1"/>
  <c r="H673" i="2" s="1"/>
  <c r="AL672" i="2"/>
  <c r="U672" i="2"/>
  <c r="G735" i="15" s="1"/>
  <c r="H672" i="2" a="1"/>
  <c r="H672" i="2" s="1"/>
  <c r="AL671" i="2"/>
  <c r="U671" i="2"/>
  <c r="G734" i="15" s="1"/>
  <c r="H671" i="2" a="1"/>
  <c r="H671" i="2" s="1"/>
  <c r="U670" i="2"/>
  <c r="G733" i="15" s="1"/>
  <c r="H670" i="2" a="1"/>
  <c r="H670" i="2" s="1"/>
  <c r="U669" i="2"/>
  <c r="G732" i="15" s="1"/>
  <c r="H669" i="2" a="1"/>
  <c r="H669" i="2" s="1"/>
  <c r="AL668" i="2"/>
  <c r="U668" i="2"/>
  <c r="G731" i="15" s="1"/>
  <c r="H668" i="2" a="1"/>
  <c r="H668" i="2" s="1"/>
  <c r="AL667" i="2"/>
  <c r="U667" i="2"/>
  <c r="G730" i="15" s="1"/>
  <c r="H667" i="2" a="1"/>
  <c r="H667" i="2" s="1"/>
  <c r="AL666" i="2"/>
  <c r="U666" i="2"/>
  <c r="G729" i="15" s="1"/>
  <c r="H666" i="2" a="1"/>
  <c r="H666" i="2" s="1"/>
  <c r="U665" i="2"/>
  <c r="G728" i="15" s="1"/>
  <c r="H665" i="2" a="1"/>
  <c r="H665" i="2" s="1"/>
  <c r="AL664" i="2"/>
  <c r="U664" i="2"/>
  <c r="G727" i="15" s="1"/>
  <c r="H664" i="2" a="1"/>
  <c r="H664" i="2" s="1"/>
  <c r="AL663" i="2"/>
  <c r="U663" i="2"/>
  <c r="G726" i="15" s="1"/>
  <c r="H663" i="2" a="1"/>
  <c r="H663" i="2" s="1"/>
  <c r="AL662" i="2"/>
  <c r="U662" i="2"/>
  <c r="G725" i="15" s="1"/>
  <c r="H662" i="2" a="1"/>
  <c r="H662" i="2" s="1"/>
  <c r="U661" i="2"/>
  <c r="G724" i="15" s="1"/>
  <c r="H661" i="2" a="1"/>
  <c r="H661" i="2" s="1"/>
  <c r="AL660" i="2"/>
  <c r="U660" i="2"/>
  <c r="G723" i="15" s="1"/>
  <c r="H660" i="2" a="1"/>
  <c r="H660" i="2" s="1"/>
  <c r="AL659" i="2"/>
  <c r="U659" i="2"/>
  <c r="G722" i="15" s="1"/>
  <c r="H659" i="2" a="1"/>
  <c r="H659" i="2" s="1"/>
  <c r="U658" i="2"/>
  <c r="G721" i="15" s="1"/>
  <c r="H658" i="2" a="1"/>
  <c r="H658" i="2" s="1"/>
  <c r="U657" i="2"/>
  <c r="G720" i="15" s="1"/>
  <c r="H657" i="2" a="1"/>
  <c r="H657" i="2" s="1"/>
  <c r="AL656" i="2"/>
  <c r="U656" i="2"/>
  <c r="G719" i="15" s="1"/>
  <c r="H656" i="2" a="1"/>
  <c r="H656" i="2" s="1"/>
  <c r="AL655" i="2"/>
  <c r="U655" i="2"/>
  <c r="G718" i="15" s="1"/>
  <c r="H655" i="2" a="1"/>
  <c r="H655" i="2" s="1"/>
  <c r="AL654" i="2"/>
  <c r="U654" i="2"/>
  <c r="G717" i="15" s="1"/>
  <c r="H654" i="2" a="1"/>
  <c r="H654" i="2" s="1"/>
  <c r="U653" i="2"/>
  <c r="G716" i="15" s="1"/>
  <c r="H653" i="2" a="1"/>
  <c r="H653" i="2" s="1"/>
  <c r="AL652" i="2"/>
  <c r="U652" i="2"/>
  <c r="G715" i="15" s="1"/>
  <c r="H652" i="2" a="1"/>
  <c r="H652" i="2" s="1"/>
  <c r="AL651" i="2"/>
  <c r="U651" i="2"/>
  <c r="G714" i="15" s="1"/>
  <c r="H651" i="2" a="1"/>
  <c r="H651" i="2" s="1"/>
  <c r="U650" i="2"/>
  <c r="G713" i="15" s="1"/>
  <c r="H650" i="2" a="1"/>
  <c r="H650" i="2" s="1"/>
  <c r="U649" i="2"/>
  <c r="G712" i="15" s="1"/>
  <c r="H649" i="2" a="1"/>
  <c r="H649" i="2" s="1"/>
  <c r="AL648" i="2"/>
  <c r="U648" i="2"/>
  <c r="G711" i="15" s="1"/>
  <c r="H648" i="2" a="1"/>
  <c r="H648" i="2" s="1"/>
  <c r="AL647" i="2"/>
  <c r="U647" i="2"/>
  <c r="G710" i="15" s="1"/>
  <c r="H647" i="2" a="1"/>
  <c r="H647" i="2" s="1"/>
  <c r="AL646" i="2"/>
  <c r="U646" i="2"/>
  <c r="G709" i="15" s="1"/>
  <c r="H646" i="2" a="1"/>
  <c r="H646" i="2" s="1"/>
  <c r="U645" i="2"/>
  <c r="G708" i="15" s="1"/>
  <c r="H645" i="2" a="1"/>
  <c r="H645" i="2" s="1"/>
  <c r="AL644" i="2"/>
  <c r="U644" i="2"/>
  <c r="G707" i="15" s="1"/>
  <c r="H644" i="2" a="1"/>
  <c r="H644" i="2" s="1"/>
  <c r="AL643" i="2"/>
  <c r="U643" i="2"/>
  <c r="G706" i="15" s="1"/>
  <c r="H643" i="2" a="1"/>
  <c r="H643" i="2"/>
  <c r="U642" i="2"/>
  <c r="G705" i="15" s="1"/>
  <c r="H642" i="2" a="1"/>
  <c r="H642" i="2" s="1"/>
  <c r="U641" i="2"/>
  <c r="G704" i="15" s="1"/>
  <c r="H641" i="2" a="1"/>
  <c r="H641" i="2" s="1"/>
  <c r="AL640" i="2"/>
  <c r="U640" i="2"/>
  <c r="G703" i="15" s="1"/>
  <c r="H640" i="2" a="1"/>
  <c r="H640" i="2" s="1"/>
  <c r="AL639" i="2"/>
  <c r="U639" i="2"/>
  <c r="G702" i="15" s="1"/>
  <c r="H639" i="2" a="1"/>
  <c r="H639" i="2" s="1"/>
  <c r="AL638" i="2"/>
  <c r="U638" i="2"/>
  <c r="G701" i="15" s="1"/>
  <c r="H638" i="2" a="1"/>
  <c r="H638" i="2" s="1"/>
  <c r="U637" i="2"/>
  <c r="G700" i="15" s="1"/>
  <c r="H637" i="2" a="1"/>
  <c r="H637" i="2" s="1"/>
  <c r="AL636" i="2"/>
  <c r="U636" i="2"/>
  <c r="G699" i="15" s="1"/>
  <c r="H636" i="2" a="1"/>
  <c r="H636" i="2" s="1"/>
  <c r="AL635" i="2"/>
  <c r="U635" i="2"/>
  <c r="G698" i="15" s="1"/>
  <c r="H635" i="2" a="1"/>
  <c r="H635" i="2" s="1"/>
  <c r="AL634" i="2"/>
  <c r="U634" i="2"/>
  <c r="G697" i="15" s="1"/>
  <c r="H634" i="2" a="1"/>
  <c r="H634" i="2" s="1"/>
  <c r="U633" i="2"/>
  <c r="G696" i="15" s="1"/>
  <c r="H633" i="2" a="1"/>
  <c r="H633" i="2" s="1"/>
  <c r="AL632" i="2"/>
  <c r="U632" i="2"/>
  <c r="G695" i="15" s="1"/>
  <c r="H632" i="2" a="1"/>
  <c r="H632" i="2" s="1"/>
  <c r="AL631" i="2"/>
  <c r="U631" i="2"/>
  <c r="G694" i="15" s="1"/>
  <c r="H631" i="2" a="1"/>
  <c r="H631" i="2" s="1"/>
  <c r="AL630" i="2"/>
  <c r="U630" i="2"/>
  <c r="G693" i="15" s="1"/>
  <c r="H630" i="2" a="1"/>
  <c r="H630" i="2" s="1"/>
  <c r="U629" i="2"/>
  <c r="G692" i="15" s="1"/>
  <c r="H629" i="2" a="1"/>
  <c r="H629" i="2" s="1"/>
  <c r="AL628" i="2"/>
  <c r="U628" i="2"/>
  <c r="G691" i="15" s="1"/>
  <c r="H628" i="2" a="1"/>
  <c r="H628" i="2" s="1"/>
  <c r="AL627" i="2"/>
  <c r="U627" i="2"/>
  <c r="G690" i="15" s="1"/>
  <c r="H627" i="2" a="1"/>
  <c r="H627" i="2" s="1"/>
  <c r="AL626" i="2"/>
  <c r="U626" i="2"/>
  <c r="G689" i="15" s="1"/>
  <c r="H626" i="2" a="1"/>
  <c r="H626" i="2" s="1"/>
  <c r="U625" i="2"/>
  <c r="G688" i="15" s="1"/>
  <c r="H625" i="2" a="1"/>
  <c r="H625" i="2" s="1"/>
  <c r="AL624" i="2"/>
  <c r="U624" i="2"/>
  <c r="G687" i="15" s="1"/>
  <c r="H624" i="2" a="1"/>
  <c r="H624" i="2" s="1"/>
  <c r="AL623" i="2"/>
  <c r="U623" i="2"/>
  <c r="G686" i="15" s="1"/>
  <c r="H623" i="2" a="1"/>
  <c r="H623" i="2" s="1"/>
  <c r="AL622" i="2"/>
  <c r="U622" i="2"/>
  <c r="G685" i="15" s="1"/>
  <c r="H622" i="2" a="1"/>
  <c r="H622" i="2" s="1"/>
  <c r="U621" i="2"/>
  <c r="G684" i="15" s="1"/>
  <c r="H621" i="2" a="1"/>
  <c r="H621" i="2" s="1"/>
  <c r="AL620" i="2"/>
  <c r="U620" i="2"/>
  <c r="G683" i="15" s="1"/>
  <c r="H620" i="2" a="1"/>
  <c r="H620" i="2" s="1"/>
  <c r="AL619" i="2"/>
  <c r="U619" i="2"/>
  <c r="G682" i="15" s="1"/>
  <c r="H619" i="2" a="1"/>
  <c r="H619" i="2" s="1"/>
  <c r="AL618" i="2"/>
  <c r="U618" i="2"/>
  <c r="G681" i="15" s="1"/>
  <c r="H618" i="2" a="1"/>
  <c r="H618" i="2" s="1"/>
  <c r="U617" i="2"/>
  <c r="G680" i="15" s="1"/>
  <c r="H617" i="2" a="1"/>
  <c r="H617" i="2" s="1"/>
  <c r="AL616" i="2"/>
  <c r="U616" i="2"/>
  <c r="G679" i="15" s="1"/>
  <c r="H616" i="2" a="1"/>
  <c r="H616" i="2" s="1"/>
  <c r="AL615" i="2"/>
  <c r="U615" i="2"/>
  <c r="G678" i="15" s="1"/>
  <c r="H615" i="2" a="1"/>
  <c r="H615" i="2" s="1"/>
  <c r="AL614" i="2"/>
  <c r="U614" i="2"/>
  <c r="G677" i="15" s="1"/>
  <c r="H614" i="2" a="1"/>
  <c r="H614" i="2" s="1"/>
  <c r="U613" i="2"/>
  <c r="G676" i="15" s="1"/>
  <c r="H613" i="2" a="1"/>
  <c r="H613" i="2" s="1"/>
  <c r="AL612" i="2"/>
  <c r="U612" i="2"/>
  <c r="G675" i="15" s="1"/>
  <c r="H612" i="2" a="1"/>
  <c r="H612" i="2" s="1"/>
  <c r="AL611" i="2"/>
  <c r="U611" i="2"/>
  <c r="G674" i="15" s="1"/>
  <c r="H611" i="2" a="1"/>
  <c r="H611" i="2" s="1"/>
  <c r="AL610" i="2"/>
  <c r="U610" i="2"/>
  <c r="G673" i="15" s="1"/>
  <c r="H610" i="2" a="1"/>
  <c r="H610" i="2" s="1"/>
  <c r="U609" i="2"/>
  <c r="G672" i="15" s="1"/>
  <c r="H609" i="2" a="1"/>
  <c r="H609" i="2" s="1"/>
  <c r="AL608" i="2"/>
  <c r="U608" i="2"/>
  <c r="G671" i="15" s="1"/>
  <c r="H608" i="2" a="1"/>
  <c r="H608" i="2" s="1"/>
  <c r="AL607" i="2"/>
  <c r="U607" i="2"/>
  <c r="G670" i="15" s="1"/>
  <c r="H607" i="2" a="1"/>
  <c r="H607" i="2" s="1"/>
  <c r="AL606" i="2"/>
  <c r="U606" i="2"/>
  <c r="G669" i="15" s="1"/>
  <c r="H606" i="2" a="1"/>
  <c r="H606" i="2" s="1"/>
  <c r="U605" i="2"/>
  <c r="G668" i="15" s="1"/>
  <c r="H605" i="2" a="1"/>
  <c r="H605" i="2" s="1"/>
  <c r="AL604" i="2"/>
  <c r="U604" i="2"/>
  <c r="G667" i="15" s="1"/>
  <c r="H604" i="2" a="1"/>
  <c r="H604" i="2" s="1"/>
  <c r="AL603" i="2"/>
  <c r="U603" i="2"/>
  <c r="G666" i="15" s="1"/>
  <c r="H603" i="2" a="1"/>
  <c r="H603" i="2" s="1"/>
  <c r="U602" i="2"/>
  <c r="G665" i="15" s="1"/>
  <c r="H602" i="2" a="1"/>
  <c r="H602" i="2" s="1"/>
  <c r="AL601" i="2"/>
  <c r="U601" i="2"/>
  <c r="G664" i="15" s="1"/>
  <c r="H601" i="2" a="1"/>
  <c r="H601" i="2" s="1"/>
  <c r="AL600" i="2"/>
  <c r="U600" i="2"/>
  <c r="G663" i="15" s="1"/>
  <c r="H600" i="2" a="1"/>
  <c r="H600" i="2" s="1"/>
  <c r="AL599" i="2"/>
  <c r="U599" i="2"/>
  <c r="G662" i="15" s="1"/>
  <c r="H599" i="2" a="1"/>
  <c r="H599" i="2" s="1"/>
  <c r="U598" i="2"/>
  <c r="G661" i="15" s="1"/>
  <c r="H598" i="2" a="1"/>
  <c r="H598" i="2" s="1"/>
  <c r="AL597" i="2"/>
  <c r="U597" i="2"/>
  <c r="G660" i="15" s="1"/>
  <c r="H597" i="2" a="1"/>
  <c r="H597" i="2" s="1"/>
  <c r="AL596" i="2"/>
  <c r="U596" i="2"/>
  <c r="G659" i="15" s="1"/>
  <c r="H596" i="2" a="1"/>
  <c r="H596" i="2" s="1"/>
  <c r="AL595" i="2"/>
  <c r="U595" i="2"/>
  <c r="G658" i="15" s="1"/>
  <c r="H595" i="2" a="1"/>
  <c r="H595" i="2" s="1"/>
  <c r="AL594" i="2"/>
  <c r="U594" i="2"/>
  <c r="G657" i="15" s="1"/>
  <c r="H594" i="2" a="1"/>
  <c r="H594" i="2" s="1"/>
  <c r="U593" i="2"/>
  <c r="G656" i="15" s="1"/>
  <c r="H593" i="2" a="1"/>
  <c r="H593" i="2" s="1"/>
  <c r="AL592" i="2"/>
  <c r="U592" i="2"/>
  <c r="G655" i="15" s="1"/>
  <c r="H592" i="2" a="1"/>
  <c r="H592" i="2" s="1"/>
  <c r="AL591" i="2"/>
  <c r="U591" i="2"/>
  <c r="G654" i="15" s="1"/>
  <c r="H591" i="2" a="1"/>
  <c r="H591" i="2" s="1"/>
  <c r="AL590" i="2"/>
  <c r="U590" i="2"/>
  <c r="G653" i="15" s="1"/>
  <c r="H590" i="2" a="1"/>
  <c r="H590" i="2" s="1"/>
  <c r="AL589" i="2"/>
  <c r="U589" i="2"/>
  <c r="G652" i="15" s="1"/>
  <c r="H589" i="2" a="1"/>
  <c r="H589" i="2" s="1"/>
  <c r="AL588" i="2"/>
  <c r="U588" i="2"/>
  <c r="G651" i="15" s="1"/>
  <c r="H588" i="2" a="1"/>
  <c r="H588" i="2" s="1"/>
  <c r="AL587" i="2"/>
  <c r="U587" i="2"/>
  <c r="G650" i="15" s="1"/>
  <c r="H587" i="2" a="1"/>
  <c r="H587" i="2" s="1"/>
  <c r="U586" i="2"/>
  <c r="G649" i="15" s="1"/>
  <c r="H586" i="2" a="1"/>
  <c r="H586" i="2" s="1"/>
  <c r="AL585" i="2"/>
  <c r="U585" i="2"/>
  <c r="G648" i="15" s="1"/>
  <c r="H585" i="2" a="1"/>
  <c r="H585" i="2" s="1"/>
  <c r="AL584" i="2"/>
  <c r="U584" i="2"/>
  <c r="G647" i="15" s="1"/>
  <c r="H584" i="2" a="1"/>
  <c r="H584" i="2" s="1"/>
  <c r="AL583" i="2"/>
  <c r="U583" i="2"/>
  <c r="G646" i="15" s="1"/>
  <c r="H583" i="2" a="1"/>
  <c r="H583" i="2" s="1"/>
  <c r="U582" i="2"/>
  <c r="G645" i="15" s="1"/>
  <c r="H582" i="2" a="1"/>
  <c r="H582" i="2" s="1"/>
  <c r="AL581" i="2"/>
  <c r="U581" i="2"/>
  <c r="G644" i="15" s="1"/>
  <c r="H581" i="2" a="1"/>
  <c r="H581" i="2" s="1"/>
  <c r="AL580" i="2"/>
  <c r="U580" i="2"/>
  <c r="G643" i="15" s="1"/>
  <c r="H580" i="2" a="1"/>
  <c r="H580" i="2"/>
  <c r="AL579" i="2"/>
  <c r="U579" i="2"/>
  <c r="G642" i="15" s="1"/>
  <c r="H579" i="2" a="1"/>
  <c r="H579" i="2" s="1"/>
  <c r="AL578" i="2"/>
  <c r="U578" i="2"/>
  <c r="G641" i="15" s="1"/>
  <c r="H578" i="2" a="1"/>
  <c r="H578" i="2" s="1"/>
  <c r="U577" i="2"/>
  <c r="G640" i="15" s="1"/>
  <c r="H577" i="2" a="1"/>
  <c r="H577" i="2" s="1"/>
  <c r="AL576" i="2"/>
  <c r="U576" i="2"/>
  <c r="G639" i="15" s="1"/>
  <c r="H576" i="2" a="1"/>
  <c r="H576" i="2" s="1"/>
  <c r="AL575" i="2"/>
  <c r="U575" i="2"/>
  <c r="G638" i="15" s="1"/>
  <c r="H575" i="2" a="1"/>
  <c r="H575" i="2" s="1"/>
  <c r="AL574" i="2"/>
  <c r="U574" i="2"/>
  <c r="G637" i="15" s="1"/>
  <c r="H574" i="2" a="1"/>
  <c r="H574" i="2" s="1"/>
  <c r="U573" i="2"/>
  <c r="G636" i="15" s="1"/>
  <c r="H573" i="2" a="1"/>
  <c r="H573" i="2" s="1"/>
  <c r="AL572" i="2"/>
  <c r="U572" i="2"/>
  <c r="G635" i="15" s="1"/>
  <c r="H572" i="2" a="1"/>
  <c r="H572" i="2" s="1"/>
  <c r="AL571" i="2"/>
  <c r="U571" i="2"/>
  <c r="G634" i="15" s="1"/>
  <c r="H571" i="2" a="1"/>
  <c r="H571" i="2" s="1"/>
  <c r="U570" i="2"/>
  <c r="G633" i="15" s="1"/>
  <c r="H570" i="2" a="1"/>
  <c r="H570" i="2" s="1"/>
  <c r="AL569" i="2"/>
  <c r="U569" i="2"/>
  <c r="G632" i="15" s="1"/>
  <c r="H569" i="2" a="1"/>
  <c r="H569" i="2" s="1"/>
  <c r="AL568" i="2"/>
  <c r="U568" i="2"/>
  <c r="G631" i="15" s="1"/>
  <c r="H568" i="2" a="1"/>
  <c r="H568" i="2" s="1"/>
  <c r="AL567" i="2"/>
  <c r="U567" i="2"/>
  <c r="G630" i="15" s="1"/>
  <c r="H567" i="2" a="1"/>
  <c r="H567" i="2" s="1"/>
  <c r="U566" i="2"/>
  <c r="G629" i="15" s="1"/>
  <c r="H566" i="2" a="1"/>
  <c r="H566" i="2" s="1"/>
  <c r="AL565" i="2"/>
  <c r="U565" i="2"/>
  <c r="G628" i="15" s="1"/>
  <c r="H565" i="2" a="1"/>
  <c r="H565" i="2" s="1"/>
  <c r="AL564" i="2"/>
  <c r="U564" i="2"/>
  <c r="G627" i="15" s="1"/>
  <c r="H564" i="2" a="1"/>
  <c r="H564" i="2" s="1"/>
  <c r="AL563" i="2"/>
  <c r="U563" i="2"/>
  <c r="G626" i="15" s="1"/>
  <c r="H563" i="2" a="1"/>
  <c r="H563" i="2" s="1"/>
  <c r="AL562" i="2"/>
  <c r="U562" i="2"/>
  <c r="G625" i="15" s="1"/>
  <c r="H562" i="2" a="1"/>
  <c r="H562" i="2" s="1"/>
  <c r="U561" i="2"/>
  <c r="G624" i="15" s="1"/>
  <c r="H561" i="2" a="1"/>
  <c r="H561" i="2" s="1"/>
  <c r="AL560" i="2"/>
  <c r="U560" i="2"/>
  <c r="G623" i="15" s="1"/>
  <c r="H560" i="2" a="1"/>
  <c r="H560" i="2" s="1"/>
  <c r="AL559" i="2"/>
  <c r="U559" i="2"/>
  <c r="G622" i="15" s="1"/>
  <c r="H559" i="2" a="1"/>
  <c r="H559" i="2" s="1"/>
  <c r="AL558" i="2"/>
  <c r="U558" i="2"/>
  <c r="G621" i="15" s="1"/>
  <c r="H558" i="2" a="1"/>
  <c r="H558" i="2" s="1"/>
  <c r="U557" i="2"/>
  <c r="G620" i="15" s="1"/>
  <c r="H557" i="2" a="1"/>
  <c r="H557" i="2" s="1"/>
  <c r="AL556" i="2"/>
  <c r="U556" i="2"/>
  <c r="G619" i="15" s="1"/>
  <c r="H556" i="2" a="1"/>
  <c r="H556" i="2" s="1"/>
  <c r="AL555" i="2"/>
  <c r="U555" i="2"/>
  <c r="G618" i="15" s="1"/>
  <c r="H555" i="2" a="1"/>
  <c r="H555" i="2" s="1"/>
  <c r="U554" i="2"/>
  <c r="G617" i="15" s="1"/>
  <c r="H554" i="2" a="1"/>
  <c r="H554" i="2" s="1"/>
  <c r="AL553" i="2"/>
  <c r="U553" i="2"/>
  <c r="G616" i="15" s="1"/>
  <c r="H553" i="2" a="1"/>
  <c r="H553" i="2" s="1"/>
  <c r="AL552" i="2"/>
  <c r="U552" i="2"/>
  <c r="G615" i="15" s="1"/>
  <c r="H552" i="2" a="1"/>
  <c r="H552" i="2" s="1"/>
  <c r="AL551" i="2"/>
  <c r="U551" i="2"/>
  <c r="G614" i="15" s="1"/>
  <c r="H551" i="2" a="1"/>
  <c r="H551" i="2" s="1"/>
  <c r="U550" i="2"/>
  <c r="G613" i="15" s="1"/>
  <c r="H550" i="2" a="1"/>
  <c r="H550" i="2" s="1"/>
  <c r="AL549" i="2"/>
  <c r="U549" i="2"/>
  <c r="G612" i="15" s="1"/>
  <c r="H549" i="2" a="1"/>
  <c r="H549" i="2" s="1"/>
  <c r="AL548" i="2"/>
  <c r="U548" i="2"/>
  <c r="G611" i="15" s="1"/>
  <c r="H548" i="2" a="1"/>
  <c r="H548" i="2" s="1"/>
  <c r="AL547" i="2"/>
  <c r="U547" i="2"/>
  <c r="G610" i="15" s="1"/>
  <c r="H547" i="2" a="1"/>
  <c r="H547" i="2" s="1"/>
  <c r="AL546" i="2"/>
  <c r="U546" i="2"/>
  <c r="G609" i="15" s="1"/>
  <c r="H546" i="2" a="1"/>
  <c r="H546" i="2" s="1"/>
  <c r="U545" i="2"/>
  <c r="G608" i="15" s="1"/>
  <c r="H545" i="2" a="1"/>
  <c r="H545" i="2" s="1"/>
  <c r="AL544" i="2"/>
  <c r="U544" i="2"/>
  <c r="G607" i="15" s="1"/>
  <c r="H544" i="2" a="1"/>
  <c r="H544" i="2" s="1"/>
  <c r="AL543" i="2"/>
  <c r="U543" i="2"/>
  <c r="G606" i="15" s="1"/>
  <c r="H543" i="2" a="1"/>
  <c r="H543" i="2" s="1"/>
  <c r="AL542" i="2"/>
  <c r="U542" i="2"/>
  <c r="G605" i="15" s="1"/>
  <c r="H542" i="2" a="1"/>
  <c r="H542" i="2" s="1"/>
  <c r="U541" i="2"/>
  <c r="G604" i="15" s="1"/>
  <c r="H541" i="2" a="1"/>
  <c r="H541" i="2" s="1"/>
  <c r="AL540" i="2"/>
  <c r="U540" i="2"/>
  <c r="G603" i="15" s="1"/>
  <c r="H540" i="2" a="1"/>
  <c r="H540" i="2" s="1"/>
  <c r="AL539" i="2"/>
  <c r="U539" i="2"/>
  <c r="G602" i="15" s="1"/>
  <c r="H539" i="2" a="1"/>
  <c r="H539" i="2" s="1"/>
  <c r="U538" i="2"/>
  <c r="G601" i="15" s="1"/>
  <c r="H538" i="2" a="1"/>
  <c r="H538" i="2" s="1"/>
  <c r="AL537" i="2"/>
  <c r="U537" i="2"/>
  <c r="G600" i="15" s="1"/>
  <c r="H537" i="2" a="1"/>
  <c r="H537" i="2" s="1"/>
  <c r="AL536" i="2"/>
  <c r="U536" i="2"/>
  <c r="G599" i="15" s="1"/>
  <c r="H536" i="2" a="1"/>
  <c r="H536" i="2" s="1"/>
  <c r="AL535" i="2"/>
  <c r="U535" i="2"/>
  <c r="G598" i="15" s="1"/>
  <c r="H535" i="2" a="1"/>
  <c r="H535" i="2" s="1"/>
  <c r="U534" i="2"/>
  <c r="G597" i="15" s="1"/>
  <c r="H534" i="2" a="1"/>
  <c r="H534" i="2" s="1"/>
  <c r="AL533" i="2"/>
  <c r="U533" i="2"/>
  <c r="G596" i="15" s="1"/>
  <c r="H533" i="2" a="1"/>
  <c r="H533" i="2" s="1"/>
  <c r="AL532" i="2"/>
  <c r="U532" i="2"/>
  <c r="G595" i="15" s="1"/>
  <c r="H532" i="2" a="1"/>
  <c r="H532" i="2" s="1"/>
  <c r="AL531" i="2"/>
  <c r="U531" i="2"/>
  <c r="G594" i="15" s="1"/>
  <c r="H531" i="2" a="1"/>
  <c r="H531" i="2" s="1"/>
  <c r="AL530" i="2"/>
  <c r="U530" i="2"/>
  <c r="G593" i="15" s="1"/>
  <c r="H530" i="2" a="1"/>
  <c r="H530" i="2" s="1"/>
  <c r="U529" i="2"/>
  <c r="G592" i="15" s="1"/>
  <c r="H529" i="2" a="1"/>
  <c r="H529" i="2" s="1"/>
  <c r="AL528" i="2"/>
  <c r="U528" i="2"/>
  <c r="G591" i="15" s="1"/>
  <c r="H528" i="2" a="1"/>
  <c r="H528" i="2" s="1"/>
  <c r="AL527" i="2"/>
  <c r="U527" i="2"/>
  <c r="G590" i="15" s="1"/>
  <c r="H527" i="2" a="1"/>
  <c r="H527" i="2" s="1"/>
  <c r="AL526" i="2"/>
  <c r="U526" i="2"/>
  <c r="G589" i="15" s="1"/>
  <c r="H526" i="2" a="1"/>
  <c r="H526" i="2" s="1"/>
  <c r="U525" i="2"/>
  <c r="G588" i="15" s="1"/>
  <c r="H525" i="2" a="1"/>
  <c r="H525" i="2" s="1"/>
  <c r="AL524" i="2"/>
  <c r="U524" i="2"/>
  <c r="G587" i="15" s="1"/>
  <c r="H524" i="2" a="1"/>
  <c r="H524" i="2" s="1"/>
  <c r="AL523" i="2"/>
  <c r="U523" i="2"/>
  <c r="G586" i="15" s="1"/>
  <c r="H523" i="2" a="1"/>
  <c r="H523" i="2" s="1"/>
  <c r="U522" i="2"/>
  <c r="G585" i="15" s="1"/>
  <c r="H522" i="2" a="1"/>
  <c r="H522" i="2" s="1"/>
  <c r="U521" i="2"/>
  <c r="G584" i="15" s="1"/>
  <c r="H521" i="2" a="1"/>
  <c r="H521" i="2" s="1"/>
  <c r="AL520" i="2"/>
  <c r="U520" i="2"/>
  <c r="G583" i="15" s="1"/>
  <c r="H520" i="2" a="1"/>
  <c r="H520" i="2" s="1"/>
  <c r="AL519" i="2"/>
  <c r="U519" i="2"/>
  <c r="G582" i="15" s="1"/>
  <c r="H519" i="2" a="1"/>
  <c r="H519" i="2" s="1"/>
  <c r="U518" i="2"/>
  <c r="G581" i="15" s="1"/>
  <c r="H518" i="2" a="1"/>
  <c r="H518" i="2" s="1"/>
  <c r="U517" i="2"/>
  <c r="G580" i="15" s="1"/>
  <c r="H517" i="2" a="1"/>
  <c r="H517" i="2" s="1"/>
  <c r="AL516" i="2"/>
  <c r="U516" i="2"/>
  <c r="G579" i="15" s="1"/>
  <c r="H516" i="2" a="1"/>
  <c r="H516" i="2" s="1"/>
  <c r="AL515" i="2"/>
  <c r="U515" i="2"/>
  <c r="G578" i="15" s="1"/>
  <c r="H515" i="2" a="1"/>
  <c r="H515" i="2" s="1"/>
  <c r="U514" i="2"/>
  <c r="G577" i="15" s="1"/>
  <c r="H514" i="2" a="1"/>
  <c r="H514" i="2" s="1"/>
  <c r="U513" i="2"/>
  <c r="G576" i="15" s="1"/>
  <c r="H513" i="2" a="1"/>
  <c r="H513" i="2" s="1"/>
  <c r="AL512" i="2"/>
  <c r="U512" i="2"/>
  <c r="G575" i="15" s="1"/>
  <c r="H512" i="2" a="1"/>
  <c r="H512" i="2" s="1"/>
  <c r="AL511" i="2"/>
  <c r="U511" i="2"/>
  <c r="G574" i="15" s="1"/>
  <c r="H511" i="2" a="1"/>
  <c r="H511" i="2" s="1"/>
  <c r="U510" i="2"/>
  <c r="G573" i="15" s="1"/>
  <c r="H510" i="2" a="1"/>
  <c r="H510" i="2" s="1"/>
  <c r="U509" i="2"/>
  <c r="G572" i="15" s="1"/>
  <c r="H509" i="2" a="1"/>
  <c r="H509" i="2" s="1"/>
  <c r="AL508" i="2"/>
  <c r="U508" i="2"/>
  <c r="G571" i="15" s="1"/>
  <c r="H508" i="2" a="1"/>
  <c r="H508" i="2" s="1"/>
  <c r="AL507" i="2"/>
  <c r="U507" i="2"/>
  <c r="G570" i="15" s="1"/>
  <c r="H507" i="2" a="1"/>
  <c r="H507" i="2" s="1"/>
  <c r="U506" i="2"/>
  <c r="G569" i="15" s="1"/>
  <c r="H506" i="2" a="1"/>
  <c r="H506" i="2" s="1"/>
  <c r="U505" i="2"/>
  <c r="G568" i="15" s="1"/>
  <c r="H505" i="2" a="1"/>
  <c r="H505" i="2" s="1"/>
  <c r="AL504" i="2"/>
  <c r="U504" i="2"/>
  <c r="G567" i="15" s="1"/>
  <c r="H504" i="2" a="1"/>
  <c r="H504" i="2" s="1"/>
  <c r="AL503" i="2"/>
  <c r="U503" i="2"/>
  <c r="G566" i="15" s="1"/>
  <c r="H503" i="2" a="1"/>
  <c r="H503" i="2" s="1"/>
  <c r="U502" i="2"/>
  <c r="G565" i="15" s="1"/>
  <c r="H502" i="2" a="1"/>
  <c r="H502" i="2" s="1"/>
  <c r="U501" i="2"/>
  <c r="G564" i="15" s="1"/>
  <c r="H501" i="2" a="1"/>
  <c r="H501" i="2" s="1"/>
  <c r="AL500" i="2"/>
  <c r="U500" i="2"/>
  <c r="G563" i="15" s="1"/>
  <c r="H500" i="2" a="1"/>
  <c r="H500" i="2" s="1"/>
  <c r="AL499" i="2"/>
  <c r="U499" i="2"/>
  <c r="G562" i="15" s="1"/>
  <c r="H499" i="2" a="1"/>
  <c r="H499" i="2" s="1"/>
  <c r="U498" i="2"/>
  <c r="G561" i="15" s="1"/>
  <c r="H498" i="2" a="1"/>
  <c r="H498" i="2" s="1"/>
  <c r="U497" i="2"/>
  <c r="G560" i="15" s="1"/>
  <c r="H497" i="2" a="1"/>
  <c r="H497" i="2" s="1"/>
  <c r="AL496" i="2"/>
  <c r="U496" i="2"/>
  <c r="G559" i="15" s="1"/>
  <c r="H496" i="2" a="1"/>
  <c r="H496" i="2" s="1"/>
  <c r="AL495" i="2"/>
  <c r="U495" i="2"/>
  <c r="G558" i="15" s="1"/>
  <c r="H495" i="2" a="1"/>
  <c r="H495" i="2" s="1"/>
  <c r="U494" i="2"/>
  <c r="G557" i="15" s="1"/>
  <c r="H494" i="2" a="1"/>
  <c r="H494" i="2" s="1"/>
  <c r="U493" i="2"/>
  <c r="G556" i="15" s="1"/>
  <c r="H493" i="2" a="1"/>
  <c r="H493" i="2" s="1"/>
  <c r="AL492" i="2"/>
  <c r="U492" i="2"/>
  <c r="G555" i="15" s="1"/>
  <c r="H492" i="2" a="1"/>
  <c r="H492" i="2" s="1"/>
  <c r="AL491" i="2"/>
  <c r="U491" i="2"/>
  <c r="G554" i="15" s="1"/>
  <c r="H491" i="2" a="1"/>
  <c r="H491" i="2" s="1"/>
  <c r="U490" i="2"/>
  <c r="G553" i="15" s="1"/>
  <c r="H490" i="2" a="1"/>
  <c r="H490" i="2" s="1"/>
  <c r="U489" i="2"/>
  <c r="G552" i="15" s="1"/>
  <c r="H489" i="2" a="1"/>
  <c r="H489" i="2" s="1"/>
  <c r="AL488" i="2"/>
  <c r="U488" i="2"/>
  <c r="G551" i="15" s="1"/>
  <c r="H488" i="2" a="1"/>
  <c r="H488" i="2" s="1"/>
  <c r="AL487" i="2"/>
  <c r="U487" i="2"/>
  <c r="G550" i="15" s="1"/>
  <c r="H487" i="2" a="1"/>
  <c r="H487" i="2" s="1"/>
  <c r="U486" i="2"/>
  <c r="G549" i="15" s="1"/>
  <c r="H486" i="2" a="1"/>
  <c r="H486" i="2" s="1"/>
  <c r="U485" i="2"/>
  <c r="G548" i="15" s="1"/>
  <c r="H485" i="2" a="1"/>
  <c r="H485" i="2" s="1"/>
  <c r="AL484" i="2"/>
  <c r="U484" i="2"/>
  <c r="G547" i="15" s="1"/>
  <c r="H484" i="2" a="1"/>
  <c r="H484" i="2" s="1"/>
  <c r="AL483" i="2"/>
  <c r="U483" i="2"/>
  <c r="G546" i="15" s="1"/>
  <c r="H483" i="2" a="1"/>
  <c r="H483" i="2" s="1"/>
  <c r="U482" i="2"/>
  <c r="G545" i="15" s="1"/>
  <c r="H482" i="2" a="1"/>
  <c r="H482" i="2" s="1"/>
  <c r="U481" i="2"/>
  <c r="G544" i="15" s="1"/>
  <c r="H481" i="2" a="1"/>
  <c r="H481" i="2" s="1"/>
  <c r="AL480" i="2"/>
  <c r="U480" i="2"/>
  <c r="G543" i="15" s="1"/>
  <c r="H480" i="2" a="1"/>
  <c r="H480" i="2" s="1"/>
  <c r="AL479" i="2"/>
  <c r="U479" i="2"/>
  <c r="G542" i="15" s="1"/>
  <c r="H479" i="2" a="1"/>
  <c r="H479" i="2" s="1"/>
  <c r="U478" i="2"/>
  <c r="G541" i="15" s="1"/>
  <c r="H478" i="2" a="1"/>
  <c r="H478" i="2" s="1"/>
  <c r="U477" i="2"/>
  <c r="G540" i="15" s="1"/>
  <c r="H477" i="2" a="1"/>
  <c r="H477" i="2" s="1"/>
  <c r="AL476" i="2"/>
  <c r="U476" i="2"/>
  <c r="G539" i="15" s="1"/>
  <c r="H476" i="2" a="1"/>
  <c r="H476" i="2" s="1"/>
  <c r="AL475" i="2"/>
  <c r="U475" i="2"/>
  <c r="G538" i="15" s="1"/>
  <c r="H475" i="2" a="1"/>
  <c r="H475" i="2" s="1"/>
  <c r="U474" i="2"/>
  <c r="G537" i="15" s="1"/>
  <c r="H474" i="2" a="1"/>
  <c r="H474" i="2" s="1"/>
  <c r="U473" i="2"/>
  <c r="G536" i="15" s="1"/>
  <c r="H473" i="2" a="1"/>
  <c r="H473" i="2" s="1"/>
  <c r="AL472" i="2"/>
  <c r="U472" i="2"/>
  <c r="G535" i="15" s="1"/>
  <c r="H472" i="2" a="1"/>
  <c r="H472" i="2" s="1"/>
  <c r="AL471" i="2"/>
  <c r="U471" i="2"/>
  <c r="G534" i="15" s="1"/>
  <c r="H471" i="2" a="1"/>
  <c r="H471" i="2" s="1"/>
  <c r="U470" i="2"/>
  <c r="G533" i="15" s="1"/>
  <c r="H470" i="2" a="1"/>
  <c r="H470" i="2" s="1"/>
  <c r="U469" i="2"/>
  <c r="G532" i="15" s="1"/>
  <c r="H469" i="2" a="1"/>
  <c r="H469" i="2" s="1"/>
  <c r="AL468" i="2"/>
  <c r="U468" i="2"/>
  <c r="G531" i="15" s="1"/>
  <c r="H468" i="2" a="1"/>
  <c r="H468" i="2" s="1"/>
  <c r="AL467" i="2"/>
  <c r="U467" i="2"/>
  <c r="G530" i="15" s="1"/>
  <c r="H467" i="2" a="1"/>
  <c r="H467" i="2" s="1"/>
  <c r="U466" i="2"/>
  <c r="G529" i="15" s="1"/>
  <c r="H466" i="2" a="1"/>
  <c r="H466" i="2" s="1"/>
  <c r="U465" i="2"/>
  <c r="G528" i="15" s="1"/>
  <c r="H465" i="2" a="1"/>
  <c r="H465" i="2" s="1"/>
  <c r="AL464" i="2"/>
  <c r="I462" i="3"/>
  <c r="U464" i="2"/>
  <c r="G527" i="15" s="1"/>
  <c r="G462" i="3"/>
  <c r="E462" i="3"/>
  <c r="C527" i="15" s="1"/>
  <c r="D462" i="3"/>
  <c r="C462" i="3"/>
  <c r="B527" i="15" s="1"/>
  <c r="AL463" i="2"/>
  <c r="AR461" i="3" s="1"/>
  <c r="I461" i="3"/>
  <c r="G461" i="3"/>
  <c r="U463" i="2"/>
  <c r="G526" i="15" s="1"/>
  <c r="F461" i="3"/>
  <c r="E526" i="15" s="1"/>
  <c r="E461" i="3"/>
  <c r="C526" i="15" s="1"/>
  <c r="D461" i="3"/>
  <c r="C461" i="3"/>
  <c r="B526" i="15" s="1"/>
  <c r="I460" i="3"/>
  <c r="U462" i="2"/>
  <c r="G525" i="15" s="1"/>
  <c r="F460" i="3"/>
  <c r="E525" i="15" s="1"/>
  <c r="E460" i="3"/>
  <c r="C525" i="15" s="1"/>
  <c r="D460" i="3"/>
  <c r="C460" i="3"/>
  <c r="B525" i="15" s="1"/>
  <c r="I459" i="3"/>
  <c r="U461" i="2"/>
  <c r="G524" i="15" s="1"/>
  <c r="G459" i="3"/>
  <c r="F459" i="3"/>
  <c r="E524" i="15" s="1"/>
  <c r="E459" i="3"/>
  <c r="C524" i="15" s="1"/>
  <c r="D459" i="3"/>
  <c r="C459" i="3"/>
  <c r="B524" i="15" s="1"/>
  <c r="H461" i="2" a="1"/>
  <c r="H461" i="2" s="1"/>
  <c r="B459" i="3" s="1"/>
  <c r="AL460" i="2"/>
  <c r="AR458" i="3" s="1"/>
  <c r="I458" i="3"/>
  <c r="U460" i="2"/>
  <c r="G523" i="15" s="1"/>
  <c r="G458" i="3"/>
  <c r="E458" i="3"/>
  <c r="C523" i="15" s="1"/>
  <c r="D458" i="3"/>
  <c r="C458" i="3"/>
  <c r="B523" i="15" s="1"/>
  <c r="AL459" i="2"/>
  <c r="AR457" i="3" s="1"/>
  <c r="I457" i="3"/>
  <c r="G457" i="3"/>
  <c r="U459" i="2"/>
  <c r="G522" i="15" s="1"/>
  <c r="F457" i="3"/>
  <c r="E522" i="15" s="1"/>
  <c r="E457" i="3"/>
  <c r="C522" i="15" s="1"/>
  <c r="D457" i="3"/>
  <c r="C457" i="3"/>
  <c r="B522" i="15" s="1"/>
  <c r="H459" i="2" a="1"/>
  <c r="H459" i="2" s="1"/>
  <c r="B457" i="3" s="1"/>
  <c r="I456" i="3"/>
  <c r="U458" i="2"/>
  <c r="G521" i="15" s="1"/>
  <c r="F456" i="3"/>
  <c r="E521" i="15" s="1"/>
  <c r="E456" i="3"/>
  <c r="C521" i="15" s="1"/>
  <c r="D456" i="3"/>
  <c r="C456" i="3"/>
  <c r="B521" i="15" s="1"/>
  <c r="AL457" i="2"/>
  <c r="AR455" i="3" s="1"/>
  <c r="AT455" i="3" s="1"/>
  <c r="I455" i="3"/>
  <c r="G455" i="3"/>
  <c r="U457" i="2"/>
  <c r="G520" i="15" s="1"/>
  <c r="F455" i="3"/>
  <c r="E520" i="15" s="1"/>
  <c r="E455" i="3"/>
  <c r="C520" i="15" s="1"/>
  <c r="D455" i="3"/>
  <c r="C455" i="3"/>
  <c r="B520" i="15" s="1"/>
  <c r="H457" i="2" a="1"/>
  <c r="H457" i="2" s="1"/>
  <c r="B455" i="3" s="1"/>
  <c r="AL456" i="2"/>
  <c r="AR454" i="3" s="1"/>
  <c r="I454" i="3"/>
  <c r="U456" i="2"/>
  <c r="G519" i="15" s="1"/>
  <c r="G454" i="3"/>
  <c r="E454" i="3"/>
  <c r="C519" i="15" s="1"/>
  <c r="D454" i="3"/>
  <c r="C454" i="3"/>
  <c r="B519" i="15" s="1"/>
  <c r="AL455" i="2"/>
  <c r="AR453" i="3" s="1"/>
  <c r="AT453" i="3" s="1"/>
  <c r="I453" i="3"/>
  <c r="G453" i="3"/>
  <c r="U455" i="2"/>
  <c r="G518" i="15" s="1"/>
  <c r="F453" i="3"/>
  <c r="E518" i="15" s="1"/>
  <c r="E453" i="3"/>
  <c r="C518" i="15" s="1"/>
  <c r="D453" i="3"/>
  <c r="C453" i="3"/>
  <c r="B518" i="15" s="1"/>
  <c r="H455" i="2" a="1"/>
  <c r="H455" i="2" s="1"/>
  <c r="B453" i="3" s="1"/>
  <c r="AL454" i="2"/>
  <c r="AR452" i="3" s="1"/>
  <c r="AT452" i="3" s="1"/>
  <c r="I452" i="3"/>
  <c r="U454" i="2"/>
  <c r="G517" i="15" s="1"/>
  <c r="F452" i="3"/>
  <c r="E517" i="15" s="1"/>
  <c r="E452" i="3"/>
  <c r="C517" i="15" s="1"/>
  <c r="D452" i="3"/>
  <c r="C452" i="3"/>
  <c r="B517" i="15" s="1"/>
  <c r="I451" i="3"/>
  <c r="G451" i="3"/>
  <c r="U453" i="2"/>
  <c r="G516" i="15" s="1"/>
  <c r="F451" i="3"/>
  <c r="E516" i="15" s="1"/>
  <c r="E451" i="3"/>
  <c r="C516" i="15" s="1"/>
  <c r="D451" i="3"/>
  <c r="C451" i="3"/>
  <c r="B516" i="15" s="1"/>
  <c r="H453" i="2" a="1"/>
  <c r="H453" i="2" s="1"/>
  <c r="B451" i="3" s="1"/>
  <c r="AL452" i="2"/>
  <c r="AR450" i="3" s="1"/>
  <c r="I450" i="3"/>
  <c r="U452" i="2"/>
  <c r="G515" i="15" s="1"/>
  <c r="G450" i="3"/>
  <c r="E450" i="3"/>
  <c r="C515" i="15" s="1"/>
  <c r="D450" i="3"/>
  <c r="C450" i="3"/>
  <c r="B515" i="15" s="1"/>
  <c r="AL451" i="2"/>
  <c r="AR449" i="3" s="1"/>
  <c r="I449" i="3"/>
  <c r="G449" i="3"/>
  <c r="U451" i="2"/>
  <c r="G514" i="15" s="1"/>
  <c r="F449" i="3"/>
  <c r="E514" i="15" s="1"/>
  <c r="E449" i="3"/>
  <c r="C514" i="15" s="1"/>
  <c r="D449" i="3"/>
  <c r="C449" i="3"/>
  <c r="B514" i="15" s="1"/>
  <c r="H451" i="2" a="1"/>
  <c r="H451" i="2" s="1"/>
  <c r="B449" i="3" s="1"/>
  <c r="AL450" i="2"/>
  <c r="AR448" i="3" s="1"/>
  <c r="I448" i="3"/>
  <c r="U450" i="2"/>
  <c r="G513" i="15" s="1"/>
  <c r="F448" i="3"/>
  <c r="E513" i="15" s="1"/>
  <c r="E448" i="3"/>
  <c r="C513" i="15" s="1"/>
  <c r="D448" i="3"/>
  <c r="C448" i="3"/>
  <c r="B513" i="15" s="1"/>
  <c r="I447" i="3"/>
  <c r="G447" i="3"/>
  <c r="U449" i="2"/>
  <c r="G512" i="15" s="1"/>
  <c r="F447" i="3"/>
  <c r="E512" i="15" s="1"/>
  <c r="E447" i="3"/>
  <c r="C512" i="15" s="1"/>
  <c r="D447" i="3"/>
  <c r="C447" i="3"/>
  <c r="B512" i="15" s="1"/>
  <c r="H449" i="2" a="1"/>
  <c r="H449" i="2" s="1"/>
  <c r="B447" i="3" s="1"/>
  <c r="AL448" i="2"/>
  <c r="AR446" i="3" s="1"/>
  <c r="I446" i="3"/>
  <c r="U448" i="2"/>
  <c r="G511" i="15" s="1"/>
  <c r="G446" i="3"/>
  <c r="E446" i="3"/>
  <c r="C511" i="15" s="1"/>
  <c r="D446" i="3"/>
  <c r="C446" i="3"/>
  <c r="B511" i="15" s="1"/>
  <c r="AL447" i="2"/>
  <c r="AR445" i="3" s="1"/>
  <c r="AT445" i="3" s="1"/>
  <c r="I445" i="3"/>
  <c r="G445" i="3"/>
  <c r="U447" i="2"/>
  <c r="G510" i="15" s="1"/>
  <c r="F445" i="3"/>
  <c r="E510" i="15" s="1"/>
  <c r="E445" i="3"/>
  <c r="C510" i="15" s="1"/>
  <c r="D445" i="3"/>
  <c r="C445" i="3"/>
  <c r="B510" i="15" s="1"/>
  <c r="H447" i="2" a="1"/>
  <c r="H447" i="2" s="1"/>
  <c r="B445" i="3" s="1"/>
  <c r="I444" i="3"/>
  <c r="U446" i="2"/>
  <c r="G509" i="15" s="1"/>
  <c r="F444" i="3"/>
  <c r="E509" i="15" s="1"/>
  <c r="E444" i="3"/>
  <c r="C509" i="15" s="1"/>
  <c r="D444" i="3"/>
  <c r="C444" i="3"/>
  <c r="B509" i="15" s="1"/>
  <c r="AL445" i="2"/>
  <c r="AR443" i="3" s="1"/>
  <c r="I443" i="3"/>
  <c r="G443" i="3"/>
  <c r="U445" i="2"/>
  <c r="G508" i="15" s="1"/>
  <c r="F443" i="3"/>
  <c r="E508" i="15" s="1"/>
  <c r="E443" i="3"/>
  <c r="C508" i="15" s="1"/>
  <c r="D443" i="3"/>
  <c r="C443" i="3"/>
  <c r="B508" i="15" s="1"/>
  <c r="H445" i="2" a="1"/>
  <c r="H445" i="2" s="1"/>
  <c r="B443" i="3" s="1"/>
  <c r="AL444" i="2"/>
  <c r="AR442" i="3" s="1"/>
  <c r="I442" i="3"/>
  <c r="U444" i="2"/>
  <c r="G507" i="15" s="1"/>
  <c r="G442" i="3"/>
  <c r="E442" i="3"/>
  <c r="C507" i="15" s="1"/>
  <c r="D442" i="3"/>
  <c r="C442" i="3"/>
  <c r="B507" i="15" s="1"/>
  <c r="AL443" i="2"/>
  <c r="AR441" i="3" s="1"/>
  <c r="I441" i="3"/>
  <c r="G441" i="3"/>
  <c r="U443" i="2"/>
  <c r="G506" i="15" s="1"/>
  <c r="F441" i="3"/>
  <c r="E506" i="15" s="1"/>
  <c r="E441" i="3"/>
  <c r="C506" i="15" s="1"/>
  <c r="D441" i="3"/>
  <c r="C441" i="3"/>
  <c r="B506" i="15" s="1"/>
  <c r="H443" i="2" a="1"/>
  <c r="H443" i="2" s="1"/>
  <c r="B441" i="3" s="1"/>
  <c r="I440" i="3"/>
  <c r="U442" i="2"/>
  <c r="G505" i="15" s="1"/>
  <c r="F440" i="3"/>
  <c r="E505" i="15" s="1"/>
  <c r="E440" i="3"/>
  <c r="C505" i="15" s="1"/>
  <c r="D440" i="3"/>
  <c r="C440" i="3"/>
  <c r="B505" i="15" s="1"/>
  <c r="AL441" i="2"/>
  <c r="AR439" i="3" s="1"/>
  <c r="I439" i="3"/>
  <c r="G439" i="3"/>
  <c r="U441" i="2"/>
  <c r="G504" i="15" s="1"/>
  <c r="F439" i="3"/>
  <c r="E504" i="15" s="1"/>
  <c r="E439" i="3"/>
  <c r="C504" i="15" s="1"/>
  <c r="D439" i="3"/>
  <c r="C439" i="3"/>
  <c r="B504" i="15" s="1"/>
  <c r="H441" i="2" a="1"/>
  <c r="H441" i="2" s="1"/>
  <c r="B439" i="3" s="1"/>
  <c r="AL440" i="2"/>
  <c r="AR438" i="3" s="1"/>
  <c r="I438" i="3"/>
  <c r="U440" i="2"/>
  <c r="G503" i="15" s="1"/>
  <c r="G438" i="3"/>
  <c r="E438" i="3"/>
  <c r="C503" i="15" s="1"/>
  <c r="D438" i="3"/>
  <c r="C438" i="3"/>
  <c r="B503" i="15" s="1"/>
  <c r="AL439" i="2"/>
  <c r="AR437" i="3" s="1"/>
  <c r="I437" i="3"/>
  <c r="G437" i="3"/>
  <c r="U439" i="2"/>
  <c r="G502" i="15" s="1"/>
  <c r="F437" i="3"/>
  <c r="E502" i="15" s="1"/>
  <c r="E437" i="3"/>
  <c r="C502" i="15" s="1"/>
  <c r="D437" i="3"/>
  <c r="C437" i="3"/>
  <c r="B502" i="15" s="1"/>
  <c r="H439" i="2" a="1"/>
  <c r="H439" i="2" s="1"/>
  <c r="B437" i="3" s="1"/>
  <c r="AL438" i="2"/>
  <c r="AR436" i="3" s="1"/>
  <c r="I436" i="3"/>
  <c r="U438" i="2"/>
  <c r="G501" i="15" s="1"/>
  <c r="F436" i="3"/>
  <c r="E501" i="15" s="1"/>
  <c r="E436" i="3"/>
  <c r="C501" i="15" s="1"/>
  <c r="D436" i="3"/>
  <c r="C436" i="3"/>
  <c r="B501" i="15" s="1"/>
  <c r="I435" i="3"/>
  <c r="G435" i="3"/>
  <c r="U437" i="2"/>
  <c r="G500" i="15" s="1"/>
  <c r="F435" i="3"/>
  <c r="E500" i="15" s="1"/>
  <c r="E435" i="3"/>
  <c r="C500" i="15" s="1"/>
  <c r="D435" i="3"/>
  <c r="C435" i="3"/>
  <c r="B500" i="15" s="1"/>
  <c r="H437" i="2" a="1"/>
  <c r="H437" i="2" s="1"/>
  <c r="B435" i="3" s="1"/>
  <c r="AL436" i="2"/>
  <c r="AR434" i="3" s="1"/>
  <c r="I434" i="3"/>
  <c r="U436" i="2"/>
  <c r="G499" i="15" s="1"/>
  <c r="G434" i="3"/>
  <c r="E434" i="3"/>
  <c r="C499" i="15" s="1"/>
  <c r="D434" i="3"/>
  <c r="C434" i="3"/>
  <c r="B499" i="15" s="1"/>
  <c r="AL435" i="2"/>
  <c r="AR433" i="3" s="1"/>
  <c r="I433" i="3"/>
  <c r="G433" i="3"/>
  <c r="U435" i="2"/>
  <c r="G498" i="15" s="1"/>
  <c r="F433" i="3"/>
  <c r="E498" i="15" s="1"/>
  <c r="E433" i="3"/>
  <c r="C498" i="15" s="1"/>
  <c r="D433" i="3"/>
  <c r="C433" i="3"/>
  <c r="B498" i="15" s="1"/>
  <c r="H435" i="2" a="1"/>
  <c r="H435" i="2" s="1"/>
  <c r="B433" i="3" s="1"/>
  <c r="AL434" i="2"/>
  <c r="AR432" i="3" s="1"/>
  <c r="I432" i="3"/>
  <c r="U434" i="2"/>
  <c r="G497" i="15" s="1"/>
  <c r="F432" i="3"/>
  <c r="E497" i="15" s="1"/>
  <c r="E432" i="3"/>
  <c r="C497" i="15" s="1"/>
  <c r="D432" i="3"/>
  <c r="C432" i="3"/>
  <c r="B497" i="15" s="1"/>
  <c r="I431" i="3"/>
  <c r="G431" i="3"/>
  <c r="U433" i="2"/>
  <c r="G496" i="15" s="1"/>
  <c r="F431" i="3"/>
  <c r="E496" i="15" s="1"/>
  <c r="E431" i="3"/>
  <c r="C496" i="15" s="1"/>
  <c r="D431" i="3"/>
  <c r="C431" i="3"/>
  <c r="B496" i="15" s="1"/>
  <c r="H433" i="2" a="1"/>
  <c r="H433" i="2" s="1"/>
  <c r="B431" i="3" s="1"/>
  <c r="AL432" i="2"/>
  <c r="AR430" i="3" s="1"/>
  <c r="I430" i="3"/>
  <c r="U432" i="2"/>
  <c r="G495" i="15" s="1"/>
  <c r="G430" i="3"/>
  <c r="E430" i="3"/>
  <c r="C495" i="15" s="1"/>
  <c r="D430" i="3"/>
  <c r="C430" i="3"/>
  <c r="B495" i="15" s="1"/>
  <c r="AL431" i="2"/>
  <c r="AR429" i="3" s="1"/>
  <c r="AT429" i="3" s="1"/>
  <c r="I429" i="3"/>
  <c r="G429" i="3"/>
  <c r="U431" i="2"/>
  <c r="G494" i="15" s="1"/>
  <c r="F429" i="3"/>
  <c r="E494" i="15" s="1"/>
  <c r="E429" i="3"/>
  <c r="C494" i="15" s="1"/>
  <c r="D429" i="3"/>
  <c r="C429" i="3"/>
  <c r="B494" i="15" s="1"/>
  <c r="I428" i="3"/>
  <c r="U430" i="2"/>
  <c r="G493" i="15" s="1"/>
  <c r="F428" i="3"/>
  <c r="E493" i="15" s="1"/>
  <c r="E428" i="3"/>
  <c r="C493" i="15" s="1"/>
  <c r="D428" i="3"/>
  <c r="C428" i="3"/>
  <c r="B493" i="15" s="1"/>
  <c r="AL429" i="2"/>
  <c r="AR427" i="3" s="1"/>
  <c r="I427" i="3"/>
  <c r="U429" i="2"/>
  <c r="G492" i="15" s="1"/>
  <c r="G427" i="3"/>
  <c r="F427" i="3"/>
  <c r="E492" i="15" s="1"/>
  <c r="E427" i="3"/>
  <c r="C492" i="15" s="1"/>
  <c r="D427" i="3"/>
  <c r="C427" i="3"/>
  <c r="B492" i="15" s="1"/>
  <c r="H429" i="2" a="1"/>
  <c r="H429" i="2" s="1"/>
  <c r="B427" i="3" s="1"/>
  <c r="AL428" i="2"/>
  <c r="AR426" i="3" s="1"/>
  <c r="I426" i="3"/>
  <c r="U428" i="2"/>
  <c r="G491" i="15" s="1"/>
  <c r="G426" i="3"/>
  <c r="E426" i="3"/>
  <c r="C491" i="15" s="1"/>
  <c r="D426" i="3"/>
  <c r="C426" i="3"/>
  <c r="B491" i="15" s="1"/>
  <c r="AL427" i="2"/>
  <c r="AR425" i="3" s="1"/>
  <c r="I425" i="3"/>
  <c r="G425" i="3"/>
  <c r="U427" i="2"/>
  <c r="G490" i="15" s="1"/>
  <c r="F425" i="3"/>
  <c r="E490" i="15" s="1"/>
  <c r="E425" i="3"/>
  <c r="C490" i="15" s="1"/>
  <c r="D425" i="3"/>
  <c r="C425" i="3"/>
  <c r="B490" i="15" s="1"/>
  <c r="I424" i="3"/>
  <c r="U426" i="2"/>
  <c r="G489" i="15" s="1"/>
  <c r="F424" i="3"/>
  <c r="E489" i="15" s="1"/>
  <c r="E424" i="3"/>
  <c r="C489" i="15" s="1"/>
  <c r="D424" i="3"/>
  <c r="C424" i="3"/>
  <c r="B489" i="15" s="1"/>
  <c r="AL425" i="2"/>
  <c r="AR423" i="3" s="1"/>
  <c r="I423" i="3"/>
  <c r="U425" i="2"/>
  <c r="G488" i="15" s="1"/>
  <c r="G423" i="3"/>
  <c r="F423" i="3"/>
  <c r="E488" i="15" s="1"/>
  <c r="E423" i="3"/>
  <c r="C488" i="15" s="1"/>
  <c r="D423" i="3"/>
  <c r="C423" i="3"/>
  <c r="B488" i="15" s="1"/>
  <c r="H425" i="2" a="1"/>
  <c r="H425" i="2" s="1"/>
  <c r="B423" i="3" s="1"/>
  <c r="AL424" i="2"/>
  <c r="AR422" i="3" s="1"/>
  <c r="I422" i="3"/>
  <c r="U424" i="2"/>
  <c r="G487" i="15" s="1"/>
  <c r="G422" i="3"/>
  <c r="E422" i="3"/>
  <c r="C487" i="15" s="1"/>
  <c r="D422" i="3"/>
  <c r="C422" i="3"/>
  <c r="B487" i="15" s="1"/>
  <c r="AL423" i="2"/>
  <c r="AR421" i="3" s="1"/>
  <c r="I421" i="3"/>
  <c r="G421" i="3"/>
  <c r="U423" i="2"/>
  <c r="G486" i="15" s="1"/>
  <c r="F421" i="3"/>
  <c r="E486" i="15" s="1"/>
  <c r="E421" i="3"/>
  <c r="C486" i="15" s="1"/>
  <c r="D421" i="3"/>
  <c r="C421" i="3"/>
  <c r="B486" i="15" s="1"/>
  <c r="I420" i="3"/>
  <c r="U422" i="2"/>
  <c r="G485" i="15" s="1"/>
  <c r="F420" i="3"/>
  <c r="E485" i="15" s="1"/>
  <c r="E420" i="3"/>
  <c r="C485" i="15" s="1"/>
  <c r="D420" i="3"/>
  <c r="C420" i="3"/>
  <c r="B485" i="15" s="1"/>
  <c r="AL421" i="2"/>
  <c r="AR419" i="3" s="1"/>
  <c r="I419" i="3"/>
  <c r="U421" i="2"/>
  <c r="G484" i="15" s="1"/>
  <c r="G419" i="3"/>
  <c r="F419" i="3"/>
  <c r="E484" i="15" s="1"/>
  <c r="E419" i="3"/>
  <c r="C484" i="15" s="1"/>
  <c r="D419" i="3"/>
  <c r="C419" i="3"/>
  <c r="B484" i="15" s="1"/>
  <c r="H421" i="2" a="1"/>
  <c r="H421" i="2" s="1"/>
  <c r="B419" i="3" s="1"/>
  <c r="AL420" i="2"/>
  <c r="AR418" i="3" s="1"/>
  <c r="AT418" i="3" s="1"/>
  <c r="I418" i="3"/>
  <c r="U420" i="2"/>
  <c r="G483" i="15" s="1"/>
  <c r="G418" i="3"/>
  <c r="E418" i="3"/>
  <c r="C483" i="15" s="1"/>
  <c r="D418" i="3"/>
  <c r="C418" i="3"/>
  <c r="B483" i="15" s="1"/>
  <c r="AL419" i="2"/>
  <c r="AR417" i="3" s="1"/>
  <c r="I417" i="3"/>
  <c r="G417" i="3"/>
  <c r="U419" i="2"/>
  <c r="G482" i="15" s="1"/>
  <c r="F417" i="3"/>
  <c r="E482" i="15" s="1"/>
  <c r="E417" i="3"/>
  <c r="C482" i="15" s="1"/>
  <c r="D417" i="3"/>
  <c r="C417" i="3"/>
  <c r="B482" i="15" s="1"/>
  <c r="I416" i="3"/>
  <c r="U418" i="2"/>
  <c r="G481" i="15" s="1"/>
  <c r="F416" i="3"/>
  <c r="E481" i="15" s="1"/>
  <c r="E416" i="3"/>
  <c r="C481" i="15" s="1"/>
  <c r="D416" i="3"/>
  <c r="C416" i="3"/>
  <c r="B481" i="15" s="1"/>
  <c r="AL417" i="2"/>
  <c r="AR415" i="3" s="1"/>
  <c r="I415" i="3"/>
  <c r="U417" i="2"/>
  <c r="G480" i="15" s="1"/>
  <c r="G415" i="3"/>
  <c r="F415" i="3"/>
  <c r="E480" i="15" s="1"/>
  <c r="E415" i="3"/>
  <c r="C480" i="15" s="1"/>
  <c r="D415" i="3"/>
  <c r="C415" i="3"/>
  <c r="B480" i="15" s="1"/>
  <c r="H417" i="2" a="1"/>
  <c r="H417" i="2" s="1"/>
  <c r="B415" i="3" s="1"/>
  <c r="AL416" i="2"/>
  <c r="AR414" i="3" s="1"/>
  <c r="I414" i="3"/>
  <c r="U416" i="2"/>
  <c r="G479" i="15" s="1"/>
  <c r="G414" i="3"/>
  <c r="E414" i="3"/>
  <c r="C479" i="15" s="1"/>
  <c r="D414" i="3"/>
  <c r="C414" i="3"/>
  <c r="B479" i="15" s="1"/>
  <c r="AL415" i="2"/>
  <c r="AR413" i="3" s="1"/>
  <c r="I413" i="3"/>
  <c r="G413" i="3"/>
  <c r="U415" i="2"/>
  <c r="G478" i="15" s="1"/>
  <c r="F413" i="3"/>
  <c r="E478" i="15" s="1"/>
  <c r="E413" i="3"/>
  <c r="C478" i="15" s="1"/>
  <c r="D413" i="3"/>
  <c r="C413" i="3"/>
  <c r="B478" i="15" s="1"/>
  <c r="I412" i="3"/>
  <c r="U414" i="2"/>
  <c r="G477" i="15" s="1"/>
  <c r="F412" i="3"/>
  <c r="E477" i="15" s="1"/>
  <c r="E412" i="3"/>
  <c r="C477" i="15" s="1"/>
  <c r="D412" i="3"/>
  <c r="C412" i="3"/>
  <c r="B477" i="15" s="1"/>
  <c r="AL413" i="2"/>
  <c r="AR411" i="3" s="1"/>
  <c r="I411" i="3"/>
  <c r="U413" i="2"/>
  <c r="G476" i="15" s="1"/>
  <c r="G411" i="3"/>
  <c r="F411" i="3"/>
  <c r="E476" i="15" s="1"/>
  <c r="E411" i="3"/>
  <c r="C476" i="15" s="1"/>
  <c r="D411" i="3"/>
  <c r="C411" i="3"/>
  <c r="B476" i="15" s="1"/>
  <c r="H413" i="2" a="1"/>
  <c r="H413" i="2" s="1"/>
  <c r="B411" i="3" s="1"/>
  <c r="AL412" i="2"/>
  <c r="AR410" i="3" s="1"/>
  <c r="AT410" i="3" s="1"/>
  <c r="I410" i="3"/>
  <c r="U412" i="2"/>
  <c r="G475" i="15" s="1"/>
  <c r="G410" i="3"/>
  <c r="E410" i="3"/>
  <c r="C475" i="15" s="1"/>
  <c r="D410" i="3"/>
  <c r="C410" i="3"/>
  <c r="B475" i="15" s="1"/>
  <c r="AL411" i="2"/>
  <c r="AR409" i="3" s="1"/>
  <c r="I409" i="3"/>
  <c r="G409" i="3"/>
  <c r="U411" i="2"/>
  <c r="G474" i="15" s="1"/>
  <c r="F409" i="3"/>
  <c r="E474" i="15" s="1"/>
  <c r="E409" i="3"/>
  <c r="C474" i="15" s="1"/>
  <c r="D409" i="3"/>
  <c r="C409" i="3"/>
  <c r="B474" i="15" s="1"/>
  <c r="I408" i="3"/>
  <c r="U410" i="2"/>
  <c r="G473" i="15" s="1"/>
  <c r="F408" i="3"/>
  <c r="E473" i="15" s="1"/>
  <c r="E408" i="3"/>
  <c r="C473" i="15" s="1"/>
  <c r="D408" i="3"/>
  <c r="C408" i="3"/>
  <c r="B473" i="15" s="1"/>
  <c r="AL409" i="2"/>
  <c r="AR407" i="3" s="1"/>
  <c r="I407" i="3"/>
  <c r="U409" i="2"/>
  <c r="G472" i="15" s="1"/>
  <c r="G407" i="3"/>
  <c r="F407" i="3"/>
  <c r="E472" i="15" s="1"/>
  <c r="E407" i="3"/>
  <c r="C472" i="15" s="1"/>
  <c r="D407" i="3"/>
  <c r="C407" i="3"/>
  <c r="B472" i="15" s="1"/>
  <c r="H409" i="2" a="1"/>
  <c r="H409" i="2" s="1"/>
  <c r="B407" i="3" s="1"/>
  <c r="AL408" i="2"/>
  <c r="AR406" i="3" s="1"/>
  <c r="I406" i="3"/>
  <c r="U408" i="2"/>
  <c r="G471" i="15" s="1"/>
  <c r="G406" i="3"/>
  <c r="E406" i="3"/>
  <c r="C471" i="15" s="1"/>
  <c r="D406" i="3"/>
  <c r="C406" i="3"/>
  <c r="B471" i="15" s="1"/>
  <c r="AL407" i="2"/>
  <c r="AR405" i="3" s="1"/>
  <c r="I405" i="3"/>
  <c r="G405" i="3"/>
  <c r="U407" i="2"/>
  <c r="G470" i="15" s="1"/>
  <c r="F405" i="3"/>
  <c r="E470" i="15" s="1"/>
  <c r="E405" i="3"/>
  <c r="C470" i="15" s="1"/>
  <c r="D405" i="3"/>
  <c r="C405" i="3"/>
  <c r="B470" i="15" s="1"/>
  <c r="I404" i="3"/>
  <c r="U406" i="2"/>
  <c r="G469" i="15" s="1"/>
  <c r="F404" i="3"/>
  <c r="E469" i="15" s="1"/>
  <c r="E404" i="3"/>
  <c r="C469" i="15" s="1"/>
  <c r="D404" i="3"/>
  <c r="C404" i="3"/>
  <c r="B469" i="15" s="1"/>
  <c r="AL405" i="2"/>
  <c r="AR403" i="3" s="1"/>
  <c r="I403" i="3"/>
  <c r="U405" i="2"/>
  <c r="G468" i="15" s="1"/>
  <c r="G403" i="3"/>
  <c r="F403" i="3"/>
  <c r="E468" i="15" s="1"/>
  <c r="E403" i="3"/>
  <c r="C468" i="15" s="1"/>
  <c r="D403" i="3"/>
  <c r="C403" i="3"/>
  <c r="B468" i="15" s="1"/>
  <c r="H405" i="2" a="1"/>
  <c r="H405" i="2" s="1"/>
  <c r="B403" i="3" s="1"/>
  <c r="AL404" i="2"/>
  <c r="AR402" i="3" s="1"/>
  <c r="AT402" i="3" s="1"/>
  <c r="I402" i="3"/>
  <c r="U404" i="2"/>
  <c r="G467" i="15" s="1"/>
  <c r="G402" i="3"/>
  <c r="E402" i="3"/>
  <c r="C467" i="15" s="1"/>
  <c r="D402" i="3"/>
  <c r="C402" i="3"/>
  <c r="B467" i="15" s="1"/>
  <c r="AL403" i="2"/>
  <c r="AR401" i="3" s="1"/>
  <c r="I401" i="3"/>
  <c r="G401" i="3"/>
  <c r="U403" i="2"/>
  <c r="G466" i="15" s="1"/>
  <c r="F401" i="3"/>
  <c r="E466" i="15" s="1"/>
  <c r="E401" i="3"/>
  <c r="C466" i="15" s="1"/>
  <c r="D401" i="3"/>
  <c r="C401" i="3"/>
  <c r="B466" i="15" s="1"/>
  <c r="I400" i="3"/>
  <c r="U402" i="2"/>
  <c r="G465" i="15" s="1"/>
  <c r="F400" i="3"/>
  <c r="E465" i="15" s="1"/>
  <c r="E400" i="3"/>
  <c r="C465" i="15" s="1"/>
  <c r="D400" i="3"/>
  <c r="C400" i="3"/>
  <c r="B465" i="15" s="1"/>
  <c r="AL401" i="2"/>
  <c r="AR399" i="3" s="1"/>
  <c r="I399" i="3"/>
  <c r="U401" i="2"/>
  <c r="G464" i="15" s="1"/>
  <c r="G399" i="3"/>
  <c r="F399" i="3"/>
  <c r="E464" i="15" s="1"/>
  <c r="E399" i="3"/>
  <c r="C464" i="15" s="1"/>
  <c r="D399" i="3"/>
  <c r="C399" i="3"/>
  <c r="B464" i="15" s="1"/>
  <c r="H401" i="2" a="1"/>
  <c r="H401" i="2" s="1"/>
  <c r="B399" i="3" s="1"/>
  <c r="AL400" i="2"/>
  <c r="AR398" i="3" s="1"/>
  <c r="AT398" i="3" s="1"/>
  <c r="I398" i="3"/>
  <c r="U400" i="2"/>
  <c r="G463" i="15" s="1"/>
  <c r="G398" i="3"/>
  <c r="E398" i="3"/>
  <c r="C463" i="15" s="1"/>
  <c r="D398" i="3"/>
  <c r="C398" i="3"/>
  <c r="B463" i="15" s="1"/>
  <c r="AL399" i="2"/>
  <c r="AR397" i="3" s="1"/>
  <c r="I397" i="3"/>
  <c r="G397" i="3"/>
  <c r="U399" i="2"/>
  <c r="G462" i="15" s="1"/>
  <c r="F397" i="3"/>
  <c r="E462" i="15" s="1"/>
  <c r="E397" i="3"/>
  <c r="C462" i="15" s="1"/>
  <c r="D397" i="3"/>
  <c r="C397" i="3"/>
  <c r="B462" i="15" s="1"/>
  <c r="I396" i="3"/>
  <c r="U398" i="2"/>
  <c r="G461" i="15" s="1"/>
  <c r="F396" i="3"/>
  <c r="E461" i="15" s="1"/>
  <c r="E396" i="3"/>
  <c r="C461" i="15" s="1"/>
  <c r="D396" i="3"/>
  <c r="C396" i="3"/>
  <c r="B461" i="15" s="1"/>
  <c r="AL397" i="2"/>
  <c r="AR395" i="3" s="1"/>
  <c r="I395" i="3"/>
  <c r="U397" i="2"/>
  <c r="G460" i="15" s="1"/>
  <c r="G395" i="3"/>
  <c r="F395" i="3"/>
  <c r="E460" i="15" s="1"/>
  <c r="E395" i="3"/>
  <c r="C460" i="15" s="1"/>
  <c r="D395" i="3"/>
  <c r="C395" i="3"/>
  <c r="B460" i="15" s="1"/>
  <c r="H397" i="2" a="1"/>
  <c r="H397" i="2" s="1"/>
  <c r="B395" i="3" s="1"/>
  <c r="AL396" i="2"/>
  <c r="AR394" i="3" s="1"/>
  <c r="I394" i="3"/>
  <c r="U396" i="2"/>
  <c r="G459" i="15" s="1"/>
  <c r="G394" i="3"/>
  <c r="E394" i="3"/>
  <c r="C459" i="15" s="1"/>
  <c r="D394" i="3"/>
  <c r="C394" i="3"/>
  <c r="B459" i="15" s="1"/>
  <c r="AL395" i="2"/>
  <c r="AR393" i="3" s="1"/>
  <c r="I393" i="3"/>
  <c r="G393" i="3"/>
  <c r="U395" i="2"/>
  <c r="G458" i="15" s="1"/>
  <c r="F393" i="3"/>
  <c r="E458" i="15" s="1"/>
  <c r="E393" i="3"/>
  <c r="C458" i="15" s="1"/>
  <c r="D393" i="3"/>
  <c r="C393" i="3"/>
  <c r="B458" i="15" s="1"/>
  <c r="I392" i="3"/>
  <c r="U394" i="2"/>
  <c r="G457" i="15" s="1"/>
  <c r="F392" i="3"/>
  <c r="E457" i="15" s="1"/>
  <c r="E392" i="3"/>
  <c r="C457" i="15" s="1"/>
  <c r="D392" i="3"/>
  <c r="C392" i="3"/>
  <c r="B457" i="15" s="1"/>
  <c r="AL393" i="2"/>
  <c r="AR391" i="3" s="1"/>
  <c r="AT391" i="3" s="1"/>
  <c r="I391" i="3"/>
  <c r="U393" i="2"/>
  <c r="G456" i="15" s="1"/>
  <c r="G391" i="3"/>
  <c r="F391" i="3"/>
  <c r="E456" i="15" s="1"/>
  <c r="E391" i="3"/>
  <c r="C456" i="15" s="1"/>
  <c r="D391" i="3"/>
  <c r="C391" i="3"/>
  <c r="B456" i="15" s="1"/>
  <c r="H393" i="2" a="1"/>
  <c r="H393" i="2" s="1"/>
  <c r="B391" i="3" s="1"/>
  <c r="AL392" i="2"/>
  <c r="AR390" i="3" s="1"/>
  <c r="AT390" i="3" s="1"/>
  <c r="I390" i="3"/>
  <c r="U392" i="2"/>
  <c r="G455" i="15" s="1"/>
  <c r="G390" i="3"/>
  <c r="E390" i="3"/>
  <c r="C455" i="15" s="1"/>
  <c r="D390" i="3"/>
  <c r="C390" i="3"/>
  <c r="B455" i="15" s="1"/>
  <c r="AL391" i="2"/>
  <c r="AR389" i="3" s="1"/>
  <c r="I389" i="3"/>
  <c r="G389" i="3"/>
  <c r="U391" i="2"/>
  <c r="G454" i="15" s="1"/>
  <c r="F389" i="3"/>
  <c r="E454" i="15" s="1"/>
  <c r="E389" i="3"/>
  <c r="C454" i="15" s="1"/>
  <c r="D389" i="3"/>
  <c r="C389" i="3"/>
  <c r="B454" i="15" s="1"/>
  <c r="I388" i="3"/>
  <c r="U390" i="2"/>
  <c r="G453" i="15" s="1"/>
  <c r="F388" i="3"/>
  <c r="E453" i="15" s="1"/>
  <c r="E388" i="3"/>
  <c r="C453" i="15" s="1"/>
  <c r="D388" i="3"/>
  <c r="C388" i="3"/>
  <c r="B453" i="15" s="1"/>
  <c r="AL389" i="2"/>
  <c r="AR387" i="3" s="1"/>
  <c r="I387" i="3"/>
  <c r="U389" i="2"/>
  <c r="G452" i="15" s="1"/>
  <c r="G387" i="3"/>
  <c r="F387" i="3"/>
  <c r="E452" i="15" s="1"/>
  <c r="E387" i="3"/>
  <c r="C452" i="15" s="1"/>
  <c r="D387" i="3"/>
  <c r="C387" i="3"/>
  <c r="B452" i="15" s="1"/>
  <c r="H389" i="2" a="1"/>
  <c r="H389" i="2" s="1"/>
  <c r="B387" i="3" s="1"/>
  <c r="AL388" i="2"/>
  <c r="AR386" i="3" s="1"/>
  <c r="I386" i="3"/>
  <c r="U388" i="2"/>
  <c r="G451" i="15" s="1"/>
  <c r="G386" i="3"/>
  <c r="E386" i="3"/>
  <c r="C451" i="15" s="1"/>
  <c r="D386" i="3"/>
  <c r="C386" i="3"/>
  <c r="B451" i="15" s="1"/>
  <c r="AL387" i="2"/>
  <c r="AR385" i="3" s="1"/>
  <c r="I385" i="3"/>
  <c r="G385" i="3"/>
  <c r="U387" i="2"/>
  <c r="G450" i="15" s="1"/>
  <c r="F385" i="3"/>
  <c r="E450" i="15" s="1"/>
  <c r="E385" i="3"/>
  <c r="C450" i="15" s="1"/>
  <c r="D385" i="3"/>
  <c r="C385" i="3"/>
  <c r="B450" i="15" s="1"/>
  <c r="I384" i="3"/>
  <c r="U386" i="2"/>
  <c r="G449" i="15" s="1"/>
  <c r="F384" i="3"/>
  <c r="E449" i="15" s="1"/>
  <c r="E384" i="3"/>
  <c r="C449" i="15" s="1"/>
  <c r="D384" i="3"/>
  <c r="C384" i="3"/>
  <c r="B449" i="15" s="1"/>
  <c r="AL385" i="2"/>
  <c r="AR383" i="3" s="1"/>
  <c r="I383" i="3"/>
  <c r="U385" i="2"/>
  <c r="G448" i="15" s="1"/>
  <c r="G383" i="3"/>
  <c r="F383" i="3"/>
  <c r="E448" i="15" s="1"/>
  <c r="E383" i="3"/>
  <c r="C448" i="15" s="1"/>
  <c r="D383" i="3"/>
  <c r="C383" i="3"/>
  <c r="B448" i="15" s="1"/>
  <c r="H385" i="2" a="1"/>
  <c r="H385" i="2" s="1"/>
  <c r="B383" i="3" s="1"/>
  <c r="AL384" i="2"/>
  <c r="AR382" i="3" s="1"/>
  <c r="I382" i="3"/>
  <c r="U384" i="2"/>
  <c r="G447" i="15" s="1"/>
  <c r="G382" i="3"/>
  <c r="E382" i="3"/>
  <c r="C447" i="15" s="1"/>
  <c r="D382" i="3"/>
  <c r="C382" i="3"/>
  <c r="B447" i="15" s="1"/>
  <c r="AL383" i="2"/>
  <c r="AR381" i="3" s="1"/>
  <c r="I381" i="3"/>
  <c r="G381" i="3"/>
  <c r="U383" i="2"/>
  <c r="G446" i="15" s="1"/>
  <c r="F381" i="3"/>
  <c r="E446" i="15" s="1"/>
  <c r="E381" i="3"/>
  <c r="C446" i="15" s="1"/>
  <c r="D381" i="3"/>
  <c r="C381" i="3"/>
  <c r="B446" i="15" s="1"/>
  <c r="I380" i="3"/>
  <c r="U382" i="2"/>
  <c r="G445" i="15" s="1"/>
  <c r="F380" i="3"/>
  <c r="E445" i="15" s="1"/>
  <c r="E380" i="3"/>
  <c r="C445" i="15" s="1"/>
  <c r="D380" i="3"/>
  <c r="C380" i="3"/>
  <c r="B445" i="15" s="1"/>
  <c r="AL381" i="2"/>
  <c r="AR379" i="3" s="1"/>
  <c r="I379" i="3"/>
  <c r="U381" i="2"/>
  <c r="G444" i="15" s="1"/>
  <c r="G379" i="3"/>
  <c r="F379" i="3"/>
  <c r="E444" i="15" s="1"/>
  <c r="E379" i="3"/>
  <c r="C444" i="15" s="1"/>
  <c r="D379" i="3"/>
  <c r="C379" i="3"/>
  <c r="B444" i="15" s="1"/>
  <c r="H381" i="2" a="1"/>
  <c r="H381" i="2" s="1"/>
  <c r="B379" i="3" s="1"/>
  <c r="AL380" i="2"/>
  <c r="AR378" i="3" s="1"/>
  <c r="I378" i="3"/>
  <c r="U380" i="2"/>
  <c r="G443" i="15" s="1"/>
  <c r="G378" i="3"/>
  <c r="E378" i="3"/>
  <c r="C443" i="15" s="1"/>
  <c r="D378" i="3"/>
  <c r="C378" i="3"/>
  <c r="B443" i="15" s="1"/>
  <c r="AL379" i="2"/>
  <c r="AR377" i="3" s="1"/>
  <c r="I377" i="3"/>
  <c r="G377" i="3"/>
  <c r="U379" i="2"/>
  <c r="G442" i="15" s="1"/>
  <c r="F377" i="3"/>
  <c r="E442" i="15" s="1"/>
  <c r="E377" i="3"/>
  <c r="C442" i="15" s="1"/>
  <c r="D377" i="3"/>
  <c r="C377" i="3"/>
  <c r="B442" i="15" s="1"/>
  <c r="I376" i="3"/>
  <c r="U378" i="2"/>
  <c r="G441" i="15" s="1"/>
  <c r="F376" i="3"/>
  <c r="E441" i="15" s="1"/>
  <c r="E376" i="3"/>
  <c r="C441" i="15" s="1"/>
  <c r="D376" i="3"/>
  <c r="C376" i="3"/>
  <c r="B441" i="15" s="1"/>
  <c r="AL377" i="2"/>
  <c r="AR375" i="3" s="1"/>
  <c r="I375" i="3"/>
  <c r="U377" i="2"/>
  <c r="G440" i="15" s="1"/>
  <c r="G375" i="3"/>
  <c r="F375" i="3"/>
  <c r="E440" i="15" s="1"/>
  <c r="E375" i="3"/>
  <c r="C440" i="15" s="1"/>
  <c r="D375" i="3"/>
  <c r="C375" i="3"/>
  <c r="B440" i="15" s="1"/>
  <c r="H377" i="2" a="1"/>
  <c r="H377" i="2" s="1"/>
  <c r="B375" i="3" s="1"/>
  <c r="AL376" i="2"/>
  <c r="AR374" i="3" s="1"/>
  <c r="I374" i="3"/>
  <c r="U376" i="2"/>
  <c r="G439" i="15" s="1"/>
  <c r="G374" i="3"/>
  <c r="E374" i="3"/>
  <c r="C439" i="15" s="1"/>
  <c r="D374" i="3"/>
  <c r="C374" i="3"/>
  <c r="B439" i="15" s="1"/>
  <c r="AL375" i="2"/>
  <c r="AR373" i="3" s="1"/>
  <c r="I373" i="3"/>
  <c r="G373" i="3"/>
  <c r="U375" i="2"/>
  <c r="G438" i="15" s="1"/>
  <c r="F373" i="3"/>
  <c r="E438" i="15" s="1"/>
  <c r="E373" i="3"/>
  <c r="C438" i="15" s="1"/>
  <c r="D373" i="3"/>
  <c r="C373" i="3"/>
  <c r="B438" i="15" s="1"/>
  <c r="I372" i="3"/>
  <c r="U374" i="2"/>
  <c r="G437" i="15" s="1"/>
  <c r="F372" i="3"/>
  <c r="E437" i="15" s="1"/>
  <c r="E372" i="3"/>
  <c r="C437" i="15" s="1"/>
  <c r="D372" i="3"/>
  <c r="C372" i="3"/>
  <c r="B437" i="15" s="1"/>
  <c r="AL373" i="2"/>
  <c r="AR371" i="3" s="1"/>
  <c r="I371" i="3"/>
  <c r="U373" i="2"/>
  <c r="G436" i="15" s="1"/>
  <c r="G371" i="3"/>
  <c r="F371" i="3"/>
  <c r="E436" i="15" s="1"/>
  <c r="E371" i="3"/>
  <c r="C436" i="15" s="1"/>
  <c r="D371" i="3"/>
  <c r="C371" i="3"/>
  <c r="B436" i="15" s="1"/>
  <c r="H373" i="2" a="1"/>
  <c r="H373" i="2" s="1"/>
  <c r="B371" i="3" s="1"/>
  <c r="AL372" i="2"/>
  <c r="AR370" i="3" s="1"/>
  <c r="AT370" i="3" s="1"/>
  <c r="I370" i="3"/>
  <c r="U372" i="2"/>
  <c r="G435" i="15" s="1"/>
  <c r="G370" i="3"/>
  <c r="E370" i="3"/>
  <c r="C435" i="15" s="1"/>
  <c r="D370" i="3"/>
  <c r="C370" i="3"/>
  <c r="B435" i="15" s="1"/>
  <c r="AL371" i="2"/>
  <c r="AR369" i="3" s="1"/>
  <c r="I369" i="3"/>
  <c r="G369" i="3"/>
  <c r="U371" i="2"/>
  <c r="G434" i="15" s="1"/>
  <c r="F369" i="3"/>
  <c r="E434" i="15" s="1"/>
  <c r="E369" i="3"/>
  <c r="C434" i="15" s="1"/>
  <c r="D369" i="3"/>
  <c r="C369" i="3"/>
  <c r="B434" i="15" s="1"/>
  <c r="I368" i="3"/>
  <c r="U370" i="2"/>
  <c r="G433" i="15" s="1"/>
  <c r="F368" i="3"/>
  <c r="E433" i="15" s="1"/>
  <c r="E368" i="3"/>
  <c r="C433" i="15" s="1"/>
  <c r="D368" i="3"/>
  <c r="C368" i="3"/>
  <c r="B433" i="15" s="1"/>
  <c r="AL369" i="2"/>
  <c r="AR367" i="3" s="1"/>
  <c r="AT367" i="3" s="1"/>
  <c r="I367" i="3"/>
  <c r="U369" i="2"/>
  <c r="G432" i="15" s="1"/>
  <c r="G367" i="3"/>
  <c r="F367" i="3"/>
  <c r="E432" i="15" s="1"/>
  <c r="E367" i="3"/>
  <c r="C432" i="15" s="1"/>
  <c r="D367" i="3"/>
  <c r="C367" i="3"/>
  <c r="B432" i="15" s="1"/>
  <c r="H369" i="2" a="1"/>
  <c r="H369" i="2" s="1"/>
  <c r="B367" i="3" s="1"/>
  <c r="AL368" i="2"/>
  <c r="AR366" i="3" s="1"/>
  <c r="AT366" i="3" s="1"/>
  <c r="I366" i="3"/>
  <c r="U368" i="2"/>
  <c r="G431" i="15" s="1"/>
  <c r="G366" i="3"/>
  <c r="E366" i="3"/>
  <c r="C431" i="15" s="1"/>
  <c r="D366" i="3"/>
  <c r="C366" i="3"/>
  <c r="B431" i="15" s="1"/>
  <c r="AL367" i="2"/>
  <c r="AR365" i="3" s="1"/>
  <c r="I365" i="3"/>
  <c r="G365" i="3"/>
  <c r="U367" i="2"/>
  <c r="G430" i="15" s="1"/>
  <c r="F365" i="3"/>
  <c r="E430" i="15" s="1"/>
  <c r="E365" i="3"/>
  <c r="C430" i="15" s="1"/>
  <c r="D365" i="3"/>
  <c r="C365" i="3"/>
  <c r="B430" i="15" s="1"/>
  <c r="I364" i="3"/>
  <c r="U366" i="2"/>
  <c r="G429" i="15" s="1"/>
  <c r="F364" i="3"/>
  <c r="E429" i="15" s="1"/>
  <c r="E364" i="3"/>
  <c r="C429" i="15" s="1"/>
  <c r="D364" i="3"/>
  <c r="C364" i="3"/>
  <c r="B429" i="15" s="1"/>
  <c r="AL365" i="2"/>
  <c r="AR363" i="3" s="1"/>
  <c r="I363" i="3"/>
  <c r="U365" i="2"/>
  <c r="G428" i="15" s="1"/>
  <c r="G363" i="3"/>
  <c r="F363" i="3"/>
  <c r="E428" i="15" s="1"/>
  <c r="E363" i="3"/>
  <c r="C428" i="15" s="1"/>
  <c r="D363" i="3"/>
  <c r="C363" i="3"/>
  <c r="B428" i="15" s="1"/>
  <c r="H365" i="2" a="1"/>
  <c r="H365" i="2" s="1"/>
  <c r="B363" i="3" s="1"/>
  <c r="AL364" i="2"/>
  <c r="AR362" i="3" s="1"/>
  <c r="AT362" i="3" s="1"/>
  <c r="I362" i="3"/>
  <c r="U364" i="2"/>
  <c r="G427" i="15" s="1"/>
  <c r="G362" i="3"/>
  <c r="E362" i="3"/>
  <c r="C427" i="15" s="1"/>
  <c r="D362" i="3"/>
  <c r="C362" i="3"/>
  <c r="B427" i="15" s="1"/>
  <c r="AL363" i="2"/>
  <c r="AR361" i="3" s="1"/>
  <c r="I361" i="3"/>
  <c r="G361" i="3"/>
  <c r="U363" i="2"/>
  <c r="G426" i="15" s="1"/>
  <c r="F361" i="3"/>
  <c r="E426" i="15" s="1"/>
  <c r="E361" i="3"/>
  <c r="C426" i="15" s="1"/>
  <c r="D361" i="3"/>
  <c r="C361" i="3"/>
  <c r="B426" i="15" s="1"/>
  <c r="I360" i="3"/>
  <c r="U362" i="2"/>
  <c r="G425" i="15" s="1"/>
  <c r="F360" i="3"/>
  <c r="E425" i="15" s="1"/>
  <c r="E360" i="3"/>
  <c r="C425" i="15" s="1"/>
  <c r="D360" i="3"/>
  <c r="C360" i="3"/>
  <c r="B425" i="15" s="1"/>
  <c r="AL361" i="2"/>
  <c r="AR359" i="3" s="1"/>
  <c r="I359" i="3"/>
  <c r="U361" i="2"/>
  <c r="G424" i="15" s="1"/>
  <c r="G359" i="3"/>
  <c r="F359" i="3"/>
  <c r="E424" i="15" s="1"/>
  <c r="E359" i="3"/>
  <c r="C424" i="15" s="1"/>
  <c r="D359" i="3"/>
  <c r="C359" i="3"/>
  <c r="B424" i="15" s="1"/>
  <c r="H361" i="2" a="1"/>
  <c r="H361" i="2" s="1"/>
  <c r="B359" i="3" s="1"/>
  <c r="AL360" i="2"/>
  <c r="AR358" i="3" s="1"/>
  <c r="AT358" i="3" s="1"/>
  <c r="I358" i="3"/>
  <c r="U360" i="2"/>
  <c r="G423" i="15" s="1"/>
  <c r="G358" i="3"/>
  <c r="E358" i="3"/>
  <c r="C423" i="15" s="1"/>
  <c r="D358" i="3"/>
  <c r="C358" i="3"/>
  <c r="B423" i="15" s="1"/>
  <c r="AL359" i="2"/>
  <c r="AR357" i="3" s="1"/>
  <c r="I357" i="3"/>
  <c r="G357" i="3"/>
  <c r="U359" i="2"/>
  <c r="G422" i="15" s="1"/>
  <c r="F357" i="3"/>
  <c r="E422" i="15" s="1"/>
  <c r="E357" i="3"/>
  <c r="C422" i="15" s="1"/>
  <c r="D357" i="3"/>
  <c r="C357" i="3"/>
  <c r="B422" i="15" s="1"/>
  <c r="I356" i="3"/>
  <c r="U358" i="2"/>
  <c r="G421" i="15" s="1"/>
  <c r="F356" i="3"/>
  <c r="E421" i="15" s="1"/>
  <c r="E356" i="3"/>
  <c r="C421" i="15" s="1"/>
  <c r="D356" i="3"/>
  <c r="C356" i="3"/>
  <c r="B421" i="15" s="1"/>
  <c r="AL357" i="2"/>
  <c r="AR355" i="3" s="1"/>
  <c r="I355" i="3"/>
  <c r="U357" i="2"/>
  <c r="G420" i="15" s="1"/>
  <c r="G355" i="3"/>
  <c r="F355" i="3"/>
  <c r="E420" i="15" s="1"/>
  <c r="E355" i="3"/>
  <c r="C420" i="15" s="1"/>
  <c r="D355" i="3"/>
  <c r="C355" i="3"/>
  <c r="B420" i="15" s="1"/>
  <c r="H357" i="2" a="1"/>
  <c r="H357" i="2" s="1"/>
  <c r="B355" i="3" s="1"/>
  <c r="AL356" i="2"/>
  <c r="AR354" i="3" s="1"/>
  <c r="AT354" i="3" s="1"/>
  <c r="I354" i="3"/>
  <c r="U356" i="2"/>
  <c r="G419" i="15" s="1"/>
  <c r="G354" i="3"/>
  <c r="E354" i="3"/>
  <c r="C419" i="15" s="1"/>
  <c r="D354" i="3"/>
  <c r="C354" i="3"/>
  <c r="B419" i="15" s="1"/>
  <c r="AL355" i="2"/>
  <c r="AR353" i="3" s="1"/>
  <c r="I353" i="3"/>
  <c r="G353" i="3"/>
  <c r="U355" i="2"/>
  <c r="G418" i="15" s="1"/>
  <c r="F353" i="3"/>
  <c r="E418" i="15" s="1"/>
  <c r="E353" i="3"/>
  <c r="C418" i="15" s="1"/>
  <c r="D353" i="3"/>
  <c r="C353" i="3"/>
  <c r="B418" i="15" s="1"/>
  <c r="I352" i="3"/>
  <c r="U354" i="2"/>
  <c r="G417" i="15" s="1"/>
  <c r="F352" i="3"/>
  <c r="E417" i="15" s="1"/>
  <c r="E352" i="3"/>
  <c r="C417" i="15" s="1"/>
  <c r="D352" i="3"/>
  <c r="C352" i="3"/>
  <c r="B417" i="15" s="1"/>
  <c r="AL353" i="2"/>
  <c r="AR351" i="3" s="1"/>
  <c r="I351" i="3"/>
  <c r="U353" i="2"/>
  <c r="G416" i="15" s="1"/>
  <c r="G351" i="3"/>
  <c r="F351" i="3"/>
  <c r="E416" i="15" s="1"/>
  <c r="E351" i="3"/>
  <c r="C416" i="15" s="1"/>
  <c r="D351" i="3"/>
  <c r="C351" i="3"/>
  <c r="B416" i="15" s="1"/>
  <c r="H353" i="2" a="1"/>
  <c r="H353" i="2" s="1"/>
  <c r="B351" i="3" s="1"/>
  <c r="AL352" i="2"/>
  <c r="AR350" i="3" s="1"/>
  <c r="I350" i="3"/>
  <c r="U352" i="2"/>
  <c r="G415" i="15" s="1"/>
  <c r="G350" i="3"/>
  <c r="E350" i="3"/>
  <c r="C415" i="15" s="1"/>
  <c r="D350" i="3"/>
  <c r="C350" i="3"/>
  <c r="B415" i="15" s="1"/>
  <c r="AL351" i="2"/>
  <c r="AR349" i="3" s="1"/>
  <c r="I349" i="3"/>
  <c r="G349" i="3"/>
  <c r="U351" i="2"/>
  <c r="G414" i="15" s="1"/>
  <c r="F349" i="3"/>
  <c r="E414" i="15" s="1"/>
  <c r="E349" i="3"/>
  <c r="C414" i="15" s="1"/>
  <c r="D349" i="3"/>
  <c r="C349" i="3"/>
  <c r="B414" i="15" s="1"/>
  <c r="I348" i="3"/>
  <c r="U350" i="2"/>
  <c r="G413" i="15" s="1"/>
  <c r="F348" i="3"/>
  <c r="E413" i="15" s="1"/>
  <c r="E348" i="3"/>
  <c r="C413" i="15" s="1"/>
  <c r="D348" i="3"/>
  <c r="C348" i="3"/>
  <c r="B413" i="15" s="1"/>
  <c r="AL349" i="2"/>
  <c r="AR347" i="3" s="1"/>
  <c r="I347" i="3"/>
  <c r="U349" i="2"/>
  <c r="G412" i="15" s="1"/>
  <c r="G347" i="3"/>
  <c r="F347" i="3"/>
  <c r="E412" i="15" s="1"/>
  <c r="E347" i="3"/>
  <c r="C412" i="15" s="1"/>
  <c r="D347" i="3"/>
  <c r="C347" i="3"/>
  <c r="B412" i="15" s="1"/>
  <c r="H349" i="2" a="1"/>
  <c r="H349" i="2" s="1"/>
  <c r="B347" i="3" s="1"/>
  <c r="AL348" i="2"/>
  <c r="AR346" i="3" s="1"/>
  <c r="I346" i="3"/>
  <c r="U348" i="2"/>
  <c r="G411" i="15" s="1"/>
  <c r="G346" i="3"/>
  <c r="E346" i="3"/>
  <c r="C411" i="15" s="1"/>
  <c r="D346" i="3"/>
  <c r="C346" i="3"/>
  <c r="B411" i="15" s="1"/>
  <c r="AL347" i="2"/>
  <c r="AR345" i="3" s="1"/>
  <c r="AT345" i="3" s="1"/>
  <c r="I345" i="3"/>
  <c r="G345" i="3"/>
  <c r="U347" i="2"/>
  <c r="G410" i="15" s="1"/>
  <c r="F345" i="3"/>
  <c r="E410" i="15" s="1"/>
  <c r="E345" i="3"/>
  <c r="C410" i="15" s="1"/>
  <c r="D345" i="3"/>
  <c r="C345" i="3"/>
  <c r="B410" i="15" s="1"/>
  <c r="I344" i="3"/>
  <c r="U346" i="2"/>
  <c r="G409" i="15" s="1"/>
  <c r="F344" i="3"/>
  <c r="E409" i="15" s="1"/>
  <c r="E344" i="3"/>
  <c r="C409" i="15" s="1"/>
  <c r="D344" i="3"/>
  <c r="C344" i="3"/>
  <c r="B409" i="15" s="1"/>
  <c r="AL345" i="2"/>
  <c r="AR343" i="3" s="1"/>
  <c r="AT343" i="3" s="1"/>
  <c r="I343" i="3"/>
  <c r="U345" i="2"/>
  <c r="G408" i="15" s="1"/>
  <c r="G343" i="3"/>
  <c r="F343" i="3"/>
  <c r="E408" i="15" s="1"/>
  <c r="E343" i="3"/>
  <c r="C408" i="15" s="1"/>
  <c r="D343" i="3"/>
  <c r="C343" i="3"/>
  <c r="B408" i="15" s="1"/>
  <c r="H345" i="2" a="1"/>
  <c r="H345" i="2" s="1"/>
  <c r="B343" i="3" s="1"/>
  <c r="AL344" i="2"/>
  <c r="AR342" i="3" s="1"/>
  <c r="AT342" i="3" s="1"/>
  <c r="I342" i="3"/>
  <c r="U344" i="2"/>
  <c r="G407" i="15" s="1"/>
  <c r="G342" i="3"/>
  <c r="E342" i="3"/>
  <c r="C407" i="15" s="1"/>
  <c r="D342" i="3"/>
  <c r="C342" i="3"/>
  <c r="B407" i="15" s="1"/>
  <c r="AL343" i="2"/>
  <c r="AR341" i="3" s="1"/>
  <c r="I341" i="3"/>
  <c r="G341" i="3"/>
  <c r="U343" i="2"/>
  <c r="G406" i="15" s="1"/>
  <c r="F341" i="3"/>
  <c r="E406" i="15" s="1"/>
  <c r="E341" i="3"/>
  <c r="C406" i="15" s="1"/>
  <c r="D341" i="3"/>
  <c r="C341" i="3"/>
  <c r="B406" i="15" s="1"/>
  <c r="I340" i="3"/>
  <c r="U342" i="2"/>
  <c r="G405" i="15" s="1"/>
  <c r="F340" i="3"/>
  <c r="E405" i="15" s="1"/>
  <c r="E340" i="3"/>
  <c r="C405" i="15" s="1"/>
  <c r="D340" i="3"/>
  <c r="C340" i="3"/>
  <c r="B405" i="15" s="1"/>
  <c r="AL341" i="2"/>
  <c r="AR339" i="3" s="1"/>
  <c r="AT339" i="3" s="1"/>
  <c r="I339" i="3"/>
  <c r="U341" i="2"/>
  <c r="G404" i="15" s="1"/>
  <c r="G339" i="3"/>
  <c r="F339" i="3"/>
  <c r="E404" i="15" s="1"/>
  <c r="E339" i="3"/>
  <c r="C404" i="15" s="1"/>
  <c r="D339" i="3"/>
  <c r="C339" i="3"/>
  <c r="B404" i="15" s="1"/>
  <c r="H341" i="2" a="1"/>
  <c r="H341" i="2" s="1"/>
  <c r="B339" i="3" s="1"/>
  <c r="AL340" i="2"/>
  <c r="AR338" i="3" s="1"/>
  <c r="I338" i="3"/>
  <c r="U340" i="2"/>
  <c r="G403" i="15" s="1"/>
  <c r="G338" i="3"/>
  <c r="E338" i="3"/>
  <c r="C403" i="15" s="1"/>
  <c r="D338" i="3"/>
  <c r="C338" i="3"/>
  <c r="B403" i="15" s="1"/>
  <c r="AL339" i="2"/>
  <c r="AR337" i="3" s="1"/>
  <c r="AT337" i="3" s="1"/>
  <c r="I337" i="3"/>
  <c r="G337" i="3"/>
  <c r="U339" i="2"/>
  <c r="G402" i="15" s="1"/>
  <c r="F337" i="3"/>
  <c r="E402" i="15" s="1"/>
  <c r="E337" i="3"/>
  <c r="C402" i="15" s="1"/>
  <c r="D337" i="3"/>
  <c r="C337" i="3"/>
  <c r="B402" i="15" s="1"/>
  <c r="I336" i="3"/>
  <c r="U338" i="2"/>
  <c r="G401" i="15" s="1"/>
  <c r="F336" i="3"/>
  <c r="E401" i="15" s="1"/>
  <c r="E336" i="3"/>
  <c r="C401" i="15" s="1"/>
  <c r="D336" i="3"/>
  <c r="C336" i="3"/>
  <c r="B401" i="15" s="1"/>
  <c r="AL337" i="2"/>
  <c r="AR335" i="3" s="1"/>
  <c r="I335" i="3"/>
  <c r="U337" i="2"/>
  <c r="G400" i="15" s="1"/>
  <c r="G335" i="3"/>
  <c r="F335" i="3"/>
  <c r="E400" i="15" s="1"/>
  <c r="E335" i="3"/>
  <c r="C400" i="15" s="1"/>
  <c r="D335" i="3"/>
  <c r="C335" i="3"/>
  <c r="B400" i="15" s="1"/>
  <c r="H337" i="2" a="1"/>
  <c r="H337" i="2" s="1"/>
  <c r="B335" i="3" s="1"/>
  <c r="AL336" i="2"/>
  <c r="AR334" i="3" s="1"/>
  <c r="I334" i="3"/>
  <c r="U336" i="2"/>
  <c r="G399" i="15" s="1"/>
  <c r="G334" i="3"/>
  <c r="E334" i="3"/>
  <c r="C399" i="15" s="1"/>
  <c r="D334" i="3"/>
  <c r="C334" i="3"/>
  <c r="B399" i="15" s="1"/>
  <c r="AL335" i="2"/>
  <c r="AR333" i="3" s="1"/>
  <c r="I333" i="3"/>
  <c r="G333" i="3"/>
  <c r="U335" i="2"/>
  <c r="G398" i="15" s="1"/>
  <c r="F333" i="3"/>
  <c r="E398" i="15" s="1"/>
  <c r="E333" i="3"/>
  <c r="C398" i="15" s="1"/>
  <c r="D333" i="3"/>
  <c r="C333" i="3"/>
  <c r="B398" i="15" s="1"/>
  <c r="I332" i="3"/>
  <c r="U334" i="2"/>
  <c r="G397" i="15" s="1"/>
  <c r="F332" i="3"/>
  <c r="E397" i="15" s="1"/>
  <c r="E332" i="3"/>
  <c r="C397" i="15" s="1"/>
  <c r="D332" i="3"/>
  <c r="C332" i="3"/>
  <c r="B397" i="15" s="1"/>
  <c r="AL333" i="2"/>
  <c r="AR331" i="3" s="1"/>
  <c r="I331" i="3"/>
  <c r="U333" i="2"/>
  <c r="G396" i="15" s="1"/>
  <c r="G331" i="3"/>
  <c r="F331" i="3"/>
  <c r="E396" i="15" s="1"/>
  <c r="E331" i="3"/>
  <c r="C396" i="15" s="1"/>
  <c r="D331" i="3"/>
  <c r="C331" i="3"/>
  <c r="B396" i="15" s="1"/>
  <c r="H333" i="2" a="1"/>
  <c r="H333" i="2" s="1"/>
  <c r="B331" i="3" s="1"/>
  <c r="AL332" i="2"/>
  <c r="AR330" i="3" s="1"/>
  <c r="I330" i="3"/>
  <c r="U332" i="2"/>
  <c r="G395" i="15" s="1"/>
  <c r="G330" i="3"/>
  <c r="E330" i="3"/>
  <c r="C395" i="15" s="1"/>
  <c r="D330" i="3"/>
  <c r="C330" i="3"/>
  <c r="B395" i="15" s="1"/>
  <c r="AL331" i="2"/>
  <c r="AR329" i="3" s="1"/>
  <c r="I329" i="3"/>
  <c r="G329" i="3"/>
  <c r="U331" i="2"/>
  <c r="G394" i="15" s="1"/>
  <c r="F329" i="3"/>
  <c r="E394" i="15" s="1"/>
  <c r="E329" i="3"/>
  <c r="C394" i="15" s="1"/>
  <c r="D329" i="3"/>
  <c r="C329" i="3"/>
  <c r="B394" i="15" s="1"/>
  <c r="I328" i="3"/>
  <c r="U330" i="2"/>
  <c r="G393" i="15" s="1"/>
  <c r="F328" i="3"/>
  <c r="E393" i="15" s="1"/>
  <c r="E328" i="3"/>
  <c r="C393" i="15" s="1"/>
  <c r="D328" i="3"/>
  <c r="C328" i="3"/>
  <c r="B393" i="15" s="1"/>
  <c r="AL329" i="2"/>
  <c r="AR327" i="3" s="1"/>
  <c r="I327" i="3"/>
  <c r="U329" i="2"/>
  <c r="G392" i="15" s="1"/>
  <c r="G327" i="3"/>
  <c r="F327" i="3"/>
  <c r="E392" i="15" s="1"/>
  <c r="E327" i="3"/>
  <c r="C392" i="15" s="1"/>
  <c r="D327" i="3"/>
  <c r="C327" i="3"/>
  <c r="B392" i="15" s="1"/>
  <c r="H329" i="2" a="1"/>
  <c r="H329" i="2" s="1"/>
  <c r="B327" i="3" s="1"/>
  <c r="AL328" i="2"/>
  <c r="AR326" i="3" s="1"/>
  <c r="I326" i="3"/>
  <c r="U328" i="2"/>
  <c r="G391" i="15" s="1"/>
  <c r="G326" i="3"/>
  <c r="E326" i="3"/>
  <c r="C391" i="15" s="1"/>
  <c r="D326" i="3"/>
  <c r="C326" i="3"/>
  <c r="B391" i="15" s="1"/>
  <c r="AL327" i="2"/>
  <c r="AR325" i="3" s="1"/>
  <c r="I325" i="3"/>
  <c r="G325" i="3"/>
  <c r="U327" i="2"/>
  <c r="G390" i="15" s="1"/>
  <c r="F325" i="3"/>
  <c r="E390" i="15" s="1"/>
  <c r="E325" i="3"/>
  <c r="C390" i="15" s="1"/>
  <c r="D325" i="3"/>
  <c r="C325" i="3"/>
  <c r="B390" i="15" s="1"/>
  <c r="I324" i="3"/>
  <c r="U326" i="2"/>
  <c r="G389" i="15" s="1"/>
  <c r="F324" i="3"/>
  <c r="E389" i="15" s="1"/>
  <c r="E324" i="3"/>
  <c r="C389" i="15" s="1"/>
  <c r="D324" i="3"/>
  <c r="C324" i="3"/>
  <c r="B389" i="15" s="1"/>
  <c r="AL325" i="2"/>
  <c r="AR323" i="3" s="1"/>
  <c r="I323" i="3"/>
  <c r="U325" i="2"/>
  <c r="G388" i="15" s="1"/>
  <c r="G323" i="3"/>
  <c r="F323" i="3"/>
  <c r="E388" i="15" s="1"/>
  <c r="E323" i="3"/>
  <c r="C388" i="15" s="1"/>
  <c r="D323" i="3"/>
  <c r="C323" i="3"/>
  <c r="B388" i="15" s="1"/>
  <c r="H325" i="2" a="1"/>
  <c r="H325" i="2" s="1"/>
  <c r="B323" i="3" s="1"/>
  <c r="AL324" i="2"/>
  <c r="AR322" i="3" s="1"/>
  <c r="I322" i="3"/>
  <c r="U324" i="2"/>
  <c r="G387" i="15" s="1"/>
  <c r="G322" i="3"/>
  <c r="E322" i="3"/>
  <c r="C387" i="15" s="1"/>
  <c r="D322" i="3"/>
  <c r="C322" i="3"/>
  <c r="B387" i="15" s="1"/>
  <c r="AL323" i="2"/>
  <c r="AR321" i="3" s="1"/>
  <c r="I321" i="3"/>
  <c r="G321" i="3"/>
  <c r="U323" i="2"/>
  <c r="G386" i="15" s="1"/>
  <c r="F321" i="3"/>
  <c r="E386" i="15" s="1"/>
  <c r="E321" i="3"/>
  <c r="C386" i="15" s="1"/>
  <c r="D321" i="3"/>
  <c r="C321" i="3"/>
  <c r="B386" i="15" s="1"/>
  <c r="I320" i="3"/>
  <c r="U322" i="2"/>
  <c r="G385" i="15" s="1"/>
  <c r="F320" i="3"/>
  <c r="E385" i="15" s="1"/>
  <c r="E320" i="3"/>
  <c r="C385" i="15" s="1"/>
  <c r="D320" i="3"/>
  <c r="C320" i="3"/>
  <c r="B385" i="15" s="1"/>
  <c r="AL321" i="2"/>
  <c r="AR319" i="3" s="1"/>
  <c r="I319" i="3"/>
  <c r="U321" i="2"/>
  <c r="G384" i="15" s="1"/>
  <c r="G319" i="3"/>
  <c r="F319" i="3"/>
  <c r="E384" i="15" s="1"/>
  <c r="E319" i="3"/>
  <c r="C384" i="15" s="1"/>
  <c r="D319" i="3"/>
  <c r="C319" i="3"/>
  <c r="B384" i="15" s="1"/>
  <c r="H321" i="2" a="1"/>
  <c r="H321" i="2" s="1"/>
  <c r="B319" i="3" s="1"/>
  <c r="AL320" i="2"/>
  <c r="AR318" i="3" s="1"/>
  <c r="I318" i="3"/>
  <c r="U320" i="2"/>
  <c r="G383" i="15" s="1"/>
  <c r="G318" i="3"/>
  <c r="E318" i="3"/>
  <c r="C383" i="15" s="1"/>
  <c r="D318" i="3"/>
  <c r="C318" i="3"/>
  <c r="B383" i="15" s="1"/>
  <c r="AL319" i="2"/>
  <c r="AR317" i="3" s="1"/>
  <c r="I317" i="3"/>
  <c r="G317" i="3"/>
  <c r="U319" i="2"/>
  <c r="G382" i="15" s="1"/>
  <c r="F317" i="3"/>
  <c r="E382" i="15" s="1"/>
  <c r="E317" i="3"/>
  <c r="C382" i="15" s="1"/>
  <c r="D317" i="3"/>
  <c r="C317" i="3"/>
  <c r="B382" i="15" s="1"/>
  <c r="I316" i="3"/>
  <c r="U318" i="2"/>
  <c r="G381" i="15" s="1"/>
  <c r="F316" i="3"/>
  <c r="E381" i="15" s="1"/>
  <c r="E316" i="3"/>
  <c r="C381" i="15" s="1"/>
  <c r="D316" i="3"/>
  <c r="C316" i="3"/>
  <c r="B381" i="15" s="1"/>
  <c r="AL317" i="2"/>
  <c r="AR315" i="3" s="1"/>
  <c r="I315" i="3"/>
  <c r="U317" i="2"/>
  <c r="G380" i="15" s="1"/>
  <c r="G315" i="3"/>
  <c r="F315" i="3"/>
  <c r="E380" i="15" s="1"/>
  <c r="E315" i="3"/>
  <c r="C380" i="15" s="1"/>
  <c r="D315" i="3"/>
  <c r="C315" i="3"/>
  <c r="B380" i="15" s="1"/>
  <c r="H317" i="2" a="1"/>
  <c r="H317" i="2" s="1"/>
  <c r="B315" i="3" s="1"/>
  <c r="AL316" i="2"/>
  <c r="AR314" i="3" s="1"/>
  <c r="I314" i="3"/>
  <c r="U316" i="2"/>
  <c r="G379" i="15" s="1"/>
  <c r="G314" i="3"/>
  <c r="E314" i="3"/>
  <c r="C379" i="15" s="1"/>
  <c r="D314" i="3"/>
  <c r="C314" i="3"/>
  <c r="B379" i="15" s="1"/>
  <c r="AL315" i="2"/>
  <c r="AR313" i="3" s="1"/>
  <c r="I313" i="3"/>
  <c r="G313" i="3"/>
  <c r="U315" i="2"/>
  <c r="G378" i="15" s="1"/>
  <c r="F313" i="3"/>
  <c r="E378" i="15" s="1"/>
  <c r="E313" i="3"/>
  <c r="C378" i="15" s="1"/>
  <c r="D313" i="3"/>
  <c r="C313" i="3"/>
  <c r="B378" i="15" s="1"/>
  <c r="H315" i="2" a="1"/>
  <c r="H315" i="2" s="1"/>
  <c r="B313" i="3" s="1"/>
  <c r="I312" i="3"/>
  <c r="U314" i="2"/>
  <c r="G377" i="15" s="1"/>
  <c r="F312" i="3"/>
  <c r="E377" i="15" s="1"/>
  <c r="E312" i="3"/>
  <c r="C377" i="15" s="1"/>
  <c r="D312" i="3"/>
  <c r="C312" i="3"/>
  <c r="B377" i="15" s="1"/>
  <c r="AL313" i="2"/>
  <c r="AR311" i="3" s="1"/>
  <c r="I311" i="3"/>
  <c r="G311" i="3"/>
  <c r="U313" i="2"/>
  <c r="G376" i="15" s="1"/>
  <c r="F311" i="3"/>
  <c r="E376" i="15" s="1"/>
  <c r="E311" i="3"/>
  <c r="C376" i="15" s="1"/>
  <c r="D311" i="3"/>
  <c r="C311" i="3"/>
  <c r="B376" i="15" s="1"/>
  <c r="H313" i="2" a="1"/>
  <c r="H313" i="2" s="1"/>
  <c r="B311" i="3" s="1"/>
  <c r="AL312" i="2"/>
  <c r="AR310" i="3" s="1"/>
  <c r="I310" i="3"/>
  <c r="U312" i="2"/>
  <c r="G375" i="15" s="1"/>
  <c r="G310" i="3"/>
  <c r="E310" i="3"/>
  <c r="C375" i="15" s="1"/>
  <c r="D310" i="3"/>
  <c r="C310" i="3"/>
  <c r="B375" i="15" s="1"/>
  <c r="AL311" i="2"/>
  <c r="AR309" i="3" s="1"/>
  <c r="I309" i="3"/>
  <c r="G309" i="3"/>
  <c r="U311" i="2"/>
  <c r="G374" i="15" s="1"/>
  <c r="F309" i="3"/>
  <c r="E374" i="15" s="1"/>
  <c r="E309" i="3"/>
  <c r="C374" i="15" s="1"/>
  <c r="D309" i="3"/>
  <c r="C309" i="3"/>
  <c r="B374" i="15" s="1"/>
  <c r="H311" i="2" a="1"/>
  <c r="H311" i="2" s="1"/>
  <c r="B309" i="3" s="1"/>
  <c r="I308" i="3"/>
  <c r="U310" i="2"/>
  <c r="G373" i="15" s="1"/>
  <c r="F308" i="3"/>
  <c r="E373" i="15" s="1"/>
  <c r="E308" i="3"/>
  <c r="C373" i="15" s="1"/>
  <c r="D308" i="3"/>
  <c r="C308" i="3"/>
  <c r="B373" i="15" s="1"/>
  <c r="AL309" i="2"/>
  <c r="AR307" i="3" s="1"/>
  <c r="I307" i="3"/>
  <c r="G307" i="3"/>
  <c r="U309" i="2"/>
  <c r="G372" i="15" s="1"/>
  <c r="F307" i="3"/>
  <c r="E372" i="15" s="1"/>
  <c r="E307" i="3"/>
  <c r="C372" i="15" s="1"/>
  <c r="D307" i="3"/>
  <c r="C307" i="3"/>
  <c r="B372" i="15" s="1"/>
  <c r="H309" i="2" a="1"/>
  <c r="H309" i="2" s="1"/>
  <c r="B307" i="3" s="1"/>
  <c r="AL308" i="2"/>
  <c r="AR306" i="3" s="1"/>
  <c r="I306" i="3"/>
  <c r="U308" i="2"/>
  <c r="G371" i="15" s="1"/>
  <c r="G306" i="3"/>
  <c r="E306" i="3"/>
  <c r="C371" i="15" s="1"/>
  <c r="D306" i="3"/>
  <c r="C306" i="3"/>
  <c r="B371" i="15" s="1"/>
  <c r="AL307" i="2"/>
  <c r="AR305" i="3" s="1"/>
  <c r="I305" i="3"/>
  <c r="G305" i="3"/>
  <c r="U307" i="2"/>
  <c r="G370" i="15" s="1"/>
  <c r="F305" i="3"/>
  <c r="E370" i="15" s="1"/>
  <c r="E305" i="3"/>
  <c r="C370" i="15" s="1"/>
  <c r="D305" i="3"/>
  <c r="C305" i="3"/>
  <c r="B370" i="15" s="1"/>
  <c r="H307" i="2" a="1"/>
  <c r="H307" i="2" s="1"/>
  <c r="B305" i="3" s="1"/>
  <c r="AL306" i="2"/>
  <c r="AR304" i="3" s="1"/>
  <c r="I304" i="3"/>
  <c r="U306" i="2"/>
  <c r="G369" i="15" s="1"/>
  <c r="F304" i="3"/>
  <c r="E369" i="15" s="1"/>
  <c r="E304" i="3"/>
  <c r="C369" i="15" s="1"/>
  <c r="D304" i="3"/>
  <c r="C304" i="3"/>
  <c r="B369" i="15" s="1"/>
  <c r="I303" i="3"/>
  <c r="G303" i="3"/>
  <c r="U305" i="2"/>
  <c r="G368" i="15" s="1"/>
  <c r="F303" i="3"/>
  <c r="E368" i="15" s="1"/>
  <c r="E303" i="3"/>
  <c r="C368" i="15" s="1"/>
  <c r="D303" i="3"/>
  <c r="C303" i="3"/>
  <c r="B368" i="15" s="1"/>
  <c r="H305" i="2" a="1"/>
  <c r="H305" i="2" s="1"/>
  <c r="B303" i="3" s="1"/>
  <c r="AL304" i="2"/>
  <c r="AR302" i="3" s="1"/>
  <c r="I302" i="3"/>
  <c r="U304" i="2"/>
  <c r="G367" i="15" s="1"/>
  <c r="G302" i="3"/>
  <c r="E302" i="3"/>
  <c r="C367" i="15" s="1"/>
  <c r="D302" i="3"/>
  <c r="C302" i="3"/>
  <c r="B367" i="15" s="1"/>
  <c r="AL303" i="2"/>
  <c r="AR301" i="3" s="1"/>
  <c r="I301" i="3"/>
  <c r="G301" i="3"/>
  <c r="U303" i="2"/>
  <c r="G366" i="15" s="1"/>
  <c r="F301" i="3"/>
  <c r="E366" i="15" s="1"/>
  <c r="E301" i="3"/>
  <c r="C366" i="15" s="1"/>
  <c r="D301" i="3"/>
  <c r="C301" i="3"/>
  <c r="B366" i="15" s="1"/>
  <c r="H303" i="2" a="1"/>
  <c r="H303" i="2" s="1"/>
  <c r="B301" i="3" s="1"/>
  <c r="AL302" i="2"/>
  <c r="AR300" i="3" s="1"/>
  <c r="I300" i="3"/>
  <c r="U302" i="2"/>
  <c r="G365" i="15" s="1"/>
  <c r="F300" i="3"/>
  <c r="E365" i="15" s="1"/>
  <c r="E300" i="3"/>
  <c r="C365" i="15" s="1"/>
  <c r="D300" i="3"/>
  <c r="C300" i="3"/>
  <c r="B365" i="15" s="1"/>
  <c r="I299" i="3"/>
  <c r="G299" i="3"/>
  <c r="U301" i="2"/>
  <c r="G364" i="15" s="1"/>
  <c r="F299" i="3"/>
  <c r="E364" i="15" s="1"/>
  <c r="E299" i="3"/>
  <c r="C364" i="15" s="1"/>
  <c r="D299" i="3"/>
  <c r="C299" i="3"/>
  <c r="B364" i="15" s="1"/>
  <c r="H301" i="2" a="1"/>
  <c r="H301" i="2" s="1"/>
  <c r="B299" i="3" s="1"/>
  <c r="AL300" i="2"/>
  <c r="AR298" i="3" s="1"/>
  <c r="I298" i="3"/>
  <c r="U300" i="2"/>
  <c r="G363" i="15" s="1"/>
  <c r="G298" i="3"/>
  <c r="E298" i="3"/>
  <c r="C363" i="15" s="1"/>
  <c r="D298" i="3"/>
  <c r="C298" i="3"/>
  <c r="B363" i="15" s="1"/>
  <c r="AL299" i="2"/>
  <c r="AR297" i="3" s="1"/>
  <c r="I297" i="3"/>
  <c r="G297" i="3"/>
  <c r="U299" i="2"/>
  <c r="G362" i="15" s="1"/>
  <c r="F297" i="3"/>
  <c r="E362" i="15" s="1"/>
  <c r="E297" i="3"/>
  <c r="C362" i="15" s="1"/>
  <c r="D297" i="3"/>
  <c r="C297" i="3"/>
  <c r="B362" i="15" s="1"/>
  <c r="H299" i="2" a="1"/>
  <c r="H299" i="2" s="1"/>
  <c r="B297" i="3" s="1"/>
  <c r="I296" i="3"/>
  <c r="U298" i="2"/>
  <c r="G361" i="15" s="1"/>
  <c r="F296" i="3"/>
  <c r="E361" i="15" s="1"/>
  <c r="E296" i="3"/>
  <c r="C361" i="15" s="1"/>
  <c r="D296" i="3"/>
  <c r="C296" i="3"/>
  <c r="B361" i="15" s="1"/>
  <c r="AL297" i="2"/>
  <c r="AR295" i="3" s="1"/>
  <c r="AT295" i="3" s="1"/>
  <c r="I295" i="3"/>
  <c r="G295" i="3"/>
  <c r="U297" i="2"/>
  <c r="G360" i="15" s="1"/>
  <c r="F295" i="3"/>
  <c r="E360" i="15" s="1"/>
  <c r="E295" i="3"/>
  <c r="C360" i="15" s="1"/>
  <c r="D295" i="3"/>
  <c r="C295" i="3"/>
  <c r="B360" i="15" s="1"/>
  <c r="H297" i="2" a="1"/>
  <c r="H297" i="2" s="1"/>
  <c r="B295" i="3" s="1"/>
  <c r="AL296" i="2"/>
  <c r="AR294" i="3" s="1"/>
  <c r="I294" i="3"/>
  <c r="U296" i="2"/>
  <c r="G359" i="15" s="1"/>
  <c r="G294" i="3"/>
  <c r="E294" i="3"/>
  <c r="C359" i="15" s="1"/>
  <c r="D294" i="3"/>
  <c r="C294" i="3"/>
  <c r="B359" i="15" s="1"/>
  <c r="AL295" i="2"/>
  <c r="AR293" i="3" s="1"/>
  <c r="I293" i="3"/>
  <c r="G293" i="3"/>
  <c r="U295" i="2"/>
  <c r="G358" i="15" s="1"/>
  <c r="F293" i="3"/>
  <c r="E358" i="15" s="1"/>
  <c r="E293" i="3"/>
  <c r="C358" i="15" s="1"/>
  <c r="D293" i="3"/>
  <c r="C293" i="3"/>
  <c r="B358" i="15" s="1"/>
  <c r="H295" i="2" a="1"/>
  <c r="H295" i="2" s="1"/>
  <c r="B293" i="3" s="1"/>
  <c r="I292" i="3"/>
  <c r="U294" i="2"/>
  <c r="G357" i="15" s="1"/>
  <c r="F292" i="3"/>
  <c r="E357" i="15" s="1"/>
  <c r="E292" i="3"/>
  <c r="C357" i="15" s="1"/>
  <c r="D292" i="3"/>
  <c r="C292" i="3"/>
  <c r="B357" i="15" s="1"/>
  <c r="AL293" i="2"/>
  <c r="AR291" i="3" s="1"/>
  <c r="I291" i="3"/>
  <c r="G291" i="3"/>
  <c r="U293" i="2"/>
  <c r="G356" i="15" s="1"/>
  <c r="F291" i="3"/>
  <c r="E356" i="15" s="1"/>
  <c r="E291" i="3"/>
  <c r="C356" i="15" s="1"/>
  <c r="D291" i="3"/>
  <c r="C291" i="3"/>
  <c r="B356" i="15" s="1"/>
  <c r="H293" i="2" a="1"/>
  <c r="H293" i="2" s="1"/>
  <c r="B291" i="3" s="1"/>
  <c r="AL292" i="2"/>
  <c r="AR290" i="3" s="1"/>
  <c r="I290" i="3"/>
  <c r="U292" i="2"/>
  <c r="G355" i="15" s="1"/>
  <c r="G290" i="3"/>
  <c r="E290" i="3"/>
  <c r="C355" i="15" s="1"/>
  <c r="D290" i="3"/>
  <c r="C290" i="3"/>
  <c r="B355" i="15" s="1"/>
  <c r="AL291" i="2"/>
  <c r="AR289" i="3" s="1"/>
  <c r="I289" i="3"/>
  <c r="G289" i="3"/>
  <c r="U291" i="2"/>
  <c r="G354" i="15" s="1"/>
  <c r="F289" i="3"/>
  <c r="E354" i="15" s="1"/>
  <c r="E289" i="3"/>
  <c r="C354" i="15" s="1"/>
  <c r="D289" i="3"/>
  <c r="C289" i="3"/>
  <c r="B354" i="15" s="1"/>
  <c r="H291" i="2" a="1"/>
  <c r="H291" i="2" s="1"/>
  <c r="B289" i="3" s="1"/>
  <c r="AL290" i="2"/>
  <c r="AR288" i="3" s="1"/>
  <c r="I288" i="3"/>
  <c r="U290" i="2"/>
  <c r="G353" i="15" s="1"/>
  <c r="F288" i="3"/>
  <c r="E353" i="15" s="1"/>
  <c r="E288" i="3"/>
  <c r="C353" i="15" s="1"/>
  <c r="D288" i="3"/>
  <c r="C288" i="3"/>
  <c r="B353" i="15" s="1"/>
  <c r="I287" i="3"/>
  <c r="G287" i="3"/>
  <c r="U289" i="2"/>
  <c r="G352" i="15" s="1"/>
  <c r="F287" i="3"/>
  <c r="E352" i="15" s="1"/>
  <c r="E287" i="3"/>
  <c r="C352" i="15" s="1"/>
  <c r="D287" i="3"/>
  <c r="C287" i="3"/>
  <c r="B352" i="15" s="1"/>
  <c r="H289" i="2" a="1"/>
  <c r="H289" i="2" s="1"/>
  <c r="B287" i="3" s="1"/>
  <c r="AL288" i="2"/>
  <c r="AR286" i="3" s="1"/>
  <c r="I286" i="3"/>
  <c r="U288" i="2"/>
  <c r="G351" i="15" s="1"/>
  <c r="G286" i="3"/>
  <c r="E286" i="3"/>
  <c r="C351" i="15" s="1"/>
  <c r="D286" i="3"/>
  <c r="C286" i="3"/>
  <c r="B351" i="15" s="1"/>
  <c r="AL287" i="2"/>
  <c r="AR285" i="3" s="1"/>
  <c r="I285" i="3"/>
  <c r="G285" i="3"/>
  <c r="U287" i="2"/>
  <c r="G350" i="15" s="1"/>
  <c r="F285" i="3"/>
  <c r="E350" i="15" s="1"/>
  <c r="E285" i="3"/>
  <c r="C350" i="15" s="1"/>
  <c r="D285" i="3"/>
  <c r="C285" i="3"/>
  <c r="B350" i="15" s="1"/>
  <c r="H287" i="2" a="1"/>
  <c r="H287" i="2" s="1"/>
  <c r="B285" i="3" s="1"/>
  <c r="AL286" i="2"/>
  <c r="AR284" i="3" s="1"/>
  <c r="AT284" i="3" s="1"/>
  <c r="I284" i="3"/>
  <c r="U286" i="2"/>
  <c r="G349" i="15" s="1"/>
  <c r="F284" i="3"/>
  <c r="E349" i="15" s="1"/>
  <c r="E284" i="3"/>
  <c r="C349" i="15" s="1"/>
  <c r="D284" i="3"/>
  <c r="C284" i="3"/>
  <c r="B349" i="15" s="1"/>
  <c r="I283" i="3"/>
  <c r="G283" i="3"/>
  <c r="U285" i="2"/>
  <c r="G348" i="15" s="1"/>
  <c r="F283" i="3"/>
  <c r="E348" i="15" s="1"/>
  <c r="E283" i="3"/>
  <c r="C348" i="15" s="1"/>
  <c r="D283" i="3"/>
  <c r="C283" i="3"/>
  <c r="B348" i="15" s="1"/>
  <c r="H285" i="2" a="1"/>
  <c r="H285" i="2" s="1"/>
  <c r="B283" i="3" s="1"/>
  <c r="AL284" i="2"/>
  <c r="AR282" i="3" s="1"/>
  <c r="I282" i="3"/>
  <c r="U284" i="2"/>
  <c r="G347" i="15" s="1"/>
  <c r="G282" i="3"/>
  <c r="E282" i="3"/>
  <c r="C347" i="15" s="1"/>
  <c r="D282" i="3"/>
  <c r="C282" i="3"/>
  <c r="B347" i="15" s="1"/>
  <c r="AL283" i="2"/>
  <c r="AR281" i="3" s="1"/>
  <c r="I281" i="3"/>
  <c r="G281" i="3"/>
  <c r="U283" i="2"/>
  <c r="G346" i="15" s="1"/>
  <c r="F281" i="3"/>
  <c r="E346" i="15" s="1"/>
  <c r="E281" i="3"/>
  <c r="C346" i="15" s="1"/>
  <c r="D281" i="3"/>
  <c r="C281" i="3"/>
  <c r="B346" i="15" s="1"/>
  <c r="H283" i="2" a="1"/>
  <c r="H283" i="2" s="1"/>
  <c r="B281" i="3" s="1"/>
  <c r="I280" i="3"/>
  <c r="U282" i="2"/>
  <c r="G345" i="15" s="1"/>
  <c r="F280" i="3"/>
  <c r="E345" i="15" s="1"/>
  <c r="E280" i="3"/>
  <c r="C345" i="15" s="1"/>
  <c r="D280" i="3"/>
  <c r="C280" i="3"/>
  <c r="B345" i="15" s="1"/>
  <c r="AL281" i="2"/>
  <c r="AR279" i="3" s="1"/>
  <c r="I279" i="3"/>
  <c r="G279" i="3"/>
  <c r="U281" i="2"/>
  <c r="G344" i="15" s="1"/>
  <c r="F279" i="3"/>
  <c r="E344" i="15" s="1"/>
  <c r="E279" i="3"/>
  <c r="C344" i="15" s="1"/>
  <c r="D279" i="3"/>
  <c r="C279" i="3"/>
  <c r="B344" i="15" s="1"/>
  <c r="H281" i="2" a="1"/>
  <c r="H281" i="2" s="1"/>
  <c r="B279" i="3" s="1"/>
  <c r="AL280" i="2"/>
  <c r="AR278" i="3" s="1"/>
  <c r="I278" i="3"/>
  <c r="U280" i="2"/>
  <c r="G343" i="15" s="1"/>
  <c r="G278" i="3"/>
  <c r="E278" i="3"/>
  <c r="C343" i="15" s="1"/>
  <c r="D278" i="3"/>
  <c r="C278" i="3"/>
  <c r="B343" i="15" s="1"/>
  <c r="AL279" i="2"/>
  <c r="AR277" i="3" s="1"/>
  <c r="I277" i="3"/>
  <c r="G277" i="3"/>
  <c r="U279" i="2"/>
  <c r="G342" i="15" s="1"/>
  <c r="F277" i="3"/>
  <c r="E342" i="15" s="1"/>
  <c r="E277" i="3"/>
  <c r="C342" i="15" s="1"/>
  <c r="D277" i="3"/>
  <c r="C277" i="3"/>
  <c r="B342" i="15" s="1"/>
  <c r="H279" i="2" a="1"/>
  <c r="H279" i="2" s="1"/>
  <c r="B277" i="3" s="1"/>
  <c r="I276" i="3"/>
  <c r="U278" i="2"/>
  <c r="G341" i="15" s="1"/>
  <c r="F276" i="3"/>
  <c r="E341" i="15" s="1"/>
  <c r="E276" i="3"/>
  <c r="C341" i="15" s="1"/>
  <c r="D276" i="3"/>
  <c r="C276" i="3"/>
  <c r="B341" i="15" s="1"/>
  <c r="AL277" i="2"/>
  <c r="AR275" i="3" s="1"/>
  <c r="I275" i="3"/>
  <c r="G275" i="3"/>
  <c r="U277" i="2"/>
  <c r="G340" i="15" s="1"/>
  <c r="F275" i="3"/>
  <c r="E340" i="15" s="1"/>
  <c r="E275" i="3"/>
  <c r="C340" i="15" s="1"/>
  <c r="D275" i="3"/>
  <c r="C275" i="3"/>
  <c r="B340" i="15" s="1"/>
  <c r="H277" i="2" a="1"/>
  <c r="H277" i="2" s="1"/>
  <c r="B275" i="3" s="1"/>
  <c r="AL276" i="2"/>
  <c r="AR274" i="3" s="1"/>
  <c r="I274" i="3"/>
  <c r="U276" i="2"/>
  <c r="G339" i="15" s="1"/>
  <c r="G274" i="3"/>
  <c r="E274" i="3"/>
  <c r="C339" i="15" s="1"/>
  <c r="D274" i="3"/>
  <c r="C274" i="3"/>
  <c r="B339" i="15" s="1"/>
  <c r="AL275" i="2"/>
  <c r="AR273" i="3" s="1"/>
  <c r="I273" i="3"/>
  <c r="G273" i="3"/>
  <c r="U275" i="2"/>
  <c r="G338" i="15" s="1"/>
  <c r="F273" i="3"/>
  <c r="E338" i="15" s="1"/>
  <c r="E273" i="3"/>
  <c r="C338" i="15" s="1"/>
  <c r="D273" i="3"/>
  <c r="C273" i="3"/>
  <c r="B338" i="15" s="1"/>
  <c r="H275" i="2" a="1"/>
  <c r="H275" i="2" s="1"/>
  <c r="B273" i="3" s="1"/>
  <c r="AL274" i="2"/>
  <c r="AR272" i="3" s="1"/>
  <c r="I272" i="3"/>
  <c r="U274" i="2"/>
  <c r="G337" i="15" s="1"/>
  <c r="F272" i="3"/>
  <c r="E337" i="15" s="1"/>
  <c r="E272" i="3"/>
  <c r="C337" i="15" s="1"/>
  <c r="D272" i="3"/>
  <c r="C272" i="3"/>
  <c r="B337" i="15" s="1"/>
  <c r="I271" i="3"/>
  <c r="G271" i="3"/>
  <c r="U273" i="2"/>
  <c r="G336" i="15" s="1"/>
  <c r="F271" i="3"/>
  <c r="E336" i="15" s="1"/>
  <c r="E271" i="3"/>
  <c r="C336" i="15" s="1"/>
  <c r="D271" i="3"/>
  <c r="C271" i="3"/>
  <c r="B336" i="15" s="1"/>
  <c r="H273" i="2" a="1"/>
  <c r="H273" i="2" s="1"/>
  <c r="B271" i="3" s="1"/>
  <c r="AL272" i="2"/>
  <c r="AR270" i="3" s="1"/>
  <c r="I270" i="3"/>
  <c r="U272" i="2"/>
  <c r="G335" i="15" s="1"/>
  <c r="G270" i="3"/>
  <c r="E270" i="3"/>
  <c r="C335" i="15" s="1"/>
  <c r="D270" i="3"/>
  <c r="C270" i="3"/>
  <c r="B335" i="15" s="1"/>
  <c r="AL271" i="2"/>
  <c r="AR269" i="3" s="1"/>
  <c r="I269" i="3"/>
  <c r="G269" i="3"/>
  <c r="U271" i="2"/>
  <c r="G334" i="15" s="1"/>
  <c r="F269" i="3"/>
  <c r="E334" i="15" s="1"/>
  <c r="E269" i="3"/>
  <c r="C334" i="15" s="1"/>
  <c r="D269" i="3"/>
  <c r="C269" i="3"/>
  <c r="B334" i="15" s="1"/>
  <c r="H271" i="2" a="1"/>
  <c r="H271" i="2" s="1"/>
  <c r="B269" i="3" s="1"/>
  <c r="AL270" i="2"/>
  <c r="AR268" i="3" s="1"/>
  <c r="I268" i="3"/>
  <c r="U270" i="2"/>
  <c r="G333" i="15" s="1"/>
  <c r="F268" i="3"/>
  <c r="E333" i="15" s="1"/>
  <c r="E268" i="3"/>
  <c r="C333" i="15" s="1"/>
  <c r="D268" i="3"/>
  <c r="C268" i="3"/>
  <c r="B333" i="15" s="1"/>
  <c r="I267" i="3"/>
  <c r="G267" i="3"/>
  <c r="U269" i="2"/>
  <c r="G332" i="15" s="1"/>
  <c r="F267" i="3"/>
  <c r="E332" i="15" s="1"/>
  <c r="E267" i="3"/>
  <c r="C332" i="15" s="1"/>
  <c r="D267" i="3"/>
  <c r="C267" i="3"/>
  <c r="B332" i="15" s="1"/>
  <c r="H269" i="2" a="1"/>
  <c r="H269" i="2" s="1"/>
  <c r="B267" i="3" s="1"/>
  <c r="AL268" i="2"/>
  <c r="AR266" i="3" s="1"/>
  <c r="I266" i="3"/>
  <c r="U268" i="2"/>
  <c r="G331" i="15" s="1"/>
  <c r="G266" i="3"/>
  <c r="E266" i="3"/>
  <c r="C331" i="15" s="1"/>
  <c r="D266" i="3"/>
  <c r="C266" i="3"/>
  <c r="B331" i="15" s="1"/>
  <c r="AL267" i="2"/>
  <c r="AR265" i="3" s="1"/>
  <c r="I265" i="3"/>
  <c r="G265" i="3"/>
  <c r="U267" i="2"/>
  <c r="G330" i="15" s="1"/>
  <c r="F265" i="3"/>
  <c r="E330" i="15" s="1"/>
  <c r="E265" i="3"/>
  <c r="C330" i="15" s="1"/>
  <c r="D265" i="3"/>
  <c r="C265" i="3"/>
  <c r="B330" i="15" s="1"/>
  <c r="H267" i="2" a="1"/>
  <c r="H267" i="2" s="1"/>
  <c r="B265" i="3" s="1"/>
  <c r="I264" i="3"/>
  <c r="U266" i="2"/>
  <c r="G329" i="15" s="1"/>
  <c r="F264" i="3"/>
  <c r="E329" i="15" s="1"/>
  <c r="E264" i="3"/>
  <c r="C329" i="15" s="1"/>
  <c r="D264" i="3"/>
  <c r="C264" i="3"/>
  <c r="B329" i="15" s="1"/>
  <c r="AL265" i="2"/>
  <c r="AR263" i="3" s="1"/>
  <c r="I263" i="3"/>
  <c r="G263" i="3"/>
  <c r="U265" i="2"/>
  <c r="G328" i="15" s="1"/>
  <c r="F263" i="3"/>
  <c r="E328" i="15" s="1"/>
  <c r="E263" i="3"/>
  <c r="C328" i="15" s="1"/>
  <c r="D263" i="3"/>
  <c r="C263" i="3"/>
  <c r="B328" i="15" s="1"/>
  <c r="H265" i="2" a="1"/>
  <c r="H265" i="2" s="1"/>
  <c r="B263" i="3" s="1"/>
  <c r="AL264" i="2"/>
  <c r="AR262" i="3" s="1"/>
  <c r="I262" i="3"/>
  <c r="U264" i="2"/>
  <c r="G327" i="15" s="1"/>
  <c r="G262" i="3"/>
  <c r="E262" i="3"/>
  <c r="C327" i="15" s="1"/>
  <c r="D262" i="3"/>
  <c r="C262" i="3"/>
  <c r="B327" i="15" s="1"/>
  <c r="AL263" i="2"/>
  <c r="AR261" i="3" s="1"/>
  <c r="I261" i="3"/>
  <c r="G261" i="3"/>
  <c r="U263" i="2"/>
  <c r="G326" i="15" s="1"/>
  <c r="F261" i="3"/>
  <c r="E326" i="15" s="1"/>
  <c r="E261" i="3"/>
  <c r="C326" i="15" s="1"/>
  <c r="D261" i="3"/>
  <c r="C261" i="3"/>
  <c r="B326" i="15" s="1"/>
  <c r="H263" i="2" a="1"/>
  <c r="H263" i="2" s="1"/>
  <c r="B261" i="3" s="1"/>
  <c r="I260" i="3"/>
  <c r="U262" i="2"/>
  <c r="G325" i="15" s="1"/>
  <c r="F260" i="3"/>
  <c r="E325" i="15" s="1"/>
  <c r="E260" i="3"/>
  <c r="C325" i="15" s="1"/>
  <c r="D260" i="3"/>
  <c r="C260" i="3"/>
  <c r="B325" i="15" s="1"/>
  <c r="AL261" i="2"/>
  <c r="AR259" i="3" s="1"/>
  <c r="I259" i="3"/>
  <c r="G259" i="3"/>
  <c r="U261" i="2"/>
  <c r="G324" i="15" s="1"/>
  <c r="F259" i="3"/>
  <c r="E324" i="15" s="1"/>
  <c r="E259" i="3"/>
  <c r="C324" i="15" s="1"/>
  <c r="D259" i="3"/>
  <c r="C259" i="3"/>
  <c r="B324" i="15" s="1"/>
  <c r="H261" i="2" a="1"/>
  <c r="H261" i="2" s="1"/>
  <c r="B259" i="3" s="1"/>
  <c r="AL260" i="2"/>
  <c r="AR258" i="3" s="1"/>
  <c r="I258" i="3"/>
  <c r="U260" i="2"/>
  <c r="G323" i="15" s="1"/>
  <c r="G258" i="3"/>
  <c r="E258" i="3"/>
  <c r="C323" i="15" s="1"/>
  <c r="D258" i="3"/>
  <c r="C258" i="3"/>
  <c r="B323" i="15" s="1"/>
  <c r="AL259" i="2"/>
  <c r="AR257" i="3" s="1"/>
  <c r="I257" i="3"/>
  <c r="G257" i="3"/>
  <c r="U259" i="2"/>
  <c r="G322" i="15" s="1"/>
  <c r="F257" i="3"/>
  <c r="E322" i="15" s="1"/>
  <c r="E257" i="3"/>
  <c r="C322" i="15" s="1"/>
  <c r="D257" i="3"/>
  <c r="C257" i="3"/>
  <c r="B322" i="15" s="1"/>
  <c r="H259" i="2" a="1"/>
  <c r="H259" i="2" s="1"/>
  <c r="B257" i="3" s="1"/>
  <c r="AL258" i="2"/>
  <c r="AR256" i="3" s="1"/>
  <c r="I256" i="3"/>
  <c r="U258" i="2"/>
  <c r="G321" i="15" s="1"/>
  <c r="F256" i="3"/>
  <c r="E321" i="15" s="1"/>
  <c r="E256" i="3"/>
  <c r="C321" i="15" s="1"/>
  <c r="D256" i="3"/>
  <c r="C256" i="3"/>
  <c r="B321" i="15" s="1"/>
  <c r="I255" i="3"/>
  <c r="G255" i="3"/>
  <c r="U257" i="2"/>
  <c r="G320" i="15" s="1"/>
  <c r="F255" i="3"/>
  <c r="E320" i="15" s="1"/>
  <c r="E255" i="3"/>
  <c r="C320" i="15" s="1"/>
  <c r="D255" i="3"/>
  <c r="C255" i="3"/>
  <c r="B320" i="15" s="1"/>
  <c r="H257" i="2" a="1"/>
  <c r="H257" i="2" s="1"/>
  <c r="B255" i="3" s="1"/>
  <c r="AL256" i="2"/>
  <c r="AR254" i="3" s="1"/>
  <c r="I254" i="3"/>
  <c r="U256" i="2"/>
  <c r="G319" i="15" s="1"/>
  <c r="G254" i="3"/>
  <c r="E254" i="3"/>
  <c r="C319" i="15" s="1"/>
  <c r="D254" i="3"/>
  <c r="C254" i="3"/>
  <c r="B319" i="15" s="1"/>
  <c r="AL255" i="2"/>
  <c r="AR253" i="3" s="1"/>
  <c r="I253" i="3"/>
  <c r="G253" i="3"/>
  <c r="U255" i="2"/>
  <c r="G318" i="15" s="1"/>
  <c r="F253" i="3"/>
  <c r="E318" i="15" s="1"/>
  <c r="E253" i="3"/>
  <c r="C318" i="15" s="1"/>
  <c r="D253" i="3"/>
  <c r="C253" i="3"/>
  <c r="B318" i="15" s="1"/>
  <c r="H255" i="2" a="1"/>
  <c r="H255" i="2" s="1"/>
  <c r="B253" i="3" s="1"/>
  <c r="AL254" i="2"/>
  <c r="AR252" i="3" s="1"/>
  <c r="I252" i="3"/>
  <c r="U254" i="2"/>
  <c r="G317" i="15" s="1"/>
  <c r="F252" i="3"/>
  <c r="E317" i="15" s="1"/>
  <c r="E252" i="3"/>
  <c r="C317" i="15" s="1"/>
  <c r="D252" i="3"/>
  <c r="C252" i="3"/>
  <c r="B317" i="15" s="1"/>
  <c r="I251" i="3"/>
  <c r="G251" i="3"/>
  <c r="U253" i="2"/>
  <c r="G316" i="15" s="1"/>
  <c r="F251" i="3"/>
  <c r="E316" i="15" s="1"/>
  <c r="E251" i="3"/>
  <c r="C316" i="15" s="1"/>
  <c r="D251" i="3"/>
  <c r="C251" i="3"/>
  <c r="B316" i="15" s="1"/>
  <c r="H253" i="2" a="1"/>
  <c r="H253" i="2" s="1"/>
  <c r="B251" i="3" s="1"/>
  <c r="AL252" i="2"/>
  <c r="AR250" i="3" s="1"/>
  <c r="I250" i="3"/>
  <c r="U252" i="2"/>
  <c r="G315" i="15" s="1"/>
  <c r="G250" i="3"/>
  <c r="E250" i="3"/>
  <c r="C315" i="15" s="1"/>
  <c r="D250" i="3"/>
  <c r="C250" i="3"/>
  <c r="B315" i="15" s="1"/>
  <c r="AL251" i="2"/>
  <c r="AR249" i="3" s="1"/>
  <c r="I249" i="3"/>
  <c r="G249" i="3"/>
  <c r="U251" i="2"/>
  <c r="G314" i="15" s="1"/>
  <c r="F249" i="3"/>
  <c r="E314" i="15" s="1"/>
  <c r="E249" i="3"/>
  <c r="C314" i="15" s="1"/>
  <c r="D249" i="3"/>
  <c r="C249" i="3"/>
  <c r="B314" i="15" s="1"/>
  <c r="H251" i="2" a="1"/>
  <c r="H251" i="2" s="1"/>
  <c r="B249" i="3" s="1"/>
  <c r="I248" i="3"/>
  <c r="U250" i="2"/>
  <c r="G313" i="15" s="1"/>
  <c r="F248" i="3"/>
  <c r="E313" i="15" s="1"/>
  <c r="E248" i="3"/>
  <c r="C313" i="15" s="1"/>
  <c r="D248" i="3"/>
  <c r="C248" i="3"/>
  <c r="B313" i="15" s="1"/>
  <c r="AL249" i="2"/>
  <c r="AR247" i="3" s="1"/>
  <c r="I247" i="3"/>
  <c r="G247" i="3"/>
  <c r="U249" i="2"/>
  <c r="G312" i="15" s="1"/>
  <c r="F247" i="3"/>
  <c r="E312" i="15" s="1"/>
  <c r="E247" i="3"/>
  <c r="C312" i="15" s="1"/>
  <c r="D247" i="3"/>
  <c r="C247" i="3"/>
  <c r="B312" i="15" s="1"/>
  <c r="H249" i="2" a="1"/>
  <c r="H249" i="2" s="1"/>
  <c r="B247" i="3" s="1"/>
  <c r="AL248" i="2"/>
  <c r="AR246" i="3" s="1"/>
  <c r="I246" i="3"/>
  <c r="U248" i="2"/>
  <c r="G311" i="15" s="1"/>
  <c r="G246" i="3"/>
  <c r="E246" i="3"/>
  <c r="C311" i="15" s="1"/>
  <c r="D246" i="3"/>
  <c r="C246" i="3"/>
  <c r="B311" i="15" s="1"/>
  <c r="AL247" i="2"/>
  <c r="AR245" i="3" s="1"/>
  <c r="I245" i="3"/>
  <c r="G245" i="3"/>
  <c r="U247" i="2"/>
  <c r="G310" i="15" s="1"/>
  <c r="F245" i="3"/>
  <c r="E310" i="15" s="1"/>
  <c r="E245" i="3"/>
  <c r="C310" i="15" s="1"/>
  <c r="D245" i="3"/>
  <c r="C245" i="3"/>
  <c r="B310" i="15" s="1"/>
  <c r="H247" i="2" a="1"/>
  <c r="H247" i="2" s="1"/>
  <c r="B245" i="3" s="1"/>
  <c r="I244" i="3"/>
  <c r="U246" i="2"/>
  <c r="G309" i="15" s="1"/>
  <c r="F244" i="3"/>
  <c r="E309" i="15" s="1"/>
  <c r="E244" i="3"/>
  <c r="C309" i="15" s="1"/>
  <c r="D244" i="3"/>
  <c r="C244" i="3"/>
  <c r="B309" i="15" s="1"/>
  <c r="AL245" i="2"/>
  <c r="AR243" i="3" s="1"/>
  <c r="I243" i="3"/>
  <c r="G243" i="3"/>
  <c r="U245" i="2"/>
  <c r="G308" i="15" s="1"/>
  <c r="F243" i="3"/>
  <c r="E308" i="15" s="1"/>
  <c r="E243" i="3"/>
  <c r="C308" i="15" s="1"/>
  <c r="D243" i="3"/>
  <c r="C243" i="3"/>
  <c r="B308" i="15" s="1"/>
  <c r="H245" i="2" a="1"/>
  <c r="H245" i="2" s="1"/>
  <c r="B243" i="3" s="1"/>
  <c r="AL244" i="2"/>
  <c r="AR242" i="3" s="1"/>
  <c r="I242" i="3"/>
  <c r="U244" i="2"/>
  <c r="G307" i="15" s="1"/>
  <c r="G242" i="3"/>
  <c r="E242" i="3"/>
  <c r="C307" i="15" s="1"/>
  <c r="D242" i="3"/>
  <c r="C242" i="3"/>
  <c r="B307" i="15" s="1"/>
  <c r="AL243" i="2"/>
  <c r="AR241" i="3" s="1"/>
  <c r="AT241" i="3" s="1"/>
  <c r="I241" i="3"/>
  <c r="G241" i="3"/>
  <c r="U243" i="2"/>
  <c r="G306" i="15" s="1"/>
  <c r="F241" i="3"/>
  <c r="E306" i="15" s="1"/>
  <c r="E241" i="3"/>
  <c r="C306" i="15" s="1"/>
  <c r="D241" i="3"/>
  <c r="C241" i="3"/>
  <c r="B306" i="15" s="1"/>
  <c r="H243" i="2" a="1"/>
  <c r="H243" i="2" s="1"/>
  <c r="B241" i="3" s="1"/>
  <c r="AL242" i="2"/>
  <c r="AR240" i="3" s="1"/>
  <c r="I240" i="3"/>
  <c r="U242" i="2"/>
  <c r="G305" i="15" s="1"/>
  <c r="F240" i="3"/>
  <c r="E305" i="15" s="1"/>
  <c r="E240" i="3"/>
  <c r="C305" i="15" s="1"/>
  <c r="D240" i="3"/>
  <c r="C240" i="3"/>
  <c r="B305" i="15" s="1"/>
  <c r="I239" i="3"/>
  <c r="G239" i="3"/>
  <c r="U241" i="2"/>
  <c r="G304" i="15" s="1"/>
  <c r="F239" i="3"/>
  <c r="E304" i="15" s="1"/>
  <c r="E239" i="3"/>
  <c r="C304" i="15" s="1"/>
  <c r="D239" i="3"/>
  <c r="C239" i="3"/>
  <c r="B304" i="15" s="1"/>
  <c r="H241" i="2" a="1"/>
  <c r="H241" i="2" s="1"/>
  <c r="B239" i="3" s="1"/>
  <c r="AL240" i="2"/>
  <c r="AR238" i="3" s="1"/>
  <c r="I238" i="3"/>
  <c r="U240" i="2"/>
  <c r="G303" i="15" s="1"/>
  <c r="G238" i="3"/>
  <c r="E238" i="3"/>
  <c r="C303" i="15" s="1"/>
  <c r="D238" i="3"/>
  <c r="C238" i="3"/>
  <c r="B303" i="15" s="1"/>
  <c r="AL239" i="2"/>
  <c r="AR237" i="3" s="1"/>
  <c r="I237" i="3"/>
  <c r="G237" i="3"/>
  <c r="U239" i="2"/>
  <c r="G302" i="15" s="1"/>
  <c r="F237" i="3"/>
  <c r="E302" i="15" s="1"/>
  <c r="E237" i="3"/>
  <c r="C302" i="15" s="1"/>
  <c r="D237" i="3"/>
  <c r="C237" i="3"/>
  <c r="B302" i="15" s="1"/>
  <c r="H239" i="2" a="1"/>
  <c r="H239" i="2" s="1"/>
  <c r="B237" i="3" s="1"/>
  <c r="AL238" i="2"/>
  <c r="AR236" i="3" s="1"/>
  <c r="I236" i="3"/>
  <c r="U238" i="2"/>
  <c r="G301" i="15" s="1"/>
  <c r="F236" i="3"/>
  <c r="E301" i="15" s="1"/>
  <c r="E236" i="3"/>
  <c r="C301" i="15" s="1"/>
  <c r="D236" i="3"/>
  <c r="C236" i="3"/>
  <c r="B301" i="15" s="1"/>
  <c r="I235" i="3"/>
  <c r="G235" i="3"/>
  <c r="U237" i="2"/>
  <c r="G300" i="15" s="1"/>
  <c r="F235" i="3"/>
  <c r="E300" i="15" s="1"/>
  <c r="E235" i="3"/>
  <c r="C300" i="15" s="1"/>
  <c r="D235" i="3"/>
  <c r="C235" i="3"/>
  <c r="B300" i="15" s="1"/>
  <c r="H237" i="2" a="1"/>
  <c r="H237" i="2" s="1"/>
  <c r="B235" i="3" s="1"/>
  <c r="AL236" i="2"/>
  <c r="AR234" i="3" s="1"/>
  <c r="I234" i="3"/>
  <c r="U236" i="2"/>
  <c r="G299" i="15" s="1"/>
  <c r="G234" i="3"/>
  <c r="E234" i="3"/>
  <c r="C299" i="15" s="1"/>
  <c r="D234" i="3"/>
  <c r="C234" i="3"/>
  <c r="B299" i="15" s="1"/>
  <c r="AL235" i="2"/>
  <c r="AR233" i="3" s="1"/>
  <c r="I233" i="3"/>
  <c r="G233" i="3"/>
  <c r="U235" i="2"/>
  <c r="G298" i="15" s="1"/>
  <c r="F233" i="3"/>
  <c r="E298" i="15" s="1"/>
  <c r="E233" i="3"/>
  <c r="C298" i="15" s="1"/>
  <c r="D233" i="3"/>
  <c r="C233" i="3"/>
  <c r="B298" i="15" s="1"/>
  <c r="H235" i="2" a="1"/>
  <c r="H235" i="2" s="1"/>
  <c r="B233" i="3" s="1"/>
  <c r="I232" i="3"/>
  <c r="U234" i="2"/>
  <c r="G297" i="15" s="1"/>
  <c r="F232" i="3"/>
  <c r="E297" i="15" s="1"/>
  <c r="E232" i="3"/>
  <c r="C297" i="15" s="1"/>
  <c r="D232" i="3"/>
  <c r="C232" i="3"/>
  <c r="B297" i="15" s="1"/>
  <c r="AL233" i="2"/>
  <c r="AR231" i="3" s="1"/>
  <c r="I231" i="3"/>
  <c r="G231" i="3"/>
  <c r="U233" i="2"/>
  <c r="G296" i="15" s="1"/>
  <c r="F231" i="3"/>
  <c r="E296" i="15" s="1"/>
  <c r="E231" i="3"/>
  <c r="C296" i="15" s="1"/>
  <c r="D231" i="3"/>
  <c r="C231" i="3"/>
  <c r="B296" i="15" s="1"/>
  <c r="H233" i="2" a="1"/>
  <c r="H233" i="2" s="1"/>
  <c r="B231" i="3" s="1"/>
  <c r="AL232" i="2"/>
  <c r="AR230" i="3" s="1"/>
  <c r="I230" i="3"/>
  <c r="U232" i="2"/>
  <c r="G295" i="15" s="1"/>
  <c r="G230" i="3"/>
  <c r="E230" i="3"/>
  <c r="C295" i="15" s="1"/>
  <c r="D230" i="3"/>
  <c r="C230" i="3"/>
  <c r="B295" i="15" s="1"/>
  <c r="AL231" i="2"/>
  <c r="AR229" i="3" s="1"/>
  <c r="AT229" i="3" s="1"/>
  <c r="I229" i="3"/>
  <c r="G229" i="3"/>
  <c r="U231" i="2"/>
  <c r="G294" i="15" s="1"/>
  <c r="F229" i="3"/>
  <c r="E294" i="15" s="1"/>
  <c r="E229" i="3"/>
  <c r="C294" i="15" s="1"/>
  <c r="D229" i="3"/>
  <c r="C229" i="3"/>
  <c r="B294" i="15" s="1"/>
  <c r="H231" i="2" a="1"/>
  <c r="H231" i="2" s="1"/>
  <c r="B229" i="3" s="1"/>
  <c r="I228" i="3"/>
  <c r="U230" i="2"/>
  <c r="G293" i="15" s="1"/>
  <c r="F228" i="3"/>
  <c r="E293" i="15" s="1"/>
  <c r="E228" i="3"/>
  <c r="C293" i="15" s="1"/>
  <c r="D228" i="3"/>
  <c r="C228" i="3"/>
  <c r="B293" i="15" s="1"/>
  <c r="AL229" i="2"/>
  <c r="AR227" i="3" s="1"/>
  <c r="I227" i="3"/>
  <c r="G227" i="3"/>
  <c r="U229" i="2"/>
  <c r="G292" i="15" s="1"/>
  <c r="F227" i="3"/>
  <c r="E292" i="15" s="1"/>
  <c r="E227" i="3"/>
  <c r="C292" i="15" s="1"/>
  <c r="D227" i="3"/>
  <c r="C227" i="3"/>
  <c r="B292" i="15" s="1"/>
  <c r="H229" i="2" a="1"/>
  <c r="H229" i="2" s="1"/>
  <c r="B227" i="3" s="1"/>
  <c r="AL228" i="2"/>
  <c r="AR226" i="3" s="1"/>
  <c r="I226" i="3"/>
  <c r="U228" i="2"/>
  <c r="G291" i="15" s="1"/>
  <c r="G226" i="3"/>
  <c r="E226" i="3"/>
  <c r="C291" i="15" s="1"/>
  <c r="D226" i="3"/>
  <c r="C226" i="3"/>
  <c r="B291" i="15" s="1"/>
  <c r="AL227" i="2"/>
  <c r="AR225" i="3" s="1"/>
  <c r="I225" i="3"/>
  <c r="G225" i="3"/>
  <c r="U227" i="2"/>
  <c r="G290" i="15" s="1"/>
  <c r="F225" i="3"/>
  <c r="E290" i="15" s="1"/>
  <c r="E225" i="3"/>
  <c r="C290" i="15" s="1"/>
  <c r="D225" i="3"/>
  <c r="C225" i="3"/>
  <c r="B290" i="15" s="1"/>
  <c r="H227" i="2" a="1"/>
  <c r="H227" i="2" s="1"/>
  <c r="B225" i="3" s="1"/>
  <c r="I224" i="3"/>
  <c r="U226" i="2"/>
  <c r="G289" i="15" s="1"/>
  <c r="E224" i="3"/>
  <c r="C289" i="15" s="1"/>
  <c r="D224" i="3"/>
  <c r="C224" i="3"/>
  <c r="B289" i="15" s="1"/>
  <c r="AL225" i="2"/>
  <c r="AR223" i="3" s="1"/>
  <c r="I223" i="3"/>
  <c r="G223" i="3"/>
  <c r="U225" i="2"/>
  <c r="G288" i="15" s="1"/>
  <c r="F223" i="3"/>
  <c r="E288" i="15" s="1"/>
  <c r="E223" i="3"/>
  <c r="C288" i="15" s="1"/>
  <c r="D223" i="3"/>
  <c r="C223" i="3"/>
  <c r="B288" i="15" s="1"/>
  <c r="H225" i="2" a="1"/>
  <c r="H225" i="2" s="1"/>
  <c r="B223" i="3" s="1"/>
  <c r="AL224" i="2"/>
  <c r="AR222" i="3" s="1"/>
  <c r="I222" i="3"/>
  <c r="U224" i="2"/>
  <c r="G287" i="15" s="1"/>
  <c r="E222" i="3"/>
  <c r="C287" i="15" s="1"/>
  <c r="D222" i="3"/>
  <c r="C222" i="3"/>
  <c r="B287" i="15" s="1"/>
  <c r="AL223" i="2"/>
  <c r="AR221" i="3" s="1"/>
  <c r="I221" i="3"/>
  <c r="G221" i="3"/>
  <c r="U223" i="2"/>
  <c r="G286" i="15" s="1"/>
  <c r="F221" i="3"/>
  <c r="E286" i="15" s="1"/>
  <c r="E221" i="3"/>
  <c r="C286" i="15" s="1"/>
  <c r="D221" i="3"/>
  <c r="C221" i="3"/>
  <c r="B286" i="15" s="1"/>
  <c r="H223" i="2" a="1"/>
  <c r="H223" i="2" s="1"/>
  <c r="B221" i="3" s="1"/>
  <c r="I220" i="3"/>
  <c r="U222" i="2"/>
  <c r="G285" i="15" s="1"/>
  <c r="E220" i="3"/>
  <c r="C285" i="15" s="1"/>
  <c r="D220" i="3"/>
  <c r="C220" i="3"/>
  <c r="B285" i="15" s="1"/>
  <c r="AL221" i="2"/>
  <c r="AR219" i="3" s="1"/>
  <c r="I219" i="3"/>
  <c r="G219" i="3"/>
  <c r="U221" i="2"/>
  <c r="G284" i="15" s="1"/>
  <c r="F219" i="3"/>
  <c r="E284" i="15" s="1"/>
  <c r="E219" i="3"/>
  <c r="C284" i="15" s="1"/>
  <c r="D219" i="3"/>
  <c r="C219" i="3"/>
  <c r="B284" i="15" s="1"/>
  <c r="H221" i="2" a="1"/>
  <c r="H221" i="2" s="1"/>
  <c r="B219" i="3" s="1"/>
  <c r="AL220" i="2"/>
  <c r="AR218" i="3" s="1"/>
  <c r="I218" i="3"/>
  <c r="U220" i="2"/>
  <c r="G283" i="15" s="1"/>
  <c r="E218" i="3"/>
  <c r="C283" i="15" s="1"/>
  <c r="D218" i="3"/>
  <c r="C218" i="3"/>
  <c r="B283" i="15" s="1"/>
  <c r="AL219" i="2"/>
  <c r="AR217" i="3" s="1"/>
  <c r="I217" i="3"/>
  <c r="G217" i="3"/>
  <c r="U219" i="2"/>
  <c r="G282" i="15" s="1"/>
  <c r="F217" i="3"/>
  <c r="E282" i="15" s="1"/>
  <c r="E217" i="3"/>
  <c r="C282" i="15" s="1"/>
  <c r="D217" i="3"/>
  <c r="C217" i="3"/>
  <c r="B282" i="15" s="1"/>
  <c r="H219" i="2" a="1"/>
  <c r="H219" i="2" s="1"/>
  <c r="B217" i="3" s="1"/>
  <c r="I216" i="3"/>
  <c r="U218" i="2"/>
  <c r="G281" i="15" s="1"/>
  <c r="E216" i="3"/>
  <c r="C281" i="15" s="1"/>
  <c r="D216" i="3"/>
  <c r="C216" i="3"/>
  <c r="B281" i="15" s="1"/>
  <c r="AL217" i="2"/>
  <c r="AR215" i="3" s="1"/>
  <c r="I215" i="3"/>
  <c r="G215" i="3"/>
  <c r="U217" i="2"/>
  <c r="G280" i="15" s="1"/>
  <c r="F215" i="3"/>
  <c r="E280" i="15" s="1"/>
  <c r="E215" i="3"/>
  <c r="C280" i="15" s="1"/>
  <c r="D215" i="3"/>
  <c r="C215" i="3"/>
  <c r="B280" i="15" s="1"/>
  <c r="H217" i="2" a="1"/>
  <c r="H217" i="2" s="1"/>
  <c r="B215" i="3" s="1"/>
  <c r="AL216" i="2"/>
  <c r="AR214" i="3" s="1"/>
  <c r="I214" i="3"/>
  <c r="U216" i="2"/>
  <c r="G279" i="15" s="1"/>
  <c r="E214" i="3"/>
  <c r="C279" i="15" s="1"/>
  <c r="D214" i="3"/>
  <c r="C214" i="3"/>
  <c r="B279" i="15" s="1"/>
  <c r="AL215" i="2"/>
  <c r="AR213" i="3" s="1"/>
  <c r="I213" i="3"/>
  <c r="G213" i="3"/>
  <c r="U215" i="2"/>
  <c r="G278" i="15" s="1"/>
  <c r="F213" i="3"/>
  <c r="E278" i="15" s="1"/>
  <c r="E213" i="3"/>
  <c r="C278" i="15" s="1"/>
  <c r="D213" i="3"/>
  <c r="C213" i="3"/>
  <c r="B278" i="15" s="1"/>
  <c r="H215" i="2" a="1"/>
  <c r="H215" i="2" s="1"/>
  <c r="B213" i="3" s="1"/>
  <c r="I212" i="3"/>
  <c r="U214" i="2"/>
  <c r="G277" i="15" s="1"/>
  <c r="E212" i="3"/>
  <c r="C277" i="15" s="1"/>
  <c r="D212" i="3"/>
  <c r="C212" i="3"/>
  <c r="B277" i="15" s="1"/>
  <c r="AL213" i="2"/>
  <c r="AR211" i="3" s="1"/>
  <c r="I211" i="3"/>
  <c r="G211" i="3"/>
  <c r="U213" i="2"/>
  <c r="G276" i="15" s="1"/>
  <c r="F211" i="3"/>
  <c r="E276" i="15" s="1"/>
  <c r="E211" i="3"/>
  <c r="C276" i="15" s="1"/>
  <c r="D211" i="3"/>
  <c r="C211" i="3"/>
  <c r="B276" i="15" s="1"/>
  <c r="H213" i="2" a="1"/>
  <c r="H213" i="2" s="1"/>
  <c r="B211" i="3" s="1"/>
  <c r="AL212" i="2"/>
  <c r="AR210" i="3" s="1"/>
  <c r="I210" i="3"/>
  <c r="U212" i="2"/>
  <c r="G275" i="15" s="1"/>
  <c r="E210" i="3"/>
  <c r="C275" i="15" s="1"/>
  <c r="D210" i="3"/>
  <c r="C210" i="3"/>
  <c r="B275" i="15" s="1"/>
  <c r="AL211" i="2"/>
  <c r="AR209" i="3" s="1"/>
  <c r="I209" i="3"/>
  <c r="G209" i="3"/>
  <c r="U211" i="2"/>
  <c r="G274" i="15" s="1"/>
  <c r="F209" i="3"/>
  <c r="E274" i="15" s="1"/>
  <c r="E209" i="3"/>
  <c r="C274" i="15" s="1"/>
  <c r="D209" i="3"/>
  <c r="C209" i="3"/>
  <c r="B274" i="15" s="1"/>
  <c r="H211" i="2" a="1"/>
  <c r="H211" i="2" s="1"/>
  <c r="B209" i="3" s="1"/>
  <c r="I208" i="3"/>
  <c r="U210" i="2"/>
  <c r="G273" i="15" s="1"/>
  <c r="E208" i="3"/>
  <c r="C273" i="15" s="1"/>
  <c r="D208" i="3"/>
  <c r="C208" i="3"/>
  <c r="B273" i="15" s="1"/>
  <c r="AL209" i="2"/>
  <c r="AR207" i="3" s="1"/>
  <c r="I207" i="3"/>
  <c r="G207" i="3"/>
  <c r="U209" i="2"/>
  <c r="G272" i="15" s="1"/>
  <c r="F207" i="3"/>
  <c r="E272" i="15" s="1"/>
  <c r="E207" i="3"/>
  <c r="C272" i="15" s="1"/>
  <c r="D207" i="3"/>
  <c r="C207" i="3"/>
  <c r="B272" i="15" s="1"/>
  <c r="H209" i="2" a="1"/>
  <c r="H209" i="2" s="1"/>
  <c r="B207" i="3" s="1"/>
  <c r="AL208" i="2"/>
  <c r="AR206" i="3" s="1"/>
  <c r="I206" i="3"/>
  <c r="U208" i="2"/>
  <c r="G271" i="15" s="1"/>
  <c r="E206" i="3"/>
  <c r="C271" i="15" s="1"/>
  <c r="D206" i="3"/>
  <c r="C206" i="3"/>
  <c r="B271" i="15" s="1"/>
  <c r="AL207" i="2"/>
  <c r="AR205" i="3" s="1"/>
  <c r="I205" i="3"/>
  <c r="G205" i="3"/>
  <c r="U207" i="2"/>
  <c r="G270" i="15" s="1"/>
  <c r="F205" i="3"/>
  <c r="E270" i="15" s="1"/>
  <c r="E205" i="3"/>
  <c r="C270" i="15" s="1"/>
  <c r="D205" i="3"/>
  <c r="C205" i="3"/>
  <c r="B270" i="15" s="1"/>
  <c r="H207" i="2" a="1"/>
  <c r="H207" i="2" s="1"/>
  <c r="B205" i="3" s="1"/>
  <c r="I204" i="3"/>
  <c r="U206" i="2"/>
  <c r="G269" i="15" s="1"/>
  <c r="E204" i="3"/>
  <c r="C269" i="15" s="1"/>
  <c r="D204" i="3"/>
  <c r="C204" i="3"/>
  <c r="B269" i="15" s="1"/>
  <c r="AL205" i="2"/>
  <c r="AR203" i="3" s="1"/>
  <c r="I203" i="3"/>
  <c r="G203" i="3"/>
  <c r="U205" i="2"/>
  <c r="G268" i="15" s="1"/>
  <c r="F203" i="3"/>
  <c r="E268" i="15" s="1"/>
  <c r="E203" i="3"/>
  <c r="C268" i="15" s="1"/>
  <c r="D203" i="3"/>
  <c r="C203" i="3"/>
  <c r="B268" i="15" s="1"/>
  <c r="H205" i="2" a="1"/>
  <c r="H205" i="2" s="1"/>
  <c r="B203" i="3" s="1"/>
  <c r="AL204" i="2"/>
  <c r="AR202" i="3" s="1"/>
  <c r="I202" i="3"/>
  <c r="U204" i="2"/>
  <c r="G267" i="15" s="1"/>
  <c r="E202" i="3"/>
  <c r="C267" i="15" s="1"/>
  <c r="D202" i="3"/>
  <c r="C202" i="3"/>
  <c r="B267" i="15" s="1"/>
  <c r="AL203" i="2"/>
  <c r="AR201" i="3" s="1"/>
  <c r="I201" i="3"/>
  <c r="G201" i="3"/>
  <c r="U203" i="2"/>
  <c r="G266" i="15" s="1"/>
  <c r="F201" i="3"/>
  <c r="E266" i="15" s="1"/>
  <c r="E201" i="3"/>
  <c r="C266" i="15" s="1"/>
  <c r="D201" i="3"/>
  <c r="C201" i="3"/>
  <c r="B266" i="15" s="1"/>
  <c r="H203" i="2" a="1"/>
  <c r="H203" i="2" s="1"/>
  <c r="B201" i="3" s="1"/>
  <c r="I200" i="3"/>
  <c r="U202" i="2"/>
  <c r="G265" i="15" s="1"/>
  <c r="E200" i="3"/>
  <c r="C265" i="15" s="1"/>
  <c r="D200" i="3"/>
  <c r="C200" i="3"/>
  <c r="B265" i="15" s="1"/>
  <c r="AL201" i="2"/>
  <c r="AR199" i="3" s="1"/>
  <c r="I199" i="3"/>
  <c r="G199" i="3"/>
  <c r="U201" i="2"/>
  <c r="G264" i="15" s="1"/>
  <c r="F199" i="3"/>
  <c r="E264" i="15" s="1"/>
  <c r="E199" i="3"/>
  <c r="C264" i="15" s="1"/>
  <c r="D199" i="3"/>
  <c r="C199" i="3"/>
  <c r="B264" i="15" s="1"/>
  <c r="H201" i="2" a="1"/>
  <c r="H201" i="2" s="1"/>
  <c r="B199" i="3" s="1"/>
  <c r="AL200" i="2"/>
  <c r="AR198" i="3" s="1"/>
  <c r="AT198" i="3" s="1"/>
  <c r="I198" i="3"/>
  <c r="U200" i="2"/>
  <c r="G263" i="15" s="1"/>
  <c r="E198" i="3"/>
  <c r="C263" i="15" s="1"/>
  <c r="D198" i="3"/>
  <c r="C198" i="3"/>
  <c r="B263" i="15" s="1"/>
  <c r="AL199" i="2"/>
  <c r="AR197" i="3" s="1"/>
  <c r="I197" i="3"/>
  <c r="G197" i="3"/>
  <c r="U199" i="2"/>
  <c r="G262" i="15" s="1"/>
  <c r="F197" i="3"/>
  <c r="E262" i="15" s="1"/>
  <c r="E197" i="3"/>
  <c r="C262" i="15" s="1"/>
  <c r="D197" i="3"/>
  <c r="C197" i="3"/>
  <c r="B262" i="15" s="1"/>
  <c r="H199" i="2" a="1"/>
  <c r="H199" i="2" s="1"/>
  <c r="B197" i="3" s="1"/>
  <c r="I196" i="3"/>
  <c r="U198" i="2"/>
  <c r="G261" i="15" s="1"/>
  <c r="E196" i="3"/>
  <c r="C261" i="15" s="1"/>
  <c r="D196" i="3"/>
  <c r="C196" i="3"/>
  <c r="B261" i="15" s="1"/>
  <c r="AL197" i="2"/>
  <c r="AR195" i="3" s="1"/>
  <c r="AT195" i="3" s="1"/>
  <c r="I195" i="3"/>
  <c r="G195" i="3"/>
  <c r="U197" i="2"/>
  <c r="G260" i="15" s="1"/>
  <c r="F195" i="3"/>
  <c r="E260" i="15" s="1"/>
  <c r="E195" i="3"/>
  <c r="C260" i="15" s="1"/>
  <c r="D195" i="3"/>
  <c r="C195" i="3"/>
  <c r="B260" i="15" s="1"/>
  <c r="H197" i="2" a="1"/>
  <c r="H197" i="2" s="1"/>
  <c r="B195" i="3" s="1"/>
  <c r="AL196" i="2"/>
  <c r="AR194" i="3" s="1"/>
  <c r="I194" i="3"/>
  <c r="U196" i="2"/>
  <c r="G259" i="15" s="1"/>
  <c r="E194" i="3"/>
  <c r="C259" i="15" s="1"/>
  <c r="D194" i="3"/>
  <c r="C194" i="3"/>
  <c r="B259" i="15" s="1"/>
  <c r="AL195" i="2"/>
  <c r="AR193" i="3" s="1"/>
  <c r="I193" i="3"/>
  <c r="G193" i="3"/>
  <c r="U195" i="2"/>
  <c r="G258" i="15" s="1"/>
  <c r="F193" i="3"/>
  <c r="E258" i="15" s="1"/>
  <c r="E193" i="3"/>
  <c r="C258" i="15" s="1"/>
  <c r="D193" i="3"/>
  <c r="C193" i="3"/>
  <c r="B258" i="15" s="1"/>
  <c r="H195" i="2" a="1"/>
  <c r="H195" i="2" s="1"/>
  <c r="B193" i="3" s="1"/>
  <c r="I192" i="3"/>
  <c r="U194" i="2"/>
  <c r="G257" i="15" s="1"/>
  <c r="E192" i="3"/>
  <c r="C257" i="15" s="1"/>
  <c r="D192" i="3"/>
  <c r="C192" i="3"/>
  <c r="B257" i="15" s="1"/>
  <c r="AL193" i="2"/>
  <c r="AR191" i="3" s="1"/>
  <c r="AT191" i="3" s="1"/>
  <c r="I191" i="3"/>
  <c r="G191" i="3"/>
  <c r="U193" i="2"/>
  <c r="G256" i="15" s="1"/>
  <c r="F191" i="3"/>
  <c r="E256" i="15" s="1"/>
  <c r="E191" i="3"/>
  <c r="C256" i="15" s="1"/>
  <c r="D191" i="3"/>
  <c r="C191" i="3"/>
  <c r="B256" i="15" s="1"/>
  <c r="H193" i="2" a="1"/>
  <c r="H193" i="2" s="1"/>
  <c r="B191" i="3" s="1"/>
  <c r="AL192" i="2"/>
  <c r="AR190" i="3" s="1"/>
  <c r="I190" i="3"/>
  <c r="U192" i="2"/>
  <c r="G255" i="15" s="1"/>
  <c r="E190" i="3"/>
  <c r="C255" i="15" s="1"/>
  <c r="D190" i="3"/>
  <c r="C190" i="3"/>
  <c r="B255" i="15" s="1"/>
  <c r="AL191" i="2"/>
  <c r="AR189" i="3" s="1"/>
  <c r="I189" i="3"/>
  <c r="G189" i="3"/>
  <c r="U191" i="2"/>
  <c r="G254" i="15" s="1"/>
  <c r="F189" i="3"/>
  <c r="E254" i="15" s="1"/>
  <c r="E189" i="3"/>
  <c r="C254" i="15" s="1"/>
  <c r="D189" i="3"/>
  <c r="C189" i="3"/>
  <c r="B254" i="15" s="1"/>
  <c r="H191" i="2" a="1"/>
  <c r="H191" i="2" s="1"/>
  <c r="B189" i="3" s="1"/>
  <c r="I188" i="3"/>
  <c r="U190" i="2"/>
  <c r="G253" i="15" s="1"/>
  <c r="E188" i="3"/>
  <c r="C253" i="15" s="1"/>
  <c r="D188" i="3"/>
  <c r="C188" i="3"/>
  <c r="B253" i="15" s="1"/>
  <c r="AL189" i="2"/>
  <c r="AR187" i="3" s="1"/>
  <c r="I187" i="3"/>
  <c r="G187" i="3"/>
  <c r="U189" i="2"/>
  <c r="G252" i="15" s="1"/>
  <c r="F187" i="3"/>
  <c r="E252" i="15" s="1"/>
  <c r="E187" i="3"/>
  <c r="C252" i="15" s="1"/>
  <c r="D187" i="3"/>
  <c r="C187" i="3"/>
  <c r="B252" i="15" s="1"/>
  <c r="H189" i="2" a="1"/>
  <c r="H189" i="2" s="1"/>
  <c r="B187" i="3" s="1"/>
  <c r="AL188" i="2"/>
  <c r="AR186" i="3" s="1"/>
  <c r="I186" i="3"/>
  <c r="U188" i="2"/>
  <c r="G251" i="15" s="1"/>
  <c r="E186" i="3"/>
  <c r="C251" i="15" s="1"/>
  <c r="D186" i="3"/>
  <c r="C186" i="3"/>
  <c r="B251" i="15" s="1"/>
  <c r="AL187" i="2"/>
  <c r="AR185" i="3" s="1"/>
  <c r="I185" i="3"/>
  <c r="G185" i="3"/>
  <c r="U187" i="2"/>
  <c r="G250" i="15" s="1"/>
  <c r="F185" i="3"/>
  <c r="E250" i="15" s="1"/>
  <c r="E185" i="3"/>
  <c r="C250" i="15" s="1"/>
  <c r="D185" i="3"/>
  <c r="C185" i="3"/>
  <c r="B250" i="15" s="1"/>
  <c r="H187" i="2" a="1"/>
  <c r="H187" i="2" s="1"/>
  <c r="B185" i="3" s="1"/>
  <c r="I184" i="3"/>
  <c r="U186" i="2"/>
  <c r="G249" i="15" s="1"/>
  <c r="E184" i="3"/>
  <c r="C249" i="15" s="1"/>
  <c r="D184" i="3"/>
  <c r="C184" i="3"/>
  <c r="B249" i="15" s="1"/>
  <c r="AL185" i="2"/>
  <c r="AR183" i="3" s="1"/>
  <c r="I183" i="3"/>
  <c r="G183" i="3"/>
  <c r="U185" i="2"/>
  <c r="G248" i="15" s="1"/>
  <c r="F183" i="3"/>
  <c r="E248" i="15" s="1"/>
  <c r="E183" i="3"/>
  <c r="C248" i="15" s="1"/>
  <c r="D183" i="3"/>
  <c r="C183" i="3"/>
  <c r="B248" i="15" s="1"/>
  <c r="H185" i="2" a="1"/>
  <c r="H185" i="2" s="1"/>
  <c r="B183" i="3" s="1"/>
  <c r="AL184" i="2"/>
  <c r="AR182" i="3" s="1"/>
  <c r="I182" i="3"/>
  <c r="U184" i="2"/>
  <c r="G247" i="15" s="1"/>
  <c r="E182" i="3"/>
  <c r="C247" i="15" s="1"/>
  <c r="D182" i="3"/>
  <c r="C182" i="3"/>
  <c r="B247" i="15" s="1"/>
  <c r="AL183" i="2"/>
  <c r="AR181" i="3" s="1"/>
  <c r="I181" i="3"/>
  <c r="G181" i="3"/>
  <c r="U183" i="2"/>
  <c r="G246" i="15" s="1"/>
  <c r="F181" i="3"/>
  <c r="E246" i="15" s="1"/>
  <c r="E181" i="3"/>
  <c r="C246" i="15" s="1"/>
  <c r="D181" i="3"/>
  <c r="C181" i="3"/>
  <c r="B246" i="15" s="1"/>
  <c r="H183" i="2" a="1"/>
  <c r="H183" i="2" s="1"/>
  <c r="B181" i="3" s="1"/>
  <c r="I180" i="3"/>
  <c r="U182" i="2"/>
  <c r="G245" i="15" s="1"/>
  <c r="E180" i="3"/>
  <c r="C245" i="15" s="1"/>
  <c r="D180" i="3"/>
  <c r="C180" i="3"/>
  <c r="B245" i="15" s="1"/>
  <c r="AL181" i="2"/>
  <c r="AR179" i="3" s="1"/>
  <c r="I179" i="3"/>
  <c r="G179" i="3"/>
  <c r="U181" i="2"/>
  <c r="G244" i="15" s="1"/>
  <c r="F179" i="3"/>
  <c r="E244" i="15" s="1"/>
  <c r="E179" i="3"/>
  <c r="C244" i="15" s="1"/>
  <c r="D179" i="3"/>
  <c r="C179" i="3"/>
  <c r="B244" i="15" s="1"/>
  <c r="H181" i="2" a="1"/>
  <c r="H181" i="2" s="1"/>
  <c r="B179" i="3" s="1"/>
  <c r="AL180" i="2"/>
  <c r="AR178" i="3" s="1"/>
  <c r="I178" i="3"/>
  <c r="U180" i="2"/>
  <c r="G243" i="15" s="1"/>
  <c r="E178" i="3"/>
  <c r="C243" i="15" s="1"/>
  <c r="D178" i="3"/>
  <c r="C178" i="3"/>
  <c r="B243" i="15" s="1"/>
  <c r="AL179" i="2"/>
  <c r="AR177" i="3" s="1"/>
  <c r="I177" i="3"/>
  <c r="G177" i="3"/>
  <c r="U179" i="2"/>
  <c r="G242" i="15" s="1"/>
  <c r="F177" i="3"/>
  <c r="E242" i="15" s="1"/>
  <c r="E177" i="3"/>
  <c r="C242" i="15" s="1"/>
  <c r="D177" i="3"/>
  <c r="C177" i="3"/>
  <c r="B242" i="15" s="1"/>
  <c r="H179" i="2" a="1"/>
  <c r="H179" i="2" s="1"/>
  <c r="B177" i="3" s="1"/>
  <c r="I176" i="3"/>
  <c r="U178" i="2"/>
  <c r="G241" i="15" s="1"/>
  <c r="E176" i="3"/>
  <c r="C241" i="15" s="1"/>
  <c r="D176" i="3"/>
  <c r="C176" i="3"/>
  <c r="B241" i="15" s="1"/>
  <c r="AL177" i="2"/>
  <c r="AR175" i="3" s="1"/>
  <c r="I175" i="3"/>
  <c r="G175" i="3"/>
  <c r="U177" i="2"/>
  <c r="G240" i="15" s="1"/>
  <c r="F175" i="3"/>
  <c r="E240" i="15" s="1"/>
  <c r="E175" i="3"/>
  <c r="C240" i="15" s="1"/>
  <c r="D175" i="3"/>
  <c r="C175" i="3"/>
  <c r="B240" i="15" s="1"/>
  <c r="H177" i="2" a="1"/>
  <c r="H177" i="2" s="1"/>
  <c r="B175" i="3" s="1"/>
  <c r="AL176" i="2"/>
  <c r="AR174" i="3" s="1"/>
  <c r="I174" i="3"/>
  <c r="U176" i="2"/>
  <c r="G239" i="15" s="1"/>
  <c r="E174" i="3"/>
  <c r="C239" i="15" s="1"/>
  <c r="D174" i="3"/>
  <c r="C174" i="3"/>
  <c r="B239" i="15" s="1"/>
  <c r="AL175" i="2"/>
  <c r="AR173" i="3" s="1"/>
  <c r="I173" i="3"/>
  <c r="G173" i="3"/>
  <c r="U175" i="2"/>
  <c r="G238" i="15" s="1"/>
  <c r="F173" i="3"/>
  <c r="E238" i="15" s="1"/>
  <c r="E173" i="3"/>
  <c r="C238" i="15" s="1"/>
  <c r="D173" i="3"/>
  <c r="C173" i="3"/>
  <c r="B238" i="15" s="1"/>
  <c r="H175" i="2" a="1"/>
  <c r="H175" i="2" s="1"/>
  <c r="B173" i="3" s="1"/>
  <c r="I172" i="3"/>
  <c r="U174" i="2"/>
  <c r="G237" i="15" s="1"/>
  <c r="E172" i="3"/>
  <c r="C237" i="15" s="1"/>
  <c r="D172" i="3"/>
  <c r="C172" i="3"/>
  <c r="B237" i="15" s="1"/>
  <c r="AL173" i="2"/>
  <c r="AR171" i="3" s="1"/>
  <c r="AT171" i="3" s="1"/>
  <c r="I171" i="3"/>
  <c r="G171" i="3"/>
  <c r="U173" i="2"/>
  <c r="G236" i="15" s="1"/>
  <c r="F171" i="3"/>
  <c r="E236" i="15" s="1"/>
  <c r="E171" i="3"/>
  <c r="C236" i="15" s="1"/>
  <c r="D171" i="3"/>
  <c r="C171" i="3"/>
  <c r="B236" i="15" s="1"/>
  <c r="H173" i="2" a="1"/>
  <c r="H173" i="2" s="1"/>
  <c r="B171" i="3" s="1"/>
  <c r="I170" i="3"/>
  <c r="U172" i="2"/>
  <c r="G235" i="15" s="1"/>
  <c r="G170" i="3"/>
  <c r="F170" i="3"/>
  <c r="E235" i="15" s="1"/>
  <c r="E170" i="3"/>
  <c r="C235" i="15" s="1"/>
  <c r="D170" i="3"/>
  <c r="C170" i="3"/>
  <c r="B235" i="15" s="1"/>
  <c r="AL171" i="2"/>
  <c r="AR169" i="3" s="1"/>
  <c r="AT169" i="3" s="1"/>
  <c r="I169" i="3"/>
  <c r="G169" i="3"/>
  <c r="U171" i="2"/>
  <c r="G234" i="15" s="1"/>
  <c r="F169" i="3"/>
  <c r="E234" i="15" s="1"/>
  <c r="E169" i="3"/>
  <c r="C234" i="15" s="1"/>
  <c r="D169" i="3"/>
  <c r="C169" i="3"/>
  <c r="B234" i="15" s="1"/>
  <c r="AL170" i="2"/>
  <c r="AR168" i="3" s="1"/>
  <c r="I168" i="3"/>
  <c r="U170" i="2"/>
  <c r="G233" i="15" s="1"/>
  <c r="E168" i="3"/>
  <c r="C233" i="15" s="1"/>
  <c r="D168" i="3"/>
  <c r="C168" i="3"/>
  <c r="B233" i="15" s="1"/>
  <c r="AL169" i="2"/>
  <c r="AR167" i="3" s="1"/>
  <c r="I167" i="3"/>
  <c r="G167" i="3"/>
  <c r="U169" i="2"/>
  <c r="G232" i="15" s="1"/>
  <c r="F167" i="3"/>
  <c r="E232" i="15" s="1"/>
  <c r="E167" i="3"/>
  <c r="C232" i="15" s="1"/>
  <c r="D167" i="3"/>
  <c r="C167" i="3"/>
  <c r="B232" i="15" s="1"/>
  <c r="H169" i="2" a="1"/>
  <c r="H169" i="2" s="1"/>
  <c r="B167" i="3" s="1"/>
  <c r="I166" i="3"/>
  <c r="U168" i="2"/>
  <c r="G231" i="15" s="1"/>
  <c r="G166" i="3"/>
  <c r="F166" i="3"/>
  <c r="E231" i="15" s="1"/>
  <c r="E166" i="3"/>
  <c r="C231" i="15" s="1"/>
  <c r="D166" i="3"/>
  <c r="C166" i="3"/>
  <c r="B231" i="15" s="1"/>
  <c r="AL167" i="2"/>
  <c r="AR165" i="3" s="1"/>
  <c r="I165" i="3"/>
  <c r="G165" i="3"/>
  <c r="U167" i="2"/>
  <c r="G230" i="15" s="1"/>
  <c r="F165" i="3"/>
  <c r="E230" i="15" s="1"/>
  <c r="E165" i="3"/>
  <c r="C230" i="15" s="1"/>
  <c r="D165" i="3"/>
  <c r="C165" i="3"/>
  <c r="B230" i="15" s="1"/>
  <c r="AL166" i="2"/>
  <c r="AR164" i="3" s="1"/>
  <c r="I164" i="3"/>
  <c r="U166" i="2"/>
  <c r="G229" i="15" s="1"/>
  <c r="E164" i="3"/>
  <c r="C229" i="15" s="1"/>
  <c r="D164" i="3"/>
  <c r="C164" i="3"/>
  <c r="B229" i="15" s="1"/>
  <c r="AL165" i="2"/>
  <c r="AR163" i="3" s="1"/>
  <c r="I163" i="3"/>
  <c r="G163" i="3"/>
  <c r="U165" i="2"/>
  <c r="G228" i="15" s="1"/>
  <c r="F163" i="3"/>
  <c r="E228" i="15" s="1"/>
  <c r="E163" i="3"/>
  <c r="C228" i="15" s="1"/>
  <c r="D163" i="3"/>
  <c r="C163" i="3"/>
  <c r="B228" i="15" s="1"/>
  <c r="H165" i="2" a="1"/>
  <c r="H165" i="2" s="1"/>
  <c r="B163" i="3" s="1"/>
  <c r="I162" i="3"/>
  <c r="U164" i="2"/>
  <c r="G227" i="15" s="1"/>
  <c r="G162" i="3"/>
  <c r="F162" i="3"/>
  <c r="E227" i="15" s="1"/>
  <c r="E162" i="3"/>
  <c r="C227" i="15" s="1"/>
  <c r="D162" i="3"/>
  <c r="C162" i="3"/>
  <c r="B227" i="15" s="1"/>
  <c r="AL163" i="2"/>
  <c r="AR161" i="3" s="1"/>
  <c r="I161" i="3"/>
  <c r="G161" i="3"/>
  <c r="U163" i="2"/>
  <c r="G226" i="15" s="1"/>
  <c r="F161" i="3"/>
  <c r="E226" i="15" s="1"/>
  <c r="E161" i="3"/>
  <c r="C226" i="15" s="1"/>
  <c r="D161" i="3"/>
  <c r="C161" i="3"/>
  <c r="B226" i="15" s="1"/>
  <c r="AL162" i="2"/>
  <c r="AR160" i="3" s="1"/>
  <c r="I160" i="3"/>
  <c r="U162" i="2"/>
  <c r="G225" i="15" s="1"/>
  <c r="E160" i="3"/>
  <c r="C225" i="15" s="1"/>
  <c r="D160" i="3"/>
  <c r="C160" i="3"/>
  <c r="B225" i="15" s="1"/>
  <c r="AL161" i="2"/>
  <c r="AR159" i="3" s="1"/>
  <c r="I159" i="3"/>
  <c r="G159" i="3"/>
  <c r="U161" i="2"/>
  <c r="G224" i="15" s="1"/>
  <c r="F159" i="3"/>
  <c r="E224" i="15" s="1"/>
  <c r="E159" i="3"/>
  <c r="C224" i="15" s="1"/>
  <c r="D159" i="3"/>
  <c r="C159" i="3"/>
  <c r="B224" i="15" s="1"/>
  <c r="H161" i="2" a="1"/>
  <c r="H161" i="2" s="1"/>
  <c r="B159" i="3" s="1"/>
  <c r="I158" i="3"/>
  <c r="U160" i="2"/>
  <c r="G223" i="15" s="1"/>
  <c r="G158" i="3"/>
  <c r="F158" i="3"/>
  <c r="E223" i="15" s="1"/>
  <c r="E158" i="3"/>
  <c r="C223" i="15" s="1"/>
  <c r="D158" i="3"/>
  <c r="C158" i="3"/>
  <c r="B223" i="15" s="1"/>
  <c r="AL159" i="2"/>
  <c r="AR157" i="3" s="1"/>
  <c r="I157" i="3"/>
  <c r="G157" i="3"/>
  <c r="U159" i="2"/>
  <c r="G222" i="15" s="1"/>
  <c r="F157" i="3"/>
  <c r="E222" i="15" s="1"/>
  <c r="E157" i="3"/>
  <c r="C222" i="15" s="1"/>
  <c r="D157" i="3"/>
  <c r="C157" i="3"/>
  <c r="B222" i="15" s="1"/>
  <c r="AL158" i="2"/>
  <c r="AR156" i="3" s="1"/>
  <c r="I156" i="3"/>
  <c r="U158" i="2"/>
  <c r="G221" i="15" s="1"/>
  <c r="E156" i="3"/>
  <c r="C221" i="15" s="1"/>
  <c r="D156" i="3"/>
  <c r="C156" i="3"/>
  <c r="B221" i="15" s="1"/>
  <c r="AL157" i="2"/>
  <c r="AR155" i="3" s="1"/>
  <c r="I155" i="3"/>
  <c r="G155" i="3"/>
  <c r="U157" i="2"/>
  <c r="G220" i="15" s="1"/>
  <c r="F155" i="3"/>
  <c r="E220" i="15" s="1"/>
  <c r="E155" i="3"/>
  <c r="C220" i="15" s="1"/>
  <c r="D155" i="3"/>
  <c r="C155" i="3"/>
  <c r="B220" i="15" s="1"/>
  <c r="H157" i="2" a="1"/>
  <c r="H157" i="2" s="1"/>
  <c r="B155" i="3" s="1"/>
  <c r="I154" i="3"/>
  <c r="U156" i="2"/>
  <c r="G219" i="15" s="1"/>
  <c r="G154" i="3"/>
  <c r="F154" i="3"/>
  <c r="E219" i="15" s="1"/>
  <c r="E154" i="3"/>
  <c r="C219" i="15" s="1"/>
  <c r="D154" i="3"/>
  <c r="C154" i="3"/>
  <c r="B219" i="15" s="1"/>
  <c r="AL155" i="2"/>
  <c r="AR153" i="3" s="1"/>
  <c r="I153" i="3"/>
  <c r="G153" i="3"/>
  <c r="U155" i="2"/>
  <c r="G218" i="15" s="1"/>
  <c r="F153" i="3"/>
  <c r="E218" i="15" s="1"/>
  <c r="E153" i="3"/>
  <c r="C218" i="15" s="1"/>
  <c r="D153" i="3"/>
  <c r="C153" i="3"/>
  <c r="B218" i="15" s="1"/>
  <c r="AL154" i="2"/>
  <c r="AR152" i="3" s="1"/>
  <c r="I152" i="3"/>
  <c r="U154" i="2"/>
  <c r="G217" i="15" s="1"/>
  <c r="E152" i="3"/>
  <c r="C217" i="15" s="1"/>
  <c r="D152" i="3"/>
  <c r="C152" i="3"/>
  <c r="B217" i="15" s="1"/>
  <c r="AL153" i="2"/>
  <c r="AR151" i="3" s="1"/>
  <c r="I151" i="3"/>
  <c r="G151" i="3"/>
  <c r="U153" i="2"/>
  <c r="G216" i="15" s="1"/>
  <c r="F151" i="3"/>
  <c r="E216" i="15" s="1"/>
  <c r="E151" i="3"/>
  <c r="C216" i="15" s="1"/>
  <c r="D151" i="3"/>
  <c r="C151" i="3"/>
  <c r="B216" i="15" s="1"/>
  <c r="H153" i="2" a="1"/>
  <c r="H153" i="2" s="1"/>
  <c r="B151" i="3" s="1"/>
  <c r="I150" i="3"/>
  <c r="U152" i="2"/>
  <c r="G215" i="15" s="1"/>
  <c r="G150" i="3"/>
  <c r="F150" i="3"/>
  <c r="E215" i="15" s="1"/>
  <c r="E150" i="3"/>
  <c r="C215" i="15" s="1"/>
  <c r="D150" i="3"/>
  <c r="C150" i="3"/>
  <c r="B215" i="15" s="1"/>
  <c r="AL151" i="2"/>
  <c r="AR149" i="3" s="1"/>
  <c r="I149" i="3"/>
  <c r="G149" i="3"/>
  <c r="U151" i="2"/>
  <c r="G214" i="15" s="1"/>
  <c r="F149" i="3"/>
  <c r="E214" i="15" s="1"/>
  <c r="E149" i="3"/>
  <c r="C214" i="15" s="1"/>
  <c r="D149" i="3"/>
  <c r="C149" i="3"/>
  <c r="B214" i="15" s="1"/>
  <c r="AL150" i="2"/>
  <c r="AR148" i="3" s="1"/>
  <c r="I148" i="3"/>
  <c r="U150" i="2"/>
  <c r="G213" i="15" s="1"/>
  <c r="E148" i="3"/>
  <c r="C213" i="15" s="1"/>
  <c r="D148" i="3"/>
  <c r="C148" i="3"/>
  <c r="B213" i="15" s="1"/>
  <c r="AL149" i="2"/>
  <c r="AR147" i="3" s="1"/>
  <c r="I147" i="3"/>
  <c r="G147" i="3"/>
  <c r="U149" i="2"/>
  <c r="G212" i="15" s="1"/>
  <c r="F147" i="3"/>
  <c r="E212" i="15" s="1"/>
  <c r="E147" i="3"/>
  <c r="C212" i="15" s="1"/>
  <c r="D147" i="3"/>
  <c r="C147" i="3"/>
  <c r="B212" i="15" s="1"/>
  <c r="H149" i="2" a="1"/>
  <c r="H149" i="2" s="1"/>
  <c r="B147" i="3" s="1"/>
  <c r="I146" i="3"/>
  <c r="U148" i="2"/>
  <c r="G211" i="15" s="1"/>
  <c r="G146" i="3"/>
  <c r="F146" i="3"/>
  <c r="E211" i="15" s="1"/>
  <c r="E146" i="3"/>
  <c r="C211" i="15" s="1"/>
  <c r="D146" i="3"/>
  <c r="C146" i="3"/>
  <c r="B211" i="15" s="1"/>
  <c r="AL147" i="2"/>
  <c r="AR145" i="3" s="1"/>
  <c r="I145" i="3"/>
  <c r="G145" i="3"/>
  <c r="U147" i="2"/>
  <c r="G210" i="15" s="1"/>
  <c r="F145" i="3"/>
  <c r="E210" i="15" s="1"/>
  <c r="E145" i="3"/>
  <c r="C210" i="15" s="1"/>
  <c r="D145" i="3"/>
  <c r="C145" i="3"/>
  <c r="B210" i="15" s="1"/>
  <c r="AL146" i="2"/>
  <c r="AR144" i="3" s="1"/>
  <c r="I144" i="3"/>
  <c r="U146" i="2"/>
  <c r="G209" i="15" s="1"/>
  <c r="E144" i="3"/>
  <c r="C209" i="15" s="1"/>
  <c r="D144" i="3"/>
  <c r="C144" i="3"/>
  <c r="B209" i="15" s="1"/>
  <c r="AL145" i="2"/>
  <c r="AR143" i="3" s="1"/>
  <c r="I143" i="3"/>
  <c r="G143" i="3"/>
  <c r="U145" i="2"/>
  <c r="G208" i="15" s="1"/>
  <c r="F143" i="3"/>
  <c r="E208" i="15" s="1"/>
  <c r="E143" i="3"/>
  <c r="C208" i="15" s="1"/>
  <c r="D143" i="3"/>
  <c r="C143" i="3"/>
  <c r="B208" i="15" s="1"/>
  <c r="H145" i="2" a="1"/>
  <c r="H145" i="2" s="1"/>
  <c r="B143" i="3" s="1"/>
  <c r="I142" i="3"/>
  <c r="U144" i="2"/>
  <c r="G207" i="15" s="1"/>
  <c r="G142" i="3"/>
  <c r="F142" i="3"/>
  <c r="E207" i="15" s="1"/>
  <c r="E142" i="3"/>
  <c r="C207" i="15" s="1"/>
  <c r="D142" i="3"/>
  <c r="C142" i="3"/>
  <c r="B207" i="15" s="1"/>
  <c r="AL143" i="2"/>
  <c r="AR141" i="3" s="1"/>
  <c r="I141" i="3"/>
  <c r="G141" i="3"/>
  <c r="U143" i="2"/>
  <c r="G206" i="15" s="1"/>
  <c r="F141" i="3"/>
  <c r="E206" i="15" s="1"/>
  <c r="E141" i="3"/>
  <c r="C206" i="15" s="1"/>
  <c r="D141" i="3"/>
  <c r="C141" i="3"/>
  <c r="B206" i="15" s="1"/>
  <c r="AL142" i="2"/>
  <c r="AR140" i="3" s="1"/>
  <c r="AT140" i="3" s="1"/>
  <c r="I140" i="3"/>
  <c r="U142" i="2"/>
  <c r="G205" i="15" s="1"/>
  <c r="E140" i="3"/>
  <c r="C205" i="15" s="1"/>
  <c r="D140" i="3"/>
  <c r="C140" i="3"/>
  <c r="B205" i="15" s="1"/>
  <c r="AL141" i="2"/>
  <c r="AR139" i="3" s="1"/>
  <c r="I139" i="3"/>
  <c r="G139" i="3"/>
  <c r="U141" i="2"/>
  <c r="G204" i="15" s="1"/>
  <c r="F139" i="3"/>
  <c r="E204" i="15" s="1"/>
  <c r="E139" i="3"/>
  <c r="C204" i="15" s="1"/>
  <c r="D139" i="3"/>
  <c r="C139" i="3"/>
  <c r="B204" i="15" s="1"/>
  <c r="H141" i="2" a="1"/>
  <c r="H141" i="2" s="1"/>
  <c r="B139" i="3" s="1"/>
  <c r="I138" i="3"/>
  <c r="U140" i="2"/>
  <c r="G203" i="15" s="1"/>
  <c r="G138" i="3"/>
  <c r="F138" i="3"/>
  <c r="E203" i="15" s="1"/>
  <c r="E138" i="3"/>
  <c r="C203" i="15" s="1"/>
  <c r="D138" i="3"/>
  <c r="C138" i="3"/>
  <c r="B203" i="15" s="1"/>
  <c r="AL139" i="2"/>
  <c r="AR137" i="3" s="1"/>
  <c r="I137" i="3"/>
  <c r="G137" i="3"/>
  <c r="U139" i="2"/>
  <c r="G202" i="15" s="1"/>
  <c r="F137" i="3"/>
  <c r="E202" i="15" s="1"/>
  <c r="E137" i="3"/>
  <c r="C202" i="15" s="1"/>
  <c r="D137" i="3"/>
  <c r="C137" i="3"/>
  <c r="B202" i="15" s="1"/>
  <c r="AL138" i="2"/>
  <c r="AR136" i="3" s="1"/>
  <c r="I136" i="3"/>
  <c r="U138" i="2"/>
  <c r="G201" i="15" s="1"/>
  <c r="E136" i="3"/>
  <c r="C201" i="15" s="1"/>
  <c r="D136" i="3"/>
  <c r="C136" i="3"/>
  <c r="B201" i="15" s="1"/>
  <c r="AL137" i="2"/>
  <c r="AR135" i="3" s="1"/>
  <c r="I135" i="3"/>
  <c r="G135" i="3"/>
  <c r="U137" i="2"/>
  <c r="G200" i="15" s="1"/>
  <c r="F135" i="3"/>
  <c r="E200" i="15" s="1"/>
  <c r="E135" i="3"/>
  <c r="C200" i="15" s="1"/>
  <c r="D135" i="3"/>
  <c r="C135" i="3"/>
  <c r="B200" i="15" s="1"/>
  <c r="H137" i="2" a="1"/>
  <c r="H137" i="2" s="1"/>
  <c r="B135" i="3" s="1"/>
  <c r="I134" i="3"/>
  <c r="U136" i="2"/>
  <c r="G199" i="15" s="1"/>
  <c r="G134" i="3"/>
  <c r="F134" i="3"/>
  <c r="E199" i="15" s="1"/>
  <c r="E134" i="3"/>
  <c r="C199" i="15" s="1"/>
  <c r="D134" i="3"/>
  <c r="C134" i="3"/>
  <c r="B199" i="15" s="1"/>
  <c r="AL135" i="2"/>
  <c r="AR133" i="3" s="1"/>
  <c r="I133" i="3"/>
  <c r="G133" i="3"/>
  <c r="U135" i="2"/>
  <c r="G198" i="15" s="1"/>
  <c r="F133" i="3"/>
  <c r="E198" i="15" s="1"/>
  <c r="E133" i="3"/>
  <c r="C198" i="15" s="1"/>
  <c r="D133" i="3"/>
  <c r="C133" i="3"/>
  <c r="B198" i="15" s="1"/>
  <c r="AL134" i="2"/>
  <c r="AR132" i="3" s="1"/>
  <c r="I132" i="3"/>
  <c r="U134" i="2"/>
  <c r="G197" i="15" s="1"/>
  <c r="E132" i="3"/>
  <c r="C197" i="15" s="1"/>
  <c r="D132" i="3"/>
  <c r="C132" i="3"/>
  <c r="B197" i="15" s="1"/>
  <c r="AL133" i="2"/>
  <c r="AR131" i="3" s="1"/>
  <c r="I131" i="3"/>
  <c r="G131" i="3"/>
  <c r="U133" i="2"/>
  <c r="G196" i="15" s="1"/>
  <c r="F131" i="3"/>
  <c r="E196" i="15" s="1"/>
  <c r="E131" i="3"/>
  <c r="C196" i="15" s="1"/>
  <c r="D131" i="3"/>
  <c r="C131" i="3"/>
  <c r="B196" i="15" s="1"/>
  <c r="H133" i="2" a="1"/>
  <c r="H133" i="2" s="1"/>
  <c r="B131" i="3" s="1"/>
  <c r="I130" i="3"/>
  <c r="U132" i="2"/>
  <c r="G195" i="15" s="1"/>
  <c r="G130" i="3"/>
  <c r="F130" i="3"/>
  <c r="E195" i="15" s="1"/>
  <c r="E130" i="3"/>
  <c r="C195" i="15" s="1"/>
  <c r="D130" i="3"/>
  <c r="C130" i="3"/>
  <c r="B195" i="15" s="1"/>
  <c r="AL131" i="2"/>
  <c r="AR129" i="3" s="1"/>
  <c r="I129" i="3"/>
  <c r="G129" i="3"/>
  <c r="U131" i="2"/>
  <c r="G194" i="15" s="1"/>
  <c r="F129" i="3"/>
  <c r="E194" i="15" s="1"/>
  <c r="E129" i="3"/>
  <c r="C194" i="15" s="1"/>
  <c r="D129" i="3"/>
  <c r="C129" i="3"/>
  <c r="B194" i="15" s="1"/>
  <c r="AL130" i="2"/>
  <c r="AR128" i="3" s="1"/>
  <c r="AT128" i="3" s="1"/>
  <c r="I128" i="3"/>
  <c r="U130" i="2"/>
  <c r="G193" i="15" s="1"/>
  <c r="E128" i="3"/>
  <c r="C193" i="15" s="1"/>
  <c r="D128" i="3"/>
  <c r="C128" i="3"/>
  <c r="B193" i="15" s="1"/>
  <c r="AL129" i="2"/>
  <c r="AR127" i="3" s="1"/>
  <c r="AT127" i="3" s="1"/>
  <c r="I127" i="3"/>
  <c r="G127" i="3"/>
  <c r="U129" i="2"/>
  <c r="G192" i="15" s="1"/>
  <c r="F127" i="3"/>
  <c r="E192" i="15" s="1"/>
  <c r="E127" i="3"/>
  <c r="C192" i="15" s="1"/>
  <c r="D127" i="3"/>
  <c r="C127" i="3"/>
  <c r="B192" i="15" s="1"/>
  <c r="H129" i="2" a="1"/>
  <c r="H129" i="2" s="1"/>
  <c r="B127" i="3" s="1"/>
  <c r="I126" i="3"/>
  <c r="U128" i="2"/>
  <c r="G191" i="15" s="1"/>
  <c r="G126" i="3"/>
  <c r="F126" i="3"/>
  <c r="E191" i="15" s="1"/>
  <c r="E126" i="3"/>
  <c r="C191" i="15" s="1"/>
  <c r="D126" i="3"/>
  <c r="C126" i="3"/>
  <c r="B191" i="15" s="1"/>
  <c r="AL127" i="2"/>
  <c r="AR125" i="3" s="1"/>
  <c r="AT125" i="3" s="1"/>
  <c r="I125" i="3"/>
  <c r="G125" i="3"/>
  <c r="U127" i="2"/>
  <c r="G190" i="15" s="1"/>
  <c r="F125" i="3"/>
  <c r="E190" i="15" s="1"/>
  <c r="E125" i="3"/>
  <c r="C190" i="15" s="1"/>
  <c r="D125" i="3"/>
  <c r="C125" i="3"/>
  <c r="B190" i="15" s="1"/>
  <c r="AL126" i="2"/>
  <c r="AR124" i="3" s="1"/>
  <c r="I124" i="3"/>
  <c r="U126" i="2"/>
  <c r="G189" i="15" s="1"/>
  <c r="E124" i="3"/>
  <c r="C189" i="15" s="1"/>
  <c r="D124" i="3"/>
  <c r="C124" i="3"/>
  <c r="B189" i="15" s="1"/>
  <c r="AL125" i="2"/>
  <c r="AR123" i="3" s="1"/>
  <c r="I123" i="3"/>
  <c r="G123" i="3"/>
  <c r="U125" i="2"/>
  <c r="G188" i="15" s="1"/>
  <c r="F123" i="3"/>
  <c r="E188" i="15" s="1"/>
  <c r="E123" i="3"/>
  <c r="C188" i="15" s="1"/>
  <c r="D123" i="3"/>
  <c r="C123" i="3"/>
  <c r="B188" i="15" s="1"/>
  <c r="H125" i="2" a="1"/>
  <c r="H125" i="2" s="1"/>
  <c r="B123" i="3" s="1"/>
  <c r="I122" i="3"/>
  <c r="U124" i="2"/>
  <c r="G187" i="15" s="1"/>
  <c r="G122" i="3"/>
  <c r="F122" i="3"/>
  <c r="E187" i="15" s="1"/>
  <c r="E122" i="3"/>
  <c r="C187" i="15" s="1"/>
  <c r="D122" i="3"/>
  <c r="C122" i="3"/>
  <c r="B187" i="15" s="1"/>
  <c r="AL123" i="2"/>
  <c r="AR121" i="3" s="1"/>
  <c r="I121" i="3"/>
  <c r="G121" i="3"/>
  <c r="U123" i="2"/>
  <c r="G186" i="15" s="1"/>
  <c r="F121" i="3"/>
  <c r="E186" i="15" s="1"/>
  <c r="E121" i="3"/>
  <c r="C186" i="15" s="1"/>
  <c r="D121" i="3"/>
  <c r="C121" i="3"/>
  <c r="B186" i="15" s="1"/>
  <c r="AL122" i="2"/>
  <c r="AR120" i="3" s="1"/>
  <c r="I120" i="3"/>
  <c r="U122" i="2"/>
  <c r="G185" i="15" s="1"/>
  <c r="E120" i="3"/>
  <c r="C185" i="15" s="1"/>
  <c r="D120" i="3"/>
  <c r="C120" i="3"/>
  <c r="B185" i="15" s="1"/>
  <c r="AL121" i="2"/>
  <c r="AR119" i="3" s="1"/>
  <c r="I119" i="3"/>
  <c r="G119" i="3"/>
  <c r="U121" i="2"/>
  <c r="G184" i="15" s="1"/>
  <c r="F119" i="3"/>
  <c r="E184" i="15" s="1"/>
  <c r="E119" i="3"/>
  <c r="C184" i="15" s="1"/>
  <c r="D119" i="3"/>
  <c r="C119" i="3"/>
  <c r="B184" i="15" s="1"/>
  <c r="H121" i="2" a="1"/>
  <c r="H121" i="2" s="1"/>
  <c r="B119" i="3" s="1"/>
  <c r="I118" i="3"/>
  <c r="U120" i="2"/>
  <c r="G183" i="15" s="1"/>
  <c r="G118" i="3"/>
  <c r="F118" i="3"/>
  <c r="E183" i="15" s="1"/>
  <c r="E118" i="3"/>
  <c r="C183" i="15" s="1"/>
  <c r="D118" i="3"/>
  <c r="C118" i="3"/>
  <c r="B183" i="15" s="1"/>
  <c r="AL119" i="2"/>
  <c r="AR117" i="3" s="1"/>
  <c r="I117" i="3"/>
  <c r="G117" i="3"/>
  <c r="U119" i="2"/>
  <c r="G182" i="15" s="1"/>
  <c r="F117" i="3"/>
  <c r="E182" i="15" s="1"/>
  <c r="E117" i="3"/>
  <c r="C182" i="15" s="1"/>
  <c r="D117" i="3"/>
  <c r="C117" i="3"/>
  <c r="B182" i="15" s="1"/>
  <c r="AL118" i="2"/>
  <c r="AR116" i="3" s="1"/>
  <c r="I116" i="3"/>
  <c r="U118" i="2"/>
  <c r="G181" i="15" s="1"/>
  <c r="E116" i="3"/>
  <c r="C181" i="15" s="1"/>
  <c r="D116" i="3"/>
  <c r="C116" i="3"/>
  <c r="B181" i="15" s="1"/>
  <c r="AL117" i="2"/>
  <c r="AR115" i="3" s="1"/>
  <c r="I115" i="3"/>
  <c r="G115" i="3"/>
  <c r="U117" i="2"/>
  <c r="G180" i="15" s="1"/>
  <c r="F115" i="3"/>
  <c r="E180" i="15" s="1"/>
  <c r="E115" i="3"/>
  <c r="C180" i="15" s="1"/>
  <c r="D115" i="3"/>
  <c r="C115" i="3"/>
  <c r="B180" i="15" s="1"/>
  <c r="H117" i="2" a="1"/>
  <c r="H117" i="2" s="1"/>
  <c r="B115" i="3" s="1"/>
  <c r="I114" i="3"/>
  <c r="U116" i="2"/>
  <c r="G179" i="15" s="1"/>
  <c r="G114" i="3"/>
  <c r="F114" i="3"/>
  <c r="E179" i="15" s="1"/>
  <c r="E114" i="3"/>
  <c r="C179" i="15" s="1"/>
  <c r="D114" i="3"/>
  <c r="C114" i="3"/>
  <c r="B179" i="15" s="1"/>
  <c r="AL115" i="2"/>
  <c r="AR113" i="3" s="1"/>
  <c r="I113" i="3"/>
  <c r="G113" i="3"/>
  <c r="U115" i="2"/>
  <c r="G178" i="15" s="1"/>
  <c r="F113" i="3"/>
  <c r="E178" i="15" s="1"/>
  <c r="E113" i="3"/>
  <c r="C178" i="15" s="1"/>
  <c r="D113" i="3"/>
  <c r="C113" i="3"/>
  <c r="B178" i="15" s="1"/>
  <c r="AL114" i="2"/>
  <c r="AR112" i="3" s="1"/>
  <c r="I112" i="3"/>
  <c r="U114" i="2"/>
  <c r="G177" i="15" s="1"/>
  <c r="E112" i="3"/>
  <c r="C177" i="15" s="1"/>
  <c r="D112" i="3"/>
  <c r="C112" i="3"/>
  <c r="B177" i="15" s="1"/>
  <c r="AL113" i="2"/>
  <c r="AR111" i="3" s="1"/>
  <c r="I111" i="3"/>
  <c r="G111" i="3"/>
  <c r="U113" i="2"/>
  <c r="G176" i="15" s="1"/>
  <c r="F111" i="3"/>
  <c r="E176" i="15" s="1"/>
  <c r="E111" i="3"/>
  <c r="C176" i="15" s="1"/>
  <c r="D111" i="3"/>
  <c r="C111" i="3"/>
  <c r="B176" i="15" s="1"/>
  <c r="H113" i="2" a="1"/>
  <c r="H113" i="2" s="1"/>
  <c r="B111" i="3" s="1"/>
  <c r="I110" i="3"/>
  <c r="U112" i="2"/>
  <c r="G175" i="15" s="1"/>
  <c r="G110" i="3"/>
  <c r="F110" i="3"/>
  <c r="E175" i="15" s="1"/>
  <c r="E110" i="3"/>
  <c r="C175" i="15" s="1"/>
  <c r="D110" i="3"/>
  <c r="C110" i="3"/>
  <c r="B175" i="15" s="1"/>
  <c r="AL111" i="2"/>
  <c r="AR109" i="3" s="1"/>
  <c r="AT109" i="3" s="1"/>
  <c r="I109" i="3"/>
  <c r="G109" i="3"/>
  <c r="U111" i="2"/>
  <c r="G174" i="15" s="1"/>
  <c r="F109" i="3"/>
  <c r="E174" i="15" s="1"/>
  <c r="E109" i="3"/>
  <c r="C174" i="15" s="1"/>
  <c r="D109" i="3"/>
  <c r="C109" i="3"/>
  <c r="B174" i="15" s="1"/>
  <c r="AL110" i="2"/>
  <c r="AR108" i="3" s="1"/>
  <c r="I108" i="3"/>
  <c r="U110" i="2"/>
  <c r="G173" i="15" s="1"/>
  <c r="E108" i="3"/>
  <c r="C173" i="15" s="1"/>
  <c r="D108" i="3"/>
  <c r="C108" i="3"/>
  <c r="B173" i="15" s="1"/>
  <c r="AL109" i="2"/>
  <c r="AR107" i="3" s="1"/>
  <c r="I107" i="3"/>
  <c r="G107" i="3"/>
  <c r="U109" i="2"/>
  <c r="G172" i="15" s="1"/>
  <c r="F107" i="3"/>
  <c r="E172" i="15" s="1"/>
  <c r="E107" i="3"/>
  <c r="C172" i="15" s="1"/>
  <c r="D107" i="3"/>
  <c r="C107" i="3"/>
  <c r="B172" i="15" s="1"/>
  <c r="H109" i="2" a="1"/>
  <c r="H109" i="2" s="1"/>
  <c r="B107" i="3" s="1"/>
  <c r="I106" i="3"/>
  <c r="U108" i="2"/>
  <c r="G171" i="15" s="1"/>
  <c r="G106" i="3"/>
  <c r="F106" i="3"/>
  <c r="E171" i="15" s="1"/>
  <c r="E106" i="3"/>
  <c r="C171" i="15" s="1"/>
  <c r="D106" i="3"/>
  <c r="C106" i="3"/>
  <c r="B171" i="15" s="1"/>
  <c r="AL107" i="2"/>
  <c r="AR105" i="3" s="1"/>
  <c r="AT105" i="3" s="1"/>
  <c r="I105" i="3"/>
  <c r="G105" i="3"/>
  <c r="U107" i="2"/>
  <c r="G170" i="15" s="1"/>
  <c r="F105" i="3"/>
  <c r="E170" i="15" s="1"/>
  <c r="E105" i="3"/>
  <c r="C170" i="15" s="1"/>
  <c r="D105" i="3"/>
  <c r="C105" i="3"/>
  <c r="B170" i="15" s="1"/>
  <c r="AL106" i="2"/>
  <c r="AR104" i="3" s="1"/>
  <c r="I104" i="3"/>
  <c r="U106" i="2"/>
  <c r="G169" i="15" s="1"/>
  <c r="E104" i="3"/>
  <c r="C169" i="15" s="1"/>
  <c r="D104" i="3"/>
  <c r="C104" i="3"/>
  <c r="B169" i="15" s="1"/>
  <c r="AL105" i="2"/>
  <c r="AR103" i="3" s="1"/>
  <c r="I103" i="3"/>
  <c r="G103" i="3"/>
  <c r="U105" i="2"/>
  <c r="G168" i="15" s="1"/>
  <c r="F103" i="3"/>
  <c r="E168" i="15" s="1"/>
  <c r="E103" i="3"/>
  <c r="C168" i="15" s="1"/>
  <c r="D103" i="3"/>
  <c r="C103" i="3"/>
  <c r="B168" i="15" s="1"/>
  <c r="H105" i="2" a="1"/>
  <c r="H105" i="2" s="1"/>
  <c r="B103" i="3" s="1"/>
  <c r="I102" i="3"/>
  <c r="U104" i="2"/>
  <c r="G167" i="15" s="1"/>
  <c r="G102" i="3"/>
  <c r="F102" i="3"/>
  <c r="E167" i="15" s="1"/>
  <c r="E102" i="3"/>
  <c r="C167" i="15" s="1"/>
  <c r="D102" i="3"/>
  <c r="C102" i="3"/>
  <c r="B167" i="15" s="1"/>
  <c r="AL103" i="2"/>
  <c r="AR101" i="3" s="1"/>
  <c r="AT101" i="3" s="1"/>
  <c r="I101" i="3"/>
  <c r="G101" i="3"/>
  <c r="U103" i="2"/>
  <c r="G166" i="15" s="1"/>
  <c r="F101" i="3"/>
  <c r="E166" i="15" s="1"/>
  <c r="E101" i="3"/>
  <c r="C166" i="15" s="1"/>
  <c r="D101" i="3"/>
  <c r="C101" i="3"/>
  <c r="B166" i="15" s="1"/>
  <c r="AL102" i="2"/>
  <c r="AR100" i="3" s="1"/>
  <c r="I100" i="3"/>
  <c r="U102" i="2"/>
  <c r="G165" i="15" s="1"/>
  <c r="E100" i="3"/>
  <c r="C165" i="15" s="1"/>
  <c r="D100" i="3"/>
  <c r="C100" i="3"/>
  <c r="B165" i="15" s="1"/>
  <c r="AL101" i="2"/>
  <c r="AR99" i="3" s="1"/>
  <c r="I99" i="3"/>
  <c r="G99" i="3"/>
  <c r="U101" i="2"/>
  <c r="G164" i="15" s="1"/>
  <c r="F99" i="3"/>
  <c r="E164" i="15" s="1"/>
  <c r="E99" i="3"/>
  <c r="C164" i="15" s="1"/>
  <c r="D99" i="3"/>
  <c r="C99" i="3"/>
  <c r="B164" i="15" s="1"/>
  <c r="H101" i="2" a="1"/>
  <c r="H101" i="2" s="1"/>
  <c r="B99" i="3" s="1"/>
  <c r="I98" i="3"/>
  <c r="U100" i="2"/>
  <c r="G163" i="15" s="1"/>
  <c r="G98" i="3"/>
  <c r="F98" i="3"/>
  <c r="E163" i="15" s="1"/>
  <c r="E98" i="3"/>
  <c r="C163" i="15" s="1"/>
  <c r="D98" i="3"/>
  <c r="C98" i="3"/>
  <c r="B163" i="15" s="1"/>
  <c r="AL99" i="2"/>
  <c r="AR97" i="3" s="1"/>
  <c r="AT97" i="3" s="1"/>
  <c r="I97" i="3"/>
  <c r="G97" i="3"/>
  <c r="U99" i="2"/>
  <c r="G162" i="15" s="1"/>
  <c r="F97" i="3"/>
  <c r="E162" i="15" s="1"/>
  <c r="E97" i="3"/>
  <c r="C162" i="15" s="1"/>
  <c r="D97" i="3"/>
  <c r="C97" i="3"/>
  <c r="B162" i="15" s="1"/>
  <c r="AL98" i="2"/>
  <c r="AR96" i="3" s="1"/>
  <c r="I96" i="3"/>
  <c r="U98" i="2"/>
  <c r="G161" i="15" s="1"/>
  <c r="E96" i="3"/>
  <c r="C161" i="15" s="1"/>
  <c r="D96" i="3"/>
  <c r="C96" i="3"/>
  <c r="B161" i="15" s="1"/>
  <c r="AL97" i="2"/>
  <c r="AR95" i="3" s="1"/>
  <c r="I95" i="3"/>
  <c r="G95" i="3"/>
  <c r="U97" i="2"/>
  <c r="G160" i="15" s="1"/>
  <c r="F95" i="3"/>
  <c r="E160" i="15" s="1"/>
  <c r="E95" i="3"/>
  <c r="C160" i="15" s="1"/>
  <c r="D95" i="3"/>
  <c r="C95" i="3"/>
  <c r="B160" i="15" s="1"/>
  <c r="H97" i="2" a="1"/>
  <c r="H97" i="2" s="1"/>
  <c r="B95" i="3" s="1"/>
  <c r="I94" i="3"/>
  <c r="U96" i="2"/>
  <c r="G159" i="15" s="1"/>
  <c r="G94" i="3"/>
  <c r="F94" i="3"/>
  <c r="E159" i="15" s="1"/>
  <c r="E94" i="3"/>
  <c r="C159" i="15" s="1"/>
  <c r="D94" i="3"/>
  <c r="C94" i="3"/>
  <c r="B159" i="15" s="1"/>
  <c r="AL95" i="2"/>
  <c r="AR93" i="3" s="1"/>
  <c r="AT93" i="3" s="1"/>
  <c r="I93" i="3"/>
  <c r="G93" i="3"/>
  <c r="U95" i="2"/>
  <c r="G158" i="15" s="1"/>
  <c r="F93" i="3"/>
  <c r="E158" i="15" s="1"/>
  <c r="E93" i="3"/>
  <c r="C158" i="15" s="1"/>
  <c r="D93" i="3"/>
  <c r="C93" i="3"/>
  <c r="B158" i="15" s="1"/>
  <c r="AL94" i="2"/>
  <c r="AR92" i="3" s="1"/>
  <c r="I92" i="3"/>
  <c r="U94" i="2"/>
  <c r="G157" i="15" s="1"/>
  <c r="E92" i="3"/>
  <c r="C157" i="15" s="1"/>
  <c r="D92" i="3"/>
  <c r="C92" i="3"/>
  <c r="B157" i="15" s="1"/>
  <c r="AL93" i="2"/>
  <c r="AR91" i="3" s="1"/>
  <c r="I91" i="3"/>
  <c r="G91" i="3"/>
  <c r="U93" i="2"/>
  <c r="G156" i="15" s="1"/>
  <c r="F91" i="3"/>
  <c r="E156" i="15" s="1"/>
  <c r="E91" i="3"/>
  <c r="C156" i="15" s="1"/>
  <c r="D91" i="3"/>
  <c r="C91" i="3"/>
  <c r="B156" i="15" s="1"/>
  <c r="H93" i="2" a="1"/>
  <c r="H93" i="2" s="1"/>
  <c r="B91" i="3" s="1"/>
  <c r="I90" i="3"/>
  <c r="U92" i="2"/>
  <c r="G155" i="15" s="1"/>
  <c r="G90" i="3"/>
  <c r="F90" i="3"/>
  <c r="E155" i="15" s="1"/>
  <c r="E90" i="3"/>
  <c r="C155" i="15" s="1"/>
  <c r="D90" i="3"/>
  <c r="C90" i="3"/>
  <c r="B155" i="15" s="1"/>
  <c r="AL91" i="2"/>
  <c r="AR89" i="3" s="1"/>
  <c r="I89" i="3"/>
  <c r="G89" i="3"/>
  <c r="U91" i="2"/>
  <c r="G154" i="15" s="1"/>
  <c r="F89" i="3"/>
  <c r="E154" i="15" s="1"/>
  <c r="E89" i="3"/>
  <c r="C154" i="15" s="1"/>
  <c r="D89" i="3"/>
  <c r="C89" i="3"/>
  <c r="B154" i="15" s="1"/>
  <c r="AL90" i="2"/>
  <c r="AR88" i="3" s="1"/>
  <c r="AT88" i="3" s="1"/>
  <c r="I88" i="3"/>
  <c r="U90" i="2"/>
  <c r="G153" i="15" s="1"/>
  <c r="E88" i="3"/>
  <c r="C153" i="15" s="1"/>
  <c r="D88" i="3"/>
  <c r="C88" i="3"/>
  <c r="B153" i="15" s="1"/>
  <c r="AL89" i="2"/>
  <c r="AR87" i="3" s="1"/>
  <c r="AT87" i="3" s="1"/>
  <c r="I87" i="3"/>
  <c r="G87" i="3"/>
  <c r="U89" i="2"/>
  <c r="G152" i="15" s="1"/>
  <c r="F87" i="3"/>
  <c r="E152" i="15" s="1"/>
  <c r="E87" i="3"/>
  <c r="C152" i="15" s="1"/>
  <c r="D87" i="3"/>
  <c r="C87" i="3"/>
  <c r="B152" i="15" s="1"/>
  <c r="H89" i="2" a="1"/>
  <c r="H89" i="2" s="1"/>
  <c r="B87" i="3" s="1"/>
  <c r="I86" i="3"/>
  <c r="U88" i="2"/>
  <c r="G151" i="15" s="1"/>
  <c r="G86" i="3"/>
  <c r="F86" i="3"/>
  <c r="E151" i="15" s="1"/>
  <c r="E86" i="3"/>
  <c r="C151" i="15" s="1"/>
  <c r="D86" i="3"/>
  <c r="C86" i="3"/>
  <c r="B151" i="15" s="1"/>
  <c r="AL87" i="2"/>
  <c r="AR85" i="3" s="1"/>
  <c r="I85" i="3"/>
  <c r="G85" i="3"/>
  <c r="U87" i="2"/>
  <c r="G150" i="15" s="1"/>
  <c r="F85" i="3"/>
  <c r="E150" i="15" s="1"/>
  <c r="E85" i="3"/>
  <c r="C150" i="15" s="1"/>
  <c r="D85" i="3"/>
  <c r="C85" i="3"/>
  <c r="B150" i="15" s="1"/>
  <c r="AL86" i="2"/>
  <c r="AR84" i="3" s="1"/>
  <c r="I84" i="3"/>
  <c r="U86" i="2"/>
  <c r="G149" i="15" s="1"/>
  <c r="E84" i="3"/>
  <c r="C149" i="15" s="1"/>
  <c r="D84" i="3"/>
  <c r="C84" i="3"/>
  <c r="B149" i="15" s="1"/>
  <c r="AL85" i="2"/>
  <c r="AR83" i="3" s="1"/>
  <c r="AT83" i="3" s="1"/>
  <c r="I83" i="3"/>
  <c r="G83" i="3"/>
  <c r="U85" i="2"/>
  <c r="G148" i="15" s="1"/>
  <c r="F83" i="3"/>
  <c r="E148" i="15" s="1"/>
  <c r="E83" i="3"/>
  <c r="C148" i="15" s="1"/>
  <c r="D83" i="3"/>
  <c r="C83" i="3"/>
  <c r="B148" i="15" s="1"/>
  <c r="H85" i="2" a="1"/>
  <c r="H85" i="2" s="1"/>
  <c r="B83" i="3" s="1"/>
  <c r="I82" i="3"/>
  <c r="U84" i="2"/>
  <c r="G147" i="15" s="1"/>
  <c r="G82" i="3"/>
  <c r="F82" i="3"/>
  <c r="E147" i="15" s="1"/>
  <c r="E82" i="3"/>
  <c r="C147" i="15" s="1"/>
  <c r="D82" i="3"/>
  <c r="C82" i="3"/>
  <c r="B147" i="15" s="1"/>
  <c r="AL83" i="2"/>
  <c r="AR81" i="3" s="1"/>
  <c r="I81" i="3"/>
  <c r="G81" i="3"/>
  <c r="U83" i="2"/>
  <c r="G146" i="15" s="1"/>
  <c r="F81" i="3"/>
  <c r="E146" i="15" s="1"/>
  <c r="E81" i="3"/>
  <c r="C146" i="15" s="1"/>
  <c r="D81" i="3"/>
  <c r="C81" i="3"/>
  <c r="B146" i="15" s="1"/>
  <c r="AL82" i="2"/>
  <c r="AR80" i="3" s="1"/>
  <c r="I80" i="3"/>
  <c r="U82" i="2"/>
  <c r="G145" i="15" s="1"/>
  <c r="E80" i="3"/>
  <c r="C145" i="15" s="1"/>
  <c r="D80" i="3"/>
  <c r="C80" i="3"/>
  <c r="B145" i="15" s="1"/>
  <c r="AL81" i="2"/>
  <c r="AR79" i="3" s="1"/>
  <c r="AT79" i="3" s="1"/>
  <c r="I79" i="3"/>
  <c r="G79" i="3"/>
  <c r="U81" i="2"/>
  <c r="G144" i="15" s="1"/>
  <c r="F79" i="3"/>
  <c r="E144" i="15" s="1"/>
  <c r="E79" i="3"/>
  <c r="C144" i="15" s="1"/>
  <c r="D79" i="3"/>
  <c r="C79" i="3"/>
  <c r="B144" i="15" s="1"/>
  <c r="H81" i="2" a="1"/>
  <c r="H81" i="2" s="1"/>
  <c r="B79" i="3" s="1"/>
  <c r="I78" i="3"/>
  <c r="U80" i="2"/>
  <c r="G143" i="15" s="1"/>
  <c r="G78" i="3"/>
  <c r="F78" i="3"/>
  <c r="E143" i="15" s="1"/>
  <c r="E78" i="3"/>
  <c r="C143" i="15" s="1"/>
  <c r="D78" i="3"/>
  <c r="C78" i="3"/>
  <c r="B143" i="15" s="1"/>
  <c r="AL79" i="2"/>
  <c r="AR77" i="3" s="1"/>
  <c r="I77" i="3"/>
  <c r="G77" i="3"/>
  <c r="U79" i="2"/>
  <c r="G142" i="15" s="1"/>
  <c r="F77" i="3"/>
  <c r="E142" i="15" s="1"/>
  <c r="E77" i="3"/>
  <c r="C142" i="15" s="1"/>
  <c r="D77" i="3"/>
  <c r="C77" i="3"/>
  <c r="B142" i="15" s="1"/>
  <c r="AL78" i="2"/>
  <c r="AR76" i="3" s="1"/>
  <c r="I76" i="3"/>
  <c r="U78" i="2"/>
  <c r="G141" i="15" s="1"/>
  <c r="E76" i="3"/>
  <c r="C141" i="15" s="1"/>
  <c r="D76" i="3"/>
  <c r="C76" i="3"/>
  <c r="B141" i="15" s="1"/>
  <c r="AL77" i="2"/>
  <c r="AR75" i="3" s="1"/>
  <c r="I75" i="3"/>
  <c r="G75" i="3"/>
  <c r="U77" i="2"/>
  <c r="G140" i="15" s="1"/>
  <c r="F75" i="3"/>
  <c r="E140" i="15" s="1"/>
  <c r="E75" i="3"/>
  <c r="C140" i="15" s="1"/>
  <c r="D75" i="3"/>
  <c r="C75" i="3"/>
  <c r="B140" i="15" s="1"/>
  <c r="H77" i="2" a="1"/>
  <c r="H77" i="2" s="1"/>
  <c r="B75" i="3" s="1"/>
  <c r="I74" i="3"/>
  <c r="U76" i="2"/>
  <c r="G139" i="15" s="1"/>
  <c r="G74" i="3"/>
  <c r="F74" i="3"/>
  <c r="E139" i="15" s="1"/>
  <c r="E74" i="3"/>
  <c r="C139" i="15" s="1"/>
  <c r="D74" i="3"/>
  <c r="C74" i="3"/>
  <c r="B139" i="15" s="1"/>
  <c r="AL75" i="2"/>
  <c r="AR73" i="3" s="1"/>
  <c r="I73" i="3"/>
  <c r="G73" i="3"/>
  <c r="U75" i="2"/>
  <c r="G138" i="15" s="1"/>
  <c r="F73" i="3"/>
  <c r="E138" i="15" s="1"/>
  <c r="E73" i="3"/>
  <c r="C138" i="15" s="1"/>
  <c r="D73" i="3"/>
  <c r="C73" i="3"/>
  <c r="B138" i="15" s="1"/>
  <c r="AL74" i="2"/>
  <c r="AR72" i="3" s="1"/>
  <c r="I72" i="3"/>
  <c r="U74" i="2"/>
  <c r="G137" i="15" s="1"/>
  <c r="E72" i="3"/>
  <c r="C137" i="15" s="1"/>
  <c r="D72" i="3"/>
  <c r="C72" i="3"/>
  <c r="B137" i="15" s="1"/>
  <c r="AL73" i="2"/>
  <c r="AR71" i="3" s="1"/>
  <c r="AT71" i="3" s="1"/>
  <c r="I71" i="3"/>
  <c r="G71" i="3"/>
  <c r="U73" i="2"/>
  <c r="G136" i="15" s="1"/>
  <c r="F71" i="3"/>
  <c r="E136" i="15" s="1"/>
  <c r="E71" i="3"/>
  <c r="C136" i="15" s="1"/>
  <c r="D71" i="3"/>
  <c r="C71" i="3"/>
  <c r="B136" i="15" s="1"/>
  <c r="H73" i="2" a="1"/>
  <c r="H73" i="2" s="1"/>
  <c r="B71" i="3" s="1"/>
  <c r="I70" i="3"/>
  <c r="U72" i="2"/>
  <c r="G135" i="15" s="1"/>
  <c r="G70" i="3"/>
  <c r="F70" i="3"/>
  <c r="E135" i="15" s="1"/>
  <c r="E70" i="3"/>
  <c r="C135" i="15" s="1"/>
  <c r="D70" i="3"/>
  <c r="C70" i="3"/>
  <c r="B135" i="15" s="1"/>
  <c r="AL71" i="2"/>
  <c r="AR69" i="3" s="1"/>
  <c r="I69" i="3"/>
  <c r="G69" i="3"/>
  <c r="U71" i="2"/>
  <c r="G134" i="15" s="1"/>
  <c r="F69" i="3"/>
  <c r="E134" i="15" s="1"/>
  <c r="E69" i="3"/>
  <c r="C134" i="15" s="1"/>
  <c r="D69" i="3"/>
  <c r="C69" i="3"/>
  <c r="B134" i="15" s="1"/>
  <c r="AL70" i="2"/>
  <c r="AR68" i="3" s="1"/>
  <c r="I68" i="3"/>
  <c r="U70" i="2"/>
  <c r="G133" i="15" s="1"/>
  <c r="E68" i="3"/>
  <c r="C133" i="15" s="1"/>
  <c r="D68" i="3"/>
  <c r="C68" i="3"/>
  <c r="B133" i="15" s="1"/>
  <c r="AL69" i="2"/>
  <c r="AR67" i="3" s="1"/>
  <c r="I67" i="3"/>
  <c r="G67" i="3"/>
  <c r="U69" i="2"/>
  <c r="G132" i="15" s="1"/>
  <c r="F67" i="3"/>
  <c r="E132" i="15" s="1"/>
  <c r="E67" i="3"/>
  <c r="C132" i="15" s="1"/>
  <c r="D67" i="3"/>
  <c r="C67" i="3"/>
  <c r="B132" i="15" s="1"/>
  <c r="H69" i="2" a="1"/>
  <c r="H69" i="2" s="1"/>
  <c r="B67" i="3" s="1"/>
  <c r="AL68" i="2"/>
  <c r="AR66" i="3" s="1"/>
  <c r="I66" i="3"/>
  <c r="G66" i="3"/>
  <c r="U68" i="2"/>
  <c r="G131" i="15" s="1"/>
  <c r="F66" i="3"/>
  <c r="E131" i="15" s="1"/>
  <c r="E66" i="3"/>
  <c r="C131" i="15" s="1"/>
  <c r="D66" i="3"/>
  <c r="C66" i="3"/>
  <c r="B131" i="15" s="1"/>
  <c r="H68" i="2" a="1"/>
  <c r="H68" i="2" s="1"/>
  <c r="B66" i="3" s="1"/>
  <c r="AL67" i="2"/>
  <c r="AR65" i="3" s="1"/>
  <c r="I65" i="3"/>
  <c r="U67" i="2"/>
  <c r="G130" i="15" s="1"/>
  <c r="G65" i="3"/>
  <c r="F65" i="3"/>
  <c r="E130" i="15" s="1"/>
  <c r="E65" i="3"/>
  <c r="C130" i="15" s="1"/>
  <c r="D65" i="3"/>
  <c r="C65" i="3"/>
  <c r="B130" i="15" s="1"/>
  <c r="AL66" i="2"/>
  <c r="AR64" i="3" s="1"/>
  <c r="I64" i="3"/>
  <c r="G64" i="3"/>
  <c r="U66" i="2"/>
  <c r="G129" i="15" s="1"/>
  <c r="F64" i="3"/>
  <c r="E129" i="15" s="1"/>
  <c r="E64" i="3"/>
  <c r="C129" i="15" s="1"/>
  <c r="D64" i="3"/>
  <c r="C64" i="3"/>
  <c r="B129" i="15" s="1"/>
  <c r="H66" i="2" a="1"/>
  <c r="H66" i="2" s="1"/>
  <c r="B64" i="3" s="1"/>
  <c r="AL65" i="2"/>
  <c r="AR63" i="3" s="1"/>
  <c r="AT63" i="3" s="1"/>
  <c r="I63" i="3"/>
  <c r="U65" i="2"/>
  <c r="G128" i="15" s="1"/>
  <c r="G63" i="3"/>
  <c r="F63" i="3"/>
  <c r="E128" i="15" s="1"/>
  <c r="E63" i="3"/>
  <c r="C128" i="15" s="1"/>
  <c r="D63" i="3"/>
  <c r="C63" i="3"/>
  <c r="B128" i="15" s="1"/>
  <c r="AL64" i="2"/>
  <c r="AR62" i="3" s="1"/>
  <c r="I62" i="3"/>
  <c r="G62" i="3"/>
  <c r="U64" i="2"/>
  <c r="G127" i="15" s="1"/>
  <c r="F62" i="3"/>
  <c r="E127" i="15" s="1"/>
  <c r="E62" i="3"/>
  <c r="C127" i="15" s="1"/>
  <c r="D62" i="3"/>
  <c r="C62" i="3"/>
  <c r="B127" i="15" s="1"/>
  <c r="H64" i="2" a="1"/>
  <c r="H64" i="2" s="1"/>
  <c r="B62" i="3" s="1"/>
  <c r="AL63" i="2"/>
  <c r="AR61" i="3" s="1"/>
  <c r="I61" i="3"/>
  <c r="U63" i="2"/>
  <c r="G126" i="15" s="1"/>
  <c r="G61" i="3"/>
  <c r="F61" i="3"/>
  <c r="E126" i="15" s="1"/>
  <c r="E61" i="3"/>
  <c r="C126" i="15" s="1"/>
  <c r="D61" i="3"/>
  <c r="C61" i="3"/>
  <c r="B126" i="15" s="1"/>
  <c r="AL62" i="2"/>
  <c r="AR60" i="3" s="1"/>
  <c r="I60" i="3"/>
  <c r="G60" i="3"/>
  <c r="U62" i="2"/>
  <c r="G125" i="15" s="1"/>
  <c r="F60" i="3"/>
  <c r="E125" i="15" s="1"/>
  <c r="E60" i="3"/>
  <c r="C125" i="15" s="1"/>
  <c r="D60" i="3"/>
  <c r="C60" i="3"/>
  <c r="B125" i="15" s="1"/>
  <c r="H62" i="2" a="1"/>
  <c r="H62" i="2" s="1"/>
  <c r="B60" i="3" s="1"/>
  <c r="AL61" i="2"/>
  <c r="AR59" i="3" s="1"/>
  <c r="I59" i="3"/>
  <c r="U61" i="2"/>
  <c r="G124" i="15" s="1"/>
  <c r="G59" i="3"/>
  <c r="F59" i="3"/>
  <c r="E124" i="15" s="1"/>
  <c r="E59" i="3"/>
  <c r="C124" i="15" s="1"/>
  <c r="D59" i="3"/>
  <c r="C59" i="3"/>
  <c r="B124" i="15" s="1"/>
  <c r="AL60" i="2"/>
  <c r="AR58" i="3" s="1"/>
  <c r="I58" i="3"/>
  <c r="G58" i="3"/>
  <c r="U60" i="2"/>
  <c r="G123" i="15" s="1"/>
  <c r="F58" i="3"/>
  <c r="E123" i="15" s="1"/>
  <c r="E58" i="3"/>
  <c r="C123" i="15" s="1"/>
  <c r="D58" i="3"/>
  <c r="C58" i="3"/>
  <c r="B123" i="15" s="1"/>
  <c r="H60" i="2" a="1"/>
  <c r="H60" i="2" s="1"/>
  <c r="B58" i="3" s="1"/>
  <c r="AL59" i="2"/>
  <c r="AR57" i="3" s="1"/>
  <c r="I57" i="3"/>
  <c r="U59" i="2"/>
  <c r="G122" i="15" s="1"/>
  <c r="G57" i="3"/>
  <c r="F57" i="3"/>
  <c r="E122" i="15" s="1"/>
  <c r="E57" i="3"/>
  <c r="C122" i="15" s="1"/>
  <c r="D57" i="3"/>
  <c r="C57" i="3"/>
  <c r="B122" i="15" s="1"/>
  <c r="AL58" i="2"/>
  <c r="AR56" i="3" s="1"/>
  <c r="I56" i="3"/>
  <c r="G56" i="3"/>
  <c r="U58" i="2"/>
  <c r="G121" i="15" s="1"/>
  <c r="F56" i="3"/>
  <c r="E121" i="15" s="1"/>
  <c r="E56" i="3"/>
  <c r="C121" i="15" s="1"/>
  <c r="D56" i="3"/>
  <c r="C56" i="3"/>
  <c r="B121" i="15" s="1"/>
  <c r="H58" i="2" a="1"/>
  <c r="H58" i="2" s="1"/>
  <c r="B56" i="3" s="1"/>
  <c r="AL57" i="2"/>
  <c r="AR55" i="3" s="1"/>
  <c r="I55" i="3"/>
  <c r="U57" i="2"/>
  <c r="G120" i="15" s="1"/>
  <c r="G55" i="3"/>
  <c r="F55" i="3"/>
  <c r="E120" i="15" s="1"/>
  <c r="E55" i="3"/>
  <c r="C120" i="15" s="1"/>
  <c r="D55" i="3"/>
  <c r="C55" i="3"/>
  <c r="B120" i="15" s="1"/>
  <c r="AL56" i="2"/>
  <c r="AR54" i="3" s="1"/>
  <c r="I54" i="3"/>
  <c r="G54" i="3"/>
  <c r="U56" i="2"/>
  <c r="G119" i="15" s="1"/>
  <c r="F54" i="3"/>
  <c r="E119" i="15" s="1"/>
  <c r="E54" i="3"/>
  <c r="C119" i="15" s="1"/>
  <c r="D54" i="3"/>
  <c r="C54" i="3"/>
  <c r="B119" i="15" s="1"/>
  <c r="H56" i="2" a="1"/>
  <c r="H56" i="2" s="1"/>
  <c r="B54" i="3" s="1"/>
  <c r="AL55" i="2"/>
  <c r="AR53" i="3" s="1"/>
  <c r="I53" i="3"/>
  <c r="U55" i="2"/>
  <c r="G118" i="15" s="1"/>
  <c r="G53" i="3"/>
  <c r="F53" i="3"/>
  <c r="E118" i="15" s="1"/>
  <c r="E53" i="3"/>
  <c r="C118" i="15" s="1"/>
  <c r="D53" i="3"/>
  <c r="C53" i="3"/>
  <c r="B118" i="15" s="1"/>
  <c r="AL54" i="2"/>
  <c r="AR52" i="3" s="1"/>
  <c r="I52" i="3"/>
  <c r="G52" i="3"/>
  <c r="U54" i="2"/>
  <c r="G117" i="15" s="1"/>
  <c r="F52" i="3"/>
  <c r="E117" i="15" s="1"/>
  <c r="E52" i="3"/>
  <c r="C117" i="15" s="1"/>
  <c r="D52" i="3"/>
  <c r="C52" i="3"/>
  <c r="B117" i="15" s="1"/>
  <c r="H54" i="2" a="1"/>
  <c r="H54" i="2" s="1"/>
  <c r="B52" i="3" s="1"/>
  <c r="AL53" i="2"/>
  <c r="AR51" i="3" s="1"/>
  <c r="I51" i="3"/>
  <c r="U53" i="2"/>
  <c r="G116" i="15" s="1"/>
  <c r="G51" i="3"/>
  <c r="F51" i="3"/>
  <c r="E116" i="15" s="1"/>
  <c r="E51" i="3"/>
  <c r="C116" i="15" s="1"/>
  <c r="D51" i="3"/>
  <c r="C51" i="3"/>
  <c r="B116" i="15" s="1"/>
  <c r="AL52" i="2"/>
  <c r="AR50" i="3" s="1"/>
  <c r="I50" i="3"/>
  <c r="G50" i="3"/>
  <c r="U52" i="2"/>
  <c r="G115" i="15" s="1"/>
  <c r="F50" i="3"/>
  <c r="E115" i="15" s="1"/>
  <c r="E50" i="3"/>
  <c r="C115" i="15" s="1"/>
  <c r="D50" i="3"/>
  <c r="C50" i="3"/>
  <c r="B115" i="15" s="1"/>
  <c r="H52" i="2" a="1"/>
  <c r="H52" i="2" s="1"/>
  <c r="B50" i="3" s="1"/>
  <c r="AL51" i="2"/>
  <c r="AR49" i="3" s="1"/>
  <c r="I49" i="3"/>
  <c r="U51" i="2"/>
  <c r="G114" i="15" s="1"/>
  <c r="G49" i="3"/>
  <c r="F49" i="3"/>
  <c r="E114" i="15" s="1"/>
  <c r="E49" i="3"/>
  <c r="C114" i="15" s="1"/>
  <c r="D49" i="3"/>
  <c r="C49" i="3"/>
  <c r="B114" i="15" s="1"/>
  <c r="AL50" i="2"/>
  <c r="AR48" i="3" s="1"/>
  <c r="I48" i="3"/>
  <c r="G48" i="3"/>
  <c r="U50" i="2"/>
  <c r="G113" i="15" s="1"/>
  <c r="F48" i="3"/>
  <c r="E113" i="15" s="1"/>
  <c r="E48" i="3"/>
  <c r="C113" i="15" s="1"/>
  <c r="D48" i="3"/>
  <c r="C48" i="3"/>
  <c r="B113" i="15" s="1"/>
  <c r="H50" i="2" a="1"/>
  <c r="H50" i="2" s="1"/>
  <c r="B48" i="3" s="1"/>
  <c r="AL49" i="2"/>
  <c r="AR47" i="3" s="1"/>
  <c r="I47" i="3"/>
  <c r="U49" i="2"/>
  <c r="G112" i="15" s="1"/>
  <c r="G47" i="3"/>
  <c r="F47" i="3"/>
  <c r="E112" i="15" s="1"/>
  <c r="E47" i="3"/>
  <c r="C112" i="15" s="1"/>
  <c r="D47" i="3"/>
  <c r="C47" i="3"/>
  <c r="B112" i="15" s="1"/>
  <c r="AL48" i="2"/>
  <c r="AR46" i="3" s="1"/>
  <c r="I46" i="3"/>
  <c r="G46" i="3"/>
  <c r="U48" i="2"/>
  <c r="G111" i="15" s="1"/>
  <c r="F46" i="3"/>
  <c r="E111" i="15" s="1"/>
  <c r="E46" i="3"/>
  <c r="C111" i="15" s="1"/>
  <c r="D46" i="3"/>
  <c r="C46" i="3"/>
  <c r="B111" i="15" s="1"/>
  <c r="H48" i="2" a="1"/>
  <c r="H48" i="2" s="1"/>
  <c r="B46" i="3" s="1"/>
  <c r="AL47" i="2"/>
  <c r="AR45" i="3" s="1"/>
  <c r="I45" i="3"/>
  <c r="U47" i="2"/>
  <c r="G110" i="15" s="1"/>
  <c r="G45" i="3"/>
  <c r="F45" i="3"/>
  <c r="E110" i="15" s="1"/>
  <c r="E45" i="3"/>
  <c r="C110" i="15" s="1"/>
  <c r="D45" i="3"/>
  <c r="C45" i="3"/>
  <c r="B110" i="15" s="1"/>
  <c r="AL46" i="2"/>
  <c r="AR44" i="3" s="1"/>
  <c r="I44" i="3"/>
  <c r="G44" i="3"/>
  <c r="U46" i="2"/>
  <c r="G109" i="15" s="1"/>
  <c r="F44" i="3"/>
  <c r="E109" i="15" s="1"/>
  <c r="E44" i="3"/>
  <c r="C109" i="15" s="1"/>
  <c r="D44" i="3"/>
  <c r="C44" i="3"/>
  <c r="B109" i="15" s="1"/>
  <c r="H46" i="2" a="1"/>
  <c r="H46" i="2" s="1"/>
  <c r="B44" i="3" s="1"/>
  <c r="AL45" i="2"/>
  <c r="AR43" i="3" s="1"/>
  <c r="I43" i="3"/>
  <c r="U45" i="2"/>
  <c r="G108" i="15" s="1"/>
  <c r="G43" i="3"/>
  <c r="F43" i="3"/>
  <c r="E108" i="15" s="1"/>
  <c r="E43" i="3"/>
  <c r="C108" i="15" s="1"/>
  <c r="D43" i="3"/>
  <c r="C43" i="3"/>
  <c r="B108" i="15" s="1"/>
  <c r="AL44" i="2"/>
  <c r="AR42" i="3" s="1"/>
  <c r="I42" i="3"/>
  <c r="G42" i="3"/>
  <c r="U44" i="2"/>
  <c r="G107" i="15" s="1"/>
  <c r="F42" i="3"/>
  <c r="E107" i="15" s="1"/>
  <c r="E42" i="3"/>
  <c r="C107" i="15" s="1"/>
  <c r="D42" i="3"/>
  <c r="C42" i="3"/>
  <c r="B107" i="15" s="1"/>
  <c r="H44" i="2" a="1"/>
  <c r="H44" i="2" s="1"/>
  <c r="B42" i="3" s="1"/>
  <c r="AL43" i="2"/>
  <c r="AR41" i="3" s="1"/>
  <c r="I41" i="3"/>
  <c r="U43" i="2"/>
  <c r="G106" i="15" s="1"/>
  <c r="G41" i="3"/>
  <c r="F41" i="3"/>
  <c r="E106" i="15" s="1"/>
  <c r="E41" i="3"/>
  <c r="C106" i="15" s="1"/>
  <c r="D41" i="3"/>
  <c r="C41" i="3"/>
  <c r="B106" i="15" s="1"/>
  <c r="AL42" i="2"/>
  <c r="AR40" i="3" s="1"/>
  <c r="I40" i="3"/>
  <c r="G40" i="3"/>
  <c r="U42" i="2"/>
  <c r="G105" i="15" s="1"/>
  <c r="F40" i="3"/>
  <c r="E105" i="15" s="1"/>
  <c r="E40" i="3"/>
  <c r="C105" i="15" s="1"/>
  <c r="D40" i="3"/>
  <c r="C40" i="3"/>
  <c r="B105" i="15" s="1"/>
  <c r="H42" i="2" a="1"/>
  <c r="H42" i="2" s="1"/>
  <c r="B40" i="3" s="1"/>
  <c r="AL41" i="2"/>
  <c r="AR39" i="3" s="1"/>
  <c r="I39" i="3"/>
  <c r="U41" i="2"/>
  <c r="G104" i="15" s="1"/>
  <c r="G39" i="3"/>
  <c r="F39" i="3"/>
  <c r="E104" i="15" s="1"/>
  <c r="E39" i="3"/>
  <c r="C104" i="15" s="1"/>
  <c r="D39" i="3"/>
  <c r="C39" i="3"/>
  <c r="B104" i="15" s="1"/>
  <c r="AL40" i="2"/>
  <c r="AR38" i="3" s="1"/>
  <c r="I38" i="3"/>
  <c r="G38" i="3"/>
  <c r="U40" i="2"/>
  <c r="G103" i="15" s="1"/>
  <c r="F38" i="3"/>
  <c r="E103" i="15" s="1"/>
  <c r="E38" i="3"/>
  <c r="C103" i="15" s="1"/>
  <c r="D38" i="3"/>
  <c r="C38" i="3"/>
  <c r="B103" i="15" s="1"/>
  <c r="H40" i="2" a="1"/>
  <c r="H40" i="2" s="1"/>
  <c r="B38" i="3" s="1"/>
  <c r="AL39" i="2"/>
  <c r="AR37" i="3" s="1"/>
  <c r="I37" i="3"/>
  <c r="U39" i="2"/>
  <c r="G102" i="15" s="1"/>
  <c r="G37" i="3"/>
  <c r="F37" i="3"/>
  <c r="E102" i="15" s="1"/>
  <c r="E37" i="3"/>
  <c r="C102" i="15" s="1"/>
  <c r="D37" i="3"/>
  <c r="C37" i="3"/>
  <c r="B102" i="15" s="1"/>
  <c r="AL38" i="2"/>
  <c r="AR36" i="3" s="1"/>
  <c r="I36" i="3"/>
  <c r="G36" i="3"/>
  <c r="U38" i="2"/>
  <c r="G101" i="15" s="1"/>
  <c r="F36" i="3"/>
  <c r="E101" i="15" s="1"/>
  <c r="E36" i="3"/>
  <c r="C101" i="15" s="1"/>
  <c r="D36" i="3"/>
  <c r="C36" i="3"/>
  <c r="B101" i="15" s="1"/>
  <c r="H38" i="2" a="1"/>
  <c r="H38" i="2" s="1"/>
  <c r="B36" i="3" s="1"/>
  <c r="AL37" i="2"/>
  <c r="AR35" i="3" s="1"/>
  <c r="I35" i="3"/>
  <c r="U37" i="2"/>
  <c r="G100" i="15" s="1"/>
  <c r="G35" i="3"/>
  <c r="F35" i="3"/>
  <c r="E100" i="15" s="1"/>
  <c r="E35" i="3"/>
  <c r="C100" i="15" s="1"/>
  <c r="D35" i="3"/>
  <c r="C35" i="3"/>
  <c r="B100" i="15" s="1"/>
  <c r="AL36" i="2"/>
  <c r="AR34" i="3" s="1"/>
  <c r="I34" i="3"/>
  <c r="G34" i="3"/>
  <c r="U36" i="2"/>
  <c r="G99" i="15" s="1"/>
  <c r="F34" i="3"/>
  <c r="E99" i="15" s="1"/>
  <c r="E34" i="3"/>
  <c r="C99" i="15" s="1"/>
  <c r="D34" i="3"/>
  <c r="C34" i="3"/>
  <c r="B99" i="15" s="1"/>
  <c r="H36" i="2" a="1"/>
  <c r="H36" i="2" s="1"/>
  <c r="B34" i="3" s="1"/>
  <c r="AL35" i="2"/>
  <c r="AR33" i="3" s="1"/>
  <c r="I33" i="3"/>
  <c r="U35" i="2"/>
  <c r="G98" i="15" s="1"/>
  <c r="G33" i="3"/>
  <c r="F33" i="3"/>
  <c r="E98" i="15" s="1"/>
  <c r="E33" i="3"/>
  <c r="C98" i="15" s="1"/>
  <c r="D33" i="3"/>
  <c r="C33" i="3"/>
  <c r="B98" i="15" s="1"/>
  <c r="AL34" i="2"/>
  <c r="AR32" i="3" s="1"/>
  <c r="I32" i="3"/>
  <c r="G32" i="3"/>
  <c r="U34" i="2"/>
  <c r="G97" i="15" s="1"/>
  <c r="F32" i="3"/>
  <c r="E97" i="15" s="1"/>
  <c r="E32" i="3"/>
  <c r="C97" i="15" s="1"/>
  <c r="D32" i="3"/>
  <c r="C32" i="3"/>
  <c r="B97" i="15" s="1"/>
  <c r="H34" i="2" a="1"/>
  <c r="H34" i="2" s="1"/>
  <c r="B32" i="3" s="1"/>
  <c r="AL33" i="2"/>
  <c r="AR31" i="3" s="1"/>
  <c r="I31" i="3"/>
  <c r="U33" i="2"/>
  <c r="G96" i="15" s="1"/>
  <c r="G31" i="3"/>
  <c r="F31" i="3"/>
  <c r="E96" i="15" s="1"/>
  <c r="E31" i="3"/>
  <c r="C96" i="15" s="1"/>
  <c r="D31" i="3"/>
  <c r="C31" i="3"/>
  <c r="B96" i="15" s="1"/>
  <c r="AL32" i="2"/>
  <c r="AR30" i="3" s="1"/>
  <c r="I30" i="3"/>
  <c r="G30" i="3"/>
  <c r="U32" i="2"/>
  <c r="G95" i="15" s="1"/>
  <c r="F30" i="3"/>
  <c r="E95" i="15" s="1"/>
  <c r="E30" i="3"/>
  <c r="C95" i="15" s="1"/>
  <c r="D30" i="3"/>
  <c r="C30" i="3"/>
  <c r="B95" i="15" s="1"/>
  <c r="H32" i="2" a="1"/>
  <c r="H32" i="2" s="1"/>
  <c r="B30" i="3" s="1"/>
  <c r="AL31" i="2"/>
  <c r="AR29" i="3" s="1"/>
  <c r="I29" i="3"/>
  <c r="U31" i="2"/>
  <c r="G94" i="15" s="1"/>
  <c r="G29" i="3"/>
  <c r="F29" i="3"/>
  <c r="E94" i="15" s="1"/>
  <c r="E29" i="3"/>
  <c r="C94" i="15" s="1"/>
  <c r="D29" i="3"/>
  <c r="C29" i="3"/>
  <c r="B94" i="15" s="1"/>
  <c r="AL30" i="2"/>
  <c r="AR28" i="3" s="1"/>
  <c r="I28" i="3"/>
  <c r="G28" i="3"/>
  <c r="U30" i="2"/>
  <c r="G93" i="15" s="1"/>
  <c r="F28" i="3"/>
  <c r="E93" i="15" s="1"/>
  <c r="E28" i="3"/>
  <c r="C93" i="15" s="1"/>
  <c r="D28" i="3"/>
  <c r="C28" i="3"/>
  <c r="B93" i="15" s="1"/>
  <c r="H30" i="2" a="1"/>
  <c r="H30" i="2" s="1"/>
  <c r="B28" i="3" s="1"/>
  <c r="AL29" i="2"/>
  <c r="AR27" i="3" s="1"/>
  <c r="I27" i="3"/>
  <c r="U29" i="2"/>
  <c r="G92" i="15" s="1"/>
  <c r="G27" i="3"/>
  <c r="F27" i="3"/>
  <c r="E92" i="15" s="1"/>
  <c r="E27" i="3"/>
  <c r="C92" i="15" s="1"/>
  <c r="D27" i="3"/>
  <c r="C27" i="3"/>
  <c r="B92" i="15" s="1"/>
  <c r="AL28" i="2"/>
  <c r="AR26" i="3" s="1"/>
  <c r="I26" i="3"/>
  <c r="G26" i="3"/>
  <c r="U28" i="2"/>
  <c r="G91" i="15" s="1"/>
  <c r="F26" i="3"/>
  <c r="E91" i="15" s="1"/>
  <c r="E26" i="3"/>
  <c r="C91" i="15" s="1"/>
  <c r="D26" i="3"/>
  <c r="C26" i="3"/>
  <c r="B91" i="15" s="1"/>
  <c r="H28" i="2" a="1"/>
  <c r="H28" i="2" s="1"/>
  <c r="B26" i="3" s="1"/>
  <c r="AL27" i="2"/>
  <c r="AR25" i="3" s="1"/>
  <c r="I25" i="3"/>
  <c r="U27" i="2"/>
  <c r="G90" i="15" s="1"/>
  <c r="G25" i="3"/>
  <c r="F25" i="3"/>
  <c r="E90" i="15" s="1"/>
  <c r="E25" i="3"/>
  <c r="C90" i="15" s="1"/>
  <c r="D25" i="3"/>
  <c r="C25" i="3"/>
  <c r="B90" i="15" s="1"/>
  <c r="AL26" i="2"/>
  <c r="AR24" i="3" s="1"/>
  <c r="I24" i="3"/>
  <c r="G24" i="3"/>
  <c r="U26" i="2"/>
  <c r="G89" i="15" s="1"/>
  <c r="F24" i="3"/>
  <c r="E89" i="15" s="1"/>
  <c r="E24" i="3"/>
  <c r="C89" i="15" s="1"/>
  <c r="D24" i="3"/>
  <c r="C24" i="3"/>
  <c r="B89" i="15" s="1"/>
  <c r="H26" i="2" a="1"/>
  <c r="H26" i="2" s="1"/>
  <c r="B24" i="3" s="1"/>
  <c r="AL25" i="2"/>
  <c r="AR23" i="3" s="1"/>
  <c r="I23" i="3"/>
  <c r="U25" i="2"/>
  <c r="G88" i="15" s="1"/>
  <c r="G23" i="3"/>
  <c r="F23" i="3"/>
  <c r="E88" i="15" s="1"/>
  <c r="E23" i="3"/>
  <c r="C88" i="15" s="1"/>
  <c r="D23" i="3"/>
  <c r="C23" i="3"/>
  <c r="B88" i="15" s="1"/>
  <c r="AL24" i="2"/>
  <c r="AR22" i="3" s="1"/>
  <c r="I22" i="3"/>
  <c r="G22" i="3"/>
  <c r="U24" i="2"/>
  <c r="G87" i="15" s="1"/>
  <c r="F22" i="3"/>
  <c r="E87" i="15" s="1"/>
  <c r="E22" i="3"/>
  <c r="C87" i="15" s="1"/>
  <c r="D22" i="3"/>
  <c r="C22" i="3"/>
  <c r="B87" i="15" s="1"/>
  <c r="H24" i="2" a="1"/>
  <c r="H24" i="2" s="1"/>
  <c r="B22" i="3" s="1"/>
  <c r="AL23" i="2"/>
  <c r="AR21" i="3" s="1"/>
  <c r="I21" i="3"/>
  <c r="U23" i="2"/>
  <c r="G86" i="15" s="1"/>
  <c r="G21" i="3"/>
  <c r="F21" i="3"/>
  <c r="E86" i="15" s="1"/>
  <c r="E21" i="3"/>
  <c r="C86" i="15" s="1"/>
  <c r="D21" i="3"/>
  <c r="C21" i="3"/>
  <c r="B86" i="15" s="1"/>
  <c r="AL22" i="2"/>
  <c r="AR20" i="3" s="1"/>
  <c r="I20" i="3"/>
  <c r="G20" i="3"/>
  <c r="U22" i="2"/>
  <c r="G85" i="15" s="1"/>
  <c r="F20" i="3"/>
  <c r="E85" i="15" s="1"/>
  <c r="E20" i="3"/>
  <c r="C85" i="15" s="1"/>
  <c r="D20" i="3"/>
  <c r="C20" i="3"/>
  <c r="B85" i="15" s="1"/>
  <c r="H22" i="2" a="1"/>
  <c r="H22" i="2" s="1"/>
  <c r="B20" i="3" s="1"/>
  <c r="AL21" i="2"/>
  <c r="AR19" i="3" s="1"/>
  <c r="I19" i="3"/>
  <c r="U21" i="2"/>
  <c r="G84" i="15" s="1"/>
  <c r="G19" i="3"/>
  <c r="F19" i="3"/>
  <c r="E84" i="15" s="1"/>
  <c r="E19" i="3"/>
  <c r="C84" i="15" s="1"/>
  <c r="D19" i="3"/>
  <c r="C19" i="3"/>
  <c r="B84" i="15" s="1"/>
  <c r="AL20" i="2"/>
  <c r="AR18" i="3" s="1"/>
  <c r="I18" i="3"/>
  <c r="G18" i="3"/>
  <c r="U20" i="2"/>
  <c r="G83" i="15" s="1"/>
  <c r="F18" i="3"/>
  <c r="E83" i="15" s="1"/>
  <c r="E18" i="3"/>
  <c r="C83" i="15" s="1"/>
  <c r="D18" i="3"/>
  <c r="C18" i="3"/>
  <c r="B83" i="15" s="1"/>
  <c r="H20" i="2" a="1"/>
  <c r="H20" i="2" s="1"/>
  <c r="B18" i="3" s="1"/>
  <c r="AL19" i="2"/>
  <c r="AR17" i="3" s="1"/>
  <c r="I17" i="3"/>
  <c r="U19" i="2"/>
  <c r="G82" i="15" s="1"/>
  <c r="G17" i="3"/>
  <c r="F17" i="3"/>
  <c r="E82" i="15" s="1"/>
  <c r="E17" i="3"/>
  <c r="C82" i="15" s="1"/>
  <c r="D17" i="3"/>
  <c r="C17" i="3"/>
  <c r="B82" i="15" s="1"/>
  <c r="AL18" i="2"/>
  <c r="AR16" i="3" s="1"/>
  <c r="I16" i="3"/>
  <c r="G16" i="3"/>
  <c r="U18" i="2"/>
  <c r="G81" i="15" s="1"/>
  <c r="F16" i="3"/>
  <c r="E81" i="15" s="1"/>
  <c r="E16" i="3"/>
  <c r="C81" i="15" s="1"/>
  <c r="D16" i="3"/>
  <c r="C16" i="3"/>
  <c r="B81" i="15" s="1"/>
  <c r="H18" i="2" a="1"/>
  <c r="H18" i="2" s="1"/>
  <c r="B16" i="3" s="1"/>
  <c r="AL17" i="2"/>
  <c r="AR15" i="3" s="1"/>
  <c r="I15" i="3"/>
  <c r="U17" i="2"/>
  <c r="G80" i="15" s="1"/>
  <c r="G15" i="3"/>
  <c r="F15" i="3"/>
  <c r="E80" i="15" s="1"/>
  <c r="E15" i="3"/>
  <c r="C80" i="15" s="1"/>
  <c r="D15" i="3"/>
  <c r="C15" i="3"/>
  <c r="B80" i="15" s="1"/>
  <c r="AL16" i="2"/>
  <c r="AR14" i="3" s="1"/>
  <c r="I14" i="3"/>
  <c r="G14" i="3"/>
  <c r="U16" i="2"/>
  <c r="G79" i="15" s="1"/>
  <c r="F14" i="3"/>
  <c r="E79" i="15" s="1"/>
  <c r="E14" i="3"/>
  <c r="C79" i="15" s="1"/>
  <c r="D14" i="3"/>
  <c r="C14" i="3"/>
  <c r="B79" i="15" s="1"/>
  <c r="H16" i="2" a="1"/>
  <c r="H16" i="2" s="1"/>
  <c r="B14" i="3" s="1"/>
  <c r="AL15" i="2"/>
  <c r="AR13" i="3" s="1"/>
  <c r="I13" i="3"/>
  <c r="U15" i="2"/>
  <c r="G78" i="15" s="1"/>
  <c r="G13" i="3"/>
  <c r="F13" i="3"/>
  <c r="E78" i="15" s="1"/>
  <c r="E13" i="3"/>
  <c r="C78" i="15" s="1"/>
  <c r="D13" i="3"/>
  <c r="C13" i="3"/>
  <c r="B78" i="15" s="1"/>
  <c r="AL14" i="2"/>
  <c r="AR12" i="3" s="1"/>
  <c r="I12" i="3"/>
  <c r="G12" i="3"/>
  <c r="U14" i="2"/>
  <c r="G77" i="15" s="1"/>
  <c r="F12" i="3"/>
  <c r="E77" i="15" s="1"/>
  <c r="E12" i="3"/>
  <c r="C77" i="15" s="1"/>
  <c r="D12" i="3"/>
  <c r="C12" i="3"/>
  <c r="B77" i="15" s="1"/>
  <c r="H14" i="2" a="1"/>
  <c r="H14" i="2" s="1"/>
  <c r="B12" i="3" s="1"/>
  <c r="AL13" i="2"/>
  <c r="AR11" i="3" s="1"/>
  <c r="I11" i="3"/>
  <c r="U13" i="2"/>
  <c r="G76" i="15" s="1"/>
  <c r="G11" i="3"/>
  <c r="F11" i="3"/>
  <c r="E76" i="15" s="1"/>
  <c r="E11" i="3"/>
  <c r="C76" i="15" s="1"/>
  <c r="D11" i="3"/>
  <c r="C11" i="3"/>
  <c r="B76" i="15" s="1"/>
  <c r="AL12" i="2"/>
  <c r="AR10" i="3" s="1"/>
  <c r="I10" i="3"/>
  <c r="G10" i="3"/>
  <c r="U12" i="2"/>
  <c r="G75" i="15" s="1"/>
  <c r="F10" i="3"/>
  <c r="E75" i="15" s="1"/>
  <c r="E10" i="3"/>
  <c r="C75" i="15" s="1"/>
  <c r="D10" i="3"/>
  <c r="C10" i="3"/>
  <c r="B75" i="15" s="1"/>
  <c r="H12" i="2" a="1"/>
  <c r="H12" i="2" s="1"/>
  <c r="B10" i="3" s="1"/>
  <c r="D12" i="2"/>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93" i="2" s="1"/>
  <c r="D94" i="2" s="1"/>
  <c r="D95" i="2" s="1"/>
  <c r="D96" i="2" s="1"/>
  <c r="D97" i="2" s="1"/>
  <c r="D98" i="2" s="1"/>
  <c r="D99" i="2" s="1"/>
  <c r="D100" i="2" s="1"/>
  <c r="D101" i="2" s="1"/>
  <c r="D102" i="2" s="1"/>
  <c r="D103" i="2" s="1"/>
  <c r="D104" i="2" s="1"/>
  <c r="D105" i="2" s="1"/>
  <c r="D106" i="2" s="1"/>
  <c r="D107" i="2" s="1"/>
  <c r="D108" i="2" s="1"/>
  <c r="D109" i="2" s="1"/>
  <c r="D110" i="2" s="1"/>
  <c r="D111" i="2" s="1"/>
  <c r="D112" i="2" s="1"/>
  <c r="D113" i="2" s="1"/>
  <c r="D114" i="2" s="1"/>
  <c r="D115" i="2" s="1"/>
  <c r="D116" i="2" s="1"/>
  <c r="D117" i="2" s="1"/>
  <c r="D118" i="2" s="1"/>
  <c r="D119" i="2" s="1"/>
  <c r="D120" i="2" s="1"/>
  <c r="D121" i="2" s="1"/>
  <c r="D122" i="2" s="1"/>
  <c r="D123" i="2" s="1"/>
  <c r="D124" i="2" s="1"/>
  <c r="D125" i="2" s="1"/>
  <c r="D126" i="2" s="1"/>
  <c r="D127" i="2" s="1"/>
  <c r="D128" i="2" s="1"/>
  <c r="D129" i="2" s="1"/>
  <c r="D130" i="2" s="1"/>
  <c r="D131" i="2" s="1"/>
  <c r="D132" i="2" s="1"/>
  <c r="D133" i="2" s="1"/>
  <c r="D134" i="2" s="1"/>
  <c r="D135" i="2" s="1"/>
  <c r="D136" i="2" s="1"/>
  <c r="D137" i="2" s="1"/>
  <c r="D138" i="2" s="1"/>
  <c r="D139" i="2" s="1"/>
  <c r="D140" i="2" s="1"/>
  <c r="D141" i="2" s="1"/>
  <c r="D142" i="2" s="1"/>
  <c r="D143" i="2" s="1"/>
  <c r="D144" i="2" s="1"/>
  <c r="D145" i="2" s="1"/>
  <c r="D146" i="2" s="1"/>
  <c r="D147" i="2" s="1"/>
  <c r="D148" i="2" s="1"/>
  <c r="D149" i="2" s="1"/>
  <c r="D150" i="2" s="1"/>
  <c r="D151" i="2" s="1"/>
  <c r="D152" i="2" s="1"/>
  <c r="D153" i="2" s="1"/>
  <c r="D154" i="2" s="1"/>
  <c r="D155" i="2" s="1"/>
  <c r="D156" i="2" s="1"/>
  <c r="D157" i="2" s="1"/>
  <c r="D158" i="2" s="1"/>
  <c r="D159" i="2" s="1"/>
  <c r="D160" i="2" s="1"/>
  <c r="D161" i="2" s="1"/>
  <c r="D162" i="2" s="1"/>
  <c r="D163" i="2" s="1"/>
  <c r="D164" i="2" s="1"/>
  <c r="D165" i="2" s="1"/>
  <c r="D166" i="2" s="1"/>
  <c r="D167" i="2" s="1"/>
  <c r="D168" i="2" s="1"/>
  <c r="D169" i="2" s="1"/>
  <c r="D170" i="2" s="1"/>
  <c r="D171" i="2" s="1"/>
  <c r="D172" i="2" s="1"/>
  <c r="D173" i="2" s="1"/>
  <c r="D174" i="2" s="1"/>
  <c r="D175" i="2" s="1"/>
  <c r="D176" i="2" s="1"/>
  <c r="D177" i="2" s="1"/>
  <c r="D178" i="2" s="1"/>
  <c r="D179" i="2" s="1"/>
  <c r="D180" i="2" s="1"/>
  <c r="D181" i="2" s="1"/>
  <c r="D182" i="2" s="1"/>
  <c r="D183" i="2" s="1"/>
  <c r="D184" i="2" s="1"/>
  <c r="D185" i="2" s="1"/>
  <c r="D186" i="2" s="1"/>
  <c r="D187" i="2" s="1"/>
  <c r="D188" i="2" s="1"/>
  <c r="D189" i="2" s="1"/>
  <c r="D190" i="2" s="1"/>
  <c r="D191" i="2" s="1"/>
  <c r="D192" i="2" s="1"/>
  <c r="D193" i="2" s="1"/>
  <c r="D194" i="2" s="1"/>
  <c r="D195" i="2" s="1"/>
  <c r="D196" i="2" s="1"/>
  <c r="D197" i="2" s="1"/>
  <c r="D198" i="2" s="1"/>
  <c r="D199" i="2" s="1"/>
  <c r="D200" i="2" s="1"/>
  <c r="D201" i="2" s="1"/>
  <c r="D202" i="2" s="1"/>
  <c r="D203" i="2" s="1"/>
  <c r="D204" i="2" s="1"/>
  <c r="D205" i="2" s="1"/>
  <c r="D206" i="2" s="1"/>
  <c r="D207" i="2" s="1"/>
  <c r="D208" i="2" s="1"/>
  <c r="D209" i="2" s="1"/>
  <c r="D210" i="2" s="1"/>
  <c r="D211" i="2" s="1"/>
  <c r="D212" i="2" s="1"/>
  <c r="D213" i="2" s="1"/>
  <c r="D214" i="2" s="1"/>
  <c r="D215" i="2" s="1"/>
  <c r="D216" i="2" s="1"/>
  <c r="D217" i="2" s="1"/>
  <c r="D218" i="2" s="1"/>
  <c r="D219" i="2" s="1"/>
  <c r="D220" i="2" s="1"/>
  <c r="D221" i="2" s="1"/>
  <c r="D222" i="2" s="1"/>
  <c r="D223" i="2" s="1"/>
  <c r="D224" i="2" s="1"/>
  <c r="D225" i="2" s="1"/>
  <c r="D226" i="2" s="1"/>
  <c r="D227" i="2" s="1"/>
  <c r="D228" i="2" s="1"/>
  <c r="D229" i="2" s="1"/>
  <c r="D230" i="2" s="1"/>
  <c r="D231" i="2" s="1"/>
  <c r="D232" i="2" s="1"/>
  <c r="D233" i="2" s="1"/>
  <c r="D234" i="2" s="1"/>
  <c r="D235" i="2" s="1"/>
  <c r="D236" i="2" s="1"/>
  <c r="D237" i="2" s="1"/>
  <c r="D238" i="2" s="1"/>
  <c r="D239" i="2" s="1"/>
  <c r="D240" i="2" s="1"/>
  <c r="D241" i="2" s="1"/>
  <c r="D242" i="2" s="1"/>
  <c r="D243" i="2" s="1"/>
  <c r="D244" i="2" s="1"/>
  <c r="D245" i="2" s="1"/>
  <c r="D246" i="2" s="1"/>
  <c r="D247" i="2" s="1"/>
  <c r="D248" i="2" s="1"/>
  <c r="D249" i="2" s="1"/>
  <c r="D250" i="2" s="1"/>
  <c r="D251" i="2" s="1"/>
  <c r="D252" i="2" s="1"/>
  <c r="D253" i="2" s="1"/>
  <c r="D254" i="2" s="1"/>
  <c r="D255" i="2" s="1"/>
  <c r="D256" i="2" s="1"/>
  <c r="D257" i="2" s="1"/>
  <c r="D258" i="2" s="1"/>
  <c r="D259" i="2" s="1"/>
  <c r="D260" i="2" s="1"/>
  <c r="D261" i="2" s="1"/>
  <c r="D262" i="2" s="1"/>
  <c r="D263" i="2" s="1"/>
  <c r="D264" i="2" s="1"/>
  <c r="D265" i="2" s="1"/>
  <c r="D266" i="2" s="1"/>
  <c r="D267" i="2" s="1"/>
  <c r="D268" i="2" s="1"/>
  <c r="D269" i="2" s="1"/>
  <c r="D270" i="2" s="1"/>
  <c r="D271" i="2" s="1"/>
  <c r="D272" i="2" s="1"/>
  <c r="D273" i="2" s="1"/>
  <c r="D274" i="2" s="1"/>
  <c r="D275" i="2" s="1"/>
  <c r="D276" i="2" s="1"/>
  <c r="D277" i="2" s="1"/>
  <c r="D278" i="2" s="1"/>
  <c r="D279" i="2" s="1"/>
  <c r="D280" i="2" s="1"/>
  <c r="D281" i="2" s="1"/>
  <c r="D282" i="2" s="1"/>
  <c r="D283" i="2" s="1"/>
  <c r="D284" i="2" s="1"/>
  <c r="D285" i="2" s="1"/>
  <c r="D286" i="2" s="1"/>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D322" i="2" s="1"/>
  <c r="D323" i="2" s="1"/>
  <c r="D324" i="2" s="1"/>
  <c r="D325" i="2" s="1"/>
  <c r="D326" i="2" s="1"/>
  <c r="D327" i="2" s="1"/>
  <c r="D328" i="2" s="1"/>
  <c r="D329" i="2" s="1"/>
  <c r="D330" i="2" s="1"/>
  <c r="D331" i="2" s="1"/>
  <c r="D332" i="2" s="1"/>
  <c r="D333" i="2" s="1"/>
  <c r="D334" i="2" s="1"/>
  <c r="D335" i="2" s="1"/>
  <c r="D336" i="2" s="1"/>
  <c r="D337" i="2" s="1"/>
  <c r="D338" i="2" s="1"/>
  <c r="D339" i="2" s="1"/>
  <c r="D340" i="2" s="1"/>
  <c r="D341" i="2" s="1"/>
  <c r="D342" i="2" s="1"/>
  <c r="D343" i="2" s="1"/>
  <c r="D344" i="2" s="1"/>
  <c r="D345" i="2" s="1"/>
  <c r="D346" i="2" s="1"/>
  <c r="D347" i="2" s="1"/>
  <c r="D348" i="2" s="1"/>
  <c r="D349" i="2" s="1"/>
  <c r="D350" i="2" s="1"/>
  <c r="D351" i="2" s="1"/>
  <c r="D352" i="2" s="1"/>
  <c r="D353" i="2" s="1"/>
  <c r="D354" i="2" s="1"/>
  <c r="D355" i="2" s="1"/>
  <c r="D356" i="2" s="1"/>
  <c r="D357" i="2" s="1"/>
  <c r="D358" i="2" s="1"/>
  <c r="D359" i="2" s="1"/>
  <c r="D360" i="2" s="1"/>
  <c r="D361" i="2" s="1"/>
  <c r="D362" i="2" s="1"/>
  <c r="D363" i="2" s="1"/>
  <c r="D364" i="2" s="1"/>
  <c r="D365" i="2" s="1"/>
  <c r="D366" i="2" s="1"/>
  <c r="D367" i="2" s="1"/>
  <c r="D368" i="2" s="1"/>
  <c r="D369" i="2" s="1"/>
  <c r="D370" i="2" s="1"/>
  <c r="D371" i="2" s="1"/>
  <c r="D372" i="2" s="1"/>
  <c r="D373" i="2" s="1"/>
  <c r="D374" i="2" s="1"/>
  <c r="D375" i="2" s="1"/>
  <c r="D376" i="2" s="1"/>
  <c r="D377" i="2" s="1"/>
  <c r="D378" i="2" s="1"/>
  <c r="D379" i="2" s="1"/>
  <c r="D380" i="2" s="1"/>
  <c r="D381" i="2" s="1"/>
  <c r="D382" i="2" s="1"/>
  <c r="D383" i="2" s="1"/>
  <c r="D384" i="2" s="1"/>
  <c r="D385" i="2" s="1"/>
  <c r="D386" i="2" s="1"/>
  <c r="D387" i="2" s="1"/>
  <c r="D388" i="2" s="1"/>
  <c r="D389" i="2" s="1"/>
  <c r="D390" i="2" s="1"/>
  <c r="D391" i="2" s="1"/>
  <c r="D392" i="2" s="1"/>
  <c r="D393" i="2" s="1"/>
  <c r="D394" i="2" s="1"/>
  <c r="D395" i="2" s="1"/>
  <c r="D396" i="2" s="1"/>
  <c r="D397" i="2" s="1"/>
  <c r="D398" i="2" s="1"/>
  <c r="D399" i="2" s="1"/>
  <c r="D400" i="2" s="1"/>
  <c r="D401" i="2" s="1"/>
  <c r="D402" i="2" s="1"/>
  <c r="D403" i="2" s="1"/>
  <c r="D404" i="2" s="1"/>
  <c r="D405" i="2" s="1"/>
  <c r="D406" i="2" s="1"/>
  <c r="D407" i="2" s="1"/>
  <c r="D408" i="2" s="1"/>
  <c r="D409" i="2" s="1"/>
  <c r="D410" i="2" s="1"/>
  <c r="D411" i="2" s="1"/>
  <c r="D412" i="2" s="1"/>
  <c r="D413" i="2" s="1"/>
  <c r="D414" i="2" s="1"/>
  <c r="D415" i="2" s="1"/>
  <c r="D416" i="2" s="1"/>
  <c r="D417" i="2" s="1"/>
  <c r="D418" i="2" s="1"/>
  <c r="D419" i="2" s="1"/>
  <c r="D420" i="2" s="1"/>
  <c r="D421" i="2" s="1"/>
  <c r="D422" i="2" s="1"/>
  <c r="D423" i="2" s="1"/>
  <c r="D424" i="2" s="1"/>
  <c r="D425" i="2" s="1"/>
  <c r="D426" i="2" s="1"/>
  <c r="D427" i="2" s="1"/>
  <c r="D428" i="2" s="1"/>
  <c r="D429" i="2" s="1"/>
  <c r="D430" i="2" s="1"/>
  <c r="D431" i="2" s="1"/>
  <c r="D432" i="2" s="1"/>
  <c r="D433" i="2" s="1"/>
  <c r="D434" i="2" s="1"/>
  <c r="D435" i="2" s="1"/>
  <c r="D436" i="2" s="1"/>
  <c r="D437" i="2" s="1"/>
  <c r="D438" i="2" s="1"/>
  <c r="D439" i="2" s="1"/>
  <c r="D440" i="2" s="1"/>
  <c r="D441" i="2" s="1"/>
  <c r="D442" i="2" s="1"/>
  <c r="D443" i="2" s="1"/>
  <c r="D444" i="2" s="1"/>
  <c r="D445" i="2" s="1"/>
  <c r="D446" i="2" s="1"/>
  <c r="D447" i="2" s="1"/>
  <c r="D448" i="2" s="1"/>
  <c r="D449" i="2" s="1"/>
  <c r="D450" i="2" s="1"/>
  <c r="D451" i="2" s="1"/>
  <c r="D452" i="2" s="1"/>
  <c r="D453" i="2" s="1"/>
  <c r="D454" i="2" s="1"/>
  <c r="D455" i="2" s="1"/>
  <c r="D456" i="2" s="1"/>
  <c r="D457" i="2" s="1"/>
  <c r="D458" i="2" s="1"/>
  <c r="D459" i="2" s="1"/>
  <c r="D460" i="2" s="1"/>
  <c r="D461" i="2" s="1"/>
  <c r="D462" i="2" s="1"/>
  <c r="D463" i="2" s="1"/>
  <c r="D464" i="2" s="1"/>
  <c r="D465" i="2" s="1"/>
  <c r="D466" i="2" s="1"/>
  <c r="D467" i="2" s="1"/>
  <c r="D468" i="2" s="1"/>
  <c r="D469" i="2" s="1"/>
  <c r="D470" i="2" s="1"/>
  <c r="D471" i="2" s="1"/>
  <c r="D472" i="2" s="1"/>
  <c r="D473" i="2" s="1"/>
  <c r="D474" i="2" s="1"/>
  <c r="D475" i="2" s="1"/>
  <c r="D476" i="2" s="1"/>
  <c r="D477" i="2" s="1"/>
  <c r="D478" i="2" s="1"/>
  <c r="D479" i="2" s="1"/>
  <c r="D480" i="2" s="1"/>
  <c r="D481" i="2" s="1"/>
  <c r="D482" i="2" s="1"/>
  <c r="D483" i="2" s="1"/>
  <c r="D484" i="2" s="1"/>
  <c r="D485" i="2" s="1"/>
  <c r="D486" i="2" s="1"/>
  <c r="D487" i="2" s="1"/>
  <c r="D488" i="2" s="1"/>
  <c r="D489" i="2" s="1"/>
  <c r="D490" i="2" s="1"/>
  <c r="D491" i="2" s="1"/>
  <c r="D492" i="2" s="1"/>
  <c r="D493" i="2" s="1"/>
  <c r="D494" i="2" s="1"/>
  <c r="D495" i="2" s="1"/>
  <c r="D496" i="2" s="1"/>
  <c r="D497" i="2" s="1"/>
  <c r="D498" i="2" s="1"/>
  <c r="D499" i="2" s="1"/>
  <c r="D500" i="2" s="1"/>
  <c r="D501" i="2" s="1"/>
  <c r="D502" i="2" s="1"/>
  <c r="D503" i="2" s="1"/>
  <c r="D504" i="2" s="1"/>
  <c r="D505" i="2" s="1"/>
  <c r="D506" i="2" s="1"/>
  <c r="D507" i="2" s="1"/>
  <c r="D508" i="2" s="1"/>
  <c r="D509" i="2" s="1"/>
  <c r="D510" i="2" s="1"/>
  <c r="D511" i="2" s="1"/>
  <c r="D512" i="2" s="1"/>
  <c r="D513" i="2" s="1"/>
  <c r="D514" i="2" s="1"/>
  <c r="D515" i="2" s="1"/>
  <c r="D516" i="2" s="1"/>
  <c r="D517" i="2" s="1"/>
  <c r="D518" i="2" s="1"/>
  <c r="D519" i="2" s="1"/>
  <c r="D520" i="2" s="1"/>
  <c r="D521" i="2" s="1"/>
  <c r="D522" i="2" s="1"/>
  <c r="D523" i="2" s="1"/>
  <c r="D524" i="2" s="1"/>
  <c r="D525" i="2" s="1"/>
  <c r="D526" i="2" s="1"/>
  <c r="D527" i="2" s="1"/>
  <c r="D528" i="2" s="1"/>
  <c r="D529" i="2" s="1"/>
  <c r="D530" i="2" s="1"/>
  <c r="D531" i="2" s="1"/>
  <c r="D532" i="2" s="1"/>
  <c r="D533" i="2" s="1"/>
  <c r="D534" i="2" s="1"/>
  <c r="D535" i="2" s="1"/>
  <c r="D536" i="2" s="1"/>
  <c r="D537" i="2" s="1"/>
  <c r="D538" i="2" s="1"/>
  <c r="D539" i="2" s="1"/>
  <c r="D540" i="2" s="1"/>
  <c r="D541" i="2" s="1"/>
  <c r="D542" i="2" s="1"/>
  <c r="D543" i="2" s="1"/>
  <c r="D544" i="2" s="1"/>
  <c r="D545" i="2" s="1"/>
  <c r="D546" i="2" s="1"/>
  <c r="D547" i="2" s="1"/>
  <c r="D548" i="2" s="1"/>
  <c r="D549" i="2" s="1"/>
  <c r="D550" i="2" s="1"/>
  <c r="D551" i="2" s="1"/>
  <c r="D552" i="2" s="1"/>
  <c r="D553" i="2" s="1"/>
  <c r="D554" i="2" s="1"/>
  <c r="D555" i="2" s="1"/>
  <c r="D556" i="2" s="1"/>
  <c r="D557" i="2" s="1"/>
  <c r="D558" i="2" s="1"/>
  <c r="D559" i="2" s="1"/>
  <c r="D560" i="2" s="1"/>
  <c r="D561" i="2" s="1"/>
  <c r="D562" i="2" s="1"/>
  <c r="D563" i="2" s="1"/>
  <c r="D564" i="2" s="1"/>
  <c r="D565" i="2" s="1"/>
  <c r="D566" i="2" s="1"/>
  <c r="D567" i="2" s="1"/>
  <c r="D568" i="2" s="1"/>
  <c r="D569" i="2" s="1"/>
  <c r="D570" i="2" s="1"/>
  <c r="D571" i="2" s="1"/>
  <c r="D572" i="2" s="1"/>
  <c r="D573" i="2" s="1"/>
  <c r="D574" i="2" s="1"/>
  <c r="D575" i="2" s="1"/>
  <c r="D576" i="2" s="1"/>
  <c r="D577" i="2" s="1"/>
  <c r="D578" i="2" s="1"/>
  <c r="D579" i="2" s="1"/>
  <c r="D580" i="2" s="1"/>
  <c r="D581" i="2" s="1"/>
  <c r="D582" i="2" s="1"/>
  <c r="D583" i="2" s="1"/>
  <c r="D584" i="2" s="1"/>
  <c r="D585" i="2" s="1"/>
  <c r="D586" i="2" s="1"/>
  <c r="D587" i="2" s="1"/>
  <c r="D588" i="2" s="1"/>
  <c r="D589" i="2" s="1"/>
  <c r="D590" i="2" s="1"/>
  <c r="D591" i="2" s="1"/>
  <c r="D592" i="2" s="1"/>
  <c r="D593" i="2" s="1"/>
  <c r="D594" i="2" s="1"/>
  <c r="D595" i="2" s="1"/>
  <c r="D596" i="2" s="1"/>
  <c r="D597" i="2" s="1"/>
  <c r="D598" i="2" s="1"/>
  <c r="D599" i="2" s="1"/>
  <c r="D600" i="2" s="1"/>
  <c r="D601" i="2" s="1"/>
  <c r="D602" i="2" s="1"/>
  <c r="D603" i="2" s="1"/>
  <c r="D604" i="2" s="1"/>
  <c r="D605" i="2" s="1"/>
  <c r="D606" i="2" s="1"/>
  <c r="D607" i="2" s="1"/>
  <c r="D608" i="2" s="1"/>
  <c r="D609" i="2" s="1"/>
  <c r="D610" i="2" s="1"/>
  <c r="D611" i="2" s="1"/>
  <c r="D612" i="2" s="1"/>
  <c r="D613" i="2" s="1"/>
  <c r="D614" i="2" s="1"/>
  <c r="D615" i="2" s="1"/>
  <c r="D616" i="2" s="1"/>
  <c r="D617" i="2" s="1"/>
  <c r="D618" i="2" s="1"/>
  <c r="D619" i="2" s="1"/>
  <c r="D620" i="2" s="1"/>
  <c r="D621" i="2" s="1"/>
  <c r="D622" i="2" s="1"/>
  <c r="D623" i="2" s="1"/>
  <c r="D624" i="2" s="1"/>
  <c r="D625" i="2" s="1"/>
  <c r="D626" i="2" s="1"/>
  <c r="D627" i="2" s="1"/>
  <c r="D628" i="2" s="1"/>
  <c r="D629" i="2" s="1"/>
  <c r="D630" i="2" s="1"/>
  <c r="D631" i="2" s="1"/>
  <c r="D632" i="2" s="1"/>
  <c r="D633" i="2" s="1"/>
  <c r="D634" i="2" s="1"/>
  <c r="D635" i="2" s="1"/>
  <c r="D636" i="2" s="1"/>
  <c r="D637" i="2" s="1"/>
  <c r="D638" i="2" s="1"/>
  <c r="D639" i="2" s="1"/>
  <c r="D640" i="2" s="1"/>
  <c r="D641" i="2" s="1"/>
  <c r="D642" i="2" s="1"/>
  <c r="D643" i="2" s="1"/>
  <c r="D644" i="2" s="1"/>
  <c r="D645" i="2" s="1"/>
  <c r="D646" i="2" s="1"/>
  <c r="D647" i="2" s="1"/>
  <c r="D648" i="2" s="1"/>
  <c r="D649" i="2" s="1"/>
  <c r="D650" i="2" s="1"/>
  <c r="D651" i="2" s="1"/>
  <c r="D652" i="2" s="1"/>
  <c r="D653" i="2" s="1"/>
  <c r="D654" i="2" s="1"/>
  <c r="D655" i="2" s="1"/>
  <c r="D656" i="2" s="1"/>
  <c r="D657" i="2" s="1"/>
  <c r="D658" i="2" s="1"/>
  <c r="D659" i="2" s="1"/>
  <c r="D660" i="2" s="1"/>
  <c r="D661" i="2" s="1"/>
  <c r="D662" i="2" s="1"/>
  <c r="D663" i="2" s="1"/>
  <c r="D664" i="2" s="1"/>
  <c r="D665" i="2" s="1"/>
  <c r="D666" i="2" s="1"/>
  <c r="D667" i="2" s="1"/>
  <c r="D668" i="2" s="1"/>
  <c r="D669" i="2" s="1"/>
  <c r="D670" i="2" s="1"/>
  <c r="D671" i="2" s="1"/>
  <c r="D672" i="2" s="1"/>
  <c r="D673" i="2" s="1"/>
  <c r="D674" i="2" s="1"/>
  <c r="D675" i="2" s="1"/>
  <c r="D676" i="2" s="1"/>
  <c r="D677" i="2" s="1"/>
  <c r="D678" i="2" s="1"/>
  <c r="D679" i="2" s="1"/>
  <c r="D680" i="2" s="1"/>
  <c r="D681" i="2" s="1"/>
  <c r="D682" i="2" s="1"/>
  <c r="D683" i="2" s="1"/>
  <c r="D684" i="2" s="1"/>
  <c r="D685" i="2" s="1"/>
  <c r="D686" i="2" s="1"/>
  <c r="D687" i="2" s="1"/>
  <c r="D688" i="2" s="1"/>
  <c r="D689" i="2" s="1"/>
  <c r="D690" i="2" s="1"/>
  <c r="D691" i="2" s="1"/>
  <c r="D692" i="2" s="1"/>
  <c r="D693" i="2" s="1"/>
  <c r="D694" i="2" s="1"/>
  <c r="D695" i="2" s="1"/>
  <c r="D696" i="2" s="1"/>
  <c r="D697" i="2" s="1"/>
  <c r="D698" i="2" s="1"/>
  <c r="D699" i="2" s="1"/>
  <c r="D700" i="2" s="1"/>
  <c r="D701" i="2" s="1"/>
  <c r="D702" i="2" s="1"/>
  <c r="D703" i="2" s="1"/>
  <c r="D704" i="2" s="1"/>
  <c r="D705" i="2" s="1"/>
  <c r="D706" i="2" s="1"/>
  <c r="D707" i="2" s="1"/>
  <c r="D708" i="2" s="1"/>
  <c r="D709" i="2" s="1"/>
  <c r="D710" i="2" s="1"/>
  <c r="D711" i="2" s="1"/>
  <c r="D712" i="2" s="1"/>
  <c r="D713" i="2" s="1"/>
  <c r="D714" i="2" s="1"/>
  <c r="D715" i="2" s="1"/>
  <c r="D716" i="2" s="1"/>
  <c r="D717" i="2" s="1"/>
  <c r="D718" i="2" s="1"/>
  <c r="D719" i="2" s="1"/>
  <c r="D720" i="2" s="1"/>
  <c r="D721" i="2" s="1"/>
  <c r="D722" i="2" s="1"/>
  <c r="D723" i="2" s="1"/>
  <c r="D724" i="2" s="1"/>
  <c r="D725" i="2" s="1"/>
  <c r="D726" i="2" s="1"/>
  <c r="D727" i="2" s="1"/>
  <c r="D728" i="2" s="1"/>
  <c r="D729" i="2" s="1"/>
  <c r="D730" i="2" s="1"/>
  <c r="D731" i="2" s="1"/>
  <c r="D732" i="2" s="1"/>
  <c r="D733" i="2" s="1"/>
  <c r="D734" i="2" s="1"/>
  <c r="D735" i="2" s="1"/>
  <c r="D736" i="2" s="1"/>
  <c r="D737" i="2" s="1"/>
  <c r="D738" i="2" s="1"/>
  <c r="D739" i="2" s="1"/>
  <c r="D740" i="2" s="1"/>
  <c r="D741" i="2" s="1"/>
  <c r="D742" i="2" s="1"/>
  <c r="D743" i="2" s="1"/>
  <c r="D744" i="2" s="1"/>
  <c r="D745" i="2" s="1"/>
  <c r="D746" i="2" s="1"/>
  <c r="D747" i="2" s="1"/>
  <c r="D748" i="2" s="1"/>
  <c r="D749" i="2" s="1"/>
  <c r="D750" i="2" s="1"/>
  <c r="D751" i="2" s="1"/>
  <c r="D752" i="2" s="1"/>
  <c r="D753" i="2" s="1"/>
  <c r="D754" i="2" s="1"/>
  <c r="D755" i="2" s="1"/>
  <c r="D756" i="2" s="1"/>
  <c r="D757" i="2" s="1"/>
  <c r="D758" i="2" s="1"/>
  <c r="D759" i="2" s="1"/>
  <c r="D760" i="2" s="1"/>
  <c r="D761" i="2" s="1"/>
  <c r="D762" i="2" s="1"/>
  <c r="D763" i="2" s="1"/>
  <c r="D764" i="2" s="1"/>
  <c r="D765" i="2" s="1"/>
  <c r="D766" i="2" s="1"/>
  <c r="D767" i="2" s="1"/>
  <c r="D768" i="2" s="1"/>
  <c r="D769" i="2" s="1"/>
  <c r="D770" i="2" s="1"/>
  <c r="D771" i="2" s="1"/>
  <c r="D772" i="2" s="1"/>
  <c r="D773" i="2" s="1"/>
  <c r="D774" i="2" s="1"/>
  <c r="D775" i="2" s="1"/>
  <c r="D776" i="2" s="1"/>
  <c r="D777" i="2" s="1"/>
  <c r="D778" i="2" s="1"/>
  <c r="D779" i="2" s="1"/>
  <c r="D780" i="2" s="1"/>
  <c r="D781" i="2" s="1"/>
  <c r="D782" i="2" s="1"/>
  <c r="D783" i="2" s="1"/>
  <c r="D784" i="2" s="1"/>
  <c r="D785" i="2" s="1"/>
  <c r="D786" i="2" s="1"/>
  <c r="D787" i="2" s="1"/>
  <c r="D788" i="2" s="1"/>
  <c r="D789" i="2" s="1"/>
  <c r="D790" i="2" s="1"/>
  <c r="D791" i="2" s="1"/>
  <c r="D792" i="2" s="1"/>
  <c r="D793" i="2" s="1"/>
  <c r="D794" i="2" s="1"/>
  <c r="D795" i="2" s="1"/>
  <c r="D796" i="2" s="1"/>
  <c r="D797" i="2" s="1"/>
  <c r="D798" i="2" s="1"/>
  <c r="D799" i="2" s="1"/>
  <c r="D800" i="2" s="1"/>
  <c r="D801" i="2" s="1"/>
  <c r="D802" i="2" s="1"/>
  <c r="D803" i="2" s="1"/>
  <c r="D804" i="2" s="1"/>
  <c r="D805" i="2" s="1"/>
  <c r="D806" i="2" s="1"/>
  <c r="D807" i="2" s="1"/>
  <c r="D808" i="2" s="1"/>
  <c r="D809" i="2" s="1"/>
  <c r="D810" i="2" s="1"/>
  <c r="D811" i="2" s="1"/>
  <c r="D812" i="2" s="1"/>
  <c r="D813" i="2" s="1"/>
  <c r="D814" i="2" s="1"/>
  <c r="D815" i="2" s="1"/>
  <c r="D816" i="2" s="1"/>
  <c r="D817" i="2" s="1"/>
  <c r="D818" i="2" s="1"/>
  <c r="D819" i="2" s="1"/>
  <c r="D820" i="2" s="1"/>
  <c r="D821" i="2" s="1"/>
  <c r="D822" i="2" s="1"/>
  <c r="D823" i="2" s="1"/>
  <c r="D824" i="2" s="1"/>
  <c r="D825" i="2" s="1"/>
  <c r="D826" i="2" s="1"/>
  <c r="D827" i="2" s="1"/>
  <c r="D828" i="2" s="1"/>
  <c r="D829" i="2" s="1"/>
  <c r="D830" i="2" s="1"/>
  <c r="D831" i="2" s="1"/>
  <c r="D832" i="2" s="1"/>
  <c r="D833" i="2" s="1"/>
  <c r="D834" i="2" s="1"/>
  <c r="D835" i="2" s="1"/>
  <c r="D836" i="2" s="1"/>
  <c r="D837" i="2" s="1"/>
  <c r="D838" i="2" s="1"/>
  <c r="D839" i="2" s="1"/>
  <c r="D840" i="2" s="1"/>
  <c r="D841" i="2" s="1"/>
  <c r="D842" i="2" s="1"/>
  <c r="D843" i="2" s="1"/>
  <c r="D844" i="2" s="1"/>
  <c r="D845" i="2" s="1"/>
  <c r="D846" i="2" s="1"/>
  <c r="D847" i="2" s="1"/>
  <c r="D848" i="2" s="1"/>
  <c r="D849" i="2" s="1"/>
  <c r="D850" i="2" s="1"/>
  <c r="D851" i="2" s="1"/>
  <c r="D852" i="2" s="1"/>
  <c r="D853" i="2" s="1"/>
  <c r="D854" i="2" s="1"/>
  <c r="D855" i="2" s="1"/>
  <c r="D856" i="2" s="1"/>
  <c r="D857" i="2" s="1"/>
  <c r="D858" i="2" s="1"/>
  <c r="D859" i="2" s="1"/>
  <c r="D860" i="2" s="1"/>
  <c r="D861" i="2" s="1"/>
  <c r="D862" i="2" s="1"/>
  <c r="D863" i="2" s="1"/>
  <c r="D864" i="2" s="1"/>
  <c r="D865" i="2" s="1"/>
  <c r="D866" i="2" s="1"/>
  <c r="D867" i="2" s="1"/>
  <c r="D868" i="2" s="1"/>
  <c r="D869" i="2" s="1"/>
  <c r="D870" i="2" s="1"/>
  <c r="D871" i="2" s="1"/>
  <c r="D872" i="2" s="1"/>
  <c r="D873" i="2" s="1"/>
  <c r="D874" i="2" s="1"/>
  <c r="D875" i="2" s="1"/>
  <c r="D876" i="2" s="1"/>
  <c r="D877" i="2" s="1"/>
  <c r="D878" i="2" s="1"/>
  <c r="D879" i="2" s="1"/>
  <c r="D880" i="2" s="1"/>
  <c r="D881" i="2" s="1"/>
  <c r="D882" i="2" s="1"/>
  <c r="D883" i="2" s="1"/>
  <c r="D884" i="2" s="1"/>
  <c r="D885" i="2" s="1"/>
  <c r="D886" i="2" s="1"/>
  <c r="D887" i="2" s="1"/>
  <c r="D888" i="2" s="1"/>
  <c r="D889" i="2" s="1"/>
  <c r="D890" i="2" s="1"/>
  <c r="D891" i="2" s="1"/>
  <c r="D892" i="2" s="1"/>
  <c r="D893" i="2" s="1"/>
  <c r="D894" i="2" s="1"/>
  <c r="D895" i="2" s="1"/>
  <c r="D896" i="2" s="1"/>
  <c r="D897" i="2" s="1"/>
  <c r="D898" i="2" s="1"/>
  <c r="D899" i="2" s="1"/>
  <c r="D900" i="2" s="1"/>
  <c r="D901" i="2" s="1"/>
  <c r="D902" i="2" s="1"/>
  <c r="D903" i="2" s="1"/>
  <c r="D904" i="2" s="1"/>
  <c r="D905" i="2" s="1"/>
  <c r="D906" i="2" s="1"/>
  <c r="D907" i="2" s="1"/>
  <c r="D908" i="2" s="1"/>
  <c r="D909" i="2" s="1"/>
  <c r="D910" i="2" s="1"/>
  <c r="D911" i="2" s="1"/>
  <c r="D912" i="2" s="1"/>
  <c r="D913" i="2" s="1"/>
  <c r="D914" i="2" s="1"/>
  <c r="D915" i="2" s="1"/>
  <c r="D916" i="2" s="1"/>
  <c r="D917" i="2" s="1"/>
  <c r="D918" i="2" s="1"/>
  <c r="D919" i="2" s="1"/>
  <c r="D920" i="2" s="1"/>
  <c r="D921" i="2" s="1"/>
  <c r="D922" i="2" s="1"/>
  <c r="D923" i="2" s="1"/>
  <c r="D924" i="2" s="1"/>
  <c r="D925" i="2" s="1"/>
  <c r="D926" i="2" s="1"/>
  <c r="D927" i="2" s="1"/>
  <c r="D928" i="2" s="1"/>
  <c r="D929" i="2" s="1"/>
  <c r="D930" i="2" s="1"/>
  <c r="D931" i="2" s="1"/>
  <c r="D932" i="2" s="1"/>
  <c r="D933" i="2" s="1"/>
  <c r="D934" i="2" s="1"/>
  <c r="D935" i="2" s="1"/>
  <c r="D936" i="2" s="1"/>
  <c r="D937" i="2" s="1"/>
  <c r="D938" i="2" s="1"/>
  <c r="D939" i="2" s="1"/>
  <c r="D940" i="2" s="1"/>
  <c r="D941" i="2" s="1"/>
  <c r="D942" i="2" s="1"/>
  <c r="D943" i="2" s="1"/>
  <c r="D944" i="2" s="1"/>
  <c r="D945" i="2" s="1"/>
  <c r="D946" i="2" s="1"/>
  <c r="D947" i="2" s="1"/>
  <c r="D948" i="2" s="1"/>
  <c r="D949" i="2" s="1"/>
  <c r="D950" i="2" s="1"/>
  <c r="D951" i="2" s="1"/>
  <c r="D952" i="2" s="1"/>
  <c r="D953" i="2" s="1"/>
  <c r="D954" i="2" s="1"/>
  <c r="D955" i="2" s="1"/>
  <c r="D956" i="2" s="1"/>
  <c r="D957" i="2" s="1"/>
  <c r="D958" i="2" s="1"/>
  <c r="D959" i="2" s="1"/>
  <c r="D960" i="2" s="1"/>
  <c r="D961" i="2" s="1"/>
  <c r="D962" i="2" s="1"/>
  <c r="D963" i="2" s="1"/>
  <c r="D964" i="2" s="1"/>
  <c r="D965" i="2" s="1"/>
  <c r="D966" i="2" s="1"/>
  <c r="D967" i="2" s="1"/>
  <c r="D968" i="2" s="1"/>
  <c r="D969" i="2" s="1"/>
  <c r="D970" i="2" s="1"/>
  <c r="D971" i="2" s="1"/>
  <c r="D972" i="2" s="1"/>
  <c r="D973" i="2" s="1"/>
  <c r="D974" i="2" s="1"/>
  <c r="D975" i="2" s="1"/>
  <c r="D976" i="2" s="1"/>
  <c r="D977" i="2" s="1"/>
  <c r="D978" i="2" s="1"/>
  <c r="D979" i="2" s="1"/>
  <c r="D980" i="2" s="1"/>
  <c r="D981" i="2" s="1"/>
  <c r="D982" i="2" s="1"/>
  <c r="D983" i="2" s="1"/>
  <c r="D984" i="2" s="1"/>
  <c r="D985" i="2" s="1"/>
  <c r="D986" i="2" s="1"/>
  <c r="D987" i="2" s="1"/>
  <c r="D988" i="2" s="1"/>
  <c r="D989" i="2" s="1"/>
  <c r="D990" i="2" s="1"/>
  <c r="D991" i="2" s="1"/>
  <c r="D992" i="2" s="1"/>
  <c r="D993" i="2" s="1"/>
  <c r="D994" i="2" s="1"/>
  <c r="D995" i="2" s="1"/>
  <c r="D996" i="2" s="1"/>
  <c r="D997" i="2" s="1"/>
  <c r="D998" i="2" s="1"/>
  <c r="D999" i="2" s="1"/>
  <c r="D1000" i="2" s="1"/>
  <c r="D1001" i="2" s="1"/>
  <c r="D1002" i="2" s="1"/>
  <c r="D1003" i="2" s="1"/>
  <c r="D1004" i="2" s="1"/>
  <c r="D1005" i="2" s="1"/>
  <c r="D1006" i="2" s="1"/>
  <c r="D1007" i="2" s="1"/>
  <c r="D1008" i="2" s="1"/>
  <c r="D1009" i="2" s="1"/>
  <c r="AL11" i="2"/>
  <c r="AR9" i="3" s="1"/>
  <c r="I9" i="3"/>
  <c r="U11" i="2"/>
  <c r="G74" i="15" s="1"/>
  <c r="G9" i="3"/>
  <c r="F9" i="3"/>
  <c r="E74" i="15" s="1"/>
  <c r="E9" i="3"/>
  <c r="C74" i="15" s="1"/>
  <c r="D9" i="3"/>
  <c r="C9" i="3"/>
  <c r="B74" i="15" s="1"/>
  <c r="AL10" i="2"/>
  <c r="I8" i="3"/>
  <c r="AL9" i="2"/>
  <c r="AR7" i="3" s="1"/>
  <c r="I7" i="3"/>
  <c r="G7" i="3"/>
  <c r="U9" i="2"/>
  <c r="G72" i="15" s="1"/>
  <c r="F7" i="3"/>
  <c r="E72" i="15" s="1"/>
  <c r="E7" i="3"/>
  <c r="C72" i="15" s="1"/>
  <c r="D7" i="3"/>
  <c r="O589" i="2" a="1"/>
  <c r="O589" i="2" s="1"/>
  <c r="H9" i="2" a="1"/>
  <c r="H9" i="2" s="1"/>
  <c r="B7" i="3" s="1"/>
  <c r="AF8" i="2"/>
  <c r="AG8" i="2" s="1"/>
  <c r="AH8" i="2" s="1"/>
  <c r="AI8" i="2" s="1"/>
  <c r="AJ8" i="2" s="1"/>
  <c r="AK8" i="2" s="1"/>
  <c r="AL8" i="2" s="1"/>
  <c r="AM8" i="2" s="1"/>
  <c r="AN8" i="2" s="1"/>
  <c r="AO8" i="2" s="1"/>
  <c r="X8" i="2"/>
  <c r="Y8" i="2" s="1"/>
  <c r="Z8" i="2" s="1"/>
  <c r="AA8" i="2" s="1"/>
  <c r="AB8" i="2" s="1"/>
  <c r="AC8" i="2" s="1"/>
  <c r="AD8" i="2" s="1"/>
  <c r="E8" i="2"/>
  <c r="F8" i="2" s="1"/>
  <c r="G8" i="2" s="1"/>
  <c r="H8" i="2" s="1"/>
  <c r="I8" i="2" s="1"/>
  <c r="J8" i="2" s="1"/>
  <c r="K8" i="2" s="1"/>
  <c r="L8" i="2" s="1"/>
  <c r="M8" i="2" s="1"/>
  <c r="N8" i="2" s="1"/>
  <c r="O8" i="2" s="1"/>
  <c r="P8" i="2" s="1"/>
  <c r="Q8" i="2" s="1"/>
  <c r="R8" i="2" s="1"/>
  <c r="S8" i="2" s="1"/>
  <c r="T8" i="2" s="1"/>
  <c r="U8" i="2" s="1"/>
  <c r="D1" i="2"/>
  <c r="D72" i="15" l="1"/>
  <c r="F72" i="15" s="1"/>
  <c r="O72" i="15"/>
  <c r="N72" i="15"/>
  <c r="J72" i="15"/>
  <c r="D74" i="15"/>
  <c r="J74" i="15"/>
  <c r="N74" i="15"/>
  <c r="O74" i="15"/>
  <c r="D75" i="15"/>
  <c r="J75" i="15"/>
  <c r="N75" i="15"/>
  <c r="O75" i="15"/>
  <c r="D76" i="15"/>
  <c r="J76" i="15"/>
  <c r="N76" i="15"/>
  <c r="O76" i="15"/>
  <c r="D77" i="15"/>
  <c r="J77" i="15"/>
  <c r="N77" i="15"/>
  <c r="O77" i="15"/>
  <c r="D78" i="15"/>
  <c r="J78" i="15"/>
  <c r="N78" i="15"/>
  <c r="O78" i="15"/>
  <c r="D79" i="15"/>
  <c r="J79" i="15"/>
  <c r="N79" i="15"/>
  <c r="O79" i="15"/>
  <c r="D80" i="15"/>
  <c r="J80" i="15"/>
  <c r="N80" i="15"/>
  <c r="O80" i="15"/>
  <c r="D81" i="15"/>
  <c r="J81" i="15"/>
  <c r="N81" i="15"/>
  <c r="O81" i="15"/>
  <c r="D82" i="15"/>
  <c r="J82" i="15"/>
  <c r="N82" i="15"/>
  <c r="O82" i="15"/>
  <c r="D83" i="15"/>
  <c r="J83" i="15"/>
  <c r="N83" i="15"/>
  <c r="O83" i="15"/>
  <c r="D84" i="15"/>
  <c r="J84" i="15"/>
  <c r="N84" i="15"/>
  <c r="O84" i="15"/>
  <c r="D85" i="15"/>
  <c r="J85" i="15"/>
  <c r="N85" i="15"/>
  <c r="O85" i="15"/>
  <c r="D86" i="15"/>
  <c r="J86" i="15"/>
  <c r="N86" i="15"/>
  <c r="O86" i="15"/>
  <c r="D87" i="15"/>
  <c r="J87" i="15"/>
  <c r="N87" i="15"/>
  <c r="O87" i="15"/>
  <c r="D88" i="15"/>
  <c r="J88" i="15"/>
  <c r="N88" i="15"/>
  <c r="O88" i="15"/>
  <c r="D89" i="15"/>
  <c r="J89" i="15"/>
  <c r="N89" i="15"/>
  <c r="O89" i="15"/>
  <c r="D90" i="15"/>
  <c r="J90" i="15"/>
  <c r="N90" i="15"/>
  <c r="O90" i="15"/>
  <c r="D91" i="15"/>
  <c r="J91" i="15"/>
  <c r="N91" i="15"/>
  <c r="O91" i="15"/>
  <c r="D92" i="15"/>
  <c r="J92" i="15"/>
  <c r="N92" i="15"/>
  <c r="O92" i="15"/>
  <c r="D93" i="15"/>
  <c r="J93" i="15"/>
  <c r="N93" i="15"/>
  <c r="O93" i="15"/>
  <c r="D94" i="15"/>
  <c r="J94" i="15"/>
  <c r="N94" i="15"/>
  <c r="O94" i="15"/>
  <c r="D95" i="15"/>
  <c r="J95" i="15"/>
  <c r="N95" i="15"/>
  <c r="O95" i="15"/>
  <c r="D96" i="15"/>
  <c r="J96" i="15"/>
  <c r="N96" i="15"/>
  <c r="O96" i="15"/>
  <c r="D97" i="15"/>
  <c r="J97" i="15"/>
  <c r="N97" i="15"/>
  <c r="O97" i="15"/>
  <c r="D98" i="15"/>
  <c r="J98" i="15"/>
  <c r="N98" i="15"/>
  <c r="O98" i="15"/>
  <c r="D99" i="15"/>
  <c r="J99" i="15"/>
  <c r="N99" i="15"/>
  <c r="O99" i="15"/>
  <c r="D100" i="15"/>
  <c r="J100" i="15"/>
  <c r="N100" i="15"/>
  <c r="O100" i="15"/>
  <c r="D101" i="15"/>
  <c r="J101" i="15"/>
  <c r="N101" i="15"/>
  <c r="O101" i="15"/>
  <c r="D102" i="15"/>
  <c r="J102" i="15"/>
  <c r="N102" i="15"/>
  <c r="O102" i="15"/>
  <c r="D103" i="15"/>
  <c r="J103" i="15"/>
  <c r="N103" i="15"/>
  <c r="O103" i="15"/>
  <c r="D104" i="15"/>
  <c r="J104" i="15"/>
  <c r="N104" i="15"/>
  <c r="O104" i="15"/>
  <c r="D105" i="15"/>
  <c r="J105" i="15"/>
  <c r="N105" i="15"/>
  <c r="O105" i="15"/>
  <c r="D106" i="15"/>
  <c r="J106" i="15"/>
  <c r="N106" i="15"/>
  <c r="O106" i="15"/>
  <c r="D107" i="15"/>
  <c r="J107" i="15"/>
  <c r="N107" i="15"/>
  <c r="O107" i="15"/>
  <c r="D108" i="15"/>
  <c r="J108" i="15"/>
  <c r="N108" i="15"/>
  <c r="O108" i="15"/>
  <c r="D109" i="15"/>
  <c r="J109" i="15"/>
  <c r="N109" i="15"/>
  <c r="O109" i="15"/>
  <c r="D110" i="15"/>
  <c r="J110" i="15"/>
  <c r="N110" i="15"/>
  <c r="O110" i="15"/>
  <c r="D111" i="15"/>
  <c r="J111" i="15"/>
  <c r="N111" i="15"/>
  <c r="O111" i="15"/>
  <c r="D112" i="15"/>
  <c r="J112" i="15"/>
  <c r="N112" i="15"/>
  <c r="O112" i="15"/>
  <c r="D113" i="15"/>
  <c r="J113" i="15"/>
  <c r="N113" i="15"/>
  <c r="O113" i="15"/>
  <c r="D114" i="15"/>
  <c r="J114" i="15"/>
  <c r="N114" i="15"/>
  <c r="O114" i="15"/>
  <c r="D115" i="15"/>
  <c r="J115" i="15"/>
  <c r="N115" i="15"/>
  <c r="O115" i="15"/>
  <c r="D116" i="15"/>
  <c r="J116" i="15"/>
  <c r="N116" i="15"/>
  <c r="O116" i="15"/>
  <c r="D117" i="15"/>
  <c r="J117" i="15"/>
  <c r="N117" i="15"/>
  <c r="O117" i="15"/>
  <c r="D118" i="15"/>
  <c r="J118" i="15"/>
  <c r="N118" i="15"/>
  <c r="O118" i="15"/>
  <c r="D119" i="15"/>
  <c r="J119" i="15"/>
  <c r="N119" i="15"/>
  <c r="O119" i="15"/>
  <c r="D120" i="15"/>
  <c r="J120" i="15"/>
  <c r="N120" i="15"/>
  <c r="O120" i="15"/>
  <c r="D121" i="15"/>
  <c r="J121" i="15"/>
  <c r="N121" i="15"/>
  <c r="O121" i="15"/>
  <c r="D122" i="15"/>
  <c r="J122" i="15"/>
  <c r="N122" i="15"/>
  <c r="O122" i="15"/>
  <c r="D123" i="15"/>
  <c r="J123" i="15"/>
  <c r="N123" i="15"/>
  <c r="O123" i="15"/>
  <c r="D124" i="15"/>
  <c r="J124" i="15"/>
  <c r="N124" i="15"/>
  <c r="O124" i="15"/>
  <c r="D125" i="15"/>
  <c r="J125" i="15"/>
  <c r="N125" i="15"/>
  <c r="O125" i="15"/>
  <c r="D126" i="15"/>
  <c r="J126" i="15"/>
  <c r="N126" i="15"/>
  <c r="O126" i="15"/>
  <c r="D127" i="15"/>
  <c r="J127" i="15"/>
  <c r="N127" i="15"/>
  <c r="O127" i="15"/>
  <c r="D128" i="15"/>
  <c r="J128" i="15"/>
  <c r="N128" i="15"/>
  <c r="O128" i="15"/>
  <c r="D129" i="15"/>
  <c r="J129" i="15"/>
  <c r="N129" i="15"/>
  <c r="O129" i="15"/>
  <c r="D130" i="15"/>
  <c r="J130" i="15"/>
  <c r="N130" i="15"/>
  <c r="O130" i="15"/>
  <c r="D131" i="15"/>
  <c r="J131" i="15"/>
  <c r="N131" i="15"/>
  <c r="O131" i="15"/>
  <c r="D132" i="15"/>
  <c r="J132" i="15"/>
  <c r="N132" i="15"/>
  <c r="O132" i="15"/>
  <c r="D134" i="15"/>
  <c r="J134" i="15"/>
  <c r="N134" i="15"/>
  <c r="O134" i="15"/>
  <c r="D135" i="15"/>
  <c r="J135" i="15"/>
  <c r="N135" i="15"/>
  <c r="O135" i="15"/>
  <c r="D136" i="15"/>
  <c r="J136" i="15"/>
  <c r="N136" i="15"/>
  <c r="O136" i="15"/>
  <c r="D138" i="15"/>
  <c r="J138" i="15"/>
  <c r="N138" i="15"/>
  <c r="O138" i="15"/>
  <c r="D139" i="15"/>
  <c r="J139" i="15"/>
  <c r="N139" i="15"/>
  <c r="O139" i="15"/>
  <c r="D140" i="15"/>
  <c r="J140" i="15"/>
  <c r="N140" i="15"/>
  <c r="O140" i="15"/>
  <c r="D142" i="15"/>
  <c r="J142" i="15"/>
  <c r="N142" i="15"/>
  <c r="O142" i="15"/>
  <c r="D143" i="15"/>
  <c r="J143" i="15"/>
  <c r="N143" i="15"/>
  <c r="O143" i="15"/>
  <c r="D144" i="15"/>
  <c r="J144" i="15"/>
  <c r="N144" i="15"/>
  <c r="O144" i="15"/>
  <c r="D146" i="15"/>
  <c r="J146" i="15"/>
  <c r="N146" i="15"/>
  <c r="O146" i="15"/>
  <c r="D147" i="15"/>
  <c r="J147" i="15"/>
  <c r="N147" i="15"/>
  <c r="O147" i="15"/>
  <c r="D148" i="15"/>
  <c r="J148" i="15"/>
  <c r="N148" i="15"/>
  <c r="O148" i="15"/>
  <c r="D150" i="15"/>
  <c r="J150" i="15"/>
  <c r="N150" i="15"/>
  <c r="O150" i="15"/>
  <c r="D151" i="15"/>
  <c r="J151" i="15"/>
  <c r="N151" i="15"/>
  <c r="O151" i="15"/>
  <c r="D152" i="15"/>
  <c r="J152" i="15"/>
  <c r="N152" i="15"/>
  <c r="O152" i="15"/>
  <c r="D154" i="15"/>
  <c r="J154" i="15"/>
  <c r="N154" i="15"/>
  <c r="O154" i="15"/>
  <c r="D155" i="15"/>
  <c r="J155" i="15"/>
  <c r="N155" i="15"/>
  <c r="O155" i="15"/>
  <c r="D156" i="15"/>
  <c r="J156" i="15"/>
  <c r="N156" i="15"/>
  <c r="O156" i="15"/>
  <c r="D158" i="15"/>
  <c r="J158" i="15"/>
  <c r="N158" i="15"/>
  <c r="O158" i="15"/>
  <c r="D159" i="15"/>
  <c r="J159" i="15"/>
  <c r="N159" i="15"/>
  <c r="O159" i="15"/>
  <c r="D160" i="15"/>
  <c r="J160" i="15"/>
  <c r="N160" i="15"/>
  <c r="O160" i="15"/>
  <c r="D162" i="15"/>
  <c r="J162" i="15"/>
  <c r="N162" i="15"/>
  <c r="O162" i="15"/>
  <c r="D163" i="15"/>
  <c r="J163" i="15"/>
  <c r="N163" i="15"/>
  <c r="O163" i="15"/>
  <c r="D164" i="15"/>
  <c r="J164" i="15"/>
  <c r="N164" i="15"/>
  <c r="O164" i="15"/>
  <c r="D166" i="15"/>
  <c r="J166" i="15"/>
  <c r="N166" i="15"/>
  <c r="O166" i="15"/>
  <c r="D167" i="15"/>
  <c r="J167" i="15"/>
  <c r="N167" i="15"/>
  <c r="O167" i="15"/>
  <c r="D168" i="15"/>
  <c r="J168" i="15"/>
  <c r="N168" i="15"/>
  <c r="O168" i="15"/>
  <c r="D170" i="15"/>
  <c r="J170" i="15"/>
  <c r="N170" i="15"/>
  <c r="O170" i="15"/>
  <c r="D171" i="15"/>
  <c r="J171" i="15"/>
  <c r="N171" i="15"/>
  <c r="O171" i="15"/>
  <c r="D172" i="15"/>
  <c r="J172" i="15"/>
  <c r="N172" i="15"/>
  <c r="O172" i="15"/>
  <c r="D174" i="15"/>
  <c r="J174" i="15"/>
  <c r="N174" i="15"/>
  <c r="O174" i="15"/>
  <c r="D175" i="15"/>
  <c r="J175" i="15"/>
  <c r="N175" i="15"/>
  <c r="O175" i="15"/>
  <c r="D176" i="15"/>
  <c r="J176" i="15"/>
  <c r="N176" i="15"/>
  <c r="O176" i="15"/>
  <c r="D178" i="15"/>
  <c r="J178" i="15"/>
  <c r="N178" i="15"/>
  <c r="O178" i="15"/>
  <c r="D179" i="15"/>
  <c r="J179" i="15"/>
  <c r="N179" i="15"/>
  <c r="O179" i="15"/>
  <c r="D180" i="15"/>
  <c r="J180" i="15"/>
  <c r="N180" i="15"/>
  <c r="O180" i="15"/>
  <c r="D182" i="15"/>
  <c r="J182" i="15"/>
  <c r="N182" i="15"/>
  <c r="O182" i="15"/>
  <c r="D183" i="15"/>
  <c r="J183" i="15"/>
  <c r="N183" i="15"/>
  <c r="O183" i="15"/>
  <c r="D184" i="15"/>
  <c r="J184" i="15"/>
  <c r="N184" i="15"/>
  <c r="O184" i="15"/>
  <c r="D186" i="15"/>
  <c r="J186" i="15"/>
  <c r="N186" i="15"/>
  <c r="O186" i="15"/>
  <c r="D187" i="15"/>
  <c r="J187" i="15"/>
  <c r="N187" i="15"/>
  <c r="O187" i="15"/>
  <c r="D188" i="15"/>
  <c r="J188" i="15"/>
  <c r="N188" i="15"/>
  <c r="O188" i="15"/>
  <c r="D190" i="15"/>
  <c r="J190" i="15"/>
  <c r="N190" i="15"/>
  <c r="O190" i="15"/>
  <c r="D191" i="15"/>
  <c r="J191" i="15"/>
  <c r="N191" i="15"/>
  <c r="O191" i="15"/>
  <c r="D192" i="15"/>
  <c r="J192" i="15"/>
  <c r="N192" i="15"/>
  <c r="O192" i="15"/>
  <c r="D194" i="15"/>
  <c r="J194" i="15"/>
  <c r="N194" i="15"/>
  <c r="O194" i="15"/>
  <c r="D195" i="15"/>
  <c r="J195" i="15"/>
  <c r="N195" i="15"/>
  <c r="O195" i="15"/>
  <c r="D196" i="15"/>
  <c r="J196" i="15"/>
  <c r="N196" i="15"/>
  <c r="O196" i="15"/>
  <c r="D198" i="15"/>
  <c r="J198" i="15"/>
  <c r="N198" i="15"/>
  <c r="O198" i="15"/>
  <c r="D199" i="15"/>
  <c r="J199" i="15"/>
  <c r="N199" i="15"/>
  <c r="O199" i="15"/>
  <c r="D200" i="15"/>
  <c r="J200" i="15"/>
  <c r="N200" i="15"/>
  <c r="O200" i="15"/>
  <c r="D202" i="15"/>
  <c r="J202" i="15"/>
  <c r="N202" i="15"/>
  <c r="O202" i="15"/>
  <c r="D203" i="15"/>
  <c r="J203" i="15"/>
  <c r="N203" i="15"/>
  <c r="O203" i="15"/>
  <c r="D204" i="15"/>
  <c r="J204" i="15"/>
  <c r="N204" i="15"/>
  <c r="O204" i="15"/>
  <c r="D206" i="15"/>
  <c r="J206" i="15"/>
  <c r="N206" i="15"/>
  <c r="O206" i="15"/>
  <c r="D207" i="15"/>
  <c r="J207" i="15"/>
  <c r="N207" i="15"/>
  <c r="O207" i="15"/>
  <c r="D208" i="15"/>
  <c r="J208" i="15"/>
  <c r="N208" i="15"/>
  <c r="O208" i="15"/>
  <c r="D210" i="15"/>
  <c r="J210" i="15"/>
  <c r="N210" i="15"/>
  <c r="O210" i="15"/>
  <c r="D211" i="15"/>
  <c r="J211" i="15"/>
  <c r="N211" i="15"/>
  <c r="O211" i="15"/>
  <c r="D212" i="15"/>
  <c r="J212" i="15"/>
  <c r="N212" i="15"/>
  <c r="O212" i="15"/>
  <c r="D214" i="15"/>
  <c r="J214" i="15"/>
  <c r="N214" i="15"/>
  <c r="O214" i="15"/>
  <c r="D215" i="15"/>
  <c r="J215" i="15"/>
  <c r="N215" i="15"/>
  <c r="O215" i="15"/>
  <c r="D216" i="15"/>
  <c r="J216" i="15"/>
  <c r="N216" i="15"/>
  <c r="O216" i="15"/>
  <c r="D218" i="15"/>
  <c r="J218" i="15"/>
  <c r="N218" i="15"/>
  <c r="O218" i="15"/>
  <c r="D219" i="15"/>
  <c r="J219" i="15"/>
  <c r="N219" i="15"/>
  <c r="O219" i="15"/>
  <c r="D220" i="15"/>
  <c r="J220" i="15"/>
  <c r="N220" i="15"/>
  <c r="O220" i="15"/>
  <c r="D222" i="15"/>
  <c r="J222" i="15"/>
  <c r="N222" i="15"/>
  <c r="O222" i="15"/>
  <c r="D223" i="15"/>
  <c r="J223" i="15"/>
  <c r="N223" i="15"/>
  <c r="O223" i="15"/>
  <c r="D224" i="15"/>
  <c r="J224" i="15"/>
  <c r="N224" i="15"/>
  <c r="O224" i="15"/>
  <c r="D226" i="15"/>
  <c r="J226" i="15"/>
  <c r="N226" i="15"/>
  <c r="O226" i="15"/>
  <c r="D227" i="15"/>
  <c r="J227" i="15"/>
  <c r="N227" i="15"/>
  <c r="O227" i="15"/>
  <c r="D228" i="15"/>
  <c r="J228" i="15"/>
  <c r="N228" i="15"/>
  <c r="O228" i="15"/>
  <c r="D230" i="15"/>
  <c r="J230" i="15"/>
  <c r="N230" i="15"/>
  <c r="O230" i="15"/>
  <c r="D231" i="15"/>
  <c r="J231" i="15"/>
  <c r="N231" i="15"/>
  <c r="O231" i="15"/>
  <c r="D232" i="15"/>
  <c r="J232" i="15"/>
  <c r="N232" i="15"/>
  <c r="O232" i="15"/>
  <c r="D234" i="15"/>
  <c r="J234" i="15"/>
  <c r="N234" i="15"/>
  <c r="O234" i="15"/>
  <c r="D235" i="15"/>
  <c r="J235" i="15"/>
  <c r="N235" i="15"/>
  <c r="O235" i="15"/>
  <c r="D236" i="15"/>
  <c r="J236" i="15"/>
  <c r="N236" i="15"/>
  <c r="O236" i="15"/>
  <c r="D238" i="15"/>
  <c r="J238" i="15"/>
  <c r="N238" i="15"/>
  <c r="O238" i="15"/>
  <c r="D240" i="15"/>
  <c r="J240" i="15"/>
  <c r="N240" i="15"/>
  <c r="O240" i="15"/>
  <c r="D242" i="15"/>
  <c r="J242" i="15"/>
  <c r="N242" i="15"/>
  <c r="O242" i="15"/>
  <c r="D244" i="15"/>
  <c r="J244" i="15"/>
  <c r="N244" i="15"/>
  <c r="O244" i="15"/>
  <c r="D246" i="15"/>
  <c r="J246" i="15"/>
  <c r="N246" i="15"/>
  <c r="O246" i="15"/>
  <c r="D248" i="15"/>
  <c r="J248" i="15"/>
  <c r="N248" i="15"/>
  <c r="O248" i="15"/>
  <c r="D250" i="15"/>
  <c r="J250" i="15"/>
  <c r="N250" i="15"/>
  <c r="O250" i="15"/>
  <c r="D252" i="15"/>
  <c r="J252" i="15"/>
  <c r="N252" i="15"/>
  <c r="O252" i="15"/>
  <c r="D254" i="15"/>
  <c r="J254" i="15"/>
  <c r="N254" i="15"/>
  <c r="O254" i="15"/>
  <c r="D256" i="15"/>
  <c r="J256" i="15"/>
  <c r="N256" i="15"/>
  <c r="O256" i="15"/>
  <c r="D258" i="15"/>
  <c r="J258" i="15"/>
  <c r="N258" i="15"/>
  <c r="O258" i="15"/>
  <c r="D260" i="15"/>
  <c r="J260" i="15"/>
  <c r="N260" i="15"/>
  <c r="O260" i="15"/>
  <c r="D262" i="15"/>
  <c r="J262" i="15"/>
  <c r="N262" i="15"/>
  <c r="O262" i="15"/>
  <c r="D264" i="15"/>
  <c r="J264" i="15"/>
  <c r="N264" i="15"/>
  <c r="O264" i="15"/>
  <c r="D266" i="15"/>
  <c r="J266" i="15"/>
  <c r="N266" i="15"/>
  <c r="O266" i="15"/>
  <c r="D268" i="15"/>
  <c r="J268" i="15"/>
  <c r="N268" i="15"/>
  <c r="O268" i="15"/>
  <c r="D270" i="15"/>
  <c r="J270" i="15"/>
  <c r="N270" i="15"/>
  <c r="O270" i="15"/>
  <c r="D272" i="15"/>
  <c r="J272" i="15"/>
  <c r="N272" i="15"/>
  <c r="O272" i="15"/>
  <c r="D274" i="15"/>
  <c r="J274" i="15"/>
  <c r="N274" i="15"/>
  <c r="O274" i="15"/>
  <c r="D276" i="15"/>
  <c r="J276" i="15"/>
  <c r="N276" i="15"/>
  <c r="O276" i="15"/>
  <c r="D278" i="15"/>
  <c r="J278" i="15"/>
  <c r="N278" i="15"/>
  <c r="O278" i="15"/>
  <c r="D280" i="15"/>
  <c r="J280" i="15"/>
  <c r="N280" i="15"/>
  <c r="O280" i="15"/>
  <c r="D282" i="15"/>
  <c r="J282" i="15"/>
  <c r="N282" i="15"/>
  <c r="O282" i="15"/>
  <c r="D284" i="15"/>
  <c r="J284" i="15"/>
  <c r="N284" i="15"/>
  <c r="O284" i="15"/>
  <c r="D286" i="15"/>
  <c r="J286" i="15"/>
  <c r="N286" i="15"/>
  <c r="O286" i="15"/>
  <c r="D288" i="15"/>
  <c r="J288" i="15"/>
  <c r="N288" i="15"/>
  <c r="O288" i="15"/>
  <c r="D290" i="15"/>
  <c r="J290" i="15"/>
  <c r="N290" i="15"/>
  <c r="O290" i="15"/>
  <c r="D292" i="15"/>
  <c r="J292" i="15"/>
  <c r="N292" i="15"/>
  <c r="O292" i="15"/>
  <c r="D293" i="15"/>
  <c r="J293" i="15"/>
  <c r="N293" i="15"/>
  <c r="O293" i="15"/>
  <c r="D294" i="15"/>
  <c r="J294" i="15"/>
  <c r="N294" i="15"/>
  <c r="O294" i="15"/>
  <c r="D296" i="15"/>
  <c r="J296" i="15"/>
  <c r="N296" i="15"/>
  <c r="O296" i="15"/>
  <c r="D297" i="15"/>
  <c r="J297" i="15"/>
  <c r="N297" i="15"/>
  <c r="O297" i="15"/>
  <c r="D298" i="15"/>
  <c r="J298" i="15"/>
  <c r="N298" i="15"/>
  <c r="O298" i="15"/>
  <c r="D300" i="15"/>
  <c r="J300" i="15"/>
  <c r="N300" i="15"/>
  <c r="O300" i="15"/>
  <c r="D301" i="15"/>
  <c r="J301" i="15"/>
  <c r="N301" i="15"/>
  <c r="O301" i="15"/>
  <c r="D302" i="15"/>
  <c r="J302" i="15"/>
  <c r="N302" i="15"/>
  <c r="O302" i="15"/>
  <c r="D304" i="15"/>
  <c r="J304" i="15"/>
  <c r="N304" i="15"/>
  <c r="O304" i="15"/>
  <c r="D305" i="15"/>
  <c r="J305" i="15"/>
  <c r="N305" i="15"/>
  <c r="O305" i="15"/>
  <c r="D306" i="15"/>
  <c r="J306" i="15"/>
  <c r="N306" i="15"/>
  <c r="O306" i="15"/>
  <c r="D308" i="15"/>
  <c r="J308" i="15"/>
  <c r="N308" i="15"/>
  <c r="O308" i="15"/>
  <c r="D309" i="15"/>
  <c r="J309" i="15"/>
  <c r="N309" i="15"/>
  <c r="O309" i="15"/>
  <c r="D310" i="15"/>
  <c r="J310" i="15"/>
  <c r="N310" i="15"/>
  <c r="O310" i="15"/>
  <c r="D312" i="15"/>
  <c r="J312" i="15"/>
  <c r="N312" i="15"/>
  <c r="O312" i="15"/>
  <c r="D313" i="15"/>
  <c r="J313" i="15"/>
  <c r="N313" i="15"/>
  <c r="O313" i="15"/>
  <c r="D314" i="15"/>
  <c r="J314" i="15"/>
  <c r="N314" i="15"/>
  <c r="O314" i="15"/>
  <c r="D316" i="15"/>
  <c r="J316" i="15"/>
  <c r="N316" i="15"/>
  <c r="O316" i="15"/>
  <c r="D317" i="15"/>
  <c r="J317" i="15"/>
  <c r="N317" i="15"/>
  <c r="O317" i="15"/>
  <c r="D318" i="15"/>
  <c r="J318" i="15"/>
  <c r="N318" i="15"/>
  <c r="O318" i="15"/>
  <c r="D320" i="15"/>
  <c r="J320" i="15"/>
  <c r="N320" i="15"/>
  <c r="O320" i="15"/>
  <c r="D321" i="15"/>
  <c r="J321" i="15"/>
  <c r="N321" i="15"/>
  <c r="O321" i="15"/>
  <c r="D322" i="15"/>
  <c r="J322" i="15"/>
  <c r="N322" i="15"/>
  <c r="O322" i="15"/>
  <c r="D324" i="15"/>
  <c r="J324" i="15"/>
  <c r="N324" i="15"/>
  <c r="O324" i="15"/>
  <c r="D325" i="15"/>
  <c r="J325" i="15"/>
  <c r="N325" i="15"/>
  <c r="O325" i="15"/>
  <c r="D326" i="15"/>
  <c r="J326" i="15"/>
  <c r="N326" i="15"/>
  <c r="O326" i="15"/>
  <c r="D328" i="15"/>
  <c r="J328" i="15"/>
  <c r="N328" i="15"/>
  <c r="O328" i="15"/>
  <c r="D329" i="15"/>
  <c r="J329" i="15"/>
  <c r="N329" i="15"/>
  <c r="O329" i="15"/>
  <c r="D330" i="15"/>
  <c r="J330" i="15"/>
  <c r="N330" i="15"/>
  <c r="O330" i="15"/>
  <c r="D332" i="15"/>
  <c r="J332" i="15"/>
  <c r="N332" i="15"/>
  <c r="O332" i="15"/>
  <c r="D333" i="15"/>
  <c r="J333" i="15"/>
  <c r="N333" i="15"/>
  <c r="O333" i="15"/>
  <c r="D334" i="15"/>
  <c r="J334" i="15"/>
  <c r="N334" i="15"/>
  <c r="O334" i="15"/>
  <c r="D336" i="15"/>
  <c r="J336" i="15"/>
  <c r="N336" i="15"/>
  <c r="O336" i="15"/>
  <c r="D337" i="15"/>
  <c r="J337" i="15"/>
  <c r="N337" i="15"/>
  <c r="O337" i="15"/>
  <c r="D338" i="15"/>
  <c r="J338" i="15"/>
  <c r="N338" i="15"/>
  <c r="O338" i="15"/>
  <c r="D340" i="15"/>
  <c r="J340" i="15"/>
  <c r="N340" i="15"/>
  <c r="O340" i="15"/>
  <c r="D341" i="15"/>
  <c r="J341" i="15"/>
  <c r="N341" i="15"/>
  <c r="O341" i="15"/>
  <c r="D342" i="15"/>
  <c r="J342" i="15"/>
  <c r="N342" i="15"/>
  <c r="O342" i="15"/>
  <c r="D344" i="15"/>
  <c r="J344" i="15"/>
  <c r="N344" i="15"/>
  <c r="O344" i="15"/>
  <c r="D345" i="15"/>
  <c r="J345" i="15"/>
  <c r="N345" i="15"/>
  <c r="O345" i="15"/>
  <c r="D346" i="15"/>
  <c r="J346" i="15"/>
  <c r="N346" i="15"/>
  <c r="O346" i="15"/>
  <c r="D348" i="15"/>
  <c r="J348" i="15"/>
  <c r="N348" i="15"/>
  <c r="O348" i="15"/>
  <c r="D349" i="15"/>
  <c r="J349" i="15"/>
  <c r="N349" i="15"/>
  <c r="O349" i="15"/>
  <c r="D350" i="15"/>
  <c r="J350" i="15"/>
  <c r="N350" i="15"/>
  <c r="O350" i="15"/>
  <c r="D352" i="15"/>
  <c r="J352" i="15"/>
  <c r="N352" i="15"/>
  <c r="O352" i="15"/>
  <c r="D353" i="15"/>
  <c r="J353" i="15"/>
  <c r="N353" i="15"/>
  <c r="O353" i="15"/>
  <c r="D354" i="15"/>
  <c r="J354" i="15"/>
  <c r="N354" i="15"/>
  <c r="O354" i="15"/>
  <c r="D356" i="15"/>
  <c r="J356" i="15"/>
  <c r="N356" i="15"/>
  <c r="O356" i="15"/>
  <c r="D357" i="15"/>
  <c r="J357" i="15"/>
  <c r="N357" i="15"/>
  <c r="O357" i="15"/>
  <c r="D358" i="15"/>
  <c r="J358" i="15"/>
  <c r="N358" i="15"/>
  <c r="O358" i="15"/>
  <c r="D360" i="15"/>
  <c r="J360" i="15"/>
  <c r="N360" i="15"/>
  <c r="O360" i="15"/>
  <c r="D361" i="15"/>
  <c r="J361" i="15"/>
  <c r="N361" i="15"/>
  <c r="O361" i="15"/>
  <c r="D362" i="15"/>
  <c r="J362" i="15"/>
  <c r="N362" i="15"/>
  <c r="O362" i="15"/>
  <c r="D364" i="15"/>
  <c r="J364" i="15"/>
  <c r="N364" i="15"/>
  <c r="O364" i="15"/>
  <c r="D365" i="15"/>
  <c r="J365" i="15"/>
  <c r="N365" i="15"/>
  <c r="O365" i="15"/>
  <c r="D366" i="15"/>
  <c r="J366" i="15"/>
  <c r="N366" i="15"/>
  <c r="O366" i="15"/>
  <c r="D368" i="15"/>
  <c r="J368" i="15"/>
  <c r="N368" i="15"/>
  <c r="O368" i="15"/>
  <c r="D369" i="15"/>
  <c r="J369" i="15"/>
  <c r="N369" i="15"/>
  <c r="O369" i="15"/>
  <c r="D370" i="15"/>
  <c r="J370" i="15"/>
  <c r="N370" i="15"/>
  <c r="O370" i="15"/>
  <c r="D372" i="15"/>
  <c r="J372" i="15"/>
  <c r="N372" i="15"/>
  <c r="O372" i="15"/>
  <c r="D373" i="15"/>
  <c r="J373" i="15"/>
  <c r="N373" i="15"/>
  <c r="O373" i="15"/>
  <c r="D374" i="15"/>
  <c r="J374" i="15"/>
  <c r="N374" i="15"/>
  <c r="O374" i="15"/>
  <c r="D376" i="15"/>
  <c r="J376" i="15"/>
  <c r="N376" i="15"/>
  <c r="O376" i="15"/>
  <c r="D377" i="15"/>
  <c r="J377" i="15"/>
  <c r="N377" i="15"/>
  <c r="O377" i="15"/>
  <c r="D378" i="15"/>
  <c r="J378" i="15"/>
  <c r="N378" i="15"/>
  <c r="O378" i="15"/>
  <c r="D380" i="15"/>
  <c r="J380" i="15"/>
  <c r="N380" i="15"/>
  <c r="O380" i="15"/>
  <c r="D381" i="15"/>
  <c r="J381" i="15"/>
  <c r="N381" i="15"/>
  <c r="O381" i="15"/>
  <c r="D382" i="15"/>
  <c r="J382" i="15"/>
  <c r="N382" i="15"/>
  <c r="O382" i="15"/>
  <c r="D384" i="15"/>
  <c r="J384" i="15"/>
  <c r="N384" i="15"/>
  <c r="O384" i="15"/>
  <c r="D385" i="15"/>
  <c r="J385" i="15"/>
  <c r="N385" i="15"/>
  <c r="O385" i="15"/>
  <c r="D386" i="15"/>
  <c r="J386" i="15"/>
  <c r="N386" i="15"/>
  <c r="O386" i="15"/>
  <c r="D388" i="15"/>
  <c r="J388" i="15"/>
  <c r="N388" i="15"/>
  <c r="O388" i="15"/>
  <c r="D389" i="15"/>
  <c r="J389" i="15"/>
  <c r="N389" i="15"/>
  <c r="O389" i="15"/>
  <c r="D390" i="15"/>
  <c r="J390" i="15"/>
  <c r="N390" i="15"/>
  <c r="O390" i="15"/>
  <c r="D392" i="15"/>
  <c r="J392" i="15"/>
  <c r="N392" i="15"/>
  <c r="O392" i="15"/>
  <c r="D393" i="15"/>
  <c r="J393" i="15"/>
  <c r="N393" i="15"/>
  <c r="O393" i="15"/>
  <c r="D394" i="15"/>
  <c r="J394" i="15"/>
  <c r="N394" i="15"/>
  <c r="O394" i="15"/>
  <c r="D396" i="15"/>
  <c r="J396" i="15"/>
  <c r="N396" i="15"/>
  <c r="O396" i="15"/>
  <c r="D397" i="15"/>
  <c r="J397" i="15"/>
  <c r="N397" i="15"/>
  <c r="O397" i="15"/>
  <c r="D398" i="15"/>
  <c r="J398" i="15"/>
  <c r="N398" i="15"/>
  <c r="O398" i="15"/>
  <c r="D400" i="15"/>
  <c r="J400" i="15"/>
  <c r="N400" i="15"/>
  <c r="O400" i="15"/>
  <c r="D401" i="15"/>
  <c r="J401" i="15"/>
  <c r="N401" i="15"/>
  <c r="O401" i="15"/>
  <c r="D402" i="15"/>
  <c r="J402" i="15"/>
  <c r="N402" i="15"/>
  <c r="O402" i="15"/>
  <c r="D404" i="15"/>
  <c r="J404" i="15"/>
  <c r="N404" i="15"/>
  <c r="O404" i="15"/>
  <c r="D405" i="15"/>
  <c r="J405" i="15"/>
  <c r="N405" i="15"/>
  <c r="O405" i="15"/>
  <c r="D406" i="15"/>
  <c r="J406" i="15"/>
  <c r="N406" i="15"/>
  <c r="O406" i="15"/>
  <c r="D408" i="15"/>
  <c r="J408" i="15"/>
  <c r="N408" i="15"/>
  <c r="O408" i="15"/>
  <c r="D409" i="15"/>
  <c r="J409" i="15"/>
  <c r="N409" i="15"/>
  <c r="O409" i="15"/>
  <c r="D410" i="15"/>
  <c r="J410" i="15"/>
  <c r="N410" i="15"/>
  <c r="O410" i="15"/>
  <c r="D412" i="15"/>
  <c r="J412" i="15"/>
  <c r="N412" i="15"/>
  <c r="O412" i="15"/>
  <c r="D413" i="15"/>
  <c r="J413" i="15"/>
  <c r="N413" i="15"/>
  <c r="O413" i="15"/>
  <c r="D414" i="15"/>
  <c r="J414" i="15"/>
  <c r="N414" i="15"/>
  <c r="O414" i="15"/>
  <c r="D416" i="15"/>
  <c r="J416" i="15"/>
  <c r="N416" i="15"/>
  <c r="O416" i="15"/>
  <c r="D417" i="15"/>
  <c r="J417" i="15"/>
  <c r="N417" i="15"/>
  <c r="O417" i="15"/>
  <c r="D418" i="15"/>
  <c r="J418" i="15"/>
  <c r="N418" i="15"/>
  <c r="O418" i="15"/>
  <c r="D420" i="15"/>
  <c r="J420" i="15"/>
  <c r="N420" i="15"/>
  <c r="O420" i="15"/>
  <c r="D421" i="15"/>
  <c r="J421" i="15"/>
  <c r="N421" i="15"/>
  <c r="O421" i="15"/>
  <c r="D422" i="15"/>
  <c r="J422" i="15"/>
  <c r="N422" i="15"/>
  <c r="O422" i="15"/>
  <c r="D424" i="15"/>
  <c r="J424" i="15"/>
  <c r="N424" i="15"/>
  <c r="O424" i="15"/>
  <c r="D425" i="15"/>
  <c r="J425" i="15"/>
  <c r="N425" i="15"/>
  <c r="O425" i="15"/>
  <c r="D426" i="15"/>
  <c r="J426" i="15"/>
  <c r="N426" i="15"/>
  <c r="O426" i="15"/>
  <c r="D428" i="15"/>
  <c r="J428" i="15"/>
  <c r="N428" i="15"/>
  <c r="O428" i="15"/>
  <c r="D429" i="15"/>
  <c r="J429" i="15"/>
  <c r="N429" i="15"/>
  <c r="O429" i="15"/>
  <c r="D430" i="15"/>
  <c r="J430" i="15"/>
  <c r="N430" i="15"/>
  <c r="O430" i="15"/>
  <c r="D432" i="15"/>
  <c r="J432" i="15"/>
  <c r="N432" i="15"/>
  <c r="O432" i="15"/>
  <c r="D433" i="15"/>
  <c r="J433" i="15"/>
  <c r="N433" i="15"/>
  <c r="O433" i="15"/>
  <c r="D434" i="15"/>
  <c r="J434" i="15"/>
  <c r="N434" i="15"/>
  <c r="O434" i="15"/>
  <c r="D436" i="15"/>
  <c r="J436" i="15"/>
  <c r="N436" i="15"/>
  <c r="O436" i="15"/>
  <c r="D437" i="15"/>
  <c r="J437" i="15"/>
  <c r="N437" i="15"/>
  <c r="O437" i="15"/>
  <c r="D438" i="15"/>
  <c r="J438" i="15"/>
  <c r="N438" i="15"/>
  <c r="O438" i="15"/>
  <c r="D440" i="15"/>
  <c r="J440" i="15"/>
  <c r="N440" i="15"/>
  <c r="O440" i="15"/>
  <c r="D441" i="15"/>
  <c r="J441" i="15"/>
  <c r="N441" i="15"/>
  <c r="O441" i="15"/>
  <c r="D442" i="15"/>
  <c r="J442" i="15"/>
  <c r="N442" i="15"/>
  <c r="O442" i="15"/>
  <c r="D444" i="15"/>
  <c r="J444" i="15"/>
  <c r="N444" i="15"/>
  <c r="O444" i="15"/>
  <c r="D445" i="15"/>
  <c r="J445" i="15"/>
  <c r="N445" i="15"/>
  <c r="O445" i="15"/>
  <c r="D446" i="15"/>
  <c r="J446" i="15"/>
  <c r="N446" i="15"/>
  <c r="O446" i="15"/>
  <c r="D448" i="15"/>
  <c r="J448" i="15"/>
  <c r="N448" i="15"/>
  <c r="O448" i="15"/>
  <c r="D449" i="15"/>
  <c r="J449" i="15"/>
  <c r="N449" i="15"/>
  <c r="O449" i="15"/>
  <c r="D450" i="15"/>
  <c r="J450" i="15"/>
  <c r="N450" i="15"/>
  <c r="O450" i="15"/>
  <c r="D452" i="15"/>
  <c r="J452" i="15"/>
  <c r="N452" i="15"/>
  <c r="O452" i="15"/>
  <c r="D453" i="15"/>
  <c r="J453" i="15"/>
  <c r="N453" i="15"/>
  <c r="O453" i="15"/>
  <c r="D454" i="15"/>
  <c r="J454" i="15"/>
  <c r="N454" i="15"/>
  <c r="O454" i="15"/>
  <c r="D456" i="15"/>
  <c r="J456" i="15"/>
  <c r="N456" i="15"/>
  <c r="O456" i="15"/>
  <c r="D457" i="15"/>
  <c r="J457" i="15"/>
  <c r="N457" i="15"/>
  <c r="O457" i="15"/>
  <c r="D458" i="15"/>
  <c r="J458" i="15"/>
  <c r="N458" i="15"/>
  <c r="O458" i="15"/>
  <c r="D460" i="15"/>
  <c r="J460" i="15"/>
  <c r="N460" i="15"/>
  <c r="O460" i="15"/>
  <c r="D461" i="15"/>
  <c r="J461" i="15"/>
  <c r="N461" i="15"/>
  <c r="O461" i="15"/>
  <c r="D462" i="15"/>
  <c r="J462" i="15"/>
  <c r="N462" i="15"/>
  <c r="O462" i="15"/>
  <c r="D464" i="15"/>
  <c r="J464" i="15"/>
  <c r="N464" i="15"/>
  <c r="O464" i="15"/>
  <c r="D465" i="15"/>
  <c r="J465" i="15"/>
  <c r="N465" i="15"/>
  <c r="O465" i="15"/>
  <c r="D466" i="15"/>
  <c r="J466" i="15"/>
  <c r="N466" i="15"/>
  <c r="O466" i="15"/>
  <c r="D468" i="15"/>
  <c r="J468" i="15"/>
  <c r="N468" i="15"/>
  <c r="O468" i="15"/>
  <c r="D469" i="15"/>
  <c r="J469" i="15"/>
  <c r="N469" i="15"/>
  <c r="O469" i="15"/>
  <c r="D470" i="15"/>
  <c r="J470" i="15"/>
  <c r="N470" i="15"/>
  <c r="O470" i="15"/>
  <c r="D472" i="15"/>
  <c r="J472" i="15"/>
  <c r="N472" i="15"/>
  <c r="O472" i="15"/>
  <c r="D473" i="15"/>
  <c r="J473" i="15"/>
  <c r="N473" i="15"/>
  <c r="O473" i="15"/>
  <c r="D474" i="15"/>
  <c r="J474" i="15"/>
  <c r="N474" i="15"/>
  <c r="O474" i="15"/>
  <c r="D476" i="15"/>
  <c r="J476" i="15"/>
  <c r="N476" i="15"/>
  <c r="O476" i="15"/>
  <c r="D477" i="15"/>
  <c r="J477" i="15"/>
  <c r="N477" i="15"/>
  <c r="O477" i="15"/>
  <c r="D478" i="15"/>
  <c r="J478" i="15"/>
  <c r="N478" i="15"/>
  <c r="O478" i="15"/>
  <c r="D480" i="15"/>
  <c r="J480" i="15"/>
  <c r="N480" i="15"/>
  <c r="O480" i="15"/>
  <c r="D481" i="15"/>
  <c r="J481" i="15"/>
  <c r="N481" i="15"/>
  <c r="O481" i="15"/>
  <c r="D482" i="15"/>
  <c r="J482" i="15"/>
  <c r="N482" i="15"/>
  <c r="O482" i="15"/>
  <c r="D484" i="15"/>
  <c r="J484" i="15"/>
  <c r="N484" i="15"/>
  <c r="O484" i="15"/>
  <c r="D485" i="15"/>
  <c r="J485" i="15"/>
  <c r="N485" i="15"/>
  <c r="O485" i="15"/>
  <c r="D486" i="15"/>
  <c r="J486" i="15"/>
  <c r="N486" i="15"/>
  <c r="O486" i="15"/>
  <c r="D488" i="15"/>
  <c r="J488" i="15"/>
  <c r="N488" i="15"/>
  <c r="O488" i="15"/>
  <c r="D489" i="15"/>
  <c r="J489" i="15"/>
  <c r="N489" i="15"/>
  <c r="O489" i="15"/>
  <c r="D490" i="15"/>
  <c r="J490" i="15"/>
  <c r="N490" i="15"/>
  <c r="O490" i="15"/>
  <c r="D492" i="15"/>
  <c r="J492" i="15"/>
  <c r="N492" i="15"/>
  <c r="O492" i="15"/>
  <c r="D493" i="15"/>
  <c r="J493" i="15"/>
  <c r="N493" i="15"/>
  <c r="O493" i="15"/>
  <c r="D494" i="15"/>
  <c r="J494" i="15"/>
  <c r="N494" i="15"/>
  <c r="O494" i="15"/>
  <c r="D496" i="15"/>
  <c r="J496" i="15"/>
  <c r="N496" i="15"/>
  <c r="O496" i="15"/>
  <c r="D497" i="15"/>
  <c r="J497" i="15"/>
  <c r="N497" i="15"/>
  <c r="O497" i="15"/>
  <c r="D498" i="15"/>
  <c r="J498" i="15"/>
  <c r="N498" i="15"/>
  <c r="O498" i="15"/>
  <c r="D500" i="15"/>
  <c r="J500" i="15"/>
  <c r="N500" i="15"/>
  <c r="O500" i="15"/>
  <c r="D501" i="15"/>
  <c r="J501" i="15"/>
  <c r="N501" i="15"/>
  <c r="O501" i="15"/>
  <c r="D502" i="15"/>
  <c r="J502" i="15"/>
  <c r="N502" i="15"/>
  <c r="O502" i="15"/>
  <c r="D504" i="15"/>
  <c r="J504" i="15"/>
  <c r="N504" i="15"/>
  <c r="O504" i="15"/>
  <c r="D505" i="15"/>
  <c r="J505" i="15"/>
  <c r="N505" i="15"/>
  <c r="O505" i="15"/>
  <c r="D506" i="15"/>
  <c r="J506" i="15"/>
  <c r="N506" i="15"/>
  <c r="O506" i="15"/>
  <c r="D508" i="15"/>
  <c r="J508" i="15"/>
  <c r="N508" i="15"/>
  <c r="O508" i="15"/>
  <c r="D509" i="15"/>
  <c r="J509" i="15"/>
  <c r="N509" i="15"/>
  <c r="O509" i="15"/>
  <c r="D510" i="15"/>
  <c r="J510" i="15"/>
  <c r="N510" i="15"/>
  <c r="O510" i="15"/>
  <c r="D512" i="15"/>
  <c r="J512" i="15"/>
  <c r="N512" i="15"/>
  <c r="O512" i="15"/>
  <c r="D513" i="15"/>
  <c r="J513" i="15"/>
  <c r="N513" i="15"/>
  <c r="O513" i="15"/>
  <c r="D514" i="15"/>
  <c r="J514" i="15"/>
  <c r="N514" i="15"/>
  <c r="O514" i="15"/>
  <c r="D516" i="15"/>
  <c r="J516" i="15"/>
  <c r="N516" i="15"/>
  <c r="O516" i="15"/>
  <c r="D517" i="15"/>
  <c r="J517" i="15"/>
  <c r="N517" i="15"/>
  <c r="O517" i="15"/>
  <c r="D518" i="15"/>
  <c r="J518" i="15"/>
  <c r="N518" i="15"/>
  <c r="O518" i="15"/>
  <c r="D520" i="15"/>
  <c r="J520" i="15"/>
  <c r="N520" i="15"/>
  <c r="O520" i="15"/>
  <c r="D521" i="15"/>
  <c r="J521" i="15"/>
  <c r="N521" i="15"/>
  <c r="O521" i="15"/>
  <c r="D522" i="15"/>
  <c r="J522" i="15"/>
  <c r="N522" i="15"/>
  <c r="O522" i="15"/>
  <c r="D524" i="15"/>
  <c r="J524" i="15"/>
  <c r="N524" i="15"/>
  <c r="O524" i="15"/>
  <c r="D525" i="15"/>
  <c r="J525" i="15"/>
  <c r="N525" i="15"/>
  <c r="O525" i="15"/>
  <c r="D526" i="15"/>
  <c r="J526" i="15"/>
  <c r="N526" i="15"/>
  <c r="O526" i="15"/>
  <c r="AT35" i="3"/>
  <c r="AT112" i="3"/>
  <c r="AT443" i="3"/>
  <c r="AT275" i="3"/>
  <c r="AT317" i="3"/>
  <c r="AT371" i="3"/>
  <c r="AT393" i="3"/>
  <c r="AT450" i="3"/>
  <c r="AT7" i="3"/>
  <c r="AT47" i="3"/>
  <c r="W292" i="3"/>
  <c r="W340" i="3"/>
  <c r="AT167" i="3"/>
  <c r="W50" i="3"/>
  <c r="W54" i="3"/>
  <c r="S92" i="3"/>
  <c r="S93" i="3"/>
  <c r="S94" i="3"/>
  <c r="S96" i="3"/>
  <c r="S98" i="3"/>
  <c r="W147" i="3"/>
  <c r="S175" i="3"/>
  <c r="S176" i="3"/>
  <c r="S201" i="3"/>
  <c r="W203" i="3"/>
  <c r="S221" i="3"/>
  <c r="W421" i="3"/>
  <c r="W422" i="3"/>
  <c r="W424" i="3"/>
  <c r="W439" i="3"/>
  <c r="AT67" i="3"/>
  <c r="S8" i="3"/>
  <c r="AP32" i="3"/>
  <c r="AP33" i="3"/>
  <c r="S129" i="3"/>
  <c r="S140" i="3"/>
  <c r="S149" i="3"/>
  <c r="S151" i="3"/>
  <c r="S244" i="3"/>
  <c r="S270" i="3"/>
  <c r="S271" i="3"/>
  <c r="S272" i="3"/>
  <c r="S273" i="3"/>
  <c r="W280" i="3"/>
  <c r="W286" i="3"/>
  <c r="W287" i="3"/>
  <c r="W288" i="3"/>
  <c r="S419" i="3"/>
  <c r="AH152" i="3"/>
  <c r="P217" i="15" s="1"/>
  <c r="AH241" i="3"/>
  <c r="P306" i="15" s="1"/>
  <c r="AH286" i="3"/>
  <c r="P351" i="15" s="1"/>
  <c r="AH287" i="3"/>
  <c r="P352" i="15" s="1"/>
  <c r="AH292" i="3"/>
  <c r="P357" i="15" s="1"/>
  <c r="AT181" i="3"/>
  <c r="AT197" i="3"/>
  <c r="AT217" i="3"/>
  <c r="AT237" i="3"/>
  <c r="AT245" i="3"/>
  <c r="AT253" i="3"/>
  <c r="AT259" i="3"/>
  <c r="AT301" i="3"/>
  <c r="AT321" i="3"/>
  <c r="AT325" i="3"/>
  <c r="AT329" i="3"/>
  <c r="AT373" i="3"/>
  <c r="AT433" i="3"/>
  <c r="AT441" i="3"/>
  <c r="AH50" i="3"/>
  <c r="P115" i="15" s="1"/>
  <c r="W106" i="3"/>
  <c r="W118" i="3"/>
  <c r="W120" i="3"/>
  <c r="W290" i="3"/>
  <c r="W332" i="3"/>
  <c r="W353" i="3"/>
  <c r="W354" i="3"/>
  <c r="W393" i="3"/>
  <c r="W395" i="3"/>
  <c r="W397" i="3"/>
  <c r="W402" i="3"/>
  <c r="W447" i="3"/>
  <c r="AT51" i="3"/>
  <c r="AT190" i="3"/>
  <c r="AT194" i="3"/>
  <c r="AT236" i="3"/>
  <c r="AT252" i="3"/>
  <c r="AT288" i="3"/>
  <c r="AT300" i="3"/>
  <c r="AT302" i="3"/>
  <c r="AT304" i="3"/>
  <c r="AT375" i="3"/>
  <c r="AT386" i="3"/>
  <c r="AT406" i="3"/>
  <c r="AT438" i="3"/>
  <c r="AT442" i="3"/>
  <c r="W34" i="3"/>
  <c r="W47" i="3"/>
  <c r="W48" i="3"/>
  <c r="AH48" i="3"/>
  <c r="P113" i="15" s="1"/>
  <c r="AH49" i="3"/>
  <c r="P114" i="15" s="1"/>
  <c r="W74" i="3"/>
  <c r="AP103" i="3"/>
  <c r="S112" i="3"/>
  <c r="AP154" i="3"/>
  <c r="AP155" i="3"/>
  <c r="S164" i="3"/>
  <c r="S168" i="3"/>
  <c r="S181" i="3"/>
  <c r="W192" i="3"/>
  <c r="W196" i="3"/>
  <c r="S215" i="3"/>
  <c r="S216" i="3"/>
  <c r="S217" i="3"/>
  <c r="S218" i="3"/>
  <c r="W232" i="3"/>
  <c r="AP242" i="3"/>
  <c r="AP243" i="3"/>
  <c r="AP244" i="3"/>
  <c r="S246" i="3"/>
  <c r="S247" i="3"/>
  <c r="S250" i="3"/>
  <c r="S251" i="3"/>
  <c r="S253" i="3"/>
  <c r="W256" i="3"/>
  <c r="S265" i="3"/>
  <c r="AP285" i="3"/>
  <c r="S286" i="3"/>
  <c r="S287" i="3"/>
  <c r="S288" i="3"/>
  <c r="S301" i="3"/>
  <c r="AP318" i="3"/>
  <c r="AP319" i="3"/>
  <c r="S322" i="3"/>
  <c r="S323" i="3"/>
  <c r="S326" i="3"/>
  <c r="S327" i="3"/>
  <c r="S329" i="3"/>
  <c r="S352" i="3"/>
  <c r="S379" i="3"/>
  <c r="S380" i="3"/>
  <c r="S381" i="3"/>
  <c r="W382" i="3"/>
  <c r="S386" i="3"/>
  <c r="AP430" i="3"/>
  <c r="AP432" i="3"/>
  <c r="S438" i="3"/>
  <c r="AP458" i="3"/>
  <c r="AT49" i="3"/>
  <c r="AT55" i="3"/>
  <c r="AT59" i="3"/>
  <c r="AH7" i="3"/>
  <c r="P72" i="15" s="1"/>
  <c r="AP9" i="3"/>
  <c r="S10" i="3"/>
  <c r="W13" i="3"/>
  <c r="AP14" i="3"/>
  <c r="W22" i="3"/>
  <c r="S59" i="3"/>
  <c r="S60" i="3"/>
  <c r="S61" i="3"/>
  <c r="S76" i="3"/>
  <c r="S77" i="3"/>
  <c r="S90" i="3"/>
  <c r="W94" i="3"/>
  <c r="W102" i="3"/>
  <c r="W135" i="3"/>
  <c r="AP150" i="3"/>
  <c r="S152" i="3"/>
  <c r="S154" i="3"/>
  <c r="S155" i="3"/>
  <c r="AS155" i="3"/>
  <c r="AT155" i="3" s="1"/>
  <c r="W177" i="3"/>
  <c r="S180" i="3"/>
  <c r="S7" i="3"/>
  <c r="S13" i="3"/>
  <c r="S27" i="3"/>
  <c r="S28" i="3"/>
  <c r="S29" i="3"/>
  <c r="S43" i="3"/>
  <c r="S44" i="3"/>
  <c r="S45" i="3"/>
  <c r="W46" i="3"/>
  <c r="S51" i="3"/>
  <c r="S52" i="3"/>
  <c r="S53" i="3"/>
  <c r="AP68" i="3"/>
  <c r="AP69" i="3"/>
  <c r="S71" i="3"/>
  <c r="AP80" i="3"/>
  <c r="AP81" i="3"/>
  <c r="AH82" i="3"/>
  <c r="P147" i="15" s="1"/>
  <c r="S83" i="3"/>
  <c r="S85" i="3"/>
  <c r="W86" i="3"/>
  <c r="W90" i="3"/>
  <c r="S100" i="3"/>
  <c r="W133" i="3"/>
  <c r="W157" i="3"/>
  <c r="AT54" i="3"/>
  <c r="AT129" i="3"/>
  <c r="AT147" i="3"/>
  <c r="S16" i="3"/>
  <c r="S17" i="3"/>
  <c r="W18" i="3"/>
  <c r="W19" i="3"/>
  <c r="W21" i="3"/>
  <c r="W25" i="3"/>
  <c r="AP28" i="3"/>
  <c r="AP29" i="3"/>
  <c r="S30" i="3"/>
  <c r="W35" i="3"/>
  <c r="AH35" i="3"/>
  <c r="P100" i="15" s="1"/>
  <c r="W36" i="3"/>
  <c r="AH36" i="3"/>
  <c r="P101" i="15" s="1"/>
  <c r="AP40" i="3"/>
  <c r="AP41" i="3"/>
  <c r="AP42" i="3"/>
  <c r="AP46" i="3"/>
  <c r="AP52" i="3"/>
  <c r="AP53" i="3"/>
  <c r="S54" i="3"/>
  <c r="W67" i="3"/>
  <c r="S72" i="3"/>
  <c r="S73" i="3"/>
  <c r="W79" i="3"/>
  <c r="W80" i="3"/>
  <c r="W81" i="3"/>
  <c r="AP85" i="3"/>
  <c r="S86" i="3"/>
  <c r="S88" i="3"/>
  <c r="S106" i="3"/>
  <c r="S107" i="3"/>
  <c r="S123" i="3"/>
  <c r="S147" i="3"/>
  <c r="AP160" i="3"/>
  <c r="S161" i="3"/>
  <c r="S163" i="3"/>
  <c r="AS163" i="3"/>
  <c r="AT163" i="3" s="1"/>
  <c r="AH171" i="3"/>
  <c r="P236" i="15" s="1"/>
  <c r="W193" i="3"/>
  <c r="W198" i="3"/>
  <c r="W210" i="3"/>
  <c r="S219" i="3"/>
  <c r="W225" i="3"/>
  <c r="W226" i="3"/>
  <c r="W228" i="3"/>
  <c r="S231" i="3"/>
  <c r="W236" i="3"/>
  <c r="AH256" i="3"/>
  <c r="P321" i="15" s="1"/>
  <c r="W260" i="3"/>
  <c r="W261" i="3"/>
  <c r="W273" i="3"/>
  <c r="W291" i="3"/>
  <c r="S293" i="3"/>
  <c r="AH329" i="3"/>
  <c r="P394" i="15" s="1"/>
  <c r="W344" i="3"/>
  <c r="AP355" i="3"/>
  <c r="AH422" i="3"/>
  <c r="P487" i="15" s="1"/>
  <c r="AP166" i="3"/>
  <c r="AP168" i="3"/>
  <c r="S169" i="3"/>
  <c r="S170" i="3"/>
  <c r="W172" i="3"/>
  <c r="W223" i="3"/>
  <c r="W254" i="3"/>
  <c r="W255" i="3"/>
  <c r="AH317" i="3"/>
  <c r="P382" i="15" s="1"/>
  <c r="W320" i="3"/>
  <c r="AH353" i="3"/>
  <c r="P418" i="15" s="1"/>
  <c r="W356" i="3"/>
  <c r="W376" i="3"/>
  <c r="W445" i="3"/>
  <c r="W461" i="3"/>
  <c r="W165" i="3"/>
  <c r="AP170" i="3"/>
  <c r="S171" i="3"/>
  <c r="S182" i="3"/>
  <c r="S183" i="3"/>
  <c r="S187" i="3"/>
  <c r="W205" i="3"/>
  <c r="S207" i="3"/>
  <c r="S208" i="3"/>
  <c r="S209" i="3"/>
  <c r="W211" i="3"/>
  <c r="S220" i="3"/>
  <c r="S238" i="3"/>
  <c r="S239" i="3"/>
  <c r="W240" i="3"/>
  <c r="AP250" i="3"/>
  <c r="AP251" i="3"/>
  <c r="S252" i="3"/>
  <c r="AP257" i="3"/>
  <c r="S258" i="3"/>
  <c r="S259" i="3"/>
  <c r="W264" i="3"/>
  <c r="W269" i="3"/>
  <c r="AP277" i="3"/>
  <c r="S280" i="3"/>
  <c r="S305" i="3"/>
  <c r="S306" i="3"/>
  <c r="S307" i="3"/>
  <c r="W325" i="3"/>
  <c r="W326" i="3"/>
  <c r="AH326" i="3"/>
  <c r="P391" i="15" s="1"/>
  <c r="W327" i="3"/>
  <c r="AH327" i="3"/>
  <c r="P392" i="15" s="1"/>
  <c r="W328" i="3"/>
  <c r="AP330" i="3"/>
  <c r="AP331" i="3"/>
  <c r="S332" i="3"/>
  <c r="S346" i="3"/>
  <c r="AH346" i="3"/>
  <c r="P411" i="15" s="1"/>
  <c r="S347" i="3"/>
  <c r="S348" i="3"/>
  <c r="W349" i="3"/>
  <c r="S354" i="3"/>
  <c r="S358" i="3"/>
  <c r="W358" i="3"/>
  <c r="S362" i="3"/>
  <c r="S365" i="3"/>
  <c r="W365" i="3"/>
  <c r="W368" i="3"/>
  <c r="W378" i="3"/>
  <c r="W387" i="3"/>
  <c r="W388" i="3"/>
  <c r="S392" i="3"/>
  <c r="S393" i="3"/>
  <c r="S403" i="3"/>
  <c r="AH403" i="3"/>
  <c r="P468" i="15" s="1"/>
  <c r="S404" i="3"/>
  <c r="S405" i="3"/>
  <c r="AH406" i="3"/>
  <c r="P471" i="15" s="1"/>
  <c r="W412" i="3"/>
  <c r="AH428" i="3"/>
  <c r="P493" i="15" s="1"/>
  <c r="W433" i="3"/>
  <c r="S441" i="3"/>
  <c r="S447" i="3"/>
  <c r="AH451" i="3"/>
  <c r="P516" i="15" s="1"/>
  <c r="AT104" i="3"/>
  <c r="AT117" i="3"/>
  <c r="AT119" i="3"/>
  <c r="AT120" i="3"/>
  <c r="AT136" i="3"/>
  <c r="AT159" i="3"/>
  <c r="W29" i="3"/>
  <c r="AH34" i="3"/>
  <c r="P99" i="15" s="1"/>
  <c r="AH46" i="3"/>
  <c r="P111" i="15" s="1"/>
  <c r="AH51" i="3"/>
  <c r="P116" i="15" s="1"/>
  <c r="AH159" i="3"/>
  <c r="P224" i="15" s="1"/>
  <c r="AH290" i="3"/>
  <c r="P355" i="15" s="1"/>
  <c r="AH291" i="3"/>
  <c r="P356" i="15" s="1"/>
  <c r="AS382" i="3"/>
  <c r="AT382" i="3" s="1"/>
  <c r="S382" i="3"/>
  <c r="S425" i="3"/>
  <c r="AS425" i="3"/>
  <c r="AT425" i="3" s="1"/>
  <c r="AT75" i="3"/>
  <c r="W10" i="3"/>
  <c r="W15" i="3"/>
  <c r="AH15" i="3"/>
  <c r="P80" i="15" s="1"/>
  <c r="W17" i="3"/>
  <c r="AH22" i="3"/>
  <c r="P87" i="15" s="1"/>
  <c r="W26" i="3"/>
  <c r="AH33" i="3"/>
  <c r="P98" i="15" s="1"/>
  <c r="W41" i="3"/>
  <c r="W42" i="3"/>
  <c r="W43" i="3"/>
  <c r="AH71" i="3"/>
  <c r="P136" i="15" s="1"/>
  <c r="AH73" i="3"/>
  <c r="P138" i="15" s="1"/>
  <c r="AH101" i="3"/>
  <c r="P166" i="15" s="1"/>
  <c r="AP111" i="3"/>
  <c r="AS111" i="3"/>
  <c r="AT111" i="3" s="1"/>
  <c r="S157" i="3"/>
  <c r="AH157" i="3"/>
  <c r="P222" i="15" s="1"/>
  <c r="AH254" i="3"/>
  <c r="P319" i="15" s="1"/>
  <c r="AH255" i="3"/>
  <c r="P320" i="15" s="1"/>
  <c r="AH257" i="3"/>
  <c r="P322" i="15" s="1"/>
  <c r="AS350" i="3"/>
  <c r="AT350" i="3" s="1"/>
  <c r="S350" i="3"/>
  <c r="AS369" i="3"/>
  <c r="AP369" i="3"/>
  <c r="AT31" i="3"/>
  <c r="AT39" i="3"/>
  <c r="AT43" i="3"/>
  <c r="AT116" i="3"/>
  <c r="AT123" i="3"/>
  <c r="AT132" i="3"/>
  <c r="AT137" i="3"/>
  <c r="AT139" i="3"/>
  <c r="AT173" i="3"/>
  <c r="AT183" i="3"/>
  <c r="AT221" i="3"/>
  <c r="AT225" i="3"/>
  <c r="AT233" i="3"/>
  <c r="AT261" i="3"/>
  <c r="AT263" i="3"/>
  <c r="AT265" i="3"/>
  <c r="AT291" i="3"/>
  <c r="AT333" i="3"/>
  <c r="AT369" i="3"/>
  <c r="AT449" i="3"/>
  <c r="AT461" i="3"/>
  <c r="S14" i="3"/>
  <c r="AP19" i="3"/>
  <c r="AP20" i="3"/>
  <c r="AP21" i="3"/>
  <c r="AH21" i="3"/>
  <c r="P86" i="15" s="1"/>
  <c r="AP23" i="3"/>
  <c r="AP24" i="3"/>
  <c r="S25" i="3"/>
  <c r="S31" i="3"/>
  <c r="S32" i="3"/>
  <c r="S33" i="3"/>
  <c r="S39" i="3"/>
  <c r="S40" i="3"/>
  <c r="S41" i="3"/>
  <c r="W61" i="3"/>
  <c r="W62" i="3"/>
  <c r="W63" i="3"/>
  <c r="W64" i="3"/>
  <c r="S75" i="3"/>
  <c r="W78" i="3"/>
  <c r="W95" i="3"/>
  <c r="S104" i="3"/>
  <c r="S134" i="3"/>
  <c r="S135" i="3"/>
  <c r="S139" i="3"/>
  <c r="W141" i="3"/>
  <c r="W143" i="3"/>
  <c r="W153" i="3"/>
  <c r="AH156" i="3"/>
  <c r="P221" i="15" s="1"/>
  <c r="W186" i="3"/>
  <c r="S188" i="3"/>
  <c r="S189" i="3"/>
  <c r="S222" i="3"/>
  <c r="W224" i="3"/>
  <c r="S262" i="3"/>
  <c r="S263" i="3"/>
  <c r="S264" i="3"/>
  <c r="W44" i="3"/>
  <c r="AH44" i="3"/>
  <c r="P109" i="15" s="1"/>
  <c r="AH45" i="3"/>
  <c r="P110" i="15" s="1"/>
  <c r="W58" i="3"/>
  <c r="W66" i="3"/>
  <c r="AH78" i="3"/>
  <c r="P143" i="15" s="1"/>
  <c r="W92" i="3"/>
  <c r="AH92" i="3"/>
  <c r="P157" i="15" s="1"/>
  <c r="W93" i="3"/>
  <c r="AH93" i="3"/>
  <c r="P158" i="15" s="1"/>
  <c r="AH94" i="3"/>
  <c r="P159" i="15" s="1"/>
  <c r="S97" i="3"/>
  <c r="W98" i="3"/>
  <c r="S101" i="3"/>
  <c r="AH103" i="3"/>
  <c r="P168" i="15" s="1"/>
  <c r="AH104" i="3"/>
  <c r="P169" i="15" s="1"/>
  <c r="W109" i="3"/>
  <c r="S115" i="3"/>
  <c r="W117" i="3"/>
  <c r="W119" i="3"/>
  <c r="AP124" i="3"/>
  <c r="W127" i="3"/>
  <c r="S131" i="3"/>
  <c r="W134" i="3"/>
  <c r="AH135" i="3"/>
  <c r="P200" i="15" s="1"/>
  <c r="AH136" i="3"/>
  <c r="P201" i="15" s="1"/>
  <c r="W150" i="3"/>
  <c r="W160" i="3"/>
  <c r="W173" i="3"/>
  <c r="S178" i="3"/>
  <c r="W184" i="3"/>
  <c r="W189" i="3"/>
  <c r="W195" i="3"/>
  <c r="S197" i="3"/>
  <c r="W197" i="3"/>
  <c r="S198" i="3"/>
  <c r="S205" i="3"/>
  <c r="S206" i="3"/>
  <c r="W209" i="3"/>
  <c r="S212" i="3"/>
  <c r="S213" i="3"/>
  <c r="S214" i="3"/>
  <c r="W222" i="3"/>
  <c r="W233" i="3"/>
  <c r="W244" i="3"/>
  <c r="W249" i="3"/>
  <c r="W270" i="3"/>
  <c r="AH270" i="3"/>
  <c r="P335" i="15" s="1"/>
  <c r="W271" i="3"/>
  <c r="AH271" i="3"/>
  <c r="P336" i="15" s="1"/>
  <c r="W284" i="3"/>
  <c r="AP297" i="3"/>
  <c r="S300" i="3"/>
  <c r="W304" i="3"/>
  <c r="AH309" i="3"/>
  <c r="P374" i="15" s="1"/>
  <c r="W313" i="3"/>
  <c r="W324" i="3"/>
  <c r="W350" i="3"/>
  <c r="AH42" i="3"/>
  <c r="P107" i="15" s="1"/>
  <c r="S55" i="3"/>
  <c r="AH55" i="3"/>
  <c r="P120" i="15" s="1"/>
  <c r="S56" i="3"/>
  <c r="S57" i="3"/>
  <c r="AP64" i="3"/>
  <c r="AP65" i="3"/>
  <c r="S68" i="3"/>
  <c r="S69" i="3"/>
  <c r="W70" i="3"/>
  <c r="AP72" i="3"/>
  <c r="AP73" i="3"/>
  <c r="S74" i="3"/>
  <c r="W76" i="3"/>
  <c r="AH76" i="3"/>
  <c r="P141" i="15" s="1"/>
  <c r="W77" i="3"/>
  <c r="S79" i="3"/>
  <c r="AH83" i="3"/>
  <c r="P148" i="15" s="1"/>
  <c r="AP87" i="3"/>
  <c r="W88" i="3"/>
  <c r="AP102" i="3"/>
  <c r="AH102" i="3"/>
  <c r="P167" i="15" s="1"/>
  <c r="S103" i="3"/>
  <c r="W105" i="3"/>
  <c r="AH107" i="3"/>
  <c r="P172" i="15" s="1"/>
  <c r="S109" i="3"/>
  <c r="S110" i="3"/>
  <c r="W112" i="3"/>
  <c r="W113" i="3"/>
  <c r="S116" i="3"/>
  <c r="S117" i="3"/>
  <c r="S119" i="3"/>
  <c r="S121" i="3"/>
  <c r="AH123" i="3"/>
  <c r="P188" i="15" s="1"/>
  <c r="S125" i="3"/>
  <c r="AH129" i="3"/>
  <c r="P194" i="15" s="1"/>
  <c r="S132" i="3"/>
  <c r="S136" i="3"/>
  <c r="W139" i="3"/>
  <c r="W142" i="3"/>
  <c r="W144" i="3"/>
  <c r="W149" i="3"/>
  <c r="W154" i="3"/>
  <c r="AH154" i="3"/>
  <c r="P219" i="15" s="1"/>
  <c r="AP156" i="3"/>
  <c r="AP158" i="3"/>
  <c r="S159" i="3"/>
  <c r="W162" i="3"/>
  <c r="AP164" i="3"/>
  <c r="W169" i="3"/>
  <c r="S173" i="3"/>
  <c r="W181" i="3"/>
  <c r="S185" i="3"/>
  <c r="S190" i="3"/>
  <c r="S191" i="3"/>
  <c r="S192" i="3"/>
  <c r="S194" i="3"/>
  <c r="S195" i="3"/>
  <c r="W216" i="3"/>
  <c r="S223" i="3"/>
  <c r="S225" i="3"/>
  <c r="W227" i="3"/>
  <c r="W248" i="3"/>
  <c r="W265" i="3"/>
  <c r="AP268" i="3"/>
  <c r="AH269" i="3"/>
  <c r="P334" i="15" s="1"/>
  <c r="W274" i="3"/>
  <c r="AH274" i="3"/>
  <c r="P339" i="15" s="1"/>
  <c r="W275" i="3"/>
  <c r="AH275" i="3"/>
  <c r="P340" i="15" s="1"/>
  <c r="W277" i="3"/>
  <c r="AH281" i="3"/>
  <c r="P346" i="15" s="1"/>
  <c r="S290" i="3"/>
  <c r="S291" i="3"/>
  <c r="W293" i="3"/>
  <c r="W294" i="3"/>
  <c r="AH294" i="3"/>
  <c r="P359" i="15" s="1"/>
  <c r="W295" i="3"/>
  <c r="AH295" i="3"/>
  <c r="P360" i="15" s="1"/>
  <c r="W296" i="3"/>
  <c r="W297" i="3"/>
  <c r="W305" i="3"/>
  <c r="AS457" i="3"/>
  <c r="AT457" i="3" s="1"/>
  <c r="S457" i="3"/>
  <c r="AP304" i="3"/>
  <c r="W308" i="3"/>
  <c r="S310" i="3"/>
  <c r="S311" i="3"/>
  <c r="S312" i="3"/>
  <c r="W312" i="3"/>
  <c r="S318" i="3"/>
  <c r="S319" i="3"/>
  <c r="AH324" i="3"/>
  <c r="P389" i="15" s="1"/>
  <c r="S330" i="3"/>
  <c r="S331" i="3"/>
  <c r="W338" i="3"/>
  <c r="AH338" i="3"/>
  <c r="P403" i="15" s="1"/>
  <c r="AP341" i="3"/>
  <c r="S343" i="3"/>
  <c r="W345" i="3"/>
  <c r="AH350" i="3"/>
  <c r="P415" i="15" s="1"/>
  <c r="S351" i="3"/>
  <c r="AP365" i="3"/>
  <c r="AH378" i="3"/>
  <c r="P443" i="15" s="1"/>
  <c r="AH381" i="3"/>
  <c r="P446" i="15" s="1"/>
  <c r="AH382" i="3"/>
  <c r="P447" i="15" s="1"/>
  <c r="W386" i="3"/>
  <c r="W391" i="3"/>
  <c r="W392" i="3"/>
  <c r="W394" i="3"/>
  <c r="W407" i="3"/>
  <c r="W432" i="3"/>
  <c r="W438" i="3"/>
  <c r="W443" i="3"/>
  <c r="AP450" i="3"/>
  <c r="S456" i="3"/>
  <c r="AP456" i="3"/>
  <c r="AP460" i="3"/>
  <c r="AP461" i="3"/>
  <c r="AH462" i="3"/>
  <c r="P527" i="15" s="1"/>
  <c r="AH337" i="3"/>
  <c r="P402" i="15" s="1"/>
  <c r="AH344" i="3"/>
  <c r="P409" i="15" s="1"/>
  <c r="AP349" i="3"/>
  <c r="AH349" i="3"/>
  <c r="P414" i="15" s="1"/>
  <c r="W359" i="3"/>
  <c r="AH360" i="3"/>
  <c r="P425" i="15" s="1"/>
  <c r="W363" i="3"/>
  <c r="AH368" i="3"/>
  <c r="P433" i="15" s="1"/>
  <c r="W370" i="3"/>
  <c r="W372" i="3"/>
  <c r="W377" i="3"/>
  <c r="W396" i="3"/>
  <c r="W415" i="3"/>
  <c r="W425" i="3"/>
  <c r="W437" i="3"/>
  <c r="W457" i="3"/>
  <c r="AH458" i="3"/>
  <c r="P523" i="15" s="1"/>
  <c r="W462" i="3"/>
  <c r="S237" i="3"/>
  <c r="AP246" i="3"/>
  <c r="AP247" i="3"/>
  <c r="S248" i="3"/>
  <c r="S254" i="3"/>
  <c r="S255" i="3"/>
  <c r="AP258" i="3"/>
  <c r="S260" i="3"/>
  <c r="S276" i="3"/>
  <c r="W276" i="3"/>
  <c r="AP281" i="3"/>
  <c r="S282" i="3"/>
  <c r="S283" i="3"/>
  <c r="S289" i="3"/>
  <c r="AH296" i="3"/>
  <c r="P361" i="15" s="1"/>
  <c r="W300" i="3"/>
  <c r="S302" i="3"/>
  <c r="AP307" i="3"/>
  <c r="S308" i="3"/>
  <c r="AP314" i="3"/>
  <c r="AP315" i="3"/>
  <c r="S316" i="3"/>
  <c r="S321" i="3"/>
  <c r="AH321" i="3"/>
  <c r="P386" i="15" s="1"/>
  <c r="AH328" i="3"/>
  <c r="P393" i="15" s="1"/>
  <c r="S333" i="3"/>
  <c r="AH333" i="3"/>
  <c r="P398" i="15" s="1"/>
  <c r="W336" i="3"/>
  <c r="S338" i="3"/>
  <c r="S356" i="3"/>
  <c r="W366" i="3"/>
  <c r="W374" i="3"/>
  <c r="S376" i="3"/>
  <c r="AP381" i="3"/>
  <c r="W383" i="3"/>
  <c r="W384" i="3"/>
  <c r="AP396" i="3"/>
  <c r="AP399" i="3"/>
  <c r="AP400" i="3"/>
  <c r="AP401" i="3"/>
  <c r="AP408" i="3"/>
  <c r="S411" i="3"/>
  <c r="S413" i="3"/>
  <c r="S414" i="3"/>
  <c r="W414" i="3"/>
  <c r="AP424" i="3"/>
  <c r="S435" i="3"/>
  <c r="AH436" i="3"/>
  <c r="P501" i="15" s="1"/>
  <c r="AH439" i="3"/>
  <c r="P504" i="15" s="1"/>
  <c r="S440" i="3"/>
  <c r="AT26" i="3"/>
  <c r="AS9" i="3"/>
  <c r="AT9" i="3" s="1"/>
  <c r="AP50" i="3"/>
  <c r="AS50" i="3"/>
  <c r="AT50" i="3" s="1"/>
  <c r="AH164" i="3"/>
  <c r="P229" i="15" s="1"/>
  <c r="AN164" i="3"/>
  <c r="AS199" i="3"/>
  <c r="AT199" i="3" s="1"/>
  <c r="AP256" i="3"/>
  <c r="AS256" i="3"/>
  <c r="AT256" i="3" s="1"/>
  <c r="AP394" i="3"/>
  <c r="AS394" i="3"/>
  <c r="AT394" i="3" s="1"/>
  <c r="AS459" i="3"/>
  <c r="S459" i="3"/>
  <c r="AT13" i="3"/>
  <c r="AT133" i="3"/>
  <c r="AT135" i="3"/>
  <c r="AT144" i="3"/>
  <c r="AT149" i="3"/>
  <c r="AT157" i="3"/>
  <c r="AT165" i="3"/>
  <c r="AH9" i="3"/>
  <c r="P74" i="15" s="1"/>
  <c r="AH19" i="3"/>
  <c r="P84" i="15" s="1"/>
  <c r="AS21" i="3"/>
  <c r="AT21" i="3" s="1"/>
  <c r="AS29" i="3"/>
  <c r="AT29" i="3" s="1"/>
  <c r="W33" i="3"/>
  <c r="AH39" i="3"/>
  <c r="P104" i="15" s="1"/>
  <c r="W45" i="3"/>
  <c r="AS46" i="3"/>
  <c r="AT46" i="3" s="1"/>
  <c r="AS57" i="3"/>
  <c r="AT57" i="3" s="1"/>
  <c r="AP66" i="3"/>
  <c r="AS66" i="3"/>
  <c r="AT66" i="3" s="1"/>
  <c r="AH66" i="3"/>
  <c r="P131" i="15" s="1"/>
  <c r="AH80" i="3"/>
  <c r="P145" i="15" s="1"/>
  <c r="S133" i="3"/>
  <c r="AN201" i="3"/>
  <c r="S396" i="3"/>
  <c r="AS396" i="3"/>
  <c r="AT17" i="3"/>
  <c r="AT30" i="3"/>
  <c r="AT34" i="3"/>
  <c r="AT38" i="3"/>
  <c r="AT89" i="3"/>
  <c r="W9" i="3"/>
  <c r="AH18" i="3"/>
  <c r="P83" i="15" s="1"/>
  <c r="AH26" i="3"/>
  <c r="P91" i="15" s="1"/>
  <c r="W27" i="3"/>
  <c r="W28" i="3"/>
  <c r="AH28" i="3"/>
  <c r="P93" i="15" s="1"/>
  <c r="AS33" i="3"/>
  <c r="AT33" i="3" s="1"/>
  <c r="W37" i="3"/>
  <c r="W38" i="3"/>
  <c r="AS41" i="3"/>
  <c r="AT41" i="3" s="1"/>
  <c r="AH43" i="3"/>
  <c r="P108" i="15" s="1"/>
  <c r="AS53" i="3"/>
  <c r="AT53" i="3" s="1"/>
  <c r="AH64" i="3"/>
  <c r="P129" i="15" s="1"/>
  <c r="AH65" i="3"/>
  <c r="P130" i="15" s="1"/>
  <c r="AP84" i="3"/>
  <c r="AS84" i="3"/>
  <c r="AT84" i="3" s="1"/>
  <c r="AS102" i="3"/>
  <c r="AH106" i="3"/>
  <c r="P171" i="15" s="1"/>
  <c r="W107" i="3"/>
  <c r="W123" i="3"/>
  <c r="AH162" i="3"/>
  <c r="P227" i="15" s="1"/>
  <c r="W183" i="3"/>
  <c r="AS268" i="3"/>
  <c r="AT268" i="3" s="1"/>
  <c r="AP273" i="3"/>
  <c r="AS273" i="3"/>
  <c r="AT273" i="3" s="1"/>
  <c r="AH273" i="3"/>
  <c r="P338" i="15" s="1"/>
  <c r="AP344" i="3"/>
  <c r="AS344" i="3"/>
  <c r="AT141" i="3"/>
  <c r="AT143" i="3"/>
  <c r="AT151" i="3"/>
  <c r="AH14" i="3"/>
  <c r="P79" i="15" s="1"/>
  <c r="AH37" i="3"/>
  <c r="P102" i="15" s="1"/>
  <c r="AS42" i="3"/>
  <c r="AT42" i="3" s="1"/>
  <c r="W49" i="3"/>
  <c r="AH59" i="3"/>
  <c r="P124" i="15" s="1"/>
  <c r="AH133" i="3"/>
  <c r="P198" i="15" s="1"/>
  <c r="W159" i="3"/>
  <c r="AH285" i="3"/>
  <c r="P350" i="15" s="1"/>
  <c r="AP292" i="3"/>
  <c r="AS292" i="3"/>
  <c r="AP361" i="3"/>
  <c r="AS361" i="3"/>
  <c r="AT361" i="3" s="1"/>
  <c r="AH388" i="3"/>
  <c r="P453" i="15" s="1"/>
  <c r="AH396" i="3"/>
  <c r="P461" i="15" s="1"/>
  <c r="AT25" i="3"/>
  <c r="AT58" i="3"/>
  <c r="AT100" i="3"/>
  <c r="AT107" i="3"/>
  <c r="AT108" i="3"/>
  <c r="AT113" i="3"/>
  <c r="AT115" i="3"/>
  <c r="AT121" i="3"/>
  <c r="AT124" i="3"/>
  <c r="AT131" i="3"/>
  <c r="AT145" i="3"/>
  <c r="AT153" i="3"/>
  <c r="AT161" i="3"/>
  <c r="AT175" i="3"/>
  <c r="AT177" i="3"/>
  <c r="AT185" i="3"/>
  <c r="AT187" i="3"/>
  <c r="AT189" i="3"/>
  <c r="AT193" i="3"/>
  <c r="AT203" i="3"/>
  <c r="AT249" i="3"/>
  <c r="AT279" i="3"/>
  <c r="AT389" i="3"/>
  <c r="AT405" i="3"/>
  <c r="AH8" i="3"/>
  <c r="S9" i="3"/>
  <c r="AP10" i="3"/>
  <c r="AH10" i="3"/>
  <c r="P75" i="15" s="1"/>
  <c r="W11" i="3"/>
  <c r="AH11" i="3"/>
  <c r="P76" i="15" s="1"/>
  <c r="AP13" i="3"/>
  <c r="AH13" i="3"/>
  <c r="P78" i="15" s="1"/>
  <c r="W14" i="3"/>
  <c r="AP16" i="3"/>
  <c r="AP17" i="3"/>
  <c r="AH17" i="3"/>
  <c r="P82" i="15" s="1"/>
  <c r="S20" i="3"/>
  <c r="S21" i="3"/>
  <c r="AP22" i="3"/>
  <c r="W23" i="3"/>
  <c r="AH23" i="3"/>
  <c r="P88" i="15" s="1"/>
  <c r="AP25" i="3"/>
  <c r="AH25" i="3"/>
  <c r="P90" i="15" s="1"/>
  <c r="AH29" i="3"/>
  <c r="P94" i="15" s="1"/>
  <c r="AH30" i="3"/>
  <c r="P95" i="15" s="1"/>
  <c r="W31" i="3"/>
  <c r="AH31" i="3"/>
  <c r="P96" i="15" s="1"/>
  <c r="W32" i="3"/>
  <c r="AH32" i="3"/>
  <c r="P97" i="15" s="1"/>
  <c r="S34" i="3"/>
  <c r="AP36" i="3"/>
  <c r="AP37" i="3"/>
  <c r="AS37" i="3"/>
  <c r="AT37" i="3" s="1"/>
  <c r="S46" i="3"/>
  <c r="AP48" i="3"/>
  <c r="AP49" i="3"/>
  <c r="S50" i="3"/>
  <c r="W51" i="3"/>
  <c r="W52" i="3"/>
  <c r="AH52" i="3"/>
  <c r="P117" i="15" s="1"/>
  <c r="AH53" i="3"/>
  <c r="P118" i="15" s="1"/>
  <c r="W57" i="3"/>
  <c r="AP58" i="3"/>
  <c r="AH58" i="3"/>
  <c r="P123" i="15" s="1"/>
  <c r="W59" i="3"/>
  <c r="W60" i="3"/>
  <c r="AH60" i="3"/>
  <c r="P125" i="15" s="1"/>
  <c r="AH61" i="3"/>
  <c r="P126" i="15" s="1"/>
  <c r="AP62" i="3"/>
  <c r="AS62" i="3"/>
  <c r="AT62" i="3" s="1"/>
  <c r="AH62" i="3"/>
  <c r="P127" i="15" s="1"/>
  <c r="AH75" i="3"/>
  <c r="P140" i="15" s="1"/>
  <c r="AH77" i="3"/>
  <c r="P142" i="15" s="1"/>
  <c r="S82" i="3"/>
  <c r="W83" i="3"/>
  <c r="AH84" i="3"/>
  <c r="P149" i="15" s="1"/>
  <c r="S89" i="3"/>
  <c r="AP94" i="3"/>
  <c r="AS94" i="3"/>
  <c r="S99" i="3"/>
  <c r="W100" i="3"/>
  <c r="W101" i="3"/>
  <c r="W104" i="3"/>
  <c r="S108" i="3"/>
  <c r="AH109" i="3"/>
  <c r="P174" i="15" s="1"/>
  <c r="W110" i="3"/>
  <c r="AH110" i="3"/>
  <c r="P175" i="15" s="1"/>
  <c r="AH111" i="3"/>
  <c r="P176" i="15" s="1"/>
  <c r="W115" i="3"/>
  <c r="W125" i="3"/>
  <c r="AP128" i="3"/>
  <c r="W129" i="3"/>
  <c r="W136" i="3"/>
  <c r="AH137" i="3"/>
  <c r="P202" i="15" s="1"/>
  <c r="S141" i="3"/>
  <c r="S143" i="3"/>
  <c r="S145" i="3"/>
  <c r="AH147" i="3"/>
  <c r="P212" i="15" s="1"/>
  <c r="W151" i="3"/>
  <c r="S153" i="3"/>
  <c r="AH153" i="3"/>
  <c r="P218" i="15" s="1"/>
  <c r="W161" i="3"/>
  <c r="AH165" i="3"/>
  <c r="P230" i="15" s="1"/>
  <c r="AH167" i="3"/>
  <c r="P232" i="15" s="1"/>
  <c r="W171" i="3"/>
  <c r="AN176" i="3"/>
  <c r="AS179" i="3"/>
  <c r="AT179" i="3" s="1"/>
  <c r="W185" i="3"/>
  <c r="W191" i="3"/>
  <c r="S200" i="3"/>
  <c r="S204" i="3"/>
  <c r="AS204" i="3"/>
  <c r="W212" i="3"/>
  <c r="W218" i="3"/>
  <c r="S256" i="3"/>
  <c r="S257" i="3"/>
  <c r="AS264" i="3"/>
  <c r="AP296" i="3"/>
  <c r="AS296" i="3"/>
  <c r="AH302" i="3"/>
  <c r="P367" i="15" s="1"/>
  <c r="AP328" i="3"/>
  <c r="AS328" i="3"/>
  <c r="W65" i="3"/>
  <c r="W68" i="3"/>
  <c r="AH68" i="3"/>
  <c r="P133" i="15" s="1"/>
  <c r="W69" i="3"/>
  <c r="AH69" i="3"/>
  <c r="P134" i="15" s="1"/>
  <c r="AP70" i="3"/>
  <c r="AH70" i="3"/>
  <c r="P135" i="15" s="1"/>
  <c r="W71" i="3"/>
  <c r="AH79" i="3"/>
  <c r="P144" i="15" s="1"/>
  <c r="AH81" i="3"/>
  <c r="P146" i="15" s="1"/>
  <c r="W84" i="3"/>
  <c r="W85" i="3"/>
  <c r="AP86" i="3"/>
  <c r="AH86" i="3"/>
  <c r="P151" i="15" s="1"/>
  <c r="AP90" i="3"/>
  <c r="W96" i="3"/>
  <c r="AH96" i="3"/>
  <c r="P161" i="15" s="1"/>
  <c r="W97" i="3"/>
  <c r="W99" i="3"/>
  <c r="AH105" i="3"/>
  <c r="P170" i="15" s="1"/>
  <c r="W108" i="3"/>
  <c r="W111" i="3"/>
  <c r="AH112" i="3"/>
  <c r="P177" i="15" s="1"/>
  <c r="AH117" i="3"/>
  <c r="P182" i="15" s="1"/>
  <c r="AH119" i="3"/>
  <c r="P184" i="15" s="1"/>
  <c r="AH120" i="3"/>
  <c r="P185" i="15" s="1"/>
  <c r="AH121" i="3"/>
  <c r="P186" i="15" s="1"/>
  <c r="W126" i="3"/>
  <c r="W128" i="3"/>
  <c r="AH131" i="3"/>
  <c r="P196" i="15" s="1"/>
  <c r="AP132" i="3"/>
  <c r="W137" i="3"/>
  <c r="AH141" i="3"/>
  <c r="P206" i="15" s="1"/>
  <c r="AH143" i="3"/>
  <c r="P208" i="15" s="1"/>
  <c r="AH144" i="3"/>
  <c r="P209" i="15" s="1"/>
  <c r="AH145" i="3"/>
  <c r="P210" i="15" s="1"/>
  <c r="AH149" i="3"/>
  <c r="P214" i="15" s="1"/>
  <c r="AH155" i="3"/>
  <c r="P220" i="15" s="1"/>
  <c r="AH160" i="3"/>
  <c r="P225" i="15" s="1"/>
  <c r="AH161" i="3"/>
  <c r="P226" i="15" s="1"/>
  <c r="AH163" i="3"/>
  <c r="P228" i="15" s="1"/>
  <c r="W167" i="3"/>
  <c r="W170" i="3"/>
  <c r="AH170" i="3"/>
  <c r="P235" i="15" s="1"/>
  <c r="AH172" i="3"/>
  <c r="P237" i="15" s="1"/>
  <c r="W179" i="3"/>
  <c r="W182" i="3"/>
  <c r="W190" i="3"/>
  <c r="W199" i="3"/>
  <c r="W200" i="3"/>
  <c r="W202" i="3"/>
  <c r="W213" i="3"/>
  <c r="AH225" i="3"/>
  <c r="P290" i="15" s="1"/>
  <c r="W238" i="3"/>
  <c r="AH238" i="3"/>
  <c r="P303" i="15" s="1"/>
  <c r="W239" i="3"/>
  <c r="AH239" i="3"/>
  <c r="P304" i="15" s="1"/>
  <c r="AP240" i="3"/>
  <c r="AH240" i="3"/>
  <c r="P305" i="15" s="1"/>
  <c r="W241" i="3"/>
  <c r="AH244" i="3"/>
  <c r="P309" i="15" s="1"/>
  <c r="W246" i="3"/>
  <c r="AH246" i="3"/>
  <c r="P311" i="15" s="1"/>
  <c r="W247" i="3"/>
  <c r="AH247" i="3"/>
  <c r="P312" i="15" s="1"/>
  <c r="AP248" i="3"/>
  <c r="AS248" i="3"/>
  <c r="AH248" i="3"/>
  <c r="P313" i="15" s="1"/>
  <c r="AH253" i="3"/>
  <c r="P318" i="15" s="1"/>
  <c r="W257" i="3"/>
  <c r="W262" i="3"/>
  <c r="W263" i="3"/>
  <c r="AH263" i="3"/>
  <c r="P328" i="15" s="1"/>
  <c r="AH268" i="3"/>
  <c r="P333" i="15" s="1"/>
  <c r="AP299" i="3"/>
  <c r="AP312" i="3"/>
  <c r="AS312" i="3"/>
  <c r="AH312" i="3"/>
  <c r="P377" i="15" s="1"/>
  <c r="AH357" i="3"/>
  <c r="P422" i="15" s="1"/>
  <c r="AP368" i="3"/>
  <c r="AS368" i="3"/>
  <c r="W381" i="3"/>
  <c r="AP38" i="3"/>
  <c r="AH38" i="3"/>
  <c r="P103" i="15" s="1"/>
  <c r="W39" i="3"/>
  <c r="W40" i="3"/>
  <c r="AH40" i="3"/>
  <c r="P105" i="15" s="1"/>
  <c r="AH41" i="3"/>
  <c r="P106" i="15" s="1"/>
  <c r="S42" i="3"/>
  <c r="AP44" i="3"/>
  <c r="AP45" i="3"/>
  <c r="AS45" i="3"/>
  <c r="AT45" i="3" s="1"/>
  <c r="S47" i="3"/>
  <c r="AH47" i="3"/>
  <c r="P112" i="15" s="1"/>
  <c r="S48" i="3"/>
  <c r="S49" i="3"/>
  <c r="W53" i="3"/>
  <c r="AP54" i="3"/>
  <c r="AH54" i="3"/>
  <c r="P119" i="15" s="1"/>
  <c r="W55" i="3"/>
  <c r="W56" i="3"/>
  <c r="AH56" i="3"/>
  <c r="P121" i="15" s="1"/>
  <c r="AH57" i="3"/>
  <c r="P122" i="15" s="1"/>
  <c r="S58" i="3"/>
  <c r="AP60" i="3"/>
  <c r="AP61" i="3"/>
  <c r="AS61" i="3"/>
  <c r="AT61" i="3" s="1"/>
  <c r="S63" i="3"/>
  <c r="AH63" i="3"/>
  <c r="P128" i="15" s="1"/>
  <c r="S64" i="3"/>
  <c r="S65" i="3"/>
  <c r="S67" i="3"/>
  <c r="AH67" i="3"/>
  <c r="P132" i="15" s="1"/>
  <c r="AS70" i="3"/>
  <c r="W72" i="3"/>
  <c r="AH72" i="3"/>
  <c r="P137" i="15" s="1"/>
  <c r="W73" i="3"/>
  <c r="AH74" i="3"/>
  <c r="P139" i="15" s="1"/>
  <c r="W75" i="3"/>
  <c r="AP76" i="3"/>
  <c r="AP77" i="3"/>
  <c r="S78" i="3"/>
  <c r="S80" i="3"/>
  <c r="S81" i="3"/>
  <c r="S84" i="3"/>
  <c r="AH85" i="3"/>
  <c r="P150" i="15" s="1"/>
  <c r="S87" i="3"/>
  <c r="W87" i="3"/>
  <c r="AH88" i="3"/>
  <c r="P153" i="15" s="1"/>
  <c r="AH90" i="3"/>
  <c r="P155" i="15" s="1"/>
  <c r="W91" i="3"/>
  <c r="S95" i="3"/>
  <c r="AH95" i="3"/>
  <c r="P160" i="15" s="1"/>
  <c r="AH97" i="3"/>
  <c r="P162" i="15" s="1"/>
  <c r="AP98" i="3"/>
  <c r="AH98" i="3"/>
  <c r="P163" i="15" s="1"/>
  <c r="AS98" i="3"/>
  <c r="AH100" i="3"/>
  <c r="P165" i="15" s="1"/>
  <c r="S102" i="3"/>
  <c r="W103" i="3"/>
  <c r="S105" i="3"/>
  <c r="AH108" i="3"/>
  <c r="P173" i="15" s="1"/>
  <c r="S111" i="3"/>
  <c r="AH113" i="3"/>
  <c r="P178" i="15" s="1"/>
  <c r="AH115" i="3"/>
  <c r="P180" i="15" s="1"/>
  <c r="AP116" i="3"/>
  <c r="S120" i="3"/>
  <c r="W121" i="3"/>
  <c r="S124" i="3"/>
  <c r="AH125" i="3"/>
  <c r="P190" i="15" s="1"/>
  <c r="AH127" i="3"/>
  <c r="P192" i="15" s="1"/>
  <c r="AH128" i="3"/>
  <c r="P193" i="15" s="1"/>
  <c r="W131" i="3"/>
  <c r="S137" i="3"/>
  <c r="AH139" i="3"/>
  <c r="P204" i="15" s="1"/>
  <c r="AP140" i="3"/>
  <c r="S142" i="3"/>
  <c r="S144" i="3"/>
  <c r="W145" i="3"/>
  <c r="S148" i="3"/>
  <c r="AH151" i="3"/>
  <c r="P216" i="15" s="1"/>
  <c r="AP152" i="3"/>
  <c r="W155" i="3"/>
  <c r="W156" i="3"/>
  <c r="W158" i="3"/>
  <c r="S160" i="3"/>
  <c r="S162" i="3"/>
  <c r="W163" i="3"/>
  <c r="S165" i="3"/>
  <c r="W166" i="3"/>
  <c r="S167" i="3"/>
  <c r="AH168" i="3"/>
  <c r="P233" i="15" s="1"/>
  <c r="AH169" i="3"/>
  <c r="P234" i="15" s="1"/>
  <c r="S172" i="3"/>
  <c r="W175" i="3"/>
  <c r="S177" i="3"/>
  <c r="W178" i="3"/>
  <c r="S179" i="3"/>
  <c r="S184" i="3"/>
  <c r="S186" i="3"/>
  <c r="W187" i="3"/>
  <c r="W188" i="3"/>
  <c r="S193" i="3"/>
  <c r="W194" i="3"/>
  <c r="S196" i="3"/>
  <c r="S199" i="3"/>
  <c r="W201" i="3"/>
  <c r="S202" i="3"/>
  <c r="S203" i="3"/>
  <c r="W204" i="3"/>
  <c r="W206" i="3"/>
  <c r="W207" i="3"/>
  <c r="S210" i="3"/>
  <c r="S211" i="3"/>
  <c r="AS212" i="3"/>
  <c r="W214" i="3"/>
  <c r="W215" i="3"/>
  <c r="W217" i="3"/>
  <c r="W220" i="3"/>
  <c r="S228" i="3"/>
  <c r="W229" i="3"/>
  <c r="W230" i="3"/>
  <c r="W231" i="3"/>
  <c r="AS232" i="3"/>
  <c r="S233" i="3"/>
  <c r="S235" i="3"/>
  <c r="AS240" i="3"/>
  <c r="AT240" i="3" s="1"/>
  <c r="W242" i="3"/>
  <c r="AH242" i="3"/>
  <c r="P307" i="15" s="1"/>
  <c r="W243" i="3"/>
  <c r="AH243" i="3"/>
  <c r="P308" i="15" s="1"/>
  <c r="AS244" i="3"/>
  <c r="S249" i="3"/>
  <c r="AH249" i="3"/>
  <c r="P314" i="15" s="1"/>
  <c r="W252" i="3"/>
  <c r="S261" i="3"/>
  <c r="AH261" i="3"/>
  <c r="P326" i="15" s="1"/>
  <c r="S266" i="3"/>
  <c r="S267" i="3"/>
  <c r="S268" i="3"/>
  <c r="W268" i="3"/>
  <c r="AS269" i="3"/>
  <c r="AT269" i="3" s="1"/>
  <c r="AH272" i="3"/>
  <c r="P337" i="15" s="1"/>
  <c r="AP276" i="3"/>
  <c r="AS276" i="3"/>
  <c r="AH276" i="3"/>
  <c r="P341" i="15" s="1"/>
  <c r="AH289" i="3"/>
  <c r="P354" i="15" s="1"/>
  <c r="S296" i="3"/>
  <c r="W301" i="3"/>
  <c r="AH304" i="3"/>
  <c r="P369" i="15" s="1"/>
  <c r="W310" i="3"/>
  <c r="AH310" i="3"/>
  <c r="P375" i="15" s="1"/>
  <c r="W311" i="3"/>
  <c r="AH311" i="3"/>
  <c r="P376" i="15" s="1"/>
  <c r="S314" i="3"/>
  <c r="S315" i="3"/>
  <c r="W316" i="3"/>
  <c r="W322" i="3"/>
  <c r="AH322" i="3"/>
  <c r="P387" i="15" s="1"/>
  <c r="W323" i="3"/>
  <c r="AH323" i="3"/>
  <c r="P388" i="15" s="1"/>
  <c r="AS324" i="3"/>
  <c r="AP353" i="3"/>
  <c r="AS353" i="3"/>
  <c r="AT353" i="3" s="1"/>
  <c r="AP409" i="3"/>
  <c r="AS409" i="3"/>
  <c r="AT409" i="3" s="1"/>
  <c r="W272" i="3"/>
  <c r="W278" i="3"/>
  <c r="AH278" i="3"/>
  <c r="P343" i="15" s="1"/>
  <c r="W279" i="3"/>
  <c r="AH279" i="3"/>
  <c r="P344" i="15" s="1"/>
  <c r="AP280" i="3"/>
  <c r="AH280" i="3"/>
  <c r="P345" i="15" s="1"/>
  <c r="W281" i="3"/>
  <c r="AH293" i="3"/>
  <c r="P358" i="15" s="1"/>
  <c r="W298" i="3"/>
  <c r="AH298" i="3"/>
  <c r="P363" i="15" s="1"/>
  <c r="W299" i="3"/>
  <c r="AH299" i="3"/>
  <c r="P364" i="15" s="1"/>
  <c r="AH301" i="3"/>
  <c r="P366" i="15" s="1"/>
  <c r="W306" i="3"/>
  <c r="AH306" i="3"/>
  <c r="P371" i="15" s="1"/>
  <c r="W307" i="3"/>
  <c r="AH307" i="3"/>
  <c r="P372" i="15" s="1"/>
  <c r="AP308" i="3"/>
  <c r="W314" i="3"/>
  <c r="AH314" i="3"/>
  <c r="P379" i="15" s="1"/>
  <c r="W315" i="3"/>
  <c r="AH315" i="3"/>
  <c r="P380" i="15" s="1"/>
  <c r="AP316" i="3"/>
  <c r="AH316" i="3"/>
  <c r="P381" i="15" s="1"/>
  <c r="W317" i="3"/>
  <c r="AP364" i="3"/>
  <c r="AS364" i="3"/>
  <c r="AS365" i="3"/>
  <c r="AT365" i="3" s="1"/>
  <c r="AH374" i="3"/>
  <c r="P439" i="15" s="1"/>
  <c r="AP385" i="3"/>
  <c r="AS385" i="3"/>
  <c r="AT385" i="3" s="1"/>
  <c r="AH386" i="3"/>
  <c r="P451" i="15" s="1"/>
  <c r="W219" i="3"/>
  <c r="W221" i="3"/>
  <c r="S224" i="3"/>
  <c r="S226" i="3"/>
  <c r="S227" i="3"/>
  <c r="S229" i="3"/>
  <c r="W234" i="3"/>
  <c r="W235" i="3"/>
  <c r="W237" i="3"/>
  <c r="AP238" i="3"/>
  <c r="AP239" i="3"/>
  <c r="S240" i="3"/>
  <c r="S242" i="3"/>
  <c r="S243" i="3"/>
  <c r="S245" i="3"/>
  <c r="AH245" i="3"/>
  <c r="P310" i="15" s="1"/>
  <c r="W250" i="3"/>
  <c r="AH250" i="3"/>
  <c r="P315" i="15" s="1"/>
  <c r="W251" i="3"/>
  <c r="AH251" i="3"/>
  <c r="P316" i="15" s="1"/>
  <c r="AP252" i="3"/>
  <c r="AH252" i="3"/>
  <c r="P317" i="15" s="1"/>
  <c r="W253" i="3"/>
  <c r="AP254" i="3"/>
  <c r="AH258" i="3"/>
  <c r="P323" i="15" s="1"/>
  <c r="AP260" i="3"/>
  <c r="AH260" i="3"/>
  <c r="P325" i="15" s="1"/>
  <c r="AH264" i="3"/>
  <c r="P329" i="15" s="1"/>
  <c r="AP265" i="3"/>
  <c r="AH265" i="3"/>
  <c r="P330" i="15" s="1"/>
  <c r="W266" i="3"/>
  <c r="AH266" i="3"/>
  <c r="P331" i="15" s="1"/>
  <c r="W267" i="3"/>
  <c r="AH267" i="3"/>
  <c r="P332" i="15" s="1"/>
  <c r="S269" i="3"/>
  <c r="AP272" i="3"/>
  <c r="AS272" i="3"/>
  <c r="AT272" i="3" s="1"/>
  <c r="S274" i="3"/>
  <c r="S275" i="3"/>
  <c r="S277" i="3"/>
  <c r="AH277" i="3"/>
  <c r="P342" i="15" s="1"/>
  <c r="AS280" i="3"/>
  <c r="W282" i="3"/>
  <c r="AH282" i="3"/>
  <c r="P347" i="15" s="1"/>
  <c r="W283" i="3"/>
  <c r="AH283" i="3"/>
  <c r="P348" i="15" s="1"/>
  <c r="AP284" i="3"/>
  <c r="AH284" i="3"/>
  <c r="P349" i="15" s="1"/>
  <c r="W285" i="3"/>
  <c r="AP288" i="3"/>
  <c r="AH288" i="3"/>
  <c r="P353" i="15" s="1"/>
  <c r="W289" i="3"/>
  <c r="S292" i="3"/>
  <c r="AP293" i="3"/>
  <c r="S294" i="3"/>
  <c r="S295" i="3"/>
  <c r="S297" i="3"/>
  <c r="AH297" i="3"/>
  <c r="P362" i="15" s="1"/>
  <c r="AP300" i="3"/>
  <c r="AH300" i="3"/>
  <c r="P365" i="15" s="1"/>
  <c r="AP301" i="3"/>
  <c r="W302" i="3"/>
  <c r="S304" i="3"/>
  <c r="AH305" i="3"/>
  <c r="P370" i="15" s="1"/>
  <c r="AH308" i="3"/>
  <c r="P373" i="15" s="1"/>
  <c r="W309" i="3"/>
  <c r="AP311" i="3"/>
  <c r="S313" i="3"/>
  <c r="AH313" i="3"/>
  <c r="P378" i="15" s="1"/>
  <c r="AS316" i="3"/>
  <c r="W318" i="3"/>
  <c r="AH318" i="3"/>
  <c r="P383" i="15" s="1"/>
  <c r="W319" i="3"/>
  <c r="AH319" i="3"/>
  <c r="P384" i="15" s="1"/>
  <c r="AP320" i="3"/>
  <c r="AH320" i="3"/>
  <c r="P385" i="15" s="1"/>
  <c r="W321" i="3"/>
  <c r="AP322" i="3"/>
  <c r="AP323" i="3"/>
  <c r="S324" i="3"/>
  <c r="AP326" i="3"/>
  <c r="AP327" i="3"/>
  <c r="S328" i="3"/>
  <c r="W329" i="3"/>
  <c r="W334" i="3"/>
  <c r="AH334" i="3"/>
  <c r="P399" i="15" s="1"/>
  <c r="W335" i="3"/>
  <c r="AH335" i="3"/>
  <c r="P400" i="15" s="1"/>
  <c r="AH336" i="3"/>
  <c r="P401" i="15" s="1"/>
  <c r="W337" i="3"/>
  <c r="S340" i="3"/>
  <c r="W341" i="3"/>
  <c r="AS349" i="3"/>
  <c r="AT349" i="3" s="1"/>
  <c r="AH358" i="3"/>
  <c r="P423" i="15" s="1"/>
  <c r="W360" i="3"/>
  <c r="W362" i="3"/>
  <c r="AH364" i="3"/>
  <c r="P429" i="15" s="1"/>
  <c r="S367" i="3"/>
  <c r="S368" i="3"/>
  <c r="S371" i="3"/>
  <c r="AH384" i="3"/>
  <c r="P449" i="15" s="1"/>
  <c r="W390" i="3"/>
  <c r="S394" i="3"/>
  <c r="AS401" i="3"/>
  <c r="AT401" i="3" s="1"/>
  <c r="S409" i="3"/>
  <c r="S410" i="3"/>
  <c r="W441" i="3"/>
  <c r="AP442" i="3"/>
  <c r="W451" i="3"/>
  <c r="AH457" i="3"/>
  <c r="P522" i="15" s="1"/>
  <c r="S325" i="3"/>
  <c r="AH325" i="3"/>
  <c r="P390" i="15" s="1"/>
  <c r="W330" i="3"/>
  <c r="AH330" i="3"/>
  <c r="P395" i="15" s="1"/>
  <c r="W331" i="3"/>
  <c r="AH331" i="3"/>
  <c r="P396" i="15" s="1"/>
  <c r="AP332" i="3"/>
  <c r="AH332" i="3"/>
  <c r="P397" i="15" s="1"/>
  <c r="W333" i="3"/>
  <c r="AP334" i="3"/>
  <c r="AP335" i="3"/>
  <c r="S336" i="3"/>
  <c r="AH340" i="3"/>
  <c r="P405" i="15" s="1"/>
  <c r="S341" i="3"/>
  <c r="AH341" i="3"/>
  <c r="P406" i="15" s="1"/>
  <c r="W342" i="3"/>
  <c r="AH342" i="3"/>
  <c r="P407" i="15" s="1"/>
  <c r="S345" i="3"/>
  <c r="AP347" i="3"/>
  <c r="AP348" i="3"/>
  <c r="AS348" i="3"/>
  <c r="AH351" i="3"/>
  <c r="P416" i="15" s="1"/>
  <c r="W355" i="3"/>
  <c r="AH355" i="3"/>
  <c r="P420" i="15" s="1"/>
  <c r="AP356" i="3"/>
  <c r="S357" i="3"/>
  <c r="W357" i="3"/>
  <c r="S360" i="3"/>
  <c r="AH361" i="3"/>
  <c r="P426" i="15" s="1"/>
  <c r="AH362" i="3"/>
  <c r="P427" i="15" s="1"/>
  <c r="W364" i="3"/>
  <c r="S366" i="3"/>
  <c r="W367" i="3"/>
  <c r="AH367" i="3"/>
  <c r="P432" i="15" s="1"/>
  <c r="AP372" i="3"/>
  <c r="S373" i="3"/>
  <c r="W373" i="3"/>
  <c r="S377" i="3"/>
  <c r="AS381" i="3"/>
  <c r="AT381" i="3" s="1"/>
  <c r="AH385" i="3"/>
  <c r="P450" i="15" s="1"/>
  <c r="S387" i="3"/>
  <c r="S388" i="3"/>
  <c r="S389" i="3"/>
  <c r="W389" i="3"/>
  <c r="AH390" i="3"/>
  <c r="P455" i="15" s="1"/>
  <c r="AH394" i="3"/>
  <c r="P459" i="15" s="1"/>
  <c r="AH395" i="3"/>
  <c r="P460" i="15" s="1"/>
  <c r="S398" i="3"/>
  <c r="AH398" i="3"/>
  <c r="P463" i="15" s="1"/>
  <c r="W401" i="3"/>
  <c r="AP402" i="3"/>
  <c r="AH402" i="3"/>
  <c r="P467" i="15" s="1"/>
  <c r="W403" i="3"/>
  <c r="W404" i="3"/>
  <c r="AH404" i="3"/>
  <c r="P469" i="15" s="1"/>
  <c r="AH405" i="3"/>
  <c r="P470" i="15" s="1"/>
  <c r="AP406" i="3"/>
  <c r="S407" i="3"/>
  <c r="W408" i="3"/>
  <c r="AH408" i="3"/>
  <c r="P473" i="15" s="1"/>
  <c r="AH409" i="3"/>
  <c r="P474" i="15" s="1"/>
  <c r="AS414" i="3"/>
  <c r="AT414" i="3" s="1"/>
  <c r="AS432" i="3"/>
  <c r="AT432" i="3" s="1"/>
  <c r="AH437" i="3"/>
  <c r="P502" i="15" s="1"/>
  <c r="AP452" i="3"/>
  <c r="W453" i="3"/>
  <c r="W343" i="3"/>
  <c r="AH343" i="3"/>
  <c r="P408" i="15" s="1"/>
  <c r="S344" i="3"/>
  <c r="AP345" i="3"/>
  <c r="AH345" i="3"/>
  <c r="P410" i="15" s="1"/>
  <c r="W346" i="3"/>
  <c r="AH347" i="3"/>
  <c r="P412" i="15" s="1"/>
  <c r="S349" i="3"/>
  <c r="AH352" i="3"/>
  <c r="P417" i="15" s="1"/>
  <c r="S353" i="3"/>
  <c r="AH354" i="3"/>
  <c r="P419" i="15" s="1"/>
  <c r="AH356" i="3"/>
  <c r="P421" i="15" s="1"/>
  <c r="AP357" i="3"/>
  <c r="AS357" i="3"/>
  <c r="AT357" i="3" s="1"/>
  <c r="S361" i="3"/>
  <c r="W361" i="3"/>
  <c r="S363" i="3"/>
  <c r="S364" i="3"/>
  <c r="AH365" i="3"/>
  <c r="P430" i="15" s="1"/>
  <c r="AH366" i="3"/>
  <c r="P431" i="15" s="1"/>
  <c r="S369" i="3"/>
  <c r="W369" i="3"/>
  <c r="AH370" i="3"/>
  <c r="P435" i="15" s="1"/>
  <c r="AP373" i="3"/>
  <c r="AH376" i="3"/>
  <c r="P441" i="15" s="1"/>
  <c r="AP377" i="3"/>
  <c r="W379" i="3"/>
  <c r="AH379" i="3"/>
  <c r="P444" i="15" s="1"/>
  <c r="AP388" i="3"/>
  <c r="AP389" i="3"/>
  <c r="AH392" i="3"/>
  <c r="P457" i="15" s="1"/>
  <c r="AP398" i="3"/>
  <c r="S399" i="3"/>
  <c r="AH399" i="3"/>
  <c r="P464" i="15" s="1"/>
  <c r="S400" i="3"/>
  <c r="S401" i="3"/>
  <c r="W405" i="3"/>
  <c r="AP407" i="3"/>
  <c r="AH407" i="3"/>
  <c r="P472" i="15" s="1"/>
  <c r="AS407" i="3"/>
  <c r="AT407" i="3" s="1"/>
  <c r="W411" i="3"/>
  <c r="S417" i="3"/>
  <c r="S418" i="3"/>
  <c r="AH418" i="3"/>
  <c r="P483" i="15" s="1"/>
  <c r="W420" i="3"/>
  <c r="AP422" i="3"/>
  <c r="AP423" i="3"/>
  <c r="AH424" i="3"/>
  <c r="P489" i="15" s="1"/>
  <c r="AH425" i="3"/>
  <c r="P490" i="15" s="1"/>
  <c r="W426" i="3"/>
  <c r="AH427" i="3"/>
  <c r="P492" i="15" s="1"/>
  <c r="W429" i="3"/>
  <c r="S434" i="3"/>
  <c r="W435" i="3"/>
  <c r="W436" i="3"/>
  <c r="S442" i="3"/>
  <c r="AH443" i="3"/>
  <c r="P508" i="15" s="1"/>
  <c r="AH445" i="3"/>
  <c r="P510" i="15" s="1"/>
  <c r="S448" i="3"/>
  <c r="W449" i="3"/>
  <c r="W450" i="3"/>
  <c r="AH456" i="3"/>
  <c r="P521" i="15" s="1"/>
  <c r="AN456" i="3"/>
  <c r="AH380" i="3"/>
  <c r="P445" i="15" s="1"/>
  <c r="S383" i="3"/>
  <c r="S384" i="3"/>
  <c r="S385" i="3"/>
  <c r="W385" i="3"/>
  <c r="AH389" i="3"/>
  <c r="P454" i="15" s="1"/>
  <c r="S390" i="3"/>
  <c r="AP391" i="3"/>
  <c r="AP393" i="3"/>
  <c r="S395" i="3"/>
  <c r="W398" i="3"/>
  <c r="W399" i="3"/>
  <c r="W400" i="3"/>
  <c r="AH400" i="3"/>
  <c r="P465" i="15" s="1"/>
  <c r="AH401" i="3"/>
  <c r="P466" i="15" s="1"/>
  <c r="S402" i="3"/>
  <c r="AP403" i="3"/>
  <c r="AP404" i="3"/>
  <c r="AP405" i="3"/>
  <c r="S406" i="3"/>
  <c r="W406" i="3"/>
  <c r="S408" i="3"/>
  <c r="W409" i="3"/>
  <c r="W410" i="3"/>
  <c r="AP411" i="3"/>
  <c r="AH411" i="3"/>
  <c r="P476" i="15" s="1"/>
  <c r="AS411" i="3"/>
  <c r="AT411" i="3" s="1"/>
  <c r="AH413" i="3"/>
  <c r="P478" i="15" s="1"/>
  <c r="S415" i="3"/>
  <c r="AH415" i="3"/>
  <c r="P480" i="15" s="1"/>
  <c r="W416" i="3"/>
  <c r="W418" i="3"/>
  <c r="S420" i="3"/>
  <c r="AH421" i="3"/>
  <c r="P486" i="15" s="1"/>
  <c r="S427" i="3"/>
  <c r="S428" i="3"/>
  <c r="W428" i="3"/>
  <c r="AH429" i="3"/>
  <c r="P494" i="15" s="1"/>
  <c r="W430" i="3"/>
  <c r="W431" i="3"/>
  <c r="AH431" i="3"/>
  <c r="P496" i="15" s="1"/>
  <c r="S433" i="3"/>
  <c r="W434" i="3"/>
  <c r="AH434" i="3"/>
  <c r="P499" i="15" s="1"/>
  <c r="AP435" i="3"/>
  <c r="S436" i="3"/>
  <c r="AP438" i="3"/>
  <c r="W440" i="3"/>
  <c r="W442" i="3"/>
  <c r="S445" i="3"/>
  <c r="AH446" i="3"/>
  <c r="P511" i="15" s="1"/>
  <c r="W448" i="3"/>
  <c r="S450" i="3"/>
  <c r="AH450" i="3"/>
  <c r="P515" i="15" s="1"/>
  <c r="AP451" i="3"/>
  <c r="AS451" i="3"/>
  <c r="S453" i="3"/>
  <c r="AP454" i="3"/>
  <c r="AH455" i="3"/>
  <c r="P520" i="15" s="1"/>
  <c r="W456" i="3"/>
  <c r="AP457" i="3"/>
  <c r="W458" i="3"/>
  <c r="AH460" i="3"/>
  <c r="P525" i="15" s="1"/>
  <c r="S461" i="3"/>
  <c r="AH410" i="3"/>
  <c r="P475" i="15" s="1"/>
  <c r="S412" i="3"/>
  <c r="AH414" i="3"/>
  <c r="P479" i="15" s="1"/>
  <c r="AP420" i="3"/>
  <c r="AH420" i="3"/>
  <c r="P485" i="15" s="1"/>
  <c r="S423" i="3"/>
  <c r="S424" i="3"/>
  <c r="AP427" i="3"/>
  <c r="AP428" i="3"/>
  <c r="AS428" i="3"/>
  <c r="AH432" i="3"/>
  <c r="P497" i="15" s="1"/>
  <c r="AH433" i="3"/>
  <c r="P498" i="15" s="1"/>
  <c r="AH435" i="3"/>
  <c r="P500" i="15" s="1"/>
  <c r="AP436" i="3"/>
  <c r="S437" i="3"/>
  <c r="AH441" i="3"/>
  <c r="P506" i="15" s="1"/>
  <c r="W444" i="3"/>
  <c r="S446" i="3"/>
  <c r="AH447" i="3"/>
  <c r="P512" i="15" s="1"/>
  <c r="AH449" i="3"/>
  <c r="P514" i="15" s="1"/>
  <c r="S452" i="3"/>
  <c r="W452" i="3"/>
  <c r="AH453" i="3"/>
  <c r="P518" i="15" s="1"/>
  <c r="W454" i="3"/>
  <c r="W455" i="3"/>
  <c r="W459" i="3"/>
  <c r="W460" i="3"/>
  <c r="AH461" i="3"/>
  <c r="P526" i="15" s="1"/>
  <c r="O16" i="2" a="1"/>
  <c r="O16" i="2" s="1"/>
  <c r="H14" i="3" s="1"/>
  <c r="O24" i="2" a="1"/>
  <c r="O24" i="2" s="1"/>
  <c r="H22" i="3" s="1"/>
  <c r="N24" i="3"/>
  <c r="R24" i="3" s="1"/>
  <c r="K89" i="15" s="1"/>
  <c r="N28" i="3"/>
  <c r="R28" i="3" s="1"/>
  <c r="K93" i="15" s="1"/>
  <c r="O32" i="2" a="1"/>
  <c r="O32" i="2" s="1"/>
  <c r="H30" i="3" s="1"/>
  <c r="O36" i="2" a="1"/>
  <c r="O36" i="2" s="1"/>
  <c r="H34" i="3" s="1"/>
  <c r="N40" i="3"/>
  <c r="R40" i="3" s="1"/>
  <c r="K105" i="15" s="1"/>
  <c r="N48" i="3"/>
  <c r="O52" i="2" a="1"/>
  <c r="O52" i="2" s="1"/>
  <c r="H50" i="3" s="1"/>
  <c r="O56" i="2" a="1"/>
  <c r="O56" i="2" s="1"/>
  <c r="H54" i="3" s="1"/>
  <c r="O64" i="2" a="1"/>
  <c r="O64" i="2" s="1"/>
  <c r="H62" i="3" s="1"/>
  <c r="N68" i="3"/>
  <c r="R68" i="3" s="1"/>
  <c r="K133" i="15" s="1"/>
  <c r="N88" i="3"/>
  <c r="R88" i="3" s="1"/>
  <c r="K153" i="15" s="1"/>
  <c r="N104" i="3"/>
  <c r="R104" i="3" s="1"/>
  <c r="K169" i="15" s="1"/>
  <c r="N116" i="3"/>
  <c r="R116" i="3" s="1"/>
  <c r="K181" i="15" s="1"/>
  <c r="N140" i="3"/>
  <c r="R140" i="3" s="1"/>
  <c r="K205" i="15" s="1"/>
  <c r="N9" i="3"/>
  <c r="R9" i="3" s="1"/>
  <c r="K74" i="15" s="1"/>
  <c r="H13" i="2" a="1"/>
  <c r="H13" i="2" s="1"/>
  <c r="B11" i="3" s="1"/>
  <c r="O13" i="2" a="1"/>
  <c r="O13" i="2" s="1"/>
  <c r="H11" i="3" s="1"/>
  <c r="N13" i="3"/>
  <c r="H17" i="2" a="1"/>
  <c r="H17" i="2" s="1"/>
  <c r="B15" i="3" s="1"/>
  <c r="O17" i="2" a="1"/>
  <c r="O17" i="2" s="1"/>
  <c r="H15" i="3" s="1"/>
  <c r="N17" i="3"/>
  <c r="R17" i="3" s="1"/>
  <c r="K82" i="15" s="1"/>
  <c r="H21" i="2" a="1"/>
  <c r="H21" i="2" s="1"/>
  <c r="B19" i="3" s="1"/>
  <c r="O21" i="2" a="1"/>
  <c r="O21" i="2" s="1"/>
  <c r="H19" i="3" s="1"/>
  <c r="N21" i="3"/>
  <c r="R21" i="3" s="1"/>
  <c r="K86" i="15" s="1"/>
  <c r="H25" i="2" a="1"/>
  <c r="H25" i="2" s="1"/>
  <c r="B23" i="3" s="1"/>
  <c r="O25" i="2" a="1"/>
  <c r="O25" i="2" s="1"/>
  <c r="H23" i="3" s="1"/>
  <c r="N25" i="3"/>
  <c r="R25" i="3" s="1"/>
  <c r="K90" i="15" s="1"/>
  <c r="H29" i="2" a="1"/>
  <c r="H29" i="2" s="1"/>
  <c r="B27" i="3" s="1"/>
  <c r="O29" i="2" a="1"/>
  <c r="O29" i="2" s="1"/>
  <c r="H27" i="3" s="1"/>
  <c r="N29" i="3"/>
  <c r="H33" i="2" a="1"/>
  <c r="H33" i="2" s="1"/>
  <c r="B31" i="3" s="1"/>
  <c r="O33" i="2" a="1"/>
  <c r="O33" i="2" s="1"/>
  <c r="H31" i="3" s="1"/>
  <c r="N33" i="3"/>
  <c r="R33" i="3" s="1"/>
  <c r="K98" i="15" s="1"/>
  <c r="H37" i="2" a="1"/>
  <c r="H37" i="2" s="1"/>
  <c r="B35" i="3" s="1"/>
  <c r="O37" i="2" a="1"/>
  <c r="O37" i="2" s="1"/>
  <c r="H35" i="3" s="1"/>
  <c r="N37" i="3"/>
  <c r="R37" i="3" s="1"/>
  <c r="K102" i="15" s="1"/>
  <c r="H41" i="2" a="1"/>
  <c r="H41" i="2" s="1"/>
  <c r="B39" i="3" s="1"/>
  <c r="O41" i="2" a="1"/>
  <c r="O41" i="2" s="1"/>
  <c r="H39" i="3" s="1"/>
  <c r="N41" i="3"/>
  <c r="R41" i="3" s="1"/>
  <c r="K106" i="15" s="1"/>
  <c r="H45" i="2" a="1"/>
  <c r="H45" i="2" s="1"/>
  <c r="B43" i="3" s="1"/>
  <c r="O45" i="2" a="1"/>
  <c r="O45" i="2" s="1"/>
  <c r="H43" i="3" s="1"/>
  <c r="N45" i="3"/>
  <c r="R45" i="3" s="1"/>
  <c r="K110" i="15" s="1"/>
  <c r="H49" i="2" a="1"/>
  <c r="H49" i="2" s="1"/>
  <c r="B47" i="3" s="1"/>
  <c r="O49" i="2" a="1"/>
  <c r="O49" i="2" s="1"/>
  <c r="H47" i="3" s="1"/>
  <c r="N49" i="3"/>
  <c r="R49" i="3" s="1"/>
  <c r="K114" i="15" s="1"/>
  <c r="H53" i="2" a="1"/>
  <c r="H53" i="2" s="1"/>
  <c r="B51" i="3" s="1"/>
  <c r="O53" i="2" a="1"/>
  <c r="O53" i="2" s="1"/>
  <c r="H51" i="3" s="1"/>
  <c r="N53" i="3"/>
  <c r="R53" i="3" s="1"/>
  <c r="K118" i="15" s="1"/>
  <c r="H57" i="2" a="1"/>
  <c r="H57" i="2" s="1"/>
  <c r="B55" i="3" s="1"/>
  <c r="O57" i="2" a="1"/>
  <c r="O57" i="2" s="1"/>
  <c r="H55" i="3" s="1"/>
  <c r="N57" i="3"/>
  <c r="R57" i="3" s="1"/>
  <c r="K122" i="15" s="1"/>
  <c r="H61" i="2" a="1"/>
  <c r="H61" i="2" s="1"/>
  <c r="B59" i="3" s="1"/>
  <c r="O61" i="2" a="1"/>
  <c r="O61" i="2" s="1"/>
  <c r="H59" i="3" s="1"/>
  <c r="N61" i="3"/>
  <c r="H65" i="2" a="1"/>
  <c r="H65" i="2" s="1"/>
  <c r="B63" i="3" s="1"/>
  <c r="O65" i="2" a="1"/>
  <c r="O65" i="2" s="1"/>
  <c r="H63" i="3" s="1"/>
  <c r="N65" i="3"/>
  <c r="R65" i="3" s="1"/>
  <c r="K130" i="15" s="1"/>
  <c r="N67" i="3"/>
  <c r="R67" i="3" s="1"/>
  <c r="K132" i="15" s="1"/>
  <c r="G68" i="3"/>
  <c r="O70" i="2" a="1"/>
  <c r="O70" i="2" s="1"/>
  <c r="H68" i="3" s="1"/>
  <c r="H71" i="2" a="1"/>
  <c r="H71" i="2" s="1"/>
  <c r="B69" i="3" s="1"/>
  <c r="O71" i="2" a="1"/>
  <c r="O71" i="2" s="1"/>
  <c r="H69" i="3" s="1"/>
  <c r="H72" i="2" a="1"/>
  <c r="H72" i="2" s="1"/>
  <c r="B70" i="3" s="1"/>
  <c r="O72" i="2" a="1"/>
  <c r="O72" i="2" s="1"/>
  <c r="H70" i="3" s="1"/>
  <c r="N71" i="3"/>
  <c r="R71" i="3" s="1"/>
  <c r="K136" i="15" s="1"/>
  <c r="G72" i="3"/>
  <c r="O74" i="2" a="1"/>
  <c r="O74" i="2" s="1"/>
  <c r="H72" i="3" s="1"/>
  <c r="H75" i="2" a="1"/>
  <c r="H75" i="2" s="1"/>
  <c r="B73" i="3" s="1"/>
  <c r="O75" i="2" a="1"/>
  <c r="O75" i="2" s="1"/>
  <c r="H73" i="3" s="1"/>
  <c r="H76" i="2" a="1"/>
  <c r="H76" i="2" s="1"/>
  <c r="B74" i="3" s="1"/>
  <c r="O76" i="2" a="1"/>
  <c r="O76" i="2" s="1"/>
  <c r="H74" i="3" s="1"/>
  <c r="N75" i="3"/>
  <c r="R75" i="3" s="1"/>
  <c r="K140" i="15" s="1"/>
  <c r="G76" i="3"/>
  <c r="O78" i="2" a="1"/>
  <c r="O78" i="2" s="1"/>
  <c r="H76" i="3" s="1"/>
  <c r="H79" i="2" a="1"/>
  <c r="H79" i="2" s="1"/>
  <c r="B77" i="3" s="1"/>
  <c r="O79" i="2" a="1"/>
  <c r="O79" i="2" s="1"/>
  <c r="H77" i="3" s="1"/>
  <c r="H80" i="2" a="1"/>
  <c r="H80" i="2" s="1"/>
  <c r="B78" i="3" s="1"/>
  <c r="O80" i="2" a="1"/>
  <c r="O80" i="2" s="1"/>
  <c r="H78" i="3" s="1"/>
  <c r="N79" i="3"/>
  <c r="R79" i="3" s="1"/>
  <c r="K144" i="15" s="1"/>
  <c r="G80" i="3"/>
  <c r="O82" i="2" a="1"/>
  <c r="O82" i="2" s="1"/>
  <c r="H80" i="3" s="1"/>
  <c r="H83" i="2" a="1"/>
  <c r="H83" i="2" s="1"/>
  <c r="B81" i="3" s="1"/>
  <c r="O83" i="2" a="1"/>
  <c r="O83" i="2" s="1"/>
  <c r="H81" i="3" s="1"/>
  <c r="H84" i="2" a="1"/>
  <c r="H84" i="2" s="1"/>
  <c r="B82" i="3" s="1"/>
  <c r="O84" i="2" a="1"/>
  <c r="O84" i="2" s="1"/>
  <c r="H82" i="3" s="1"/>
  <c r="N83" i="3"/>
  <c r="R83" i="3" s="1"/>
  <c r="K148" i="15" s="1"/>
  <c r="G84" i="3"/>
  <c r="O86" i="2" a="1"/>
  <c r="O86" i="2" s="1"/>
  <c r="H84" i="3" s="1"/>
  <c r="H87" i="2" a="1"/>
  <c r="H87" i="2" s="1"/>
  <c r="B85" i="3" s="1"/>
  <c r="O87" i="2" a="1"/>
  <c r="O87" i="2" s="1"/>
  <c r="H85" i="3" s="1"/>
  <c r="H88" i="2" a="1"/>
  <c r="H88" i="2" s="1"/>
  <c r="B86" i="3" s="1"/>
  <c r="O88" i="2" a="1"/>
  <c r="O88" i="2" s="1"/>
  <c r="H86" i="3" s="1"/>
  <c r="N87" i="3"/>
  <c r="R87" i="3" s="1"/>
  <c r="K152" i="15" s="1"/>
  <c r="G88" i="3"/>
  <c r="O90" i="2" a="1"/>
  <c r="O90" i="2" s="1"/>
  <c r="H88" i="3" s="1"/>
  <c r="H91" i="2" a="1"/>
  <c r="H91" i="2" s="1"/>
  <c r="B89" i="3" s="1"/>
  <c r="O91" i="2" a="1"/>
  <c r="O91" i="2" s="1"/>
  <c r="H89" i="3" s="1"/>
  <c r="H92" i="2" a="1"/>
  <c r="H92" i="2" s="1"/>
  <c r="B90" i="3" s="1"/>
  <c r="O92" i="2" a="1"/>
  <c r="O92" i="2" s="1"/>
  <c r="H90" i="3" s="1"/>
  <c r="N91" i="3"/>
  <c r="R91" i="3" s="1"/>
  <c r="K156" i="15" s="1"/>
  <c r="G92" i="3"/>
  <c r="O94" i="2" a="1"/>
  <c r="O94" i="2" s="1"/>
  <c r="H92" i="3" s="1"/>
  <c r="H95" i="2" a="1"/>
  <c r="H95" i="2" s="1"/>
  <c r="B93" i="3" s="1"/>
  <c r="O95" i="2" a="1"/>
  <c r="O95" i="2" s="1"/>
  <c r="H93" i="3" s="1"/>
  <c r="H96" i="2" a="1"/>
  <c r="H96" i="2" s="1"/>
  <c r="B94" i="3" s="1"/>
  <c r="O96" i="2" a="1"/>
  <c r="O96" i="2" s="1"/>
  <c r="H94" i="3" s="1"/>
  <c r="N95" i="3"/>
  <c r="R95" i="3" s="1"/>
  <c r="K160" i="15" s="1"/>
  <c r="G96" i="3"/>
  <c r="O98" i="2" a="1"/>
  <c r="O98" i="2" s="1"/>
  <c r="H96" i="3" s="1"/>
  <c r="H99" i="2" a="1"/>
  <c r="H99" i="2" s="1"/>
  <c r="B97" i="3" s="1"/>
  <c r="O99" i="2" a="1"/>
  <c r="O99" i="2" s="1"/>
  <c r="H97" i="3" s="1"/>
  <c r="H100" i="2" a="1"/>
  <c r="H100" i="2" s="1"/>
  <c r="B98" i="3" s="1"/>
  <c r="O100" i="2" a="1"/>
  <c r="O100" i="2" s="1"/>
  <c r="H98" i="3" s="1"/>
  <c r="N99" i="3"/>
  <c r="R99" i="3" s="1"/>
  <c r="K164" i="15" s="1"/>
  <c r="G100" i="3"/>
  <c r="O102" i="2" a="1"/>
  <c r="O102" i="2" s="1"/>
  <c r="H100" i="3" s="1"/>
  <c r="H103" i="2" a="1"/>
  <c r="H103" i="2" s="1"/>
  <c r="B101" i="3" s="1"/>
  <c r="O103" i="2" a="1"/>
  <c r="O103" i="2" s="1"/>
  <c r="H101" i="3" s="1"/>
  <c r="H104" i="2" a="1"/>
  <c r="H104" i="2" s="1"/>
  <c r="B102" i="3" s="1"/>
  <c r="O104" i="2" a="1"/>
  <c r="O104" i="2" s="1"/>
  <c r="H102" i="3" s="1"/>
  <c r="N103" i="3"/>
  <c r="R103" i="3" s="1"/>
  <c r="K168" i="15" s="1"/>
  <c r="G104" i="3"/>
  <c r="O106" i="2" a="1"/>
  <c r="O106" i="2" s="1"/>
  <c r="H104" i="3" s="1"/>
  <c r="H107" i="2" a="1"/>
  <c r="H107" i="2" s="1"/>
  <c r="B105" i="3" s="1"/>
  <c r="O107" i="2" a="1"/>
  <c r="O107" i="2" s="1"/>
  <c r="H105" i="3" s="1"/>
  <c r="H108" i="2" a="1"/>
  <c r="H108" i="2" s="1"/>
  <c r="B106" i="3" s="1"/>
  <c r="O108" i="2" a="1"/>
  <c r="O108" i="2" s="1"/>
  <c r="H106" i="3" s="1"/>
  <c r="N107" i="3"/>
  <c r="R107" i="3" s="1"/>
  <c r="K172" i="15" s="1"/>
  <c r="G108" i="3"/>
  <c r="O110" i="2" a="1"/>
  <c r="O110" i="2" s="1"/>
  <c r="H108" i="3" s="1"/>
  <c r="H111" i="2" a="1"/>
  <c r="H111" i="2" s="1"/>
  <c r="B109" i="3" s="1"/>
  <c r="O111" i="2" a="1"/>
  <c r="O111" i="2" s="1"/>
  <c r="H109" i="3" s="1"/>
  <c r="H112" i="2" a="1"/>
  <c r="H112" i="2" s="1"/>
  <c r="B110" i="3" s="1"/>
  <c r="O112" i="2" a="1"/>
  <c r="O112" i="2" s="1"/>
  <c r="H110" i="3" s="1"/>
  <c r="N111" i="3"/>
  <c r="R111" i="3" s="1"/>
  <c r="K176" i="15" s="1"/>
  <c r="G112" i="3"/>
  <c r="O114" i="2" a="1"/>
  <c r="O114" i="2" s="1"/>
  <c r="H112" i="3" s="1"/>
  <c r="H115" i="2" a="1"/>
  <c r="H115" i="2" s="1"/>
  <c r="B113" i="3" s="1"/>
  <c r="O115" i="2" a="1"/>
  <c r="O115" i="2" s="1"/>
  <c r="H113" i="3" s="1"/>
  <c r="H116" i="2" a="1"/>
  <c r="H116" i="2" s="1"/>
  <c r="B114" i="3" s="1"/>
  <c r="O116" i="2" a="1"/>
  <c r="O116" i="2" s="1"/>
  <c r="H114" i="3" s="1"/>
  <c r="N115" i="3"/>
  <c r="R115" i="3" s="1"/>
  <c r="K180" i="15" s="1"/>
  <c r="G116" i="3"/>
  <c r="O118" i="2" a="1"/>
  <c r="O118" i="2" s="1"/>
  <c r="H116" i="3" s="1"/>
  <c r="H119" i="2" a="1"/>
  <c r="H119" i="2" s="1"/>
  <c r="B117" i="3" s="1"/>
  <c r="O119" i="2" a="1"/>
  <c r="O119" i="2" s="1"/>
  <c r="H117" i="3" s="1"/>
  <c r="H120" i="2" a="1"/>
  <c r="H120" i="2" s="1"/>
  <c r="B118" i="3" s="1"/>
  <c r="O120" i="2" a="1"/>
  <c r="O120" i="2" s="1"/>
  <c r="H118" i="3" s="1"/>
  <c r="N119" i="3"/>
  <c r="R119" i="3" s="1"/>
  <c r="K184" i="15" s="1"/>
  <c r="G120" i="3"/>
  <c r="O122" i="2" a="1"/>
  <c r="O122" i="2" s="1"/>
  <c r="H120" i="3" s="1"/>
  <c r="H123" i="2" a="1"/>
  <c r="H123" i="2" s="1"/>
  <c r="B121" i="3" s="1"/>
  <c r="O123" i="2" a="1"/>
  <c r="O123" i="2" s="1"/>
  <c r="H121" i="3" s="1"/>
  <c r="H124" i="2" a="1"/>
  <c r="H124" i="2" s="1"/>
  <c r="B122" i="3" s="1"/>
  <c r="O124" i="2" a="1"/>
  <c r="O124" i="2" s="1"/>
  <c r="H122" i="3" s="1"/>
  <c r="N123" i="3"/>
  <c r="R123" i="3" s="1"/>
  <c r="K188" i="15" s="1"/>
  <c r="G124" i="3"/>
  <c r="O126" i="2" a="1"/>
  <c r="O126" i="2" s="1"/>
  <c r="H124" i="3" s="1"/>
  <c r="H127" i="2" a="1"/>
  <c r="H127" i="2" s="1"/>
  <c r="B125" i="3" s="1"/>
  <c r="O127" i="2" a="1"/>
  <c r="O127" i="2" s="1"/>
  <c r="H125" i="3" s="1"/>
  <c r="H128" i="2" a="1"/>
  <c r="H128" i="2" s="1"/>
  <c r="B126" i="3" s="1"/>
  <c r="O128" i="2" a="1"/>
  <c r="O128" i="2" s="1"/>
  <c r="H126" i="3" s="1"/>
  <c r="N127" i="3"/>
  <c r="G128" i="3"/>
  <c r="O130" i="2" a="1"/>
  <c r="O130" i="2" s="1"/>
  <c r="H128" i="3" s="1"/>
  <c r="H131" i="2" a="1"/>
  <c r="H131" i="2" s="1"/>
  <c r="B129" i="3" s="1"/>
  <c r="O131" i="2" a="1"/>
  <c r="O131" i="2" s="1"/>
  <c r="H129" i="3" s="1"/>
  <c r="H132" i="2" a="1"/>
  <c r="H132" i="2" s="1"/>
  <c r="B130" i="3" s="1"/>
  <c r="O132" i="2" a="1"/>
  <c r="O132" i="2" s="1"/>
  <c r="H130" i="3" s="1"/>
  <c r="N131" i="3"/>
  <c r="G132" i="3"/>
  <c r="O134" i="2" a="1"/>
  <c r="O134" i="2" s="1"/>
  <c r="H132" i="3" s="1"/>
  <c r="H135" i="2" a="1"/>
  <c r="H135" i="2" s="1"/>
  <c r="B133" i="3" s="1"/>
  <c r="O135" i="2" a="1"/>
  <c r="O135" i="2" s="1"/>
  <c r="H133" i="3" s="1"/>
  <c r="H136" i="2" a="1"/>
  <c r="H136" i="2" s="1"/>
  <c r="B134" i="3" s="1"/>
  <c r="O136" i="2" a="1"/>
  <c r="O136" i="2" s="1"/>
  <c r="H134" i="3" s="1"/>
  <c r="N135" i="3"/>
  <c r="R135" i="3" s="1"/>
  <c r="K200" i="15" s="1"/>
  <c r="G136" i="3"/>
  <c r="O138" i="2" a="1"/>
  <c r="O138" i="2" s="1"/>
  <c r="H136" i="3" s="1"/>
  <c r="H139" i="2" a="1"/>
  <c r="H139" i="2" s="1"/>
  <c r="B137" i="3" s="1"/>
  <c r="O139" i="2" a="1"/>
  <c r="O139" i="2" s="1"/>
  <c r="H137" i="3" s="1"/>
  <c r="H140" i="2" a="1"/>
  <c r="H140" i="2" s="1"/>
  <c r="B138" i="3" s="1"/>
  <c r="O140" i="2" a="1"/>
  <c r="O140" i="2" s="1"/>
  <c r="H138" i="3" s="1"/>
  <c r="N139" i="3"/>
  <c r="R139" i="3" s="1"/>
  <c r="K204" i="15" s="1"/>
  <c r="G140" i="3"/>
  <c r="O142" i="2" a="1"/>
  <c r="O142" i="2" s="1"/>
  <c r="H140" i="3" s="1"/>
  <c r="H143" i="2" a="1"/>
  <c r="H143" i="2" s="1"/>
  <c r="B141" i="3" s="1"/>
  <c r="O143" i="2" a="1"/>
  <c r="O143" i="2" s="1"/>
  <c r="H141" i="3" s="1"/>
  <c r="H144" i="2" a="1"/>
  <c r="H144" i="2" s="1"/>
  <c r="B142" i="3" s="1"/>
  <c r="O144" i="2" a="1"/>
  <c r="O144" i="2" s="1"/>
  <c r="H142" i="3" s="1"/>
  <c r="N143" i="3"/>
  <c r="R143" i="3" s="1"/>
  <c r="K208" i="15" s="1"/>
  <c r="G144" i="3"/>
  <c r="O146" i="2" a="1"/>
  <c r="O146" i="2" s="1"/>
  <c r="H144" i="3" s="1"/>
  <c r="H147" i="2" a="1"/>
  <c r="H147" i="2" s="1"/>
  <c r="B145" i="3" s="1"/>
  <c r="O147" i="2" a="1"/>
  <c r="O147" i="2" s="1"/>
  <c r="H145" i="3" s="1"/>
  <c r="H148" i="2" a="1"/>
  <c r="H148" i="2" s="1"/>
  <c r="B146" i="3" s="1"/>
  <c r="O148" i="2" a="1"/>
  <c r="O148" i="2" s="1"/>
  <c r="H146" i="3" s="1"/>
  <c r="N147" i="3"/>
  <c r="R147" i="3" s="1"/>
  <c r="K212" i="15" s="1"/>
  <c r="G148" i="3"/>
  <c r="O150" i="2" a="1"/>
  <c r="O150" i="2" s="1"/>
  <c r="H148" i="3" s="1"/>
  <c r="H151" i="2" a="1"/>
  <c r="H151" i="2" s="1"/>
  <c r="B149" i="3" s="1"/>
  <c r="O151" i="2" a="1"/>
  <c r="O151" i="2" s="1"/>
  <c r="H149" i="3" s="1"/>
  <c r="H152" i="2" a="1"/>
  <c r="H152" i="2" s="1"/>
  <c r="B150" i="3" s="1"/>
  <c r="O152" i="2" a="1"/>
  <c r="O152" i="2" s="1"/>
  <c r="H150" i="3" s="1"/>
  <c r="N151" i="3"/>
  <c r="R151" i="3" s="1"/>
  <c r="K216" i="15" s="1"/>
  <c r="G152" i="3"/>
  <c r="O154" i="2" a="1"/>
  <c r="O154" i="2" s="1"/>
  <c r="H152" i="3" s="1"/>
  <c r="H155" i="2" a="1"/>
  <c r="H155" i="2" s="1"/>
  <c r="B153" i="3" s="1"/>
  <c r="O155" i="2" a="1"/>
  <c r="O155" i="2" s="1"/>
  <c r="H153" i="3" s="1"/>
  <c r="H156" i="2" a="1"/>
  <c r="H156" i="2" s="1"/>
  <c r="B154" i="3" s="1"/>
  <c r="O156" i="2" a="1"/>
  <c r="O156" i="2" s="1"/>
  <c r="H154" i="3" s="1"/>
  <c r="N155" i="3"/>
  <c r="R155" i="3" s="1"/>
  <c r="K220" i="15" s="1"/>
  <c r="G156" i="3"/>
  <c r="O158" i="2" a="1"/>
  <c r="O158" i="2" s="1"/>
  <c r="H156" i="3" s="1"/>
  <c r="H159" i="2" a="1"/>
  <c r="H159" i="2" s="1"/>
  <c r="B157" i="3" s="1"/>
  <c r="O159" i="2" a="1"/>
  <c r="O159" i="2" s="1"/>
  <c r="H157" i="3" s="1"/>
  <c r="H160" i="2" a="1"/>
  <c r="H160" i="2" s="1"/>
  <c r="B158" i="3" s="1"/>
  <c r="O160" i="2" a="1"/>
  <c r="O160" i="2" s="1"/>
  <c r="H158" i="3" s="1"/>
  <c r="N159" i="3"/>
  <c r="R159" i="3" s="1"/>
  <c r="K224" i="15" s="1"/>
  <c r="G160" i="3"/>
  <c r="O162" i="2" a="1"/>
  <c r="O162" i="2" s="1"/>
  <c r="H160" i="3" s="1"/>
  <c r="H163" i="2" a="1"/>
  <c r="H163" i="2" s="1"/>
  <c r="B161" i="3" s="1"/>
  <c r="O163" i="2" a="1"/>
  <c r="O163" i="2" s="1"/>
  <c r="H161" i="3" s="1"/>
  <c r="H164" i="2" a="1"/>
  <c r="H164" i="2" s="1"/>
  <c r="B162" i="3" s="1"/>
  <c r="O164" i="2" a="1"/>
  <c r="O164" i="2" s="1"/>
  <c r="H162" i="3" s="1"/>
  <c r="N163" i="3"/>
  <c r="R163" i="3" s="1"/>
  <c r="K228" i="15" s="1"/>
  <c r="G164" i="3"/>
  <c r="O166" i="2" a="1"/>
  <c r="O166" i="2" s="1"/>
  <c r="H164" i="3" s="1"/>
  <c r="H167" i="2" a="1"/>
  <c r="H167" i="2" s="1"/>
  <c r="B165" i="3" s="1"/>
  <c r="O167" i="2" a="1"/>
  <c r="O167" i="2" s="1"/>
  <c r="H165" i="3" s="1"/>
  <c r="H168" i="2" a="1"/>
  <c r="H168" i="2" s="1"/>
  <c r="B166" i="3" s="1"/>
  <c r="O168" i="2" a="1"/>
  <c r="O168" i="2" s="1"/>
  <c r="H166" i="3" s="1"/>
  <c r="N167" i="3"/>
  <c r="R167" i="3" s="1"/>
  <c r="K232" i="15" s="1"/>
  <c r="G168" i="3"/>
  <c r="O170" i="2" a="1"/>
  <c r="O170" i="2" s="1"/>
  <c r="H168" i="3" s="1"/>
  <c r="H171" i="2" a="1"/>
  <c r="H171" i="2" s="1"/>
  <c r="B169" i="3" s="1"/>
  <c r="O171" i="2" a="1"/>
  <c r="O171" i="2" s="1"/>
  <c r="H169" i="3" s="1"/>
  <c r="H172" i="2" a="1"/>
  <c r="H172" i="2" s="1"/>
  <c r="B170" i="3" s="1"/>
  <c r="O172" i="2" a="1"/>
  <c r="O172" i="2" s="1"/>
  <c r="H170" i="3" s="1"/>
  <c r="N171" i="3"/>
  <c r="R171" i="3" s="1"/>
  <c r="K236" i="15" s="1"/>
  <c r="G172" i="3"/>
  <c r="O174" i="2" a="1"/>
  <c r="O174" i="2" s="1"/>
  <c r="H172" i="3" s="1"/>
  <c r="F174" i="3"/>
  <c r="E239" i="15" s="1"/>
  <c r="H176" i="2" a="1"/>
  <c r="H176" i="2" s="1"/>
  <c r="B174" i="3" s="1"/>
  <c r="G176" i="3"/>
  <c r="O178" i="2" a="1"/>
  <c r="O178" i="2" s="1"/>
  <c r="H176" i="3" s="1"/>
  <c r="F178" i="3"/>
  <c r="E243" i="15" s="1"/>
  <c r="H180" i="2" a="1"/>
  <c r="H180" i="2" s="1"/>
  <c r="B178" i="3" s="1"/>
  <c r="G180" i="3"/>
  <c r="O182" i="2" a="1"/>
  <c r="O182" i="2" s="1"/>
  <c r="H180" i="3" s="1"/>
  <c r="F182" i="3"/>
  <c r="E247" i="15" s="1"/>
  <c r="H184" i="2" a="1"/>
  <c r="H184" i="2" s="1"/>
  <c r="B182" i="3" s="1"/>
  <c r="G184" i="3"/>
  <c r="O186" i="2" a="1"/>
  <c r="O186" i="2" s="1"/>
  <c r="H184" i="3" s="1"/>
  <c r="F186" i="3"/>
  <c r="E251" i="15" s="1"/>
  <c r="H188" i="2" a="1"/>
  <c r="H188" i="2" s="1"/>
  <c r="B186" i="3" s="1"/>
  <c r="G188" i="3"/>
  <c r="O190" i="2" a="1"/>
  <c r="O190" i="2" s="1"/>
  <c r="H188" i="3" s="1"/>
  <c r="F190" i="3"/>
  <c r="E255" i="15" s="1"/>
  <c r="H192" i="2" a="1"/>
  <c r="H192" i="2" s="1"/>
  <c r="B190" i="3" s="1"/>
  <c r="G192" i="3"/>
  <c r="O194" i="2" a="1"/>
  <c r="O194" i="2" s="1"/>
  <c r="H192" i="3" s="1"/>
  <c r="F194" i="3"/>
  <c r="E259" i="15" s="1"/>
  <c r="H196" i="2" a="1"/>
  <c r="H196" i="2" s="1"/>
  <c r="B194" i="3" s="1"/>
  <c r="G196" i="3"/>
  <c r="O198" i="2" a="1"/>
  <c r="O198" i="2" s="1"/>
  <c r="H196" i="3" s="1"/>
  <c r="F198" i="3"/>
  <c r="E263" i="15" s="1"/>
  <c r="H200" i="2" a="1"/>
  <c r="H200" i="2" s="1"/>
  <c r="B198" i="3" s="1"/>
  <c r="G200" i="3"/>
  <c r="O202" i="2" a="1"/>
  <c r="O202" i="2" s="1"/>
  <c r="H200" i="3" s="1"/>
  <c r="F202" i="3"/>
  <c r="E267" i="15" s="1"/>
  <c r="H204" i="2" a="1"/>
  <c r="H204" i="2" s="1"/>
  <c r="B202" i="3" s="1"/>
  <c r="G204" i="3"/>
  <c r="O206" i="2" a="1"/>
  <c r="O206" i="2" s="1"/>
  <c r="H204" i="3" s="1"/>
  <c r="F206" i="3"/>
  <c r="E271" i="15" s="1"/>
  <c r="H208" i="2" a="1"/>
  <c r="H208" i="2" s="1"/>
  <c r="B206" i="3" s="1"/>
  <c r="G208" i="3"/>
  <c r="O210" i="2" a="1"/>
  <c r="O210" i="2" s="1"/>
  <c r="H208" i="3" s="1"/>
  <c r="F210" i="3"/>
  <c r="E275" i="15" s="1"/>
  <c r="H212" i="2" a="1"/>
  <c r="H212" i="2" s="1"/>
  <c r="B210" i="3" s="1"/>
  <c r="G212" i="3"/>
  <c r="O214" i="2" a="1"/>
  <c r="O214" i="2" s="1"/>
  <c r="H212" i="3" s="1"/>
  <c r="F214" i="3"/>
  <c r="E279" i="15" s="1"/>
  <c r="H216" i="2" a="1"/>
  <c r="H216" i="2" s="1"/>
  <c r="B214" i="3" s="1"/>
  <c r="G216" i="3"/>
  <c r="O218" i="2" a="1"/>
  <c r="O218" i="2" s="1"/>
  <c r="H216" i="3" s="1"/>
  <c r="F218" i="3"/>
  <c r="E283" i="15" s="1"/>
  <c r="H220" i="2" a="1"/>
  <c r="H220" i="2" s="1"/>
  <c r="B218" i="3" s="1"/>
  <c r="G220" i="3"/>
  <c r="O222" i="2" a="1"/>
  <c r="O222" i="2" s="1"/>
  <c r="H220" i="3" s="1"/>
  <c r="F222" i="3"/>
  <c r="E287" i="15" s="1"/>
  <c r="H224" i="2" a="1"/>
  <c r="H224" i="2" s="1"/>
  <c r="B222" i="3" s="1"/>
  <c r="G224" i="3"/>
  <c r="O226" i="2" a="1"/>
  <c r="O226" i="2" s="1"/>
  <c r="H224" i="3" s="1"/>
  <c r="F226" i="3"/>
  <c r="E291" i="15" s="1"/>
  <c r="H228" i="2" a="1"/>
  <c r="H228" i="2" s="1"/>
  <c r="B226" i="3" s="1"/>
  <c r="G232" i="3"/>
  <c r="O234" i="2" a="1"/>
  <c r="O234" i="2" s="1"/>
  <c r="H232" i="3" s="1"/>
  <c r="AL234" i="2"/>
  <c r="AR232" i="3" s="1"/>
  <c r="O241" i="2" a="1"/>
  <c r="O241" i="2" s="1"/>
  <c r="H239" i="3" s="1"/>
  <c r="AL241" i="2"/>
  <c r="AR239" i="3" s="1"/>
  <c r="N241" i="3"/>
  <c r="F242" i="3"/>
  <c r="E307" i="15" s="1"/>
  <c r="H244" i="2" a="1"/>
  <c r="H244" i="2" s="1"/>
  <c r="B242" i="3" s="1"/>
  <c r="G248" i="3"/>
  <c r="O250" i="2" a="1"/>
  <c r="O250" i="2" s="1"/>
  <c r="H248" i="3" s="1"/>
  <c r="AL250" i="2"/>
  <c r="AR248" i="3" s="1"/>
  <c r="O257" i="2" a="1"/>
  <c r="O257" i="2" s="1"/>
  <c r="H255" i="3" s="1"/>
  <c r="AL257" i="2"/>
  <c r="AR255" i="3" s="1"/>
  <c r="N257" i="3"/>
  <c r="R257" i="3" s="1"/>
  <c r="K322" i="15" s="1"/>
  <c r="F258" i="3"/>
  <c r="E323" i="15" s="1"/>
  <c r="H260" i="2" a="1"/>
  <c r="H260" i="2" s="1"/>
  <c r="B258" i="3" s="1"/>
  <c r="G264" i="3"/>
  <c r="O266" i="2" a="1"/>
  <c r="O266" i="2" s="1"/>
  <c r="H264" i="3" s="1"/>
  <c r="AL266" i="2"/>
  <c r="AR264" i="3" s="1"/>
  <c r="O273" i="2" a="1"/>
  <c r="O273" i="2" s="1"/>
  <c r="H271" i="3" s="1"/>
  <c r="AL273" i="2"/>
  <c r="AR271" i="3" s="1"/>
  <c r="AT271" i="3" s="1"/>
  <c r="N273" i="3"/>
  <c r="R273" i="3" s="1"/>
  <c r="K338" i="15" s="1"/>
  <c r="F274" i="3"/>
  <c r="E339" i="15" s="1"/>
  <c r="H276" i="2" a="1"/>
  <c r="H276" i="2" s="1"/>
  <c r="B274" i="3" s="1"/>
  <c r="G280" i="3"/>
  <c r="O282" i="2" a="1"/>
  <c r="O282" i="2" s="1"/>
  <c r="H280" i="3" s="1"/>
  <c r="AL282" i="2"/>
  <c r="AR280" i="3" s="1"/>
  <c r="O289" i="2" a="1"/>
  <c r="O289" i="2" s="1"/>
  <c r="H287" i="3" s="1"/>
  <c r="AL289" i="2"/>
  <c r="AR287" i="3" s="1"/>
  <c r="AT287" i="3" s="1"/>
  <c r="N289" i="3"/>
  <c r="R289" i="3" s="1"/>
  <c r="K354" i="15" s="1"/>
  <c r="F290" i="3"/>
  <c r="E355" i="15" s="1"/>
  <c r="H292" i="2" a="1"/>
  <c r="H292" i="2" s="1"/>
  <c r="B290" i="3" s="1"/>
  <c r="G296" i="3"/>
  <c r="O298" i="2" a="1"/>
  <c r="O298" i="2" s="1"/>
  <c r="H296" i="3" s="1"/>
  <c r="AL298" i="2"/>
  <c r="AR296" i="3" s="1"/>
  <c r="O305" i="2" a="1"/>
  <c r="O305" i="2" s="1"/>
  <c r="H303" i="3" s="1"/>
  <c r="AL305" i="2"/>
  <c r="AR303" i="3" s="1"/>
  <c r="N305" i="3"/>
  <c r="R305" i="3" s="1"/>
  <c r="K370" i="15" s="1"/>
  <c r="F306" i="3"/>
  <c r="E371" i="15" s="1"/>
  <c r="H308" i="2" a="1"/>
  <c r="H308" i="2" s="1"/>
  <c r="B306" i="3" s="1"/>
  <c r="G312" i="3"/>
  <c r="O314" i="2" a="1"/>
  <c r="O314" i="2" s="1"/>
  <c r="H312" i="3" s="1"/>
  <c r="AL314" i="2"/>
  <c r="AR312" i="3" s="1"/>
  <c r="G432" i="3"/>
  <c r="O434" i="2" a="1"/>
  <c r="O434" i="2" s="1"/>
  <c r="H432" i="3" s="1"/>
  <c r="O441" i="2" a="1"/>
  <c r="O441" i="2" s="1"/>
  <c r="H439" i="3" s="1"/>
  <c r="N441" i="3"/>
  <c r="R441" i="3" s="1"/>
  <c r="K506" i="15" s="1"/>
  <c r="F442" i="3"/>
  <c r="E507" i="15" s="1"/>
  <c r="H444" i="2" a="1"/>
  <c r="H444" i="2" s="1"/>
  <c r="B442" i="3" s="1"/>
  <c r="G448" i="3"/>
  <c r="O450" i="2" a="1"/>
  <c r="O450" i="2" s="1"/>
  <c r="H448" i="3" s="1"/>
  <c r="O457" i="2" a="1"/>
  <c r="O457" i="2" s="1"/>
  <c r="H455" i="3" s="1"/>
  <c r="N457" i="3"/>
  <c r="F458" i="3"/>
  <c r="E523" i="15" s="1"/>
  <c r="H460" i="2" a="1"/>
  <c r="H460" i="2" s="1"/>
  <c r="B458" i="3" s="1"/>
  <c r="O461" i="2" a="1"/>
  <c r="O461" i="2" s="1"/>
  <c r="H459" i="3" s="1"/>
  <c r="AL462" i="2"/>
  <c r="AR460" i="3" s="1"/>
  <c r="AT460" i="3" s="1"/>
  <c r="N461" i="3"/>
  <c r="F462" i="3"/>
  <c r="E527" i="15" s="1"/>
  <c r="H464" i="2" a="1"/>
  <c r="H464" i="2" s="1"/>
  <c r="B462" i="3" s="1"/>
  <c r="O465" i="2" a="1"/>
  <c r="O465" i="2" s="1"/>
  <c r="AL466" i="2"/>
  <c r="O469" i="2" a="1"/>
  <c r="O469" i="2" s="1"/>
  <c r="AL470" i="2"/>
  <c r="O473" i="2" a="1"/>
  <c r="O473" i="2" s="1"/>
  <c r="AL474" i="2"/>
  <c r="O477" i="2" a="1"/>
  <c r="O477" i="2" s="1"/>
  <c r="AL478" i="2"/>
  <c r="O481" i="2" a="1"/>
  <c r="O481" i="2" s="1"/>
  <c r="AL482" i="2"/>
  <c r="O485" i="2" a="1"/>
  <c r="O485" i="2" s="1"/>
  <c r="AL486" i="2"/>
  <c r="O489" i="2" a="1"/>
  <c r="O489" i="2" s="1"/>
  <c r="AL490" i="2"/>
  <c r="O493" i="2" a="1"/>
  <c r="O493" i="2" s="1"/>
  <c r="AL494" i="2"/>
  <c r="O497" i="2" a="1"/>
  <c r="O497" i="2" s="1"/>
  <c r="AL498" i="2"/>
  <c r="O501" i="2" a="1"/>
  <c r="O501" i="2" s="1"/>
  <c r="AL502" i="2"/>
  <c r="O505" i="2" a="1"/>
  <c r="O505" i="2" s="1"/>
  <c r="AL506" i="2"/>
  <c r="O509" i="2" a="1"/>
  <c r="O509" i="2" s="1"/>
  <c r="AL510" i="2"/>
  <c r="O513" i="2" a="1"/>
  <c r="O513" i="2" s="1"/>
  <c r="AL514" i="2"/>
  <c r="O517" i="2" a="1"/>
  <c r="O517" i="2" s="1"/>
  <c r="AL518" i="2"/>
  <c r="O521" i="2" a="1"/>
  <c r="O521" i="2" s="1"/>
  <c r="AL522" i="2"/>
  <c r="O525" i="2" a="1"/>
  <c r="O525" i="2" s="1"/>
  <c r="O529" i="2" a="1"/>
  <c r="O529" i="2" s="1"/>
  <c r="AL529" i="2"/>
  <c r="O538" i="2" a="1"/>
  <c r="O538" i="2" s="1"/>
  <c r="AL538" i="2"/>
  <c r="O540" i="2" a="1"/>
  <c r="O540" i="2" s="1"/>
  <c r="O545" i="2" a="1"/>
  <c r="O545" i="2" s="1"/>
  <c r="AL545" i="2"/>
  <c r="O554" i="2" a="1"/>
  <c r="O554" i="2" s="1"/>
  <c r="AL554" i="2"/>
  <c r="O556" i="2" a="1"/>
  <c r="O556" i="2" s="1"/>
  <c r="O561" i="2" a="1"/>
  <c r="O561" i="2" s="1"/>
  <c r="AL561" i="2"/>
  <c r="O570" i="2" a="1"/>
  <c r="O570" i="2" s="1"/>
  <c r="AL570" i="2"/>
  <c r="O572" i="2" a="1"/>
  <c r="O572" i="2" s="1"/>
  <c r="O577" i="2" a="1"/>
  <c r="O577" i="2" s="1"/>
  <c r="AL577" i="2"/>
  <c r="O586" i="2" a="1"/>
  <c r="O586" i="2" s="1"/>
  <c r="AL586" i="2"/>
  <c r="O588" i="2" a="1"/>
  <c r="O588" i="2" s="1"/>
  <c r="O593" i="2" a="1"/>
  <c r="O593" i="2" s="1"/>
  <c r="AL593" i="2"/>
  <c r="O602" i="2" a="1"/>
  <c r="O602" i="2" s="1"/>
  <c r="AL602" i="2"/>
  <c r="O604" i="2" a="1"/>
  <c r="O604" i="2" s="1"/>
  <c r="O608" i="2" a="1"/>
  <c r="O608" i="2" s="1"/>
  <c r="O609" i="2" a="1"/>
  <c r="O609" i="2" s="1"/>
  <c r="O616" i="2" a="1"/>
  <c r="O616" i="2" s="1"/>
  <c r="O617" i="2" a="1"/>
  <c r="O617" i="2" s="1"/>
  <c r="O624" i="2" a="1"/>
  <c r="O624" i="2" s="1"/>
  <c r="O625" i="2" a="1"/>
  <c r="O625" i="2" s="1"/>
  <c r="O632" i="2" a="1"/>
  <c r="O632" i="2" s="1"/>
  <c r="O633" i="2" a="1"/>
  <c r="O633" i="2" s="1"/>
  <c r="O640" i="2" a="1"/>
  <c r="O640" i="2" s="1"/>
  <c r="O641" i="2" a="1"/>
  <c r="O641" i="2" s="1"/>
  <c r="O648" i="2" a="1"/>
  <c r="O648" i="2" s="1"/>
  <c r="O649" i="2" a="1"/>
  <c r="O649" i="2" s="1"/>
  <c r="O656" i="2" a="1"/>
  <c r="O656" i="2" s="1"/>
  <c r="O657" i="2" a="1"/>
  <c r="O657" i="2" s="1"/>
  <c r="O12" i="2" a="1"/>
  <c r="O12" i="2" s="1"/>
  <c r="H10" i="3" s="1"/>
  <c r="N16" i="3"/>
  <c r="R16" i="3" s="1"/>
  <c r="K81" i="15" s="1"/>
  <c r="O28" i="2" a="1"/>
  <c r="O28" i="2" s="1"/>
  <c r="H26" i="3" s="1"/>
  <c r="N10" i="3"/>
  <c r="O18" i="2" a="1"/>
  <c r="O18" i="2" s="1"/>
  <c r="H16" i="3" s="1"/>
  <c r="N18" i="3"/>
  <c r="R18" i="3" s="1"/>
  <c r="K83" i="15" s="1"/>
  <c r="O22" i="2" a="1"/>
  <c r="O22" i="2" s="1"/>
  <c r="H20" i="3" s="1"/>
  <c r="O26" i="2" a="1"/>
  <c r="O26" i="2" s="1"/>
  <c r="H24" i="3" s="1"/>
  <c r="N30" i="3"/>
  <c r="R30" i="3" s="1"/>
  <c r="K95" i="15" s="1"/>
  <c r="O34" i="2" a="1"/>
  <c r="O34" i="2" s="1"/>
  <c r="H32" i="3" s="1"/>
  <c r="N34" i="3"/>
  <c r="R34" i="3" s="1"/>
  <c r="K99" i="15" s="1"/>
  <c r="O38" i="2" a="1"/>
  <c r="O38" i="2" s="1"/>
  <c r="H36" i="3" s="1"/>
  <c r="O42" i="2" a="1"/>
  <c r="O42" i="2" s="1"/>
  <c r="H40" i="3" s="1"/>
  <c r="N42" i="3"/>
  <c r="R42" i="3" s="1"/>
  <c r="K107" i="15" s="1"/>
  <c r="N50" i="3"/>
  <c r="R50" i="3" s="1"/>
  <c r="K115" i="15" s="1"/>
  <c r="N54" i="3"/>
  <c r="R54" i="3" s="1"/>
  <c r="K119" i="15" s="1"/>
  <c r="O58" i="2" a="1"/>
  <c r="O58" i="2" s="1"/>
  <c r="H56" i="3" s="1"/>
  <c r="N58" i="3"/>
  <c r="R58" i="3" s="1"/>
  <c r="K123" i="15" s="1"/>
  <c r="O62" i="2" a="1"/>
  <c r="O62" i="2" s="1"/>
  <c r="H60" i="3" s="1"/>
  <c r="N62" i="3"/>
  <c r="R62" i="3" s="1"/>
  <c r="K127" i="15" s="1"/>
  <c r="O66" i="2" a="1"/>
  <c r="O66" i="2" s="1"/>
  <c r="H64" i="3" s="1"/>
  <c r="N66" i="3"/>
  <c r="R66" i="3" s="1"/>
  <c r="K131" i="15" s="1"/>
  <c r="AL72" i="2"/>
  <c r="AR70" i="3" s="1"/>
  <c r="AL76" i="2"/>
  <c r="AR74" i="3" s="1"/>
  <c r="AT74" i="3" s="1"/>
  <c r="AL80" i="2"/>
  <c r="AR78" i="3" s="1"/>
  <c r="AT78" i="3" s="1"/>
  <c r="AL84" i="2"/>
  <c r="AR82" i="3" s="1"/>
  <c r="AT82" i="3" s="1"/>
  <c r="AL88" i="2"/>
  <c r="AR86" i="3" s="1"/>
  <c r="AL92" i="2"/>
  <c r="AR90" i="3" s="1"/>
  <c r="AT90" i="3" s="1"/>
  <c r="AL96" i="2"/>
  <c r="AR94" i="3" s="1"/>
  <c r="AL100" i="2"/>
  <c r="AR98" i="3" s="1"/>
  <c r="AL104" i="2"/>
  <c r="AR102" i="3" s="1"/>
  <c r="AL108" i="2"/>
  <c r="AR106" i="3" s="1"/>
  <c r="AT106" i="3" s="1"/>
  <c r="AL112" i="2"/>
  <c r="AR110" i="3" s="1"/>
  <c r="AT110" i="3" s="1"/>
  <c r="AL116" i="2"/>
  <c r="AR114" i="3" s="1"/>
  <c r="AT114" i="3" s="1"/>
  <c r="AL120" i="2"/>
  <c r="AR118" i="3" s="1"/>
  <c r="AT118" i="3" s="1"/>
  <c r="AL124" i="2"/>
  <c r="AR122" i="3" s="1"/>
  <c r="AT122" i="3" s="1"/>
  <c r="AL128" i="2"/>
  <c r="AR126" i="3" s="1"/>
  <c r="AT126" i="3" s="1"/>
  <c r="AL132" i="2"/>
  <c r="AR130" i="3" s="1"/>
  <c r="AT130" i="3" s="1"/>
  <c r="AL136" i="2"/>
  <c r="AR134" i="3" s="1"/>
  <c r="AT134" i="3" s="1"/>
  <c r="AL140" i="2"/>
  <c r="AR138" i="3" s="1"/>
  <c r="AT138" i="3" s="1"/>
  <c r="AL144" i="2"/>
  <c r="AR142" i="3" s="1"/>
  <c r="AT142" i="3" s="1"/>
  <c r="AL148" i="2"/>
  <c r="AR146" i="3" s="1"/>
  <c r="AT146" i="3" s="1"/>
  <c r="AL152" i="2"/>
  <c r="AR150" i="3" s="1"/>
  <c r="AL156" i="2"/>
  <c r="AR154" i="3" s="1"/>
  <c r="AL160" i="2"/>
  <c r="AR158" i="3" s="1"/>
  <c r="AL164" i="2"/>
  <c r="AR162" i="3" s="1"/>
  <c r="AL168" i="2"/>
  <c r="AR166" i="3" s="1"/>
  <c r="AL172" i="2"/>
  <c r="AR170" i="3" s="1"/>
  <c r="AL174" i="2"/>
  <c r="AR172" i="3" s="1"/>
  <c r="O175" i="2" a="1"/>
  <c r="O175" i="2" s="1"/>
  <c r="H173" i="3" s="1"/>
  <c r="N175" i="3"/>
  <c r="R175" i="3" s="1"/>
  <c r="K240" i="15" s="1"/>
  <c r="AL178" i="2"/>
  <c r="AR176" i="3" s="1"/>
  <c r="O179" i="2" a="1"/>
  <c r="O179" i="2" s="1"/>
  <c r="H177" i="3" s="1"/>
  <c r="N179" i="3"/>
  <c r="R179" i="3" s="1"/>
  <c r="K244" i="15" s="1"/>
  <c r="AL182" i="2"/>
  <c r="AR180" i="3" s="1"/>
  <c r="O183" i="2" a="1"/>
  <c r="O183" i="2" s="1"/>
  <c r="H181" i="3" s="1"/>
  <c r="N183" i="3"/>
  <c r="R183" i="3" s="1"/>
  <c r="K248" i="15" s="1"/>
  <c r="AL186" i="2"/>
  <c r="AR184" i="3" s="1"/>
  <c r="O187" i="2" a="1"/>
  <c r="O187" i="2" s="1"/>
  <c r="H185" i="3" s="1"/>
  <c r="N187" i="3"/>
  <c r="R187" i="3" s="1"/>
  <c r="K252" i="15" s="1"/>
  <c r="AL190" i="2"/>
  <c r="AR188" i="3" s="1"/>
  <c r="O191" i="2" a="1"/>
  <c r="O191" i="2" s="1"/>
  <c r="H189" i="3" s="1"/>
  <c r="N191" i="3"/>
  <c r="R191" i="3" s="1"/>
  <c r="K256" i="15" s="1"/>
  <c r="AL194" i="2"/>
  <c r="AR192" i="3" s="1"/>
  <c r="O195" i="2" a="1"/>
  <c r="O195" i="2" s="1"/>
  <c r="H193" i="3" s="1"/>
  <c r="N195" i="3"/>
  <c r="R195" i="3" s="1"/>
  <c r="K260" i="15" s="1"/>
  <c r="AL198" i="2"/>
  <c r="AR196" i="3" s="1"/>
  <c r="O199" i="2" a="1"/>
  <c r="O199" i="2" s="1"/>
  <c r="H197" i="3" s="1"/>
  <c r="N199" i="3"/>
  <c r="R199" i="3" s="1"/>
  <c r="K264" i="15" s="1"/>
  <c r="AL202" i="2"/>
  <c r="AR200" i="3" s="1"/>
  <c r="O203" i="2" a="1"/>
  <c r="O203" i="2" s="1"/>
  <c r="H201" i="3" s="1"/>
  <c r="N203" i="3"/>
  <c r="R203" i="3" s="1"/>
  <c r="K268" i="15" s="1"/>
  <c r="AL206" i="2"/>
  <c r="AR204" i="3" s="1"/>
  <c r="O207" i="2" a="1"/>
  <c r="O207" i="2" s="1"/>
  <c r="H205" i="3" s="1"/>
  <c r="N207" i="3"/>
  <c r="R207" i="3" s="1"/>
  <c r="K272" i="15" s="1"/>
  <c r="AL210" i="2"/>
  <c r="AR208" i="3" s="1"/>
  <c r="AT208" i="3" s="1"/>
  <c r="O211" i="2" a="1"/>
  <c r="O211" i="2" s="1"/>
  <c r="H209" i="3" s="1"/>
  <c r="N211" i="3"/>
  <c r="R211" i="3" s="1"/>
  <c r="K276" i="15" s="1"/>
  <c r="AL214" i="2"/>
  <c r="AR212" i="3" s="1"/>
  <c r="O215" i="2" a="1"/>
  <c r="O215" i="2" s="1"/>
  <c r="H213" i="3" s="1"/>
  <c r="N215" i="3"/>
  <c r="R215" i="3" s="1"/>
  <c r="K280" i="15" s="1"/>
  <c r="AL218" i="2"/>
  <c r="AR216" i="3" s="1"/>
  <c r="AT216" i="3" s="1"/>
  <c r="O219" i="2" a="1"/>
  <c r="O219" i="2" s="1"/>
  <c r="H217" i="3" s="1"/>
  <c r="N219" i="3"/>
  <c r="R219" i="3" s="1"/>
  <c r="K284" i="15" s="1"/>
  <c r="AL222" i="2"/>
  <c r="AR220" i="3" s="1"/>
  <c r="AT220" i="3" s="1"/>
  <c r="O223" i="2" a="1"/>
  <c r="O223" i="2" s="1"/>
  <c r="H221" i="3" s="1"/>
  <c r="N223" i="3"/>
  <c r="R223" i="3" s="1"/>
  <c r="K288" i="15" s="1"/>
  <c r="AL226" i="2"/>
  <c r="AR224" i="3" s="1"/>
  <c r="AT224" i="3" s="1"/>
  <c r="O227" i="2" a="1"/>
  <c r="O227" i="2" s="1"/>
  <c r="H225" i="3" s="1"/>
  <c r="G228" i="3"/>
  <c r="O230" i="2" a="1"/>
  <c r="O230" i="2" s="1"/>
  <c r="H228" i="3" s="1"/>
  <c r="AL230" i="2"/>
  <c r="AR228" i="3" s="1"/>
  <c r="AT228" i="3" s="1"/>
  <c r="O237" i="2" a="1"/>
  <c r="O237" i="2" s="1"/>
  <c r="H235" i="3" s="1"/>
  <c r="AL237" i="2"/>
  <c r="AR235" i="3" s="1"/>
  <c r="N237" i="3"/>
  <c r="R237" i="3" s="1"/>
  <c r="K302" i="15" s="1"/>
  <c r="F238" i="3"/>
  <c r="E303" i="15" s="1"/>
  <c r="H240" i="2" a="1"/>
  <c r="H240" i="2" s="1"/>
  <c r="B238" i="3" s="1"/>
  <c r="G244" i="3"/>
  <c r="O246" i="2" a="1"/>
  <c r="O246" i="2" s="1"/>
  <c r="H244" i="3" s="1"/>
  <c r="AL246" i="2"/>
  <c r="AR244" i="3" s="1"/>
  <c r="O253" i="2" a="1"/>
  <c r="O253" i="2" s="1"/>
  <c r="H251" i="3" s="1"/>
  <c r="AL253" i="2"/>
  <c r="AR251" i="3" s="1"/>
  <c r="N253" i="3"/>
  <c r="R253" i="3" s="1"/>
  <c r="K318" i="15" s="1"/>
  <c r="F254" i="3"/>
  <c r="E319" i="15" s="1"/>
  <c r="H256" i="2" a="1"/>
  <c r="H256" i="2" s="1"/>
  <c r="B254" i="3" s="1"/>
  <c r="G260" i="3"/>
  <c r="O262" i="2" a="1"/>
  <c r="O262" i="2" s="1"/>
  <c r="H260" i="3" s="1"/>
  <c r="AL262" i="2"/>
  <c r="AR260" i="3" s="1"/>
  <c r="AT260" i="3" s="1"/>
  <c r="O269" i="2" a="1"/>
  <c r="O269" i="2" s="1"/>
  <c r="H267" i="3" s="1"/>
  <c r="AL269" i="2"/>
  <c r="AR267" i="3" s="1"/>
  <c r="AT267" i="3" s="1"/>
  <c r="N269" i="3"/>
  <c r="R269" i="3" s="1"/>
  <c r="K334" i="15" s="1"/>
  <c r="F270" i="3"/>
  <c r="E335" i="15" s="1"/>
  <c r="H272" i="2" a="1"/>
  <c r="H272" i="2" s="1"/>
  <c r="B270" i="3" s="1"/>
  <c r="G276" i="3"/>
  <c r="O278" i="2" a="1"/>
  <c r="O278" i="2" s="1"/>
  <c r="H276" i="3" s="1"/>
  <c r="AL278" i="2"/>
  <c r="AR276" i="3" s="1"/>
  <c r="O285" i="2" a="1"/>
  <c r="O285" i="2" s="1"/>
  <c r="H283" i="3" s="1"/>
  <c r="AL285" i="2"/>
  <c r="AR283" i="3" s="1"/>
  <c r="AT283" i="3" s="1"/>
  <c r="N285" i="3"/>
  <c r="R285" i="3" s="1"/>
  <c r="K350" i="15" s="1"/>
  <c r="F286" i="3"/>
  <c r="E351" i="15" s="1"/>
  <c r="H288" i="2" a="1"/>
  <c r="H288" i="2" s="1"/>
  <c r="B286" i="3" s="1"/>
  <c r="G292" i="3"/>
  <c r="O294" i="2" a="1"/>
  <c r="O294" i="2" s="1"/>
  <c r="H292" i="3" s="1"/>
  <c r="AL294" i="2"/>
  <c r="AR292" i="3" s="1"/>
  <c r="O301" i="2" a="1"/>
  <c r="O301" i="2" s="1"/>
  <c r="H299" i="3" s="1"/>
  <c r="AL301" i="2"/>
  <c r="AR299" i="3" s="1"/>
  <c r="AT299" i="3" s="1"/>
  <c r="N301" i="3"/>
  <c r="R301" i="3" s="1"/>
  <c r="K366" i="15" s="1"/>
  <c r="F302" i="3"/>
  <c r="E367" i="15" s="1"/>
  <c r="H304" i="2" a="1"/>
  <c r="H304" i="2" s="1"/>
  <c r="B302" i="3" s="1"/>
  <c r="G308" i="3"/>
  <c r="O310" i="2" a="1"/>
  <c r="O310" i="2" s="1"/>
  <c r="H308" i="3" s="1"/>
  <c r="AL310" i="2"/>
  <c r="AR308" i="3" s="1"/>
  <c r="AT308" i="3" s="1"/>
  <c r="G316" i="3"/>
  <c r="O318" i="2" a="1"/>
  <c r="O318" i="2" s="1"/>
  <c r="H316" i="3" s="1"/>
  <c r="G320" i="3"/>
  <c r="O322" i="2" a="1"/>
  <c r="O322" i="2" s="1"/>
  <c r="H320" i="3" s="1"/>
  <c r="G324" i="3"/>
  <c r="O326" i="2" a="1"/>
  <c r="O326" i="2" s="1"/>
  <c r="H324" i="3" s="1"/>
  <c r="G328" i="3"/>
  <c r="O330" i="2" a="1"/>
  <c r="O330" i="2" s="1"/>
  <c r="H328" i="3" s="1"/>
  <c r="G332" i="3"/>
  <c r="O334" i="2" a="1"/>
  <c r="O334" i="2" s="1"/>
  <c r="H332" i="3" s="1"/>
  <c r="G336" i="3"/>
  <c r="O338" i="2" a="1"/>
  <c r="O338" i="2" s="1"/>
  <c r="H336" i="3" s="1"/>
  <c r="G340" i="3"/>
  <c r="O342" i="2" a="1"/>
  <c r="O342" i="2" s="1"/>
  <c r="H340" i="3" s="1"/>
  <c r="G344" i="3"/>
  <c r="O346" i="2" a="1"/>
  <c r="O346" i="2" s="1"/>
  <c r="H344" i="3" s="1"/>
  <c r="G348" i="3"/>
  <c r="O350" i="2" a="1"/>
  <c r="O350" i="2" s="1"/>
  <c r="H348" i="3" s="1"/>
  <c r="G352" i="3"/>
  <c r="O354" i="2" a="1"/>
  <c r="O354" i="2" s="1"/>
  <c r="H352" i="3" s="1"/>
  <c r="G356" i="3"/>
  <c r="O358" i="2" a="1"/>
  <c r="O358" i="2" s="1"/>
  <c r="H356" i="3" s="1"/>
  <c r="G360" i="3"/>
  <c r="O362" i="2" a="1"/>
  <c r="O362" i="2" s="1"/>
  <c r="H360" i="3" s="1"/>
  <c r="G364" i="3"/>
  <c r="O366" i="2" a="1"/>
  <c r="O366" i="2" s="1"/>
  <c r="H364" i="3" s="1"/>
  <c r="G368" i="3"/>
  <c r="O370" i="2" a="1"/>
  <c r="O370" i="2" s="1"/>
  <c r="H368" i="3" s="1"/>
  <c r="G372" i="3"/>
  <c r="O374" i="2" a="1"/>
  <c r="O374" i="2" s="1"/>
  <c r="H372" i="3" s="1"/>
  <c r="G376" i="3"/>
  <c r="O378" i="2" a="1"/>
  <c r="O378" i="2" s="1"/>
  <c r="H376" i="3" s="1"/>
  <c r="G380" i="3"/>
  <c r="O382" i="2" a="1"/>
  <c r="O382" i="2" s="1"/>
  <c r="H380" i="3" s="1"/>
  <c r="G384" i="3"/>
  <c r="O386" i="2" a="1"/>
  <c r="O386" i="2" s="1"/>
  <c r="H384" i="3" s="1"/>
  <c r="G388" i="3"/>
  <c r="O390" i="2" a="1"/>
  <c r="O390" i="2" s="1"/>
  <c r="H388" i="3" s="1"/>
  <c r="G392" i="3"/>
  <c r="O394" i="2" a="1"/>
  <c r="O394" i="2" s="1"/>
  <c r="H392" i="3" s="1"/>
  <c r="G396" i="3"/>
  <c r="O398" i="2" a="1"/>
  <c r="O398" i="2" s="1"/>
  <c r="H396" i="3" s="1"/>
  <c r="G400" i="3"/>
  <c r="O402" i="2" a="1"/>
  <c r="O402" i="2" s="1"/>
  <c r="H400" i="3" s="1"/>
  <c r="G404" i="3"/>
  <c r="O406" i="2" a="1"/>
  <c r="O406" i="2" s="1"/>
  <c r="H404" i="3" s="1"/>
  <c r="G408" i="3"/>
  <c r="O410" i="2" a="1"/>
  <c r="O410" i="2" s="1"/>
  <c r="H408" i="3" s="1"/>
  <c r="G412" i="3"/>
  <c r="O414" i="2" a="1"/>
  <c r="O414" i="2" s="1"/>
  <c r="H412" i="3" s="1"/>
  <c r="G416" i="3"/>
  <c r="O418" i="2" a="1"/>
  <c r="O418" i="2" s="1"/>
  <c r="H416" i="3" s="1"/>
  <c r="G420" i="3"/>
  <c r="O422" i="2" a="1"/>
  <c r="O422" i="2" s="1"/>
  <c r="H420" i="3" s="1"/>
  <c r="G424" i="3"/>
  <c r="O426" i="2" a="1"/>
  <c r="O426" i="2" s="1"/>
  <c r="H424" i="3" s="1"/>
  <c r="G428" i="3"/>
  <c r="O430" i="2" a="1"/>
  <c r="O430" i="2" s="1"/>
  <c r="H428" i="3" s="1"/>
  <c r="O437" i="2" a="1"/>
  <c r="O437" i="2" s="1"/>
  <c r="H435" i="3" s="1"/>
  <c r="AL437" i="2"/>
  <c r="AR435" i="3" s="1"/>
  <c r="AT435" i="3" s="1"/>
  <c r="N437" i="3"/>
  <c r="F438" i="3"/>
  <c r="E503" i="15" s="1"/>
  <c r="H440" i="2" a="1"/>
  <c r="H440" i="2" s="1"/>
  <c r="B438" i="3" s="1"/>
  <c r="G444" i="3"/>
  <c r="O446" i="2" a="1"/>
  <c r="O446" i="2" s="1"/>
  <c r="H444" i="3" s="1"/>
  <c r="AL446" i="2"/>
  <c r="AR444" i="3" s="1"/>
  <c r="AT444" i="3" s="1"/>
  <c r="O453" i="2" a="1"/>
  <c r="O453" i="2" s="1"/>
  <c r="H451" i="3" s="1"/>
  <c r="AL453" i="2"/>
  <c r="AR451" i="3" s="1"/>
  <c r="AT451" i="3" s="1"/>
  <c r="N453" i="3"/>
  <c r="R453" i="3" s="1"/>
  <c r="K518" i="15" s="1"/>
  <c r="F454" i="3"/>
  <c r="E519" i="15" s="1"/>
  <c r="H456" i="2" a="1"/>
  <c r="H456" i="2" s="1"/>
  <c r="B454" i="3" s="1"/>
  <c r="AL461" i="2"/>
  <c r="AR459" i="3" s="1"/>
  <c r="AL465" i="2"/>
  <c r="AL469" i="2"/>
  <c r="AL473" i="2"/>
  <c r="AL477" i="2"/>
  <c r="AL481" i="2"/>
  <c r="AL485" i="2"/>
  <c r="AL489" i="2"/>
  <c r="AL493" i="2"/>
  <c r="AL497" i="2"/>
  <c r="AL501" i="2"/>
  <c r="AL505" i="2"/>
  <c r="AL509" i="2"/>
  <c r="AL513" i="2"/>
  <c r="AL517" i="2"/>
  <c r="AL521" i="2"/>
  <c r="AL525" i="2"/>
  <c r="O534" i="2" a="1"/>
  <c r="O534" i="2" s="1"/>
  <c r="AL534" i="2"/>
  <c r="O536" i="2" a="1"/>
  <c r="O536" i="2" s="1"/>
  <c r="O541" i="2" a="1"/>
  <c r="O541" i="2" s="1"/>
  <c r="AL541" i="2"/>
  <c r="O550" i="2" a="1"/>
  <c r="O550" i="2" s="1"/>
  <c r="AL550" i="2"/>
  <c r="O552" i="2" a="1"/>
  <c r="O552" i="2" s="1"/>
  <c r="O557" i="2" a="1"/>
  <c r="O557" i="2" s="1"/>
  <c r="AL557" i="2"/>
  <c r="O566" i="2" a="1"/>
  <c r="O566" i="2" s="1"/>
  <c r="AL566" i="2"/>
  <c r="O568" i="2" a="1"/>
  <c r="O568" i="2" s="1"/>
  <c r="O573" i="2" a="1"/>
  <c r="O573" i="2" s="1"/>
  <c r="AL573" i="2"/>
  <c r="O582" i="2" a="1"/>
  <c r="O582" i="2" s="1"/>
  <c r="AL582" i="2"/>
  <c r="O584" i="2" a="1"/>
  <c r="O584" i="2" s="1"/>
  <c r="O598" i="2" a="1"/>
  <c r="O598" i="2" s="1"/>
  <c r="AL598" i="2"/>
  <c r="O600" i="2" a="1"/>
  <c r="O600" i="2" s="1"/>
  <c r="O607" i="2" a="1"/>
  <c r="O607" i="2" s="1"/>
  <c r="O615" i="2" a="1"/>
  <c r="O615" i="2" s="1"/>
  <c r="O623" i="2" a="1"/>
  <c r="O623" i="2" s="1"/>
  <c r="O631" i="2" a="1"/>
  <c r="O631" i="2" s="1"/>
  <c r="O639" i="2" a="1"/>
  <c r="O639" i="2" s="1"/>
  <c r="AL642" i="2"/>
  <c r="O647" i="2" a="1"/>
  <c r="O647" i="2" s="1"/>
  <c r="AL650" i="2"/>
  <c r="O655" i="2" a="1"/>
  <c r="O655" i="2" s="1"/>
  <c r="AL658" i="2"/>
  <c r="O944" i="2" a="1"/>
  <c r="O944" i="2" s="1"/>
  <c r="O940" i="2" a="1"/>
  <c r="O940" i="2" s="1"/>
  <c r="O936" i="2" a="1"/>
  <c r="O936" i="2" s="1"/>
  <c r="O932" i="2" a="1"/>
  <c r="O932" i="2" s="1"/>
  <c r="O928" i="2" a="1"/>
  <c r="O928" i="2" s="1"/>
  <c r="O924" i="2" a="1"/>
  <c r="O924" i="2" s="1"/>
  <c r="O920" i="2" a="1"/>
  <c r="O920" i="2" s="1"/>
  <c r="O916" i="2" a="1"/>
  <c r="O916" i="2" s="1"/>
  <c r="O912" i="2" a="1"/>
  <c r="O912" i="2" s="1"/>
  <c r="O908" i="2" a="1"/>
  <c r="O908" i="2" s="1"/>
  <c r="O904" i="2" a="1"/>
  <c r="O904" i="2" s="1"/>
  <c r="O900" i="2" a="1"/>
  <c r="O900" i="2" s="1"/>
  <c r="O896" i="2" a="1"/>
  <c r="O896" i="2" s="1"/>
  <c r="O892" i="2" a="1"/>
  <c r="O892" i="2" s="1"/>
  <c r="O888" i="2" a="1"/>
  <c r="O888" i="2" s="1"/>
  <c r="O884" i="2" a="1"/>
  <c r="O884" i="2" s="1"/>
  <c r="O880" i="2" a="1"/>
  <c r="O880" i="2" s="1"/>
  <c r="O876" i="2" a="1"/>
  <c r="O876" i="2" s="1"/>
  <c r="O872" i="2" a="1"/>
  <c r="O872" i="2" s="1"/>
  <c r="O868" i="2" a="1"/>
  <c r="O868" i="2" s="1"/>
  <c r="O864" i="2" a="1"/>
  <c r="O864" i="2" s="1"/>
  <c r="O860" i="2" a="1"/>
  <c r="O860" i="2" s="1"/>
  <c r="O856" i="2" a="1"/>
  <c r="O856" i="2" s="1"/>
  <c r="O852" i="2" a="1"/>
  <c r="O852" i="2" s="1"/>
  <c r="O848" i="2" a="1"/>
  <c r="O848" i="2" s="1"/>
  <c r="O844" i="2" a="1"/>
  <c r="O844" i="2" s="1"/>
  <c r="O840" i="2" a="1"/>
  <c r="O840" i="2" s="1"/>
  <c r="O836" i="2" a="1"/>
  <c r="O836" i="2" s="1"/>
  <c r="O832" i="2" a="1"/>
  <c r="O832" i="2" s="1"/>
  <c r="O828" i="2" a="1"/>
  <c r="O828" i="2" s="1"/>
  <c r="O824" i="2" a="1"/>
  <c r="O824" i="2" s="1"/>
  <c r="O820" i="2" a="1"/>
  <c r="O820" i="2" s="1"/>
  <c r="O816" i="2" a="1"/>
  <c r="O816" i="2" s="1"/>
  <c r="O812" i="2" a="1"/>
  <c r="O812" i="2" s="1"/>
  <c r="O808" i="2" a="1"/>
  <c r="O808" i="2" s="1"/>
  <c r="O804" i="2" a="1"/>
  <c r="O804" i="2" s="1"/>
  <c r="O800" i="2" a="1"/>
  <c r="O800" i="2" s="1"/>
  <c r="O796" i="2" a="1"/>
  <c r="O796" i="2" s="1"/>
  <c r="O792" i="2" a="1"/>
  <c r="O792" i="2" s="1"/>
  <c r="O788" i="2" a="1"/>
  <c r="O788" i="2" s="1"/>
  <c r="O784" i="2" a="1"/>
  <c r="O784" i="2" s="1"/>
  <c r="O780" i="2" a="1"/>
  <c r="O780" i="2" s="1"/>
  <c r="O776" i="2" a="1"/>
  <c r="O776" i="2" s="1"/>
  <c r="O772" i="2" a="1"/>
  <c r="O772" i="2" s="1"/>
  <c r="O768" i="2" a="1"/>
  <c r="O768" i="2" s="1"/>
  <c r="O764" i="2" a="1"/>
  <c r="O764" i="2" s="1"/>
  <c r="O760" i="2" a="1"/>
  <c r="O760" i="2" s="1"/>
  <c r="O756" i="2" a="1"/>
  <c r="O756" i="2" s="1"/>
  <c r="O752" i="2" a="1"/>
  <c r="O752" i="2" s="1"/>
  <c r="O748" i="2" a="1"/>
  <c r="O748" i="2" s="1"/>
  <c r="O744" i="2" a="1"/>
  <c r="O744" i="2" s="1"/>
  <c r="O740" i="2" a="1"/>
  <c r="O740" i="2" s="1"/>
  <c r="O736" i="2" a="1"/>
  <c r="O736" i="2" s="1"/>
  <c r="O732" i="2" a="1"/>
  <c r="O732" i="2" s="1"/>
  <c r="O728" i="2" a="1"/>
  <c r="O728" i="2" s="1"/>
  <c r="O724" i="2" a="1"/>
  <c r="O724" i="2" s="1"/>
  <c r="O720" i="2" a="1"/>
  <c r="O720" i="2" s="1"/>
  <c r="O716" i="2" a="1"/>
  <c r="O716" i="2" s="1"/>
  <c r="O712" i="2" a="1"/>
  <c r="O712" i="2" s="1"/>
  <c r="O708" i="2" a="1"/>
  <c r="O708" i="2" s="1"/>
  <c r="O704" i="2" a="1"/>
  <c r="O704" i="2" s="1"/>
  <c r="O700" i="2" a="1"/>
  <c r="O700" i="2" s="1"/>
  <c r="O696" i="2" a="1"/>
  <c r="O696" i="2" s="1"/>
  <c r="O692" i="2" a="1"/>
  <c r="O692" i="2" s="1"/>
  <c r="O688" i="2" a="1"/>
  <c r="O688" i="2" s="1"/>
  <c r="O684" i="2" a="1"/>
  <c r="O684" i="2" s="1"/>
  <c r="O680" i="2" a="1"/>
  <c r="O680" i="2" s="1"/>
  <c r="O676" i="2" a="1"/>
  <c r="O676" i="2" s="1"/>
  <c r="O672" i="2" a="1"/>
  <c r="O672" i="2" s="1"/>
  <c r="C7" i="3"/>
  <c r="B72" i="15" s="1"/>
  <c r="O1007" i="2" a="1"/>
  <c r="O1007" i="2" s="1"/>
  <c r="O1003" i="2" a="1"/>
  <c r="O1003" i="2" s="1"/>
  <c r="O999" i="2" a="1"/>
  <c r="O999" i="2" s="1"/>
  <c r="O995" i="2" a="1"/>
  <c r="O995" i="2" s="1"/>
  <c r="O991" i="2" a="1"/>
  <c r="O991" i="2" s="1"/>
  <c r="O987" i="2" a="1"/>
  <c r="O987" i="2" s="1"/>
  <c r="O983" i="2" a="1"/>
  <c r="O983" i="2" s="1"/>
  <c r="O979" i="2" a="1"/>
  <c r="O979" i="2" s="1"/>
  <c r="O975" i="2" a="1"/>
  <c r="O975" i="2" s="1"/>
  <c r="O972" i="2" a="1"/>
  <c r="O972" i="2" s="1"/>
  <c r="O971" i="2" a="1"/>
  <c r="O971" i="2" s="1"/>
  <c r="O968" i="2" a="1"/>
  <c r="O968" i="2" s="1"/>
  <c r="O967" i="2" a="1"/>
  <c r="O967" i="2" s="1"/>
  <c r="O964" i="2" a="1"/>
  <c r="O964" i="2" s="1"/>
  <c r="O963" i="2" a="1"/>
  <c r="O963" i="2" s="1"/>
  <c r="O960" i="2" a="1"/>
  <c r="O960" i="2" s="1"/>
  <c r="O959" i="2" a="1"/>
  <c r="O959" i="2" s="1"/>
  <c r="O956" i="2" a="1"/>
  <c r="O956" i="2" s="1"/>
  <c r="O955" i="2" a="1"/>
  <c r="O955" i="2" s="1"/>
  <c r="O952" i="2" a="1"/>
  <c r="O952" i="2" s="1"/>
  <c r="O951" i="2" a="1"/>
  <c r="O951" i="2" s="1"/>
  <c r="O948" i="2" a="1"/>
  <c r="O948" i="2" s="1"/>
  <c r="O947" i="2" a="1"/>
  <c r="O947" i="2" s="1"/>
  <c r="O945" i="2" a="1"/>
  <c r="O945" i="2" s="1"/>
  <c r="O941" i="2" a="1"/>
  <c r="O941" i="2" s="1"/>
  <c r="O937" i="2" a="1"/>
  <c r="O937" i="2" s="1"/>
  <c r="O933" i="2" a="1"/>
  <c r="O933" i="2" s="1"/>
  <c r="O929" i="2" a="1"/>
  <c r="O929" i="2" s="1"/>
  <c r="O925" i="2" a="1"/>
  <c r="O925" i="2" s="1"/>
  <c r="O921" i="2" a="1"/>
  <c r="O921" i="2" s="1"/>
  <c r="O917" i="2" a="1"/>
  <c r="O917" i="2" s="1"/>
  <c r="O913" i="2" a="1"/>
  <c r="O913" i="2" s="1"/>
  <c r="O909" i="2" a="1"/>
  <c r="O909" i="2" s="1"/>
  <c r="O905" i="2" a="1"/>
  <c r="O905" i="2" s="1"/>
  <c r="O901" i="2" a="1"/>
  <c r="O901" i="2" s="1"/>
  <c r="O897" i="2" a="1"/>
  <c r="O897" i="2" s="1"/>
  <c r="O893" i="2" a="1"/>
  <c r="O893" i="2" s="1"/>
  <c r="O889" i="2" a="1"/>
  <c r="O889" i="2" s="1"/>
  <c r="O885" i="2" a="1"/>
  <c r="O885" i="2" s="1"/>
  <c r="O881" i="2" a="1"/>
  <c r="O881" i="2" s="1"/>
  <c r="O877" i="2" a="1"/>
  <c r="O877" i="2" s="1"/>
  <c r="O873" i="2" a="1"/>
  <c r="O873" i="2" s="1"/>
  <c r="O869" i="2" a="1"/>
  <c r="O869" i="2" s="1"/>
  <c r="O865" i="2" a="1"/>
  <c r="O865" i="2" s="1"/>
  <c r="O861" i="2" a="1"/>
  <c r="O861" i="2" s="1"/>
  <c r="O857" i="2" a="1"/>
  <c r="O857" i="2" s="1"/>
  <c r="O853" i="2" a="1"/>
  <c r="O853" i="2" s="1"/>
  <c r="O849" i="2" a="1"/>
  <c r="O849" i="2" s="1"/>
  <c r="O845" i="2" a="1"/>
  <c r="O845" i="2" s="1"/>
  <c r="O841" i="2" a="1"/>
  <c r="O841" i="2" s="1"/>
  <c r="O837" i="2" a="1"/>
  <c r="O837" i="2" s="1"/>
  <c r="O833" i="2" a="1"/>
  <c r="O833" i="2" s="1"/>
  <c r="O829" i="2" a="1"/>
  <c r="O829" i="2" s="1"/>
  <c r="O825" i="2" a="1"/>
  <c r="O825" i="2" s="1"/>
  <c r="O821" i="2" a="1"/>
  <c r="O821" i="2" s="1"/>
  <c r="O817" i="2" a="1"/>
  <c r="O817" i="2" s="1"/>
  <c r="O813" i="2" a="1"/>
  <c r="O813" i="2" s="1"/>
  <c r="O809" i="2" a="1"/>
  <c r="O809" i="2" s="1"/>
  <c r="O805" i="2" a="1"/>
  <c r="O805" i="2" s="1"/>
  <c r="O801" i="2" a="1"/>
  <c r="O801" i="2" s="1"/>
  <c r="O797" i="2" a="1"/>
  <c r="O797" i="2" s="1"/>
  <c r="O793" i="2" a="1"/>
  <c r="O793" i="2" s="1"/>
  <c r="O789" i="2" a="1"/>
  <c r="O789" i="2" s="1"/>
  <c r="O777" i="2" a="1"/>
  <c r="O777" i="2" s="1"/>
  <c r="O761" i="2" a="1"/>
  <c r="O761" i="2" s="1"/>
  <c r="O745" i="2" a="1"/>
  <c r="O745" i="2" s="1"/>
  <c r="O729" i="2" a="1"/>
  <c r="O729" i="2" s="1"/>
  <c r="O713" i="2" a="1"/>
  <c r="O713" i="2" s="1"/>
  <c r="O697" i="2" a="1"/>
  <c r="O697" i="2" s="1"/>
  <c r="O781" i="2" a="1"/>
  <c r="O781" i="2" s="1"/>
  <c r="O765" i="2" a="1"/>
  <c r="O765" i="2" s="1"/>
  <c r="O749" i="2" a="1"/>
  <c r="O749" i="2" s="1"/>
  <c r="O733" i="2" a="1"/>
  <c r="O733" i="2" s="1"/>
  <c r="O717" i="2" a="1"/>
  <c r="O717" i="2" s="1"/>
  <c r="O701" i="2" a="1"/>
  <c r="O701" i="2" s="1"/>
  <c r="O685" i="2" a="1"/>
  <c r="O685" i="2" s="1"/>
  <c r="O682" i="2" a="1"/>
  <c r="O682" i="2" s="1"/>
  <c r="O677" i="2" a="1"/>
  <c r="O677" i="2" s="1"/>
  <c r="O674" i="2" a="1"/>
  <c r="O674" i="2" s="1"/>
  <c r="O669" i="2" a="1"/>
  <c r="O669" i="2" s="1"/>
  <c r="O668" i="2" a="1"/>
  <c r="O668" i="2" s="1"/>
  <c r="O665" i="2" a="1"/>
  <c r="O665" i="2" s="1"/>
  <c r="O664" i="2" a="1"/>
  <c r="O664" i="2" s="1"/>
  <c r="O661" i="2" a="1"/>
  <c r="O661" i="2" s="1"/>
  <c r="O660" i="2" a="1"/>
  <c r="O660" i="2" s="1"/>
  <c r="O785" i="2" a="1"/>
  <c r="O785" i="2" s="1"/>
  <c r="O769" i="2" a="1"/>
  <c r="O769" i="2" s="1"/>
  <c r="O753" i="2" a="1"/>
  <c r="O753" i="2" s="1"/>
  <c r="O737" i="2" a="1"/>
  <c r="O737" i="2" s="1"/>
  <c r="O721" i="2" a="1"/>
  <c r="O721" i="2" s="1"/>
  <c r="O705" i="2" a="1"/>
  <c r="O705" i="2" s="1"/>
  <c r="O689" i="2" a="1"/>
  <c r="O689" i="2" s="1"/>
  <c r="O524" i="2" a="1"/>
  <c r="O524" i="2" s="1"/>
  <c r="O520" i="2" a="1"/>
  <c r="O520" i="2" s="1"/>
  <c r="O516" i="2" a="1"/>
  <c r="O516" i="2" s="1"/>
  <c r="O512" i="2" a="1"/>
  <c r="O512" i="2" s="1"/>
  <c r="O508" i="2" a="1"/>
  <c r="O508" i="2" s="1"/>
  <c r="O504" i="2" a="1"/>
  <c r="O504" i="2" s="1"/>
  <c r="O500" i="2" a="1"/>
  <c r="O500" i="2" s="1"/>
  <c r="O496" i="2" a="1"/>
  <c r="O496" i="2" s="1"/>
  <c r="O492" i="2" a="1"/>
  <c r="O492" i="2" s="1"/>
  <c r="O488" i="2" a="1"/>
  <c r="O488" i="2" s="1"/>
  <c r="O484" i="2" a="1"/>
  <c r="O484" i="2" s="1"/>
  <c r="O480" i="2" a="1"/>
  <c r="O480" i="2" s="1"/>
  <c r="O476" i="2" a="1"/>
  <c r="O476" i="2" s="1"/>
  <c r="O472" i="2" a="1"/>
  <c r="O472" i="2" s="1"/>
  <c r="O468" i="2" a="1"/>
  <c r="O468" i="2" s="1"/>
  <c r="O464" i="2" a="1"/>
  <c r="O464" i="2" s="1"/>
  <c r="H462" i="3" s="1"/>
  <c r="O432" i="2" a="1"/>
  <c r="O432" i="2" s="1"/>
  <c r="H430" i="3" s="1"/>
  <c r="O428" i="2" a="1"/>
  <c r="O428" i="2" s="1"/>
  <c r="H426" i="3" s="1"/>
  <c r="O424" i="2" a="1"/>
  <c r="O424" i="2" s="1"/>
  <c r="H422" i="3" s="1"/>
  <c r="O420" i="2" a="1"/>
  <c r="O420" i="2" s="1"/>
  <c r="H418" i="3" s="1"/>
  <c r="O416" i="2" a="1"/>
  <c r="O416" i="2" s="1"/>
  <c r="H414" i="3" s="1"/>
  <c r="O412" i="2" a="1"/>
  <c r="O412" i="2" s="1"/>
  <c r="H410" i="3" s="1"/>
  <c r="O408" i="2" a="1"/>
  <c r="O408" i="2" s="1"/>
  <c r="H406" i="3" s="1"/>
  <c r="O404" i="2" a="1"/>
  <c r="O404" i="2" s="1"/>
  <c r="H402" i="3" s="1"/>
  <c r="O400" i="2" a="1"/>
  <c r="O400" i="2" s="1"/>
  <c r="H398" i="3" s="1"/>
  <c r="O396" i="2" a="1"/>
  <c r="O396" i="2" s="1"/>
  <c r="H394" i="3" s="1"/>
  <c r="O392" i="2" a="1"/>
  <c r="O392" i="2" s="1"/>
  <c r="H390" i="3" s="1"/>
  <c r="O388" i="2" a="1"/>
  <c r="O388" i="2" s="1"/>
  <c r="H386" i="3" s="1"/>
  <c r="O384" i="2" a="1"/>
  <c r="O384" i="2" s="1"/>
  <c r="H382" i="3" s="1"/>
  <c r="O380" i="2" a="1"/>
  <c r="O380" i="2" s="1"/>
  <c r="H378" i="3" s="1"/>
  <c r="O376" i="2" a="1"/>
  <c r="O376" i="2" s="1"/>
  <c r="H374" i="3" s="1"/>
  <c r="O372" i="2" a="1"/>
  <c r="O372" i="2" s="1"/>
  <c r="H370" i="3" s="1"/>
  <c r="O368" i="2" a="1"/>
  <c r="O368" i="2" s="1"/>
  <c r="H366" i="3" s="1"/>
  <c r="O364" i="2" a="1"/>
  <c r="O364" i="2" s="1"/>
  <c r="H362" i="3" s="1"/>
  <c r="O360" i="2" a="1"/>
  <c r="O360" i="2" s="1"/>
  <c r="H358" i="3" s="1"/>
  <c r="O356" i="2" a="1"/>
  <c r="O356" i="2" s="1"/>
  <c r="H354" i="3" s="1"/>
  <c r="O352" i="2" a="1"/>
  <c r="O352" i="2" s="1"/>
  <c r="H350" i="3" s="1"/>
  <c r="O348" i="2" a="1"/>
  <c r="O348" i="2" s="1"/>
  <c r="H346" i="3" s="1"/>
  <c r="O344" i="2" a="1"/>
  <c r="O344" i="2" s="1"/>
  <c r="H342" i="3" s="1"/>
  <c r="O340" i="2" a="1"/>
  <c r="O340" i="2" s="1"/>
  <c r="H338" i="3" s="1"/>
  <c r="O336" i="2" a="1"/>
  <c r="O336" i="2" s="1"/>
  <c r="H334" i="3" s="1"/>
  <c r="O332" i="2" a="1"/>
  <c r="O332" i="2" s="1"/>
  <c r="H330" i="3" s="1"/>
  <c r="O328" i="2" a="1"/>
  <c r="O328" i="2" s="1"/>
  <c r="H326" i="3" s="1"/>
  <c r="O324" i="2" a="1"/>
  <c r="O324" i="2" s="1"/>
  <c r="H322" i="3" s="1"/>
  <c r="O320" i="2" a="1"/>
  <c r="O320" i="2" s="1"/>
  <c r="H318" i="3" s="1"/>
  <c r="O316" i="2" a="1"/>
  <c r="O316" i="2" s="1"/>
  <c r="H314" i="3" s="1"/>
  <c r="O773" i="2" a="1"/>
  <c r="O773" i="2" s="1"/>
  <c r="O757" i="2" a="1"/>
  <c r="O757" i="2" s="1"/>
  <c r="O741" i="2" a="1"/>
  <c r="O741" i="2" s="1"/>
  <c r="O725" i="2" a="1"/>
  <c r="O725" i="2" s="1"/>
  <c r="O709" i="2" a="1"/>
  <c r="O709" i="2" s="1"/>
  <c r="O693" i="2" a="1"/>
  <c r="O693" i="2" s="1"/>
  <c r="O681" i="2" a="1"/>
  <c r="O681" i="2" s="1"/>
  <c r="O678" i="2" a="1"/>
  <c r="O678" i="2" s="1"/>
  <c r="O673" i="2" a="1"/>
  <c r="O673" i="2" s="1"/>
  <c r="O670" i="2" a="1"/>
  <c r="O670" i="2" s="1"/>
  <c r="O666" i="2" a="1"/>
  <c r="O666" i="2" s="1"/>
  <c r="O662" i="2" a="1"/>
  <c r="O662" i="2" s="1"/>
  <c r="O658" i="2" a="1"/>
  <c r="O658" i="2" s="1"/>
  <c r="O654" i="2" a="1"/>
  <c r="O654" i="2" s="1"/>
  <c r="O650" i="2" a="1"/>
  <c r="O650" i="2" s="1"/>
  <c r="O646" i="2" a="1"/>
  <c r="O646" i="2" s="1"/>
  <c r="O642" i="2" a="1"/>
  <c r="O642" i="2" s="1"/>
  <c r="O638" i="2" a="1"/>
  <c r="O638" i="2" s="1"/>
  <c r="O634" i="2" a="1"/>
  <c r="O634" i="2" s="1"/>
  <c r="O630" i="2" a="1"/>
  <c r="O630" i="2" s="1"/>
  <c r="O626" i="2" a="1"/>
  <c r="O626" i="2" s="1"/>
  <c r="O622" i="2" a="1"/>
  <c r="O622" i="2" s="1"/>
  <c r="O618" i="2" a="1"/>
  <c r="O618" i="2" s="1"/>
  <c r="O614" i="2" a="1"/>
  <c r="O614" i="2" s="1"/>
  <c r="O610" i="2" a="1"/>
  <c r="O610" i="2" s="1"/>
  <c r="O606" i="2" a="1"/>
  <c r="O606" i="2" s="1"/>
  <c r="O603" i="2" a="1"/>
  <c r="O603" i="2" s="1"/>
  <c r="O599" i="2" a="1"/>
  <c r="O599" i="2" s="1"/>
  <c r="O595" i="2" a="1"/>
  <c r="O595" i="2" s="1"/>
  <c r="O591" i="2" a="1"/>
  <c r="O591" i="2" s="1"/>
  <c r="O587" i="2" a="1"/>
  <c r="O587" i="2" s="1"/>
  <c r="O583" i="2" a="1"/>
  <c r="O583" i="2" s="1"/>
  <c r="O579" i="2" a="1"/>
  <c r="O579" i="2" s="1"/>
  <c r="O575" i="2" a="1"/>
  <c r="O575" i="2" s="1"/>
  <c r="O571" i="2" a="1"/>
  <c r="O571" i="2" s="1"/>
  <c r="O567" i="2" a="1"/>
  <c r="O567" i="2" s="1"/>
  <c r="O563" i="2" a="1"/>
  <c r="O563" i="2" s="1"/>
  <c r="O559" i="2" a="1"/>
  <c r="O559" i="2" s="1"/>
  <c r="O555" i="2" a="1"/>
  <c r="O555" i="2" s="1"/>
  <c r="O551" i="2" a="1"/>
  <c r="O551" i="2" s="1"/>
  <c r="O547" i="2" a="1"/>
  <c r="O547" i="2" s="1"/>
  <c r="O543" i="2" a="1"/>
  <c r="O543" i="2" s="1"/>
  <c r="O539" i="2" a="1"/>
  <c r="O539" i="2" s="1"/>
  <c r="O535" i="2" a="1"/>
  <c r="O535" i="2" s="1"/>
  <c r="O531" i="2" a="1"/>
  <c r="O531" i="2" s="1"/>
  <c r="O527" i="2" a="1"/>
  <c r="O527" i="2" s="1"/>
  <c r="O523" i="2" a="1"/>
  <c r="O523" i="2" s="1"/>
  <c r="O519" i="2" a="1"/>
  <c r="O519" i="2" s="1"/>
  <c r="O515" i="2" a="1"/>
  <c r="O515" i="2" s="1"/>
  <c r="O511" i="2" a="1"/>
  <c r="O511" i="2" s="1"/>
  <c r="O507" i="2" a="1"/>
  <c r="O507" i="2" s="1"/>
  <c r="O503" i="2" a="1"/>
  <c r="O503" i="2" s="1"/>
  <c r="O499" i="2" a="1"/>
  <c r="O499" i="2" s="1"/>
  <c r="O495" i="2" a="1"/>
  <c r="O495" i="2" s="1"/>
  <c r="O491" i="2" a="1"/>
  <c r="O491" i="2" s="1"/>
  <c r="O487" i="2" a="1"/>
  <c r="O487" i="2" s="1"/>
  <c r="O483" i="2" a="1"/>
  <c r="O483" i="2" s="1"/>
  <c r="O479" i="2" a="1"/>
  <c r="O479" i="2" s="1"/>
  <c r="O475" i="2" a="1"/>
  <c r="O475" i="2" s="1"/>
  <c r="O471" i="2" a="1"/>
  <c r="O471" i="2" s="1"/>
  <c r="O467" i="2" a="1"/>
  <c r="O467" i="2" s="1"/>
  <c r="O463" i="2" a="1"/>
  <c r="O463" i="2" s="1"/>
  <c r="H461" i="3" s="1"/>
  <c r="O459" i="2" a="1"/>
  <c r="O459" i="2" s="1"/>
  <c r="H457" i="3" s="1"/>
  <c r="O455" i="2" a="1"/>
  <c r="O455" i="2" s="1"/>
  <c r="H453" i="3" s="1"/>
  <c r="O451" i="2" a="1"/>
  <c r="O451" i="2" s="1"/>
  <c r="H449" i="3" s="1"/>
  <c r="O447" i="2" a="1"/>
  <c r="O447" i="2" s="1"/>
  <c r="H445" i="3" s="1"/>
  <c r="O443" i="2" a="1"/>
  <c r="O443" i="2" s="1"/>
  <c r="H441" i="3" s="1"/>
  <c r="O439" i="2" a="1"/>
  <c r="O439" i="2" s="1"/>
  <c r="H437" i="3" s="1"/>
  <c r="O435" i="2" a="1"/>
  <c r="O435" i="2" s="1"/>
  <c r="H433" i="3" s="1"/>
  <c r="O431" i="2" a="1"/>
  <c r="O431" i="2" s="1"/>
  <c r="H429" i="3" s="1"/>
  <c r="O427" i="2" a="1"/>
  <c r="O427" i="2" s="1"/>
  <c r="H425" i="3" s="1"/>
  <c r="O423" i="2" a="1"/>
  <c r="O423" i="2" s="1"/>
  <c r="H421" i="3" s="1"/>
  <c r="O419" i="2" a="1"/>
  <c r="O419" i="2" s="1"/>
  <c r="H417" i="3" s="1"/>
  <c r="O415" i="2" a="1"/>
  <c r="O415" i="2" s="1"/>
  <c r="H413" i="3" s="1"/>
  <c r="O411" i="2" a="1"/>
  <c r="O411" i="2" s="1"/>
  <c r="H409" i="3" s="1"/>
  <c r="O407" i="2" a="1"/>
  <c r="O407" i="2" s="1"/>
  <c r="H405" i="3" s="1"/>
  <c r="O403" i="2" a="1"/>
  <c r="O403" i="2" s="1"/>
  <c r="H401" i="3" s="1"/>
  <c r="O399" i="2" a="1"/>
  <c r="O399" i="2" s="1"/>
  <c r="H397" i="3" s="1"/>
  <c r="O395" i="2" a="1"/>
  <c r="O395" i="2" s="1"/>
  <c r="H393" i="3" s="1"/>
  <c r="O391" i="2" a="1"/>
  <c r="O391" i="2" s="1"/>
  <c r="H389" i="3" s="1"/>
  <c r="O387" i="2" a="1"/>
  <c r="O387" i="2" s="1"/>
  <c r="H385" i="3" s="1"/>
  <c r="O383" i="2" a="1"/>
  <c r="O383" i="2" s="1"/>
  <c r="H381" i="3" s="1"/>
  <c r="O379" i="2" a="1"/>
  <c r="O379" i="2" s="1"/>
  <c r="H377" i="3" s="1"/>
  <c r="O375" i="2" a="1"/>
  <c r="O375" i="2" s="1"/>
  <c r="H373" i="3" s="1"/>
  <c r="O371" i="2" a="1"/>
  <c r="O371" i="2" s="1"/>
  <c r="H369" i="3" s="1"/>
  <c r="O367" i="2" a="1"/>
  <c r="O367" i="2" s="1"/>
  <c r="H365" i="3" s="1"/>
  <c r="O363" i="2" a="1"/>
  <c r="O363" i="2" s="1"/>
  <c r="H361" i="3" s="1"/>
  <c r="O359" i="2" a="1"/>
  <c r="O359" i="2" s="1"/>
  <c r="H357" i="3" s="1"/>
  <c r="O355" i="2" a="1"/>
  <c r="O355" i="2" s="1"/>
  <c r="H353" i="3" s="1"/>
  <c r="O351" i="2" a="1"/>
  <c r="O351" i="2" s="1"/>
  <c r="H349" i="3" s="1"/>
  <c r="O347" i="2" a="1"/>
  <c r="O347" i="2" s="1"/>
  <c r="H345" i="3" s="1"/>
  <c r="O343" i="2" a="1"/>
  <c r="O343" i="2" s="1"/>
  <c r="H341" i="3" s="1"/>
  <c r="O339" i="2" a="1"/>
  <c r="O339" i="2" s="1"/>
  <c r="H337" i="3" s="1"/>
  <c r="O335" i="2" a="1"/>
  <c r="O335" i="2" s="1"/>
  <c r="H333" i="3" s="1"/>
  <c r="O331" i="2" a="1"/>
  <c r="O331" i="2" s="1"/>
  <c r="H329" i="3" s="1"/>
  <c r="O327" i="2" a="1"/>
  <c r="O327" i="2" s="1"/>
  <c r="H325" i="3" s="1"/>
  <c r="O323" i="2" a="1"/>
  <c r="O323" i="2" s="1"/>
  <c r="H321" i="3" s="1"/>
  <c r="O319" i="2" a="1"/>
  <c r="O319" i="2" s="1"/>
  <c r="H317" i="3" s="1"/>
  <c r="O315" i="2" a="1"/>
  <c r="O315" i="2" s="1"/>
  <c r="H313" i="3" s="1"/>
  <c r="O311" i="2" a="1"/>
  <c r="O311" i="2" s="1"/>
  <c r="H309" i="3" s="1"/>
  <c r="O307" i="2" a="1"/>
  <c r="O307" i="2" s="1"/>
  <c r="H305" i="3" s="1"/>
  <c r="O303" i="2" a="1"/>
  <c r="O303" i="2" s="1"/>
  <c r="H301" i="3" s="1"/>
  <c r="O299" i="2" a="1"/>
  <c r="O299" i="2" s="1"/>
  <c r="H297" i="3" s="1"/>
  <c r="O295" i="2" a="1"/>
  <c r="O295" i="2" s="1"/>
  <c r="H293" i="3" s="1"/>
  <c r="O291" i="2" a="1"/>
  <c r="O291" i="2" s="1"/>
  <c r="H289" i="3" s="1"/>
  <c r="O287" i="2" a="1"/>
  <c r="O287" i="2" s="1"/>
  <c r="H285" i="3" s="1"/>
  <c r="O283" i="2" a="1"/>
  <c r="O283" i="2" s="1"/>
  <c r="H281" i="3" s="1"/>
  <c r="O279" i="2" a="1"/>
  <c r="O279" i="2" s="1"/>
  <c r="H277" i="3" s="1"/>
  <c r="O275" i="2" a="1"/>
  <c r="O275" i="2" s="1"/>
  <c r="H273" i="3" s="1"/>
  <c r="O271" i="2" a="1"/>
  <c r="O271" i="2" s="1"/>
  <c r="H269" i="3" s="1"/>
  <c r="O267" i="2" a="1"/>
  <c r="O267" i="2" s="1"/>
  <c r="H265" i="3" s="1"/>
  <c r="O263" i="2" a="1"/>
  <c r="O263" i="2" s="1"/>
  <c r="H261" i="3" s="1"/>
  <c r="O259" i="2" a="1"/>
  <c r="O259" i="2" s="1"/>
  <c r="H257" i="3" s="1"/>
  <c r="O255" i="2" a="1"/>
  <c r="O255" i="2" s="1"/>
  <c r="H253" i="3" s="1"/>
  <c r="O251" i="2" a="1"/>
  <c r="O251" i="2" s="1"/>
  <c r="H249" i="3" s="1"/>
  <c r="O247" i="2" a="1"/>
  <c r="O247" i="2" s="1"/>
  <c r="H245" i="3" s="1"/>
  <c r="O243" i="2" a="1"/>
  <c r="O243" i="2" s="1"/>
  <c r="H241" i="3" s="1"/>
  <c r="O239" i="2" a="1"/>
  <c r="O239" i="2" s="1"/>
  <c r="H237" i="3" s="1"/>
  <c r="O235" i="2" a="1"/>
  <c r="O235" i="2" s="1"/>
  <c r="H233" i="3" s="1"/>
  <c r="O231" i="2" a="1"/>
  <c r="O231" i="2" s="1"/>
  <c r="H229" i="3" s="1"/>
  <c r="O40" i="2" a="1"/>
  <c r="O40" i="2" s="1"/>
  <c r="H38" i="3" s="1"/>
  <c r="O44" i="2" a="1"/>
  <c r="O44" i="2" s="1"/>
  <c r="H42" i="3" s="1"/>
  <c r="O9" i="2" a="1"/>
  <c r="O9" i="2" s="1"/>
  <c r="H7" i="3" s="1"/>
  <c r="O14" i="2" a="1"/>
  <c r="O14" i="2" s="1"/>
  <c r="H12" i="3" s="1"/>
  <c r="N14" i="3"/>
  <c r="R14" i="3" s="1"/>
  <c r="K79" i="15" s="1"/>
  <c r="N22" i="3"/>
  <c r="R22" i="3" s="1"/>
  <c r="K87" i="15" s="1"/>
  <c r="N26" i="3"/>
  <c r="R26" i="3" s="1"/>
  <c r="K91" i="15" s="1"/>
  <c r="O30" i="2" a="1"/>
  <c r="O30" i="2" s="1"/>
  <c r="H28" i="3" s="1"/>
  <c r="N38" i="3"/>
  <c r="R38" i="3" s="1"/>
  <c r="K103" i="15" s="1"/>
  <c r="O46" i="2" a="1"/>
  <c r="O46" i="2" s="1"/>
  <c r="H44" i="3" s="1"/>
  <c r="N46" i="3"/>
  <c r="O50" i="2" a="1"/>
  <c r="O50" i="2" s="1"/>
  <c r="H48" i="3" s="1"/>
  <c r="O54" i="2" a="1"/>
  <c r="O54" i="2" s="1"/>
  <c r="H52" i="3" s="1"/>
  <c r="H11" i="2" a="1"/>
  <c r="H11" i="2" s="1"/>
  <c r="B9" i="3" s="1"/>
  <c r="O11" i="2" a="1"/>
  <c r="O11" i="2" s="1"/>
  <c r="H9" i="3" s="1"/>
  <c r="N11" i="3"/>
  <c r="R11" i="3" s="1"/>
  <c r="K76" i="15" s="1"/>
  <c r="H15" i="2" a="1"/>
  <c r="H15" i="2" s="1"/>
  <c r="B13" i="3" s="1"/>
  <c r="O15" i="2" a="1"/>
  <c r="O15" i="2" s="1"/>
  <c r="H13" i="3" s="1"/>
  <c r="N15" i="3"/>
  <c r="R15" i="3" s="1"/>
  <c r="K80" i="15" s="1"/>
  <c r="H19" i="2" a="1"/>
  <c r="H19" i="2" s="1"/>
  <c r="B17" i="3" s="1"/>
  <c r="O19" i="2" a="1"/>
  <c r="O19" i="2" s="1"/>
  <c r="H17" i="3" s="1"/>
  <c r="N19" i="3"/>
  <c r="R19" i="3" s="1"/>
  <c r="K84" i="15" s="1"/>
  <c r="H23" i="2" a="1"/>
  <c r="H23" i="2" s="1"/>
  <c r="B21" i="3" s="1"/>
  <c r="O23" i="2" a="1"/>
  <c r="O23" i="2" s="1"/>
  <c r="H21" i="3" s="1"/>
  <c r="N23" i="3"/>
  <c r="R23" i="3" s="1"/>
  <c r="K88" i="15" s="1"/>
  <c r="H27" i="2" a="1"/>
  <c r="H27" i="2" s="1"/>
  <c r="B25" i="3" s="1"/>
  <c r="O27" i="2" a="1"/>
  <c r="O27" i="2" s="1"/>
  <c r="H25" i="3" s="1"/>
  <c r="N27" i="3"/>
  <c r="R27" i="3" s="1"/>
  <c r="K92" i="15" s="1"/>
  <c r="H31" i="2" a="1"/>
  <c r="H31" i="2" s="1"/>
  <c r="B29" i="3" s="1"/>
  <c r="O31" i="2" a="1"/>
  <c r="O31" i="2" s="1"/>
  <c r="H29" i="3" s="1"/>
  <c r="N31" i="3"/>
  <c r="H35" i="2" a="1"/>
  <c r="H35" i="2" s="1"/>
  <c r="B33" i="3" s="1"/>
  <c r="O35" i="2" a="1"/>
  <c r="O35" i="2" s="1"/>
  <c r="H33" i="3" s="1"/>
  <c r="N35" i="3"/>
  <c r="R35" i="3" s="1"/>
  <c r="K100" i="15" s="1"/>
  <c r="H39" i="2" a="1"/>
  <c r="H39" i="2" s="1"/>
  <c r="B37" i="3" s="1"/>
  <c r="O39" i="2" a="1"/>
  <c r="O39" i="2" s="1"/>
  <c r="H37" i="3" s="1"/>
  <c r="N39" i="3"/>
  <c r="H43" i="2" a="1"/>
  <c r="H43" i="2" s="1"/>
  <c r="B41" i="3" s="1"/>
  <c r="O43" i="2" a="1"/>
  <c r="O43" i="2" s="1"/>
  <c r="H41" i="3" s="1"/>
  <c r="N43" i="3"/>
  <c r="R43" i="3" s="1"/>
  <c r="K108" i="15" s="1"/>
  <c r="H47" i="2" a="1"/>
  <c r="H47" i="2" s="1"/>
  <c r="B45" i="3" s="1"/>
  <c r="O47" i="2" a="1"/>
  <c r="O47" i="2" s="1"/>
  <c r="H45" i="3" s="1"/>
  <c r="N47" i="3"/>
  <c r="R47" i="3" s="1"/>
  <c r="K112" i="15" s="1"/>
  <c r="H51" i="2" a="1"/>
  <c r="H51" i="2" s="1"/>
  <c r="B49" i="3" s="1"/>
  <c r="O51" i="2" a="1"/>
  <c r="O51" i="2" s="1"/>
  <c r="H49" i="3" s="1"/>
  <c r="N51" i="3"/>
  <c r="R51" i="3" s="1"/>
  <c r="K116" i="15" s="1"/>
  <c r="H55" i="2" a="1"/>
  <c r="H55" i="2" s="1"/>
  <c r="B53" i="3" s="1"/>
  <c r="O55" i="2" a="1"/>
  <c r="O55" i="2" s="1"/>
  <c r="H53" i="3" s="1"/>
  <c r="N55" i="3"/>
  <c r="H59" i="2" a="1"/>
  <c r="H59" i="2" s="1"/>
  <c r="B57" i="3" s="1"/>
  <c r="O59" i="2" a="1"/>
  <c r="O59" i="2" s="1"/>
  <c r="H57" i="3" s="1"/>
  <c r="N59" i="3"/>
  <c r="R59" i="3" s="1"/>
  <c r="K124" i="15" s="1"/>
  <c r="H63" i="2" a="1"/>
  <c r="H63" i="2" s="1"/>
  <c r="B61" i="3" s="1"/>
  <c r="O63" i="2" a="1"/>
  <c r="O63" i="2" s="1"/>
  <c r="H61" i="3" s="1"/>
  <c r="N63" i="3"/>
  <c r="R63" i="3" s="1"/>
  <c r="K128" i="15" s="1"/>
  <c r="H67" i="2" a="1"/>
  <c r="H67" i="2" s="1"/>
  <c r="B65" i="3" s="1"/>
  <c r="O67" i="2" a="1"/>
  <c r="O67" i="2" s="1"/>
  <c r="H65" i="3" s="1"/>
  <c r="O69" i="2" a="1"/>
  <c r="O69" i="2" s="1"/>
  <c r="H67" i="3" s="1"/>
  <c r="F68" i="3"/>
  <c r="E133" i="15" s="1"/>
  <c r="H70" i="2" a="1"/>
  <c r="H70" i="2" s="1"/>
  <c r="B68" i="3" s="1"/>
  <c r="N69" i="3"/>
  <c r="R69" i="3" s="1"/>
  <c r="K134" i="15" s="1"/>
  <c r="O73" i="2" a="1"/>
  <c r="O73" i="2" s="1"/>
  <c r="H71" i="3" s="1"/>
  <c r="F72" i="3"/>
  <c r="E137" i="15" s="1"/>
  <c r="H74" i="2" a="1"/>
  <c r="H74" i="2" s="1"/>
  <c r="B72" i="3" s="1"/>
  <c r="N73" i="3"/>
  <c r="R73" i="3" s="1"/>
  <c r="K138" i="15" s="1"/>
  <c r="O77" i="2" a="1"/>
  <c r="O77" i="2" s="1"/>
  <c r="H75" i="3" s="1"/>
  <c r="F76" i="3"/>
  <c r="E141" i="15" s="1"/>
  <c r="H78" i="2" a="1"/>
  <c r="H78" i="2" s="1"/>
  <c r="B76" i="3" s="1"/>
  <c r="N77" i="3"/>
  <c r="R77" i="3" s="1"/>
  <c r="K142" i="15" s="1"/>
  <c r="O81" i="2" a="1"/>
  <c r="O81" i="2" s="1"/>
  <c r="H79" i="3" s="1"/>
  <c r="F80" i="3"/>
  <c r="E145" i="15" s="1"/>
  <c r="H82" i="2" a="1"/>
  <c r="H82" i="2" s="1"/>
  <c r="B80" i="3" s="1"/>
  <c r="N81" i="3"/>
  <c r="O85" i="2" a="1"/>
  <c r="O85" i="2" s="1"/>
  <c r="H83" i="3" s="1"/>
  <c r="F84" i="3"/>
  <c r="E149" i="15" s="1"/>
  <c r="H86" i="2" a="1"/>
  <c r="H86" i="2" s="1"/>
  <c r="B84" i="3" s="1"/>
  <c r="N85" i="3"/>
  <c r="O89" i="2" a="1"/>
  <c r="O89" i="2" s="1"/>
  <c r="H87" i="3" s="1"/>
  <c r="F88" i="3"/>
  <c r="E153" i="15" s="1"/>
  <c r="H90" i="2" a="1"/>
  <c r="H90" i="2" s="1"/>
  <c r="B88" i="3" s="1"/>
  <c r="N89" i="3"/>
  <c r="R89" i="3" s="1"/>
  <c r="K154" i="15" s="1"/>
  <c r="O93" i="2" a="1"/>
  <c r="O93" i="2" s="1"/>
  <c r="H91" i="3" s="1"/>
  <c r="F92" i="3"/>
  <c r="E157" i="15" s="1"/>
  <c r="H94" i="2" a="1"/>
  <c r="H94" i="2" s="1"/>
  <c r="B92" i="3" s="1"/>
  <c r="N93" i="3"/>
  <c r="R93" i="3" s="1"/>
  <c r="K158" i="15" s="1"/>
  <c r="O97" i="2" a="1"/>
  <c r="O97" i="2" s="1"/>
  <c r="H95" i="3" s="1"/>
  <c r="F96" i="3"/>
  <c r="E161" i="15" s="1"/>
  <c r="H98" i="2" a="1"/>
  <c r="H98" i="2" s="1"/>
  <c r="B96" i="3" s="1"/>
  <c r="N97" i="3"/>
  <c r="O101" i="2" a="1"/>
  <c r="O101" i="2" s="1"/>
  <c r="H99" i="3" s="1"/>
  <c r="F100" i="3"/>
  <c r="E165" i="15" s="1"/>
  <c r="H102" i="2" a="1"/>
  <c r="H102" i="2" s="1"/>
  <c r="B100" i="3" s="1"/>
  <c r="N101" i="3"/>
  <c r="R101" i="3" s="1"/>
  <c r="K166" i="15" s="1"/>
  <c r="O105" i="2" a="1"/>
  <c r="O105" i="2" s="1"/>
  <c r="H103" i="3" s="1"/>
  <c r="F104" i="3"/>
  <c r="E169" i="15" s="1"/>
  <c r="H106" i="2" a="1"/>
  <c r="H106" i="2" s="1"/>
  <c r="B104" i="3" s="1"/>
  <c r="N105" i="3"/>
  <c r="R105" i="3" s="1"/>
  <c r="K170" i="15" s="1"/>
  <c r="O109" i="2" a="1"/>
  <c r="O109" i="2" s="1"/>
  <c r="H107" i="3" s="1"/>
  <c r="F108" i="3"/>
  <c r="E173" i="15" s="1"/>
  <c r="H110" i="2" a="1"/>
  <c r="H110" i="2" s="1"/>
  <c r="B108" i="3" s="1"/>
  <c r="N109" i="3"/>
  <c r="R109" i="3" s="1"/>
  <c r="K174" i="15" s="1"/>
  <c r="O113" i="2" a="1"/>
  <c r="O113" i="2" s="1"/>
  <c r="H111" i="3" s="1"/>
  <c r="F112" i="3"/>
  <c r="E177" i="15" s="1"/>
  <c r="H114" i="2" a="1"/>
  <c r="H114" i="2" s="1"/>
  <c r="B112" i="3" s="1"/>
  <c r="N113" i="3"/>
  <c r="R113" i="3" s="1"/>
  <c r="K178" i="15" s="1"/>
  <c r="O117" i="2" a="1"/>
  <c r="O117" i="2" s="1"/>
  <c r="H115" i="3" s="1"/>
  <c r="F116" i="3"/>
  <c r="E181" i="15" s="1"/>
  <c r="H118" i="2" a="1"/>
  <c r="H118" i="2" s="1"/>
  <c r="B116" i="3" s="1"/>
  <c r="N117" i="3"/>
  <c r="R117" i="3" s="1"/>
  <c r="K182" i="15" s="1"/>
  <c r="O121" i="2" a="1"/>
  <c r="O121" i="2" s="1"/>
  <c r="H119" i="3" s="1"/>
  <c r="F120" i="3"/>
  <c r="E185" i="15" s="1"/>
  <c r="H122" i="2" a="1"/>
  <c r="H122" i="2" s="1"/>
  <c r="B120" i="3" s="1"/>
  <c r="N121" i="3"/>
  <c r="R121" i="3" s="1"/>
  <c r="K186" i="15" s="1"/>
  <c r="O125" i="2" a="1"/>
  <c r="O125" i="2" s="1"/>
  <c r="H123" i="3" s="1"/>
  <c r="F124" i="3"/>
  <c r="E189" i="15" s="1"/>
  <c r="H126" i="2" a="1"/>
  <c r="H126" i="2" s="1"/>
  <c r="B124" i="3" s="1"/>
  <c r="N125" i="3"/>
  <c r="O129" i="2" a="1"/>
  <c r="O129" i="2" s="1"/>
  <c r="H127" i="3" s="1"/>
  <c r="F128" i="3"/>
  <c r="E193" i="15" s="1"/>
  <c r="H130" i="2" a="1"/>
  <c r="H130" i="2" s="1"/>
  <c r="B128" i="3" s="1"/>
  <c r="N129" i="3"/>
  <c r="R129" i="3" s="1"/>
  <c r="K194" i="15" s="1"/>
  <c r="O133" i="2" a="1"/>
  <c r="O133" i="2" s="1"/>
  <c r="H131" i="3" s="1"/>
  <c r="F132" i="3"/>
  <c r="E197" i="15" s="1"/>
  <c r="H134" i="2" a="1"/>
  <c r="H134" i="2" s="1"/>
  <c r="B132" i="3" s="1"/>
  <c r="N133" i="3"/>
  <c r="R133" i="3" s="1"/>
  <c r="K198" i="15" s="1"/>
  <c r="O137" i="2" a="1"/>
  <c r="O137" i="2" s="1"/>
  <c r="H135" i="3" s="1"/>
  <c r="F136" i="3"/>
  <c r="E201" i="15" s="1"/>
  <c r="H138" i="2" a="1"/>
  <c r="H138" i="2" s="1"/>
  <c r="B136" i="3" s="1"/>
  <c r="N137" i="3"/>
  <c r="R137" i="3" s="1"/>
  <c r="K202" i="15" s="1"/>
  <c r="O141" i="2" a="1"/>
  <c r="O141" i="2" s="1"/>
  <c r="H139" i="3" s="1"/>
  <c r="F140" i="3"/>
  <c r="E205" i="15" s="1"/>
  <c r="H142" i="2" a="1"/>
  <c r="H142" i="2" s="1"/>
  <c r="B140" i="3" s="1"/>
  <c r="N141" i="3"/>
  <c r="R141" i="3" s="1"/>
  <c r="K206" i="15" s="1"/>
  <c r="O145" i="2" a="1"/>
  <c r="O145" i="2" s="1"/>
  <c r="H143" i="3" s="1"/>
  <c r="F144" i="3"/>
  <c r="E209" i="15" s="1"/>
  <c r="H146" i="2" a="1"/>
  <c r="H146" i="2" s="1"/>
  <c r="B144" i="3" s="1"/>
  <c r="N145" i="3"/>
  <c r="R145" i="3" s="1"/>
  <c r="K210" i="15" s="1"/>
  <c r="O149" i="2" a="1"/>
  <c r="O149" i="2" s="1"/>
  <c r="H147" i="3" s="1"/>
  <c r="F148" i="3"/>
  <c r="E213" i="15" s="1"/>
  <c r="H150" i="2" a="1"/>
  <c r="H150" i="2" s="1"/>
  <c r="B148" i="3" s="1"/>
  <c r="N149" i="3"/>
  <c r="R149" i="3" s="1"/>
  <c r="K214" i="15" s="1"/>
  <c r="O153" i="2" a="1"/>
  <c r="O153" i="2" s="1"/>
  <c r="H151" i="3" s="1"/>
  <c r="F152" i="3"/>
  <c r="E217" i="15" s="1"/>
  <c r="H154" i="2" a="1"/>
  <c r="H154" i="2" s="1"/>
  <c r="B152" i="3" s="1"/>
  <c r="N153" i="3"/>
  <c r="R153" i="3" s="1"/>
  <c r="K218" i="15" s="1"/>
  <c r="O157" i="2" a="1"/>
  <c r="O157" i="2" s="1"/>
  <c r="H155" i="3" s="1"/>
  <c r="F156" i="3"/>
  <c r="E221" i="15" s="1"/>
  <c r="H158" i="2" a="1"/>
  <c r="H158" i="2" s="1"/>
  <c r="B156" i="3" s="1"/>
  <c r="N157" i="3"/>
  <c r="R157" i="3" s="1"/>
  <c r="K222" i="15" s="1"/>
  <c r="O161" i="2" a="1"/>
  <c r="O161" i="2" s="1"/>
  <c r="H159" i="3" s="1"/>
  <c r="F160" i="3"/>
  <c r="E225" i="15" s="1"/>
  <c r="H162" i="2" a="1"/>
  <c r="H162" i="2" s="1"/>
  <c r="B160" i="3" s="1"/>
  <c r="N161" i="3"/>
  <c r="R161" i="3" s="1"/>
  <c r="K226" i="15" s="1"/>
  <c r="O165" i="2" a="1"/>
  <c r="O165" i="2" s="1"/>
  <c r="H163" i="3" s="1"/>
  <c r="F164" i="3"/>
  <c r="E229" i="15" s="1"/>
  <c r="H166" i="2" a="1"/>
  <c r="H166" i="2" s="1"/>
  <c r="B164" i="3" s="1"/>
  <c r="N165" i="3"/>
  <c r="R165" i="3" s="1"/>
  <c r="K230" i="15" s="1"/>
  <c r="O169" i="2" a="1"/>
  <c r="O169" i="2" s="1"/>
  <c r="H167" i="3" s="1"/>
  <c r="F168" i="3"/>
  <c r="E233" i="15" s="1"/>
  <c r="H170" i="2" a="1"/>
  <c r="H170" i="2" s="1"/>
  <c r="B168" i="3" s="1"/>
  <c r="N169" i="3"/>
  <c r="R169" i="3" s="1"/>
  <c r="K234" i="15" s="1"/>
  <c r="O173" i="2" a="1"/>
  <c r="O173" i="2" s="1"/>
  <c r="H171" i="3" s="1"/>
  <c r="F172" i="3"/>
  <c r="E237" i="15" s="1"/>
  <c r="H174" i="2" a="1"/>
  <c r="H174" i="2" s="1"/>
  <c r="B172" i="3" s="1"/>
  <c r="G174" i="3"/>
  <c r="O176" i="2" a="1"/>
  <c r="O176" i="2" s="1"/>
  <c r="H174" i="3" s="1"/>
  <c r="F176" i="3"/>
  <c r="E241" i="15" s="1"/>
  <c r="H178" i="2" a="1"/>
  <c r="H178" i="2" s="1"/>
  <c r="B176" i="3" s="1"/>
  <c r="G178" i="3"/>
  <c r="O180" i="2" a="1"/>
  <c r="O180" i="2" s="1"/>
  <c r="H178" i="3" s="1"/>
  <c r="F180" i="3"/>
  <c r="E245" i="15" s="1"/>
  <c r="H182" i="2" a="1"/>
  <c r="H182" i="2" s="1"/>
  <c r="B180" i="3" s="1"/>
  <c r="G182" i="3"/>
  <c r="O184" i="2" a="1"/>
  <c r="O184" i="2" s="1"/>
  <c r="H182" i="3" s="1"/>
  <c r="F184" i="3"/>
  <c r="E249" i="15" s="1"/>
  <c r="H186" i="2" a="1"/>
  <c r="H186" i="2" s="1"/>
  <c r="B184" i="3" s="1"/>
  <c r="G186" i="3"/>
  <c r="O188" i="2" a="1"/>
  <c r="O188" i="2" s="1"/>
  <c r="H186" i="3" s="1"/>
  <c r="F188" i="3"/>
  <c r="E253" i="15" s="1"/>
  <c r="H190" i="2" a="1"/>
  <c r="H190" i="2" s="1"/>
  <c r="B188" i="3" s="1"/>
  <c r="G190" i="3"/>
  <c r="O192" i="2" a="1"/>
  <c r="O192" i="2" s="1"/>
  <c r="H190" i="3" s="1"/>
  <c r="F192" i="3"/>
  <c r="E257" i="15" s="1"/>
  <c r="H194" i="2" a="1"/>
  <c r="H194" i="2" s="1"/>
  <c r="B192" i="3" s="1"/>
  <c r="G194" i="3"/>
  <c r="O196" i="2" a="1"/>
  <c r="O196" i="2" s="1"/>
  <c r="H194" i="3" s="1"/>
  <c r="F196" i="3"/>
  <c r="E261" i="15" s="1"/>
  <c r="H198" i="2" a="1"/>
  <c r="H198" i="2" s="1"/>
  <c r="B196" i="3" s="1"/>
  <c r="G198" i="3"/>
  <c r="O200" i="2" a="1"/>
  <c r="O200" i="2" s="1"/>
  <c r="H198" i="3" s="1"/>
  <c r="F200" i="3"/>
  <c r="E265" i="15" s="1"/>
  <c r="H202" i="2" a="1"/>
  <c r="H202" i="2" s="1"/>
  <c r="B200" i="3" s="1"/>
  <c r="G202" i="3"/>
  <c r="O204" i="2" a="1"/>
  <c r="O204" i="2" s="1"/>
  <c r="H202" i="3" s="1"/>
  <c r="F204" i="3"/>
  <c r="E269" i="15" s="1"/>
  <c r="H206" i="2" a="1"/>
  <c r="H206" i="2" s="1"/>
  <c r="B204" i="3" s="1"/>
  <c r="G206" i="3"/>
  <c r="O208" i="2" a="1"/>
  <c r="O208" i="2" s="1"/>
  <c r="H206" i="3" s="1"/>
  <c r="F208" i="3"/>
  <c r="E273" i="15" s="1"/>
  <c r="H210" i="2" a="1"/>
  <c r="H210" i="2" s="1"/>
  <c r="B208" i="3" s="1"/>
  <c r="G210" i="3"/>
  <c r="O212" i="2" a="1"/>
  <c r="O212" i="2" s="1"/>
  <c r="H210" i="3" s="1"/>
  <c r="F212" i="3"/>
  <c r="E277" i="15" s="1"/>
  <c r="H214" i="2" a="1"/>
  <c r="H214" i="2" s="1"/>
  <c r="B212" i="3" s="1"/>
  <c r="G214" i="3"/>
  <c r="O216" i="2" a="1"/>
  <c r="O216" i="2" s="1"/>
  <c r="H214" i="3" s="1"/>
  <c r="F216" i="3"/>
  <c r="E281" i="15" s="1"/>
  <c r="H218" i="2" a="1"/>
  <c r="H218" i="2" s="1"/>
  <c r="B216" i="3" s="1"/>
  <c r="G218" i="3"/>
  <c r="O220" i="2" a="1"/>
  <c r="O220" i="2" s="1"/>
  <c r="H218" i="3" s="1"/>
  <c r="F220" i="3"/>
  <c r="E285" i="15" s="1"/>
  <c r="H222" i="2" a="1"/>
  <c r="H222" i="2" s="1"/>
  <c r="B220" i="3" s="1"/>
  <c r="G222" i="3"/>
  <c r="O224" i="2" a="1"/>
  <c r="O224" i="2" s="1"/>
  <c r="H222" i="3" s="1"/>
  <c r="F224" i="3"/>
  <c r="E289" i="15" s="1"/>
  <c r="H226" i="2" a="1"/>
  <c r="H226" i="2" s="1"/>
  <c r="B224" i="3" s="1"/>
  <c r="O233" i="2" a="1"/>
  <c r="O233" i="2" s="1"/>
  <c r="H231" i="3" s="1"/>
  <c r="N233" i="3"/>
  <c r="R233" i="3" s="1"/>
  <c r="K298" i="15" s="1"/>
  <c r="F234" i="3"/>
  <c r="E299" i="15" s="1"/>
  <c r="H236" i="2" a="1"/>
  <c r="H236" i="2" s="1"/>
  <c r="B234" i="3" s="1"/>
  <c r="G240" i="3"/>
  <c r="O242" i="2" a="1"/>
  <c r="O242" i="2" s="1"/>
  <c r="H240" i="3" s="1"/>
  <c r="O249" i="2" a="1"/>
  <c r="O249" i="2" s="1"/>
  <c r="H247" i="3" s="1"/>
  <c r="N249" i="3"/>
  <c r="R249" i="3" s="1"/>
  <c r="K314" i="15" s="1"/>
  <c r="F250" i="3"/>
  <c r="E315" i="15" s="1"/>
  <c r="H252" i="2" a="1"/>
  <c r="H252" i="2" s="1"/>
  <c r="B250" i="3" s="1"/>
  <c r="G256" i="3"/>
  <c r="O258" i="2" a="1"/>
  <c r="O258" i="2" s="1"/>
  <c r="H256" i="3" s="1"/>
  <c r="O265" i="2" a="1"/>
  <c r="O265" i="2" s="1"/>
  <c r="H263" i="3" s="1"/>
  <c r="N265" i="3"/>
  <c r="F266" i="3"/>
  <c r="E331" i="15" s="1"/>
  <c r="H268" i="2" a="1"/>
  <c r="H268" i="2" s="1"/>
  <c r="B266" i="3" s="1"/>
  <c r="G272" i="3"/>
  <c r="O274" i="2" a="1"/>
  <c r="O274" i="2" s="1"/>
  <c r="H272" i="3" s="1"/>
  <c r="O281" i="2" a="1"/>
  <c r="O281" i="2" s="1"/>
  <c r="H279" i="3" s="1"/>
  <c r="N281" i="3"/>
  <c r="R281" i="3" s="1"/>
  <c r="K346" i="15" s="1"/>
  <c r="F282" i="3"/>
  <c r="E347" i="15" s="1"/>
  <c r="H284" i="2" a="1"/>
  <c r="H284" i="2" s="1"/>
  <c r="B282" i="3" s="1"/>
  <c r="G288" i="3"/>
  <c r="O290" i="2" a="1"/>
  <c r="O290" i="2" s="1"/>
  <c r="H288" i="3" s="1"/>
  <c r="O297" i="2" a="1"/>
  <c r="O297" i="2" s="1"/>
  <c r="H295" i="3" s="1"/>
  <c r="N297" i="3"/>
  <c r="F298" i="3"/>
  <c r="E363" i="15" s="1"/>
  <c r="H300" i="2" a="1"/>
  <c r="H300" i="2" s="1"/>
  <c r="B298" i="3" s="1"/>
  <c r="G304" i="3"/>
  <c r="O306" i="2" a="1"/>
  <c r="O306" i="2" s="1"/>
  <c r="H304" i="3" s="1"/>
  <c r="O313" i="2" a="1"/>
  <c r="O313" i="2" s="1"/>
  <c r="H311" i="3" s="1"/>
  <c r="N313" i="3"/>
  <c r="R313" i="3" s="1"/>
  <c r="K378" i="15" s="1"/>
  <c r="F314" i="3"/>
  <c r="E379" i="15" s="1"/>
  <c r="H316" i="2" a="1"/>
  <c r="H316" i="2" s="1"/>
  <c r="B314" i="3" s="1"/>
  <c r="O317" i="2" a="1"/>
  <c r="O317" i="2" s="1"/>
  <c r="H315" i="3" s="1"/>
  <c r="AL318" i="2"/>
  <c r="AR316" i="3" s="1"/>
  <c r="AT316" i="3" s="1"/>
  <c r="N317" i="3"/>
  <c r="R317" i="3" s="1"/>
  <c r="K382" i="15" s="1"/>
  <c r="F318" i="3"/>
  <c r="E383" i="15" s="1"/>
  <c r="H320" i="2" a="1"/>
  <c r="H320" i="2" s="1"/>
  <c r="B318" i="3" s="1"/>
  <c r="O321" i="2" a="1"/>
  <c r="O321" i="2" s="1"/>
  <c r="H319" i="3" s="1"/>
  <c r="AL322" i="2"/>
  <c r="AR320" i="3" s="1"/>
  <c r="AT320" i="3" s="1"/>
  <c r="N321" i="3"/>
  <c r="R321" i="3" s="1"/>
  <c r="K386" i="15" s="1"/>
  <c r="F322" i="3"/>
  <c r="E387" i="15" s="1"/>
  <c r="H324" i="2" a="1"/>
  <c r="H324" i="2" s="1"/>
  <c r="B322" i="3" s="1"/>
  <c r="O325" i="2" a="1"/>
  <c r="O325" i="2" s="1"/>
  <c r="H323" i="3" s="1"/>
  <c r="AL326" i="2"/>
  <c r="AR324" i="3" s="1"/>
  <c r="AT324" i="3" s="1"/>
  <c r="N325" i="3"/>
  <c r="R325" i="3" s="1"/>
  <c r="K390" i="15" s="1"/>
  <c r="F326" i="3"/>
  <c r="E391" i="15" s="1"/>
  <c r="H328" i="2" a="1"/>
  <c r="H328" i="2" s="1"/>
  <c r="B326" i="3" s="1"/>
  <c r="O329" i="2" a="1"/>
  <c r="O329" i="2" s="1"/>
  <c r="H327" i="3" s="1"/>
  <c r="AL330" i="2"/>
  <c r="AR328" i="3" s="1"/>
  <c r="AT328" i="3" s="1"/>
  <c r="N329" i="3"/>
  <c r="R329" i="3" s="1"/>
  <c r="K394" i="15" s="1"/>
  <c r="F330" i="3"/>
  <c r="E395" i="15" s="1"/>
  <c r="H332" i="2" a="1"/>
  <c r="H332" i="2" s="1"/>
  <c r="B330" i="3" s="1"/>
  <c r="O333" i="2" a="1"/>
  <c r="O333" i="2" s="1"/>
  <c r="H331" i="3" s="1"/>
  <c r="AL334" i="2"/>
  <c r="AR332" i="3" s="1"/>
  <c r="AT332" i="3" s="1"/>
  <c r="N333" i="3"/>
  <c r="R333" i="3" s="1"/>
  <c r="K398" i="15" s="1"/>
  <c r="F334" i="3"/>
  <c r="E399" i="15" s="1"/>
  <c r="H336" i="2" a="1"/>
  <c r="H336" i="2" s="1"/>
  <c r="B334" i="3" s="1"/>
  <c r="O337" i="2" a="1"/>
  <c r="O337" i="2" s="1"/>
  <c r="H335" i="3" s="1"/>
  <c r="AL338" i="2"/>
  <c r="AR336" i="3" s="1"/>
  <c r="AT336" i="3" s="1"/>
  <c r="N337" i="3"/>
  <c r="R337" i="3" s="1"/>
  <c r="K402" i="15" s="1"/>
  <c r="F338" i="3"/>
  <c r="E403" i="15" s="1"/>
  <c r="H340" i="2" a="1"/>
  <c r="H340" i="2" s="1"/>
  <c r="B338" i="3" s="1"/>
  <c r="O341" i="2" a="1"/>
  <c r="O341" i="2" s="1"/>
  <c r="H339" i="3" s="1"/>
  <c r="AL342" i="2"/>
  <c r="AR340" i="3" s="1"/>
  <c r="AT340" i="3" s="1"/>
  <c r="N341" i="3"/>
  <c r="R341" i="3" s="1"/>
  <c r="K406" i="15" s="1"/>
  <c r="F342" i="3"/>
  <c r="E407" i="15" s="1"/>
  <c r="H344" i="2" a="1"/>
  <c r="H344" i="2" s="1"/>
  <c r="B342" i="3" s="1"/>
  <c r="O345" i="2" a="1"/>
  <c r="O345" i="2" s="1"/>
  <c r="H343" i="3" s="1"/>
  <c r="AL346" i="2"/>
  <c r="AR344" i="3" s="1"/>
  <c r="N345" i="3"/>
  <c r="R345" i="3" s="1"/>
  <c r="K410" i="15" s="1"/>
  <c r="F346" i="3"/>
  <c r="E411" i="15" s="1"/>
  <c r="H348" i="2" a="1"/>
  <c r="H348" i="2" s="1"/>
  <c r="B346" i="3" s="1"/>
  <c r="O349" i="2" a="1"/>
  <c r="O349" i="2" s="1"/>
  <c r="H347" i="3" s="1"/>
  <c r="AL350" i="2"/>
  <c r="AR348" i="3" s="1"/>
  <c r="N349" i="3"/>
  <c r="R349" i="3" s="1"/>
  <c r="K414" i="15" s="1"/>
  <c r="F350" i="3"/>
  <c r="E415" i="15" s="1"/>
  <c r="H352" i="2" a="1"/>
  <c r="H352" i="2" s="1"/>
  <c r="B350" i="3" s="1"/>
  <c r="O353" i="2" a="1"/>
  <c r="O353" i="2" s="1"/>
  <c r="H351" i="3" s="1"/>
  <c r="AL354" i="2"/>
  <c r="AR352" i="3" s="1"/>
  <c r="AT352" i="3" s="1"/>
  <c r="N353" i="3"/>
  <c r="R353" i="3" s="1"/>
  <c r="K418" i="15" s="1"/>
  <c r="F354" i="3"/>
  <c r="E419" i="15" s="1"/>
  <c r="H356" i="2" a="1"/>
  <c r="H356" i="2" s="1"/>
  <c r="B354" i="3" s="1"/>
  <c r="O357" i="2" a="1"/>
  <c r="O357" i="2" s="1"/>
  <c r="H355" i="3" s="1"/>
  <c r="AL358" i="2"/>
  <c r="AR356" i="3" s="1"/>
  <c r="AT356" i="3" s="1"/>
  <c r="N357" i="3"/>
  <c r="R357" i="3" s="1"/>
  <c r="K422" i="15" s="1"/>
  <c r="F358" i="3"/>
  <c r="E423" i="15" s="1"/>
  <c r="H360" i="2" a="1"/>
  <c r="H360" i="2" s="1"/>
  <c r="B358" i="3" s="1"/>
  <c r="O361" i="2" a="1"/>
  <c r="O361" i="2" s="1"/>
  <c r="H359" i="3" s="1"/>
  <c r="AL362" i="2"/>
  <c r="AR360" i="3" s="1"/>
  <c r="AT360" i="3" s="1"/>
  <c r="N361" i="3"/>
  <c r="R361" i="3" s="1"/>
  <c r="K426" i="15" s="1"/>
  <c r="F362" i="3"/>
  <c r="E427" i="15" s="1"/>
  <c r="H364" i="2" a="1"/>
  <c r="H364" i="2" s="1"/>
  <c r="B362" i="3" s="1"/>
  <c r="O365" i="2" a="1"/>
  <c r="O365" i="2" s="1"/>
  <c r="H363" i="3" s="1"/>
  <c r="AL366" i="2"/>
  <c r="AR364" i="3" s="1"/>
  <c r="N365" i="3"/>
  <c r="F366" i="3"/>
  <c r="E431" i="15" s="1"/>
  <c r="H368" i="2" a="1"/>
  <c r="H368" i="2" s="1"/>
  <c r="B366" i="3" s="1"/>
  <c r="O369" i="2" a="1"/>
  <c r="O369" i="2" s="1"/>
  <c r="H367" i="3" s="1"/>
  <c r="AL370" i="2"/>
  <c r="AR368" i="3" s="1"/>
  <c r="N369" i="3"/>
  <c r="R369" i="3" s="1"/>
  <c r="K434" i="15" s="1"/>
  <c r="F370" i="3"/>
  <c r="E435" i="15" s="1"/>
  <c r="H372" i="2" a="1"/>
  <c r="H372" i="2" s="1"/>
  <c r="B370" i="3" s="1"/>
  <c r="O373" i="2" a="1"/>
  <c r="O373" i="2" s="1"/>
  <c r="H371" i="3" s="1"/>
  <c r="AL374" i="2"/>
  <c r="AR372" i="3" s="1"/>
  <c r="AT372" i="3" s="1"/>
  <c r="N373" i="3"/>
  <c r="R373" i="3" s="1"/>
  <c r="K438" i="15" s="1"/>
  <c r="F374" i="3"/>
  <c r="E439" i="15" s="1"/>
  <c r="H376" i="2" a="1"/>
  <c r="H376" i="2" s="1"/>
  <c r="B374" i="3" s="1"/>
  <c r="O377" i="2" a="1"/>
  <c r="O377" i="2" s="1"/>
  <c r="H375" i="3" s="1"/>
  <c r="AL378" i="2"/>
  <c r="AR376" i="3" s="1"/>
  <c r="AT376" i="3" s="1"/>
  <c r="N377" i="3"/>
  <c r="R377" i="3" s="1"/>
  <c r="K442" i="15" s="1"/>
  <c r="F378" i="3"/>
  <c r="E443" i="15" s="1"/>
  <c r="H380" i="2" a="1"/>
  <c r="H380" i="2" s="1"/>
  <c r="B378" i="3" s="1"/>
  <c r="O381" i="2" a="1"/>
  <c r="O381" i="2" s="1"/>
  <c r="H379" i="3" s="1"/>
  <c r="AL382" i="2"/>
  <c r="AR380" i="3" s="1"/>
  <c r="N381" i="3"/>
  <c r="R381" i="3" s="1"/>
  <c r="K446" i="15" s="1"/>
  <c r="F382" i="3"/>
  <c r="E447" i="15" s="1"/>
  <c r="H384" i="2" a="1"/>
  <c r="H384" i="2" s="1"/>
  <c r="B382" i="3" s="1"/>
  <c r="O385" i="2" a="1"/>
  <c r="O385" i="2" s="1"/>
  <c r="H383" i="3" s="1"/>
  <c r="AL386" i="2"/>
  <c r="AR384" i="3" s="1"/>
  <c r="N385" i="3"/>
  <c r="R385" i="3" s="1"/>
  <c r="K450" i="15" s="1"/>
  <c r="F386" i="3"/>
  <c r="E451" i="15" s="1"/>
  <c r="H388" i="2" a="1"/>
  <c r="H388" i="2" s="1"/>
  <c r="B386" i="3" s="1"/>
  <c r="O389" i="2" a="1"/>
  <c r="O389" i="2" s="1"/>
  <c r="H387" i="3" s="1"/>
  <c r="AL390" i="2"/>
  <c r="AR388" i="3" s="1"/>
  <c r="N389" i="3"/>
  <c r="F390" i="3"/>
  <c r="E455" i="15" s="1"/>
  <c r="H392" i="2" a="1"/>
  <c r="H392" i="2" s="1"/>
  <c r="B390" i="3" s="1"/>
  <c r="O393" i="2" a="1"/>
  <c r="O393" i="2" s="1"/>
  <c r="H391" i="3" s="1"/>
  <c r="AL394" i="2"/>
  <c r="AR392" i="3" s="1"/>
  <c r="N393" i="3"/>
  <c r="R393" i="3" s="1"/>
  <c r="K458" i="15" s="1"/>
  <c r="F394" i="3"/>
  <c r="E459" i="15" s="1"/>
  <c r="H396" i="2" a="1"/>
  <c r="H396" i="2" s="1"/>
  <c r="B394" i="3" s="1"/>
  <c r="O397" i="2" a="1"/>
  <c r="O397" i="2" s="1"/>
  <c r="H395" i="3" s="1"/>
  <c r="AL398" i="2"/>
  <c r="AR396" i="3" s="1"/>
  <c r="N397" i="3"/>
  <c r="R397" i="3" s="1"/>
  <c r="K462" i="15" s="1"/>
  <c r="F398" i="3"/>
  <c r="E463" i="15" s="1"/>
  <c r="H400" i="2" a="1"/>
  <c r="H400" i="2" s="1"/>
  <c r="B398" i="3" s="1"/>
  <c r="O401" i="2" a="1"/>
  <c r="O401" i="2" s="1"/>
  <c r="H399" i="3" s="1"/>
  <c r="AL402" i="2"/>
  <c r="AR400" i="3" s="1"/>
  <c r="N401" i="3"/>
  <c r="R401" i="3" s="1"/>
  <c r="K466" i="15" s="1"/>
  <c r="F402" i="3"/>
  <c r="E467" i="15" s="1"/>
  <c r="H404" i="2" a="1"/>
  <c r="H404" i="2" s="1"/>
  <c r="B402" i="3" s="1"/>
  <c r="O405" i="2" a="1"/>
  <c r="O405" i="2" s="1"/>
  <c r="H403" i="3" s="1"/>
  <c r="AL406" i="2"/>
  <c r="AR404" i="3" s="1"/>
  <c r="N405" i="3"/>
  <c r="R405" i="3" s="1"/>
  <c r="K470" i="15" s="1"/>
  <c r="F406" i="3"/>
  <c r="E471" i="15" s="1"/>
  <c r="H408" i="2" a="1"/>
  <c r="H408" i="2" s="1"/>
  <c r="B406" i="3" s="1"/>
  <c r="O409" i="2" a="1"/>
  <c r="O409" i="2" s="1"/>
  <c r="H407" i="3" s="1"/>
  <c r="AL410" i="2"/>
  <c r="AR408" i="3" s="1"/>
  <c r="N409" i="3"/>
  <c r="R409" i="3" s="1"/>
  <c r="K474" i="15" s="1"/>
  <c r="F410" i="3"/>
  <c r="E475" i="15" s="1"/>
  <c r="H412" i="2" a="1"/>
  <c r="H412" i="2" s="1"/>
  <c r="B410" i="3" s="1"/>
  <c r="O413" i="2" a="1"/>
  <c r="O413" i="2" s="1"/>
  <c r="H411" i="3" s="1"/>
  <c r="AL414" i="2"/>
  <c r="AR412" i="3" s="1"/>
  <c r="AT412" i="3" s="1"/>
  <c r="N413" i="3"/>
  <c r="F414" i="3"/>
  <c r="E479" i="15" s="1"/>
  <c r="H416" i="2" a="1"/>
  <c r="H416" i="2" s="1"/>
  <c r="B414" i="3" s="1"/>
  <c r="O417" i="2" a="1"/>
  <c r="O417" i="2" s="1"/>
  <c r="H415" i="3" s="1"/>
  <c r="AL418" i="2"/>
  <c r="AR416" i="3" s="1"/>
  <c r="N417" i="3"/>
  <c r="R417" i="3" s="1"/>
  <c r="K482" i="15" s="1"/>
  <c r="F418" i="3"/>
  <c r="E483" i="15" s="1"/>
  <c r="H420" i="2" a="1"/>
  <c r="H420" i="2" s="1"/>
  <c r="B418" i="3" s="1"/>
  <c r="O421" i="2" a="1"/>
  <c r="O421" i="2" s="1"/>
  <c r="H419" i="3" s="1"/>
  <c r="AL422" i="2"/>
  <c r="AR420" i="3" s="1"/>
  <c r="AT420" i="3" s="1"/>
  <c r="N421" i="3"/>
  <c r="R421" i="3" s="1"/>
  <c r="K486" i="15" s="1"/>
  <c r="F422" i="3"/>
  <c r="E487" i="15" s="1"/>
  <c r="H424" i="2" a="1"/>
  <c r="H424" i="2" s="1"/>
  <c r="B422" i="3" s="1"/>
  <c r="O425" i="2" a="1"/>
  <c r="O425" i="2" s="1"/>
  <c r="H423" i="3" s="1"/>
  <c r="AL426" i="2"/>
  <c r="AR424" i="3" s="1"/>
  <c r="AT424" i="3" s="1"/>
  <c r="N425" i="3"/>
  <c r="R425" i="3" s="1"/>
  <c r="K490" i="15" s="1"/>
  <c r="F426" i="3"/>
  <c r="E491" i="15" s="1"/>
  <c r="H428" i="2" a="1"/>
  <c r="H428" i="2" s="1"/>
  <c r="B426" i="3" s="1"/>
  <c r="O429" i="2" a="1"/>
  <c r="O429" i="2" s="1"/>
  <c r="H427" i="3" s="1"/>
  <c r="AL430" i="2"/>
  <c r="AR428" i="3" s="1"/>
  <c r="N429" i="3"/>
  <c r="R429" i="3" s="1"/>
  <c r="K494" i="15" s="1"/>
  <c r="F430" i="3"/>
  <c r="E495" i="15" s="1"/>
  <c r="H432" i="2" a="1"/>
  <c r="H432" i="2" s="1"/>
  <c r="B430" i="3" s="1"/>
  <c r="O433" i="2" a="1"/>
  <c r="O433" i="2" s="1"/>
  <c r="H431" i="3" s="1"/>
  <c r="AL433" i="2"/>
  <c r="AR431" i="3" s="1"/>
  <c r="N433" i="3"/>
  <c r="R433" i="3" s="1"/>
  <c r="K498" i="15" s="1"/>
  <c r="F434" i="3"/>
  <c r="E499" i="15" s="1"/>
  <c r="H436" i="2" a="1"/>
  <c r="H436" i="2" s="1"/>
  <c r="B434" i="3" s="1"/>
  <c r="G440" i="3"/>
  <c r="O442" i="2" a="1"/>
  <c r="O442" i="2" s="1"/>
  <c r="H440" i="3" s="1"/>
  <c r="AL442" i="2"/>
  <c r="AR440" i="3" s="1"/>
  <c r="AT440" i="3" s="1"/>
  <c r="O449" i="2" a="1"/>
  <c r="O449" i="2" s="1"/>
  <c r="H447" i="3" s="1"/>
  <c r="AL449" i="2"/>
  <c r="AR447" i="3" s="1"/>
  <c r="AT447" i="3" s="1"/>
  <c r="N449" i="3"/>
  <c r="R449" i="3" s="1"/>
  <c r="K514" i="15" s="1"/>
  <c r="F450" i="3"/>
  <c r="E515" i="15" s="1"/>
  <c r="H452" i="2" a="1"/>
  <c r="H452" i="2" s="1"/>
  <c r="B450" i="3" s="1"/>
  <c r="G456" i="3"/>
  <c r="O458" i="2" a="1"/>
  <c r="O458" i="2" s="1"/>
  <c r="H456" i="3" s="1"/>
  <c r="AL458" i="2"/>
  <c r="AR456" i="3" s="1"/>
  <c r="AT456" i="3" s="1"/>
  <c r="O530" i="2" a="1"/>
  <c r="O530" i="2" s="1"/>
  <c r="O532" i="2" a="1"/>
  <c r="O532" i="2" s="1"/>
  <c r="O537" i="2" a="1"/>
  <c r="O537" i="2" s="1"/>
  <c r="O546" i="2" a="1"/>
  <c r="O546" i="2" s="1"/>
  <c r="O548" i="2" a="1"/>
  <c r="O548" i="2" s="1"/>
  <c r="O553" i="2" a="1"/>
  <c r="O553" i="2" s="1"/>
  <c r="O562" i="2" a="1"/>
  <c r="O562" i="2" s="1"/>
  <c r="O564" i="2" a="1"/>
  <c r="O564" i="2" s="1"/>
  <c r="O569" i="2" a="1"/>
  <c r="O569" i="2" s="1"/>
  <c r="O578" i="2" a="1"/>
  <c r="O578" i="2" s="1"/>
  <c r="O580" i="2" a="1"/>
  <c r="O580" i="2" s="1"/>
  <c r="O585" i="2" a="1"/>
  <c r="O585" i="2" s="1"/>
  <c r="O594" i="2" a="1"/>
  <c r="O594" i="2" s="1"/>
  <c r="O596" i="2" a="1"/>
  <c r="O596" i="2" s="1"/>
  <c r="O601" i="2" a="1"/>
  <c r="O601" i="2" s="1"/>
  <c r="O605" i="2" a="1"/>
  <c r="O605" i="2" s="1"/>
  <c r="O612" i="2" a="1"/>
  <c r="O612" i="2" s="1"/>
  <c r="O613" i="2" a="1"/>
  <c r="O613" i="2" s="1"/>
  <c r="O620" i="2" a="1"/>
  <c r="O620" i="2" s="1"/>
  <c r="O621" i="2" a="1"/>
  <c r="O621" i="2" s="1"/>
  <c r="O628" i="2" a="1"/>
  <c r="O628" i="2" s="1"/>
  <c r="O629" i="2" a="1"/>
  <c r="O629" i="2" s="1"/>
  <c r="O636" i="2" a="1"/>
  <c r="O636" i="2" s="1"/>
  <c r="O637" i="2" a="1"/>
  <c r="O637" i="2" s="1"/>
  <c r="O644" i="2" a="1"/>
  <c r="O644" i="2" s="1"/>
  <c r="O645" i="2" a="1"/>
  <c r="O645" i="2" s="1"/>
  <c r="O652" i="2" a="1"/>
  <c r="O652" i="2" s="1"/>
  <c r="O653" i="2" a="1"/>
  <c r="O653" i="2" s="1"/>
  <c r="O10" i="2" a="1"/>
  <c r="O10" i="2" s="1"/>
  <c r="N12" i="3"/>
  <c r="R12" i="3" s="1"/>
  <c r="K77" i="15" s="1"/>
  <c r="O20" i="2" a="1"/>
  <c r="O20" i="2" s="1"/>
  <c r="H18" i="3" s="1"/>
  <c r="N20" i="3"/>
  <c r="R20" i="3" s="1"/>
  <c r="K85" i="15" s="1"/>
  <c r="N32" i="3"/>
  <c r="R32" i="3" s="1"/>
  <c r="K97" i="15" s="1"/>
  <c r="N36" i="3"/>
  <c r="R36" i="3" s="1"/>
  <c r="K101" i="15" s="1"/>
  <c r="N44" i="3"/>
  <c r="R44" i="3" s="1"/>
  <c r="K109" i="15" s="1"/>
  <c r="O48" i="2" a="1"/>
  <c r="O48" i="2" s="1"/>
  <c r="H46" i="3" s="1"/>
  <c r="N52" i="3"/>
  <c r="R52" i="3" s="1"/>
  <c r="K117" i="15" s="1"/>
  <c r="N56" i="3"/>
  <c r="O60" i="2" a="1"/>
  <c r="O60" i="2" s="1"/>
  <c r="H58" i="3" s="1"/>
  <c r="N60" i="3"/>
  <c r="N64" i="3"/>
  <c r="R64" i="3" s="1"/>
  <c r="K129" i="15" s="1"/>
  <c r="O68" i="2" a="1"/>
  <c r="O68" i="2" s="1"/>
  <c r="H66" i="3" s="1"/>
  <c r="N72" i="3"/>
  <c r="R72" i="3" s="1"/>
  <c r="K137" i="15" s="1"/>
  <c r="N76" i="3"/>
  <c r="N80" i="3"/>
  <c r="R80" i="3" s="1"/>
  <c r="K145" i="15" s="1"/>
  <c r="N84" i="3"/>
  <c r="N92" i="3"/>
  <c r="R92" i="3" s="1"/>
  <c r="K157" i="15" s="1"/>
  <c r="N96" i="3"/>
  <c r="N100" i="3"/>
  <c r="R100" i="3" s="1"/>
  <c r="K165" i="15" s="1"/>
  <c r="N108" i="3"/>
  <c r="N112" i="3"/>
  <c r="R112" i="3" s="1"/>
  <c r="K177" i="15" s="1"/>
  <c r="N120" i="3"/>
  <c r="R120" i="3" s="1"/>
  <c r="K185" i="15" s="1"/>
  <c r="N124" i="3"/>
  <c r="R124" i="3" s="1"/>
  <c r="K189" i="15" s="1"/>
  <c r="N128" i="3"/>
  <c r="R128" i="3" s="1"/>
  <c r="K193" i="15" s="1"/>
  <c r="N132" i="3"/>
  <c r="R132" i="3" s="1"/>
  <c r="K197" i="15" s="1"/>
  <c r="N136" i="3"/>
  <c r="N144" i="3"/>
  <c r="R144" i="3" s="1"/>
  <c r="K209" i="15" s="1"/>
  <c r="N148" i="3"/>
  <c r="R148" i="3" s="1"/>
  <c r="K213" i="15" s="1"/>
  <c r="N152" i="3"/>
  <c r="N156" i="3"/>
  <c r="R156" i="3" s="1"/>
  <c r="K221" i="15" s="1"/>
  <c r="N160" i="3"/>
  <c r="R160" i="3" s="1"/>
  <c r="K225" i="15" s="1"/>
  <c r="N164" i="3"/>
  <c r="R164" i="3" s="1"/>
  <c r="K229" i="15" s="1"/>
  <c r="N168" i="3"/>
  <c r="R168" i="3" s="1"/>
  <c r="K233" i="15" s="1"/>
  <c r="N173" i="3"/>
  <c r="R173" i="3" s="1"/>
  <c r="K238" i="15" s="1"/>
  <c r="O177" i="2" a="1"/>
  <c r="O177" i="2" s="1"/>
  <c r="H175" i="3" s="1"/>
  <c r="N177" i="3"/>
  <c r="R177" i="3" s="1"/>
  <c r="K242" i="15" s="1"/>
  <c r="O181" i="2" a="1"/>
  <c r="O181" i="2" s="1"/>
  <c r="H179" i="3" s="1"/>
  <c r="N181" i="3"/>
  <c r="R181" i="3" s="1"/>
  <c r="K246" i="15" s="1"/>
  <c r="O185" i="2" a="1"/>
  <c r="O185" i="2" s="1"/>
  <c r="H183" i="3" s="1"/>
  <c r="N185" i="3"/>
  <c r="R185" i="3" s="1"/>
  <c r="K250" i="15" s="1"/>
  <c r="O189" i="2" a="1"/>
  <c r="O189" i="2" s="1"/>
  <c r="H187" i="3" s="1"/>
  <c r="N189" i="3"/>
  <c r="R189" i="3" s="1"/>
  <c r="K254" i="15" s="1"/>
  <c r="O193" i="2" a="1"/>
  <c r="O193" i="2" s="1"/>
  <c r="H191" i="3" s="1"/>
  <c r="N193" i="3"/>
  <c r="R193" i="3" s="1"/>
  <c r="K258" i="15" s="1"/>
  <c r="O197" i="2" a="1"/>
  <c r="O197" i="2" s="1"/>
  <c r="H195" i="3" s="1"/>
  <c r="N197" i="3"/>
  <c r="R197" i="3" s="1"/>
  <c r="K262" i="15" s="1"/>
  <c r="O201" i="2" a="1"/>
  <c r="O201" i="2" s="1"/>
  <c r="H199" i="3" s="1"/>
  <c r="N201" i="3"/>
  <c r="R201" i="3" s="1"/>
  <c r="K266" i="15" s="1"/>
  <c r="O205" i="2" a="1"/>
  <c r="O205" i="2" s="1"/>
  <c r="H203" i="3" s="1"/>
  <c r="N205" i="3"/>
  <c r="R205" i="3" s="1"/>
  <c r="K270" i="15" s="1"/>
  <c r="O209" i="2" a="1"/>
  <c r="O209" i="2" s="1"/>
  <c r="H207" i="3" s="1"/>
  <c r="N209" i="3"/>
  <c r="R209" i="3" s="1"/>
  <c r="K274" i="15" s="1"/>
  <c r="O213" i="2" a="1"/>
  <c r="O213" i="2" s="1"/>
  <c r="H211" i="3" s="1"/>
  <c r="N213" i="3"/>
  <c r="R213" i="3" s="1"/>
  <c r="K278" i="15" s="1"/>
  <c r="O217" i="2" a="1"/>
  <c r="O217" i="2" s="1"/>
  <c r="H215" i="3" s="1"/>
  <c r="N217" i="3"/>
  <c r="R217" i="3" s="1"/>
  <c r="K282" i="15" s="1"/>
  <c r="O221" i="2" a="1"/>
  <c r="O221" i="2" s="1"/>
  <c r="H219" i="3" s="1"/>
  <c r="N221" i="3"/>
  <c r="R221" i="3" s="1"/>
  <c r="K286" i="15" s="1"/>
  <c r="O225" i="2" a="1"/>
  <c r="O225" i="2" s="1"/>
  <c r="H223" i="3" s="1"/>
  <c r="N225" i="3"/>
  <c r="R225" i="3" s="1"/>
  <c r="K290" i="15" s="1"/>
  <c r="O229" i="2" a="1"/>
  <c r="O229" i="2" s="1"/>
  <c r="H227" i="3" s="1"/>
  <c r="N229" i="3"/>
  <c r="R229" i="3" s="1"/>
  <c r="K294" i="15" s="1"/>
  <c r="F230" i="3"/>
  <c r="E295" i="15" s="1"/>
  <c r="H232" i="2" a="1"/>
  <c r="H232" i="2" s="1"/>
  <c r="B230" i="3" s="1"/>
  <c r="G236" i="3"/>
  <c r="O238" i="2" a="1"/>
  <c r="O238" i="2" s="1"/>
  <c r="H236" i="3" s="1"/>
  <c r="O245" i="2" a="1"/>
  <c r="O245" i="2" s="1"/>
  <c r="H243" i="3" s="1"/>
  <c r="N245" i="3"/>
  <c r="R245" i="3" s="1"/>
  <c r="K310" i="15" s="1"/>
  <c r="F246" i="3"/>
  <c r="E311" i="15" s="1"/>
  <c r="H248" i="2" a="1"/>
  <c r="H248" i="2" s="1"/>
  <c r="B246" i="3" s="1"/>
  <c r="G252" i="3"/>
  <c r="O254" i="2" a="1"/>
  <c r="O254" i="2" s="1"/>
  <c r="H252" i="3" s="1"/>
  <c r="O261" i="2" a="1"/>
  <c r="O261" i="2" s="1"/>
  <c r="H259" i="3" s="1"/>
  <c r="N261" i="3"/>
  <c r="R261" i="3" s="1"/>
  <c r="K326" i="15" s="1"/>
  <c r="F262" i="3"/>
  <c r="E327" i="15" s="1"/>
  <c r="H264" i="2" a="1"/>
  <c r="H264" i="2" s="1"/>
  <c r="B262" i="3" s="1"/>
  <c r="G268" i="3"/>
  <c r="O270" i="2" a="1"/>
  <c r="O270" i="2" s="1"/>
  <c r="H268" i="3" s="1"/>
  <c r="O277" i="2" a="1"/>
  <c r="O277" i="2" s="1"/>
  <c r="H275" i="3" s="1"/>
  <c r="N277" i="3"/>
  <c r="R277" i="3" s="1"/>
  <c r="K342" i="15" s="1"/>
  <c r="F278" i="3"/>
  <c r="E343" i="15" s="1"/>
  <c r="H280" i="2" a="1"/>
  <c r="H280" i="2" s="1"/>
  <c r="B278" i="3" s="1"/>
  <c r="G284" i="3"/>
  <c r="O286" i="2" a="1"/>
  <c r="O286" i="2" s="1"/>
  <c r="H284" i="3" s="1"/>
  <c r="O293" i="2" a="1"/>
  <c r="O293" i="2" s="1"/>
  <c r="H291" i="3" s="1"/>
  <c r="N293" i="3"/>
  <c r="R293" i="3" s="1"/>
  <c r="K358" i="15" s="1"/>
  <c r="F294" i="3"/>
  <c r="E359" i="15" s="1"/>
  <c r="H296" i="2" a="1"/>
  <c r="H296" i="2" s="1"/>
  <c r="B294" i="3" s="1"/>
  <c r="G300" i="3"/>
  <c r="O302" i="2" a="1"/>
  <c r="O302" i="2" s="1"/>
  <c r="H300" i="3" s="1"/>
  <c r="O309" i="2" a="1"/>
  <c r="O309" i="2" s="1"/>
  <c r="H307" i="3" s="1"/>
  <c r="N309" i="3"/>
  <c r="R309" i="3" s="1"/>
  <c r="K374" i="15" s="1"/>
  <c r="F310" i="3"/>
  <c r="E375" i="15" s="1"/>
  <c r="H312" i="2" a="1"/>
  <c r="H312" i="2" s="1"/>
  <c r="B310" i="3" s="1"/>
  <c r="G436" i="3"/>
  <c r="O438" i="2" a="1"/>
  <c r="O438" i="2" s="1"/>
  <c r="H436" i="3" s="1"/>
  <c r="O445" i="2" a="1"/>
  <c r="O445" i="2" s="1"/>
  <c r="H443" i="3" s="1"/>
  <c r="N445" i="3"/>
  <c r="F446" i="3"/>
  <c r="E511" i="15" s="1"/>
  <c r="H448" i="2" a="1"/>
  <c r="H448" i="2" s="1"/>
  <c r="B446" i="3" s="1"/>
  <c r="G452" i="3"/>
  <c r="O454" i="2" a="1"/>
  <c r="O454" i="2" s="1"/>
  <c r="H452" i="3" s="1"/>
  <c r="G460" i="3"/>
  <c r="O462" i="2" a="1"/>
  <c r="O462" i="2" s="1"/>
  <c r="H460" i="3" s="1"/>
  <c r="O466" i="2" a="1"/>
  <c r="O466" i="2" s="1"/>
  <c r="O470" i="2" a="1"/>
  <c r="O470" i="2" s="1"/>
  <c r="O474" i="2" a="1"/>
  <c r="O474" i="2" s="1"/>
  <c r="O478" i="2" a="1"/>
  <c r="O478" i="2" s="1"/>
  <c r="O482" i="2" a="1"/>
  <c r="O482" i="2" s="1"/>
  <c r="O486" i="2" a="1"/>
  <c r="O486" i="2" s="1"/>
  <c r="O490" i="2" a="1"/>
  <c r="O490" i="2" s="1"/>
  <c r="O494" i="2" a="1"/>
  <c r="O494" i="2" s="1"/>
  <c r="O498" i="2" a="1"/>
  <c r="O498" i="2" s="1"/>
  <c r="O502" i="2" a="1"/>
  <c r="O502" i="2" s="1"/>
  <c r="O506" i="2" a="1"/>
  <c r="O506" i="2" s="1"/>
  <c r="O510" i="2" a="1"/>
  <c r="O510" i="2" s="1"/>
  <c r="O514" i="2" a="1"/>
  <c r="O514" i="2" s="1"/>
  <c r="O518" i="2" a="1"/>
  <c r="O518" i="2" s="1"/>
  <c r="O522" i="2" a="1"/>
  <c r="O522" i="2" s="1"/>
  <c r="O526" i="2" a="1"/>
  <c r="O526" i="2" s="1"/>
  <c r="O528" i="2" a="1"/>
  <c r="O528" i="2" s="1"/>
  <c r="O533" i="2" a="1"/>
  <c r="O533" i="2" s="1"/>
  <c r="O542" i="2" a="1"/>
  <c r="O542" i="2" s="1"/>
  <c r="O544" i="2" a="1"/>
  <c r="O544" i="2" s="1"/>
  <c r="O549" i="2" a="1"/>
  <c r="O549" i="2" s="1"/>
  <c r="O558" i="2" a="1"/>
  <c r="O558" i="2" s="1"/>
  <c r="O560" i="2" a="1"/>
  <c r="O560" i="2" s="1"/>
  <c r="O565" i="2" a="1"/>
  <c r="O565" i="2" s="1"/>
  <c r="O574" i="2" a="1"/>
  <c r="O574" i="2" s="1"/>
  <c r="O576" i="2" a="1"/>
  <c r="O576" i="2" s="1"/>
  <c r="O581" i="2" a="1"/>
  <c r="O581" i="2" s="1"/>
  <c r="O590" i="2" a="1"/>
  <c r="O590" i="2" s="1"/>
  <c r="O592" i="2" a="1"/>
  <c r="O592" i="2" s="1"/>
  <c r="O597" i="2" a="1"/>
  <c r="O597" i="2" s="1"/>
  <c r="O611" i="2" a="1"/>
  <c r="O611" i="2" s="1"/>
  <c r="O619" i="2" a="1"/>
  <c r="O619" i="2" s="1"/>
  <c r="O627" i="2" a="1"/>
  <c r="O627" i="2" s="1"/>
  <c r="O635" i="2" a="1"/>
  <c r="O635" i="2" s="1"/>
  <c r="O643" i="2" a="1"/>
  <c r="O643" i="2" s="1"/>
  <c r="O651" i="2" a="1"/>
  <c r="O651" i="2" s="1"/>
  <c r="O659" i="2" a="1"/>
  <c r="O659" i="2" s="1"/>
  <c r="N227" i="3"/>
  <c r="R227" i="3" s="1"/>
  <c r="K292" i="15" s="1"/>
  <c r="N231" i="3"/>
  <c r="R231" i="3" s="1"/>
  <c r="K296" i="15" s="1"/>
  <c r="N235" i="3"/>
  <c r="R235" i="3" s="1"/>
  <c r="K300" i="15" s="1"/>
  <c r="N239" i="3"/>
  <c r="R239" i="3" s="1"/>
  <c r="K304" i="15" s="1"/>
  <c r="N243" i="3"/>
  <c r="R243" i="3" s="1"/>
  <c r="K308" i="15" s="1"/>
  <c r="N247" i="3"/>
  <c r="R247" i="3" s="1"/>
  <c r="K312" i="15" s="1"/>
  <c r="N251" i="3"/>
  <c r="R251" i="3" s="1"/>
  <c r="K316" i="15" s="1"/>
  <c r="N255" i="3"/>
  <c r="N259" i="3"/>
  <c r="R259" i="3" s="1"/>
  <c r="K324" i="15" s="1"/>
  <c r="N263" i="3"/>
  <c r="R263" i="3" s="1"/>
  <c r="K328" i="15" s="1"/>
  <c r="N267" i="3"/>
  <c r="R267" i="3" s="1"/>
  <c r="K332" i="15" s="1"/>
  <c r="N271" i="3"/>
  <c r="N275" i="3"/>
  <c r="R275" i="3" s="1"/>
  <c r="K340" i="15" s="1"/>
  <c r="N279" i="3"/>
  <c r="R279" i="3" s="1"/>
  <c r="K344" i="15" s="1"/>
  <c r="N283" i="3"/>
  <c r="R283" i="3" s="1"/>
  <c r="K348" i="15" s="1"/>
  <c r="N287" i="3"/>
  <c r="R287" i="3" s="1"/>
  <c r="K352" i="15" s="1"/>
  <c r="N291" i="3"/>
  <c r="N295" i="3"/>
  <c r="N299" i="3"/>
  <c r="R299" i="3" s="1"/>
  <c r="K364" i="15" s="1"/>
  <c r="N303" i="3"/>
  <c r="R303" i="3" s="1"/>
  <c r="K368" i="15" s="1"/>
  <c r="N307" i="3"/>
  <c r="R307" i="3" s="1"/>
  <c r="K372" i="15" s="1"/>
  <c r="N311" i="3"/>
  <c r="R311" i="3" s="1"/>
  <c r="K376" i="15" s="1"/>
  <c r="N315" i="3"/>
  <c r="R315" i="3" s="1"/>
  <c r="K380" i="15" s="1"/>
  <c r="H319" i="2" a="1"/>
  <c r="H319" i="2" s="1"/>
  <c r="B317" i="3" s="1"/>
  <c r="N319" i="3"/>
  <c r="R319" i="3" s="1"/>
  <c r="K384" i="15" s="1"/>
  <c r="H323" i="2" a="1"/>
  <c r="H323" i="2" s="1"/>
  <c r="B321" i="3" s="1"/>
  <c r="N323" i="3"/>
  <c r="R323" i="3" s="1"/>
  <c r="K388" i="15" s="1"/>
  <c r="H327" i="2" a="1"/>
  <c r="H327" i="2" s="1"/>
  <c r="B325" i="3" s="1"/>
  <c r="N327" i="3"/>
  <c r="H331" i="2" a="1"/>
  <c r="H331" i="2" s="1"/>
  <c r="B329" i="3" s="1"/>
  <c r="N331" i="3"/>
  <c r="R331" i="3" s="1"/>
  <c r="K396" i="15" s="1"/>
  <c r="H335" i="2" a="1"/>
  <c r="H335" i="2" s="1"/>
  <c r="B333" i="3" s="1"/>
  <c r="N335" i="3"/>
  <c r="R335" i="3" s="1"/>
  <c r="K400" i="15" s="1"/>
  <c r="H339" i="2" a="1"/>
  <c r="H339" i="2" s="1"/>
  <c r="B337" i="3" s="1"/>
  <c r="N339" i="3"/>
  <c r="R339" i="3" s="1"/>
  <c r="K404" i="15" s="1"/>
  <c r="H343" i="2" a="1"/>
  <c r="H343" i="2" s="1"/>
  <c r="B341" i="3" s="1"/>
  <c r="N343" i="3"/>
  <c r="R343" i="3" s="1"/>
  <c r="K408" i="15" s="1"/>
  <c r="H347" i="2" a="1"/>
  <c r="H347" i="2" s="1"/>
  <c r="B345" i="3" s="1"/>
  <c r="N347" i="3"/>
  <c r="H351" i="2" a="1"/>
  <c r="H351" i="2" s="1"/>
  <c r="B349" i="3" s="1"/>
  <c r="N351" i="3"/>
  <c r="R351" i="3" s="1"/>
  <c r="K416" i="15" s="1"/>
  <c r="H355" i="2" a="1"/>
  <c r="H355" i="2" s="1"/>
  <c r="B353" i="3" s="1"/>
  <c r="N355" i="3"/>
  <c r="R355" i="3" s="1"/>
  <c r="K420" i="15" s="1"/>
  <c r="H359" i="2" a="1"/>
  <c r="H359" i="2" s="1"/>
  <c r="B357" i="3" s="1"/>
  <c r="N359" i="3"/>
  <c r="R359" i="3" s="1"/>
  <c r="K424" i="15" s="1"/>
  <c r="H363" i="2" a="1"/>
  <c r="H363" i="2" s="1"/>
  <c r="B361" i="3" s="1"/>
  <c r="N363" i="3"/>
  <c r="R363" i="3" s="1"/>
  <c r="K428" i="15" s="1"/>
  <c r="H367" i="2" a="1"/>
  <c r="H367" i="2" s="1"/>
  <c r="B365" i="3" s="1"/>
  <c r="N367" i="3"/>
  <c r="H371" i="2" a="1"/>
  <c r="H371" i="2" s="1"/>
  <c r="B369" i="3" s="1"/>
  <c r="N371" i="3"/>
  <c r="R371" i="3" s="1"/>
  <c r="K436" i="15" s="1"/>
  <c r="H375" i="2" a="1"/>
  <c r="H375" i="2" s="1"/>
  <c r="B373" i="3" s="1"/>
  <c r="N375" i="3"/>
  <c r="R375" i="3" s="1"/>
  <c r="K440" i="15" s="1"/>
  <c r="H379" i="2" a="1"/>
  <c r="H379" i="2" s="1"/>
  <c r="B377" i="3" s="1"/>
  <c r="N379" i="3"/>
  <c r="R379" i="3" s="1"/>
  <c r="K444" i="15" s="1"/>
  <c r="H383" i="2" a="1"/>
  <c r="H383" i="2" s="1"/>
  <c r="B381" i="3" s="1"/>
  <c r="N383" i="3"/>
  <c r="R383" i="3" s="1"/>
  <c r="K448" i="15" s="1"/>
  <c r="H387" i="2" a="1"/>
  <c r="H387" i="2" s="1"/>
  <c r="B385" i="3" s="1"/>
  <c r="N387" i="3"/>
  <c r="R387" i="3" s="1"/>
  <c r="K452" i="15" s="1"/>
  <c r="H391" i="2" a="1"/>
  <c r="H391" i="2" s="1"/>
  <c r="B389" i="3" s="1"/>
  <c r="N391" i="3"/>
  <c r="R391" i="3" s="1"/>
  <c r="K456" i="15" s="1"/>
  <c r="H395" i="2" a="1"/>
  <c r="H395" i="2" s="1"/>
  <c r="B393" i="3" s="1"/>
  <c r="N395" i="3"/>
  <c r="R395" i="3" s="1"/>
  <c r="K460" i="15" s="1"/>
  <c r="H399" i="2" a="1"/>
  <c r="H399" i="2" s="1"/>
  <c r="B397" i="3" s="1"/>
  <c r="N399" i="3"/>
  <c r="R399" i="3" s="1"/>
  <c r="K464" i="15" s="1"/>
  <c r="H403" i="2" a="1"/>
  <c r="H403" i="2" s="1"/>
  <c r="B401" i="3" s="1"/>
  <c r="N403" i="3"/>
  <c r="R403" i="3" s="1"/>
  <c r="K468" i="15" s="1"/>
  <c r="H407" i="2" a="1"/>
  <c r="H407" i="2" s="1"/>
  <c r="B405" i="3" s="1"/>
  <c r="N407" i="3"/>
  <c r="R407" i="3" s="1"/>
  <c r="K472" i="15" s="1"/>
  <c r="H411" i="2" a="1"/>
  <c r="H411" i="2" s="1"/>
  <c r="B409" i="3" s="1"/>
  <c r="N411" i="3"/>
  <c r="R411" i="3" s="1"/>
  <c r="K476" i="15" s="1"/>
  <c r="H415" i="2" a="1"/>
  <c r="H415" i="2" s="1"/>
  <c r="B413" i="3" s="1"/>
  <c r="N415" i="3"/>
  <c r="R415" i="3" s="1"/>
  <c r="K480" i="15" s="1"/>
  <c r="H419" i="2" a="1"/>
  <c r="H419" i="2" s="1"/>
  <c r="B417" i="3" s="1"/>
  <c r="N419" i="3"/>
  <c r="R419" i="3" s="1"/>
  <c r="K484" i="15" s="1"/>
  <c r="H423" i="2" a="1"/>
  <c r="H423" i="2" s="1"/>
  <c r="B421" i="3" s="1"/>
  <c r="N423" i="3"/>
  <c r="R423" i="3" s="1"/>
  <c r="K488" i="15" s="1"/>
  <c r="H427" i="2" a="1"/>
  <c r="H427" i="2" s="1"/>
  <c r="B425" i="3" s="1"/>
  <c r="N427" i="3"/>
  <c r="H431" i="2" a="1"/>
  <c r="H431" i="2" s="1"/>
  <c r="B429" i="3" s="1"/>
  <c r="N431" i="3"/>
  <c r="R431" i="3" s="1"/>
  <c r="K496" i="15" s="1"/>
  <c r="N435" i="3"/>
  <c r="R435" i="3" s="1"/>
  <c r="K500" i="15" s="1"/>
  <c r="N439" i="3"/>
  <c r="N443" i="3"/>
  <c r="R443" i="3" s="1"/>
  <c r="K508" i="15" s="1"/>
  <c r="N447" i="3"/>
  <c r="R447" i="3" s="1"/>
  <c r="K512" i="15" s="1"/>
  <c r="N451" i="3"/>
  <c r="N455" i="3"/>
  <c r="R455" i="3" s="1"/>
  <c r="K520" i="15" s="1"/>
  <c r="N459" i="3"/>
  <c r="R459" i="3" s="1"/>
  <c r="K524" i="15" s="1"/>
  <c r="H463" i="2" a="1"/>
  <c r="H463" i="2" s="1"/>
  <c r="B461" i="3" s="1"/>
  <c r="O687" i="2" a="1"/>
  <c r="O687" i="2" s="1"/>
  <c r="O694" i="2" a="1"/>
  <c r="O694" i="2" s="1"/>
  <c r="O703" i="2" a="1"/>
  <c r="O703" i="2" s="1"/>
  <c r="O710" i="2" a="1"/>
  <c r="O710" i="2" s="1"/>
  <c r="O719" i="2" a="1"/>
  <c r="O719" i="2" s="1"/>
  <c r="O726" i="2" a="1"/>
  <c r="O726" i="2" s="1"/>
  <c r="O735" i="2" a="1"/>
  <c r="O735" i="2" s="1"/>
  <c r="O742" i="2" a="1"/>
  <c r="O742" i="2" s="1"/>
  <c r="O751" i="2" a="1"/>
  <c r="O751" i="2" s="1"/>
  <c r="O758" i="2" a="1"/>
  <c r="O758" i="2" s="1"/>
  <c r="O767" i="2" a="1"/>
  <c r="O767" i="2" s="1"/>
  <c r="O774" i="2" a="1"/>
  <c r="O774" i="2" s="1"/>
  <c r="O783" i="2" a="1"/>
  <c r="O783" i="2" s="1"/>
  <c r="O976" i="2" a="1"/>
  <c r="O976" i="2" s="1"/>
  <c r="O984" i="2" a="1"/>
  <c r="O984" i="2" s="1"/>
  <c r="O992" i="2" a="1"/>
  <c r="O992" i="2" s="1"/>
  <c r="O1000" i="2" a="1"/>
  <c r="O1000" i="2" s="1"/>
  <c r="O1008" i="2" a="1"/>
  <c r="O1008" i="2" s="1"/>
  <c r="N172" i="3"/>
  <c r="N176" i="3"/>
  <c r="R176" i="3" s="1"/>
  <c r="K241" i="15" s="1"/>
  <c r="N180" i="3"/>
  <c r="R180" i="3" s="1"/>
  <c r="K245" i="15" s="1"/>
  <c r="N184" i="3"/>
  <c r="R184" i="3" s="1"/>
  <c r="K249" i="15" s="1"/>
  <c r="N188" i="3"/>
  <c r="R188" i="3" s="1"/>
  <c r="K253" i="15" s="1"/>
  <c r="N192" i="3"/>
  <c r="R192" i="3" s="1"/>
  <c r="K257" i="15" s="1"/>
  <c r="N196" i="3"/>
  <c r="R196" i="3" s="1"/>
  <c r="K261" i="15" s="1"/>
  <c r="N200" i="3"/>
  <c r="R200" i="3" s="1"/>
  <c r="K265" i="15" s="1"/>
  <c r="N204" i="3"/>
  <c r="R204" i="3" s="1"/>
  <c r="K269" i="15" s="1"/>
  <c r="N208" i="3"/>
  <c r="R208" i="3" s="1"/>
  <c r="K273" i="15" s="1"/>
  <c r="N212" i="3"/>
  <c r="R212" i="3" s="1"/>
  <c r="K277" i="15" s="1"/>
  <c r="N216" i="3"/>
  <c r="R216" i="3" s="1"/>
  <c r="K281" i="15" s="1"/>
  <c r="N220" i="3"/>
  <c r="R220" i="3" s="1"/>
  <c r="K285" i="15" s="1"/>
  <c r="N224" i="3"/>
  <c r="R224" i="3" s="1"/>
  <c r="K289" i="15" s="1"/>
  <c r="O228" i="2" a="1"/>
  <c r="O228" i="2" s="1"/>
  <c r="H226" i="3" s="1"/>
  <c r="N228" i="3"/>
  <c r="R228" i="3" s="1"/>
  <c r="K293" i="15" s="1"/>
  <c r="O232" i="2" a="1"/>
  <c r="O232" i="2" s="1"/>
  <c r="H230" i="3" s="1"/>
  <c r="N232" i="3"/>
  <c r="R232" i="3" s="1"/>
  <c r="K297" i="15" s="1"/>
  <c r="O236" i="2" a="1"/>
  <c r="O236" i="2" s="1"/>
  <c r="H234" i="3" s="1"/>
  <c r="N236" i="3"/>
  <c r="R236" i="3" s="1"/>
  <c r="K301" i="15" s="1"/>
  <c r="O240" i="2" a="1"/>
  <c r="O240" i="2" s="1"/>
  <c r="H238" i="3" s="1"/>
  <c r="N240" i="3"/>
  <c r="R240" i="3" s="1"/>
  <c r="K305" i="15" s="1"/>
  <c r="O244" i="2" a="1"/>
  <c r="O244" i="2" s="1"/>
  <c r="H242" i="3" s="1"/>
  <c r="N244" i="3"/>
  <c r="R244" i="3" s="1"/>
  <c r="K309" i="15" s="1"/>
  <c r="O248" i="2" a="1"/>
  <c r="O248" i="2" s="1"/>
  <c r="H246" i="3" s="1"/>
  <c r="N248" i="3"/>
  <c r="R248" i="3" s="1"/>
  <c r="K313" i="15" s="1"/>
  <c r="O252" i="2" a="1"/>
  <c r="O252" i="2" s="1"/>
  <c r="H250" i="3" s="1"/>
  <c r="N252" i="3"/>
  <c r="R252" i="3" s="1"/>
  <c r="K317" i="15" s="1"/>
  <c r="O256" i="2" a="1"/>
  <c r="O256" i="2" s="1"/>
  <c r="H254" i="3" s="1"/>
  <c r="N256" i="3"/>
  <c r="R256" i="3" s="1"/>
  <c r="K321" i="15" s="1"/>
  <c r="O260" i="2" a="1"/>
  <c r="O260" i="2" s="1"/>
  <c r="H258" i="3" s="1"/>
  <c r="N260" i="3"/>
  <c r="R260" i="3" s="1"/>
  <c r="K325" i="15" s="1"/>
  <c r="O264" i="2" a="1"/>
  <c r="O264" i="2" s="1"/>
  <c r="H262" i="3" s="1"/>
  <c r="N264" i="3"/>
  <c r="R264" i="3" s="1"/>
  <c r="K329" i="15" s="1"/>
  <c r="O268" i="2" a="1"/>
  <c r="O268" i="2" s="1"/>
  <c r="H266" i="3" s="1"/>
  <c r="N268" i="3"/>
  <c r="O272" i="2" a="1"/>
  <c r="O272" i="2" s="1"/>
  <c r="H270" i="3" s="1"/>
  <c r="N272" i="3"/>
  <c r="R272" i="3" s="1"/>
  <c r="K337" i="15" s="1"/>
  <c r="O276" i="2" a="1"/>
  <c r="O276" i="2" s="1"/>
  <c r="H274" i="3" s="1"/>
  <c r="N276" i="3"/>
  <c r="O280" i="2" a="1"/>
  <c r="O280" i="2" s="1"/>
  <c r="H278" i="3" s="1"/>
  <c r="N280" i="3"/>
  <c r="R280" i="3" s="1"/>
  <c r="K345" i="15" s="1"/>
  <c r="O284" i="2" a="1"/>
  <c r="O284" i="2" s="1"/>
  <c r="H282" i="3" s="1"/>
  <c r="N284" i="3"/>
  <c r="O288" i="2" a="1"/>
  <c r="O288" i="2" s="1"/>
  <c r="H286" i="3" s="1"/>
  <c r="N288" i="3"/>
  <c r="R288" i="3" s="1"/>
  <c r="K353" i="15" s="1"/>
  <c r="O292" i="2" a="1"/>
  <c r="O292" i="2" s="1"/>
  <c r="H290" i="3" s="1"/>
  <c r="N292" i="3"/>
  <c r="O296" i="2" a="1"/>
  <c r="O296" i="2" s="1"/>
  <c r="H294" i="3" s="1"/>
  <c r="N296" i="3"/>
  <c r="R296" i="3" s="1"/>
  <c r="K361" i="15" s="1"/>
  <c r="O300" i="2" a="1"/>
  <c r="O300" i="2" s="1"/>
  <c r="H298" i="3" s="1"/>
  <c r="N300" i="3"/>
  <c r="O304" i="2" a="1"/>
  <c r="O304" i="2" s="1"/>
  <c r="H302" i="3" s="1"/>
  <c r="N304" i="3"/>
  <c r="R304" i="3" s="1"/>
  <c r="K369" i="15" s="1"/>
  <c r="O308" i="2" a="1"/>
  <c r="O308" i="2" s="1"/>
  <c r="H306" i="3" s="1"/>
  <c r="N308" i="3"/>
  <c r="R308" i="3" s="1"/>
  <c r="K373" i="15" s="1"/>
  <c r="O312" i="2" a="1"/>
  <c r="O312" i="2" s="1"/>
  <c r="H310" i="3" s="1"/>
  <c r="N312" i="3"/>
  <c r="R312" i="3" s="1"/>
  <c r="K377" i="15" s="1"/>
  <c r="N316" i="3"/>
  <c r="R316" i="3" s="1"/>
  <c r="K381" i="15" s="1"/>
  <c r="N320" i="3"/>
  <c r="N324" i="3"/>
  <c r="R324" i="3" s="1"/>
  <c r="K389" i="15" s="1"/>
  <c r="N328" i="3"/>
  <c r="N332" i="3"/>
  <c r="R332" i="3" s="1"/>
  <c r="K397" i="15" s="1"/>
  <c r="N336" i="3"/>
  <c r="R336" i="3" s="1"/>
  <c r="K401" i="15" s="1"/>
  <c r="N340" i="3"/>
  <c r="R340" i="3" s="1"/>
  <c r="K405" i="15" s="1"/>
  <c r="N344" i="3"/>
  <c r="R344" i="3" s="1"/>
  <c r="K409" i="15" s="1"/>
  <c r="N348" i="3"/>
  <c r="R348" i="3" s="1"/>
  <c r="K413" i="15" s="1"/>
  <c r="N352" i="3"/>
  <c r="R352" i="3" s="1"/>
  <c r="K417" i="15" s="1"/>
  <c r="N356" i="3"/>
  <c r="N360" i="3"/>
  <c r="R360" i="3" s="1"/>
  <c r="K425" i="15" s="1"/>
  <c r="N364" i="3"/>
  <c r="R364" i="3" s="1"/>
  <c r="K429" i="15" s="1"/>
  <c r="N368" i="3"/>
  <c r="R368" i="3" s="1"/>
  <c r="K433" i="15" s="1"/>
  <c r="N372" i="3"/>
  <c r="R372" i="3" s="1"/>
  <c r="K437" i="15" s="1"/>
  <c r="N376" i="3"/>
  <c r="R376" i="3" s="1"/>
  <c r="K441" i="15" s="1"/>
  <c r="N380" i="3"/>
  <c r="R380" i="3" s="1"/>
  <c r="K445" i="15" s="1"/>
  <c r="N384" i="3"/>
  <c r="R384" i="3" s="1"/>
  <c r="K449" i="15" s="1"/>
  <c r="N388" i="3"/>
  <c r="N392" i="3"/>
  <c r="R392" i="3" s="1"/>
  <c r="K457" i="15" s="1"/>
  <c r="N396" i="3"/>
  <c r="R396" i="3" s="1"/>
  <c r="K461" i="15" s="1"/>
  <c r="N400" i="3"/>
  <c r="R400" i="3" s="1"/>
  <c r="K465" i="15" s="1"/>
  <c r="N404" i="3"/>
  <c r="R404" i="3" s="1"/>
  <c r="K469" i="15" s="1"/>
  <c r="N408" i="3"/>
  <c r="N412" i="3"/>
  <c r="R412" i="3" s="1"/>
  <c r="K477" i="15" s="1"/>
  <c r="N416" i="3"/>
  <c r="R416" i="3" s="1"/>
  <c r="K481" i="15" s="1"/>
  <c r="N420" i="3"/>
  <c r="R420" i="3" s="1"/>
  <c r="K485" i="15" s="1"/>
  <c r="N424" i="3"/>
  <c r="R424" i="3" s="1"/>
  <c r="K489" i="15" s="1"/>
  <c r="N428" i="3"/>
  <c r="R428" i="3" s="1"/>
  <c r="K493" i="15" s="1"/>
  <c r="N432" i="3"/>
  <c r="R432" i="3" s="1"/>
  <c r="K497" i="15" s="1"/>
  <c r="O436" i="2" a="1"/>
  <c r="O436" i="2" s="1"/>
  <c r="H434" i="3" s="1"/>
  <c r="N436" i="3"/>
  <c r="R436" i="3" s="1"/>
  <c r="K501" i="15" s="1"/>
  <c r="O440" i="2" a="1"/>
  <c r="O440" i="2" s="1"/>
  <c r="H438" i="3" s="1"/>
  <c r="N440" i="3"/>
  <c r="R440" i="3" s="1"/>
  <c r="K505" i="15" s="1"/>
  <c r="O444" i="2" a="1"/>
  <c r="O444" i="2" s="1"/>
  <c r="H442" i="3" s="1"/>
  <c r="N444" i="3"/>
  <c r="R444" i="3" s="1"/>
  <c r="K509" i="15" s="1"/>
  <c r="O448" i="2" a="1"/>
  <c r="O448" i="2" s="1"/>
  <c r="H446" i="3" s="1"/>
  <c r="N448" i="3"/>
  <c r="O452" i="2" a="1"/>
  <c r="O452" i="2" s="1"/>
  <c r="H450" i="3" s="1"/>
  <c r="N452" i="3"/>
  <c r="R452" i="3" s="1"/>
  <c r="K517" i="15" s="1"/>
  <c r="O456" i="2" a="1"/>
  <c r="O456" i="2" s="1"/>
  <c r="H454" i="3" s="1"/>
  <c r="N456" i="3"/>
  <c r="R456" i="3" s="1"/>
  <c r="K521" i="15" s="1"/>
  <c r="O460" i="2" a="1"/>
  <c r="O460" i="2" s="1"/>
  <c r="H458" i="3" s="1"/>
  <c r="N460" i="3"/>
  <c r="AL670" i="2"/>
  <c r="AL673" i="2"/>
  <c r="O675" i="2" a="1"/>
  <c r="O675" i="2" s="1"/>
  <c r="AL678" i="2"/>
  <c r="AL681" i="2"/>
  <c r="O683" i="2" a="1"/>
  <c r="O683" i="2" s="1"/>
  <c r="AL689" i="2"/>
  <c r="O690" i="2" a="1"/>
  <c r="O690" i="2" s="1"/>
  <c r="AL694" i="2"/>
  <c r="O699" i="2" a="1"/>
  <c r="O699" i="2" s="1"/>
  <c r="AL705" i="2"/>
  <c r="O706" i="2" a="1"/>
  <c r="O706" i="2" s="1"/>
  <c r="AL710" i="2"/>
  <c r="O715" i="2" a="1"/>
  <c r="O715" i="2" s="1"/>
  <c r="AL721" i="2"/>
  <c r="O722" i="2" a="1"/>
  <c r="O722" i="2" s="1"/>
  <c r="AL726" i="2"/>
  <c r="O731" i="2" a="1"/>
  <c r="O731" i="2" s="1"/>
  <c r="AL737" i="2"/>
  <c r="O738" i="2" a="1"/>
  <c r="O738" i="2" s="1"/>
  <c r="AL742" i="2"/>
  <c r="O747" i="2" a="1"/>
  <c r="O747" i="2" s="1"/>
  <c r="AL753" i="2"/>
  <c r="O754" i="2" a="1"/>
  <c r="O754" i="2" s="1"/>
  <c r="AL758" i="2"/>
  <c r="O763" i="2" a="1"/>
  <c r="O763" i="2" s="1"/>
  <c r="AL769" i="2"/>
  <c r="O770" i="2" a="1"/>
  <c r="O770" i="2" s="1"/>
  <c r="AL774" i="2"/>
  <c r="O779" i="2" a="1"/>
  <c r="O779" i="2" s="1"/>
  <c r="AL785" i="2"/>
  <c r="O786" i="2" a="1"/>
  <c r="O786" i="2" s="1"/>
  <c r="O791" i="2" a="1"/>
  <c r="O791" i="2" s="1"/>
  <c r="O794" i="2" a="1"/>
  <c r="O794" i="2" s="1"/>
  <c r="O799" i="2" a="1"/>
  <c r="O799" i="2" s="1"/>
  <c r="O802" i="2" a="1"/>
  <c r="O802" i="2" s="1"/>
  <c r="O807" i="2" a="1"/>
  <c r="O807" i="2" s="1"/>
  <c r="O810" i="2" a="1"/>
  <c r="O810" i="2" s="1"/>
  <c r="O815" i="2" a="1"/>
  <c r="O815" i="2" s="1"/>
  <c r="O818" i="2" a="1"/>
  <c r="O818" i="2" s="1"/>
  <c r="O823" i="2" a="1"/>
  <c r="O823" i="2" s="1"/>
  <c r="O826" i="2" a="1"/>
  <c r="O826" i="2" s="1"/>
  <c r="O831" i="2" a="1"/>
  <c r="O831" i="2" s="1"/>
  <c r="O834" i="2" a="1"/>
  <c r="O834" i="2" s="1"/>
  <c r="O839" i="2" a="1"/>
  <c r="O839" i="2" s="1"/>
  <c r="O842" i="2" a="1"/>
  <c r="O842" i="2" s="1"/>
  <c r="O847" i="2" a="1"/>
  <c r="O847" i="2" s="1"/>
  <c r="O850" i="2" a="1"/>
  <c r="O850" i="2" s="1"/>
  <c r="O855" i="2" a="1"/>
  <c r="O855" i="2" s="1"/>
  <c r="O858" i="2" a="1"/>
  <c r="O858" i="2" s="1"/>
  <c r="O863" i="2" a="1"/>
  <c r="O863" i="2" s="1"/>
  <c r="O866" i="2" a="1"/>
  <c r="O866" i="2" s="1"/>
  <c r="O871" i="2" a="1"/>
  <c r="O871" i="2" s="1"/>
  <c r="O874" i="2" a="1"/>
  <c r="O874" i="2" s="1"/>
  <c r="O879" i="2" a="1"/>
  <c r="O879" i="2" s="1"/>
  <c r="O882" i="2" a="1"/>
  <c r="O882" i="2" s="1"/>
  <c r="O887" i="2" a="1"/>
  <c r="O887" i="2" s="1"/>
  <c r="O890" i="2" a="1"/>
  <c r="O890" i="2" s="1"/>
  <c r="O895" i="2" a="1"/>
  <c r="O895" i="2" s="1"/>
  <c r="O898" i="2" a="1"/>
  <c r="O898" i="2" s="1"/>
  <c r="O903" i="2" a="1"/>
  <c r="O903" i="2" s="1"/>
  <c r="O906" i="2" a="1"/>
  <c r="O906" i="2" s="1"/>
  <c r="O911" i="2" a="1"/>
  <c r="O911" i="2" s="1"/>
  <c r="O914" i="2" a="1"/>
  <c r="O914" i="2" s="1"/>
  <c r="O919" i="2" a="1"/>
  <c r="O919" i="2" s="1"/>
  <c r="O922" i="2" a="1"/>
  <c r="O922" i="2" s="1"/>
  <c r="O927" i="2" a="1"/>
  <c r="O927" i="2" s="1"/>
  <c r="O930" i="2" a="1"/>
  <c r="O930" i="2" s="1"/>
  <c r="O935" i="2" a="1"/>
  <c r="O935" i="2" s="1"/>
  <c r="O938" i="2" a="1"/>
  <c r="O938" i="2" s="1"/>
  <c r="O943" i="2" a="1"/>
  <c r="O943" i="2" s="1"/>
  <c r="O949" i="2" a="1"/>
  <c r="O949" i="2" s="1"/>
  <c r="O957" i="2" a="1"/>
  <c r="O957" i="2" s="1"/>
  <c r="O965" i="2" a="1"/>
  <c r="O965" i="2" s="1"/>
  <c r="O973" i="2" a="1"/>
  <c r="O973" i="2" s="1"/>
  <c r="O981" i="2" a="1"/>
  <c r="O981" i="2" s="1"/>
  <c r="O989" i="2" a="1"/>
  <c r="O989" i="2" s="1"/>
  <c r="O997" i="2" a="1"/>
  <c r="O997" i="2" s="1"/>
  <c r="O1005" i="2" a="1"/>
  <c r="O1005" i="2" s="1"/>
  <c r="O663" i="2" a="1"/>
  <c r="O663" i="2" s="1"/>
  <c r="O667" i="2" a="1"/>
  <c r="O667" i="2" s="1"/>
  <c r="O686" i="2" a="1"/>
  <c r="O686" i="2" s="1"/>
  <c r="O695" i="2" a="1"/>
  <c r="O695" i="2" s="1"/>
  <c r="O702" i="2" a="1"/>
  <c r="O702" i="2" s="1"/>
  <c r="O711" i="2" a="1"/>
  <c r="O711" i="2" s="1"/>
  <c r="O718" i="2" a="1"/>
  <c r="O718" i="2" s="1"/>
  <c r="O727" i="2" a="1"/>
  <c r="O727" i="2" s="1"/>
  <c r="O734" i="2" a="1"/>
  <c r="O734" i="2" s="1"/>
  <c r="O743" i="2" a="1"/>
  <c r="O743" i="2" s="1"/>
  <c r="O750" i="2" a="1"/>
  <c r="O750" i="2" s="1"/>
  <c r="O759" i="2" a="1"/>
  <c r="O759" i="2" s="1"/>
  <c r="O766" i="2" a="1"/>
  <c r="O766" i="2" s="1"/>
  <c r="O775" i="2" a="1"/>
  <c r="O775" i="2" s="1"/>
  <c r="O782" i="2" a="1"/>
  <c r="O782" i="2" s="1"/>
  <c r="O980" i="2" a="1"/>
  <c r="O980" i="2" s="1"/>
  <c r="O988" i="2" a="1"/>
  <c r="O988" i="2" s="1"/>
  <c r="O996" i="2" a="1"/>
  <c r="O996" i="2" s="1"/>
  <c r="O1004" i="2" a="1"/>
  <c r="O1004" i="2" s="1"/>
  <c r="N70" i="3"/>
  <c r="R70" i="3" s="1"/>
  <c r="K135" i="15" s="1"/>
  <c r="N74" i="3"/>
  <c r="R74" i="3" s="1"/>
  <c r="K139" i="15" s="1"/>
  <c r="N78" i="3"/>
  <c r="R78" i="3" s="1"/>
  <c r="K143" i="15" s="1"/>
  <c r="N82" i="3"/>
  <c r="R82" i="3" s="1"/>
  <c r="K147" i="15" s="1"/>
  <c r="N86" i="3"/>
  <c r="N90" i="3"/>
  <c r="R90" i="3" s="1"/>
  <c r="K155" i="15" s="1"/>
  <c r="N94" i="3"/>
  <c r="R94" i="3" s="1"/>
  <c r="K159" i="15" s="1"/>
  <c r="N98" i="3"/>
  <c r="R98" i="3" s="1"/>
  <c r="K163" i="15" s="1"/>
  <c r="N102" i="3"/>
  <c r="R102" i="3" s="1"/>
  <c r="K167" i="15" s="1"/>
  <c r="N106" i="3"/>
  <c r="R106" i="3" s="1"/>
  <c r="K171" i="15" s="1"/>
  <c r="N110" i="3"/>
  <c r="R110" i="3" s="1"/>
  <c r="K175" i="15" s="1"/>
  <c r="N114" i="3"/>
  <c r="R114" i="3" s="1"/>
  <c r="K179" i="15" s="1"/>
  <c r="N118" i="3"/>
  <c r="R118" i="3" s="1"/>
  <c r="K183" i="15" s="1"/>
  <c r="N122" i="3"/>
  <c r="R122" i="3" s="1"/>
  <c r="K187" i="15" s="1"/>
  <c r="N126" i="3"/>
  <c r="R126" i="3" s="1"/>
  <c r="K191" i="15" s="1"/>
  <c r="N130" i="3"/>
  <c r="R130" i="3" s="1"/>
  <c r="K195" i="15" s="1"/>
  <c r="N134" i="3"/>
  <c r="R134" i="3" s="1"/>
  <c r="K199" i="15" s="1"/>
  <c r="N138" i="3"/>
  <c r="R138" i="3" s="1"/>
  <c r="K203" i="15" s="1"/>
  <c r="N142" i="3"/>
  <c r="R142" i="3" s="1"/>
  <c r="K207" i="15" s="1"/>
  <c r="N146" i="3"/>
  <c r="R146" i="3" s="1"/>
  <c r="K211" i="15" s="1"/>
  <c r="N150" i="3"/>
  <c r="R150" i="3" s="1"/>
  <c r="K215" i="15" s="1"/>
  <c r="N154" i="3"/>
  <c r="R154" i="3" s="1"/>
  <c r="K219" i="15" s="1"/>
  <c r="N158" i="3"/>
  <c r="R158" i="3" s="1"/>
  <c r="K223" i="15" s="1"/>
  <c r="N162" i="3"/>
  <c r="R162" i="3" s="1"/>
  <c r="K227" i="15" s="1"/>
  <c r="N166" i="3"/>
  <c r="R166" i="3" s="1"/>
  <c r="K231" i="15" s="1"/>
  <c r="N170" i="3"/>
  <c r="R170" i="3" s="1"/>
  <c r="K235" i="15" s="1"/>
  <c r="N174" i="3"/>
  <c r="R174" i="3" s="1"/>
  <c r="K239" i="15" s="1"/>
  <c r="N178" i="3"/>
  <c r="R178" i="3" s="1"/>
  <c r="K243" i="15" s="1"/>
  <c r="N182" i="3"/>
  <c r="R182" i="3" s="1"/>
  <c r="K247" i="15" s="1"/>
  <c r="N186" i="3"/>
  <c r="R186" i="3" s="1"/>
  <c r="K251" i="15" s="1"/>
  <c r="N190" i="3"/>
  <c r="R190" i="3" s="1"/>
  <c r="K255" i="15" s="1"/>
  <c r="N194" i="3"/>
  <c r="R194" i="3" s="1"/>
  <c r="K259" i="15" s="1"/>
  <c r="N198" i="3"/>
  <c r="R198" i="3" s="1"/>
  <c r="K263" i="15" s="1"/>
  <c r="N202" i="3"/>
  <c r="R202" i="3" s="1"/>
  <c r="K267" i="15" s="1"/>
  <c r="N206" i="3"/>
  <c r="R206" i="3" s="1"/>
  <c r="K271" i="15" s="1"/>
  <c r="N210" i="3"/>
  <c r="R210" i="3" s="1"/>
  <c r="K275" i="15" s="1"/>
  <c r="N214" i="3"/>
  <c r="R214" i="3" s="1"/>
  <c r="K279" i="15" s="1"/>
  <c r="N218" i="3"/>
  <c r="R218" i="3" s="1"/>
  <c r="K283" i="15" s="1"/>
  <c r="N222" i="3"/>
  <c r="R222" i="3" s="1"/>
  <c r="K287" i="15" s="1"/>
  <c r="N226" i="3"/>
  <c r="R226" i="3" s="1"/>
  <c r="K291" i="15" s="1"/>
  <c r="H230" i="2" a="1"/>
  <c r="H230" i="2" s="1"/>
  <c r="B228" i="3" s="1"/>
  <c r="N230" i="3"/>
  <c r="R230" i="3" s="1"/>
  <c r="K295" i="15" s="1"/>
  <c r="H234" i="2" a="1"/>
  <c r="H234" i="2" s="1"/>
  <c r="B232" i="3" s="1"/>
  <c r="N234" i="3"/>
  <c r="R234" i="3" s="1"/>
  <c r="K299" i="15" s="1"/>
  <c r="H238" i="2" a="1"/>
  <c r="H238" i="2" s="1"/>
  <c r="B236" i="3" s="1"/>
  <c r="N238" i="3"/>
  <c r="R238" i="3" s="1"/>
  <c r="K303" i="15" s="1"/>
  <c r="H242" i="2" a="1"/>
  <c r="H242" i="2" s="1"/>
  <c r="B240" i="3" s="1"/>
  <c r="N242" i="3"/>
  <c r="R242" i="3" s="1"/>
  <c r="K307" i="15" s="1"/>
  <c r="H246" i="2" a="1"/>
  <c r="H246" i="2" s="1"/>
  <c r="B244" i="3" s="1"/>
  <c r="N246" i="3"/>
  <c r="R246" i="3" s="1"/>
  <c r="K311" i="15" s="1"/>
  <c r="H250" i="2" a="1"/>
  <c r="H250" i="2" s="1"/>
  <c r="B248" i="3" s="1"/>
  <c r="N250" i="3"/>
  <c r="R250" i="3" s="1"/>
  <c r="K315" i="15" s="1"/>
  <c r="H254" i="2" a="1"/>
  <c r="H254" i="2" s="1"/>
  <c r="B252" i="3" s="1"/>
  <c r="N254" i="3"/>
  <c r="R254" i="3" s="1"/>
  <c r="K319" i="15" s="1"/>
  <c r="H258" i="2" a="1"/>
  <c r="H258" i="2" s="1"/>
  <c r="B256" i="3" s="1"/>
  <c r="N258" i="3"/>
  <c r="R258" i="3" s="1"/>
  <c r="K323" i="15" s="1"/>
  <c r="H262" i="2" a="1"/>
  <c r="H262" i="2" s="1"/>
  <c r="B260" i="3" s="1"/>
  <c r="N262" i="3"/>
  <c r="R262" i="3" s="1"/>
  <c r="K327" i="15" s="1"/>
  <c r="H266" i="2" a="1"/>
  <c r="H266" i="2" s="1"/>
  <c r="B264" i="3" s="1"/>
  <c r="N266" i="3"/>
  <c r="H270" i="2" a="1"/>
  <c r="H270" i="2" s="1"/>
  <c r="B268" i="3" s="1"/>
  <c r="N270" i="3"/>
  <c r="R270" i="3" s="1"/>
  <c r="K335" i="15" s="1"/>
  <c r="H274" i="2" a="1"/>
  <c r="H274" i="2" s="1"/>
  <c r="B272" i="3" s="1"/>
  <c r="N274" i="3"/>
  <c r="H278" i="2" a="1"/>
  <c r="H278" i="2" s="1"/>
  <c r="B276" i="3" s="1"/>
  <c r="N278" i="3"/>
  <c r="R278" i="3" s="1"/>
  <c r="K343" i="15" s="1"/>
  <c r="H282" i="2" a="1"/>
  <c r="H282" i="2" s="1"/>
  <c r="B280" i="3" s="1"/>
  <c r="N282" i="3"/>
  <c r="R282" i="3" s="1"/>
  <c r="K347" i="15" s="1"/>
  <c r="H286" i="2" a="1"/>
  <c r="H286" i="2" s="1"/>
  <c r="B284" i="3" s="1"/>
  <c r="N286" i="3"/>
  <c r="R286" i="3" s="1"/>
  <c r="K351" i="15" s="1"/>
  <c r="H290" i="2" a="1"/>
  <c r="H290" i="2" s="1"/>
  <c r="B288" i="3" s="1"/>
  <c r="N290" i="3"/>
  <c r="H294" i="2" a="1"/>
  <c r="H294" i="2" s="1"/>
  <c r="B292" i="3" s="1"/>
  <c r="N294" i="3"/>
  <c r="R294" i="3" s="1"/>
  <c r="K359" i="15" s="1"/>
  <c r="H298" i="2" a="1"/>
  <c r="H298" i="2" s="1"/>
  <c r="B296" i="3" s="1"/>
  <c r="N298" i="3"/>
  <c r="R298" i="3" s="1"/>
  <c r="K363" i="15" s="1"/>
  <c r="H302" i="2" a="1"/>
  <c r="H302" i="2" s="1"/>
  <c r="B300" i="3" s="1"/>
  <c r="N302" i="3"/>
  <c r="R302" i="3" s="1"/>
  <c r="K367" i="15" s="1"/>
  <c r="H306" i="2" a="1"/>
  <c r="H306" i="2" s="1"/>
  <c r="B304" i="3" s="1"/>
  <c r="N306" i="3"/>
  <c r="H310" i="2" a="1"/>
  <c r="H310" i="2" s="1"/>
  <c r="B308" i="3" s="1"/>
  <c r="N310" i="3"/>
  <c r="R310" i="3" s="1"/>
  <c r="K375" i="15" s="1"/>
  <c r="H314" i="2" a="1"/>
  <c r="H314" i="2" s="1"/>
  <c r="B312" i="3" s="1"/>
  <c r="N314" i="3"/>
  <c r="R314" i="3" s="1"/>
  <c r="K379" i="15" s="1"/>
  <c r="H318" i="2" a="1"/>
  <c r="H318" i="2" s="1"/>
  <c r="B316" i="3" s="1"/>
  <c r="N318" i="3"/>
  <c r="R318" i="3" s="1"/>
  <c r="K383" i="15" s="1"/>
  <c r="H322" i="2" a="1"/>
  <c r="H322" i="2" s="1"/>
  <c r="B320" i="3" s="1"/>
  <c r="N322" i="3"/>
  <c r="R322" i="3" s="1"/>
  <c r="K387" i="15" s="1"/>
  <c r="H326" i="2" a="1"/>
  <c r="H326" i="2" s="1"/>
  <c r="B324" i="3" s="1"/>
  <c r="N326" i="3"/>
  <c r="R326" i="3" s="1"/>
  <c r="K391" i="15" s="1"/>
  <c r="H330" i="2" a="1"/>
  <c r="H330" i="2" s="1"/>
  <c r="B328" i="3" s="1"/>
  <c r="N330" i="3"/>
  <c r="R330" i="3" s="1"/>
  <c r="K395" i="15" s="1"/>
  <c r="H334" i="2" a="1"/>
  <c r="H334" i="2" s="1"/>
  <c r="B332" i="3" s="1"/>
  <c r="N334" i="3"/>
  <c r="H338" i="2" a="1"/>
  <c r="H338" i="2" s="1"/>
  <c r="B336" i="3" s="1"/>
  <c r="N338" i="3"/>
  <c r="R338" i="3" s="1"/>
  <c r="K403" i="15" s="1"/>
  <c r="H342" i="2" a="1"/>
  <c r="H342" i="2" s="1"/>
  <c r="B340" i="3" s="1"/>
  <c r="N342" i="3"/>
  <c r="R342" i="3" s="1"/>
  <c r="K407" i="15" s="1"/>
  <c r="H346" i="2" a="1"/>
  <c r="H346" i="2" s="1"/>
  <c r="B344" i="3" s="1"/>
  <c r="N346" i="3"/>
  <c r="R346" i="3" s="1"/>
  <c r="K411" i="15" s="1"/>
  <c r="H350" i="2" a="1"/>
  <c r="H350" i="2" s="1"/>
  <c r="B348" i="3" s="1"/>
  <c r="N350" i="3"/>
  <c r="R350" i="3" s="1"/>
  <c r="K415" i="15" s="1"/>
  <c r="H354" i="2" a="1"/>
  <c r="H354" i="2" s="1"/>
  <c r="B352" i="3" s="1"/>
  <c r="N354" i="3"/>
  <c r="R354" i="3" s="1"/>
  <c r="K419" i="15" s="1"/>
  <c r="H358" i="2" a="1"/>
  <c r="H358" i="2" s="1"/>
  <c r="B356" i="3" s="1"/>
  <c r="N358" i="3"/>
  <c r="H362" i="2" a="1"/>
  <c r="H362" i="2" s="1"/>
  <c r="B360" i="3" s="1"/>
  <c r="N362" i="3"/>
  <c r="H366" i="2" a="1"/>
  <c r="H366" i="2" s="1"/>
  <c r="B364" i="3" s="1"/>
  <c r="N366" i="3"/>
  <c r="R366" i="3" s="1"/>
  <c r="K431" i="15" s="1"/>
  <c r="H370" i="2" a="1"/>
  <c r="H370" i="2" s="1"/>
  <c r="B368" i="3" s="1"/>
  <c r="N370" i="3"/>
  <c r="R370" i="3" s="1"/>
  <c r="K435" i="15" s="1"/>
  <c r="H374" i="2" a="1"/>
  <c r="H374" i="2" s="1"/>
  <c r="B372" i="3" s="1"/>
  <c r="N374" i="3"/>
  <c r="R374" i="3" s="1"/>
  <c r="K439" i="15" s="1"/>
  <c r="H378" i="2" a="1"/>
  <c r="H378" i="2" s="1"/>
  <c r="B376" i="3" s="1"/>
  <c r="N378" i="3"/>
  <c r="H382" i="2" a="1"/>
  <c r="H382" i="2" s="1"/>
  <c r="B380" i="3" s="1"/>
  <c r="N382" i="3"/>
  <c r="R382" i="3" s="1"/>
  <c r="K447" i="15" s="1"/>
  <c r="H386" i="2" a="1"/>
  <c r="H386" i="2" s="1"/>
  <c r="B384" i="3" s="1"/>
  <c r="N386" i="3"/>
  <c r="R386" i="3" s="1"/>
  <c r="K451" i="15" s="1"/>
  <c r="H390" i="2" a="1"/>
  <c r="H390" i="2" s="1"/>
  <c r="B388" i="3" s="1"/>
  <c r="N390" i="3"/>
  <c r="R390" i="3" s="1"/>
  <c r="K455" i="15" s="1"/>
  <c r="H394" i="2" a="1"/>
  <c r="H394" i="2" s="1"/>
  <c r="B392" i="3" s="1"/>
  <c r="N394" i="3"/>
  <c r="H398" i="2" a="1"/>
  <c r="H398" i="2" s="1"/>
  <c r="B396" i="3" s="1"/>
  <c r="N398" i="3"/>
  <c r="R398" i="3" s="1"/>
  <c r="K463" i="15" s="1"/>
  <c r="H402" i="2" a="1"/>
  <c r="H402" i="2" s="1"/>
  <c r="B400" i="3" s="1"/>
  <c r="N402" i="3"/>
  <c r="R402" i="3" s="1"/>
  <c r="K467" i="15" s="1"/>
  <c r="H406" i="2" a="1"/>
  <c r="H406" i="2" s="1"/>
  <c r="B404" i="3" s="1"/>
  <c r="N406" i="3"/>
  <c r="R406" i="3" s="1"/>
  <c r="K471" i="15" s="1"/>
  <c r="H410" i="2" a="1"/>
  <c r="H410" i="2" s="1"/>
  <c r="B408" i="3" s="1"/>
  <c r="N410" i="3"/>
  <c r="H414" i="2" a="1"/>
  <c r="H414" i="2" s="1"/>
  <c r="B412" i="3" s="1"/>
  <c r="N414" i="3"/>
  <c r="H418" i="2" a="1"/>
  <c r="H418" i="2" s="1"/>
  <c r="B416" i="3" s="1"/>
  <c r="N418" i="3"/>
  <c r="H422" i="2" a="1"/>
  <c r="H422" i="2" s="1"/>
  <c r="B420" i="3" s="1"/>
  <c r="N422" i="3"/>
  <c r="H426" i="2" a="1"/>
  <c r="H426" i="2" s="1"/>
  <c r="B424" i="3" s="1"/>
  <c r="N426" i="3"/>
  <c r="R426" i="3" s="1"/>
  <c r="K491" i="15" s="1"/>
  <c r="H430" i="2" a="1"/>
  <c r="H430" i="2" s="1"/>
  <c r="B428" i="3" s="1"/>
  <c r="N430" i="3"/>
  <c r="R430" i="3" s="1"/>
  <c r="K495" i="15" s="1"/>
  <c r="H434" i="2" a="1"/>
  <c r="H434" i="2" s="1"/>
  <c r="B432" i="3" s="1"/>
  <c r="N434" i="3"/>
  <c r="R434" i="3" s="1"/>
  <c r="K499" i="15" s="1"/>
  <c r="H438" i="2" a="1"/>
  <c r="H438" i="2" s="1"/>
  <c r="B436" i="3" s="1"/>
  <c r="N438" i="3"/>
  <c r="R438" i="3" s="1"/>
  <c r="K503" i="15" s="1"/>
  <c r="H442" i="2" a="1"/>
  <c r="H442" i="2" s="1"/>
  <c r="B440" i="3" s="1"/>
  <c r="N442" i="3"/>
  <c r="R442" i="3" s="1"/>
  <c r="K507" i="15" s="1"/>
  <c r="H446" i="2" a="1"/>
  <c r="H446" i="2" s="1"/>
  <c r="B444" i="3" s="1"/>
  <c r="N446" i="3"/>
  <c r="H450" i="2" a="1"/>
  <c r="H450" i="2" s="1"/>
  <c r="B448" i="3" s="1"/>
  <c r="N450" i="3"/>
  <c r="R450" i="3" s="1"/>
  <c r="K515" i="15" s="1"/>
  <c r="H454" i="2" a="1"/>
  <c r="H454" i="2" s="1"/>
  <c r="B452" i="3" s="1"/>
  <c r="N454" i="3"/>
  <c r="R454" i="3" s="1"/>
  <c r="K519" i="15" s="1"/>
  <c r="H458" i="2" a="1"/>
  <c r="H458" i="2" s="1"/>
  <c r="B456" i="3" s="1"/>
  <c r="N458" i="3"/>
  <c r="R458" i="3" s="1"/>
  <c r="K523" i="15" s="1"/>
  <c r="H462" i="2" a="1"/>
  <c r="H462" i="2" s="1"/>
  <c r="B460" i="3" s="1"/>
  <c r="N462" i="3"/>
  <c r="R462" i="3" s="1"/>
  <c r="K527" i="15" s="1"/>
  <c r="AL605" i="2"/>
  <c r="AL609" i="2"/>
  <c r="AL613" i="2"/>
  <c r="AL617" i="2"/>
  <c r="AL621" i="2"/>
  <c r="AL625" i="2"/>
  <c r="AL629" i="2"/>
  <c r="AL633" i="2"/>
  <c r="AL637" i="2"/>
  <c r="AL641" i="2"/>
  <c r="AL645" i="2"/>
  <c r="AL649" i="2"/>
  <c r="AL653" i="2"/>
  <c r="AL657" i="2"/>
  <c r="AL661" i="2"/>
  <c r="AL665" i="2"/>
  <c r="AL669" i="2"/>
  <c r="O671" i="2" a="1"/>
  <c r="O671" i="2" s="1"/>
  <c r="AL674" i="2"/>
  <c r="AL677" i="2"/>
  <c r="O679" i="2" a="1"/>
  <c r="O679" i="2" s="1"/>
  <c r="AL682" i="2"/>
  <c r="AL686" i="2"/>
  <c r="O691" i="2" a="1"/>
  <c r="O691" i="2" s="1"/>
  <c r="AL697" i="2"/>
  <c r="O698" i="2" a="1"/>
  <c r="O698" i="2" s="1"/>
  <c r="AL702" i="2"/>
  <c r="O707" i="2" a="1"/>
  <c r="O707" i="2" s="1"/>
  <c r="AL713" i="2"/>
  <c r="O714" i="2" a="1"/>
  <c r="O714" i="2" s="1"/>
  <c r="AL718" i="2"/>
  <c r="O723" i="2" a="1"/>
  <c r="O723" i="2" s="1"/>
  <c r="AL729" i="2"/>
  <c r="O730" i="2" a="1"/>
  <c r="O730" i="2" s="1"/>
  <c r="AL734" i="2"/>
  <c r="O739" i="2" a="1"/>
  <c r="O739" i="2" s="1"/>
  <c r="AL745" i="2"/>
  <c r="O746" i="2" a="1"/>
  <c r="O746" i="2" s="1"/>
  <c r="AL750" i="2"/>
  <c r="O755" i="2" a="1"/>
  <c r="O755" i="2" s="1"/>
  <c r="AL761" i="2"/>
  <c r="O762" i="2" a="1"/>
  <c r="O762" i="2" s="1"/>
  <c r="AL766" i="2"/>
  <c r="O771" i="2" a="1"/>
  <c r="O771" i="2" s="1"/>
  <c r="AL777" i="2"/>
  <c r="O778" i="2" a="1"/>
  <c r="O778" i="2" s="1"/>
  <c r="AL782" i="2"/>
  <c r="O787" i="2" a="1"/>
  <c r="O787" i="2" s="1"/>
  <c r="O790" i="2" a="1"/>
  <c r="O790" i="2" s="1"/>
  <c r="O795" i="2" a="1"/>
  <c r="O795" i="2" s="1"/>
  <c r="O798" i="2" a="1"/>
  <c r="O798" i="2" s="1"/>
  <c r="O803" i="2" a="1"/>
  <c r="O803" i="2" s="1"/>
  <c r="O806" i="2" a="1"/>
  <c r="O806" i="2" s="1"/>
  <c r="O811" i="2" a="1"/>
  <c r="O811" i="2" s="1"/>
  <c r="O814" i="2" a="1"/>
  <c r="O814" i="2" s="1"/>
  <c r="O819" i="2" a="1"/>
  <c r="O819" i="2" s="1"/>
  <c r="O822" i="2" a="1"/>
  <c r="O822" i="2" s="1"/>
  <c r="O827" i="2" a="1"/>
  <c r="O827" i="2" s="1"/>
  <c r="O830" i="2" a="1"/>
  <c r="O830" i="2" s="1"/>
  <c r="O835" i="2" a="1"/>
  <c r="O835" i="2" s="1"/>
  <c r="O838" i="2" a="1"/>
  <c r="O838" i="2" s="1"/>
  <c r="O843" i="2" a="1"/>
  <c r="O843" i="2" s="1"/>
  <c r="O846" i="2" a="1"/>
  <c r="O846" i="2" s="1"/>
  <c r="O851" i="2" a="1"/>
  <c r="O851" i="2" s="1"/>
  <c r="O854" i="2" a="1"/>
  <c r="O854" i="2" s="1"/>
  <c r="O859" i="2" a="1"/>
  <c r="O859" i="2" s="1"/>
  <c r="O862" i="2" a="1"/>
  <c r="O862" i="2" s="1"/>
  <c r="O867" i="2" a="1"/>
  <c r="O867" i="2" s="1"/>
  <c r="O870" i="2" a="1"/>
  <c r="O870" i="2" s="1"/>
  <c r="O875" i="2" a="1"/>
  <c r="O875" i="2" s="1"/>
  <c r="O878" i="2" a="1"/>
  <c r="O878" i="2" s="1"/>
  <c r="O883" i="2" a="1"/>
  <c r="O883" i="2" s="1"/>
  <c r="O886" i="2" a="1"/>
  <c r="O886" i="2" s="1"/>
  <c r="O891" i="2" a="1"/>
  <c r="O891" i="2" s="1"/>
  <c r="O894" i="2" a="1"/>
  <c r="O894" i="2" s="1"/>
  <c r="O899" i="2" a="1"/>
  <c r="O899" i="2" s="1"/>
  <c r="O902" i="2" a="1"/>
  <c r="O902" i="2" s="1"/>
  <c r="O907" i="2" a="1"/>
  <c r="O907" i="2" s="1"/>
  <c r="O910" i="2" a="1"/>
  <c r="O910" i="2" s="1"/>
  <c r="O915" i="2" a="1"/>
  <c r="O915" i="2" s="1"/>
  <c r="O918" i="2" a="1"/>
  <c r="O918" i="2" s="1"/>
  <c r="O923" i="2" a="1"/>
  <c r="O923" i="2" s="1"/>
  <c r="O926" i="2" a="1"/>
  <c r="O926" i="2" s="1"/>
  <c r="O931" i="2" a="1"/>
  <c r="O931" i="2" s="1"/>
  <c r="O934" i="2" a="1"/>
  <c r="O934" i="2" s="1"/>
  <c r="O939" i="2" a="1"/>
  <c r="O939" i="2" s="1"/>
  <c r="O942" i="2" a="1"/>
  <c r="O942" i="2" s="1"/>
  <c r="O953" i="2" a="1"/>
  <c r="O953" i="2" s="1"/>
  <c r="O961" i="2" a="1"/>
  <c r="O961" i="2" s="1"/>
  <c r="O969" i="2" a="1"/>
  <c r="O969" i="2" s="1"/>
  <c r="O977" i="2" a="1"/>
  <c r="O977" i="2" s="1"/>
  <c r="O985" i="2" a="1"/>
  <c r="O985" i="2" s="1"/>
  <c r="O993" i="2" a="1"/>
  <c r="O993" i="2" s="1"/>
  <c r="O1001" i="2" a="1"/>
  <c r="O1001" i="2" s="1"/>
  <c r="O1009" i="2" a="1"/>
  <c r="O1009" i="2" s="1"/>
  <c r="O946" i="2" a="1"/>
  <c r="O946" i="2" s="1"/>
  <c r="O950" i="2" a="1"/>
  <c r="O950" i="2" s="1"/>
  <c r="O954" i="2" a="1"/>
  <c r="O954" i="2" s="1"/>
  <c r="O958" i="2" a="1"/>
  <c r="O958" i="2" s="1"/>
  <c r="O962" i="2" a="1"/>
  <c r="O962" i="2" s="1"/>
  <c r="O966" i="2" a="1"/>
  <c r="O966" i="2" s="1"/>
  <c r="O970" i="2" a="1"/>
  <c r="O970" i="2" s="1"/>
  <c r="O974" i="2" a="1"/>
  <c r="O974" i="2" s="1"/>
  <c r="O978" i="2" a="1"/>
  <c r="O978" i="2" s="1"/>
  <c r="O982" i="2" a="1"/>
  <c r="O982" i="2" s="1"/>
  <c r="O986" i="2" a="1"/>
  <c r="O986" i="2" s="1"/>
  <c r="O990" i="2" a="1"/>
  <c r="O990" i="2" s="1"/>
  <c r="O994" i="2" a="1"/>
  <c r="O994" i="2" s="1"/>
  <c r="O998" i="2" a="1"/>
  <c r="O998" i="2" s="1"/>
  <c r="O1002" i="2" a="1"/>
  <c r="O1002" i="2" s="1"/>
  <c r="O1006" i="2" a="1"/>
  <c r="O1006" i="2" s="1"/>
  <c r="AP7" i="3"/>
  <c r="AK9" i="3"/>
  <c r="AS10" i="3"/>
  <c r="AT10" i="3" s="1"/>
  <c r="S12" i="3"/>
  <c r="W12" i="3"/>
  <c r="AH12" i="3"/>
  <c r="P77" i="15" s="1"/>
  <c r="AS15" i="3"/>
  <c r="AT15" i="3" s="1"/>
  <c r="AS18" i="3"/>
  <c r="AT18" i="3" s="1"/>
  <c r="AS27" i="3"/>
  <c r="AT27" i="3" s="1"/>
  <c r="AP27" i="3"/>
  <c r="AQ74" i="3"/>
  <c r="AL948" i="2"/>
  <c r="AL952" i="2"/>
  <c r="AL956" i="2"/>
  <c r="AL960" i="2"/>
  <c r="AL964" i="2"/>
  <c r="AL968" i="2"/>
  <c r="AL972" i="2"/>
  <c r="AL976" i="2"/>
  <c r="AL980" i="2"/>
  <c r="AL984" i="2"/>
  <c r="AL988" i="2"/>
  <c r="AL992" i="2"/>
  <c r="AL996" i="2"/>
  <c r="AL1000" i="2"/>
  <c r="AL1004" i="2"/>
  <c r="AL1008" i="2"/>
  <c r="AP11" i="3"/>
  <c r="AP12" i="3"/>
  <c r="AS12" i="3"/>
  <c r="AT12" i="3" s="1"/>
  <c r="AS14" i="3"/>
  <c r="AT14" i="3" s="1"/>
  <c r="S18" i="3"/>
  <c r="W24" i="3"/>
  <c r="AH24" i="3"/>
  <c r="P89" i="15" s="1"/>
  <c r="AH27" i="3"/>
  <c r="P92" i="15" s="1"/>
  <c r="S19" i="3"/>
  <c r="W20" i="3"/>
  <c r="AH20" i="3"/>
  <c r="P85" i="15" s="1"/>
  <c r="AS23" i="3"/>
  <c r="AT23" i="3" s="1"/>
  <c r="AP26" i="3"/>
  <c r="AS11" i="3"/>
  <c r="AT11" i="3" s="1"/>
  <c r="S15" i="3"/>
  <c r="AP15" i="3"/>
  <c r="W16" i="3"/>
  <c r="AH16" i="3"/>
  <c r="P81" i="15" s="1"/>
  <c r="AP18" i="3"/>
  <c r="AS19" i="3"/>
  <c r="AT19" i="3" s="1"/>
  <c r="AS22" i="3"/>
  <c r="AT22" i="3" s="1"/>
  <c r="AQ34" i="3"/>
  <c r="AN29" i="3"/>
  <c r="AP31" i="3"/>
  <c r="AN33" i="3"/>
  <c r="AP35" i="3"/>
  <c r="AN37" i="3"/>
  <c r="AP39" i="3"/>
  <c r="AP43" i="3"/>
  <c r="AP47" i="3"/>
  <c r="AP51" i="3"/>
  <c r="AP55" i="3"/>
  <c r="AP59" i="3"/>
  <c r="AP63" i="3"/>
  <c r="AP67" i="3"/>
  <c r="AP71" i="3"/>
  <c r="AN73" i="3"/>
  <c r="AP75" i="3"/>
  <c r="AN77" i="3"/>
  <c r="AP79" i="3"/>
  <c r="AN81" i="3"/>
  <c r="AP83" i="3"/>
  <c r="AN85" i="3"/>
  <c r="AS91" i="3"/>
  <c r="AT91" i="3" s="1"/>
  <c r="AP30" i="3"/>
  <c r="AP34" i="3"/>
  <c r="AQ64" i="3"/>
  <c r="AS65" i="3"/>
  <c r="AT65" i="3" s="1"/>
  <c r="AS69" i="3"/>
  <c r="AT69" i="3" s="1"/>
  <c r="AS73" i="3"/>
  <c r="AT73" i="3" s="1"/>
  <c r="AP74" i="3"/>
  <c r="AS77" i="3"/>
  <c r="AT77" i="3" s="1"/>
  <c r="AP78" i="3"/>
  <c r="AS81" i="3"/>
  <c r="AT81" i="3" s="1"/>
  <c r="AP82" i="3"/>
  <c r="AS85" i="3"/>
  <c r="AT85" i="3" s="1"/>
  <c r="AS86" i="3"/>
  <c r="AH87" i="3"/>
  <c r="P152" i="15" s="1"/>
  <c r="AS95" i="3"/>
  <c r="AT95" i="3" s="1"/>
  <c r="AP99" i="3"/>
  <c r="AS99" i="3"/>
  <c r="AT99" i="3" s="1"/>
  <c r="AS16" i="3"/>
  <c r="AT16" i="3" s="1"/>
  <c r="AS20" i="3"/>
  <c r="AT20" i="3" s="1"/>
  <c r="AS24" i="3"/>
  <c r="AT24" i="3" s="1"/>
  <c r="AS28" i="3"/>
  <c r="AT28" i="3" s="1"/>
  <c r="AS32" i="3"/>
  <c r="AT32" i="3" s="1"/>
  <c r="AS36" i="3"/>
  <c r="AT36" i="3" s="1"/>
  <c r="AS40" i="3"/>
  <c r="AT40" i="3" s="1"/>
  <c r="AS44" i="3"/>
  <c r="AT44" i="3" s="1"/>
  <c r="AS48" i="3"/>
  <c r="AT48" i="3" s="1"/>
  <c r="AS52" i="3"/>
  <c r="AT52" i="3" s="1"/>
  <c r="AS56" i="3"/>
  <c r="AT56" i="3" s="1"/>
  <c r="AQ59" i="3"/>
  <c r="AS60" i="3"/>
  <c r="AT60" i="3" s="1"/>
  <c r="AS64" i="3"/>
  <c r="AT64" i="3" s="1"/>
  <c r="AS68" i="3"/>
  <c r="AT68" i="3" s="1"/>
  <c r="AS72" i="3"/>
  <c r="AT72" i="3" s="1"/>
  <c r="AS76" i="3"/>
  <c r="AT76" i="3" s="1"/>
  <c r="AS80" i="3"/>
  <c r="AT80" i="3" s="1"/>
  <c r="AN83" i="3"/>
  <c r="AP91" i="3"/>
  <c r="AP88" i="3"/>
  <c r="W89" i="3"/>
  <c r="AH89" i="3"/>
  <c r="P154" i="15" s="1"/>
  <c r="S91" i="3"/>
  <c r="AH91" i="3"/>
  <c r="P156" i="15" s="1"/>
  <c r="AP95" i="3"/>
  <c r="AH99" i="3"/>
  <c r="P164" i="15" s="1"/>
  <c r="AP89" i="3"/>
  <c r="AS92" i="3"/>
  <c r="AT92" i="3" s="1"/>
  <c r="AP93" i="3"/>
  <c r="AS96" i="3"/>
  <c r="AT96" i="3" s="1"/>
  <c r="AP97" i="3"/>
  <c r="AN99" i="3"/>
  <c r="AP101" i="3"/>
  <c r="AN103" i="3"/>
  <c r="AP105" i="3"/>
  <c r="AP108" i="3"/>
  <c r="AP113" i="3"/>
  <c r="AK115" i="3"/>
  <c r="W116" i="3"/>
  <c r="AP120" i="3"/>
  <c r="AK123" i="3"/>
  <c r="W124" i="3"/>
  <c r="AK131" i="3"/>
  <c r="W132" i="3"/>
  <c r="AP136" i="3"/>
  <c r="AK139" i="3"/>
  <c r="W140" i="3"/>
  <c r="AH142" i="3"/>
  <c r="P207" i="15" s="1"/>
  <c r="AN142" i="3"/>
  <c r="AP144" i="3"/>
  <c r="AK147" i="3"/>
  <c r="W148" i="3"/>
  <c r="AS150" i="3"/>
  <c r="AK151" i="3"/>
  <c r="AN152" i="3"/>
  <c r="W164" i="3"/>
  <c r="AS166" i="3"/>
  <c r="AK167" i="3"/>
  <c r="AN168" i="3"/>
  <c r="AP171" i="3"/>
  <c r="W180" i="3"/>
  <c r="AS182" i="3"/>
  <c r="AT182" i="3" s="1"/>
  <c r="AK183" i="3"/>
  <c r="AN184" i="3"/>
  <c r="AP92" i="3"/>
  <c r="AP96" i="3"/>
  <c r="AP100" i="3"/>
  <c r="AS103" i="3"/>
  <c r="AT103" i="3" s="1"/>
  <c r="AP104" i="3"/>
  <c r="AP106" i="3"/>
  <c r="AP107" i="3"/>
  <c r="AP112" i="3"/>
  <c r="S113" i="3"/>
  <c r="S114" i="3"/>
  <c r="W114" i="3"/>
  <c r="AH114" i="3"/>
  <c r="P179" i="15" s="1"/>
  <c r="AH116" i="3"/>
  <c r="P181" i="15" s="1"/>
  <c r="AN116" i="3"/>
  <c r="AP118" i="3"/>
  <c r="AP119" i="3"/>
  <c r="S122" i="3"/>
  <c r="W122" i="3"/>
  <c r="AH122" i="3"/>
  <c r="P187" i="15" s="1"/>
  <c r="AH124" i="3"/>
  <c r="P189" i="15" s="1"/>
  <c r="AN124" i="3"/>
  <c r="AP126" i="3"/>
  <c r="AP127" i="3"/>
  <c r="S130" i="3"/>
  <c r="W130" i="3"/>
  <c r="AH130" i="3"/>
  <c r="P195" i="15" s="1"/>
  <c r="AH132" i="3"/>
  <c r="P197" i="15" s="1"/>
  <c r="AN132" i="3"/>
  <c r="AP134" i="3"/>
  <c r="AP135" i="3"/>
  <c r="S138" i="3"/>
  <c r="W138" i="3"/>
  <c r="AH138" i="3"/>
  <c r="P203" i="15" s="1"/>
  <c r="AH140" i="3"/>
  <c r="P205" i="15" s="1"/>
  <c r="AN140" i="3"/>
  <c r="AP142" i="3"/>
  <c r="AP143" i="3"/>
  <c r="S146" i="3"/>
  <c r="W146" i="3"/>
  <c r="AH146" i="3"/>
  <c r="P211" i="15" s="1"/>
  <c r="AP148" i="3"/>
  <c r="AS148" i="3"/>
  <c r="AT148" i="3" s="1"/>
  <c r="AH148" i="3"/>
  <c r="P213" i="15" s="1"/>
  <c r="AH150" i="3"/>
  <c r="P215" i="15" s="1"/>
  <c r="W152" i="3"/>
  <c r="AS154" i="3"/>
  <c r="AK155" i="3"/>
  <c r="AN156" i="3"/>
  <c r="S158" i="3"/>
  <c r="AP159" i="3"/>
  <c r="AH166" i="3"/>
  <c r="P231" i="15" s="1"/>
  <c r="W168" i="3"/>
  <c r="AS170" i="3"/>
  <c r="AK171" i="3"/>
  <c r="AN172" i="3"/>
  <c r="S174" i="3"/>
  <c r="AS186" i="3"/>
  <c r="AT186" i="3" s="1"/>
  <c r="AK187" i="3"/>
  <c r="AN101" i="3"/>
  <c r="AN105" i="3"/>
  <c r="AK107" i="3"/>
  <c r="AP110" i="3"/>
  <c r="AK119" i="3"/>
  <c r="AK127" i="3"/>
  <c r="AK135" i="3"/>
  <c r="AQ135" i="3"/>
  <c r="AS158" i="3"/>
  <c r="AK159" i="3"/>
  <c r="AS174" i="3"/>
  <c r="AT174" i="3" s="1"/>
  <c r="AK175" i="3"/>
  <c r="AP109" i="3"/>
  <c r="AP114" i="3"/>
  <c r="AP115" i="3"/>
  <c r="S118" i="3"/>
  <c r="AH118" i="3"/>
  <c r="P183" i="15" s="1"/>
  <c r="AN120" i="3"/>
  <c r="AP122" i="3"/>
  <c r="AP123" i="3"/>
  <c r="S126" i="3"/>
  <c r="AH126" i="3"/>
  <c r="P191" i="15" s="1"/>
  <c r="AN128" i="3"/>
  <c r="AP130" i="3"/>
  <c r="AP131" i="3"/>
  <c r="AH134" i="3"/>
  <c r="P199" i="15" s="1"/>
  <c r="AN136" i="3"/>
  <c r="AP138" i="3"/>
  <c r="AP139" i="3"/>
  <c r="AN144" i="3"/>
  <c r="AP146" i="3"/>
  <c r="AP147" i="3"/>
  <c r="S150" i="3"/>
  <c r="AP151" i="3"/>
  <c r="AH158" i="3"/>
  <c r="P223" i="15" s="1"/>
  <c r="AS162" i="3"/>
  <c r="AK163" i="3"/>
  <c r="S166" i="3"/>
  <c r="AP167" i="3"/>
  <c r="W176" i="3"/>
  <c r="AS178" i="3"/>
  <c r="AT178" i="3" s="1"/>
  <c r="AK179" i="3"/>
  <c r="AN180" i="3"/>
  <c r="AN188" i="3"/>
  <c r="AN192" i="3"/>
  <c r="AN196" i="3"/>
  <c r="AS201" i="3"/>
  <c r="AT201" i="3" s="1"/>
  <c r="AP117" i="3"/>
  <c r="AP121" i="3"/>
  <c r="AP125" i="3"/>
  <c r="AP129" i="3"/>
  <c r="AP133" i="3"/>
  <c r="AP137" i="3"/>
  <c r="AP141" i="3"/>
  <c r="AP145" i="3"/>
  <c r="AP149" i="3"/>
  <c r="AS152" i="3"/>
  <c r="AT152" i="3" s="1"/>
  <c r="AP153" i="3"/>
  <c r="AS156" i="3"/>
  <c r="AT156" i="3" s="1"/>
  <c r="AP157" i="3"/>
  <c r="AS160" i="3"/>
  <c r="AT160" i="3" s="1"/>
  <c r="AP161" i="3"/>
  <c r="AS164" i="3"/>
  <c r="AT164" i="3" s="1"/>
  <c r="AP165" i="3"/>
  <c r="AS168" i="3"/>
  <c r="AT168" i="3" s="1"/>
  <c r="AP169" i="3"/>
  <c r="AS172" i="3"/>
  <c r="AS176" i="3"/>
  <c r="AS180" i="3"/>
  <c r="AS184" i="3"/>
  <c r="AS188" i="3"/>
  <c r="AS192" i="3"/>
  <c r="AS196" i="3"/>
  <c r="AS205" i="3"/>
  <c r="AT205" i="3" s="1"/>
  <c r="AS209" i="3"/>
  <c r="AT209" i="3" s="1"/>
  <c r="AN190" i="3"/>
  <c r="AN194" i="3"/>
  <c r="AN198" i="3"/>
  <c r="AS206" i="3"/>
  <c r="AT206" i="3" s="1"/>
  <c r="AS213" i="3"/>
  <c r="AT213" i="3" s="1"/>
  <c r="AS200" i="3"/>
  <c r="AS202" i="3"/>
  <c r="AT202" i="3" s="1"/>
  <c r="AP225" i="3"/>
  <c r="AP241" i="3"/>
  <c r="AP245" i="3"/>
  <c r="AP249" i="3"/>
  <c r="AP253" i="3"/>
  <c r="W259" i="3"/>
  <c r="AH259" i="3"/>
  <c r="P324" i="15" s="1"/>
  <c r="AH262" i="3"/>
  <c r="P327" i="15" s="1"/>
  <c r="AS207" i="3"/>
  <c r="AT207" i="3" s="1"/>
  <c r="AS211" i="3"/>
  <c r="AT211" i="3" s="1"/>
  <c r="AS215" i="3"/>
  <c r="AT215" i="3" s="1"/>
  <c r="AS219" i="3"/>
  <c r="AT219" i="3" s="1"/>
  <c r="AS223" i="3"/>
  <c r="AT223" i="3" s="1"/>
  <c r="AS227" i="3"/>
  <c r="AT227" i="3" s="1"/>
  <c r="AS231" i="3"/>
  <c r="AT231" i="3" s="1"/>
  <c r="AS235" i="3"/>
  <c r="AS239" i="3"/>
  <c r="AS243" i="3"/>
  <c r="AT243" i="3" s="1"/>
  <c r="AS247" i="3"/>
  <c r="AT247" i="3" s="1"/>
  <c r="AS251" i="3"/>
  <c r="AS255" i="3"/>
  <c r="AP255" i="3"/>
  <c r="AS258" i="3"/>
  <c r="AT258" i="3" s="1"/>
  <c r="AP261" i="3"/>
  <c r="AS210" i="3"/>
  <c r="AT210" i="3" s="1"/>
  <c r="AS214" i="3"/>
  <c r="AT214" i="3" s="1"/>
  <c r="AS218" i="3"/>
  <c r="AT218" i="3" s="1"/>
  <c r="AS222" i="3"/>
  <c r="AT222" i="3" s="1"/>
  <c r="AS226" i="3"/>
  <c r="AT226" i="3" s="1"/>
  <c r="AS230" i="3"/>
  <c r="AT230" i="3" s="1"/>
  <c r="AS234" i="3"/>
  <c r="AT234" i="3" s="1"/>
  <c r="AS238" i="3"/>
  <c r="AT238" i="3" s="1"/>
  <c r="AS242" i="3"/>
  <c r="AT242" i="3" s="1"/>
  <c r="AS246" i="3"/>
  <c r="AT246" i="3" s="1"/>
  <c r="AQ249" i="3"/>
  <c r="AS250" i="3"/>
  <c r="AT250" i="3" s="1"/>
  <c r="AQ253" i="3"/>
  <c r="AS254" i="3"/>
  <c r="AT254" i="3" s="1"/>
  <c r="AS257" i="3"/>
  <c r="AT257" i="3" s="1"/>
  <c r="W258" i="3"/>
  <c r="AS262" i="3"/>
  <c r="AT262" i="3" s="1"/>
  <c r="AP259" i="3"/>
  <c r="AP263" i="3"/>
  <c r="AS266" i="3"/>
  <c r="AT266" i="3" s="1"/>
  <c r="AP267" i="3"/>
  <c r="AQ269" i="3"/>
  <c r="AS270" i="3"/>
  <c r="AT270" i="3" s="1"/>
  <c r="AP271" i="3"/>
  <c r="AS274" i="3"/>
  <c r="AT274" i="3" s="1"/>
  <c r="AP275" i="3"/>
  <c r="AS278" i="3"/>
  <c r="AT278" i="3" s="1"/>
  <c r="AP279" i="3"/>
  <c r="AS282" i="3"/>
  <c r="AT282" i="3" s="1"/>
  <c r="AP283" i="3"/>
  <c r="AS286" i="3"/>
  <c r="AT286" i="3" s="1"/>
  <c r="AP287" i="3"/>
  <c r="AS290" i="3"/>
  <c r="AT290" i="3" s="1"/>
  <c r="AP291" i="3"/>
  <c r="AS294" i="3"/>
  <c r="AT294" i="3" s="1"/>
  <c r="AP295" i="3"/>
  <c r="AS298" i="3"/>
  <c r="AT298" i="3" s="1"/>
  <c r="AP302" i="3"/>
  <c r="AP303" i="3"/>
  <c r="AS303" i="3"/>
  <c r="AS305" i="3"/>
  <c r="AT305" i="3" s="1"/>
  <c r="AP310" i="3"/>
  <c r="AN264" i="3"/>
  <c r="AP266" i="3"/>
  <c r="AN268" i="3"/>
  <c r="AP270" i="3"/>
  <c r="AN272" i="3"/>
  <c r="AP274" i="3"/>
  <c r="AS277" i="3"/>
  <c r="AT277" i="3" s="1"/>
  <c r="AP278" i="3"/>
  <c r="AS281" i="3"/>
  <c r="AT281" i="3" s="1"/>
  <c r="AP282" i="3"/>
  <c r="AS285" i="3"/>
  <c r="AT285" i="3" s="1"/>
  <c r="AP286" i="3"/>
  <c r="AS289" i="3"/>
  <c r="AT289" i="3" s="1"/>
  <c r="AP290" i="3"/>
  <c r="AS293" i="3"/>
  <c r="AT293" i="3" s="1"/>
  <c r="AP294" i="3"/>
  <c r="AS297" i="3"/>
  <c r="AT297" i="3" s="1"/>
  <c r="AP298" i="3"/>
  <c r="AS309" i="3"/>
  <c r="AT309" i="3" s="1"/>
  <c r="AS313" i="3"/>
  <c r="AT313" i="3" s="1"/>
  <c r="AP313" i="3"/>
  <c r="S303" i="3"/>
  <c r="W303" i="3"/>
  <c r="AH303" i="3"/>
  <c r="P368" i="15" s="1"/>
  <c r="AP305" i="3"/>
  <c r="AP306" i="3"/>
  <c r="AS306" i="3"/>
  <c r="AT306" i="3" s="1"/>
  <c r="AP309" i="3"/>
  <c r="AP317" i="3"/>
  <c r="AP321" i="3"/>
  <c r="AP325" i="3"/>
  <c r="AP329" i="3"/>
  <c r="AP333" i="3"/>
  <c r="AP338" i="3"/>
  <c r="AK340" i="3"/>
  <c r="AS341" i="3"/>
  <c r="AT341" i="3" s="1"/>
  <c r="AP343" i="3"/>
  <c r="AS359" i="3"/>
  <c r="AT359" i="3" s="1"/>
  <c r="AS307" i="3"/>
  <c r="AT307" i="3" s="1"/>
  <c r="AS311" i="3"/>
  <c r="AT311" i="3" s="1"/>
  <c r="AS315" i="3"/>
  <c r="AT315" i="3" s="1"/>
  <c r="AS319" i="3"/>
  <c r="AT319" i="3" s="1"/>
  <c r="AQ322" i="3"/>
  <c r="AS323" i="3"/>
  <c r="AT323" i="3" s="1"/>
  <c r="AS327" i="3"/>
  <c r="AT327" i="3" s="1"/>
  <c r="AS331" i="3"/>
  <c r="AT331" i="3" s="1"/>
  <c r="AS335" i="3"/>
  <c r="AT335" i="3" s="1"/>
  <c r="AP336" i="3"/>
  <c r="AP337" i="3"/>
  <c r="AP342" i="3"/>
  <c r="AH348" i="3"/>
  <c r="P413" i="15" s="1"/>
  <c r="AP350" i="3"/>
  <c r="AS351" i="3"/>
  <c r="AT351" i="3" s="1"/>
  <c r="AP352" i="3"/>
  <c r="W352" i="3"/>
  <c r="AH359" i="3"/>
  <c r="P424" i="15" s="1"/>
  <c r="AP359" i="3"/>
  <c r="AS363" i="3"/>
  <c r="AT363" i="3" s="1"/>
  <c r="AP363" i="3"/>
  <c r="AS310" i="3"/>
  <c r="AT310" i="3" s="1"/>
  <c r="AS314" i="3"/>
  <c r="AT314" i="3" s="1"/>
  <c r="AS318" i="3"/>
  <c r="AT318" i="3" s="1"/>
  <c r="AS322" i="3"/>
  <c r="AT322" i="3" s="1"/>
  <c r="AS326" i="3"/>
  <c r="AT326" i="3" s="1"/>
  <c r="AS330" i="3"/>
  <c r="AT330" i="3" s="1"/>
  <c r="AS334" i="3"/>
  <c r="AT334" i="3" s="1"/>
  <c r="AS338" i="3"/>
  <c r="AT338" i="3" s="1"/>
  <c r="AP346" i="3"/>
  <c r="AS347" i="3"/>
  <c r="AT347" i="3" s="1"/>
  <c r="W348" i="3"/>
  <c r="W351" i="3"/>
  <c r="AP354" i="3"/>
  <c r="S355" i="3"/>
  <c r="AK356" i="3"/>
  <c r="AN357" i="3"/>
  <c r="AP360" i="3"/>
  <c r="AH363" i="3"/>
  <c r="P428" i="15" s="1"/>
  <c r="S339" i="3"/>
  <c r="W339" i="3"/>
  <c r="AH339" i="3"/>
  <c r="P404" i="15" s="1"/>
  <c r="AP339" i="3"/>
  <c r="AP340" i="3"/>
  <c r="AS346" i="3"/>
  <c r="AT346" i="3" s="1"/>
  <c r="W347" i="3"/>
  <c r="AS355" i="3"/>
  <c r="AT355" i="3" s="1"/>
  <c r="S359" i="3"/>
  <c r="AK360" i="3"/>
  <c r="AN361" i="3"/>
  <c r="AN365" i="3"/>
  <c r="AP367" i="3"/>
  <c r="AP374" i="3"/>
  <c r="AK376" i="3"/>
  <c r="AS378" i="3"/>
  <c r="AT378" i="3" s="1"/>
  <c r="AK384" i="3"/>
  <c r="AK398" i="3"/>
  <c r="AP358" i="3"/>
  <c r="AP362" i="3"/>
  <c r="AP366" i="3"/>
  <c r="AH369" i="3"/>
  <c r="P434" i="15" s="1"/>
  <c r="AH372" i="3"/>
  <c r="P437" i="15" s="1"/>
  <c r="S374" i="3"/>
  <c r="S378" i="3"/>
  <c r="AS383" i="3"/>
  <c r="AT383" i="3" s="1"/>
  <c r="AK388" i="3"/>
  <c r="AS397" i="3"/>
  <c r="AT397" i="3" s="1"/>
  <c r="AP397" i="3"/>
  <c r="AK368" i="3"/>
  <c r="W371" i="3"/>
  <c r="AH371" i="3"/>
  <c r="P436" i="15" s="1"/>
  <c r="AP371" i="3"/>
  <c r="AH373" i="3"/>
  <c r="P438" i="15" s="1"/>
  <c r="AS374" i="3"/>
  <c r="AT374" i="3" s="1"/>
  <c r="AS377" i="3"/>
  <c r="AT377" i="3" s="1"/>
  <c r="AP379" i="3"/>
  <c r="W380" i="3"/>
  <c r="AN381" i="3"/>
  <c r="AH383" i="3"/>
  <c r="P448" i="15" s="1"/>
  <c r="AP383" i="3"/>
  <c r="AS387" i="3"/>
  <c r="AT387" i="3" s="1"/>
  <c r="AP370" i="3"/>
  <c r="S375" i="3"/>
  <c r="W375" i="3"/>
  <c r="AH375" i="3"/>
  <c r="P440" i="15" s="1"/>
  <c r="AP375" i="3"/>
  <c r="AP376" i="3"/>
  <c r="AH377" i="3"/>
  <c r="P442" i="15" s="1"/>
  <c r="AP378" i="3"/>
  <c r="AS379" i="3"/>
  <c r="AT379" i="3" s="1"/>
  <c r="AP380" i="3"/>
  <c r="AP382" i="3"/>
  <c r="AP384" i="3"/>
  <c r="AN385" i="3"/>
  <c r="AH387" i="3"/>
  <c r="P452" i="15" s="1"/>
  <c r="AP387" i="3"/>
  <c r="AN391" i="3"/>
  <c r="AH391" i="3"/>
  <c r="P456" i="15" s="1"/>
  <c r="AK394" i="3"/>
  <c r="AP386" i="3"/>
  <c r="AP390" i="3"/>
  <c r="AH393" i="3"/>
  <c r="P458" i="15" s="1"/>
  <c r="AP395" i="3"/>
  <c r="AS395" i="3"/>
  <c r="AT395" i="3" s="1"/>
  <c r="AH397" i="3"/>
  <c r="P462" i="15" s="1"/>
  <c r="AS380" i="3"/>
  <c r="AS384" i="3"/>
  <c r="AS388" i="3"/>
  <c r="AP392" i="3"/>
  <c r="AS392" i="3"/>
  <c r="AN395" i="3"/>
  <c r="S397" i="3"/>
  <c r="AP410" i="3"/>
  <c r="W413" i="3"/>
  <c r="S416" i="3"/>
  <c r="W417" i="3"/>
  <c r="AH417" i="3"/>
  <c r="P482" i="15" s="1"/>
  <c r="AK419" i="3"/>
  <c r="AS400" i="3"/>
  <c r="AS404" i="3"/>
  <c r="AS408" i="3"/>
  <c r="AH412" i="3"/>
  <c r="P477" i="15" s="1"/>
  <c r="AP412" i="3"/>
  <c r="AP413" i="3"/>
  <c r="AS413" i="3"/>
  <c r="AT413" i="3" s="1"/>
  <c r="AN414" i="3"/>
  <c r="AS416" i="3"/>
  <c r="S421" i="3"/>
  <c r="AP421" i="3"/>
  <c r="AS399" i="3"/>
  <c r="AT399" i="3" s="1"/>
  <c r="AS403" i="3"/>
  <c r="AT403" i="3" s="1"/>
  <c r="AN406" i="3"/>
  <c r="AN410" i="3"/>
  <c r="AS415" i="3"/>
  <c r="AT415" i="3" s="1"/>
  <c r="AH416" i="3"/>
  <c r="P481" i="15" s="1"/>
  <c r="AK423" i="3"/>
  <c r="AS426" i="3"/>
  <c r="AT426" i="3" s="1"/>
  <c r="AP426" i="3"/>
  <c r="AS421" i="3"/>
  <c r="AT421" i="3" s="1"/>
  <c r="AS417" i="3"/>
  <c r="AT417" i="3" s="1"/>
  <c r="W419" i="3"/>
  <c r="AH419" i="3"/>
  <c r="P484" i="15" s="1"/>
  <c r="S422" i="3"/>
  <c r="W423" i="3"/>
  <c r="AH423" i="3"/>
  <c r="P488" i="15" s="1"/>
  <c r="AN428" i="3"/>
  <c r="AH430" i="3"/>
  <c r="P495" i="15" s="1"/>
  <c r="AP418" i="3"/>
  <c r="AP419" i="3"/>
  <c r="AS419" i="3"/>
  <c r="AT419" i="3" s="1"/>
  <c r="AS422" i="3"/>
  <c r="AT422" i="3" s="1"/>
  <c r="AP425" i="3"/>
  <c r="S426" i="3"/>
  <c r="AK427" i="3"/>
  <c r="W427" i="3"/>
  <c r="AP431" i="3"/>
  <c r="AN432" i="3"/>
  <c r="AK431" i="3"/>
  <c r="AH426" i="3"/>
  <c r="P491" i="15" s="1"/>
  <c r="AS430" i="3"/>
  <c r="AT430" i="3" s="1"/>
  <c r="AS434" i="3"/>
  <c r="AT434" i="3" s="1"/>
  <c r="AP434" i="3"/>
  <c r="AN436" i="3"/>
  <c r="AP439" i="3"/>
  <c r="AK441" i="3"/>
  <c r="AP429" i="3"/>
  <c r="AP433" i="3"/>
  <c r="AS436" i="3"/>
  <c r="AT436" i="3" s="1"/>
  <c r="S439" i="3"/>
  <c r="AH440" i="3"/>
  <c r="P505" i="15" s="1"/>
  <c r="AH442" i="3"/>
  <c r="P507" i="15" s="1"/>
  <c r="AN442" i="3"/>
  <c r="AP444" i="3"/>
  <c r="AP445" i="3"/>
  <c r="AH448" i="3"/>
  <c r="P513" i="15" s="1"/>
  <c r="AK459" i="3"/>
  <c r="AS423" i="3"/>
  <c r="AT423" i="3" s="1"/>
  <c r="AS427" i="3"/>
  <c r="AT427" i="3" s="1"/>
  <c r="AS431" i="3"/>
  <c r="AS437" i="3"/>
  <c r="AT437" i="3" s="1"/>
  <c r="AH438" i="3"/>
  <c r="P503" i="15" s="1"/>
  <c r="AS439" i="3"/>
  <c r="AT439" i="3" s="1"/>
  <c r="AK445" i="3"/>
  <c r="W446" i="3"/>
  <c r="AP440" i="3"/>
  <c r="AP441" i="3"/>
  <c r="S444" i="3"/>
  <c r="AH444" i="3"/>
  <c r="P509" i="15" s="1"/>
  <c r="AP446" i="3"/>
  <c r="AS446" i="3"/>
  <c r="AT446" i="3" s="1"/>
  <c r="AS448" i="3"/>
  <c r="AT448" i="3" s="1"/>
  <c r="AH452" i="3"/>
  <c r="P517" i="15" s="1"/>
  <c r="AN452" i="3"/>
  <c r="AP443" i="3"/>
  <c r="AP447" i="3"/>
  <c r="S454" i="3"/>
  <c r="AH454" i="3"/>
  <c r="P519" i="15" s="1"/>
  <c r="AP459" i="3"/>
  <c r="AH459" i="3"/>
  <c r="P524" i="15" s="1"/>
  <c r="S462" i="3"/>
  <c r="AN448" i="3"/>
  <c r="AS454" i="3"/>
  <c r="AT454" i="3" s="1"/>
  <c r="AP455" i="3"/>
  <c r="AP449" i="3"/>
  <c r="AS458" i="3"/>
  <c r="AT458" i="3" s="1"/>
  <c r="S458" i="3"/>
  <c r="AN460" i="3"/>
  <c r="AP453" i="3"/>
  <c r="D511" i="15" l="1"/>
  <c r="J511" i="15"/>
  <c r="N511" i="15"/>
  <c r="O511" i="15"/>
  <c r="D375" i="15"/>
  <c r="J375" i="15"/>
  <c r="N375" i="15"/>
  <c r="O375" i="15"/>
  <c r="D359" i="15"/>
  <c r="J359" i="15"/>
  <c r="N359" i="15"/>
  <c r="O359" i="15"/>
  <c r="D343" i="15"/>
  <c r="J343" i="15"/>
  <c r="N343" i="15"/>
  <c r="O343" i="15"/>
  <c r="D327" i="15"/>
  <c r="J327" i="15"/>
  <c r="N327" i="15"/>
  <c r="O327" i="15"/>
  <c r="D311" i="15"/>
  <c r="J311" i="15"/>
  <c r="N311" i="15"/>
  <c r="O311" i="15"/>
  <c r="D295" i="15"/>
  <c r="J295" i="15"/>
  <c r="N295" i="15"/>
  <c r="O295" i="15"/>
  <c r="D515" i="15"/>
  <c r="J515" i="15"/>
  <c r="N515" i="15"/>
  <c r="O515" i="15"/>
  <c r="D499" i="15"/>
  <c r="J499" i="15"/>
  <c r="N499" i="15"/>
  <c r="O499" i="15"/>
  <c r="D495" i="15"/>
  <c r="J495" i="15"/>
  <c r="N495" i="15"/>
  <c r="O495" i="15"/>
  <c r="D491" i="15"/>
  <c r="J491" i="15"/>
  <c r="N491" i="15"/>
  <c r="O491" i="15"/>
  <c r="D487" i="15"/>
  <c r="J487" i="15"/>
  <c r="N487" i="15"/>
  <c r="O487" i="15"/>
  <c r="D483" i="15"/>
  <c r="J483" i="15"/>
  <c r="N483" i="15"/>
  <c r="O483" i="15"/>
  <c r="D479" i="15"/>
  <c r="J479" i="15"/>
  <c r="N479" i="15"/>
  <c r="O479" i="15"/>
  <c r="D475" i="15"/>
  <c r="J475" i="15"/>
  <c r="N475" i="15"/>
  <c r="O475" i="15"/>
  <c r="D471" i="15"/>
  <c r="J471" i="15"/>
  <c r="N471" i="15"/>
  <c r="O471" i="15"/>
  <c r="D467" i="15"/>
  <c r="J467" i="15"/>
  <c r="N467" i="15"/>
  <c r="O467" i="15"/>
  <c r="D463" i="15"/>
  <c r="J463" i="15"/>
  <c r="N463" i="15"/>
  <c r="O463" i="15"/>
  <c r="D459" i="15"/>
  <c r="J459" i="15"/>
  <c r="N459" i="15"/>
  <c r="O459" i="15"/>
  <c r="D455" i="15"/>
  <c r="J455" i="15"/>
  <c r="N455" i="15"/>
  <c r="O455" i="15"/>
  <c r="D451" i="15"/>
  <c r="J451" i="15"/>
  <c r="N451" i="15"/>
  <c r="O451" i="15"/>
  <c r="D447" i="15"/>
  <c r="J447" i="15"/>
  <c r="N447" i="15"/>
  <c r="O447" i="15"/>
  <c r="D443" i="15"/>
  <c r="J443" i="15"/>
  <c r="N443" i="15"/>
  <c r="O443" i="15"/>
  <c r="D439" i="15"/>
  <c r="J439" i="15"/>
  <c r="N439" i="15"/>
  <c r="O439" i="15"/>
  <c r="D435" i="15"/>
  <c r="J435" i="15"/>
  <c r="N435" i="15"/>
  <c r="O435" i="15"/>
  <c r="D431" i="15"/>
  <c r="J431" i="15"/>
  <c r="N431" i="15"/>
  <c r="O431" i="15"/>
  <c r="D427" i="15"/>
  <c r="J427" i="15"/>
  <c r="N427" i="15"/>
  <c r="O427" i="15"/>
  <c r="D423" i="15"/>
  <c r="J423" i="15"/>
  <c r="N423" i="15"/>
  <c r="O423" i="15"/>
  <c r="D419" i="15"/>
  <c r="J419" i="15"/>
  <c r="N419" i="15"/>
  <c r="O419" i="15"/>
  <c r="D415" i="15"/>
  <c r="J415" i="15"/>
  <c r="N415" i="15"/>
  <c r="O415" i="15"/>
  <c r="D411" i="15"/>
  <c r="J411" i="15"/>
  <c r="N411" i="15"/>
  <c r="O411" i="15"/>
  <c r="D407" i="15"/>
  <c r="J407" i="15"/>
  <c r="N407" i="15"/>
  <c r="O407" i="15"/>
  <c r="D403" i="15"/>
  <c r="J403" i="15"/>
  <c r="N403" i="15"/>
  <c r="O403" i="15"/>
  <c r="D399" i="15"/>
  <c r="J399" i="15"/>
  <c r="N399" i="15"/>
  <c r="O399" i="15"/>
  <c r="D395" i="15"/>
  <c r="J395" i="15"/>
  <c r="N395" i="15"/>
  <c r="O395" i="15"/>
  <c r="D391" i="15"/>
  <c r="J391" i="15"/>
  <c r="N391" i="15"/>
  <c r="O391" i="15"/>
  <c r="D387" i="15"/>
  <c r="J387" i="15"/>
  <c r="N387" i="15"/>
  <c r="O387" i="15"/>
  <c r="D383" i="15"/>
  <c r="J383" i="15"/>
  <c r="N383" i="15"/>
  <c r="O383" i="15"/>
  <c r="D379" i="15"/>
  <c r="J379" i="15"/>
  <c r="N379" i="15"/>
  <c r="O379" i="15"/>
  <c r="D363" i="15"/>
  <c r="J363" i="15"/>
  <c r="N363" i="15"/>
  <c r="O363" i="15"/>
  <c r="D347" i="15"/>
  <c r="J347" i="15"/>
  <c r="N347" i="15"/>
  <c r="O347" i="15"/>
  <c r="D331" i="15"/>
  <c r="J331" i="15"/>
  <c r="N331" i="15"/>
  <c r="O331" i="15"/>
  <c r="D315" i="15"/>
  <c r="J315" i="15"/>
  <c r="N315" i="15"/>
  <c r="O315" i="15"/>
  <c r="D299" i="15"/>
  <c r="J299" i="15"/>
  <c r="N299" i="15"/>
  <c r="O299" i="15"/>
  <c r="D289" i="15"/>
  <c r="J289" i="15"/>
  <c r="N289" i="15"/>
  <c r="O289" i="15"/>
  <c r="D285" i="15"/>
  <c r="J285" i="15"/>
  <c r="N285" i="15"/>
  <c r="O285" i="15"/>
  <c r="D281" i="15"/>
  <c r="J281" i="15"/>
  <c r="N281" i="15"/>
  <c r="O281" i="15"/>
  <c r="D277" i="15"/>
  <c r="J277" i="15"/>
  <c r="N277" i="15"/>
  <c r="O277" i="15"/>
  <c r="D273" i="15"/>
  <c r="J273" i="15"/>
  <c r="N273" i="15"/>
  <c r="O273" i="15"/>
  <c r="D269" i="15"/>
  <c r="J269" i="15"/>
  <c r="N269" i="15"/>
  <c r="O269" i="15"/>
  <c r="D265" i="15"/>
  <c r="J265" i="15"/>
  <c r="N265" i="15"/>
  <c r="O265" i="15"/>
  <c r="D261" i="15"/>
  <c r="J261" i="15"/>
  <c r="N261" i="15"/>
  <c r="O261" i="15"/>
  <c r="D257" i="15"/>
  <c r="J257" i="15"/>
  <c r="N257" i="15"/>
  <c r="O257" i="15"/>
  <c r="D253" i="15"/>
  <c r="J253" i="15"/>
  <c r="N253" i="15"/>
  <c r="O253" i="15"/>
  <c r="D249" i="15"/>
  <c r="J249" i="15"/>
  <c r="N249" i="15"/>
  <c r="O249" i="15"/>
  <c r="D245" i="15"/>
  <c r="J245" i="15"/>
  <c r="N245" i="15"/>
  <c r="O245" i="15"/>
  <c r="D241" i="15"/>
  <c r="J241" i="15"/>
  <c r="N241" i="15"/>
  <c r="O241" i="15"/>
  <c r="D237" i="15"/>
  <c r="J237" i="15"/>
  <c r="N237" i="15"/>
  <c r="O237" i="15"/>
  <c r="D233" i="15"/>
  <c r="J233" i="15"/>
  <c r="N233" i="15"/>
  <c r="O233" i="15"/>
  <c r="D229" i="15"/>
  <c r="J229" i="15"/>
  <c r="N229" i="15"/>
  <c r="O229" i="15"/>
  <c r="D225" i="15"/>
  <c r="J225" i="15"/>
  <c r="N225" i="15"/>
  <c r="O225" i="15"/>
  <c r="D221" i="15"/>
  <c r="J221" i="15"/>
  <c r="N221" i="15"/>
  <c r="O221" i="15"/>
  <c r="D217" i="15"/>
  <c r="J217" i="15"/>
  <c r="N217" i="15"/>
  <c r="O217" i="15"/>
  <c r="D213" i="15"/>
  <c r="J213" i="15"/>
  <c r="N213" i="15"/>
  <c r="O213" i="15"/>
  <c r="D209" i="15"/>
  <c r="J209" i="15"/>
  <c r="N209" i="15"/>
  <c r="O209" i="15"/>
  <c r="D205" i="15"/>
  <c r="J205" i="15"/>
  <c r="N205" i="15"/>
  <c r="O205" i="15"/>
  <c r="D201" i="15"/>
  <c r="J201" i="15"/>
  <c r="N201" i="15"/>
  <c r="O201" i="15"/>
  <c r="D197" i="15"/>
  <c r="J197" i="15"/>
  <c r="N197" i="15"/>
  <c r="O197" i="15"/>
  <c r="D193" i="15"/>
  <c r="J193" i="15"/>
  <c r="N193" i="15"/>
  <c r="O193" i="15"/>
  <c r="D189" i="15"/>
  <c r="J189" i="15"/>
  <c r="N189" i="15"/>
  <c r="O189" i="15"/>
  <c r="D185" i="15"/>
  <c r="J185" i="15"/>
  <c r="N185" i="15"/>
  <c r="O185" i="15"/>
  <c r="D181" i="15"/>
  <c r="J181" i="15"/>
  <c r="N181" i="15"/>
  <c r="O181" i="15"/>
  <c r="D177" i="15"/>
  <c r="J177" i="15"/>
  <c r="N177" i="15"/>
  <c r="O177" i="15"/>
  <c r="D173" i="15"/>
  <c r="J173" i="15"/>
  <c r="N173" i="15"/>
  <c r="O173" i="15"/>
  <c r="D169" i="15"/>
  <c r="J169" i="15"/>
  <c r="N169" i="15"/>
  <c r="O169" i="15"/>
  <c r="D165" i="15"/>
  <c r="J165" i="15"/>
  <c r="N165" i="15"/>
  <c r="O165" i="15"/>
  <c r="D161" i="15"/>
  <c r="J161" i="15"/>
  <c r="N161" i="15"/>
  <c r="O161" i="15"/>
  <c r="D157" i="15"/>
  <c r="J157" i="15"/>
  <c r="N157" i="15"/>
  <c r="O157" i="15"/>
  <c r="D153" i="15"/>
  <c r="J153" i="15"/>
  <c r="N153" i="15"/>
  <c r="O153" i="15"/>
  <c r="D149" i="15"/>
  <c r="J149" i="15"/>
  <c r="N149" i="15"/>
  <c r="O149" i="15"/>
  <c r="D145" i="15"/>
  <c r="J145" i="15"/>
  <c r="N145" i="15"/>
  <c r="O145" i="15"/>
  <c r="D141" i="15"/>
  <c r="J141" i="15"/>
  <c r="N141" i="15"/>
  <c r="O141" i="15"/>
  <c r="D137" i="15"/>
  <c r="J137" i="15"/>
  <c r="N137" i="15"/>
  <c r="O137" i="15"/>
  <c r="D133" i="15"/>
  <c r="J133" i="15"/>
  <c r="N133" i="15"/>
  <c r="O133" i="15"/>
  <c r="D519" i="15"/>
  <c r="J519" i="15"/>
  <c r="N519" i="15"/>
  <c r="O519" i="15"/>
  <c r="D503" i="15"/>
  <c r="J503" i="15"/>
  <c r="N503" i="15"/>
  <c r="O503" i="15"/>
  <c r="D367" i="15"/>
  <c r="J367" i="15"/>
  <c r="N367" i="15"/>
  <c r="O367" i="15"/>
  <c r="D351" i="15"/>
  <c r="J351" i="15"/>
  <c r="N351" i="15"/>
  <c r="O351" i="15"/>
  <c r="D335" i="15"/>
  <c r="J335" i="15"/>
  <c r="N335" i="15"/>
  <c r="O335" i="15"/>
  <c r="D319" i="15"/>
  <c r="J319" i="15"/>
  <c r="N319" i="15"/>
  <c r="O319" i="15"/>
  <c r="D303" i="15"/>
  <c r="J303" i="15"/>
  <c r="N303" i="15"/>
  <c r="O303" i="15"/>
  <c r="D527" i="15"/>
  <c r="J527" i="15"/>
  <c r="N527" i="15"/>
  <c r="O527" i="15"/>
  <c r="D523" i="15"/>
  <c r="J523" i="15"/>
  <c r="N523" i="15"/>
  <c r="O523" i="15"/>
  <c r="D507" i="15"/>
  <c r="J507" i="15"/>
  <c r="N507" i="15"/>
  <c r="O507" i="15"/>
  <c r="D371" i="15"/>
  <c r="J371" i="15"/>
  <c r="N371" i="15"/>
  <c r="O371" i="15"/>
  <c r="D355" i="15"/>
  <c r="J355" i="15"/>
  <c r="N355" i="15"/>
  <c r="O355" i="15"/>
  <c r="D339" i="15"/>
  <c r="J339" i="15"/>
  <c r="N339" i="15"/>
  <c r="O339" i="15"/>
  <c r="D323" i="15"/>
  <c r="J323" i="15"/>
  <c r="N323" i="15"/>
  <c r="O323" i="15"/>
  <c r="D307" i="15"/>
  <c r="J307" i="15"/>
  <c r="N307" i="15"/>
  <c r="O307" i="15"/>
  <c r="D291" i="15"/>
  <c r="J291" i="15"/>
  <c r="N291" i="15"/>
  <c r="O291" i="15"/>
  <c r="D287" i="15"/>
  <c r="J287" i="15"/>
  <c r="N287" i="15"/>
  <c r="O287" i="15"/>
  <c r="D283" i="15"/>
  <c r="J283" i="15"/>
  <c r="N283" i="15"/>
  <c r="O283" i="15"/>
  <c r="D279" i="15"/>
  <c r="J279" i="15"/>
  <c r="N279" i="15"/>
  <c r="O279" i="15"/>
  <c r="D275" i="15"/>
  <c r="J275" i="15"/>
  <c r="N275" i="15"/>
  <c r="O275" i="15"/>
  <c r="D271" i="15"/>
  <c r="J271" i="15"/>
  <c r="N271" i="15"/>
  <c r="O271" i="15"/>
  <c r="D267" i="15"/>
  <c r="J267" i="15"/>
  <c r="N267" i="15"/>
  <c r="O267" i="15"/>
  <c r="D263" i="15"/>
  <c r="J263" i="15"/>
  <c r="N263" i="15"/>
  <c r="O263" i="15"/>
  <c r="D259" i="15"/>
  <c r="J259" i="15"/>
  <c r="N259" i="15"/>
  <c r="O259" i="15"/>
  <c r="D255" i="15"/>
  <c r="J255" i="15"/>
  <c r="N255" i="15"/>
  <c r="O255" i="15"/>
  <c r="D251" i="15"/>
  <c r="J251" i="15"/>
  <c r="N251" i="15"/>
  <c r="O251" i="15"/>
  <c r="D247" i="15"/>
  <c r="J247" i="15"/>
  <c r="N247" i="15"/>
  <c r="O247" i="15"/>
  <c r="D243" i="15"/>
  <c r="J243" i="15"/>
  <c r="N243" i="15"/>
  <c r="O243" i="15"/>
  <c r="D239" i="15"/>
  <c r="J239" i="15"/>
  <c r="N239" i="15"/>
  <c r="O239" i="15"/>
  <c r="R446" i="3"/>
  <c r="R422" i="3"/>
  <c r="R418" i="3"/>
  <c r="R414" i="3"/>
  <c r="R410" i="3"/>
  <c r="R394" i="3"/>
  <c r="R378" i="3"/>
  <c r="R362" i="3"/>
  <c r="R358" i="3"/>
  <c r="R334" i="3"/>
  <c r="R306" i="3"/>
  <c r="R290" i="3"/>
  <c r="R274" i="3"/>
  <c r="R266" i="3"/>
  <c r="R86" i="3"/>
  <c r="R460" i="3"/>
  <c r="R448" i="3"/>
  <c r="R408" i="3"/>
  <c r="R388" i="3"/>
  <c r="R356" i="3"/>
  <c r="R328" i="3"/>
  <c r="R320" i="3"/>
  <c r="R300" i="3"/>
  <c r="R292" i="3"/>
  <c r="R284" i="3"/>
  <c r="R276" i="3"/>
  <c r="R268" i="3"/>
  <c r="R172" i="3"/>
  <c r="R451" i="3"/>
  <c r="R439" i="3"/>
  <c r="R427" i="3"/>
  <c r="R367" i="3"/>
  <c r="R347" i="3"/>
  <c r="R327" i="3"/>
  <c r="R295" i="3"/>
  <c r="R291" i="3"/>
  <c r="R271" i="3"/>
  <c r="R255" i="3"/>
  <c r="R445" i="3"/>
  <c r="R152" i="3"/>
  <c r="R136" i="3"/>
  <c r="R108" i="3"/>
  <c r="R96" i="3"/>
  <c r="R84" i="3"/>
  <c r="R76" i="3"/>
  <c r="R60" i="3"/>
  <c r="R56" i="3"/>
  <c r="R413" i="3"/>
  <c r="R389" i="3"/>
  <c r="R365" i="3"/>
  <c r="R297" i="3"/>
  <c r="R265" i="3"/>
  <c r="R125" i="3"/>
  <c r="R97" i="3"/>
  <c r="R85" i="3"/>
  <c r="R81" i="3"/>
  <c r="R55" i="3"/>
  <c r="R39" i="3"/>
  <c r="R31" i="3"/>
  <c r="R46" i="3"/>
  <c r="R437" i="3"/>
  <c r="R10" i="3"/>
  <c r="R461" i="3"/>
  <c r="R457" i="3"/>
  <c r="R241" i="3"/>
  <c r="R131" i="3"/>
  <c r="R127" i="3"/>
  <c r="R61" i="3"/>
  <c r="R29" i="3"/>
  <c r="R13" i="3"/>
  <c r="R48" i="3"/>
  <c r="AQ384" i="3"/>
  <c r="AQ285" i="3"/>
  <c r="AQ35" i="3"/>
  <c r="AQ346" i="3"/>
  <c r="AQ353" i="3"/>
  <c r="AQ406" i="3"/>
  <c r="AQ326" i="3"/>
  <c r="AQ286" i="3"/>
  <c r="AQ154" i="3"/>
  <c r="AQ281" i="3"/>
  <c r="AQ49" i="3"/>
  <c r="AQ403" i="3"/>
  <c r="AQ287" i="3"/>
  <c r="AQ256" i="3"/>
  <c r="AT396" i="3"/>
  <c r="AQ50" i="3"/>
  <c r="AQ313" i="3"/>
  <c r="AQ171" i="3"/>
  <c r="AQ103" i="3"/>
  <c r="AT232" i="3"/>
  <c r="AQ443" i="3"/>
  <c r="AQ421" i="3"/>
  <c r="AQ400" i="3"/>
  <c r="AQ341" i="3"/>
  <c r="AQ329" i="3"/>
  <c r="AQ337" i="3"/>
  <c r="AQ368" i="3"/>
  <c r="AQ338" i="3"/>
  <c r="AQ162" i="3"/>
  <c r="AQ79" i="3"/>
  <c r="AQ51" i="3"/>
  <c r="AQ43" i="3"/>
  <c r="AQ80" i="3"/>
  <c r="AQ44" i="3"/>
  <c r="AQ22" i="3"/>
  <c r="AQ26" i="3"/>
  <c r="AQ110" i="3"/>
  <c r="AQ94" i="3"/>
  <c r="AQ78" i="3"/>
  <c r="AQ428" i="3"/>
  <c r="AQ396" i="3"/>
  <c r="AQ364" i="3"/>
  <c r="AQ332" i="3"/>
  <c r="AQ455" i="3"/>
  <c r="AQ411" i="3"/>
  <c r="AQ395" i="3"/>
  <c r="AQ355" i="3"/>
  <c r="AQ339" i="3"/>
  <c r="AQ323" i="3"/>
  <c r="AQ315" i="3"/>
  <c r="AQ283" i="3"/>
  <c r="AQ267" i="3"/>
  <c r="AQ309" i="3"/>
  <c r="AQ277" i="3"/>
  <c r="AQ225" i="3"/>
  <c r="AQ164" i="3"/>
  <c r="AQ128" i="3"/>
  <c r="AQ36" i="3"/>
  <c r="AQ429" i="3"/>
  <c r="AQ381" i="3"/>
  <c r="AT368" i="3"/>
  <c r="AQ349" i="3"/>
  <c r="AQ333" i="3"/>
  <c r="AQ317" i="3"/>
  <c r="AQ169" i="3"/>
  <c r="AQ165" i="3"/>
  <c r="AQ161" i="3"/>
  <c r="AQ157" i="3"/>
  <c r="AQ149" i="3"/>
  <c r="AQ145" i="3"/>
  <c r="AQ141" i="3"/>
  <c r="AQ137" i="3"/>
  <c r="AQ133" i="3"/>
  <c r="AQ129" i="3"/>
  <c r="AQ117" i="3"/>
  <c r="AQ113" i="3"/>
  <c r="AQ105" i="3"/>
  <c r="AQ101" i="3"/>
  <c r="AQ93" i="3"/>
  <c r="AQ73" i="3"/>
  <c r="AQ69" i="3"/>
  <c r="AQ38" i="3"/>
  <c r="AQ14" i="3"/>
  <c r="AT292" i="3"/>
  <c r="AT276" i="3"/>
  <c r="AT244" i="3"/>
  <c r="AQ62" i="3"/>
  <c r="AQ273" i="3"/>
  <c r="AQ257" i="3"/>
  <c r="AQ163" i="3"/>
  <c r="AQ147" i="3"/>
  <c r="AQ115" i="3"/>
  <c r="AQ67" i="3"/>
  <c r="AQ45" i="3"/>
  <c r="AQ28" i="3"/>
  <c r="AQ404" i="3"/>
  <c r="AQ11" i="3"/>
  <c r="AQ98" i="3"/>
  <c r="AQ82" i="3"/>
  <c r="AQ18" i="3"/>
  <c r="AQ374" i="3"/>
  <c r="AQ310" i="3"/>
  <c r="AQ170" i="3"/>
  <c r="AQ106" i="3"/>
  <c r="AQ376" i="3"/>
  <c r="AQ248" i="3"/>
  <c r="AT428" i="3"/>
  <c r="AQ345" i="3"/>
  <c r="AQ301" i="3"/>
  <c r="AT102" i="3"/>
  <c r="AQ65" i="3"/>
  <c r="AQ321" i="3"/>
  <c r="AQ282" i="3"/>
  <c r="AQ139" i="3"/>
  <c r="AQ123" i="3"/>
  <c r="AQ380" i="3"/>
  <c r="AQ419" i="3"/>
  <c r="AQ379" i="3"/>
  <c r="AQ363" i="3"/>
  <c r="AQ331" i="3"/>
  <c r="AQ251" i="3"/>
  <c r="AQ121" i="3"/>
  <c r="AQ77" i="3"/>
  <c r="AT459" i="3"/>
  <c r="AQ54" i="3"/>
  <c r="AQ305" i="3"/>
  <c r="AQ289" i="3"/>
  <c r="AQ83" i="3"/>
  <c r="AQ68" i="3"/>
  <c r="AQ458" i="3"/>
  <c r="AQ435" i="3"/>
  <c r="AQ431" i="3"/>
  <c r="AQ120" i="3"/>
  <c r="AQ167" i="3"/>
  <c r="AQ92" i="3"/>
  <c r="AQ40" i="3"/>
  <c r="AQ104" i="3"/>
  <c r="AQ382" i="3"/>
  <c r="AQ366" i="3"/>
  <c r="AQ350" i="3"/>
  <c r="AQ318" i="3"/>
  <c r="AQ302" i="3"/>
  <c r="AQ270" i="3"/>
  <c r="AQ262" i="3"/>
  <c r="AQ254" i="3"/>
  <c r="AQ246" i="3"/>
  <c r="AQ238" i="3"/>
  <c r="AQ90" i="3"/>
  <c r="AQ436" i="3"/>
  <c r="AQ424" i="3"/>
  <c r="AQ360" i="3"/>
  <c r="AQ344" i="3"/>
  <c r="AQ312" i="3"/>
  <c r="AQ304" i="3"/>
  <c r="AQ296" i="3"/>
  <c r="AQ272" i="3"/>
  <c r="AQ264" i="3"/>
  <c r="AQ240" i="3"/>
  <c r="AQ311" i="3"/>
  <c r="AQ279" i="3"/>
  <c r="AQ100" i="3"/>
  <c r="AT364" i="3"/>
  <c r="AT212" i="3"/>
  <c r="AT70" i="3"/>
  <c r="AQ33" i="3"/>
  <c r="AQ17" i="3"/>
  <c r="AQ71" i="3"/>
  <c r="AQ316" i="3"/>
  <c r="AQ299" i="3"/>
  <c r="AQ245" i="3"/>
  <c r="AQ153" i="3"/>
  <c r="AQ109" i="3"/>
  <c r="AQ23" i="3"/>
  <c r="AQ433" i="3"/>
  <c r="AQ325" i="3"/>
  <c r="AQ351" i="3"/>
  <c r="AQ294" i="3"/>
  <c r="AQ159" i="3"/>
  <c r="AQ47" i="3"/>
  <c r="AQ107" i="3"/>
  <c r="AQ15" i="3"/>
  <c r="AQ102" i="3"/>
  <c r="AQ420" i="3"/>
  <c r="AQ324" i="3"/>
  <c r="AQ335" i="3"/>
  <c r="AQ275" i="3"/>
  <c r="AQ243" i="3"/>
  <c r="AQ156" i="3"/>
  <c r="AQ357" i="3"/>
  <c r="AT344" i="3"/>
  <c r="AQ66" i="3"/>
  <c r="AQ42" i="3"/>
  <c r="AQ21" i="3"/>
  <c r="AQ12" i="3"/>
  <c r="AQ95" i="3"/>
  <c r="AQ19" i="3"/>
  <c r="AQ454" i="3"/>
  <c r="AQ390" i="3"/>
  <c r="AQ342" i="3"/>
  <c r="AQ392" i="3"/>
  <c r="AQ288" i="3"/>
  <c r="AQ247" i="3"/>
  <c r="AQ361" i="3"/>
  <c r="AT348" i="3"/>
  <c r="AQ447" i="3"/>
  <c r="AQ449" i="3"/>
  <c r="AQ441" i="3"/>
  <c r="AQ143" i="3"/>
  <c r="AQ155" i="3"/>
  <c r="AQ343" i="3"/>
  <c r="AQ319" i="3"/>
  <c r="AQ307" i="3"/>
  <c r="AT98" i="3"/>
  <c r="AQ354" i="3"/>
  <c r="AQ263" i="3"/>
  <c r="AQ340" i="3"/>
  <c r="AQ261" i="3"/>
  <c r="AQ144" i="3"/>
  <c r="AQ398" i="3"/>
  <c r="AQ278" i="3"/>
  <c r="AQ280" i="3"/>
  <c r="AQ160" i="3"/>
  <c r="AQ409" i="3"/>
  <c r="AQ399" i="3"/>
  <c r="AQ330" i="3"/>
  <c r="AQ242" i="3"/>
  <c r="AQ112" i="3"/>
  <c r="AQ151" i="3"/>
  <c r="AQ75" i="3"/>
  <c r="AQ72" i="3"/>
  <c r="AQ30" i="3"/>
  <c r="AQ27" i="3"/>
  <c r="AQ70" i="3"/>
  <c r="AQ58" i="3"/>
  <c r="AQ53" i="3"/>
  <c r="AQ37" i="3"/>
  <c r="AQ453" i="3"/>
  <c r="AQ425" i="3"/>
  <c r="AQ405" i="3"/>
  <c r="AQ423" i="3"/>
  <c r="AQ415" i="3"/>
  <c r="AQ407" i="3"/>
  <c r="AQ293" i="3"/>
  <c r="AQ250" i="3"/>
  <c r="AQ119" i="3"/>
  <c r="AQ88" i="3"/>
  <c r="AQ63" i="3"/>
  <c r="AQ52" i="3"/>
  <c r="AQ32" i="3"/>
  <c r="AQ450" i="3"/>
  <c r="AQ434" i="3"/>
  <c r="AQ402" i="3"/>
  <c r="AQ386" i="3"/>
  <c r="AQ370" i="3"/>
  <c r="AQ314" i="3"/>
  <c r="AQ298" i="3"/>
  <c r="AQ258" i="3"/>
  <c r="AQ456" i="3"/>
  <c r="AQ432" i="3"/>
  <c r="AQ352" i="3"/>
  <c r="AQ336" i="3"/>
  <c r="AQ308" i="3"/>
  <c r="AQ260" i="3"/>
  <c r="AQ252" i="3"/>
  <c r="AQ244" i="3"/>
  <c r="AQ9" i="3"/>
  <c r="AQ239" i="3"/>
  <c r="AQ168" i="3"/>
  <c r="AQ401" i="3"/>
  <c r="AQ385" i="3"/>
  <c r="AT204" i="3"/>
  <c r="AT94" i="3"/>
  <c r="AT312" i="3"/>
  <c r="AT296" i="3"/>
  <c r="AT280" i="3"/>
  <c r="AT264" i="3"/>
  <c r="AT248" i="3"/>
  <c r="AQ111" i="3"/>
  <c r="AQ57" i="3"/>
  <c r="AQ41" i="3"/>
  <c r="AQ25" i="3"/>
  <c r="AQ99" i="3"/>
  <c r="AQ426" i="3"/>
  <c r="AQ146" i="3"/>
  <c r="AQ138" i="3"/>
  <c r="AQ91" i="3"/>
  <c r="AQ16" i="3"/>
  <c r="AQ438" i="3"/>
  <c r="AQ142" i="3"/>
  <c r="AQ126" i="3"/>
  <c r="AQ303" i="3"/>
  <c r="AQ124" i="3"/>
  <c r="AT404" i="3"/>
  <c r="AT388" i="3"/>
  <c r="AQ369" i="3"/>
  <c r="AT235" i="3"/>
  <c r="AT188" i="3"/>
  <c r="AT172" i="3"/>
  <c r="AT158" i="3"/>
  <c r="AQ140" i="3"/>
  <c r="AQ383" i="3"/>
  <c r="AQ359" i="3"/>
  <c r="AQ348" i="3"/>
  <c r="AQ259" i="3"/>
  <c r="AT408" i="3"/>
  <c r="AT392" i="3"/>
  <c r="AQ373" i="3"/>
  <c r="N7" i="3"/>
  <c r="AT251" i="3"/>
  <c r="AT200" i="3"/>
  <c r="AT184" i="3"/>
  <c r="AT170" i="3"/>
  <c r="AT154" i="3"/>
  <c r="AQ87" i="3"/>
  <c r="AQ397" i="3"/>
  <c r="AQ114" i="3"/>
  <c r="AQ377" i="3"/>
  <c r="AQ134" i="3"/>
  <c r="AQ118" i="3"/>
  <c r="AQ452" i="3"/>
  <c r="AQ440" i="3"/>
  <c r="AQ132" i="3"/>
  <c r="AQ393" i="3"/>
  <c r="AT380" i="3"/>
  <c r="AQ89" i="3"/>
  <c r="AT196" i="3"/>
  <c r="AT180" i="3"/>
  <c r="AT166" i="3"/>
  <c r="AT150" i="3"/>
  <c r="AT86" i="3"/>
  <c r="AT239" i="3"/>
  <c r="AQ430" i="3"/>
  <c r="AQ416" i="3"/>
  <c r="AQ412" i="3"/>
  <c r="AQ387" i="3"/>
  <c r="AQ150" i="3"/>
  <c r="AQ130" i="3"/>
  <c r="AQ20" i="3"/>
  <c r="AQ442" i="3"/>
  <c r="AQ444" i="3"/>
  <c r="AQ459" i="3"/>
  <c r="AQ417" i="3"/>
  <c r="AQ375" i="3"/>
  <c r="AQ371" i="3"/>
  <c r="AQ158" i="3"/>
  <c r="AQ166" i="3"/>
  <c r="AQ122" i="3"/>
  <c r="AQ372" i="3"/>
  <c r="AQ391" i="3"/>
  <c r="AQ148" i="3"/>
  <c r="AT431" i="3"/>
  <c r="AT416" i="3"/>
  <c r="AT400" i="3"/>
  <c r="AT384" i="3"/>
  <c r="AT192" i="3"/>
  <c r="AT176" i="3"/>
  <c r="AT162" i="3"/>
  <c r="AT303" i="3"/>
  <c r="AT255" i="3"/>
  <c r="AQ116" i="3"/>
  <c r="AQ24" i="3"/>
  <c r="AQ48" i="3" l="1"/>
  <c r="K113" i="15"/>
  <c r="AQ13" i="3"/>
  <c r="K78" i="15"/>
  <c r="AQ29" i="3"/>
  <c r="K94" i="15"/>
  <c r="AQ61" i="3"/>
  <c r="K126" i="15"/>
  <c r="AQ127" i="3"/>
  <c r="K192" i="15"/>
  <c r="AQ131" i="3"/>
  <c r="K196" i="15"/>
  <c r="AQ241" i="3"/>
  <c r="K306" i="15"/>
  <c r="AQ457" i="3"/>
  <c r="K522" i="15"/>
  <c r="AQ461" i="3"/>
  <c r="K526" i="15"/>
  <c r="AQ10" i="3"/>
  <c r="K75" i="15"/>
  <c r="AQ437" i="3"/>
  <c r="K502" i="15"/>
  <c r="AQ46" i="3"/>
  <c r="K111" i="15"/>
  <c r="AQ31" i="3"/>
  <c r="K96" i="15"/>
  <c r="AQ39" i="3"/>
  <c r="K104" i="15"/>
  <c r="AQ55" i="3"/>
  <c r="K120" i="15"/>
  <c r="AQ81" i="3"/>
  <c r="K146" i="15"/>
  <c r="AQ85" i="3"/>
  <c r="K150" i="15"/>
  <c r="AQ97" i="3"/>
  <c r="K162" i="15"/>
  <c r="AQ125" i="3"/>
  <c r="K190" i="15"/>
  <c r="AQ265" i="3"/>
  <c r="K330" i="15"/>
  <c r="AQ297" i="3"/>
  <c r="K362" i="15"/>
  <c r="AQ365" i="3"/>
  <c r="K430" i="15"/>
  <c r="AQ389" i="3"/>
  <c r="K454" i="15"/>
  <c r="AQ413" i="3"/>
  <c r="K478" i="15"/>
  <c r="AQ56" i="3"/>
  <c r="K121" i="15"/>
  <c r="AQ60" i="3"/>
  <c r="K125" i="15"/>
  <c r="AQ76" i="3"/>
  <c r="K141" i="15"/>
  <c r="AQ84" i="3"/>
  <c r="K149" i="15"/>
  <c r="AQ96" i="3"/>
  <c r="K161" i="15"/>
  <c r="AQ108" i="3"/>
  <c r="K173" i="15"/>
  <c r="AQ136" i="3"/>
  <c r="K201" i="15"/>
  <c r="AQ152" i="3"/>
  <c r="K217" i="15"/>
  <c r="AQ445" i="3"/>
  <c r="K510" i="15"/>
  <c r="AQ255" i="3"/>
  <c r="K320" i="15"/>
  <c r="AQ271" i="3"/>
  <c r="K336" i="15"/>
  <c r="AQ291" i="3"/>
  <c r="K356" i="15"/>
  <c r="AQ295" i="3"/>
  <c r="K360" i="15"/>
  <c r="AQ327" i="3"/>
  <c r="K392" i="15"/>
  <c r="AQ347" i="3"/>
  <c r="K412" i="15"/>
  <c r="AQ367" i="3"/>
  <c r="K432" i="15"/>
  <c r="AQ427" i="3"/>
  <c r="K492" i="15"/>
  <c r="AQ439" i="3"/>
  <c r="K504" i="15"/>
  <c r="AQ451" i="3"/>
  <c r="K516" i="15"/>
  <c r="AQ172" i="3"/>
  <c r="K237" i="15"/>
  <c r="AQ268" i="3"/>
  <c r="K333" i="15"/>
  <c r="AQ276" i="3"/>
  <c r="K341" i="15"/>
  <c r="AQ284" i="3"/>
  <c r="K349" i="15"/>
  <c r="AQ292" i="3"/>
  <c r="K357" i="15"/>
  <c r="AQ300" i="3"/>
  <c r="K365" i="15"/>
  <c r="AQ320" i="3"/>
  <c r="K385" i="15"/>
  <c r="AQ328" i="3"/>
  <c r="K393" i="15"/>
  <c r="AQ356" i="3"/>
  <c r="K421" i="15"/>
  <c r="AQ388" i="3"/>
  <c r="K453" i="15"/>
  <c r="AQ408" i="3"/>
  <c r="K473" i="15"/>
  <c r="AQ448" i="3"/>
  <c r="K513" i="15"/>
  <c r="AQ460" i="3"/>
  <c r="K525" i="15"/>
  <c r="AQ86" i="3"/>
  <c r="K151" i="15"/>
  <c r="AQ266" i="3"/>
  <c r="K331" i="15"/>
  <c r="AQ274" i="3"/>
  <c r="K339" i="15"/>
  <c r="AQ290" i="3"/>
  <c r="K355" i="15"/>
  <c r="AQ306" i="3"/>
  <c r="K371" i="15"/>
  <c r="AQ334" i="3"/>
  <c r="K399" i="15"/>
  <c r="AQ358" i="3"/>
  <c r="K423" i="15"/>
  <c r="AQ362" i="3"/>
  <c r="K427" i="15"/>
  <c r="AQ378" i="3"/>
  <c r="K443" i="15"/>
  <c r="AQ394" i="3"/>
  <c r="K459" i="15"/>
  <c r="AQ410" i="3"/>
  <c r="K475" i="15"/>
  <c r="AQ414" i="3"/>
  <c r="K479" i="15"/>
  <c r="AQ418" i="3"/>
  <c r="K483" i="15"/>
  <c r="AQ422" i="3"/>
  <c r="K487" i="15"/>
  <c r="AQ446" i="3"/>
  <c r="K511" i="15"/>
  <c r="R7" i="3"/>
  <c r="AH226" i="3"/>
  <c r="AP226" i="3"/>
  <c r="AQ226" i="3" l="1"/>
  <c r="P291" i="15"/>
  <c r="AQ7" i="3"/>
  <c r="K72" i="15"/>
  <c r="AH222" i="3"/>
  <c r="AP222" i="3"/>
  <c r="AH218" i="3"/>
  <c r="AP218" i="3"/>
  <c r="AH214" i="3"/>
  <c r="AP214" i="3"/>
  <c r="AP209" i="3"/>
  <c r="AH209" i="3"/>
  <c r="AH206" i="3"/>
  <c r="AP206" i="3"/>
  <c r="AH201" i="3"/>
  <c r="AP201" i="3"/>
  <c r="AP200" i="3"/>
  <c r="AH200" i="3"/>
  <c r="AH194" i="3"/>
  <c r="AP194" i="3"/>
  <c r="AH192" i="3"/>
  <c r="AP192" i="3"/>
  <c r="AP185" i="3"/>
  <c r="AH185" i="3"/>
  <c r="AH181" i="3"/>
  <c r="AP181" i="3"/>
  <c r="AH177" i="3"/>
  <c r="AP177" i="3"/>
  <c r="AH173" i="3"/>
  <c r="AP173" i="3"/>
  <c r="AH221" i="3"/>
  <c r="AP221" i="3"/>
  <c r="AP217" i="3"/>
  <c r="AH217" i="3"/>
  <c r="AH213" i="3"/>
  <c r="AP213" i="3"/>
  <c r="AH210" i="3"/>
  <c r="AP210" i="3"/>
  <c r="AH205" i="3"/>
  <c r="AP205" i="3"/>
  <c r="AH202" i="3"/>
  <c r="AP202" i="3"/>
  <c r="AP197" i="3"/>
  <c r="AH197" i="3"/>
  <c r="AP196" i="3"/>
  <c r="AH196" i="3"/>
  <c r="AH190" i="3"/>
  <c r="AP190" i="3"/>
  <c r="AH183" i="3"/>
  <c r="AP183" i="3"/>
  <c r="AH182" i="3"/>
  <c r="AP182" i="3"/>
  <c r="AH178" i="3"/>
  <c r="AP178" i="3"/>
  <c r="AH220" i="3"/>
  <c r="AP220" i="3"/>
  <c r="AH216" i="3"/>
  <c r="AP216" i="3"/>
  <c r="AH211" i="3"/>
  <c r="AP211" i="3"/>
  <c r="AH208" i="3"/>
  <c r="AP208" i="3"/>
  <c r="AH204" i="3"/>
  <c r="AP204" i="3"/>
  <c r="AH199" i="3"/>
  <c r="AP199" i="3"/>
  <c r="AH195" i="3"/>
  <c r="AP195" i="3"/>
  <c r="AH191" i="3"/>
  <c r="AP191" i="3"/>
  <c r="AH187" i="3"/>
  <c r="AP187" i="3"/>
  <c r="AH186" i="3"/>
  <c r="AP186" i="3"/>
  <c r="AP180" i="3"/>
  <c r="AH180" i="3"/>
  <c r="AH175" i="3"/>
  <c r="AP175" i="3"/>
  <c r="AH174" i="3"/>
  <c r="AP174" i="3"/>
  <c r="AP224" i="3"/>
  <c r="AH224" i="3"/>
  <c r="AH223" i="3"/>
  <c r="AP223" i="3"/>
  <c r="AH219" i="3"/>
  <c r="AP219" i="3"/>
  <c r="AH215" i="3"/>
  <c r="AP215" i="3"/>
  <c r="AP212" i="3"/>
  <c r="AH212" i="3"/>
  <c r="AH207" i="3"/>
  <c r="AP207" i="3"/>
  <c r="AH203" i="3"/>
  <c r="AP203" i="3"/>
  <c r="AH198" i="3"/>
  <c r="AP198" i="3"/>
  <c r="AH193" i="3"/>
  <c r="AP193" i="3"/>
  <c r="AH189" i="3"/>
  <c r="AP189" i="3"/>
  <c r="AH188" i="3"/>
  <c r="AP188" i="3"/>
  <c r="AP184" i="3"/>
  <c r="AH184" i="3"/>
  <c r="AH179" i="3"/>
  <c r="AP179" i="3"/>
  <c r="AH176" i="3"/>
  <c r="AP176" i="3"/>
  <c r="AQ176" i="3" l="1"/>
  <c r="P241" i="15"/>
  <c r="AQ179" i="3"/>
  <c r="P244" i="15"/>
  <c r="AQ184" i="3"/>
  <c r="P249" i="15"/>
  <c r="AQ188" i="3"/>
  <c r="P253" i="15"/>
  <c r="AQ189" i="3"/>
  <c r="P254" i="15"/>
  <c r="AQ193" i="3"/>
  <c r="P258" i="15"/>
  <c r="AQ198" i="3"/>
  <c r="P263" i="15"/>
  <c r="AQ203" i="3"/>
  <c r="P268" i="15"/>
  <c r="AQ207" i="3"/>
  <c r="P272" i="15"/>
  <c r="AQ212" i="3"/>
  <c r="P277" i="15"/>
  <c r="AQ215" i="3"/>
  <c r="P280" i="15"/>
  <c r="AQ219" i="3"/>
  <c r="P284" i="15"/>
  <c r="AQ223" i="3"/>
  <c r="P288" i="15"/>
  <c r="AQ224" i="3"/>
  <c r="P289" i="15"/>
  <c r="AQ174" i="3"/>
  <c r="P239" i="15"/>
  <c r="AQ175" i="3"/>
  <c r="P240" i="15"/>
  <c r="AQ180" i="3"/>
  <c r="P245" i="15"/>
  <c r="AQ186" i="3"/>
  <c r="P251" i="15"/>
  <c r="AQ187" i="3"/>
  <c r="P252" i="15"/>
  <c r="AQ191" i="3"/>
  <c r="P256" i="15"/>
  <c r="AQ195" i="3"/>
  <c r="P260" i="15"/>
  <c r="AQ199" i="3"/>
  <c r="P264" i="15"/>
  <c r="AQ204" i="3"/>
  <c r="P269" i="15"/>
  <c r="AQ208" i="3"/>
  <c r="P273" i="15"/>
  <c r="AQ211" i="3"/>
  <c r="P276" i="15"/>
  <c r="AQ216" i="3"/>
  <c r="P281" i="15"/>
  <c r="AQ220" i="3"/>
  <c r="P285" i="15"/>
  <c r="AQ178" i="3"/>
  <c r="P243" i="15"/>
  <c r="AQ182" i="3"/>
  <c r="P247" i="15"/>
  <c r="AQ183" i="3"/>
  <c r="P248" i="15"/>
  <c r="AQ190" i="3"/>
  <c r="P255" i="15"/>
  <c r="AQ196" i="3"/>
  <c r="P261" i="15"/>
  <c r="AQ197" i="3"/>
  <c r="P262" i="15"/>
  <c r="AQ202" i="3"/>
  <c r="P267" i="15"/>
  <c r="AQ205" i="3"/>
  <c r="P270" i="15"/>
  <c r="AQ210" i="3"/>
  <c r="P275" i="15"/>
  <c r="AQ213" i="3"/>
  <c r="P278" i="15"/>
  <c r="AQ217" i="3"/>
  <c r="P282" i="15"/>
  <c r="AQ221" i="3"/>
  <c r="P286" i="15"/>
  <c r="AQ173" i="3"/>
  <c r="P238" i="15"/>
  <c r="AQ177" i="3"/>
  <c r="P242" i="15"/>
  <c r="AQ181" i="3"/>
  <c r="P246" i="15"/>
  <c r="AQ185" i="3"/>
  <c r="P250" i="15"/>
  <c r="AQ192" i="3"/>
  <c r="P257" i="15"/>
  <c r="AQ194" i="3"/>
  <c r="P259" i="15"/>
  <c r="AQ200" i="3"/>
  <c r="P265" i="15"/>
  <c r="AQ201" i="3"/>
  <c r="P266" i="15"/>
  <c r="AQ206" i="3"/>
  <c r="P271" i="15"/>
  <c r="AQ209" i="3"/>
  <c r="P274" i="15"/>
  <c r="AQ214" i="3"/>
  <c r="P279" i="15"/>
  <c r="AQ218" i="3"/>
  <c r="P283" i="15"/>
  <c r="AQ222" i="3"/>
  <c r="P287" i="15"/>
  <c r="AH230" i="3"/>
  <c r="AP230" i="3"/>
  <c r="AQ230" i="3" l="1"/>
  <c r="P295" i="15"/>
  <c r="AP228" i="3"/>
  <c r="AH228" i="3"/>
  <c r="AH227" i="3"/>
  <c r="AP227" i="3"/>
  <c r="AQ227" i="3" l="1"/>
  <c r="P292" i="15"/>
  <c r="AQ228" i="3"/>
  <c r="P293" i="15"/>
  <c r="AH229" i="3"/>
  <c r="AP229" i="3"/>
  <c r="AQ229" i="3" l="1"/>
  <c r="P294" i="15"/>
  <c r="AH231" i="3"/>
  <c r="AP231" i="3"/>
  <c r="AQ231" i="3" l="1"/>
  <c r="P296" i="15"/>
  <c r="AP232" i="3"/>
  <c r="AH232" i="3"/>
  <c r="AQ232" i="3" l="1"/>
  <c r="P297" i="15"/>
  <c r="AP233" i="3"/>
  <c r="AH233" i="3"/>
  <c r="AQ233" i="3" l="1"/>
  <c r="P298" i="15"/>
  <c r="AH234" i="3"/>
  <c r="AP234" i="3"/>
  <c r="AQ234" i="3" l="1"/>
  <c r="P299" i="15"/>
  <c r="AH235" i="3"/>
  <c r="AP235" i="3"/>
  <c r="AQ235" i="3" l="1"/>
  <c r="P300" i="15"/>
  <c r="AH236" i="3"/>
  <c r="AP236" i="3"/>
  <c r="AQ236" i="3" l="1"/>
  <c r="P301" i="15"/>
  <c r="AH237" i="3"/>
  <c r="AP237" i="3"/>
  <c r="AQ237" i="3" l="1"/>
  <c r="P302" i="15"/>
  <c r="AS1007" i="3"/>
  <c r="AS1006" i="3"/>
  <c r="AS1005" i="3"/>
  <c r="AS1004" i="3"/>
  <c r="AS1003" i="3"/>
  <c r="AS1002" i="3"/>
  <c r="AS1001" i="3"/>
  <c r="AS1000" i="3"/>
  <c r="AS999" i="3"/>
  <c r="AS998" i="3"/>
  <c r="AS997" i="3"/>
  <c r="AS996" i="3"/>
  <c r="AS995" i="3"/>
  <c r="AS994" i="3"/>
  <c r="AS993" i="3"/>
  <c r="AS992" i="3"/>
  <c r="AS991" i="3"/>
  <c r="AS990" i="3"/>
  <c r="AS989" i="3"/>
  <c r="AS988" i="3"/>
  <c r="AS987" i="3"/>
  <c r="AS986" i="3"/>
  <c r="AS985" i="3"/>
  <c r="AS984" i="3"/>
  <c r="AS983" i="3"/>
  <c r="AS982" i="3"/>
  <c r="AS981" i="3"/>
  <c r="AS980" i="3"/>
  <c r="AS979" i="3"/>
  <c r="AS978" i="3"/>
  <c r="AS977" i="3"/>
  <c r="AS976" i="3"/>
  <c r="AS975" i="3"/>
  <c r="AS974" i="3"/>
  <c r="AS973" i="3"/>
  <c r="AS972" i="3"/>
  <c r="AS971" i="3"/>
  <c r="AS970" i="3"/>
  <c r="AS969" i="3"/>
  <c r="AS968" i="3"/>
  <c r="AS967" i="3"/>
  <c r="AS966" i="3"/>
  <c r="AS965" i="3"/>
  <c r="AS964" i="3"/>
  <c r="AS963" i="3"/>
  <c r="AS962" i="3"/>
  <c r="AS961" i="3"/>
  <c r="AS960" i="3"/>
  <c r="AS959" i="3"/>
  <c r="AS958" i="3"/>
  <c r="AS957" i="3"/>
  <c r="AS956" i="3"/>
  <c r="AS955" i="3"/>
  <c r="AS954" i="3"/>
  <c r="AS953" i="3"/>
  <c r="AS952" i="3"/>
  <c r="AS951" i="3"/>
  <c r="AS950" i="3"/>
  <c r="AS949" i="3"/>
  <c r="AS948" i="3"/>
  <c r="AS947" i="3"/>
  <c r="AS946" i="3"/>
  <c r="AS945" i="3"/>
  <c r="AS944" i="3"/>
  <c r="AS943" i="3"/>
  <c r="AS942" i="3"/>
  <c r="AS941" i="3"/>
  <c r="AS940" i="3"/>
  <c r="AS939" i="3"/>
  <c r="AS938" i="3"/>
  <c r="AS937" i="3"/>
  <c r="AS936" i="3"/>
  <c r="AS935" i="3"/>
  <c r="AS934" i="3"/>
  <c r="AS933" i="3"/>
  <c r="AS932" i="3"/>
  <c r="AS931" i="3"/>
  <c r="AS930" i="3"/>
  <c r="AS929" i="3"/>
  <c r="AS928" i="3"/>
  <c r="AS927" i="3"/>
  <c r="AS926" i="3"/>
  <c r="AS925" i="3"/>
  <c r="AS924" i="3"/>
  <c r="AS923" i="3"/>
  <c r="AS922" i="3"/>
  <c r="AS921" i="3"/>
  <c r="AS920" i="3"/>
  <c r="AS919" i="3"/>
  <c r="AS918" i="3"/>
  <c r="AS917" i="3"/>
  <c r="AS916" i="3"/>
  <c r="AS915" i="3"/>
  <c r="AS914" i="3"/>
  <c r="AS913" i="3"/>
  <c r="AS912" i="3"/>
  <c r="AS911" i="3"/>
  <c r="AS910" i="3"/>
  <c r="AS909" i="3"/>
  <c r="AS908" i="3"/>
  <c r="AS907" i="3"/>
  <c r="AS906" i="3"/>
  <c r="AS905" i="3"/>
  <c r="AS904" i="3"/>
  <c r="AS903" i="3"/>
  <c r="AS902" i="3"/>
  <c r="AS901" i="3"/>
  <c r="AS900" i="3"/>
  <c r="AS899" i="3"/>
  <c r="AS898" i="3"/>
  <c r="AS897" i="3"/>
  <c r="AS896" i="3"/>
  <c r="AS895" i="3"/>
  <c r="AS894" i="3"/>
  <c r="AS893" i="3"/>
  <c r="AS892" i="3"/>
  <c r="AS891" i="3"/>
  <c r="AS890" i="3"/>
  <c r="AS889" i="3"/>
  <c r="AS888" i="3"/>
  <c r="AS887" i="3"/>
  <c r="AS886" i="3"/>
  <c r="AS885" i="3"/>
  <c r="AS884" i="3"/>
  <c r="AS883" i="3"/>
  <c r="AS882" i="3"/>
  <c r="AS881" i="3"/>
  <c r="AS880" i="3"/>
  <c r="AS879" i="3"/>
  <c r="AS878" i="3"/>
  <c r="AS877" i="3"/>
  <c r="AS876" i="3"/>
  <c r="AS875" i="3"/>
  <c r="AS874" i="3"/>
  <c r="AS873" i="3"/>
  <c r="AS872" i="3"/>
  <c r="AS871" i="3"/>
  <c r="AS870" i="3"/>
  <c r="AS869" i="3"/>
  <c r="AS868" i="3"/>
  <c r="AS867" i="3"/>
  <c r="AS866" i="3"/>
  <c r="AS865" i="3"/>
  <c r="AS864" i="3"/>
  <c r="AS863" i="3"/>
  <c r="AS862" i="3"/>
  <c r="AS861" i="3"/>
  <c r="AS860" i="3"/>
  <c r="AS859" i="3"/>
  <c r="AS858" i="3"/>
  <c r="AS857" i="3"/>
  <c r="AS856" i="3"/>
  <c r="AS855" i="3"/>
  <c r="AS854" i="3"/>
  <c r="AS853" i="3"/>
  <c r="AS852" i="3"/>
  <c r="AS851" i="3"/>
  <c r="AS850" i="3"/>
  <c r="AS849" i="3"/>
  <c r="AS848" i="3"/>
  <c r="AS847" i="3"/>
  <c r="AS846" i="3"/>
  <c r="AS845" i="3"/>
  <c r="AS844" i="3"/>
  <c r="AS843" i="3"/>
  <c r="AS842" i="3"/>
  <c r="AS841" i="3"/>
  <c r="AS840" i="3"/>
  <c r="AS839" i="3"/>
  <c r="AS838" i="3"/>
  <c r="AS837" i="3"/>
  <c r="AS836" i="3"/>
  <c r="AS835" i="3"/>
  <c r="AS834" i="3"/>
  <c r="AS833" i="3"/>
  <c r="AS832" i="3"/>
  <c r="AS831" i="3"/>
  <c r="AS830" i="3"/>
  <c r="AS829" i="3"/>
  <c r="AS828" i="3"/>
  <c r="AS827" i="3"/>
  <c r="AS826" i="3"/>
  <c r="AS825" i="3"/>
  <c r="AS824" i="3"/>
  <c r="AS823" i="3"/>
  <c r="AS822" i="3"/>
  <c r="AS821" i="3"/>
  <c r="AS820" i="3"/>
  <c r="AS819" i="3"/>
  <c r="AS818" i="3"/>
  <c r="AS817" i="3"/>
  <c r="AS816" i="3"/>
  <c r="AS815" i="3"/>
  <c r="AS814" i="3"/>
  <c r="AS813" i="3"/>
  <c r="AS812" i="3"/>
  <c r="AS811" i="3"/>
  <c r="AS810" i="3"/>
  <c r="AS809" i="3"/>
  <c r="AS808" i="3"/>
  <c r="AS807" i="3"/>
  <c r="AS806" i="3"/>
  <c r="AS805" i="3"/>
  <c r="AS804" i="3"/>
  <c r="AS803" i="3"/>
  <c r="AS802" i="3"/>
  <c r="AS801" i="3"/>
  <c r="AS800" i="3"/>
  <c r="AS799" i="3"/>
  <c r="AS798" i="3"/>
  <c r="AS797" i="3"/>
  <c r="AS796" i="3"/>
  <c r="AS795" i="3"/>
  <c r="AS794" i="3"/>
  <c r="AS793" i="3"/>
  <c r="AS792" i="3"/>
  <c r="AS791" i="3"/>
  <c r="AS790" i="3"/>
  <c r="AS789" i="3"/>
  <c r="AS788" i="3"/>
  <c r="AS787" i="3"/>
  <c r="AS786" i="3"/>
  <c r="AS785" i="3"/>
  <c r="AS784" i="3"/>
  <c r="AS783" i="3"/>
  <c r="AS782" i="3"/>
  <c r="AS781" i="3"/>
  <c r="AS780" i="3"/>
  <c r="AS779" i="3"/>
  <c r="AS778" i="3"/>
  <c r="AS777" i="3"/>
  <c r="AS776" i="3"/>
  <c r="AS775" i="3"/>
  <c r="AS774" i="3"/>
  <c r="AS773" i="3"/>
  <c r="AS772" i="3"/>
  <c r="AS771" i="3"/>
  <c r="AS770" i="3"/>
  <c r="AS769" i="3"/>
  <c r="AS768" i="3"/>
  <c r="AS767" i="3"/>
  <c r="AS766" i="3"/>
  <c r="AS765" i="3"/>
  <c r="AS764" i="3"/>
  <c r="AS763" i="3"/>
  <c r="AS762" i="3"/>
  <c r="AS761" i="3"/>
  <c r="AS760" i="3"/>
  <c r="AS759" i="3"/>
  <c r="AS758" i="3"/>
  <c r="AS757" i="3"/>
  <c r="AS756" i="3"/>
  <c r="AS755" i="3"/>
  <c r="AS754" i="3"/>
  <c r="AS753" i="3"/>
  <c r="AS752" i="3"/>
  <c r="AS751" i="3"/>
  <c r="AS750" i="3"/>
  <c r="AS749" i="3"/>
  <c r="AS748" i="3"/>
  <c r="AS747" i="3"/>
  <c r="AS746" i="3"/>
  <c r="AS745" i="3"/>
  <c r="AS744" i="3"/>
  <c r="AS743" i="3"/>
  <c r="AS742" i="3"/>
  <c r="AS741" i="3"/>
  <c r="AS740" i="3"/>
  <c r="AS739" i="3"/>
  <c r="AS738" i="3"/>
  <c r="AS737" i="3"/>
  <c r="AS736" i="3"/>
  <c r="AS735" i="3"/>
  <c r="AS734" i="3"/>
  <c r="AS733" i="3"/>
  <c r="AS732" i="3"/>
  <c r="AS731" i="3"/>
  <c r="AS730" i="3"/>
  <c r="AS729" i="3"/>
  <c r="AS728" i="3"/>
  <c r="AS727" i="3"/>
  <c r="AS726" i="3"/>
  <c r="AS725" i="3"/>
  <c r="AS724" i="3"/>
  <c r="AS723" i="3"/>
  <c r="AS722" i="3"/>
  <c r="AS721" i="3"/>
  <c r="AS720" i="3"/>
  <c r="AS719" i="3"/>
  <c r="AS718" i="3"/>
  <c r="AS717" i="3"/>
  <c r="AS716" i="3"/>
  <c r="AS715" i="3"/>
  <c r="AS714" i="3"/>
  <c r="AS713" i="3"/>
  <c r="AS712" i="3"/>
  <c r="AS711" i="3"/>
  <c r="AS710" i="3"/>
  <c r="AS709" i="3"/>
  <c r="AS708" i="3"/>
  <c r="AS707" i="3"/>
  <c r="AS706" i="3"/>
  <c r="AS705" i="3"/>
  <c r="AS704" i="3"/>
  <c r="AS703" i="3"/>
  <c r="AS702" i="3"/>
  <c r="AS701" i="3"/>
  <c r="AS700" i="3"/>
  <c r="AS699" i="3"/>
  <c r="AS698" i="3"/>
  <c r="AS697" i="3"/>
  <c r="AS696" i="3"/>
  <c r="AS695" i="3"/>
  <c r="AS694" i="3"/>
  <c r="AS693" i="3"/>
  <c r="AS692" i="3"/>
  <c r="AS691" i="3"/>
  <c r="AS690" i="3"/>
  <c r="AS689" i="3"/>
  <c r="AS688" i="3"/>
  <c r="AS687" i="3"/>
  <c r="AS686" i="3"/>
  <c r="AS685" i="3"/>
  <c r="AS684" i="3"/>
  <c r="AS683" i="3"/>
  <c r="AS682" i="3"/>
  <c r="AS681" i="3"/>
  <c r="AS680" i="3"/>
  <c r="AS679" i="3"/>
  <c r="AS678" i="3"/>
  <c r="AS677" i="3"/>
  <c r="AS676" i="3"/>
  <c r="AS675" i="3"/>
  <c r="AS674" i="3"/>
  <c r="AS673" i="3"/>
  <c r="AS672" i="3"/>
  <c r="AS671" i="3"/>
  <c r="AS670" i="3"/>
  <c r="AS669" i="3"/>
  <c r="AS668" i="3"/>
  <c r="AS667" i="3"/>
  <c r="AS666" i="3"/>
  <c r="AS665" i="3"/>
  <c r="AS664" i="3"/>
  <c r="AS663" i="3"/>
  <c r="AS662" i="3"/>
  <c r="AS661" i="3"/>
  <c r="AS660" i="3"/>
  <c r="AS659" i="3"/>
  <c r="AS658" i="3"/>
  <c r="AS657" i="3"/>
  <c r="AS656" i="3"/>
  <c r="AS655" i="3"/>
  <c r="AS654" i="3"/>
  <c r="AS653" i="3"/>
  <c r="AS652" i="3"/>
  <c r="AS651" i="3"/>
  <c r="AS650" i="3"/>
  <c r="AS649" i="3"/>
  <c r="AS648" i="3"/>
  <c r="AS647" i="3"/>
  <c r="AS646" i="3"/>
  <c r="AS645" i="3"/>
  <c r="AS644" i="3"/>
  <c r="AS643" i="3"/>
  <c r="AS642" i="3"/>
  <c r="AS641" i="3"/>
  <c r="AS640" i="3"/>
  <c r="AS639" i="3"/>
  <c r="AS638" i="3"/>
  <c r="AS637" i="3"/>
  <c r="AS636" i="3"/>
  <c r="AS635" i="3"/>
  <c r="AS634" i="3"/>
  <c r="AS633" i="3"/>
  <c r="AS632" i="3"/>
  <c r="AS631" i="3"/>
  <c r="AS630" i="3"/>
  <c r="AS629" i="3"/>
  <c r="AS628" i="3"/>
  <c r="AS627" i="3"/>
  <c r="AS626" i="3"/>
  <c r="AS625" i="3"/>
  <c r="AS624" i="3"/>
  <c r="AS623" i="3"/>
  <c r="AS622" i="3"/>
  <c r="AS621" i="3"/>
  <c r="AS620" i="3"/>
  <c r="AS619" i="3"/>
  <c r="AS618" i="3"/>
  <c r="AS617" i="3"/>
  <c r="AS616" i="3"/>
  <c r="AS615" i="3"/>
  <c r="AS614" i="3"/>
  <c r="AS613" i="3"/>
  <c r="AS612" i="3"/>
  <c r="AS611" i="3"/>
  <c r="AS610" i="3"/>
  <c r="AS609" i="3"/>
  <c r="AS608" i="3"/>
  <c r="AS607" i="3"/>
  <c r="AS606" i="3"/>
  <c r="AS605" i="3"/>
  <c r="AS604" i="3"/>
  <c r="AS603" i="3"/>
  <c r="AS602" i="3"/>
  <c r="AS601" i="3"/>
  <c r="AS600" i="3"/>
  <c r="AS599" i="3"/>
  <c r="AS598" i="3"/>
  <c r="AS597" i="3"/>
  <c r="AS596" i="3"/>
  <c r="AS595" i="3"/>
  <c r="AS594" i="3"/>
  <c r="AS593" i="3"/>
  <c r="AS592" i="3"/>
  <c r="AS591" i="3"/>
  <c r="AS590" i="3"/>
  <c r="AS589" i="3"/>
  <c r="AS588" i="3"/>
  <c r="AS587" i="3"/>
  <c r="AS586" i="3"/>
  <c r="AS585" i="3"/>
  <c r="AS584" i="3"/>
  <c r="AS583" i="3"/>
  <c r="AS582" i="3"/>
  <c r="AS581" i="3"/>
  <c r="AS580" i="3"/>
  <c r="AS579" i="3"/>
  <c r="AS578" i="3"/>
  <c r="AS577" i="3"/>
  <c r="AS576" i="3"/>
  <c r="AS575" i="3"/>
  <c r="AS574" i="3"/>
  <c r="AS573" i="3"/>
  <c r="AS572" i="3"/>
  <c r="AS571" i="3"/>
  <c r="AS570" i="3"/>
  <c r="AS569" i="3"/>
  <c r="AS568" i="3"/>
  <c r="AS567" i="3"/>
  <c r="AS566" i="3"/>
  <c r="AS565" i="3"/>
  <c r="AS564" i="3"/>
  <c r="AS563" i="3"/>
  <c r="AS562" i="3"/>
  <c r="AS561" i="3"/>
  <c r="AS560" i="3"/>
  <c r="AS559" i="3"/>
  <c r="AS558" i="3"/>
  <c r="AS557" i="3"/>
  <c r="AS556" i="3"/>
  <c r="AS555" i="3"/>
  <c r="AS554" i="3"/>
  <c r="AS553" i="3"/>
  <c r="AS552" i="3"/>
  <c r="AS551" i="3"/>
  <c r="AS550" i="3"/>
  <c r="AS549" i="3"/>
  <c r="AS548" i="3"/>
  <c r="AS547" i="3"/>
  <c r="AS546" i="3"/>
  <c r="AS545" i="3"/>
  <c r="AS544" i="3"/>
  <c r="AS543" i="3"/>
  <c r="AS542" i="3"/>
  <c r="AS541" i="3"/>
  <c r="AS540" i="3"/>
  <c r="AS539" i="3"/>
  <c r="AS538" i="3"/>
  <c r="AS537" i="3"/>
  <c r="AS536" i="3"/>
  <c r="AS535" i="3"/>
  <c r="AS534" i="3"/>
  <c r="AS533" i="3"/>
  <c r="AS532" i="3"/>
  <c r="AS531" i="3"/>
  <c r="AS530" i="3"/>
  <c r="AS529" i="3"/>
  <c r="AS528" i="3"/>
  <c r="AS527" i="3"/>
  <c r="AS526" i="3"/>
  <c r="AS525" i="3"/>
  <c r="AS524" i="3"/>
  <c r="AS523" i="3"/>
  <c r="AS522" i="3"/>
  <c r="AS521" i="3"/>
  <c r="AS520" i="3"/>
  <c r="AS519" i="3"/>
  <c r="AS518" i="3"/>
  <c r="AS517" i="3"/>
  <c r="AS516" i="3"/>
  <c r="AS515" i="3"/>
  <c r="AS514" i="3"/>
  <c r="AS513" i="3"/>
  <c r="AS512" i="3"/>
  <c r="AS511" i="3"/>
  <c r="AS510" i="3"/>
  <c r="AS509" i="3"/>
  <c r="AS508" i="3"/>
  <c r="AS507" i="3"/>
  <c r="AS506" i="3"/>
  <c r="AS505" i="3"/>
  <c r="AS504" i="3"/>
  <c r="AS503" i="3"/>
  <c r="AS502" i="3"/>
  <c r="AS501" i="3"/>
  <c r="AS500" i="3"/>
  <c r="AS499" i="3"/>
  <c r="AS498" i="3"/>
  <c r="AS497" i="3"/>
  <c r="AS496" i="3"/>
  <c r="AS495" i="3"/>
  <c r="AS494" i="3"/>
  <c r="AS493" i="3"/>
  <c r="AS492" i="3"/>
  <c r="AS491" i="3"/>
  <c r="AS490" i="3"/>
  <c r="AS489" i="3"/>
  <c r="AS488" i="3"/>
  <c r="AS487" i="3"/>
  <c r="AS486" i="3"/>
  <c r="AS485" i="3"/>
  <c r="AS484" i="3"/>
  <c r="AS483" i="3"/>
  <c r="AS482" i="3"/>
  <c r="AS481" i="3"/>
  <c r="AS480" i="3"/>
  <c r="AS479" i="3"/>
  <c r="AS478" i="3"/>
  <c r="AS477" i="3"/>
  <c r="AS476" i="3"/>
  <c r="AS475" i="3"/>
  <c r="AS474" i="3"/>
  <c r="AS473" i="3"/>
  <c r="AS472" i="3"/>
  <c r="AS471" i="3"/>
  <c r="AS470" i="3"/>
  <c r="AS469" i="3"/>
  <c r="AS468" i="3"/>
  <c r="AS467" i="3"/>
  <c r="AS466" i="3"/>
  <c r="AS465" i="3"/>
  <c r="AS464" i="3"/>
  <c r="AS463" i="3"/>
  <c r="AS462" i="3"/>
  <c r="K8" i="7"/>
  <c r="F8" i="7"/>
  <c r="G8" i="7" s="1"/>
  <c r="H8" i="7" s="1"/>
  <c r="I8" i="7" s="1"/>
  <c r="J8" i="7" s="1"/>
  <c r="E8" i="7"/>
  <c r="D8" i="7"/>
  <c r="O59" i="7" l="1"/>
  <c r="C121" i="10" l="1"/>
  <c r="C122" i="10" s="1"/>
  <c r="C123" i="10" s="1"/>
  <c r="C124" i="10" s="1"/>
  <c r="C125" i="10" s="1"/>
  <c r="C126" i="10" s="1"/>
  <c r="C127" i="10" s="1"/>
  <c r="C112" i="10"/>
  <c r="C113" i="10" s="1"/>
  <c r="C114" i="10" s="1"/>
  <c r="C115" i="10" s="1"/>
  <c r="U105" i="10"/>
  <c r="V105" i="10" s="1"/>
  <c r="U104" i="10"/>
  <c r="V104" i="10" s="1"/>
  <c r="T104" i="10"/>
  <c r="U103" i="10"/>
  <c r="V103" i="10" s="1"/>
  <c r="T103" i="10"/>
  <c r="U102" i="10"/>
  <c r="V102" i="10" s="1"/>
  <c r="T102" i="10"/>
  <c r="U101" i="10"/>
  <c r="V101" i="10" s="1"/>
  <c r="T101" i="10"/>
  <c r="U100" i="10"/>
  <c r="V100" i="10" s="1"/>
  <c r="T100" i="10"/>
  <c r="U99" i="10"/>
  <c r="V99" i="10" s="1"/>
  <c r="R99" i="10"/>
  <c r="S99" i="10" s="1"/>
  <c r="O99" i="10"/>
  <c r="P99" i="10" s="1"/>
  <c r="L99" i="10"/>
  <c r="M99" i="10" s="1"/>
  <c r="I99" i="10"/>
  <c r="J99" i="10" s="1"/>
  <c r="D101" i="10"/>
  <c r="D102" i="10" s="1"/>
  <c r="D103" i="10" s="1"/>
  <c r="D104" i="10" s="1"/>
  <c r="D105" i="10" s="1"/>
  <c r="D107" i="10" s="1"/>
  <c r="F99" i="10"/>
  <c r="G99" i="10" s="1"/>
  <c r="U107" i="10" l="1"/>
  <c r="V107" i="10" s="1"/>
  <c r="E74" i="10"/>
  <c r="F74" i="10" s="1"/>
  <c r="E44" i="10"/>
  <c r="F44" i="10" s="1"/>
  <c r="E7" i="10"/>
  <c r="F7" i="10" s="1"/>
  <c r="J7" i="10" s="1"/>
  <c r="K7" i="10" s="1"/>
  <c r="L7" i="10" s="1"/>
  <c r="J10" i="7"/>
  <c r="J11" i="7"/>
  <c r="J12" i="7"/>
  <c r="J13" i="7"/>
  <c r="J14" i="7"/>
  <c r="J15" i="7"/>
  <c r="J16" i="7"/>
  <c r="T117" i="10" l="1"/>
  <c r="F105" i="10"/>
  <c r="G105" i="10" s="1"/>
  <c r="C2" i="21"/>
  <c r="B61" i="23"/>
  <c r="A61" i="23"/>
  <c r="B60" i="23"/>
  <c r="A60" i="23"/>
  <c r="B59" i="23"/>
  <c r="A59" i="23"/>
  <c r="B58" i="23"/>
  <c r="A58" i="23"/>
  <c r="B57" i="23"/>
  <c r="A57" i="23"/>
  <c r="B56" i="23"/>
  <c r="A56" i="23"/>
  <c r="B55" i="23"/>
  <c r="A55" i="23"/>
  <c r="B54" i="23"/>
  <c r="A54" i="23"/>
  <c r="B53" i="23"/>
  <c r="A53" i="23"/>
  <c r="B52" i="23"/>
  <c r="A52" i="23"/>
  <c r="B51" i="23"/>
  <c r="A51" i="23"/>
  <c r="B50" i="23"/>
  <c r="A50" i="23"/>
  <c r="B49" i="23"/>
  <c r="A49" i="23"/>
  <c r="B48" i="23"/>
  <c r="A48" i="23"/>
  <c r="B47" i="23"/>
  <c r="A47" i="23"/>
  <c r="B46" i="23"/>
  <c r="A46" i="23"/>
  <c r="B45" i="23"/>
  <c r="A45" i="23"/>
  <c r="B44" i="23"/>
  <c r="A44" i="23"/>
  <c r="B43" i="23"/>
  <c r="A43" i="23"/>
  <c r="B42" i="23"/>
  <c r="A42" i="23"/>
  <c r="B41" i="23"/>
  <c r="A41" i="23"/>
  <c r="B40" i="23"/>
  <c r="A40" i="23"/>
  <c r="B39" i="23"/>
  <c r="A39" i="23"/>
  <c r="B38" i="23"/>
  <c r="A38" i="23"/>
  <c r="B37" i="23"/>
  <c r="A37" i="23"/>
  <c r="B36" i="23"/>
  <c r="A36" i="23"/>
  <c r="B35" i="23"/>
  <c r="A35" i="23"/>
  <c r="B34" i="23"/>
  <c r="A34" i="23"/>
  <c r="B33" i="23"/>
  <c r="A33" i="23"/>
  <c r="B32" i="23"/>
  <c r="A32" i="23"/>
  <c r="B31" i="23"/>
  <c r="A31" i="23"/>
  <c r="B30" i="23"/>
  <c r="A30" i="23"/>
  <c r="B29" i="23"/>
  <c r="A29" i="23"/>
  <c r="B28" i="23"/>
  <c r="A28" i="23"/>
  <c r="B27" i="23"/>
  <c r="A27" i="23"/>
  <c r="B26" i="23"/>
  <c r="A26" i="23"/>
  <c r="B25" i="23"/>
  <c r="A25" i="23"/>
  <c r="B24" i="23"/>
  <c r="A24" i="23"/>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C6" i="23"/>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B6" i="23"/>
  <c r="A6" i="23"/>
  <c r="B5" i="23"/>
  <c r="A5" i="23"/>
  <c r="T126" i="10" l="1"/>
  <c r="I105" i="10"/>
  <c r="J105" i="10" s="1"/>
  <c r="O105" i="10"/>
  <c r="P105" i="10" s="1"/>
  <c r="W28" i="4"/>
  <c r="W29" i="4" s="1"/>
  <c r="R105" i="10" l="1"/>
  <c r="S105" i="10" s="1"/>
  <c r="L105" i="10"/>
  <c r="M105" i="10" s="1"/>
  <c r="C85" i="10"/>
  <c r="C86" i="10" s="1"/>
  <c r="C87" i="10" s="1"/>
  <c r="C88" i="10" s="1"/>
  <c r="C89" i="10" s="1"/>
  <c r="C90" i="10" s="1"/>
  <c r="C91" i="10" s="1"/>
  <c r="C92" i="10" s="1"/>
  <c r="C76" i="10"/>
  <c r="C77" i="10" s="1"/>
  <c r="C78" i="10" s="1"/>
  <c r="C79" i="10" s="1"/>
  <c r="F33" i="6" l="1"/>
  <c r="F32" i="6"/>
  <c r="F31" i="6"/>
  <c r="F30" i="6"/>
  <c r="F29" i="6"/>
  <c r="H6" i="9" l="1"/>
  <c r="I6" i="9" s="1"/>
  <c r="J6" i="9" s="1"/>
  <c r="W59" i="7"/>
  <c r="O6" i="19" l="1"/>
  <c r="D20" i="19"/>
  <c r="W23" i="4"/>
  <c r="W24" i="4" s="1"/>
  <c r="W25" i="4" s="1"/>
  <c r="W26" i="4" s="1"/>
  <c r="W27" i="4" s="1"/>
  <c r="L6" i="9"/>
  <c r="M6" i="9" s="1"/>
  <c r="N6" i="9" s="1"/>
  <c r="O6" i="9" s="1"/>
  <c r="P6" i="9" s="1"/>
  <c r="E6" i="9" s="1"/>
  <c r="F6" i="9" s="1"/>
  <c r="G6" i="9" s="1"/>
  <c r="F38" i="10" l="1"/>
  <c r="L38" i="10"/>
  <c r="C17" i="10" l="1"/>
  <c r="C18" i="10" s="1"/>
  <c r="O61" i="7"/>
  <c r="P61" i="7" s="1"/>
  <c r="Q61" i="7" s="1"/>
  <c r="R61" i="7" s="1"/>
  <c r="N19" i="19"/>
  <c r="I32" i="10" l="1"/>
  <c r="J32" i="10" s="1"/>
  <c r="K32" i="10" s="1"/>
  <c r="L32" i="10" s="1"/>
  <c r="M32" i="10" s="1"/>
  <c r="E32" i="10" s="1"/>
  <c r="F32" i="10" s="1"/>
  <c r="G32" i="10" s="1"/>
  <c r="J38" i="10"/>
  <c r="E15" i="10"/>
  <c r="F15" i="10" s="1"/>
  <c r="G15" i="10" s="1"/>
  <c r="M38" i="10" l="1"/>
  <c r="G38" i="10"/>
  <c r="C186" i="21"/>
  <c r="C123" i="21"/>
  <c r="C62" i="21"/>
  <c r="B62" i="21"/>
  <c r="B123" i="21" s="1"/>
  <c r="B186" i="21" s="1"/>
  <c r="A62" i="21"/>
  <c r="A123" i="21" s="1"/>
  <c r="A186" i="21" s="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C7" i="5" l="1"/>
  <c r="K59" i="7" l="1"/>
  <c r="S59" i="7"/>
  <c r="D9" i="19" l="1"/>
  <c r="D10" i="19" s="1"/>
  <c r="D11" i="19" s="1"/>
  <c r="D12" i="19" s="1"/>
  <c r="D13" i="19" s="1"/>
  <c r="D14" i="19" s="1"/>
  <c r="D15" i="19" s="1"/>
  <c r="D16" i="19" s="1"/>
  <c r="D17" i="19" s="1"/>
  <c r="D18" i="19" s="1"/>
  <c r="D19" i="19" s="1"/>
  <c r="Y12" i="4"/>
  <c r="Z12" i="4" s="1"/>
  <c r="E66" i="15" l="1"/>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B122" i="21"/>
  <c r="A122" i="21"/>
  <c r="B121" i="21"/>
  <c r="A121" i="21"/>
  <c r="B120" i="21"/>
  <c r="A120" i="21"/>
  <c r="B119" i="21"/>
  <c r="A119" i="21"/>
  <c r="B118" i="21"/>
  <c r="A118" i="21"/>
  <c r="B117" i="21"/>
  <c r="A117" i="21"/>
  <c r="B116" i="21"/>
  <c r="A116" i="21"/>
  <c r="B115" i="21"/>
  <c r="A115" i="21"/>
  <c r="B114" i="21"/>
  <c r="A114" i="21"/>
  <c r="B113" i="21"/>
  <c r="A113" i="21"/>
  <c r="B112" i="21"/>
  <c r="A112" i="21"/>
  <c r="B111" i="21"/>
  <c r="A111" i="21"/>
  <c r="B110" i="21"/>
  <c r="A110" i="21"/>
  <c r="B109" i="21"/>
  <c r="A109" i="21"/>
  <c r="B108" i="21"/>
  <c r="B107" i="21"/>
  <c r="A107" i="21"/>
  <c r="B106" i="21"/>
  <c r="A106" i="21"/>
  <c r="B105" i="21"/>
  <c r="A105" i="21"/>
  <c r="B104" i="21"/>
  <c r="B167" i="21" s="1"/>
  <c r="B103" i="21"/>
  <c r="A103" i="21"/>
  <c r="A166" i="21" s="1"/>
  <c r="B102" i="21"/>
  <c r="B165" i="21" s="1"/>
  <c r="A102" i="21"/>
  <c r="B101" i="21"/>
  <c r="A101" i="21"/>
  <c r="A164" i="21" s="1"/>
  <c r="B100" i="21"/>
  <c r="B99" i="21"/>
  <c r="A99" i="21"/>
  <c r="A162" i="21" s="1"/>
  <c r="B98" i="21"/>
  <c r="B161" i="21" s="1"/>
  <c r="B97" i="21"/>
  <c r="A97" i="21"/>
  <c r="B96" i="21"/>
  <c r="B95" i="21"/>
  <c r="B158" i="21" s="1"/>
  <c r="A95" i="21"/>
  <c r="B94" i="21"/>
  <c r="B157" i="21" s="1"/>
  <c r="A94" i="21"/>
  <c r="A157" i="21" s="1"/>
  <c r="B93" i="21"/>
  <c r="A93" i="21"/>
  <c r="B92" i="21"/>
  <c r="B91" i="21"/>
  <c r="B154" i="21" s="1"/>
  <c r="A91" i="21"/>
  <c r="B90" i="21"/>
  <c r="B153" i="21" s="1"/>
  <c r="A90" i="21"/>
  <c r="A153" i="21" s="1"/>
  <c r="B89" i="21"/>
  <c r="A89" i="21"/>
  <c r="B88" i="21"/>
  <c r="A88" i="21"/>
  <c r="A151" i="21" s="1"/>
  <c r="B87" i="21"/>
  <c r="B150" i="21" s="1"/>
  <c r="A87" i="21"/>
  <c r="A150" i="21" s="1"/>
  <c r="B86" i="21"/>
  <c r="B149" i="21" s="1"/>
  <c r="A86" i="21"/>
  <c r="A149" i="21" s="1"/>
  <c r="B85" i="21"/>
  <c r="A85" i="21"/>
  <c r="B84" i="21"/>
  <c r="B147" i="21" s="1"/>
  <c r="A84" i="21"/>
  <c r="A147" i="21" s="1"/>
  <c r="B83" i="21"/>
  <c r="A83" i="21"/>
  <c r="A146" i="21" s="1"/>
  <c r="B82" i="21"/>
  <c r="B145" i="21" s="1"/>
  <c r="A82" i="21"/>
  <c r="A145" i="21" s="1"/>
  <c r="B81" i="21"/>
  <c r="A81" i="21"/>
  <c r="B80" i="21"/>
  <c r="B143" i="21" s="1"/>
  <c r="A80" i="21"/>
  <c r="A143" i="21" s="1"/>
  <c r="B79" i="21"/>
  <c r="A79" i="21"/>
  <c r="B78" i="21"/>
  <c r="B141" i="21" s="1"/>
  <c r="A78" i="21"/>
  <c r="A141" i="21" s="1"/>
  <c r="B77" i="21"/>
  <c r="A77" i="21"/>
  <c r="A140" i="21" s="1"/>
  <c r="B76" i="21"/>
  <c r="A76" i="21"/>
  <c r="A139" i="21" s="1"/>
  <c r="B75" i="21"/>
  <c r="B138" i="21" s="1"/>
  <c r="A75" i="21"/>
  <c r="B74" i="21"/>
  <c r="B137" i="21" s="1"/>
  <c r="A74" i="21"/>
  <c r="A137" i="21" s="1"/>
  <c r="B73" i="21"/>
  <c r="A73" i="21"/>
  <c r="B72" i="21"/>
  <c r="A72" i="21"/>
  <c r="B71" i="21"/>
  <c r="A71" i="21"/>
  <c r="B70" i="21"/>
  <c r="A70" i="21"/>
  <c r="A144" i="21" l="1"/>
  <c r="A148" i="21"/>
  <c r="A152" i="21"/>
  <c r="A156" i="21"/>
  <c r="A160" i="21"/>
  <c r="A92" i="21"/>
  <c r="A155" i="21" s="1"/>
  <c r="A96" i="21"/>
  <c r="A159" i="21" s="1"/>
  <c r="A98" i="21"/>
  <c r="A161" i="21" s="1"/>
  <c r="A100" i="21"/>
  <c r="A104" i="21"/>
  <c r="A167" i="21" s="1"/>
  <c r="A108" i="21"/>
  <c r="A138" i="21"/>
  <c r="A142" i="21"/>
  <c r="A154" i="21"/>
  <c r="A158" i="21"/>
  <c r="B142" i="21"/>
  <c r="B162" i="21"/>
  <c r="B166" i="21"/>
  <c r="A165" i="21"/>
  <c r="A163" i="21"/>
  <c r="B146" i="21"/>
  <c r="B159" i="21"/>
  <c r="B151" i="21"/>
  <c r="B163" i="21"/>
  <c r="B164" i="21"/>
  <c r="B144" i="21"/>
  <c r="B160" i="21"/>
  <c r="B156" i="21"/>
  <c r="B148" i="21"/>
  <c r="B139" i="21"/>
  <c r="B155" i="21"/>
  <c r="B140" i="21"/>
  <c r="B152" i="21"/>
  <c r="C130" i="21" l="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67" i="2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7" i="21"/>
  <c r="C8" i="21" s="1"/>
  <c r="C9" i="21" s="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A6" i="21"/>
  <c r="A67" i="21" s="1"/>
  <c r="A130" i="21" s="1"/>
  <c r="A68" i="21"/>
  <c r="A131" i="21" s="1"/>
  <c r="B6" i="21"/>
  <c r="B67" i="21" s="1"/>
  <c r="B130" i="21" s="1"/>
  <c r="B68" i="21"/>
  <c r="E7" i="20"/>
  <c r="E8" i="20" s="1"/>
  <c r="E9" i="20" s="1"/>
  <c r="E10" i="20" s="1"/>
  <c r="E11" i="20" s="1"/>
  <c r="E17" i="20"/>
  <c r="E18" i="20" s="1"/>
  <c r="B131" i="21" l="1"/>
  <c r="E19" i="20"/>
  <c r="E20" i="20" s="1"/>
  <c r="E21" i="20" s="1"/>
  <c r="A185" i="21"/>
  <c r="A184" i="21"/>
  <c r="A183" i="21"/>
  <c r="A182" i="21"/>
  <c r="A181" i="21"/>
  <c r="A180" i="21"/>
  <c r="A179" i="21"/>
  <c r="A178" i="21"/>
  <c r="A177" i="21"/>
  <c r="A176" i="21"/>
  <c r="A175" i="21"/>
  <c r="A174" i="21"/>
  <c r="A173" i="21"/>
  <c r="A172" i="21"/>
  <c r="A171" i="21"/>
  <c r="A170" i="21"/>
  <c r="A169" i="21"/>
  <c r="A168" i="21"/>
  <c r="A136" i="21"/>
  <c r="A135" i="21"/>
  <c r="A134" i="21"/>
  <c r="A133" i="21"/>
  <c r="A69" i="21"/>
  <c r="A132" i="21" s="1"/>
  <c r="B135" i="21"/>
  <c r="B133" i="21"/>
  <c r="B69" i="21"/>
  <c r="B132" i="21" l="1"/>
  <c r="B175" i="21"/>
  <c r="B136" i="21"/>
  <c r="B171" i="21"/>
  <c r="B179" i="21"/>
  <c r="B168" i="21"/>
  <c r="B172" i="21"/>
  <c r="B176" i="21"/>
  <c r="B180" i="21"/>
  <c r="B134" i="21"/>
  <c r="B169" i="21"/>
  <c r="B173" i="21"/>
  <c r="B177" i="21"/>
  <c r="B181" i="21"/>
  <c r="B185" i="21" l="1"/>
  <c r="B184" i="21"/>
  <c r="B183" i="21"/>
  <c r="B182" i="21"/>
  <c r="B178" i="21"/>
  <c r="B174" i="21"/>
  <c r="B170" i="21"/>
  <c r="F6" i="19"/>
  <c r="G6" i="19" s="1"/>
  <c r="E76" i="6" l="1"/>
  <c r="D76" i="6"/>
  <c r="C76" i="6"/>
  <c r="A67" i="6"/>
  <c r="A68" i="6" s="1"/>
  <c r="A69" i="6" s="1"/>
  <c r="A70" i="6" s="1"/>
  <c r="A71" i="6" s="1"/>
  <c r="A57" i="6"/>
  <c r="A58" i="6" s="1"/>
  <c r="A59" i="6" s="1"/>
  <c r="A60" i="6" s="1"/>
  <c r="A61" i="6" s="1"/>
  <c r="A48" i="6"/>
  <c r="A49" i="6" s="1"/>
  <c r="A50" i="6" s="1"/>
  <c r="A51" i="6" s="1"/>
  <c r="A52" i="6" s="1"/>
  <c r="A39" i="6"/>
  <c r="A40" i="6" s="1"/>
  <c r="A41" i="6" s="1"/>
  <c r="A42" i="6" s="1"/>
  <c r="A43" i="6" s="1"/>
  <c r="A29" i="6"/>
  <c r="A30" i="6" s="1"/>
  <c r="A31" i="6" s="1"/>
  <c r="A32" i="6" s="1"/>
  <c r="A33" i="6" s="1"/>
  <c r="A17" i="6"/>
  <c r="A18" i="6" s="1"/>
  <c r="A19" i="6" s="1"/>
  <c r="A20" i="6" s="1"/>
  <c r="A21" i="6" s="1"/>
  <c r="A8" i="6"/>
  <c r="A9" i="6" s="1"/>
  <c r="A10" i="6" s="1"/>
  <c r="A11" i="6" s="1"/>
  <c r="A12" i="6" s="1"/>
  <c r="J18" i="5"/>
  <c r="F18" i="5"/>
  <c r="C19" i="10"/>
  <c r="C20" i="10" l="1"/>
  <c r="C21" i="10" s="1"/>
  <c r="C22" i="10" s="1"/>
  <c r="C23" i="10" s="1"/>
  <c r="C24" i="10" s="1"/>
  <c r="C25" i="10" s="1"/>
  <c r="D61" i="7"/>
  <c r="C63" i="7" l="1"/>
  <c r="C168" i="21" l="1"/>
  <c r="C169" i="21" s="1"/>
  <c r="C170" i="21" s="1"/>
  <c r="C171" i="21" s="1"/>
  <c r="C172" i="21" s="1"/>
  <c r="C173" i="21" s="1"/>
  <c r="C174" i="21" s="1"/>
  <c r="C175" i="21" s="1"/>
  <c r="C176" i="21" s="1"/>
  <c r="C177" i="21" s="1"/>
  <c r="C178" i="21" s="1"/>
  <c r="C179" i="21" s="1"/>
  <c r="C180" i="21" s="1"/>
  <c r="C181" i="21" s="1"/>
  <c r="C182" i="21" s="1"/>
  <c r="C183" i="21" s="1"/>
  <c r="C184" i="21" s="1"/>
  <c r="C185" i="21" s="1"/>
  <c r="H6" i="19" l="1"/>
  <c r="I6" i="19" s="1"/>
  <c r="J6" i="19" s="1"/>
  <c r="K6" i="19" s="1"/>
  <c r="L6" i="19" s="1"/>
  <c r="M6" i="19" s="1"/>
  <c r="N6" i="19" s="1"/>
  <c r="I18" i="5" l="1"/>
  <c r="H18" i="5"/>
  <c r="E18" i="5"/>
  <c r="D18" i="5"/>
  <c r="A18" i="5"/>
  <c r="A20" i="5" s="1"/>
  <c r="A21" i="5" s="1"/>
  <c r="A22" i="5" s="1"/>
  <c r="A23" i="5" s="1"/>
  <c r="A24" i="5" s="1"/>
  <c r="A25" i="5" s="1"/>
  <c r="A26" i="5" s="1"/>
  <c r="A27" i="5" s="1"/>
  <c r="A28" i="5" s="1"/>
  <c r="A29" i="5" s="1"/>
  <c r="A30" i="5" s="1"/>
  <c r="A31" i="5" s="1"/>
  <c r="A32" i="5" s="1"/>
  <c r="A33" i="5" l="1"/>
  <c r="A34" i="5" s="1"/>
  <c r="A35" i="5" s="1"/>
  <c r="A36" i="5" s="1"/>
  <c r="A37" i="5" s="1"/>
  <c r="A38" i="5" s="1"/>
  <c r="A39" i="5" s="1"/>
  <c r="A40" i="5" s="1"/>
  <c r="A41" i="5" s="1"/>
  <c r="A42" i="5" s="1"/>
  <c r="A43" i="5" s="1"/>
  <c r="A44" i="5" s="1"/>
  <c r="A45" i="5" s="1"/>
  <c r="A46" i="5" s="1"/>
  <c r="A47" i="5" s="1"/>
  <c r="A48" i="5" s="1"/>
  <c r="A49" i="5" s="1"/>
  <c r="A50" i="5" s="1"/>
  <c r="A51" i="5" s="1"/>
  <c r="E125" i="6"/>
  <c r="F12" i="4"/>
  <c r="G12" i="4" s="1"/>
  <c r="H12" i="4" s="1"/>
  <c r="I12" i="4" s="1"/>
  <c r="J12" i="4" s="1"/>
  <c r="K12" i="4" s="1"/>
  <c r="L12" i="4" s="1"/>
  <c r="M12" i="4" s="1"/>
  <c r="N12" i="4" s="1"/>
  <c r="O12" i="4" s="1"/>
  <c r="Q12" i="4" s="1"/>
  <c r="R12" i="4" s="1"/>
  <c r="S12" i="4" s="1"/>
  <c r="T12" i="4" s="1"/>
  <c r="C125" i="6" l="1"/>
  <c r="D125" i="6"/>
  <c r="A1303" i="15" l="1"/>
  <c r="A1367" i="15"/>
  <c r="A1506" i="15"/>
  <c r="A1522" i="15"/>
  <c r="A1417" i="15"/>
  <c r="A1174" i="15"/>
  <c r="A1410" i="15"/>
  <c r="A1492" i="15"/>
  <c r="A1494" i="15"/>
  <c r="A1497" i="15"/>
  <c r="A1103" i="15"/>
  <c r="A1247" i="15"/>
  <c r="A1250" i="15"/>
  <c r="A1333" i="15"/>
  <c r="A1345" i="15"/>
  <c r="A1199" i="15"/>
  <c r="A1312" i="15"/>
  <c r="A1340" i="15"/>
  <c r="A1086" i="15"/>
  <c r="A1300" i="15"/>
  <c r="A1383" i="15"/>
  <c r="A1391" i="15"/>
  <c r="A1126" i="15"/>
  <c r="A1183" i="15"/>
  <c r="A1267" i="15"/>
  <c r="A1270" i="15"/>
  <c r="A1281" i="15"/>
  <c r="A1390" i="15"/>
  <c r="A1462" i="15"/>
  <c r="A1463" i="15"/>
  <c r="A1484" i="15"/>
  <c r="A1135" i="15"/>
  <c r="A1151" i="15"/>
  <c r="A1154" i="15"/>
  <c r="A1538" i="15"/>
  <c r="A1382" i="15"/>
  <c r="A1434" i="15"/>
  <c r="A1311" i="15"/>
  <c r="A1365" i="15"/>
  <c r="A1541" i="15"/>
  <c r="A1094" i="15"/>
  <c r="A1114" i="15"/>
  <c r="A1235" i="15"/>
  <c r="A1415" i="15"/>
  <c r="A1466" i="15"/>
  <c r="A1075" i="15"/>
  <c r="A1083" i="15"/>
  <c r="A1186" i="15"/>
  <c r="A1362" i="15"/>
  <c r="A1350" i="15"/>
  <c r="A1370" i="15"/>
  <c r="A1372" i="15"/>
  <c r="A1399" i="15"/>
  <c r="A1402" i="15"/>
  <c r="A1404" i="15"/>
  <c r="A1517" i="15"/>
  <c r="A1545" i="15"/>
  <c r="A1155" i="15"/>
  <c r="A1290" i="15"/>
  <c r="A1316" i="15"/>
  <c r="A1119" i="15"/>
  <c r="A1167" i="15"/>
  <c r="A1074" i="15"/>
  <c r="A1087" i="15"/>
  <c r="A1107" i="15"/>
  <c r="A1203" i="15"/>
  <c r="A1284" i="15"/>
  <c r="A1098" i="15"/>
  <c r="A1110" i="15"/>
  <c r="A1219" i="15"/>
  <c r="A1263" i="15"/>
  <c r="A1288" i="15"/>
  <c r="A1308" i="15"/>
  <c r="A1322" i="15"/>
  <c r="A1332" i="15"/>
  <c r="A1348" i="15"/>
  <c r="A1187" i="15"/>
  <c r="A1297" i="15"/>
  <c r="A1301" i="15"/>
  <c r="A1306" i="15"/>
  <c r="A1313" i="15"/>
  <c r="A1330" i="15"/>
  <c r="A1346" i="15"/>
  <c r="A1354" i="15"/>
  <c r="A1375" i="15"/>
  <c r="A1407" i="15"/>
  <c r="A1430" i="15"/>
  <c r="A1215" i="15"/>
  <c r="A1231" i="15"/>
  <c r="A1251" i="15"/>
  <c r="A1338" i="15"/>
  <c r="A1349" i="15"/>
  <c r="A1359" i="15"/>
  <c r="A1514" i="15"/>
  <c r="A1454" i="15"/>
  <c r="A1476" i="15"/>
  <c r="A1481" i="15"/>
  <c r="A1491" i="15"/>
  <c r="A1498" i="15"/>
  <c r="A1513" i="15"/>
  <c r="A1420" i="15"/>
  <c r="A1428" i="15"/>
  <c r="A1525" i="15"/>
  <c r="A1431" i="15"/>
  <c r="A1436" i="15"/>
  <c r="A1458" i="15"/>
  <c r="A1530" i="15"/>
  <c r="A1449" i="15"/>
  <c r="A1549" i="15"/>
  <c r="A1546" i="15"/>
  <c r="A1296" i="15"/>
  <c r="A1089" i="15"/>
  <c r="A1093" i="15"/>
  <c r="A1153" i="15"/>
  <c r="A1157" i="15"/>
  <c r="A1109" i="15"/>
  <c r="A1185" i="15"/>
  <c r="A1201" i="15"/>
  <c r="A1217" i="15"/>
  <c r="A1233" i="15"/>
  <c r="A1249" i="15"/>
  <c r="A1265" i="15"/>
  <c r="A1105" i="15"/>
  <c r="A1125" i="15"/>
  <c r="A1169" i="15"/>
  <c r="A1077" i="15"/>
  <c r="A1121" i="15"/>
  <c r="A1138" i="15"/>
  <c r="A1141" i="15"/>
  <c r="A1551" i="15"/>
  <c r="A1079" i="15"/>
  <c r="A1159" i="15"/>
  <c r="A1173" i="15"/>
  <c r="A1189" i="15"/>
  <c r="A1205" i="15"/>
  <c r="A1221" i="15"/>
  <c r="A1237" i="15"/>
  <c r="A1242" i="15"/>
  <c r="A1253" i="15"/>
  <c r="A1255" i="15"/>
  <c r="A1269" i="15"/>
  <c r="A1271" i="15"/>
  <c r="A1352" i="15"/>
  <c r="A1388" i="15"/>
  <c r="A1081" i="15"/>
  <c r="A1097" i="15"/>
  <c r="A1102" i="15"/>
  <c r="A1113" i="15"/>
  <c r="A1129" i="15"/>
  <c r="A1145" i="15"/>
  <c r="A1161" i="15"/>
  <c r="A1177" i="15"/>
  <c r="A1193" i="15"/>
  <c r="A1195" i="15"/>
  <c r="A1209" i="15"/>
  <c r="A1225" i="15"/>
  <c r="A1230" i="15"/>
  <c r="A1241" i="15"/>
  <c r="A1257" i="15"/>
  <c r="A1273" i="15"/>
  <c r="A1328" i="15"/>
  <c r="A1364" i="15"/>
  <c r="A1413" i="15"/>
  <c r="A1442" i="15"/>
  <c r="A1277" i="15"/>
  <c r="A1282" i="15"/>
  <c r="A1356" i="15"/>
  <c r="A1380" i="15"/>
  <c r="A1398" i="15"/>
  <c r="A1519" i="15"/>
  <c r="A1302" i="15"/>
  <c r="A1423" i="15"/>
  <c r="A1512" i="15"/>
  <c r="A1394" i="15"/>
  <c r="A1444" i="15"/>
  <c r="A1535" i="15"/>
  <c r="A1414" i="15"/>
  <c r="A1439" i="15"/>
  <c r="A1503" i="15"/>
  <c r="A1533" i="15"/>
  <c r="A1553" i="15"/>
  <c r="A1438" i="15"/>
  <c r="A1457" i="15"/>
  <c r="A1460" i="15"/>
  <c r="A1489" i="15"/>
  <c r="A1495" i="15"/>
  <c r="A1527" i="15"/>
  <c r="A1529" i="15"/>
  <c r="A1452" i="15" l="1"/>
  <c r="A1211" i="15"/>
  <c r="A1095" i="15"/>
  <c r="A1470" i="15"/>
  <c r="A1366" i="15"/>
  <c r="A1353" i="15"/>
  <c r="A1091" i="15"/>
  <c r="A1412" i="15"/>
  <c r="A1214" i="15"/>
  <c r="A1275" i="15"/>
  <c r="A1285" i="15"/>
  <c r="A1163" i="15"/>
  <c r="A1118" i="15"/>
  <c r="A1294" i="15"/>
  <c r="A1464" i="15"/>
  <c r="A1447" i="15"/>
  <c r="A1266" i="15"/>
  <c r="A1488" i="15"/>
  <c r="A1397" i="15"/>
  <c r="A1496" i="15"/>
  <c r="A1467" i="15"/>
  <c r="A1258" i="15"/>
  <c r="A1292" i="15"/>
  <c r="A1479" i="15"/>
  <c r="A1468" i="15"/>
  <c r="A1416" i="15"/>
  <c r="A1259" i="15"/>
  <c r="A1182" i="15"/>
  <c r="A1127" i="15"/>
  <c r="A1223" i="15"/>
  <c r="A1456" i="15"/>
  <c r="A1314" i="15"/>
  <c r="A1276" i="15"/>
  <c r="A1131" i="15"/>
  <c r="A1175" i="15"/>
  <c r="A1537" i="15"/>
  <c r="A1202" i="15"/>
  <c r="A1490" i="15"/>
  <c r="A1111" i="15"/>
  <c r="A1386" i="15"/>
  <c r="A1150" i="15"/>
  <c r="A1326" i="15"/>
  <c r="A1078" i="15"/>
  <c r="A1521" i="15"/>
  <c r="A1378" i="15"/>
  <c r="A1406" i="15"/>
  <c r="A1243" i="15"/>
  <c r="A1190" i="15"/>
  <c r="A1471" i="15"/>
  <c r="A1106" i="15"/>
  <c r="A1422" i="15"/>
  <c r="A1342" i="15"/>
  <c r="A1178" i="15"/>
  <c r="A1427" i="15"/>
  <c r="A1324" i="15"/>
  <c r="A1325" i="15"/>
  <c r="A1166" i="15"/>
  <c r="A1134" i="15"/>
  <c r="A1171" i="15"/>
  <c r="A1501" i="15"/>
  <c r="A1520" i="15"/>
  <c r="A1528" i="15"/>
  <c r="A1227" i="15"/>
  <c r="A1283" i="15"/>
  <c r="A1194" i="15"/>
  <c r="A1143" i="15"/>
  <c r="A1142" i="15"/>
  <c r="A1234" i="15"/>
  <c r="A1218" i="15"/>
  <c r="A1358" i="15"/>
  <c r="A1334" i="15"/>
  <c r="A1286" i="15"/>
  <c r="A1317" i="15"/>
  <c r="A1147" i="15"/>
  <c r="A1448" i="15"/>
  <c r="A1424" i="15"/>
  <c r="A1435" i="15"/>
  <c r="A1374" i="15"/>
  <c r="A1405" i="15"/>
  <c r="A1373" i="15"/>
  <c r="A1207" i="15"/>
  <c r="A1432" i="15"/>
  <c r="A1099" i="15"/>
  <c r="A1446" i="15"/>
  <c r="A1426" i="15"/>
  <c r="A1486" i="15"/>
  <c r="A1310" i="15"/>
  <c r="A1179" i="15"/>
  <c r="A1226" i="15"/>
  <c r="A1440" i="15"/>
  <c r="A1343" i="15"/>
  <c r="A1357" i="15"/>
  <c r="A1293" i="15"/>
  <c r="A1298" i="15"/>
  <c r="A1254" i="15"/>
  <c r="A1505" i="15"/>
  <c r="A1262" i="15"/>
  <c r="A1246" i="15"/>
  <c r="A1344" i="15"/>
  <c r="A1191" i="15"/>
  <c r="A1341" i="15"/>
  <c r="A1206" i="15"/>
  <c r="A1123" i="15"/>
  <c r="A1478" i="15"/>
  <c r="A1239" i="15"/>
  <c r="A1122" i="15"/>
  <c r="A1139" i="15"/>
  <c r="A1170" i="15"/>
  <c r="A1455" i="15"/>
  <c r="A1335" i="15"/>
  <c r="A1274" i="15"/>
  <c r="A1320" i="15"/>
  <c r="A1280" i="15"/>
  <c r="A1158" i="15"/>
  <c r="A1090" i="15"/>
  <c r="A1544" i="15"/>
  <c r="A1238" i="15"/>
  <c r="A1487" i="15"/>
  <c r="A1318" i="15"/>
  <c r="A1309" i="15"/>
  <c r="A1130" i="15"/>
  <c r="A1082" i="15"/>
  <c r="A1552" i="15"/>
  <c r="A1509" i="15"/>
  <c r="A1472" i="15"/>
  <c r="A1425" i="15"/>
  <c r="A1198" i="15"/>
  <c r="A1289" i="15"/>
  <c r="A1162" i="15"/>
  <c r="A1146" i="15"/>
  <c r="A1321" i="15"/>
  <c r="A1210" i="15"/>
  <c r="A1222" i="15"/>
  <c r="A1480" i="15"/>
  <c r="A1459" i="15"/>
  <c r="A1115" i="15"/>
  <c r="A1482" i="15"/>
  <c r="A1381" i="15"/>
  <c r="A1272" i="15"/>
  <c r="A1256" i="15"/>
  <c r="A1224" i="15"/>
  <c r="A1208" i="15"/>
  <c r="A1080" i="15"/>
  <c r="A1268" i="15"/>
  <c r="A1473" i="15"/>
  <c r="A1117" i="15"/>
  <c r="A1168" i="15"/>
  <c r="A1101" i="15"/>
  <c r="A1401" i="15"/>
  <c r="A1507" i="15"/>
  <c r="A1469" i="15"/>
  <c r="A1437" i="15"/>
  <c r="A1539" i="15"/>
  <c r="A1526" i="15"/>
  <c r="A1515" i="15"/>
  <c r="A1508" i="15"/>
  <c r="A1511" i="15"/>
  <c r="A1418" i="15"/>
  <c r="A1547" i="15"/>
  <c r="A1531" i="15"/>
  <c r="A1441" i="15"/>
  <c r="A1419" i="15"/>
  <c r="A1409" i="15"/>
  <c r="A1400" i="15"/>
  <c r="A1379" i="15"/>
  <c r="A1393" i="15"/>
  <c r="A1550" i="15"/>
  <c r="A1493" i="15"/>
  <c r="A1351" i="15"/>
  <c r="A1347" i="15"/>
  <c r="A1327" i="15"/>
  <c r="A1305" i="15"/>
  <c r="A1220" i="15"/>
  <c r="A1368" i="15"/>
  <c r="A1232" i="15"/>
  <c r="A1116" i="15"/>
  <c r="A1278" i="15"/>
  <c r="A1260" i="15"/>
  <c r="A1244" i="15"/>
  <c r="A1228" i="15"/>
  <c r="A1212" i="15"/>
  <c r="A1196" i="15"/>
  <c r="A1180" i="15"/>
  <c r="A1100" i="15"/>
  <c r="A1329" i="15"/>
  <c r="A1165" i="15"/>
  <c r="A1148" i="15"/>
  <c r="A1510" i="15"/>
  <c r="A1421" i="15"/>
  <c r="A1474" i="15"/>
  <c r="A1331" i="15"/>
  <c r="A1307" i="15"/>
  <c r="A1160" i="15"/>
  <c r="A1096" i="15"/>
  <c r="A1216" i="15"/>
  <c r="A1084" i="15"/>
  <c r="A1085" i="15"/>
  <c r="A1475" i="15"/>
  <c r="A1502" i="15"/>
  <c r="A1524" i="15"/>
  <c r="A1518" i="15"/>
  <c r="A1387" i="15"/>
  <c r="A1376" i="15"/>
  <c r="A1377" i="15"/>
  <c r="A1543" i="15"/>
  <c r="A1371" i="15"/>
  <c r="A1363" i="15"/>
  <c r="A1355" i="15"/>
  <c r="A1323" i="15"/>
  <c r="A1291" i="15"/>
  <c r="A1548" i="15"/>
  <c r="A1396" i="15"/>
  <c r="A1450" i="15"/>
  <c r="A1453" i="15"/>
  <c r="A1433" i="15"/>
  <c r="A1429" i="15"/>
  <c r="A1336" i="15"/>
  <c r="A1236" i="15"/>
  <c r="A1172" i="15"/>
  <c r="A1156" i="15"/>
  <c r="A1140" i="15"/>
  <c r="A1124" i="15"/>
  <c r="A1108" i="15"/>
  <c r="A1092" i="15"/>
  <c r="A1076" i="15"/>
  <c r="A1248" i="15"/>
  <c r="A1184" i="15"/>
  <c r="A1136" i="15"/>
  <c r="A1279" i="15"/>
  <c r="A1261" i="15"/>
  <c r="A1245" i="15"/>
  <c r="A1229" i="15"/>
  <c r="A1213" i="15"/>
  <c r="A1197" i="15"/>
  <c r="A1181" i="15"/>
  <c r="A1132" i="15"/>
  <c r="A1152" i="15"/>
  <c r="A1542" i="15"/>
  <c r="A1532" i="15"/>
  <c r="A1477" i="15"/>
  <c r="A1483" i="15"/>
  <c r="A1443" i="15"/>
  <c r="A1411" i="15"/>
  <c r="A1403" i="15"/>
  <c r="A1395" i="15"/>
  <c r="A1499" i="15"/>
  <c r="A1287" i="15"/>
  <c r="A1240" i="15"/>
  <c r="A1192" i="15"/>
  <c r="A1176" i="15"/>
  <c r="A1144" i="15"/>
  <c r="A1128" i="15"/>
  <c r="A1112" i="15"/>
  <c r="A1204" i="15"/>
  <c r="A1337" i="15"/>
  <c r="A1295" i="15"/>
  <c r="A1133" i="15"/>
  <c r="A1304" i="15"/>
  <c r="A1534" i="15"/>
  <c r="A1523" i="15"/>
  <c r="A1500" i="15"/>
  <c r="A1504" i="15"/>
  <c r="A1536" i="15"/>
  <c r="A1516" i="15"/>
  <c r="A1445" i="15"/>
  <c r="A1408" i="15"/>
  <c r="A1385" i="15"/>
  <c r="A1540" i="15"/>
  <c r="A1485" i="15"/>
  <c r="A1465" i="15"/>
  <c r="A1461" i="15"/>
  <c r="A1392" i="15"/>
  <c r="A1384" i="15"/>
  <c r="A1369" i="15"/>
  <c r="A1361" i="15"/>
  <c r="A1299" i="15"/>
  <c r="A1451" i="15"/>
  <c r="A1389" i="15"/>
  <c r="A1252" i="15"/>
  <c r="A1188" i="15"/>
  <c r="A1360" i="15"/>
  <c r="A1339" i="15"/>
  <c r="A1319" i="15"/>
  <c r="A1315" i="15"/>
  <c r="A1264" i="15"/>
  <c r="A1200" i="15"/>
  <c r="A1164" i="15"/>
  <c r="A1120" i="15"/>
  <c r="A1104" i="15"/>
  <c r="A1137" i="15"/>
  <c r="A1088" i="15"/>
  <c r="A1149" i="15"/>
  <c r="A1073" i="15"/>
  <c r="A463" i="3"/>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Q73" i="15" l="1"/>
  <c r="I73" i="15"/>
  <c r="H73" i="15"/>
  <c r="G73" i="15"/>
  <c r="E73" i="15"/>
  <c r="O73" i="15" s="1"/>
  <c r="C73" i="15"/>
  <c r="B73" i="15"/>
  <c r="E14" i="15"/>
  <c r="E15" i="15"/>
  <c r="E16" i="15"/>
  <c r="E17" i="15"/>
  <c r="E18" i="15"/>
  <c r="E19" i="15"/>
  <c r="E20" i="15"/>
  <c r="E21" i="15"/>
  <c r="E22" i="15"/>
  <c r="E23" i="15"/>
  <c r="E24" i="15"/>
  <c r="E25" i="15"/>
  <c r="E26" i="15"/>
  <c r="E27" i="15"/>
  <c r="E28" i="15"/>
  <c r="E29" i="15"/>
  <c r="E30" i="15"/>
  <c r="E31" i="15"/>
  <c r="E32" i="15"/>
  <c r="E33" i="15"/>
  <c r="E67" i="15"/>
  <c r="E68" i="15"/>
  <c r="E69" i="15"/>
  <c r="E70" i="15"/>
  <c r="D73" i="15" l="1"/>
  <c r="J73" i="15"/>
  <c r="S7" i="12"/>
  <c r="S8" i="12" s="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S38" i="12" s="1"/>
  <c r="S39" i="12" s="1"/>
  <c r="S40" i="12" s="1"/>
  <c r="S41" i="12" s="1"/>
  <c r="S42" i="12" s="1"/>
  <c r="S43" i="12" s="1"/>
  <c r="S44" i="12" s="1"/>
  <c r="S45" i="12" s="1"/>
  <c r="S46" i="12" s="1"/>
  <c r="S47" i="12" s="1"/>
  <c r="S48" i="12" s="1"/>
  <c r="S49" i="12" s="1"/>
  <c r="S50" i="12" s="1"/>
  <c r="S51" i="12" s="1"/>
  <c r="S52" i="12" s="1"/>
  <c r="S53" i="12" s="1"/>
  <c r="S54" i="12" s="1"/>
  <c r="S55" i="12" s="1"/>
  <c r="S56" i="12" s="1"/>
  <c r="S57" i="12" s="1"/>
  <c r="S58" i="12" s="1"/>
  <c r="S59" i="12" s="1"/>
  <c r="S60" i="12" s="1"/>
  <c r="S61" i="12" s="1"/>
  <c r="S62" i="12" s="1"/>
  <c r="S63" i="12" s="1"/>
  <c r="S64" i="12" s="1"/>
  <c r="S65" i="12" s="1"/>
  <c r="S66" i="12" s="1"/>
  <c r="S67" i="12" s="1"/>
  <c r="S68" i="12" s="1"/>
  <c r="S69" i="12" s="1"/>
  <c r="S70" i="12" s="1"/>
  <c r="S71" i="12" s="1"/>
  <c r="S72" i="12" s="1"/>
  <c r="S73" i="12" s="1"/>
  <c r="S74" i="12" s="1"/>
  <c r="S75" i="12" s="1"/>
  <c r="S76" i="12" s="1"/>
  <c r="S77" i="12" s="1"/>
  <c r="S78" i="12" s="1"/>
  <c r="S79" i="12" s="1"/>
  <c r="S80" i="12" s="1"/>
  <c r="S81" i="12" s="1"/>
  <c r="S82" i="12" s="1"/>
  <c r="S83" i="12" s="1"/>
  <c r="S84" i="12" s="1"/>
  <c r="S85" i="12" s="1"/>
  <c r="S86" i="12" s="1"/>
  <c r="S87" i="12" s="1"/>
  <c r="S88" i="12" s="1"/>
  <c r="S89" i="12" s="1"/>
  <c r="S90" i="12" s="1"/>
  <c r="S91" i="12" s="1"/>
  <c r="S92" i="12" s="1"/>
  <c r="S93" i="12" s="1"/>
  <c r="S94" i="12" s="1"/>
  <c r="S95" i="12" s="1"/>
  <c r="S96" i="12" s="1"/>
  <c r="S97" i="12" s="1"/>
  <c r="S98" i="12" s="1"/>
  <c r="S99" i="12" s="1"/>
  <c r="S100" i="12" s="1"/>
  <c r="S101" i="12" s="1"/>
  <c r="S102" i="12" s="1"/>
  <c r="S103" i="12" s="1"/>
  <c r="S104" i="12" s="1"/>
  <c r="S105" i="12" s="1"/>
  <c r="S106" i="12" s="1"/>
  <c r="S107" i="12" s="1"/>
  <c r="S108" i="12" s="1"/>
  <c r="S109" i="12" s="1"/>
  <c r="S110" i="12" s="1"/>
  <c r="S111" i="12" s="1"/>
  <c r="S112" i="12" s="1"/>
  <c r="S113" i="12" s="1"/>
  <c r="S114" i="12" s="1"/>
  <c r="S115" i="12" s="1"/>
  <c r="S116" i="12" s="1"/>
  <c r="S117" i="12" s="1"/>
  <c r="S118" i="12" s="1"/>
  <c r="S119" i="12" s="1"/>
  <c r="S120" i="12" s="1"/>
  <c r="S121" i="12" s="1"/>
  <c r="S122" i="12" s="1"/>
  <c r="S123" i="12" s="1"/>
  <c r="S124" i="12" s="1"/>
  <c r="S125" i="12" s="1"/>
  <c r="S126" i="12" s="1"/>
  <c r="S127" i="12" s="1"/>
  <c r="S128" i="12" s="1"/>
  <c r="S129" i="12" s="1"/>
  <c r="S130" i="12" s="1"/>
  <c r="S131" i="12" s="1"/>
  <c r="S132" i="12" s="1"/>
  <c r="S133" i="12" s="1"/>
  <c r="S134" i="12" s="1"/>
  <c r="S135" i="12" s="1"/>
  <c r="S136" i="12" s="1"/>
  <c r="S137" i="12" s="1"/>
  <c r="S138" i="12" s="1"/>
  <c r="S139" i="12" s="1"/>
  <c r="S140" i="12" s="1"/>
  <c r="S141" i="12" s="1"/>
  <c r="S142" i="12" s="1"/>
  <c r="S143" i="12" s="1"/>
  <c r="S144" i="12" s="1"/>
  <c r="S145" i="12" s="1"/>
  <c r="S146" i="12" s="1"/>
  <c r="S147" i="12" s="1"/>
  <c r="S148" i="12" s="1"/>
  <c r="S149" i="12" s="1"/>
  <c r="S150" i="12" s="1"/>
  <c r="S151" i="12" s="1"/>
  <c r="S152" i="12" s="1"/>
  <c r="S153" i="12" s="1"/>
  <c r="S154" i="12" s="1"/>
  <c r="S155" i="12" s="1"/>
  <c r="S156" i="12" s="1"/>
  <c r="S157" i="12" s="1"/>
  <c r="S158" i="12" s="1"/>
  <c r="S159" i="12" s="1"/>
  <c r="S160" i="12" s="1"/>
  <c r="S161" i="12" s="1"/>
  <c r="S162" i="12" s="1"/>
  <c r="S163" i="12" s="1"/>
  <c r="S164" i="12" s="1"/>
  <c r="S165" i="12" s="1"/>
  <c r="S166" i="12" s="1"/>
  <c r="S167" i="12" s="1"/>
  <c r="S168" i="12" s="1"/>
  <c r="S169" i="12" s="1"/>
  <c r="S170" i="12" s="1"/>
  <c r="S171" i="12" s="1"/>
  <c r="S172" i="12" s="1"/>
  <c r="S173" i="12" s="1"/>
  <c r="S174" i="12" s="1"/>
  <c r="S175" i="12" s="1"/>
  <c r="S176" i="12" s="1"/>
  <c r="S177" i="12" s="1"/>
  <c r="S178" i="12" s="1"/>
  <c r="S179" i="12" s="1"/>
  <c r="S180" i="12" s="1"/>
  <c r="S181" i="12" s="1"/>
  <c r="S182" i="12" s="1"/>
  <c r="S183" i="12" s="1"/>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S203" i="12" s="1"/>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S230" i="12" s="1"/>
  <c r="S231" i="12" s="1"/>
  <c r="S232" i="12" s="1"/>
  <c r="S233" i="12" s="1"/>
  <c r="S234" i="12" s="1"/>
  <c r="S235" i="12" s="1"/>
  <c r="S236" i="12" s="1"/>
  <c r="S237" i="12" s="1"/>
  <c r="S238" i="12" s="1"/>
  <c r="S239" i="12" s="1"/>
  <c r="S240" i="12" s="1"/>
  <c r="S241" i="12" s="1"/>
  <c r="S242" i="12" s="1"/>
  <c r="S243" i="12" s="1"/>
  <c r="S244" i="12" s="1"/>
  <c r="S245" i="12" s="1"/>
  <c r="S246" i="12" s="1"/>
  <c r="S247" i="12" s="1"/>
  <c r="S248" i="12" s="1"/>
  <c r="S249" i="12" s="1"/>
  <c r="S250" i="12" s="1"/>
  <c r="S251" i="12" s="1"/>
  <c r="S252" i="12" s="1"/>
  <c r="S253" i="12" s="1"/>
  <c r="S254" i="12" s="1"/>
  <c r="S255" i="12" s="1"/>
  <c r="S256" i="12" s="1"/>
  <c r="S257" i="12" s="1"/>
  <c r="S258" i="12" s="1"/>
  <c r="S259" i="12" s="1"/>
  <c r="S260" i="12" s="1"/>
  <c r="S261" i="12" s="1"/>
  <c r="S262" i="12" s="1"/>
  <c r="S263" i="12" s="1"/>
  <c r="S264" i="12" s="1"/>
  <c r="S265" i="12" s="1"/>
  <c r="S266" i="12" s="1"/>
  <c r="S267" i="12" s="1"/>
  <c r="S268" i="12" s="1"/>
  <c r="S269" i="12" s="1"/>
  <c r="S270" i="12" s="1"/>
  <c r="S271" i="12" s="1"/>
  <c r="S272" i="12" s="1"/>
  <c r="S273" i="12" s="1"/>
  <c r="S274" i="12" s="1"/>
  <c r="S275" i="12" s="1"/>
  <c r="D34" i="10"/>
  <c r="D35" i="10" s="1"/>
  <c r="D36" i="10" s="1"/>
  <c r="D37" i="10" s="1"/>
  <c r="D38" i="10" s="1"/>
  <c r="D40" i="10" s="1"/>
  <c r="A64" i="7"/>
  <c r="I63" i="7"/>
  <c r="F63" i="7"/>
  <c r="E63" i="7"/>
  <c r="B63" i="7"/>
  <c r="F62" i="7"/>
  <c r="E61" i="7"/>
  <c r="F61" i="7" s="1"/>
  <c r="G61" i="7" s="1"/>
  <c r="H61" i="7" s="1"/>
  <c r="I61" i="7" s="1"/>
  <c r="J61" i="7" s="1"/>
  <c r="K61" i="7" s="1"/>
  <c r="L61" i="7" s="1"/>
  <c r="M61" i="7" s="1"/>
  <c r="N61" i="7" s="1"/>
  <c r="AA61" i="7" s="1"/>
  <c r="B10" i="7"/>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D18" i="4"/>
  <c r="W14" i="4"/>
  <c r="W63" i="7" l="1" a="1"/>
  <c r="W63" i="7" s="1"/>
  <c r="X63" i="7" a="1"/>
  <c r="X63" i="7" s="1"/>
  <c r="P63" i="7" a="1"/>
  <c r="P63" i="7" s="1"/>
  <c r="O63" i="7" a="1"/>
  <c r="O63" i="7" s="1"/>
  <c r="T63" i="7" a="1"/>
  <c r="T63" i="7" s="1"/>
  <c r="K63" i="7" a="1"/>
  <c r="K63" i="7" s="1"/>
  <c r="S63" i="7" a="1"/>
  <c r="S63" i="7" s="1"/>
  <c r="L63" i="7" a="1"/>
  <c r="L63" i="7" s="1"/>
  <c r="D63" i="7"/>
  <c r="D19" i="4"/>
  <c r="F73" i="15"/>
  <c r="A73" i="15"/>
  <c r="A65" i="7"/>
  <c r="Z63" i="7" l="1"/>
  <c r="Y63" i="7"/>
  <c r="R63" i="7"/>
  <c r="Q63" i="7"/>
  <c r="N63" i="7"/>
  <c r="M63" i="7"/>
  <c r="V63" i="7"/>
  <c r="U63" i="7"/>
  <c r="D20" i="4"/>
  <c r="A66" i="7"/>
  <c r="D21" i="4" l="1"/>
  <c r="A67" i="7"/>
  <c r="D22" i="4" l="1"/>
  <c r="A68" i="7"/>
  <c r="D23" i="4" l="1"/>
  <c r="A69" i="7"/>
  <c r="D24" i="4" l="1"/>
  <c r="A70" i="7"/>
  <c r="D25" i="4" l="1"/>
  <c r="A71" i="7"/>
  <c r="D26" i="4" l="1"/>
  <c r="A72" i="7"/>
  <c r="A73" i="7" l="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D27" i="4"/>
  <c r="D28" i="4" l="1"/>
  <c r="D29" i="4" l="1"/>
  <c r="D30" i="4" l="1"/>
  <c r="D31" i="4" l="1"/>
  <c r="D32" i="4" l="1"/>
  <c r="D33" i="4" l="1"/>
  <c r="D34" i="4" l="1"/>
  <c r="D35" i="4" l="1"/>
  <c r="D36" i="4" l="1"/>
  <c r="D37" i="4" l="1"/>
  <c r="D38" i="4" l="1"/>
  <c r="D39" i="4" l="1"/>
  <c r="D40" i="4" l="1"/>
  <c r="D41" i="4" l="1"/>
  <c r="D42" i="4" l="1"/>
  <c r="D43" i="4" l="1"/>
  <c r="D44" i="4" l="1"/>
  <c r="D45" i="4" l="1"/>
  <c r="D46" i="4" l="1"/>
  <c r="D47" i="4" l="1"/>
  <c r="D48" i="4" l="1"/>
  <c r="D49" i="4" l="1"/>
  <c r="D50" i="4" l="1"/>
  <c r="D51" i="4" l="1"/>
  <c r="D52" i="4" l="1"/>
  <c r="D53" i="4" l="1"/>
  <c r="D54" i="4" l="1"/>
  <c r="D55" i="4" l="1"/>
  <c r="D56" i="4" l="1"/>
  <c r="D57" i="4" l="1"/>
  <c r="D58" i="4" l="1"/>
  <c r="D59" i="4" l="1"/>
  <c r="D60" i="4" l="1"/>
  <c r="D61" i="4" l="1"/>
  <c r="D62" i="4" l="1"/>
  <c r="D63" i="4" l="1"/>
  <c r="D64" i="4" l="1"/>
  <c r="D65" i="4" l="1"/>
  <c r="D66" i="4" l="1"/>
  <c r="D67" i="4" l="1"/>
  <c r="D68" i="4" l="1"/>
  <c r="D69" i="4" l="1"/>
  <c r="D70" i="4" l="1"/>
  <c r="D71" i="4" l="1"/>
  <c r="D72" i="4" l="1"/>
  <c r="D73" i="4" l="1"/>
  <c r="D74" i="4" l="1"/>
  <c r="D75" i="4" l="1"/>
  <c r="D76" i="4" l="1"/>
  <c r="D77" i="4" l="1"/>
  <c r="D78" i="4" l="1"/>
  <c r="D79" i="4" l="1"/>
  <c r="D80" i="4" l="1"/>
  <c r="D81" i="4" l="1"/>
  <c r="D82" i="4" l="1"/>
  <c r="D83" i="4" l="1"/>
  <c r="D84" i="4" l="1"/>
  <c r="D85" i="4" l="1"/>
  <c r="D86" i="4" l="1"/>
  <c r="D87" i="4" l="1"/>
  <c r="D88" i="4" l="1"/>
  <c r="D89" i="4" l="1"/>
  <c r="D90" i="4" l="1"/>
  <c r="D91" i="4" l="1"/>
  <c r="D92" i="4" l="1"/>
  <c r="D93" i="4" l="1"/>
  <c r="D94" i="4" l="1"/>
  <c r="D95" i="4" l="1"/>
  <c r="D96" i="4" l="1"/>
  <c r="D97" i="4" l="1"/>
  <c r="D98" i="4" l="1"/>
  <c r="D99" i="4" l="1"/>
  <c r="D100" i="4" l="1"/>
  <c r="D101" i="4" l="1"/>
  <c r="D102" i="4" l="1"/>
  <c r="D103" i="4" l="1"/>
  <c r="D104" i="4" l="1"/>
  <c r="D105" i="4" l="1"/>
  <c r="D106" i="4" l="1"/>
  <c r="D107" i="4" l="1"/>
  <c r="D108" i="4" l="1"/>
  <c r="D109" i="4" l="1"/>
  <c r="D110" i="4" l="1"/>
  <c r="D111" i="4" l="1"/>
  <c r="D112" i="4" l="1"/>
  <c r="D113" i="4" l="1"/>
  <c r="D114" i="4" l="1"/>
  <c r="D115" i="4" l="1"/>
  <c r="D116" i="4" l="1"/>
  <c r="D117" i="4" l="1"/>
  <c r="D118" i="4" l="1"/>
  <c r="D119" i="4" l="1"/>
  <c r="D120" i="4" l="1"/>
  <c r="D121" i="4" l="1"/>
  <c r="D122" i="4" l="1"/>
  <c r="D123" i="4" l="1"/>
  <c r="D124" i="4" l="1"/>
  <c r="D125" i="4" l="1"/>
  <c r="D126" i="4" l="1"/>
  <c r="D127" i="4" l="1"/>
  <c r="D128" i="4" l="1"/>
  <c r="D129" i="4" l="1"/>
  <c r="D130" i="4" l="1"/>
  <c r="D131" i="4" l="1"/>
  <c r="D132" i="4" l="1"/>
  <c r="D133" i="4" l="1"/>
  <c r="D134" i="4" l="1"/>
  <c r="D135" i="4" l="1"/>
  <c r="D136" i="4" l="1"/>
  <c r="D137" i="4" l="1"/>
  <c r="D138" i="4" l="1"/>
  <c r="D139" i="4" l="1"/>
  <c r="D140" i="4" l="1"/>
  <c r="D141" i="4" l="1"/>
  <c r="D142" i="4" l="1"/>
  <c r="D143" i="4" l="1"/>
  <c r="D144" i="4" l="1"/>
  <c r="D145" i="4" l="1"/>
  <c r="D146" i="4" l="1"/>
  <c r="D147" i="4" l="1"/>
  <c r="D148" i="4" l="1"/>
  <c r="D149" i="4" l="1"/>
  <c r="D150" i="4" l="1"/>
  <c r="D151" i="4" l="1"/>
  <c r="D152" i="4" l="1"/>
  <c r="D153" i="4" l="1"/>
  <c r="D154" i="4" l="1"/>
  <c r="D155" i="4" l="1"/>
  <c r="D156" i="4" l="1"/>
  <c r="D157" i="4" l="1"/>
  <c r="D158" i="4" l="1"/>
  <c r="D159" i="4" l="1"/>
  <c r="D160" i="4" l="1"/>
  <c r="D161" i="4" l="1"/>
  <c r="D162" i="4" l="1"/>
  <c r="D163" i="4" l="1"/>
  <c r="D164" i="4" l="1"/>
  <c r="D165" i="4" l="1"/>
  <c r="D166" i="4" l="1"/>
  <c r="D167" i="4" l="1"/>
  <c r="D168" i="4" l="1"/>
  <c r="D169" i="4" l="1"/>
  <c r="D170" i="4" l="1"/>
  <c r="D171" i="4" l="1"/>
  <c r="D172" i="4" l="1"/>
  <c r="D173" i="4" l="1"/>
  <c r="D174" i="4" l="1"/>
  <c r="D175" i="4" l="1"/>
  <c r="D176" i="4" l="1"/>
  <c r="D177" i="4" l="1"/>
  <c r="D178" i="4" l="1"/>
  <c r="D179" i="4" l="1"/>
  <c r="D180" i="4" l="1"/>
  <c r="D181" i="4" l="1"/>
  <c r="D182" i="4" l="1"/>
  <c r="D183" i="4" l="1"/>
  <c r="D184" i="4" l="1"/>
  <c r="D185" i="4" l="1"/>
  <c r="D186" i="4" l="1"/>
  <c r="D187" i="4" l="1"/>
  <c r="D188" i="4" l="1"/>
  <c r="D189" i="4" l="1"/>
  <c r="D190" i="4" l="1"/>
  <c r="D191" i="4" l="1"/>
  <c r="D192" i="4" l="1"/>
  <c r="D193" i="4" l="1"/>
  <c r="D194" i="4" l="1"/>
  <c r="D195" i="4" l="1"/>
  <c r="D196" i="4" l="1"/>
  <c r="D197" i="4" l="1"/>
  <c r="D198" i="4" l="1"/>
  <c r="D199" i="4" l="1"/>
  <c r="D200" i="4" l="1"/>
  <c r="D201" i="4" l="1"/>
  <c r="D202" i="4" l="1"/>
  <c r="D203" i="4" l="1"/>
  <c r="D204" i="4" l="1"/>
  <c r="D205" i="4" l="1"/>
  <c r="D206" i="4" l="1"/>
  <c r="D207" i="4" l="1"/>
  <c r="D208" i="4" l="1"/>
  <c r="D209" i="4" l="1"/>
  <c r="D210" i="4" l="1"/>
  <c r="D211" i="4" l="1"/>
  <c r="D212" i="4" l="1"/>
  <c r="D213" i="4" l="1"/>
  <c r="D214" i="4" l="1"/>
  <c r="D215" i="4" l="1"/>
  <c r="D216" i="4" l="1"/>
  <c r="D217" i="4" l="1"/>
  <c r="D218" i="4" l="1"/>
  <c r="D219" i="4" l="1"/>
  <c r="D220" i="4" l="1"/>
  <c r="D221" i="4" l="1"/>
  <c r="D222" i="4" l="1"/>
  <c r="D223" i="4" l="1"/>
  <c r="D224" i="4" l="1"/>
  <c r="D225" i="4" l="1"/>
  <c r="D226" i="4" l="1"/>
  <c r="D227" i="4" l="1"/>
  <c r="D228" i="4" l="1"/>
  <c r="D229" i="4" l="1"/>
  <c r="K73" i="15" l="1"/>
  <c r="G63" i="7"/>
  <c r="D8" i="9" l="1"/>
  <c r="D9" i="9" s="1"/>
  <c r="D10" i="9" s="1"/>
  <c r="D11" i="9" l="1"/>
  <c r="D12" i="9" s="1"/>
  <c r="D13" i="9" s="1"/>
  <c r="D14" i="9" s="1"/>
  <c r="D15" i="9" s="1"/>
  <c r="D16" i="9" s="1"/>
  <c r="D17" i="9" s="1"/>
  <c r="D18" i="9" s="1"/>
  <c r="D19" i="9" s="1"/>
  <c r="D20" i="9" s="1"/>
  <c r="D21" i="9" s="1"/>
  <c r="D22" i="9" s="1"/>
  <c r="D23" i="9" s="1"/>
  <c r="D24" i="9" s="1"/>
  <c r="D25" i="9" s="1"/>
  <c r="D26" i="9" s="1"/>
  <c r="D27" i="9" s="1"/>
  <c r="D28" i="9" s="1"/>
  <c r="D29" i="9" s="1"/>
  <c r="D30" i="9" s="1"/>
  <c r="D31" i="9" s="1"/>
  <c r="D32" i="9" s="1"/>
  <c r="D33" i="9" s="1"/>
  <c r="D34" i="9" s="1"/>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6" i="9" l="1"/>
  <c r="D68" i="9" s="1"/>
  <c r="D70" i="9" s="1"/>
  <c r="D65" i="9"/>
  <c r="D67" i="9" s="1"/>
  <c r="D69" i="9" s="1"/>
  <c r="C62" i="7" l="1"/>
  <c r="C64" i="7" l="1"/>
  <c r="C117" i="7" l="1"/>
  <c r="C128" i="7"/>
  <c r="C112" i="7"/>
  <c r="C129" i="7"/>
  <c r="C113" i="7"/>
  <c r="C136" i="7"/>
  <c r="C121" i="7"/>
  <c r="C124" i="7"/>
  <c r="C109" i="7"/>
  <c r="C133" i="7"/>
  <c r="C125" i="7"/>
  <c r="C92" i="7"/>
  <c r="C80" i="7"/>
  <c r="C105" i="7"/>
  <c r="C108" i="7"/>
  <c r="C97" i="7"/>
  <c r="C81" i="7"/>
  <c r="C123" i="7" l="1"/>
  <c r="C104" i="7"/>
  <c r="C137" i="7"/>
  <c r="C98" i="7"/>
  <c r="C116" i="7"/>
  <c r="C100" i="7"/>
  <c r="C122" i="7"/>
  <c r="C120" i="7"/>
  <c r="C107" i="7"/>
  <c r="C84" i="7"/>
  <c r="C96" i="7"/>
  <c r="C76" i="7"/>
  <c r="C72" i="7"/>
  <c r="C91" i="7"/>
  <c r="C70" i="7"/>
  <c r="C88" i="7"/>
  <c r="C127" i="7" l="1"/>
  <c r="C126" i="7"/>
  <c r="C131" i="7"/>
  <c r="C132" i="7"/>
  <c r="C130" i="7"/>
  <c r="C138" i="7"/>
  <c r="C111" i="7"/>
  <c r="C110" i="7"/>
  <c r="C114" i="7"/>
  <c r="C103" i="7"/>
  <c r="C93" i="7"/>
  <c r="C106" i="7"/>
  <c r="C101" i="7"/>
  <c r="C119" i="7"/>
  <c r="C99" i="7"/>
  <c r="C115" i="7"/>
  <c r="C78" i="7"/>
  <c r="C102" i="7"/>
  <c r="C118" i="7"/>
  <c r="C87" i="7"/>
  <c r="C83" i="7"/>
  <c r="C85" i="7"/>
  <c r="C86" i="7"/>
  <c r="C82" i="7"/>
  <c r="C65" i="7"/>
  <c r="C79" i="7"/>
  <c r="C75" i="7"/>
  <c r="C95" i="7"/>
  <c r="C74" i="7"/>
  <c r="C90" i="7"/>
  <c r="C73" i="7"/>
  <c r="C71" i="7"/>
  <c r="C94" i="7"/>
  <c r="C77" i="7"/>
  <c r="C66" i="7" l="1"/>
  <c r="C67" i="7" l="1"/>
  <c r="C68" i="7" l="1"/>
  <c r="C69" i="7" l="1"/>
  <c r="C162" i="7" l="1"/>
  <c r="C182" i="7"/>
  <c r="C184" i="7"/>
  <c r="C172" i="7"/>
  <c r="C178" i="7"/>
  <c r="C188" i="7"/>
  <c r="C164" i="7"/>
  <c r="C154" i="7"/>
  <c r="C186" i="7"/>
  <c r="C168" i="7"/>
  <c r="C176" i="7"/>
  <c r="C190" i="7"/>
  <c r="C174" i="7"/>
  <c r="C148" i="7"/>
  <c r="C152" i="7"/>
  <c r="C156" i="7"/>
  <c r="C160" i="7"/>
  <c r="C150" i="7"/>
  <c r="C158" i="7"/>
  <c r="C166" i="7"/>
  <c r="C170" i="7"/>
  <c r="C180" i="7"/>
  <c r="C202" i="7"/>
  <c r="C198" i="7"/>
  <c r="C196" i="7"/>
  <c r="C207" i="7"/>
  <c r="C157" i="7" l="1"/>
  <c r="C165" i="7"/>
  <c r="C163" i="7"/>
  <c r="C181" i="7"/>
  <c r="C185" i="7"/>
  <c r="C161" i="7"/>
  <c r="C151" i="7"/>
  <c r="C192" i="7"/>
  <c r="C169" i="7"/>
  <c r="C153" i="7"/>
  <c r="C204" i="7"/>
  <c r="C155" i="7"/>
  <c r="C159" i="7"/>
  <c r="C200" i="7"/>
  <c r="C149" i="7"/>
  <c r="C177" i="7"/>
  <c r="C167" i="7"/>
  <c r="C187" i="7" l="1"/>
  <c r="C134" i="7"/>
  <c r="C175" i="7"/>
  <c r="C135" i="7"/>
  <c r="C173" i="7"/>
  <c r="C193" i="7"/>
  <c r="C191" i="7"/>
  <c r="C409" i="7"/>
  <c r="C281" i="7"/>
  <c r="C227" i="7"/>
  <c r="C459" i="7"/>
  <c r="C430" i="7"/>
  <c r="C341" i="7"/>
  <c r="C213" i="7"/>
  <c r="C446" i="7"/>
  <c r="C225" i="7"/>
  <c r="C427" i="7"/>
  <c r="C208" i="7"/>
  <c r="C268" i="7"/>
  <c r="C333" i="7"/>
  <c r="C391" i="7"/>
  <c r="C276" i="7"/>
  <c r="C340" i="7"/>
  <c r="C205" i="7"/>
  <c r="C393" i="7"/>
  <c r="C265" i="7"/>
  <c r="C211" i="7"/>
  <c r="C326" i="7"/>
  <c r="C496" i="7"/>
  <c r="C400" i="7"/>
  <c r="C389" i="7"/>
  <c r="C261" i="7"/>
  <c r="C368" i="7"/>
  <c r="C351" i="7"/>
  <c r="C223" i="7"/>
  <c r="C455" i="7"/>
  <c r="C478" i="7"/>
  <c r="C314" i="7"/>
  <c r="C440" i="7"/>
  <c r="C183" i="7"/>
  <c r="C401" i="7"/>
  <c r="C273" i="7"/>
  <c r="C352" i="7"/>
  <c r="C219" i="7"/>
  <c r="C358" i="7"/>
  <c r="C476" i="7"/>
  <c r="C404" i="7"/>
  <c r="C513" i="7"/>
  <c r="C313" i="7"/>
  <c r="C323" i="7"/>
  <c r="C242" i="7"/>
  <c r="C245" i="7"/>
  <c r="C300" i="7"/>
  <c r="C310" i="7"/>
  <c r="C195" i="7"/>
  <c r="C232" i="7"/>
  <c r="C231" i="7"/>
  <c r="C218" i="7"/>
  <c r="C424" i="7"/>
  <c r="C280" i="7"/>
  <c r="C387" i="7"/>
  <c r="C228" i="7"/>
  <c r="C216" i="7"/>
  <c r="C371" i="7"/>
  <c r="C510" i="7"/>
  <c r="C475" i="7"/>
  <c r="C364" i="7"/>
  <c r="C349" i="7"/>
  <c r="C221" i="7"/>
  <c r="C407" i="7"/>
  <c r="C258" i="7"/>
  <c r="C394" i="7"/>
  <c r="C255" i="7"/>
  <c r="C203" i="7"/>
  <c r="C369" i="7"/>
  <c r="C224" i="7"/>
  <c r="C445" i="7"/>
  <c r="C230" i="7"/>
  <c r="C416" i="7"/>
  <c r="C406" i="7"/>
  <c r="C413" i="7"/>
  <c r="C343" i="7"/>
  <c r="C342" i="7"/>
  <c r="C355" i="7"/>
  <c r="C390" i="7"/>
  <c r="C330" i="7"/>
  <c r="C367" i="7"/>
  <c r="C239" i="7"/>
  <c r="C324" i="7"/>
  <c r="C408" i="7"/>
  <c r="C179" i="7"/>
  <c r="C514" i="7"/>
  <c r="C263" i="7"/>
  <c r="C465" i="7"/>
  <c r="C479" i="7"/>
  <c r="C396" i="7"/>
  <c r="C171" i="7"/>
  <c r="C289" i="7"/>
  <c r="C299" i="7"/>
  <c r="C501" i="7"/>
  <c r="C515" i="7"/>
  <c r="C418" i="7"/>
  <c r="C344" i="7"/>
  <c r="C403" i="7"/>
  <c r="C507" i="7"/>
  <c r="C306" i="7"/>
  <c r="C434" i="7"/>
  <c r="C474" i="7"/>
  <c r="C199" i="7"/>
  <c r="C381" i="7"/>
  <c r="C253" i="7"/>
  <c r="C506" i="7"/>
  <c r="C272" i="7"/>
  <c r="C441" i="7"/>
  <c r="C311" i="7"/>
  <c r="C214" i="7"/>
  <c r="C386" i="7"/>
  <c r="C284" i="7"/>
  <c r="C484" i="7"/>
  <c r="C422" i="7"/>
  <c r="C490" i="7"/>
  <c r="C264" i="7"/>
  <c r="C334" i="7"/>
  <c r="C482" i="7"/>
  <c r="C399" i="7"/>
  <c r="C271" i="7"/>
  <c r="C473" i="7"/>
  <c r="C348" i="7"/>
  <c r="C503" i="7"/>
  <c r="C290" i="7"/>
  <c r="C518" i="7"/>
  <c r="C385" i="7"/>
  <c r="C257" i="7"/>
  <c r="C458" i="7"/>
  <c r="C288" i="7"/>
  <c r="C236" i="7"/>
  <c r="C331" i="7"/>
  <c r="C294" i="7"/>
  <c r="C464" i="7"/>
  <c r="C308" i="7"/>
  <c r="C436" i="7"/>
  <c r="C365" i="7"/>
  <c r="C237" i="7"/>
  <c r="C423" i="7"/>
  <c r="C201" i="7"/>
  <c r="C350" i="7"/>
  <c r="C259" i="7"/>
  <c r="C262" i="7"/>
  <c r="C461" i="7"/>
  <c r="C420" i="7"/>
  <c r="C425" i="7"/>
  <c r="C297" i="7"/>
  <c r="C286" i="7"/>
  <c r="C243" i="7"/>
  <c r="C388" i="7"/>
  <c r="C421" i="7"/>
  <c r="C270" i="7"/>
  <c r="C383" i="7"/>
  <c r="C241" i="7"/>
  <c r="C456" i="7"/>
  <c r="C356" i="7"/>
  <c r="C512" i="7"/>
  <c r="C217" i="7"/>
  <c r="C291" i="7"/>
  <c r="C493" i="7"/>
  <c r="C468" i="7"/>
  <c r="C405" i="7"/>
  <c r="C277" i="7"/>
  <c r="C462" i="7"/>
  <c r="C471" i="7"/>
  <c r="C332" i="7"/>
  <c r="C353" i="7"/>
  <c r="C235" i="7"/>
  <c r="C338" i="7"/>
  <c r="C234" i="7"/>
  <c r="C397" i="7"/>
  <c r="C269" i="7"/>
  <c r="C336" i="7"/>
  <c r="C327" i="7"/>
  <c r="C220" i="7"/>
  <c r="C212" i="7"/>
  <c r="C329" i="7"/>
  <c r="C275" i="7"/>
  <c r="C477" i="7"/>
  <c r="C380" i="7"/>
  <c r="C325" i="7"/>
  <c r="C398" i="7"/>
  <c r="C415" i="7"/>
  <c r="C287" i="7"/>
  <c r="C222" i="7"/>
  <c r="C428" i="7"/>
  <c r="C437" i="7"/>
  <c r="C337" i="7"/>
  <c r="C209" i="7"/>
  <c r="C411" i="7"/>
  <c r="C283" i="7"/>
  <c r="C485" i="7"/>
  <c r="C499" i="7"/>
  <c r="C274" i="7"/>
  <c r="C449" i="7"/>
  <c r="C439" i="7"/>
  <c r="C309" i="7"/>
  <c r="C206" i="7"/>
  <c r="C295" i="7"/>
  <c r="C497" i="7"/>
  <c r="C511" i="7"/>
  <c r="C322" i="7"/>
  <c r="C494" i="7"/>
  <c r="C491" i="7"/>
  <c r="C438" i="7"/>
  <c r="C256" i="7"/>
  <c r="C435" i="7"/>
  <c r="C457" i="7"/>
  <c r="C487" i="7"/>
  <c r="C226" i="7"/>
  <c r="C419" i="7"/>
  <c r="C370" i="7"/>
  <c r="C402" i="7"/>
  <c r="C392" i="7"/>
  <c r="C303" i="7"/>
  <c r="C505" i="7"/>
  <c r="C472" i="7"/>
  <c r="C442" i="7"/>
  <c r="C278" i="7"/>
  <c r="C448" i="7"/>
  <c r="C504" i="7"/>
  <c r="C412" i="7"/>
  <c r="C197" i="7"/>
  <c r="C417" i="7"/>
  <c r="C254" i="7"/>
  <c r="C363" i="7"/>
  <c r="C451" i="7"/>
  <c r="C384" i="7"/>
  <c r="C339" i="7"/>
  <c r="C266" i="7"/>
  <c r="C328" i="7"/>
  <c r="C489" i="7"/>
  <c r="C354" i="7"/>
  <c r="C452" i="7"/>
  <c r="C317" i="7"/>
  <c r="C296" i="7"/>
  <c r="C366" i="7"/>
  <c r="C450" i="7"/>
  <c r="C247" i="7"/>
  <c r="C463" i="7"/>
  <c r="C252" i="7"/>
  <c r="C282" i="7"/>
  <c r="C502" i="7"/>
  <c r="C444" i="7"/>
  <c r="C498" i="7"/>
  <c r="C508" i="7"/>
  <c r="C304" i="7"/>
  <c r="C480" i="7"/>
  <c r="C250" i="7"/>
  <c r="C470" i="7"/>
  <c r="C321" i="7"/>
  <c r="C312" i="7"/>
  <c r="C382" i="7"/>
  <c r="C466" i="7"/>
  <c r="C395" i="7"/>
  <c r="C267" i="7"/>
  <c r="C469" i="7"/>
  <c r="C316" i="7"/>
  <c r="C483" i="7"/>
  <c r="C516" i="7"/>
  <c r="C210" i="7"/>
  <c r="C362" i="7"/>
  <c r="C429" i="7"/>
  <c r="C301" i="7"/>
  <c r="C302" i="7"/>
  <c r="C359" i="7"/>
  <c r="C486" i="7"/>
  <c r="C443" i="7"/>
  <c r="C249" i="7"/>
  <c r="C320" i="7"/>
  <c r="C361" i="7"/>
  <c r="C233" i="7"/>
  <c r="C307" i="7"/>
  <c r="C509" i="7"/>
  <c r="C488" i="7"/>
  <c r="C414" i="7"/>
  <c r="C357" i="7"/>
  <c r="C229" i="7"/>
  <c r="C240" i="7"/>
  <c r="C319" i="7"/>
  <c r="C246" i="7"/>
  <c r="C372" i="7"/>
  <c r="C492" i="7"/>
  <c r="C433" i="7"/>
  <c r="C305" i="7"/>
  <c r="C248" i="7"/>
  <c r="C318" i="7"/>
  <c r="C379" i="7"/>
  <c r="C251" i="7"/>
  <c r="C467" i="7"/>
  <c r="C292" i="7"/>
  <c r="C244" i="7"/>
  <c r="C298" i="7"/>
  <c r="C194" i="7"/>
  <c r="C481" i="7"/>
  <c r="C189" i="7"/>
  <c r="C410" i="7"/>
  <c r="C279" i="7"/>
  <c r="C495" i="7"/>
  <c r="C426" i="7"/>
  <c r="C260" i="7"/>
  <c r="C293" i="7"/>
  <c r="C315" i="7"/>
  <c r="C517" i="7"/>
  <c r="C500" i="7"/>
  <c r="C460" i="7"/>
  <c r="C285" i="7"/>
  <c r="C238" i="7"/>
  <c r="C215" i="7"/>
  <c r="C696" i="7"/>
  <c r="C557" i="7"/>
  <c r="C560" i="7"/>
  <c r="C789" i="7"/>
  <c r="C589" i="7"/>
  <c r="C606" i="7"/>
  <c r="C685" i="7"/>
  <c r="C1032" i="7"/>
  <c r="C997" i="7"/>
  <c r="C865" i="7"/>
  <c r="C542" i="7"/>
  <c r="C736" i="7"/>
  <c r="C876" i="7"/>
  <c r="C631" i="7"/>
  <c r="C991" i="7"/>
  <c r="C581" i="7"/>
  <c r="C1007" i="7"/>
  <c r="C747" i="7"/>
  <c r="C986" i="7"/>
  <c r="C754" i="7"/>
  <c r="C828" i="7"/>
  <c r="C1004" i="7"/>
  <c r="C1060" i="7"/>
  <c r="C1016" i="7"/>
  <c r="C541" i="7"/>
  <c r="C1033" i="7"/>
  <c r="C901" i="7"/>
  <c r="C616" i="7"/>
  <c r="C663" i="7"/>
  <c r="C698" i="7"/>
  <c r="C880" i="7"/>
  <c r="C374" i="7"/>
  <c r="C658" i="7"/>
  <c r="C915" i="7"/>
  <c r="C785" i="7"/>
  <c r="C945" i="7"/>
  <c r="C815" i="7"/>
  <c r="C548" i="7"/>
  <c r="C746" i="7"/>
  <c r="C1042" i="7"/>
  <c r="C824" i="7"/>
  <c r="C792" i="7"/>
  <c r="C862" i="7"/>
  <c r="C522" i="7"/>
  <c r="C708" i="7"/>
  <c r="C347" i="7"/>
  <c r="C549" i="7"/>
  <c r="C528" i="7"/>
  <c r="C1041" i="7"/>
  <c r="C911" i="7"/>
  <c r="C781" i="7"/>
  <c r="C563" i="7"/>
  <c r="C584" i="7"/>
  <c r="C1054" i="7"/>
  <c r="C925" i="7"/>
  <c r="C795" i="7"/>
  <c r="C699" i="7"/>
  <c r="C836" i="7"/>
  <c r="C946" i="7"/>
  <c r="C636" i="7"/>
  <c r="C952" i="7"/>
  <c r="C1036" i="7"/>
  <c r="C527" i="7"/>
  <c r="C1019" i="7"/>
  <c r="C887" i="7"/>
  <c r="C759" i="7"/>
  <c r="C591" i="7"/>
  <c r="C951" i="7"/>
  <c r="C978" i="7"/>
  <c r="C373" i="7"/>
  <c r="C1029" i="7"/>
  <c r="C897" i="7"/>
  <c r="C960" i="7"/>
  <c r="C974" i="7"/>
  <c r="C1043" i="7"/>
  <c r="C1053" i="7"/>
  <c r="C561" i="7"/>
  <c r="C576" i="7"/>
  <c r="C648" i="7"/>
  <c r="C923" i="7"/>
  <c r="C575" i="7"/>
  <c r="C632" i="7"/>
  <c r="C937" i="7"/>
  <c r="C807" i="7"/>
  <c r="C711" i="7"/>
  <c r="C669" i="7"/>
  <c r="C714" i="7"/>
  <c r="C994" i="7"/>
  <c r="C885" i="7"/>
  <c r="C621" i="7"/>
  <c r="C552" i="7"/>
  <c r="C917" i="7"/>
  <c r="C723" i="7"/>
  <c r="C717" i="7"/>
  <c r="C604" i="7"/>
  <c r="C432" i="7"/>
  <c r="C992" i="7"/>
  <c r="C944" i="7"/>
  <c r="C958" i="7"/>
  <c r="C935" i="7"/>
  <c r="C605" i="7"/>
  <c r="C965" i="7"/>
  <c r="C835" i="7"/>
  <c r="C628" i="7"/>
  <c r="C826" i="7"/>
  <c r="C701" i="7"/>
  <c r="C1000" i="7"/>
  <c r="C686" i="7"/>
  <c r="C521" i="7"/>
  <c r="C661" i="7"/>
  <c r="C1013" i="7"/>
  <c r="C753" i="7"/>
  <c r="C656" i="7"/>
  <c r="C1020" i="7"/>
  <c r="C870" i="7"/>
  <c r="C971" i="7"/>
  <c r="C625" i="7"/>
  <c r="C868" i="7"/>
  <c r="C906" i="7"/>
  <c r="C705" i="7"/>
  <c r="C928" i="7"/>
  <c r="C665" i="7"/>
  <c r="C719" i="7"/>
  <c r="C706" i="7"/>
  <c r="C716" i="7"/>
  <c r="C840" i="7"/>
  <c r="C734" i="7"/>
  <c r="C641" i="7"/>
  <c r="C877" i="7"/>
  <c r="C531" i="7"/>
  <c r="C1023" i="7"/>
  <c r="C763" i="7"/>
  <c r="C454" i="7"/>
  <c r="C818" i="7"/>
  <c r="C545" i="7"/>
  <c r="C921" i="7"/>
  <c r="C695" i="7"/>
  <c r="C634" i="7"/>
  <c r="C1037" i="7"/>
  <c r="C905" i="7"/>
  <c r="C777" i="7"/>
  <c r="C568" i="7"/>
  <c r="C856" i="7"/>
  <c r="C894" i="7"/>
  <c r="C618" i="7"/>
  <c r="C988" i="7"/>
  <c r="C1044" i="7"/>
  <c r="C919" i="7"/>
  <c r="C949" i="7"/>
  <c r="C819" i="7"/>
  <c r="C566" i="7"/>
  <c r="C564" i="7"/>
  <c r="C762" i="7"/>
  <c r="C888" i="7"/>
  <c r="C878" i="7"/>
  <c r="C538" i="7"/>
  <c r="C680" i="7"/>
  <c r="C948" i="7"/>
  <c r="C710" i="7"/>
  <c r="C569" i="7"/>
  <c r="C608" i="7"/>
  <c r="C931" i="7"/>
  <c r="C601" i="7"/>
  <c r="C961" i="7"/>
  <c r="C831" i="7"/>
  <c r="C697" i="7"/>
  <c r="C378" i="7"/>
  <c r="C640" i="7"/>
  <c r="C1062" i="7"/>
  <c r="C360" i="7"/>
  <c r="C806" i="7"/>
  <c r="C595" i="7"/>
  <c r="C955" i="7"/>
  <c r="C825" i="7"/>
  <c r="C609" i="7"/>
  <c r="C969" i="7"/>
  <c r="C839" i="7"/>
  <c r="C842" i="7"/>
  <c r="C689" i="7"/>
  <c r="C346" i="7"/>
  <c r="C912" i="7"/>
  <c r="C586" i="7"/>
  <c r="C900" i="7"/>
  <c r="C694" i="7"/>
  <c r="C995" i="7"/>
  <c r="C861" i="7"/>
  <c r="C534" i="7"/>
  <c r="C811" i="7"/>
  <c r="C532" i="7"/>
  <c r="C1010" i="7"/>
  <c r="C644" i="7"/>
  <c r="C967" i="7"/>
  <c r="C837" i="7"/>
  <c r="C637" i="7"/>
  <c r="C999" i="7"/>
  <c r="C867" i="7"/>
  <c r="C739" i="7"/>
  <c r="C954" i="7"/>
  <c r="C786" i="7"/>
  <c r="C649" i="7"/>
  <c r="C984" i="7"/>
  <c r="C814" i="7"/>
  <c r="C756" i="7"/>
  <c r="C553" i="7"/>
  <c r="C544" i="7"/>
  <c r="C585" i="7"/>
  <c r="C574" i="7"/>
  <c r="C848" i="7"/>
  <c r="C782" i="7"/>
  <c r="C998" i="7"/>
  <c r="C1005" i="7"/>
  <c r="C873" i="7"/>
  <c r="C745" i="7"/>
  <c r="C667" i="7"/>
  <c r="C1034" i="7"/>
  <c r="C802" i="7"/>
  <c r="C920" i="7"/>
  <c r="C555" i="7"/>
  <c r="C981" i="7"/>
  <c r="C904" i="7"/>
  <c r="C1006" i="7"/>
  <c r="C838" i="7"/>
  <c r="C603" i="7"/>
  <c r="C963" i="7"/>
  <c r="C833" i="7"/>
  <c r="C633" i="7"/>
  <c r="C964" i="7"/>
  <c r="C993" i="7"/>
  <c r="C863" i="7"/>
  <c r="C735" i="7"/>
  <c r="C1047" i="7"/>
  <c r="C968" i="7"/>
  <c r="C864" i="7"/>
  <c r="C798" i="7"/>
  <c r="C660" i="7"/>
  <c r="C533" i="7"/>
  <c r="C1025" i="7"/>
  <c r="C893" i="7"/>
  <c r="C765" i="7"/>
  <c r="C547" i="7"/>
  <c r="C520" i="7"/>
  <c r="C1039" i="7"/>
  <c r="C907" i="7"/>
  <c r="C779" i="7"/>
  <c r="C683" i="7"/>
  <c r="C956" i="7"/>
  <c r="C882" i="7"/>
  <c r="C572" i="7"/>
  <c r="C784" i="7"/>
  <c r="C579" i="7"/>
  <c r="C987" i="7"/>
  <c r="C721" i="7"/>
  <c r="C377" i="7"/>
  <c r="C642" i="7"/>
  <c r="C655" i="7"/>
  <c r="C726" i="7"/>
  <c r="C573" i="7"/>
  <c r="C624" i="7"/>
  <c r="C805" i="7"/>
  <c r="C713" i="7"/>
  <c r="C1014" i="7"/>
  <c r="C1009" i="7"/>
  <c r="C89" i="7"/>
  <c r="C791" i="7"/>
  <c r="C872" i="7"/>
  <c r="C852" i="7"/>
  <c r="C345" i="7"/>
  <c r="C712" i="7"/>
  <c r="C972" i="7"/>
  <c r="C626" i="7"/>
  <c r="C918" i="7"/>
  <c r="C623" i="7"/>
  <c r="C844" i="7"/>
  <c r="C983" i="7"/>
  <c r="C725" i="7"/>
  <c r="C673" i="7"/>
  <c r="C850" i="7"/>
  <c r="C808" i="7"/>
  <c r="C801" i="7"/>
  <c r="C612" i="7"/>
  <c r="C810" i="7"/>
  <c r="C638" i="7"/>
  <c r="C744" i="7"/>
  <c r="C594" i="7"/>
  <c r="C592" i="7"/>
  <c r="C797" i="7"/>
  <c r="C1051" i="7"/>
  <c r="C875" i="7"/>
  <c r="C647" i="7"/>
  <c r="C558" i="7"/>
  <c r="C672" i="7"/>
  <c r="C780" i="7"/>
  <c r="C562" i="7"/>
  <c r="C854" i="7"/>
  <c r="C607" i="7"/>
  <c r="C996" i="7"/>
  <c r="C598" i="7"/>
  <c r="C650" i="7"/>
  <c r="C676" i="7"/>
  <c r="C546" i="7"/>
  <c r="C902" i="7"/>
  <c r="C519" i="7"/>
  <c r="C653" i="7"/>
  <c r="C1011" i="7"/>
  <c r="C879" i="7"/>
  <c r="C751" i="7"/>
  <c r="C1002" i="7"/>
  <c r="C834" i="7"/>
  <c r="C1061" i="7"/>
  <c r="C376" i="7"/>
  <c r="C684" i="7"/>
  <c r="C530" i="7"/>
  <c r="C886" i="7"/>
  <c r="C615" i="7"/>
  <c r="C748" i="7"/>
  <c r="C975" i="7"/>
  <c r="C845" i="7"/>
  <c r="C629" i="7"/>
  <c r="C916" i="7"/>
  <c r="C989" i="7"/>
  <c r="C859" i="7"/>
  <c r="C731" i="7"/>
  <c r="C922" i="7"/>
  <c r="C709" i="7"/>
  <c r="C690" i="7"/>
  <c r="C932" i="7"/>
  <c r="C742" i="7"/>
  <c r="C577" i="7"/>
  <c r="C953" i="7"/>
  <c r="C823" i="7"/>
  <c r="C622" i="7"/>
  <c r="C790" i="7"/>
  <c r="C651" i="7"/>
  <c r="C938" i="7"/>
  <c r="C770" i="7"/>
  <c r="C776" i="7"/>
  <c r="C718" i="7"/>
  <c r="C671" i="7"/>
  <c r="C934" i="7"/>
  <c r="C627" i="7"/>
  <c r="C892" i="7"/>
  <c r="C857" i="7"/>
  <c r="C729" i="7"/>
  <c r="C1028" i="7"/>
  <c r="C1003" i="7"/>
  <c r="C871" i="7"/>
  <c r="C743" i="7"/>
  <c r="C970" i="7"/>
  <c r="C738" i="7"/>
  <c r="C681" i="7"/>
  <c r="C1008" i="7"/>
  <c r="C1022" i="7"/>
  <c r="C1017" i="7"/>
  <c r="C757" i="7"/>
  <c r="C851" i="7"/>
  <c r="C691" i="7"/>
  <c r="C890" i="7"/>
  <c r="C722" i="7"/>
  <c r="C666" i="7"/>
  <c r="C768" i="7"/>
  <c r="C702" i="7"/>
  <c r="C677" i="7"/>
  <c r="C982" i="7"/>
  <c r="C639" i="7"/>
  <c r="C1031" i="7"/>
  <c r="C899" i="7"/>
  <c r="C771" i="7"/>
  <c r="C614" i="7"/>
  <c r="C540" i="7"/>
  <c r="C942" i="7"/>
  <c r="C602" i="7"/>
  <c r="C587" i="7"/>
  <c r="C947" i="7"/>
  <c r="C817" i="7"/>
  <c r="C772" i="7"/>
  <c r="C910" i="7"/>
  <c r="C764" i="7"/>
  <c r="C704" i="7"/>
  <c r="C853" i="7"/>
  <c r="C523" i="7"/>
  <c r="C1015" i="7"/>
  <c r="C883" i="7"/>
  <c r="C755" i="7"/>
  <c r="C1018" i="7"/>
  <c r="C812" i="7"/>
  <c r="C688" i="7"/>
  <c r="C732" i="7"/>
  <c r="C610" i="7"/>
  <c r="C431" i="7"/>
  <c r="C966" i="7"/>
  <c r="C635" i="7"/>
  <c r="C980" i="7"/>
  <c r="C737" i="7"/>
  <c r="C535" i="7"/>
  <c r="C1027" i="7"/>
  <c r="C895" i="7"/>
  <c r="C767" i="7"/>
  <c r="C646" i="7"/>
  <c r="C643" i="7"/>
  <c r="C898" i="7"/>
  <c r="C524" i="7"/>
  <c r="C1046" i="7"/>
  <c r="C760" i="7"/>
  <c r="C846" i="7"/>
  <c r="C570" i="7"/>
  <c r="C1056" i="7"/>
  <c r="C529" i="7"/>
  <c r="C1021" i="7"/>
  <c r="C889" i="7"/>
  <c r="C761" i="7"/>
  <c r="C543" i="7"/>
  <c r="C1035" i="7"/>
  <c r="C903" i="7"/>
  <c r="C775" i="7"/>
  <c r="C1058" i="7"/>
  <c r="C884" i="7"/>
  <c r="C866" i="7"/>
  <c r="C556" i="7"/>
  <c r="C936" i="7"/>
  <c r="C926" i="7"/>
  <c r="C950" i="7"/>
  <c r="C565" i="7"/>
  <c r="C940" i="7"/>
  <c r="C927" i="7"/>
  <c r="C733" i="7"/>
  <c r="C941" i="7"/>
  <c r="C715" i="7"/>
  <c r="C730" i="7"/>
  <c r="C659" i="7"/>
  <c r="C896" i="7"/>
  <c r="C830" i="7"/>
  <c r="C554" i="7"/>
  <c r="C804" i="7"/>
  <c r="C773" i="7"/>
  <c r="C571" i="7"/>
  <c r="C933" i="7"/>
  <c r="C803" i="7"/>
  <c r="C707" i="7"/>
  <c r="C1059" i="7"/>
  <c r="C662" i="7"/>
  <c r="C526" i="7"/>
  <c r="C619" i="7"/>
  <c r="C796" i="7"/>
  <c r="C979" i="7"/>
  <c r="C849" i="7"/>
  <c r="C740" i="7"/>
  <c r="C1057" i="7"/>
  <c r="C1024" i="7"/>
  <c r="C447" i="7"/>
  <c r="C1038" i="7"/>
  <c r="C375" i="7"/>
  <c r="C550" i="7"/>
  <c r="C939" i="7"/>
  <c r="C809" i="7"/>
  <c r="C593" i="7"/>
  <c r="C580" i="7"/>
  <c r="C778" i="7"/>
  <c r="C1048" i="7"/>
  <c r="C832" i="7"/>
  <c r="C766" i="7"/>
  <c r="C821" i="7"/>
  <c r="C820" i="7"/>
  <c r="C787" i="7"/>
  <c r="C788" i="7"/>
  <c r="C816" i="7"/>
  <c r="C750" i="7"/>
  <c r="C657" i="7"/>
  <c r="C335" i="7"/>
  <c r="C1050" i="7"/>
  <c r="C537" i="7"/>
  <c r="C769" i="7"/>
  <c r="C567" i="7"/>
  <c r="C600" i="7"/>
  <c r="C909" i="7"/>
  <c r="C929" i="7"/>
  <c r="C799" i="7"/>
  <c r="C703" i="7"/>
  <c r="C908" i="7"/>
  <c r="C682" i="7"/>
  <c r="C1026" i="7"/>
  <c r="C1040" i="7"/>
  <c r="C654" i="7"/>
  <c r="C822" i="7"/>
  <c r="C599" i="7"/>
  <c r="C959" i="7"/>
  <c r="C829" i="7"/>
  <c r="C613" i="7"/>
  <c r="C724" i="7"/>
  <c r="C973" i="7"/>
  <c r="C843" i="7"/>
  <c r="C858" i="7"/>
  <c r="C693" i="7"/>
  <c r="C1049" i="7"/>
  <c r="C793" i="7"/>
  <c r="C1052" i="7"/>
  <c r="C670" i="7"/>
  <c r="C525" i="7"/>
  <c r="C692" i="7"/>
  <c r="C1012" i="7"/>
  <c r="C1001" i="7"/>
  <c r="C869" i="7"/>
  <c r="C741" i="7"/>
  <c r="C539" i="7"/>
  <c r="C668" i="7"/>
  <c r="C675" i="7"/>
  <c r="C914" i="7"/>
  <c r="C752" i="7"/>
  <c r="C924" i="7"/>
  <c r="C679" i="7"/>
  <c r="C1030" i="7"/>
  <c r="C881" i="7"/>
  <c r="C551" i="7"/>
  <c r="C536" i="7"/>
  <c r="C674" i="7"/>
  <c r="C913" i="7"/>
  <c r="C783" i="7"/>
  <c r="C687" i="7"/>
  <c r="C962" i="7"/>
  <c r="C588" i="7"/>
  <c r="C976" i="7"/>
  <c r="C990" i="7"/>
  <c r="C645" i="7"/>
  <c r="C758" i="7"/>
  <c r="C583" i="7"/>
  <c r="C453" i="7"/>
  <c r="C590" i="7"/>
  <c r="C943" i="7"/>
  <c r="C813" i="7"/>
  <c r="C597" i="7"/>
  <c r="C957" i="7"/>
  <c r="C827" i="7"/>
  <c r="C596" i="7"/>
  <c r="C794" i="7"/>
  <c r="C652" i="7"/>
  <c r="C582" i="7"/>
  <c r="C728" i="7"/>
  <c r="C578" i="7"/>
  <c r="C611" i="7"/>
  <c r="C700" i="7"/>
  <c r="C985" i="7"/>
  <c r="C855" i="7"/>
  <c r="C727" i="7"/>
  <c r="C860" i="7"/>
  <c r="C720" i="7"/>
  <c r="C841" i="7"/>
  <c r="C1045" i="7"/>
  <c r="C774" i="7"/>
  <c r="C630" i="7"/>
  <c r="C617" i="7"/>
  <c r="C977" i="7"/>
  <c r="C847" i="7"/>
  <c r="C874" i="7"/>
  <c r="C800" i="7"/>
  <c r="C1055" i="7"/>
  <c r="C749" i="7"/>
  <c r="C891" i="7"/>
  <c r="C678" i="7"/>
  <c r="C559" i="7"/>
  <c r="C664" i="7"/>
  <c r="C930" i="7"/>
  <c r="C620" i="7"/>
  <c r="C139" i="7" l="1"/>
  <c r="C144" i="7"/>
  <c r="C145" i="7"/>
  <c r="C140" i="7" l="1"/>
  <c r="C141" i="7"/>
  <c r="C142" i="7"/>
  <c r="C147" i="7"/>
  <c r="C146" i="7"/>
  <c r="C143" i="7"/>
  <c r="H88" i="10" l="1"/>
  <c r="R15" i="4" l="1"/>
  <c r="S16" i="4" l="1"/>
  <c r="R17" i="4"/>
  <c r="S13" i="4"/>
  <c r="S14" i="4"/>
  <c r="D8" i="10"/>
  <c r="I62" i="7"/>
  <c r="R14" i="4"/>
  <c r="R13" i="4"/>
  <c r="S15" i="4"/>
  <c r="T15" i="4" s="1"/>
  <c r="R16" i="4"/>
  <c r="T16" i="4" s="1"/>
  <c r="I64" i="7"/>
  <c r="S17" i="4"/>
  <c r="T17" i="4" l="1"/>
  <c r="T13" i="4"/>
  <c r="T14" i="4"/>
  <c r="B64" i="7"/>
  <c r="B62" i="7"/>
  <c r="B65" i="7" l="1"/>
  <c r="B69" i="7"/>
  <c r="B66" i="7"/>
  <c r="B70" i="7"/>
  <c r="B68" i="7"/>
  <c r="B67" i="7"/>
  <c r="B71" i="7"/>
  <c r="B72" i="7" l="1"/>
  <c r="AA67" i="7" l="1"/>
  <c r="Q77" i="15" s="1"/>
  <c r="F77" i="15" s="1"/>
  <c r="AA64" i="7"/>
  <c r="Q74" i="15" s="1"/>
  <c r="F74" i="15" s="1"/>
  <c r="AA68" i="7"/>
  <c r="Q78" i="15" s="1"/>
  <c r="F78" i="15" s="1"/>
  <c r="AA66" i="7"/>
  <c r="Q76" i="15" s="1"/>
  <c r="F76" i="15" s="1"/>
  <c r="AA70" i="7"/>
  <c r="Q80" i="15" s="1"/>
  <c r="F80" i="15" s="1"/>
  <c r="AA69" i="7"/>
  <c r="Q79" i="15" s="1"/>
  <c r="F79" i="15" s="1"/>
  <c r="AA71" i="7"/>
  <c r="Q81" i="15" s="1"/>
  <c r="F81" i="15" s="1"/>
  <c r="AA72" i="7"/>
  <c r="Q82" i="15" s="1"/>
  <c r="F82" i="15" s="1"/>
  <c r="E73" i="7"/>
  <c r="B73" i="7"/>
  <c r="AA74" i="7"/>
  <c r="Q84" i="15" s="1"/>
  <c r="F84" i="15" s="1"/>
  <c r="E69" i="7" l="1"/>
  <c r="E62" i="7"/>
  <c r="B74" i="7"/>
  <c r="E68" i="7"/>
  <c r="L73" i="15"/>
  <c r="N73" i="15" s="1"/>
  <c r="J63" i="7"/>
  <c r="E74" i="7"/>
  <c r="E64" i="7"/>
  <c r="E71" i="7"/>
  <c r="E65" i="7"/>
  <c r="S73" i="7" a="1"/>
  <c r="S73" i="7" s="1"/>
  <c r="X73" i="7" a="1"/>
  <c r="X73" i="7" s="1"/>
  <c r="D73" i="7"/>
  <c r="W73" i="7" a="1"/>
  <c r="W73" i="7" s="1"/>
  <c r="K73" i="7" a="1"/>
  <c r="K73" i="7" s="1"/>
  <c r="P73" i="7" a="1"/>
  <c r="P73" i="7" s="1"/>
  <c r="T73" i="7" a="1"/>
  <c r="T73" i="7" s="1"/>
  <c r="O73" i="7" a="1"/>
  <c r="O73" i="7" s="1"/>
  <c r="L73" i="7" a="1"/>
  <c r="L73" i="7" s="1"/>
  <c r="E67" i="7"/>
  <c r="E66" i="7"/>
  <c r="E72" i="7"/>
  <c r="A83" i="15"/>
  <c r="E70" i="7"/>
  <c r="M73" i="15"/>
  <c r="X67" i="7" l="1" a="1"/>
  <c r="X67" i="7" s="1"/>
  <c r="W67" i="7" a="1"/>
  <c r="W67" i="7" s="1"/>
  <c r="D67" i="7"/>
  <c r="K67" i="7" a="1"/>
  <c r="K67" i="7" s="1"/>
  <c r="T67" i="7" a="1"/>
  <c r="T67" i="7" s="1"/>
  <c r="P67" i="7" a="1"/>
  <c r="P67" i="7" s="1"/>
  <c r="S67" i="7" a="1"/>
  <c r="S67" i="7" s="1"/>
  <c r="L67" i="7" a="1"/>
  <c r="L67" i="7" s="1"/>
  <c r="O67" i="7" a="1"/>
  <c r="O67" i="7" s="1"/>
  <c r="AA76" i="7"/>
  <c r="Q86" i="15" s="1"/>
  <c r="F86" i="15" s="1"/>
  <c r="T65" i="7" a="1"/>
  <c r="T65" i="7" s="1"/>
  <c r="D65" i="7"/>
  <c r="K65" i="7" a="1"/>
  <c r="K65" i="7" s="1"/>
  <c r="L65" i="7" a="1"/>
  <c r="L65" i="7" s="1"/>
  <c r="P65" i="7" a="1"/>
  <c r="P65" i="7" s="1"/>
  <c r="X65" i="7" a="1"/>
  <c r="X65" i="7" s="1"/>
  <c r="S65" i="7" a="1"/>
  <c r="S65" i="7" s="1"/>
  <c r="W65" i="7" a="1"/>
  <c r="W65" i="7" s="1"/>
  <c r="O65" i="7" a="1"/>
  <c r="O65" i="7" s="1"/>
  <c r="O71" i="7" a="1"/>
  <c r="O71" i="7" s="1"/>
  <c r="K71" i="7" a="1"/>
  <c r="K71" i="7" s="1"/>
  <c r="P71" i="7" a="1"/>
  <c r="P71" i="7" s="1"/>
  <c r="W71" i="7" a="1"/>
  <c r="W71" i="7" s="1"/>
  <c r="S71" i="7" a="1"/>
  <c r="S71" i="7" s="1"/>
  <c r="L71" i="7" a="1"/>
  <c r="L71" i="7" s="1"/>
  <c r="X71" i="7" a="1"/>
  <c r="X71" i="7" s="1"/>
  <c r="T71" i="7" a="1"/>
  <c r="T71" i="7" s="1"/>
  <c r="D71" i="7"/>
  <c r="X64" i="7" a="1"/>
  <c r="X64" i="7" s="1"/>
  <c r="P64" i="7" a="1"/>
  <c r="P64" i="7" s="1"/>
  <c r="K64" i="7" a="1"/>
  <c r="K64" i="7" s="1"/>
  <c r="L64" i="7" a="1"/>
  <c r="L64" i="7" s="1"/>
  <c r="T64" i="7" a="1"/>
  <c r="T64" i="7" s="1"/>
  <c r="S64" i="7" a="1"/>
  <c r="S64" i="7" s="1"/>
  <c r="O64" i="7" a="1"/>
  <c r="O64" i="7" s="1"/>
  <c r="D64" i="7"/>
  <c r="W64" i="7" a="1"/>
  <c r="W64" i="7" s="1"/>
  <c r="P62" i="7" a="1"/>
  <c r="P62" i="7" s="1"/>
  <c r="L62" i="7" a="1"/>
  <c r="L62" i="7" s="1"/>
  <c r="W62" i="7" a="1"/>
  <c r="W62" i="7" s="1"/>
  <c r="S62" i="7" a="1"/>
  <c r="S62" i="7" s="1"/>
  <c r="X62" i="7" a="1"/>
  <c r="X62" i="7" s="1"/>
  <c r="D62" i="7"/>
  <c r="T62" i="7" a="1"/>
  <c r="T62" i="7" s="1"/>
  <c r="O62" i="7" a="1"/>
  <c r="O62" i="7" s="1"/>
  <c r="K62" i="7" a="1"/>
  <c r="K62" i="7" s="1"/>
  <c r="O70" i="7" a="1"/>
  <c r="O70" i="7" s="1"/>
  <c r="S70" i="7" a="1"/>
  <c r="S70" i="7" s="1"/>
  <c r="D70" i="7"/>
  <c r="W70" i="7" a="1"/>
  <c r="W70" i="7" s="1"/>
  <c r="X70" i="7" a="1"/>
  <c r="X70" i="7" s="1"/>
  <c r="T70" i="7" a="1"/>
  <c r="T70" i="7" s="1"/>
  <c r="L70" i="7" a="1"/>
  <c r="L70" i="7" s="1"/>
  <c r="P70" i="7" a="1"/>
  <c r="P70" i="7" s="1"/>
  <c r="K70" i="7" a="1"/>
  <c r="K70" i="7" s="1"/>
  <c r="B75" i="7"/>
  <c r="P68" i="7" a="1"/>
  <c r="P68" i="7" s="1"/>
  <c r="S68" i="7" a="1"/>
  <c r="S68" i="7" s="1"/>
  <c r="T68" i="7" a="1"/>
  <c r="T68" i="7" s="1"/>
  <c r="X68" i="7" a="1"/>
  <c r="X68" i="7" s="1"/>
  <c r="K68" i="7" a="1"/>
  <c r="K68" i="7" s="1"/>
  <c r="O68" i="7" a="1"/>
  <c r="O68" i="7" s="1"/>
  <c r="D68" i="7"/>
  <c r="W68" i="7" a="1"/>
  <c r="W68" i="7" s="1"/>
  <c r="L68" i="7" a="1"/>
  <c r="L68" i="7" s="1"/>
  <c r="P72" i="7" a="1"/>
  <c r="P72" i="7" s="1"/>
  <c r="L72" i="7" a="1"/>
  <c r="L72" i="7" s="1"/>
  <c r="O72" i="7" a="1"/>
  <c r="O72" i="7" s="1"/>
  <c r="K72" i="7" a="1"/>
  <c r="K72" i="7" s="1"/>
  <c r="X72" i="7" a="1"/>
  <c r="X72" i="7" s="1"/>
  <c r="W72" i="7" a="1"/>
  <c r="W72" i="7" s="1"/>
  <c r="T72" i="7" a="1"/>
  <c r="T72" i="7" s="1"/>
  <c r="D72" i="7"/>
  <c r="S72" i="7" a="1"/>
  <c r="S72" i="7" s="1"/>
  <c r="W74" i="7" a="1"/>
  <c r="W74" i="7" s="1"/>
  <c r="D74" i="7"/>
  <c r="K74" i="7" a="1"/>
  <c r="K74" i="7" s="1"/>
  <c r="X74" i="7" a="1"/>
  <c r="X74" i="7" s="1"/>
  <c r="P74" i="7" a="1"/>
  <c r="P74" i="7" s="1"/>
  <c r="L74" i="7" a="1"/>
  <c r="L74" i="7" s="1"/>
  <c r="T74" i="7" a="1"/>
  <c r="T74" i="7" s="1"/>
  <c r="S74" i="7" a="1"/>
  <c r="S74" i="7" s="1"/>
  <c r="O74" i="7" a="1"/>
  <c r="O74" i="7" s="1"/>
  <c r="X66" i="7" a="1"/>
  <c r="X66" i="7" s="1"/>
  <c r="O66" i="7" a="1"/>
  <c r="O66" i="7" s="1"/>
  <c r="L66" i="7" a="1"/>
  <c r="L66" i="7" s="1"/>
  <c r="S66" i="7" a="1"/>
  <c r="S66" i="7" s="1"/>
  <c r="T66" i="7" a="1"/>
  <c r="T66" i="7" s="1"/>
  <c r="D66" i="7"/>
  <c r="P66" i="7" a="1"/>
  <c r="P66" i="7" s="1"/>
  <c r="K66" i="7" a="1"/>
  <c r="K66" i="7" s="1"/>
  <c r="W66" i="7" a="1"/>
  <c r="W66" i="7" s="1"/>
  <c r="D69" i="7"/>
  <c r="K69" i="7" a="1"/>
  <c r="K69" i="7" s="1"/>
  <c r="X69" i="7" a="1"/>
  <c r="X69" i="7" s="1"/>
  <c r="S69" i="7" a="1"/>
  <c r="S69" i="7" s="1"/>
  <c r="T69" i="7" a="1"/>
  <c r="T69" i="7" s="1"/>
  <c r="L69" i="7" a="1"/>
  <c r="L69" i="7" s="1"/>
  <c r="P69" i="7" a="1"/>
  <c r="P69" i="7" s="1"/>
  <c r="W69" i="7" a="1"/>
  <c r="W69" i="7" s="1"/>
  <c r="O69" i="7" a="1"/>
  <c r="O69" i="7" s="1"/>
  <c r="E8" i="10" l="1"/>
  <c r="F8" i="10" s="1"/>
  <c r="J62" i="7"/>
  <c r="A72" i="15"/>
  <c r="A77" i="15"/>
  <c r="A74" i="15"/>
  <c r="Y62" i="7"/>
  <c r="Z62" i="7"/>
  <c r="Q62" i="7"/>
  <c r="R62" i="7"/>
  <c r="E76" i="7"/>
  <c r="A82" i="15"/>
  <c r="AA77" i="7"/>
  <c r="Q87" i="15" s="1"/>
  <c r="F87" i="15" s="1"/>
  <c r="A81" i="15"/>
  <c r="A78" i="15"/>
  <c r="B76" i="7"/>
  <c r="A75" i="15"/>
  <c r="J64" i="7"/>
  <c r="E75" i="7"/>
  <c r="A79" i="15"/>
  <c r="U62" i="7"/>
  <c r="V62" i="7"/>
  <c r="A80" i="15"/>
  <c r="A84" i="15"/>
  <c r="M62" i="7"/>
  <c r="N62" i="7"/>
  <c r="A76" i="15"/>
  <c r="W75" i="7" l="1" a="1"/>
  <c r="W75" i="7" s="1"/>
  <c r="O75" i="7" a="1"/>
  <c r="O75" i="7" s="1"/>
  <c r="L75" i="7" a="1"/>
  <c r="L75" i="7" s="1"/>
  <c r="P75" i="7" a="1"/>
  <c r="P75" i="7" s="1"/>
  <c r="S75" i="7" a="1"/>
  <c r="S75" i="7" s="1"/>
  <c r="X75" i="7" a="1"/>
  <c r="X75" i="7" s="1"/>
  <c r="D75" i="7"/>
  <c r="K75" i="7" a="1"/>
  <c r="K75" i="7" s="1"/>
  <c r="T75" i="7" a="1"/>
  <c r="T75" i="7" s="1"/>
  <c r="AA78" i="7"/>
  <c r="Q88" i="15" s="1"/>
  <c r="F88" i="15" s="1"/>
  <c r="X76" i="7" a="1"/>
  <c r="X76" i="7" s="1"/>
  <c r="K76" i="7" a="1"/>
  <c r="K76" i="7" s="1"/>
  <c r="T76" i="7" a="1"/>
  <c r="T76" i="7" s="1"/>
  <c r="S76" i="7" a="1"/>
  <c r="S76" i="7" s="1"/>
  <c r="D76" i="7"/>
  <c r="W76" i="7" a="1"/>
  <c r="W76" i="7" s="1"/>
  <c r="L76" i="7" a="1"/>
  <c r="L76" i="7" s="1"/>
  <c r="O76" i="7" a="1"/>
  <c r="O76" i="7" s="1"/>
  <c r="P76" i="7" a="1"/>
  <c r="P76" i="7" s="1"/>
  <c r="B77" i="7"/>
  <c r="A85" i="15" l="1"/>
  <c r="AA79" i="7"/>
  <c r="Q89" i="15" s="1"/>
  <c r="F89" i="15" s="1"/>
  <c r="B78" i="7"/>
  <c r="E77" i="7"/>
  <c r="E78" i="7"/>
  <c r="A86" i="15"/>
  <c r="H62" i="7" l="1"/>
  <c r="H64" i="7"/>
  <c r="AA80" i="7"/>
  <c r="Q90" i="15" s="1"/>
  <c r="F90" i="15" s="1"/>
  <c r="E79" i="7"/>
  <c r="P73" i="15"/>
  <c r="H63" i="7"/>
  <c r="D78" i="7"/>
  <c r="L78" i="7" a="1"/>
  <c r="L78" i="7" s="1"/>
  <c r="O78" i="7" a="1"/>
  <c r="O78" i="7" s="1"/>
  <c r="S78" i="7" a="1"/>
  <c r="S78" i="7" s="1"/>
  <c r="W78" i="7" a="1"/>
  <c r="W78" i="7" s="1"/>
  <c r="P78" i="7" a="1"/>
  <c r="P78" i="7" s="1"/>
  <c r="X78" i="7" a="1"/>
  <c r="X78" i="7" s="1"/>
  <c r="T78" i="7" a="1"/>
  <c r="T78" i="7" s="1"/>
  <c r="K78" i="7" a="1"/>
  <c r="K78" i="7" s="1"/>
  <c r="W77" i="7" a="1"/>
  <c r="W77" i="7" s="1"/>
  <c r="S77" i="7" a="1"/>
  <c r="S77" i="7" s="1"/>
  <c r="O77" i="7" a="1"/>
  <c r="O77" i="7" s="1"/>
  <c r="P77" i="7" a="1"/>
  <c r="P77" i="7" s="1"/>
  <c r="L77" i="7" a="1"/>
  <c r="L77" i="7" s="1"/>
  <c r="K77" i="7" a="1"/>
  <c r="K77" i="7" s="1"/>
  <c r="D77" i="7"/>
  <c r="X77" i="7" a="1"/>
  <c r="X77" i="7" s="1"/>
  <c r="T77" i="7" a="1"/>
  <c r="T77" i="7" s="1"/>
  <c r="B79" i="7"/>
  <c r="Q64" i="7" l="1"/>
  <c r="Y64" i="7"/>
  <c r="U64" i="7"/>
  <c r="M64" i="7"/>
  <c r="A88" i="15"/>
  <c r="L79" i="7" a="1"/>
  <c r="L79" i="7" s="1"/>
  <c r="P79" i="7" a="1"/>
  <c r="P79" i="7" s="1"/>
  <c r="D79" i="7"/>
  <c r="X79" i="7" a="1"/>
  <c r="X79" i="7" s="1"/>
  <c r="S79" i="7" a="1"/>
  <c r="S79" i="7" s="1"/>
  <c r="W79" i="7" a="1"/>
  <c r="W79" i="7" s="1"/>
  <c r="T79" i="7" a="1"/>
  <c r="T79" i="7" s="1"/>
  <c r="O79" i="7" a="1"/>
  <c r="O79" i="7" s="1"/>
  <c r="K79" i="7" a="1"/>
  <c r="K79" i="7" s="1"/>
  <c r="E80" i="7"/>
  <c r="A87" i="15"/>
  <c r="U77" i="7"/>
  <c r="V77" i="7"/>
  <c r="M77" i="7"/>
  <c r="N77" i="7"/>
  <c r="B80" i="7"/>
  <c r="AA81" i="7"/>
  <c r="Q91" i="15" s="1"/>
  <c r="F91" i="15" s="1"/>
  <c r="Y77" i="7"/>
  <c r="Z77" i="7"/>
  <c r="Q77" i="7"/>
  <c r="R77" i="7"/>
  <c r="A89" i="15" l="1"/>
  <c r="W80" i="7" a="1"/>
  <c r="W80" i="7" s="1"/>
  <c r="X80" i="7" a="1"/>
  <c r="X80" i="7" s="1"/>
  <c r="O80" i="7" a="1"/>
  <c r="O80" i="7" s="1"/>
  <c r="K80" i="7" a="1"/>
  <c r="K80" i="7" s="1"/>
  <c r="L80" i="7" a="1"/>
  <c r="L80" i="7" s="1"/>
  <c r="D80" i="7"/>
  <c r="T80" i="7" a="1"/>
  <c r="T80" i="7" s="1"/>
  <c r="S80" i="7" a="1"/>
  <c r="S80" i="7" s="1"/>
  <c r="P80" i="7" a="1"/>
  <c r="P80" i="7" s="1"/>
  <c r="AA82" i="7"/>
  <c r="Q92" i="15" s="1"/>
  <c r="F92" i="15" s="1"/>
  <c r="B81" i="7"/>
  <c r="E81" i="7" l="1"/>
  <c r="A90" i="15"/>
  <c r="AA83" i="7"/>
  <c r="Q93" i="15" s="1"/>
  <c r="F93" i="15" s="1"/>
  <c r="B82" i="7"/>
  <c r="AA84" i="7" l="1"/>
  <c r="Q94" i="15" s="1"/>
  <c r="F94" i="15" s="1"/>
  <c r="B83" i="7"/>
  <c r="K81" i="7" a="1"/>
  <c r="K81" i="7" s="1"/>
  <c r="X81" i="7" a="1"/>
  <c r="X81" i="7" s="1"/>
  <c r="P81" i="7" a="1"/>
  <c r="P81" i="7" s="1"/>
  <c r="W81" i="7" a="1"/>
  <c r="W81" i="7" s="1"/>
  <c r="D81" i="7"/>
  <c r="L81" i="7" a="1"/>
  <c r="L81" i="7" s="1"/>
  <c r="S81" i="7" a="1"/>
  <c r="S81" i="7" s="1"/>
  <c r="O81" i="7" a="1"/>
  <c r="O81" i="7" s="1"/>
  <c r="T81" i="7" a="1"/>
  <c r="T81" i="7" s="1"/>
  <c r="E82" i="7"/>
  <c r="AA85" i="7" l="1"/>
  <c r="Q95" i="15" s="1"/>
  <c r="F95" i="15" s="1"/>
  <c r="K82" i="7" a="1"/>
  <c r="K82" i="7" s="1"/>
  <c r="W82" i="7" a="1"/>
  <c r="W82" i="7" s="1"/>
  <c r="D82" i="7"/>
  <c r="X82" i="7" a="1"/>
  <c r="X82" i="7" s="1"/>
  <c r="O82" i="7" a="1"/>
  <c r="O82" i="7" s="1"/>
  <c r="L82" i="7" a="1"/>
  <c r="L82" i="7" s="1"/>
  <c r="T82" i="7" a="1"/>
  <c r="T82" i="7" s="1"/>
  <c r="S82" i="7" a="1"/>
  <c r="S82" i="7" s="1"/>
  <c r="P82" i="7" a="1"/>
  <c r="P82" i="7" s="1"/>
  <c r="E83" i="7"/>
  <c r="B84" i="7"/>
  <c r="A91" i="15"/>
  <c r="B85" i="7" l="1"/>
  <c r="O83" i="7" a="1"/>
  <c r="O83" i="7" s="1"/>
  <c r="X83" i="7" a="1"/>
  <c r="X83" i="7" s="1"/>
  <c r="W83" i="7" a="1"/>
  <c r="W83" i="7" s="1"/>
  <c r="D83" i="7"/>
  <c r="S83" i="7" a="1"/>
  <c r="S83" i="7" s="1"/>
  <c r="P83" i="7" a="1"/>
  <c r="P83" i="7" s="1"/>
  <c r="K83" i="7" a="1"/>
  <c r="K83" i="7" s="1"/>
  <c r="T83" i="7" a="1"/>
  <c r="T83" i="7" s="1"/>
  <c r="L83" i="7" a="1"/>
  <c r="L83" i="7" s="1"/>
  <c r="AA86" i="7"/>
  <c r="Q96" i="15" s="1"/>
  <c r="F96" i="15" s="1"/>
  <c r="E85" i="7"/>
  <c r="E84" i="7"/>
  <c r="A92" i="15"/>
  <c r="A93" i="15" l="1"/>
  <c r="Q83" i="7"/>
  <c r="R83" i="7"/>
  <c r="Y83" i="7"/>
  <c r="Z83" i="7"/>
  <c r="U83" i="7"/>
  <c r="V83" i="7"/>
  <c r="P84" i="7" a="1"/>
  <c r="P84" i="7" s="1"/>
  <c r="L84" i="7" a="1"/>
  <c r="L84" i="7" s="1"/>
  <c r="X84" i="7" a="1"/>
  <c r="X84" i="7" s="1"/>
  <c r="D84" i="7"/>
  <c r="S84" i="7" a="1"/>
  <c r="S84" i="7" s="1"/>
  <c r="W84" i="7" a="1"/>
  <c r="W84" i="7" s="1"/>
  <c r="T84" i="7" a="1"/>
  <c r="T84" i="7" s="1"/>
  <c r="O84" i="7" a="1"/>
  <c r="O84" i="7" s="1"/>
  <c r="K84" i="7" a="1"/>
  <c r="K84" i="7" s="1"/>
  <c r="B86" i="7"/>
  <c r="AA87" i="7"/>
  <c r="Q97" i="15" s="1"/>
  <c r="F97" i="15" s="1"/>
  <c r="W85" i="7" a="1"/>
  <c r="W85" i="7" s="1"/>
  <c r="S85" i="7" a="1"/>
  <c r="S85" i="7" s="1"/>
  <c r="O85" i="7" a="1"/>
  <c r="O85" i="7" s="1"/>
  <c r="D85" i="7"/>
  <c r="K85" i="7" a="1"/>
  <c r="K85" i="7" s="1"/>
  <c r="P85" i="7" a="1"/>
  <c r="P85" i="7" s="1"/>
  <c r="T85" i="7" a="1"/>
  <c r="T85" i="7" s="1"/>
  <c r="L85" i="7" a="1"/>
  <c r="L85" i="7" s="1"/>
  <c r="X85" i="7" a="1"/>
  <c r="X85" i="7" s="1"/>
  <c r="M83" i="7"/>
  <c r="N83" i="7"/>
  <c r="A95" i="15" l="1"/>
  <c r="AA88" i="7"/>
  <c r="Q98" i="15" s="1"/>
  <c r="F98" i="15" s="1"/>
  <c r="E86" i="7"/>
  <c r="B87" i="7"/>
  <c r="A94" i="15"/>
  <c r="E88" i="7" l="1"/>
  <c r="E87" i="7"/>
  <c r="AA89" i="7"/>
  <c r="Q99" i="15" s="1"/>
  <c r="F99" i="15" s="1"/>
  <c r="P86" i="7" a="1"/>
  <c r="P86" i="7" s="1"/>
  <c r="D86" i="7"/>
  <c r="O86" i="7" a="1"/>
  <c r="O86" i="7" s="1"/>
  <c r="W86" i="7" a="1"/>
  <c r="W86" i="7" s="1"/>
  <c r="X86" i="7" a="1"/>
  <c r="X86" i="7" s="1"/>
  <c r="S86" i="7" a="1"/>
  <c r="S86" i="7" s="1"/>
  <c r="T86" i="7" a="1"/>
  <c r="T86" i="7" s="1"/>
  <c r="L86" i="7" a="1"/>
  <c r="L86" i="7" s="1"/>
  <c r="K86" i="7" a="1"/>
  <c r="K86" i="7" s="1"/>
  <c r="B88" i="7"/>
  <c r="E89" i="7" l="1"/>
  <c r="O87" i="7" a="1"/>
  <c r="O87" i="7" s="1"/>
  <c r="L87" i="7" a="1"/>
  <c r="L87" i="7" s="1"/>
  <c r="D87" i="7"/>
  <c r="T87" i="7" a="1"/>
  <c r="T87" i="7" s="1"/>
  <c r="P87" i="7" a="1"/>
  <c r="P87" i="7" s="1"/>
  <c r="S87" i="7" a="1"/>
  <c r="S87" i="7" s="1"/>
  <c r="W87" i="7" a="1"/>
  <c r="W87" i="7" s="1"/>
  <c r="K87" i="7" a="1"/>
  <c r="K87" i="7" s="1"/>
  <c r="X87" i="7" a="1"/>
  <c r="X87" i="7" s="1"/>
  <c r="B89" i="7"/>
  <c r="A96" i="15"/>
  <c r="AA90" i="7"/>
  <c r="Q100" i="15" s="1"/>
  <c r="F100" i="15" s="1"/>
  <c r="P88" i="7" a="1"/>
  <c r="P88" i="7" s="1"/>
  <c r="X88" i="7" a="1"/>
  <c r="X88" i="7" s="1"/>
  <c r="T88" i="7" a="1"/>
  <c r="T88" i="7" s="1"/>
  <c r="S88" i="7" a="1"/>
  <c r="S88" i="7" s="1"/>
  <c r="D88" i="7"/>
  <c r="O88" i="7" a="1"/>
  <c r="O88" i="7" s="1"/>
  <c r="L88" i="7" a="1"/>
  <c r="L88" i="7" s="1"/>
  <c r="W88" i="7" a="1"/>
  <c r="W88" i="7" s="1"/>
  <c r="K88" i="7" a="1"/>
  <c r="K88" i="7" s="1"/>
  <c r="AA91" i="7" l="1"/>
  <c r="Q101" i="15" s="1"/>
  <c r="F101" i="15" s="1"/>
  <c r="E90" i="7"/>
  <c r="A98" i="15"/>
  <c r="B90" i="7"/>
  <c r="T89" i="7" a="1"/>
  <c r="T89" i="7" s="1"/>
  <c r="O89" i="7" a="1"/>
  <c r="O89" i="7" s="1"/>
  <c r="L89" i="7" a="1"/>
  <c r="L89" i="7" s="1"/>
  <c r="S89" i="7" a="1"/>
  <c r="S89" i="7" s="1"/>
  <c r="D89" i="7"/>
  <c r="W89" i="7" a="1"/>
  <c r="W89" i="7" s="1"/>
  <c r="P89" i="7" a="1"/>
  <c r="P89" i="7" s="1"/>
  <c r="X89" i="7" a="1"/>
  <c r="X89" i="7" s="1"/>
  <c r="K89" i="7" a="1"/>
  <c r="K89" i="7" s="1"/>
  <c r="A97" i="15"/>
  <c r="F65" i="7" l="1"/>
  <c r="F66" i="7"/>
  <c r="F80" i="7"/>
  <c r="F86" i="7"/>
  <c r="F67" i="7"/>
  <c r="F81" i="7"/>
  <c r="F88" i="7"/>
  <c r="F74" i="7"/>
  <c r="X90" i="7" a="1"/>
  <c r="X90" i="7" s="1"/>
  <c r="T90" i="7" a="1"/>
  <c r="T90" i="7" s="1"/>
  <c r="O90" i="7" a="1"/>
  <c r="O90" i="7" s="1"/>
  <c r="D90" i="7"/>
  <c r="L90" i="7" a="1"/>
  <c r="L90" i="7" s="1"/>
  <c r="W90" i="7" a="1"/>
  <c r="W90" i="7" s="1"/>
  <c r="K90" i="7" a="1"/>
  <c r="K90" i="7" s="1"/>
  <c r="S90" i="7" a="1"/>
  <c r="S90" i="7" s="1"/>
  <c r="P90" i="7" a="1"/>
  <c r="P90" i="7" s="1"/>
  <c r="F83" i="7"/>
  <c r="F69" i="7"/>
  <c r="F79" i="7"/>
  <c r="F77" i="7"/>
  <c r="F87" i="7"/>
  <c r="F82" i="7"/>
  <c r="F90" i="7"/>
  <c r="F75" i="7"/>
  <c r="F76" i="7"/>
  <c r="F73" i="7"/>
  <c r="AA92" i="7"/>
  <c r="Q102" i="15" s="1"/>
  <c r="F102" i="15" s="1"/>
  <c r="F89" i="7"/>
  <c r="F70" i="7"/>
  <c r="B91" i="7"/>
  <c r="F84" i="7"/>
  <c r="A99" i="15"/>
  <c r="F85" i="7"/>
  <c r="F91" i="7"/>
  <c r="F72" i="7"/>
  <c r="F68" i="7"/>
  <c r="F78" i="7"/>
  <c r="F71" i="7"/>
  <c r="F64" i="7"/>
  <c r="F92" i="7" l="1"/>
  <c r="AA93" i="7"/>
  <c r="Q103" i="15" s="1"/>
  <c r="F103" i="15" s="1"/>
  <c r="B92" i="7"/>
  <c r="E92" i="7"/>
  <c r="E91" i="7"/>
  <c r="A100" i="15"/>
  <c r="D91" i="7" l="1"/>
  <c r="S91" i="7" a="1"/>
  <c r="S91" i="7" s="1"/>
  <c r="O91" i="7" a="1"/>
  <c r="O91" i="7" s="1"/>
  <c r="P91" i="7" a="1"/>
  <c r="P91" i="7" s="1"/>
  <c r="T91" i="7" a="1"/>
  <c r="T91" i="7" s="1"/>
  <c r="X91" i="7" a="1"/>
  <c r="X91" i="7" s="1"/>
  <c r="K91" i="7" a="1"/>
  <c r="K91" i="7" s="1"/>
  <c r="W91" i="7" a="1"/>
  <c r="W91" i="7" s="1"/>
  <c r="L91" i="7" a="1"/>
  <c r="L91" i="7" s="1"/>
  <c r="B93" i="7"/>
  <c r="AA94" i="7"/>
  <c r="Q104" i="15" s="1"/>
  <c r="F104" i="15" s="1"/>
  <c r="E93" i="7"/>
  <c r="O92" i="7" a="1"/>
  <c r="O92" i="7" s="1"/>
  <c r="S92" i="7" a="1"/>
  <c r="S92" i="7" s="1"/>
  <c r="L92" i="7" a="1"/>
  <c r="L92" i="7" s="1"/>
  <c r="D92" i="7"/>
  <c r="W92" i="7" a="1"/>
  <c r="W92" i="7" s="1"/>
  <c r="T92" i="7" a="1"/>
  <c r="T92" i="7" s="1"/>
  <c r="K92" i="7" a="1"/>
  <c r="K92" i="7" s="1"/>
  <c r="P92" i="7" a="1"/>
  <c r="P92" i="7" s="1"/>
  <c r="X92" i="7" a="1"/>
  <c r="X92" i="7" s="1"/>
  <c r="F93" i="7"/>
  <c r="B94" i="7" l="1"/>
  <c r="Y91" i="7"/>
  <c r="Z91" i="7"/>
  <c r="T93" i="7" a="1"/>
  <c r="T93" i="7" s="1"/>
  <c r="D93" i="7"/>
  <c r="S93" i="7" a="1"/>
  <c r="S93" i="7" s="1"/>
  <c r="W93" i="7" a="1"/>
  <c r="W93" i="7" s="1"/>
  <c r="K93" i="7" a="1"/>
  <c r="K93" i="7" s="1"/>
  <c r="X93" i="7" a="1"/>
  <c r="X93" i="7" s="1"/>
  <c r="P93" i="7" a="1"/>
  <c r="P93" i="7" s="1"/>
  <c r="L93" i="7" a="1"/>
  <c r="L93" i="7" s="1"/>
  <c r="O93" i="7" a="1"/>
  <c r="O93" i="7" s="1"/>
  <c r="AA95" i="7"/>
  <c r="Q105" i="15" s="1"/>
  <c r="F105" i="15" s="1"/>
  <c r="F94" i="7"/>
  <c r="M91" i="7"/>
  <c r="N91" i="7"/>
  <c r="U91" i="7"/>
  <c r="V91" i="7"/>
  <c r="A102" i="15"/>
  <c r="Q91" i="7"/>
  <c r="R91" i="7"/>
  <c r="E94" i="7"/>
  <c r="A101" i="15"/>
  <c r="E95" i="7" l="1"/>
  <c r="L94" i="7" a="1"/>
  <c r="L94" i="7" s="1"/>
  <c r="O94" i="7" a="1"/>
  <c r="O94" i="7" s="1"/>
  <c r="D94" i="7"/>
  <c r="K94" i="7" a="1"/>
  <c r="K94" i="7" s="1"/>
  <c r="P94" i="7" a="1"/>
  <c r="P94" i="7" s="1"/>
  <c r="T94" i="7" a="1"/>
  <c r="T94" i="7" s="1"/>
  <c r="S94" i="7" a="1"/>
  <c r="S94" i="7" s="1"/>
  <c r="X94" i="7" a="1"/>
  <c r="X94" i="7" s="1"/>
  <c r="W94" i="7" a="1"/>
  <c r="W94" i="7" s="1"/>
  <c r="B95" i="7"/>
  <c r="A103" i="15"/>
  <c r="AA96" i="7"/>
  <c r="Q106" i="15" s="1"/>
  <c r="F106" i="15" s="1"/>
  <c r="F95" i="7"/>
  <c r="AA97" i="7" l="1"/>
  <c r="Q107" i="15" s="1"/>
  <c r="F107" i="15" s="1"/>
  <c r="F96" i="7"/>
  <c r="S95" i="7" a="1"/>
  <c r="S95" i="7" s="1"/>
  <c r="X95" i="7" a="1"/>
  <c r="X95" i="7" s="1"/>
  <c r="P95" i="7" a="1"/>
  <c r="P95" i="7" s="1"/>
  <c r="W95" i="7" a="1"/>
  <c r="W95" i="7" s="1"/>
  <c r="K95" i="7" a="1"/>
  <c r="K95" i="7" s="1"/>
  <c r="T95" i="7" a="1"/>
  <c r="T95" i="7" s="1"/>
  <c r="L95" i="7" a="1"/>
  <c r="L95" i="7" s="1"/>
  <c r="D95" i="7"/>
  <c r="O95" i="7" a="1"/>
  <c r="O95" i="7" s="1"/>
  <c r="A104" i="15"/>
  <c r="B96" i="7"/>
  <c r="B97" i="7" l="1"/>
  <c r="M95" i="7"/>
  <c r="N95" i="7"/>
  <c r="Q95" i="7"/>
  <c r="R95" i="7"/>
  <c r="AA98" i="7"/>
  <c r="Q108" i="15" s="1"/>
  <c r="F108" i="15" s="1"/>
  <c r="U95" i="7"/>
  <c r="V95" i="7"/>
  <c r="Y95" i="7"/>
  <c r="Z95" i="7"/>
  <c r="F97" i="7"/>
  <c r="E97" i="7"/>
  <c r="A105" i="15"/>
  <c r="E96" i="7"/>
  <c r="F98" i="7" l="1"/>
  <c r="AA99" i="7"/>
  <c r="Q109" i="15" s="1"/>
  <c r="F109" i="15" s="1"/>
  <c r="X97" i="7" a="1"/>
  <c r="X97" i="7" s="1"/>
  <c r="T97" i="7" a="1"/>
  <c r="T97" i="7" s="1"/>
  <c r="L97" i="7" a="1"/>
  <c r="L97" i="7" s="1"/>
  <c r="S97" i="7" a="1"/>
  <c r="S97" i="7" s="1"/>
  <c r="K97" i="7" a="1"/>
  <c r="K97" i="7" s="1"/>
  <c r="D97" i="7"/>
  <c r="O97" i="7" a="1"/>
  <c r="O97" i="7" s="1"/>
  <c r="P97" i="7" a="1"/>
  <c r="P97" i="7" s="1"/>
  <c r="W97" i="7" a="1"/>
  <c r="W97" i="7" s="1"/>
  <c r="X96" i="7" a="1"/>
  <c r="X96" i="7" s="1"/>
  <c r="S96" i="7" a="1"/>
  <c r="S96" i="7" s="1"/>
  <c r="W96" i="7" a="1"/>
  <c r="W96" i="7" s="1"/>
  <c r="K96" i="7" a="1"/>
  <c r="K96" i="7" s="1"/>
  <c r="D96" i="7"/>
  <c r="O96" i="7" a="1"/>
  <c r="O96" i="7" s="1"/>
  <c r="T96" i="7" a="1"/>
  <c r="T96" i="7" s="1"/>
  <c r="L96" i="7" a="1"/>
  <c r="L96" i="7" s="1"/>
  <c r="P96" i="7" a="1"/>
  <c r="P96" i="7" s="1"/>
  <c r="B98" i="7"/>
  <c r="E98" i="7"/>
  <c r="F99" i="7" l="1"/>
  <c r="Q97" i="7"/>
  <c r="R97" i="7"/>
  <c r="A107" i="15"/>
  <c r="B99" i="7"/>
  <c r="M97" i="7"/>
  <c r="N97" i="7"/>
  <c r="S98" i="7" a="1"/>
  <c r="S98" i="7" s="1"/>
  <c r="D98" i="7"/>
  <c r="L98" i="7" a="1"/>
  <c r="L98" i="7" s="1"/>
  <c r="T98" i="7" a="1"/>
  <c r="T98" i="7" s="1"/>
  <c r="W98" i="7" a="1"/>
  <c r="W98" i="7" s="1"/>
  <c r="O98" i="7" a="1"/>
  <c r="O98" i="7" s="1"/>
  <c r="K98" i="7" a="1"/>
  <c r="K98" i="7" s="1"/>
  <c r="X98" i="7" a="1"/>
  <c r="X98" i="7" s="1"/>
  <c r="P98" i="7" a="1"/>
  <c r="P98" i="7" s="1"/>
  <c r="A106" i="15"/>
  <c r="AA100" i="7"/>
  <c r="Q110" i="15" s="1"/>
  <c r="F110" i="15" s="1"/>
  <c r="U97" i="7"/>
  <c r="V97" i="7"/>
  <c r="Y97" i="7"/>
  <c r="Z97" i="7"/>
  <c r="A108" i="15" l="1"/>
  <c r="B100" i="7"/>
  <c r="AA101" i="7"/>
  <c r="Q111" i="15" s="1"/>
  <c r="F111" i="15" s="1"/>
  <c r="F100" i="7"/>
  <c r="E99" i="7"/>
  <c r="O99" i="7" l="1" a="1"/>
  <c r="O99" i="7" s="1"/>
  <c r="S99" i="7" a="1"/>
  <c r="S99" i="7" s="1"/>
  <c r="D99" i="7"/>
  <c r="W99" i="7" a="1"/>
  <c r="W99" i="7" s="1"/>
  <c r="P99" i="7" a="1"/>
  <c r="P99" i="7" s="1"/>
  <c r="X99" i="7" a="1"/>
  <c r="X99" i="7" s="1"/>
  <c r="Y99" i="7" s="1"/>
  <c r="Z99" i="7" s="1"/>
  <c r="K99" i="7" a="1"/>
  <c r="K99" i="7" s="1"/>
  <c r="T99" i="7" a="1"/>
  <c r="T99" i="7" s="1"/>
  <c r="U99" i="7" s="1"/>
  <c r="V99" i="7" s="1"/>
  <c r="L99" i="7" a="1"/>
  <c r="L99" i="7" s="1"/>
  <c r="E101" i="7"/>
  <c r="F101" i="7"/>
  <c r="B101" i="7"/>
  <c r="AA102" i="7"/>
  <c r="Q112" i="15" s="1"/>
  <c r="F112" i="15" s="1"/>
  <c r="E100" i="7"/>
  <c r="F102" i="7" l="1"/>
  <c r="E102" i="7"/>
  <c r="B102" i="7"/>
  <c r="O100" i="7" a="1"/>
  <c r="O100" i="7" s="1"/>
  <c r="K100" i="7" a="1"/>
  <c r="K100" i="7" s="1"/>
  <c r="X100" i="7" a="1"/>
  <c r="X100" i="7" s="1"/>
  <c r="P100" i="7" a="1"/>
  <c r="P100" i="7" s="1"/>
  <c r="S100" i="7" a="1"/>
  <c r="S100" i="7" s="1"/>
  <c r="L100" i="7" a="1"/>
  <c r="L100" i="7" s="1"/>
  <c r="D100" i="7"/>
  <c r="W100" i="7" a="1"/>
  <c r="W100" i="7" s="1"/>
  <c r="T100" i="7" a="1"/>
  <c r="T100" i="7" s="1"/>
  <c r="AA103" i="7"/>
  <c r="Q113" i="15" s="1"/>
  <c r="F113" i="15" s="1"/>
  <c r="M99" i="7"/>
  <c r="N99" i="7"/>
  <c r="R99" i="7"/>
  <c r="Q99" i="7"/>
  <c r="A109" i="15"/>
  <c r="K101" i="7" a="1"/>
  <c r="K101" i="7" s="1"/>
  <c r="P101" i="7" a="1"/>
  <c r="P101" i="7" s="1"/>
  <c r="W101" i="7" a="1"/>
  <c r="W101" i="7" s="1"/>
  <c r="T101" i="7" a="1"/>
  <c r="T101" i="7" s="1"/>
  <c r="L101" i="7" a="1"/>
  <c r="L101" i="7" s="1"/>
  <c r="X101" i="7" a="1"/>
  <c r="X101" i="7" s="1"/>
  <c r="S101" i="7" a="1"/>
  <c r="S101" i="7" s="1"/>
  <c r="D101" i="7"/>
  <c r="O101" i="7" a="1"/>
  <c r="O101" i="7" s="1"/>
  <c r="A110" i="15" l="1"/>
  <c r="AA104" i="7"/>
  <c r="Q114" i="15" s="1"/>
  <c r="F114" i="15" s="1"/>
  <c r="F103" i="7"/>
  <c r="A111" i="15"/>
  <c r="D102" i="7"/>
  <c r="W102" i="7" a="1"/>
  <c r="W102" i="7" s="1"/>
  <c r="X102" i="7" a="1"/>
  <c r="X102" i="7" s="1"/>
  <c r="L102" i="7" a="1"/>
  <c r="L102" i="7" s="1"/>
  <c r="T102" i="7" a="1"/>
  <c r="T102" i="7" s="1"/>
  <c r="O102" i="7" a="1"/>
  <c r="O102" i="7" s="1"/>
  <c r="K102" i="7" a="1"/>
  <c r="K102" i="7" s="1"/>
  <c r="S102" i="7" a="1"/>
  <c r="S102" i="7" s="1"/>
  <c r="P102" i="7" a="1"/>
  <c r="P102" i="7" s="1"/>
  <c r="B103" i="7"/>
  <c r="I66" i="7" l="1"/>
  <c r="E103" i="7"/>
  <c r="I65" i="7"/>
  <c r="AA105" i="7"/>
  <c r="Q115" i="15" s="1"/>
  <c r="F115" i="15" s="1"/>
  <c r="J65" i="7"/>
  <c r="J66" i="7"/>
  <c r="F104" i="7"/>
  <c r="B104" i="7"/>
  <c r="A112" i="15"/>
  <c r="I67" i="7" l="1"/>
  <c r="J67" i="7"/>
  <c r="E104" i="7"/>
  <c r="H65" i="7"/>
  <c r="T103" i="7" a="1"/>
  <c r="T103" i="7" s="1"/>
  <c r="X103" i="7" a="1"/>
  <c r="X103" i="7" s="1"/>
  <c r="L103" i="7" a="1"/>
  <c r="L103" i="7" s="1"/>
  <c r="O103" i="7" a="1"/>
  <c r="O103" i="7" s="1"/>
  <c r="P103" i="7" a="1"/>
  <c r="P103" i="7" s="1"/>
  <c r="S103" i="7" a="1"/>
  <c r="S103" i="7" s="1"/>
  <c r="K103" i="7" a="1"/>
  <c r="K103" i="7" s="1"/>
  <c r="W103" i="7" a="1"/>
  <c r="W103" i="7" s="1"/>
  <c r="D103" i="7"/>
  <c r="H66" i="7"/>
  <c r="F105" i="7"/>
  <c r="B105" i="7"/>
  <c r="M66" i="7" l="1"/>
  <c r="Y66" i="7"/>
  <c r="U66" i="7"/>
  <c r="Q66" i="7"/>
  <c r="E105" i="7"/>
  <c r="B106" i="7"/>
  <c r="AA107" i="7"/>
  <c r="Q117" i="15" s="1"/>
  <c r="F117" i="15" s="1"/>
  <c r="I68" i="7"/>
  <c r="J68" i="7"/>
  <c r="F106" i="7"/>
  <c r="W104" i="7" a="1"/>
  <c r="W104" i="7" s="1"/>
  <c r="P104" i="7" a="1"/>
  <c r="P104" i="7" s="1"/>
  <c r="X104" i="7" a="1"/>
  <c r="X104" i="7" s="1"/>
  <c r="T104" i="7" a="1"/>
  <c r="T104" i="7" s="1"/>
  <c r="O104" i="7" a="1"/>
  <c r="O104" i="7" s="1"/>
  <c r="D104" i="7"/>
  <c r="K104" i="7" a="1"/>
  <c r="K104" i="7" s="1"/>
  <c r="S104" i="7" a="1"/>
  <c r="S104" i="7" s="1"/>
  <c r="L104" i="7" a="1"/>
  <c r="L104" i="7" s="1"/>
  <c r="H67" i="7"/>
  <c r="A113" i="15"/>
  <c r="Y67" i="7" l="1"/>
  <c r="M67" i="7"/>
  <c r="U67" i="7"/>
  <c r="Q67" i="7"/>
  <c r="J69" i="7"/>
  <c r="Q104" i="7"/>
  <c r="R104" i="7"/>
  <c r="F107" i="7"/>
  <c r="E107" i="7"/>
  <c r="E106" i="7"/>
  <c r="M104" i="7"/>
  <c r="N104" i="7"/>
  <c r="B107" i="7"/>
  <c r="A114" i="15"/>
  <c r="H68" i="7"/>
  <c r="P105" i="7" a="1"/>
  <c r="P105" i="7" s="1"/>
  <c r="D105" i="7"/>
  <c r="O105" i="7" a="1"/>
  <c r="O105" i="7" s="1"/>
  <c r="W105" i="7" a="1"/>
  <c r="W105" i="7" s="1"/>
  <c r="S105" i="7" a="1"/>
  <c r="S105" i="7" s="1"/>
  <c r="K105" i="7" a="1"/>
  <c r="K105" i="7" s="1"/>
  <c r="T105" i="7" a="1"/>
  <c r="T105" i="7" s="1"/>
  <c r="L105" i="7" a="1"/>
  <c r="L105" i="7" s="1"/>
  <c r="X105" i="7" a="1"/>
  <c r="X105" i="7" s="1"/>
  <c r="I69" i="7"/>
  <c r="U104" i="7"/>
  <c r="V104" i="7"/>
  <c r="Y104" i="7"/>
  <c r="Z104" i="7"/>
  <c r="Y68" i="7" l="1"/>
  <c r="U68" i="7"/>
  <c r="M68" i="7"/>
  <c r="Q68" i="7"/>
  <c r="B108" i="7"/>
  <c r="E108" i="7"/>
  <c r="F108" i="7"/>
  <c r="L107" i="7" a="1"/>
  <c r="L107" i="7" s="1"/>
  <c r="P107" i="7" a="1"/>
  <c r="P107" i="7" s="1"/>
  <c r="X107" i="7" a="1"/>
  <c r="X107" i="7" s="1"/>
  <c r="D107" i="7"/>
  <c r="W107" i="7" a="1"/>
  <c r="W107" i="7" s="1"/>
  <c r="S107" i="7" a="1"/>
  <c r="S107" i="7" s="1"/>
  <c r="T107" i="7" a="1"/>
  <c r="T107" i="7" s="1"/>
  <c r="K107" i="7" a="1"/>
  <c r="K107" i="7" s="1"/>
  <c r="O107" i="7" a="1"/>
  <c r="O107" i="7" s="1"/>
  <c r="H69" i="7"/>
  <c r="L106" i="7" a="1"/>
  <c r="L106" i="7" s="1"/>
  <c r="O106" i="7" a="1"/>
  <c r="O106" i="7" s="1"/>
  <c r="T106" i="7" a="1"/>
  <c r="T106" i="7" s="1"/>
  <c r="W106" i="7" a="1"/>
  <c r="W106" i="7" s="1"/>
  <c r="X106" i="7" a="1"/>
  <c r="X106" i="7" s="1"/>
  <c r="S106" i="7" a="1"/>
  <c r="S106" i="7" s="1"/>
  <c r="K106" i="7" a="1"/>
  <c r="K106" i="7" s="1"/>
  <c r="D106" i="7"/>
  <c r="P106" i="7" a="1"/>
  <c r="P106" i="7" s="1"/>
  <c r="J70" i="7"/>
  <c r="I70" i="7"/>
  <c r="A115" i="15"/>
  <c r="S18" i="4" l="1"/>
  <c r="M69" i="7"/>
  <c r="Y69" i="7"/>
  <c r="U69" i="7"/>
  <c r="Q69" i="7"/>
  <c r="A116" i="15"/>
  <c r="R18" i="4"/>
  <c r="H70" i="7"/>
  <c r="A117" i="15"/>
  <c r="B109" i="7"/>
  <c r="F109" i="7"/>
  <c r="J71" i="7"/>
  <c r="I71" i="7"/>
  <c r="O108" i="7" a="1"/>
  <c r="O108" i="7" s="1"/>
  <c r="L108" i="7" a="1"/>
  <c r="L108" i="7" s="1"/>
  <c r="W108" i="7" a="1"/>
  <c r="W108" i="7" s="1"/>
  <c r="S108" i="7" a="1"/>
  <c r="S108" i="7" s="1"/>
  <c r="T108" i="7" a="1"/>
  <c r="T108" i="7" s="1"/>
  <c r="X108" i="7" a="1"/>
  <c r="X108" i="7" s="1"/>
  <c r="P108" i="7" a="1"/>
  <c r="P108" i="7" s="1"/>
  <c r="K108" i="7" a="1"/>
  <c r="K108" i="7" s="1"/>
  <c r="D108" i="7"/>
  <c r="T18" i="4" l="1"/>
  <c r="S19" i="4"/>
  <c r="R19" i="4"/>
  <c r="U70" i="7"/>
  <c r="Q70" i="7"/>
  <c r="M70" i="7"/>
  <c r="Y70" i="7"/>
  <c r="I72" i="7"/>
  <c r="B110" i="7"/>
  <c r="A118" i="15"/>
  <c r="E110" i="7"/>
  <c r="J72" i="7"/>
  <c r="AA109" i="7"/>
  <c r="Q119" i="15" s="1"/>
  <c r="F119" i="15" s="1"/>
  <c r="F110" i="7"/>
  <c r="H71" i="7"/>
  <c r="AA111" i="7"/>
  <c r="Q121" i="15" s="1"/>
  <c r="F121" i="15" s="1"/>
  <c r="E109" i="7"/>
  <c r="T19" i="4" l="1"/>
  <c r="Y71" i="7"/>
  <c r="U71" i="7"/>
  <c r="Q71" i="7"/>
  <c r="M71" i="7"/>
  <c r="AA110" i="7"/>
  <c r="Q120" i="15" s="1"/>
  <c r="F120" i="15" s="1"/>
  <c r="R20" i="4"/>
  <c r="H72" i="7"/>
  <c r="B111" i="7"/>
  <c r="I73" i="7"/>
  <c r="L109" i="7" a="1"/>
  <c r="L109" i="7" s="1"/>
  <c r="W109" i="7" a="1"/>
  <c r="W109" i="7" s="1"/>
  <c r="P109" i="7" a="1"/>
  <c r="P109" i="7" s="1"/>
  <c r="S109" i="7" a="1"/>
  <c r="S109" i="7" s="1"/>
  <c r="X109" i="7" a="1"/>
  <c r="X109" i="7" s="1"/>
  <c r="O109" i="7" a="1"/>
  <c r="O109" i="7" s="1"/>
  <c r="K109" i="7" a="1"/>
  <c r="K109" i="7" s="1"/>
  <c r="D109" i="7"/>
  <c r="T109" i="7" a="1"/>
  <c r="T109" i="7" s="1"/>
  <c r="J73" i="7"/>
  <c r="S20" i="4"/>
  <c r="F111" i="7"/>
  <c r="T110" i="7" a="1"/>
  <c r="T110" i="7" s="1"/>
  <c r="S110" i="7" a="1"/>
  <c r="S110" i="7" s="1"/>
  <c r="D110" i="7"/>
  <c r="W110" i="7" a="1"/>
  <c r="W110" i="7" s="1"/>
  <c r="O110" i="7" a="1"/>
  <c r="O110" i="7" s="1"/>
  <c r="L110" i="7" a="1"/>
  <c r="L110" i="7" s="1"/>
  <c r="P110" i="7" a="1"/>
  <c r="P110" i="7" s="1"/>
  <c r="X110" i="7" a="1"/>
  <c r="X110" i="7" s="1"/>
  <c r="K110" i="7" a="1"/>
  <c r="K110" i="7" s="1"/>
  <c r="AA112" i="7"/>
  <c r="Q122" i="15" s="1"/>
  <c r="F122" i="15" s="1"/>
  <c r="T20" i="4" l="1"/>
  <c r="M72" i="7"/>
  <c r="Y72" i="7"/>
  <c r="U72" i="7"/>
  <c r="Q72" i="7"/>
  <c r="R21" i="4"/>
  <c r="H73" i="7"/>
  <c r="S21" i="4"/>
  <c r="J74" i="7"/>
  <c r="E111" i="7"/>
  <c r="A120" i="15"/>
  <c r="I74" i="7"/>
  <c r="AA113" i="7"/>
  <c r="Q123" i="15" s="1"/>
  <c r="F123" i="15" s="1"/>
  <c r="F112" i="7"/>
  <c r="B112" i="7"/>
  <c r="A119" i="15"/>
  <c r="R22" i="4"/>
  <c r="T21" i="4" l="1"/>
  <c r="S22" i="4"/>
  <c r="T22" i="4" s="1"/>
  <c r="Y73" i="7"/>
  <c r="M73" i="7"/>
  <c r="U73" i="7"/>
  <c r="Q73" i="7"/>
  <c r="J75" i="7"/>
  <c r="H74" i="7"/>
  <c r="I75" i="7"/>
  <c r="E112" i="7"/>
  <c r="F113" i="7"/>
  <c r="AA114" i="7"/>
  <c r="Q124" i="15" s="1"/>
  <c r="F124" i="15" s="1"/>
  <c r="B113" i="7"/>
  <c r="P111" i="7" a="1"/>
  <c r="P111" i="7" s="1"/>
  <c r="W111" i="7" a="1"/>
  <c r="W111" i="7" s="1"/>
  <c r="S111" i="7" a="1"/>
  <c r="S111" i="7" s="1"/>
  <c r="K111" i="7" a="1"/>
  <c r="K111" i="7" s="1"/>
  <c r="O111" i="7" a="1"/>
  <c r="O111" i="7" s="1"/>
  <c r="D111" i="7"/>
  <c r="T111" i="7" a="1"/>
  <c r="T111" i="7" s="1"/>
  <c r="L111" i="7" a="1"/>
  <c r="L111" i="7" s="1"/>
  <c r="X111" i="7" a="1"/>
  <c r="X111" i="7" s="1"/>
  <c r="M74" i="7" l="1"/>
  <c r="U74" i="7"/>
  <c r="Q74" i="7"/>
  <c r="Y74" i="7"/>
  <c r="R23" i="4"/>
  <c r="E113" i="7"/>
  <c r="A121" i="15"/>
  <c r="S23" i="4"/>
  <c r="AA115" i="7"/>
  <c r="Q125" i="15" s="1"/>
  <c r="F125" i="15" s="1"/>
  <c r="F114" i="7"/>
  <c r="S112" i="7" a="1"/>
  <c r="S112" i="7" s="1"/>
  <c r="P112" i="7" a="1"/>
  <c r="P112" i="7" s="1"/>
  <c r="T112" i="7" a="1"/>
  <c r="T112" i="7" s="1"/>
  <c r="X112" i="7" a="1"/>
  <c r="X112" i="7" s="1"/>
  <c r="K112" i="7" a="1"/>
  <c r="K112" i="7" s="1"/>
  <c r="L112" i="7" a="1"/>
  <c r="L112" i="7" s="1"/>
  <c r="W112" i="7" a="1"/>
  <c r="W112" i="7" s="1"/>
  <c r="O112" i="7" a="1"/>
  <c r="O112" i="7" s="1"/>
  <c r="D112" i="7"/>
  <c r="H75" i="7"/>
  <c r="J76" i="7"/>
  <c r="I76" i="7"/>
  <c r="B114" i="7"/>
  <c r="T23" i="4" l="1"/>
  <c r="S24" i="4"/>
  <c r="R24" i="4"/>
  <c r="M75" i="7"/>
  <c r="Y75" i="7"/>
  <c r="Q75" i="7"/>
  <c r="U75" i="7"/>
  <c r="F115" i="7"/>
  <c r="AA116" i="7"/>
  <c r="Q126" i="15" s="1"/>
  <c r="F126" i="15" s="1"/>
  <c r="I77" i="7"/>
  <c r="H76" i="7"/>
  <c r="A122" i="15"/>
  <c r="X113" i="7" a="1"/>
  <c r="X113" i="7" s="1"/>
  <c r="T113" i="7" a="1"/>
  <c r="T113" i="7" s="1"/>
  <c r="S113" i="7" a="1"/>
  <c r="S113" i="7" s="1"/>
  <c r="P113" i="7" a="1"/>
  <c r="P113" i="7" s="1"/>
  <c r="O113" i="7" a="1"/>
  <c r="O113" i="7" s="1"/>
  <c r="W113" i="7" a="1"/>
  <c r="W113" i="7" s="1"/>
  <c r="L113" i="7" a="1"/>
  <c r="L113" i="7" s="1"/>
  <c r="D113" i="7"/>
  <c r="K113" i="7" a="1"/>
  <c r="K113" i="7" s="1"/>
  <c r="J77" i="7"/>
  <c r="E114" i="7"/>
  <c r="B115" i="7"/>
  <c r="R25" i="4"/>
  <c r="T24" i="4" l="1"/>
  <c r="F116" i="7"/>
  <c r="W114" i="7" a="1"/>
  <c r="W114" i="7" s="1"/>
  <c r="D114" i="7"/>
  <c r="T114" i="7" a="1"/>
  <c r="T114" i="7" s="1"/>
  <c r="S114" i="7" a="1"/>
  <c r="S114" i="7" s="1"/>
  <c r="O114" i="7" a="1"/>
  <c r="O114" i="7" s="1"/>
  <c r="X114" i="7" a="1"/>
  <c r="X114" i="7" s="1"/>
  <c r="P114" i="7" a="1"/>
  <c r="P114" i="7" s="1"/>
  <c r="L114" i="7" a="1"/>
  <c r="L114" i="7" s="1"/>
  <c r="K114" i="7" a="1"/>
  <c r="K114" i="7" s="1"/>
  <c r="E116" i="7"/>
  <c r="E115" i="7"/>
  <c r="A123" i="15"/>
  <c r="B116" i="7"/>
  <c r="J78" i="7"/>
  <c r="S25" i="4"/>
  <c r="T25" i="4" s="1"/>
  <c r="I78" i="7"/>
  <c r="AA117" i="7"/>
  <c r="Q127" i="15" s="1"/>
  <c r="F127" i="15" s="1"/>
  <c r="H77" i="7"/>
  <c r="S26" i="4"/>
  <c r="R26" i="4" l="1"/>
  <c r="T26" i="4" s="1"/>
  <c r="K115" i="7" a="1"/>
  <c r="K115" i="7" s="1"/>
  <c r="X115" i="7" a="1"/>
  <c r="X115" i="7" s="1"/>
  <c r="O115" i="7" a="1"/>
  <c r="O115" i="7" s="1"/>
  <c r="W115" i="7" a="1"/>
  <c r="W115" i="7" s="1"/>
  <c r="T115" i="7" a="1"/>
  <c r="T115" i="7" s="1"/>
  <c r="D115" i="7"/>
  <c r="S115" i="7" a="1"/>
  <c r="S115" i="7" s="1"/>
  <c r="L115" i="7" a="1"/>
  <c r="L115" i="7" s="1"/>
  <c r="P115" i="7" a="1"/>
  <c r="P115" i="7" s="1"/>
  <c r="I79" i="7"/>
  <c r="F117" i="7"/>
  <c r="J79" i="7"/>
  <c r="E117" i="7"/>
  <c r="K116" i="7" a="1"/>
  <c r="K116" i="7" s="1"/>
  <c r="O116" i="7" a="1"/>
  <c r="O116" i="7" s="1"/>
  <c r="P116" i="7" a="1"/>
  <c r="P116" i="7" s="1"/>
  <c r="W116" i="7" a="1"/>
  <c r="W116" i="7" s="1"/>
  <c r="L116" i="7" a="1"/>
  <c r="L116" i="7" s="1"/>
  <c r="T116" i="7" a="1"/>
  <c r="T116" i="7" s="1"/>
  <c r="S116" i="7" a="1"/>
  <c r="S116" i="7" s="1"/>
  <c r="D116" i="7"/>
  <c r="X116" i="7" a="1"/>
  <c r="X116" i="7" s="1"/>
  <c r="A124" i="15"/>
  <c r="B117" i="7"/>
  <c r="H78" i="7"/>
  <c r="AA118" i="7"/>
  <c r="Q128" i="15" s="1"/>
  <c r="F128" i="15" s="1"/>
  <c r="Q78" i="7" l="1"/>
  <c r="M78" i="7"/>
  <c r="U78" i="7"/>
  <c r="Y78" i="7"/>
  <c r="R27" i="4"/>
  <c r="S27" i="4"/>
  <c r="AA119" i="7"/>
  <c r="Q129" i="15" s="1"/>
  <c r="F129" i="15" s="1"/>
  <c r="I80" i="7"/>
  <c r="A125" i="15"/>
  <c r="F118" i="7"/>
  <c r="H79" i="7"/>
  <c r="J80" i="7"/>
  <c r="A126" i="15"/>
  <c r="O117" i="7" a="1"/>
  <c r="O117" i="7" s="1"/>
  <c r="X117" i="7" a="1"/>
  <c r="X117" i="7" s="1"/>
  <c r="P117" i="7" a="1"/>
  <c r="P117" i="7" s="1"/>
  <c r="S117" i="7" a="1"/>
  <c r="S117" i="7" s="1"/>
  <c r="L117" i="7" a="1"/>
  <c r="L117" i="7" s="1"/>
  <c r="D117" i="7"/>
  <c r="K117" i="7" a="1"/>
  <c r="K117" i="7" s="1"/>
  <c r="W117" i="7" a="1"/>
  <c r="W117" i="7" s="1"/>
  <c r="T117" i="7" a="1"/>
  <c r="T117" i="7" s="1"/>
  <c r="B118" i="7"/>
  <c r="R28" i="4"/>
  <c r="Y79" i="7" l="1"/>
  <c r="U79" i="7"/>
  <c r="Q79" i="7"/>
  <c r="M79" i="7"/>
  <c r="T27" i="4"/>
  <c r="AA120" i="7"/>
  <c r="Q130" i="15" s="1"/>
  <c r="F130" i="15" s="1"/>
  <c r="H80" i="7"/>
  <c r="J81" i="7"/>
  <c r="Q117" i="7"/>
  <c r="R117" i="7"/>
  <c r="Y117" i="7"/>
  <c r="Z117" i="7"/>
  <c r="F119" i="7"/>
  <c r="U117" i="7"/>
  <c r="V117" i="7"/>
  <c r="M117" i="7"/>
  <c r="N117" i="7"/>
  <c r="E118" i="7"/>
  <c r="B119" i="7"/>
  <c r="I81" i="7"/>
  <c r="S28" i="4"/>
  <c r="T28" i="4" s="1"/>
  <c r="A127" i="15"/>
  <c r="R29" i="4" l="1"/>
  <c r="S29" i="4"/>
  <c r="Y80" i="7"/>
  <c r="U80" i="7"/>
  <c r="Q80" i="7"/>
  <c r="M80" i="7"/>
  <c r="AA121" i="7"/>
  <c r="Q131" i="15" s="1"/>
  <c r="F131" i="15" s="1"/>
  <c r="H81" i="7"/>
  <c r="E120" i="7"/>
  <c r="J82" i="7"/>
  <c r="X118" i="7" a="1"/>
  <c r="X118" i="7" s="1"/>
  <c r="D118" i="7"/>
  <c r="K118" i="7" a="1"/>
  <c r="K118" i="7" s="1"/>
  <c r="T118" i="7" a="1"/>
  <c r="T118" i="7" s="1"/>
  <c r="W118" i="7" a="1"/>
  <c r="W118" i="7" s="1"/>
  <c r="P118" i="7" a="1"/>
  <c r="P118" i="7" s="1"/>
  <c r="O118" i="7" a="1"/>
  <c r="O118" i="7" s="1"/>
  <c r="L118" i="7" a="1"/>
  <c r="L118" i="7" s="1"/>
  <c r="S118" i="7" a="1"/>
  <c r="S118" i="7" s="1"/>
  <c r="I82" i="7"/>
  <c r="F120" i="7"/>
  <c r="B120" i="7"/>
  <c r="E119" i="7"/>
  <c r="T29" i="4" l="1"/>
  <c r="Q81" i="7"/>
  <c r="M81" i="7"/>
  <c r="Y81" i="7"/>
  <c r="U81" i="7"/>
  <c r="O119" i="7" a="1"/>
  <c r="O119" i="7" s="1"/>
  <c r="D119" i="7"/>
  <c r="T119" i="7" a="1"/>
  <c r="T119" i="7" s="1"/>
  <c r="W119" i="7" a="1"/>
  <c r="W119" i="7" s="1"/>
  <c r="P119" i="7" a="1"/>
  <c r="P119" i="7" s="1"/>
  <c r="L119" i="7" a="1"/>
  <c r="L119" i="7" s="1"/>
  <c r="X119" i="7" a="1"/>
  <c r="X119" i="7" s="1"/>
  <c r="K119" i="7" a="1"/>
  <c r="K119" i="7" s="1"/>
  <c r="S119" i="7" a="1"/>
  <c r="S119" i="7" s="1"/>
  <c r="S30" i="4"/>
  <c r="H82" i="7"/>
  <c r="L120" i="7" a="1"/>
  <c r="L120" i="7" s="1"/>
  <c r="X120" i="7" a="1"/>
  <c r="X120" i="7" s="1"/>
  <c r="D120" i="7"/>
  <c r="K120" i="7" a="1"/>
  <c r="K120" i="7" s="1"/>
  <c r="O120" i="7" a="1"/>
  <c r="O120" i="7" s="1"/>
  <c r="W120" i="7" a="1"/>
  <c r="W120" i="7" s="1"/>
  <c r="P120" i="7" a="1"/>
  <c r="P120" i="7" s="1"/>
  <c r="T120" i="7" a="1"/>
  <c r="T120" i="7" s="1"/>
  <c r="S120" i="7" a="1"/>
  <c r="S120" i="7" s="1"/>
  <c r="AA122" i="7"/>
  <c r="Q132" i="15" s="1"/>
  <c r="F132" i="15" s="1"/>
  <c r="R30" i="4"/>
  <c r="I83" i="7"/>
  <c r="J83" i="7"/>
  <c r="F121" i="7"/>
  <c r="A128" i="15"/>
  <c r="B121" i="7"/>
  <c r="E121" i="7"/>
  <c r="R31" i="4" l="1"/>
  <c r="T30" i="4"/>
  <c r="F122" i="7"/>
  <c r="U82" i="7"/>
  <c r="Q82" i="7"/>
  <c r="Y82" i="7"/>
  <c r="M82" i="7"/>
  <c r="I84" i="7"/>
  <c r="J84" i="7"/>
  <c r="AA123" i="7"/>
  <c r="Q133" i="15" s="1"/>
  <c r="F133" i="15" s="1"/>
  <c r="O121" i="7" a="1"/>
  <c r="O121" i="7" s="1"/>
  <c r="D121" i="7"/>
  <c r="P121" i="7" a="1"/>
  <c r="P121" i="7" s="1"/>
  <c r="T121" i="7" a="1"/>
  <c r="T121" i="7" s="1"/>
  <c r="L121" i="7" a="1"/>
  <c r="L121" i="7" s="1"/>
  <c r="K121" i="7" a="1"/>
  <c r="K121" i="7" s="1"/>
  <c r="X121" i="7" a="1"/>
  <c r="X121" i="7" s="1"/>
  <c r="S121" i="7" a="1"/>
  <c r="S121" i="7" s="1"/>
  <c r="W121" i="7" a="1"/>
  <c r="W121" i="7" s="1"/>
  <c r="S31" i="4"/>
  <c r="B122" i="7"/>
  <c r="A129" i="15"/>
  <c r="H83" i="7"/>
  <c r="A130" i="15"/>
  <c r="T31" i="4" l="1"/>
  <c r="S32" i="4"/>
  <c r="F123" i="7"/>
  <c r="R32" i="4"/>
  <c r="H84" i="7"/>
  <c r="J85" i="7"/>
  <c r="AA124" i="7"/>
  <c r="Q134" i="15" s="1"/>
  <c r="F134" i="15" s="1"/>
  <c r="A131" i="15"/>
  <c r="E122" i="7"/>
  <c r="I85" i="7"/>
  <c r="B123" i="7"/>
  <c r="T32" i="4" l="1"/>
  <c r="Y84" i="7"/>
  <c r="M84" i="7"/>
  <c r="U84" i="7"/>
  <c r="Q84" i="7"/>
  <c r="S33" i="4"/>
  <c r="R33" i="4"/>
  <c r="E123" i="7"/>
  <c r="F124" i="7"/>
  <c r="J86" i="7"/>
  <c r="I86" i="7"/>
  <c r="B124" i="7"/>
  <c r="S122" i="7" a="1"/>
  <c r="S122" i="7" s="1"/>
  <c r="P122" i="7" a="1"/>
  <c r="P122" i="7" s="1"/>
  <c r="T122" i="7" a="1"/>
  <c r="T122" i="7" s="1"/>
  <c r="W122" i="7" a="1"/>
  <c r="W122" i="7" s="1"/>
  <c r="X122" i="7" a="1"/>
  <c r="X122" i="7" s="1"/>
  <c r="O122" i="7" a="1"/>
  <c r="O122" i="7" s="1"/>
  <c r="K122" i="7" a="1"/>
  <c r="K122" i="7" s="1"/>
  <c r="D122" i="7"/>
  <c r="L122" i="7" a="1"/>
  <c r="L122" i="7" s="1"/>
  <c r="E124" i="7"/>
  <c r="H85" i="7"/>
  <c r="T33" i="4" l="1"/>
  <c r="R34" i="4"/>
  <c r="S34" i="4"/>
  <c r="AA125" i="7"/>
  <c r="Q135" i="15" s="1"/>
  <c r="F135" i="15" s="1"/>
  <c r="F125" i="7"/>
  <c r="K124" i="7" a="1"/>
  <c r="K124" i="7" s="1"/>
  <c r="P124" i="7" a="1"/>
  <c r="P124" i="7" s="1"/>
  <c r="W124" i="7" a="1"/>
  <c r="W124" i="7" s="1"/>
  <c r="O124" i="7" a="1"/>
  <c r="O124" i="7" s="1"/>
  <c r="L124" i="7" a="1"/>
  <c r="L124" i="7" s="1"/>
  <c r="T124" i="7" a="1"/>
  <c r="T124" i="7" s="1"/>
  <c r="X124" i="7" a="1"/>
  <c r="X124" i="7" s="1"/>
  <c r="D124" i="7"/>
  <c r="S124" i="7" a="1"/>
  <c r="S124" i="7" s="1"/>
  <c r="B125" i="7"/>
  <c r="J87" i="7"/>
  <c r="I87" i="7"/>
  <c r="AA126" i="7"/>
  <c r="Q136" i="15" s="1"/>
  <c r="F136" i="15" s="1"/>
  <c r="H86" i="7"/>
  <c r="S123" i="7" a="1"/>
  <c r="S123" i="7" s="1"/>
  <c r="P123" i="7" a="1"/>
  <c r="P123" i="7" s="1"/>
  <c r="L123" i="7" a="1"/>
  <c r="L123" i="7" s="1"/>
  <c r="W123" i="7" a="1"/>
  <c r="W123" i="7" s="1"/>
  <c r="O123" i="7" a="1"/>
  <c r="O123" i="7" s="1"/>
  <c r="X123" i="7" a="1"/>
  <c r="X123" i="7" s="1"/>
  <c r="K123" i="7" a="1"/>
  <c r="K123" i="7" s="1"/>
  <c r="D123" i="7"/>
  <c r="T123" i="7" a="1"/>
  <c r="T123" i="7" s="1"/>
  <c r="A132" i="15"/>
  <c r="T34" i="4" l="1"/>
  <c r="M86" i="7"/>
  <c r="Y86" i="7"/>
  <c r="U86" i="7"/>
  <c r="Q86" i="7"/>
  <c r="E126" i="7"/>
  <c r="F126" i="7"/>
  <c r="B126" i="7"/>
  <c r="I88" i="7"/>
  <c r="A133" i="15"/>
  <c r="E125" i="7"/>
  <c r="H87" i="7"/>
  <c r="R35" i="4"/>
  <c r="S35" i="4"/>
  <c r="J88" i="7"/>
  <c r="A134" i="15"/>
  <c r="S36" i="4"/>
  <c r="R36" i="4"/>
  <c r="F127" i="7" l="1"/>
  <c r="M87" i="7"/>
  <c r="Q87" i="7"/>
  <c r="Y87" i="7"/>
  <c r="U87" i="7"/>
  <c r="T36" i="4"/>
  <c r="K126" i="7" a="1"/>
  <c r="K126" i="7" s="1"/>
  <c r="T126" i="7" a="1"/>
  <c r="T126" i="7" s="1"/>
  <c r="W126" i="7" a="1"/>
  <c r="W126" i="7" s="1"/>
  <c r="S126" i="7" a="1"/>
  <c r="S126" i="7" s="1"/>
  <c r="O126" i="7" a="1"/>
  <c r="O126" i="7" s="1"/>
  <c r="D126" i="7"/>
  <c r="P126" i="7" a="1"/>
  <c r="P126" i="7" s="1"/>
  <c r="L126" i="7" a="1"/>
  <c r="L126" i="7" s="1"/>
  <c r="X126" i="7" a="1"/>
  <c r="X126" i="7" s="1"/>
  <c r="H88" i="7"/>
  <c r="T35" i="4"/>
  <c r="X125" i="7" a="1"/>
  <c r="X125" i="7" s="1"/>
  <c r="S125" i="7" a="1"/>
  <c r="S125" i="7" s="1"/>
  <c r="O125" i="7" a="1"/>
  <c r="O125" i="7" s="1"/>
  <c r="W125" i="7" a="1"/>
  <c r="W125" i="7" s="1"/>
  <c r="T125" i="7" a="1"/>
  <c r="T125" i="7" s="1"/>
  <c r="P125" i="7" a="1"/>
  <c r="P125" i="7" s="1"/>
  <c r="D125" i="7"/>
  <c r="L125" i="7" a="1"/>
  <c r="L125" i="7" s="1"/>
  <c r="K125" i="7" a="1"/>
  <c r="K125" i="7" s="1"/>
  <c r="B127" i="7"/>
  <c r="I89" i="7"/>
  <c r="J89" i="7"/>
  <c r="AA128" i="7"/>
  <c r="Q138" i="15" s="1"/>
  <c r="F138" i="15" s="1"/>
  <c r="U88" i="7" l="1"/>
  <c r="Q88" i="7"/>
  <c r="Y88" i="7"/>
  <c r="M88" i="7"/>
  <c r="B128" i="7"/>
  <c r="S37" i="4"/>
  <c r="H89" i="7"/>
  <c r="E127" i="7"/>
  <c r="F128" i="7"/>
  <c r="J90" i="7"/>
  <c r="I90" i="7"/>
  <c r="E128" i="7"/>
  <c r="R37" i="4"/>
  <c r="AA129" i="7"/>
  <c r="Q139" i="15" s="1"/>
  <c r="F139" i="15" s="1"/>
  <c r="A136" i="15"/>
  <c r="A135" i="15"/>
  <c r="J91" i="7" l="1"/>
  <c r="S128" i="7" a="1"/>
  <c r="S128" i="7" s="1"/>
  <c r="L128" i="7" a="1"/>
  <c r="L128" i="7" s="1"/>
  <c r="X128" i="7" a="1"/>
  <c r="X128" i="7" s="1"/>
  <c r="D128" i="7"/>
  <c r="P128" i="7" a="1"/>
  <c r="P128" i="7" s="1"/>
  <c r="T128" i="7" a="1"/>
  <c r="T128" i="7" s="1"/>
  <c r="O128" i="7" a="1"/>
  <c r="O128" i="7" s="1"/>
  <c r="K128" i="7" a="1"/>
  <c r="K128" i="7" s="1"/>
  <c r="W128" i="7" a="1"/>
  <c r="W128" i="7" s="1"/>
  <c r="S38" i="4"/>
  <c r="T127" i="7" a="1"/>
  <c r="T127" i="7" s="1"/>
  <c r="O127" i="7" a="1"/>
  <c r="O127" i="7" s="1"/>
  <c r="D127" i="7"/>
  <c r="X127" i="7" a="1"/>
  <c r="X127" i="7" s="1"/>
  <c r="W127" i="7" a="1"/>
  <c r="W127" i="7" s="1"/>
  <c r="P127" i="7" a="1"/>
  <c r="P127" i="7" s="1"/>
  <c r="L127" i="7" a="1"/>
  <c r="L127" i="7" s="1"/>
  <c r="K127" i="7" a="1"/>
  <c r="K127" i="7" s="1"/>
  <c r="S127" i="7" a="1"/>
  <c r="S127" i="7" s="1"/>
  <c r="B129" i="7"/>
  <c r="E129" i="7"/>
  <c r="F129" i="7"/>
  <c r="R38" i="4"/>
  <c r="I91" i="7"/>
  <c r="T37" i="4"/>
  <c r="H90" i="7"/>
  <c r="T38" i="4" l="1"/>
  <c r="R39" i="4"/>
  <c r="F130" i="7"/>
  <c r="A138" i="15"/>
  <c r="W129" i="7" a="1"/>
  <c r="W129" i="7" s="1"/>
  <c r="L129" i="7" a="1"/>
  <c r="L129" i="7" s="1"/>
  <c r="K129" i="7" a="1"/>
  <c r="K129" i="7" s="1"/>
  <c r="D129" i="7"/>
  <c r="O129" i="7" a="1"/>
  <c r="O129" i="7" s="1"/>
  <c r="X129" i="7" a="1"/>
  <c r="X129" i="7" s="1"/>
  <c r="P129" i="7" a="1"/>
  <c r="P129" i="7" s="1"/>
  <c r="T129" i="7" a="1"/>
  <c r="T129" i="7" s="1"/>
  <c r="S129" i="7" a="1"/>
  <c r="S129" i="7" s="1"/>
  <c r="B130" i="7"/>
  <c r="E130" i="7"/>
  <c r="I92" i="7"/>
  <c r="S39" i="4"/>
  <c r="J92" i="7"/>
  <c r="A137" i="15"/>
  <c r="H91" i="7"/>
  <c r="R40" i="4" l="1"/>
  <c r="T39" i="4"/>
  <c r="F131" i="7"/>
  <c r="S40" i="4"/>
  <c r="T40" i="4" s="1"/>
  <c r="B131" i="7"/>
  <c r="I93" i="7"/>
  <c r="A139" i="15"/>
  <c r="H92" i="7"/>
  <c r="J93" i="7"/>
  <c r="K130" i="7" a="1"/>
  <c r="K130" i="7" s="1"/>
  <c r="T130" i="7" a="1"/>
  <c r="T130" i="7" s="1"/>
  <c r="X130" i="7" a="1"/>
  <c r="X130" i="7" s="1"/>
  <c r="P130" i="7" a="1"/>
  <c r="P130" i="7" s="1"/>
  <c r="L130" i="7" a="1"/>
  <c r="L130" i="7" s="1"/>
  <c r="S130" i="7" a="1"/>
  <c r="S130" i="7" s="1"/>
  <c r="W130" i="7" a="1"/>
  <c r="W130" i="7" s="1"/>
  <c r="D130" i="7"/>
  <c r="O130" i="7" a="1"/>
  <c r="O130" i="7" s="1"/>
  <c r="R41" i="4" l="1"/>
  <c r="Q92" i="7"/>
  <c r="M92" i="7"/>
  <c r="Y92" i="7"/>
  <c r="U92" i="7"/>
  <c r="E131" i="7"/>
  <c r="B132" i="7"/>
  <c r="H93" i="7"/>
  <c r="A140" i="15"/>
  <c r="J94" i="7"/>
  <c r="I94" i="7"/>
  <c r="F132" i="7"/>
  <c r="E132" i="7"/>
  <c r="S41" i="4"/>
  <c r="T41" i="4" l="1"/>
  <c r="L132" i="7" a="1"/>
  <c r="L132" i="7" s="1"/>
  <c r="S132" i="7" a="1"/>
  <c r="S132" i="7" s="1"/>
  <c r="W132" i="7" a="1"/>
  <c r="W132" i="7" s="1"/>
  <c r="K132" i="7" a="1"/>
  <c r="K132" i="7" s="1"/>
  <c r="X132" i="7" a="1"/>
  <c r="X132" i="7" s="1"/>
  <c r="P132" i="7" a="1"/>
  <c r="P132" i="7" s="1"/>
  <c r="D132" i="7"/>
  <c r="O132" i="7" a="1"/>
  <c r="O132" i="7" s="1"/>
  <c r="T132" i="7" a="1"/>
  <c r="T132" i="7" s="1"/>
  <c r="F133" i="7"/>
  <c r="I95" i="7"/>
  <c r="S42" i="4"/>
  <c r="AA131" i="7"/>
  <c r="Q141" i="15" s="1"/>
  <c r="F141" i="15" s="1"/>
  <c r="AA134" i="7"/>
  <c r="Q144" i="15" s="1"/>
  <c r="F144" i="15" s="1"/>
  <c r="H94" i="7"/>
  <c r="O131" i="7" a="1"/>
  <c r="O131" i="7" s="1"/>
  <c r="W131" i="7" a="1"/>
  <c r="W131" i="7" s="1"/>
  <c r="S131" i="7" a="1"/>
  <c r="S131" i="7" s="1"/>
  <c r="T131" i="7" a="1"/>
  <c r="T131" i="7" s="1"/>
  <c r="D131" i="7"/>
  <c r="L131" i="7" a="1"/>
  <c r="L131" i="7" s="1"/>
  <c r="P131" i="7" a="1"/>
  <c r="P131" i="7" s="1"/>
  <c r="X131" i="7" a="1"/>
  <c r="X131" i="7" s="1"/>
  <c r="K131" i="7" a="1"/>
  <c r="K131" i="7" s="1"/>
  <c r="R42" i="4"/>
  <c r="J95" i="7"/>
  <c r="E133" i="7"/>
  <c r="B133" i="7"/>
  <c r="F134" i="7" l="1"/>
  <c r="AA133" i="7"/>
  <c r="Q143" i="15" s="1"/>
  <c r="F143" i="15" s="1"/>
  <c r="AA132" i="7"/>
  <c r="Q142" i="15" s="1"/>
  <c r="F142" i="15" s="1"/>
  <c r="Q94" i="7"/>
  <c r="U94" i="7"/>
  <c r="M94" i="7"/>
  <c r="Y94" i="7"/>
  <c r="T42" i="4"/>
  <c r="J96" i="7"/>
  <c r="R43" i="4"/>
  <c r="S43" i="4"/>
  <c r="O133" i="7" a="1"/>
  <c r="O133" i="7" s="1"/>
  <c r="K133" i="7" a="1"/>
  <c r="K133" i="7" s="1"/>
  <c r="D133" i="7"/>
  <c r="P133" i="7" a="1"/>
  <c r="P133" i="7" s="1"/>
  <c r="W133" i="7" a="1"/>
  <c r="W133" i="7" s="1"/>
  <c r="X133" i="7" a="1"/>
  <c r="X133" i="7" s="1"/>
  <c r="L133" i="7" a="1"/>
  <c r="L133" i="7" s="1"/>
  <c r="S133" i="7" a="1"/>
  <c r="S133" i="7" s="1"/>
  <c r="T133" i="7" a="1"/>
  <c r="T133" i="7" s="1"/>
  <c r="B134" i="7"/>
  <c r="AA135" i="7"/>
  <c r="Q145" i="15" s="1"/>
  <c r="F145" i="15" s="1"/>
  <c r="H95" i="7"/>
  <c r="I96" i="7"/>
  <c r="A142" i="15"/>
  <c r="A141" i="15"/>
  <c r="T43" i="4" l="1"/>
  <c r="F135" i="7"/>
  <c r="A143" i="15"/>
  <c r="I97" i="7"/>
  <c r="R44" i="4"/>
  <c r="AA136" i="7"/>
  <c r="Q146" i="15" s="1"/>
  <c r="F146" i="15" s="1"/>
  <c r="E134" i="7"/>
  <c r="S44" i="4"/>
  <c r="J97" i="7"/>
  <c r="B135" i="7"/>
  <c r="H96" i="7"/>
  <c r="F136" i="7" l="1"/>
  <c r="R45" i="4"/>
  <c r="I98" i="7"/>
  <c r="S45" i="4"/>
  <c r="AA137" i="7"/>
  <c r="Q147" i="15" s="1"/>
  <c r="F147" i="15" s="1"/>
  <c r="H97" i="7"/>
  <c r="T134" i="7" a="1"/>
  <c r="T134" i="7" s="1"/>
  <c r="X134" i="7" a="1"/>
  <c r="X134" i="7" s="1"/>
  <c r="O134" i="7" a="1"/>
  <c r="O134" i="7" s="1"/>
  <c r="W134" i="7" a="1"/>
  <c r="W134" i="7" s="1"/>
  <c r="P134" i="7" a="1"/>
  <c r="P134" i="7" s="1"/>
  <c r="L134" i="7" a="1"/>
  <c r="L134" i="7" s="1"/>
  <c r="S134" i="7" a="1"/>
  <c r="S134" i="7" s="1"/>
  <c r="D134" i="7"/>
  <c r="K134" i="7" a="1"/>
  <c r="K134" i="7" s="1"/>
  <c r="E135" i="7"/>
  <c r="T44" i="4"/>
  <c r="J98" i="7"/>
  <c r="B136" i="7"/>
  <c r="T45" i="4" l="1"/>
  <c r="R46" i="4"/>
  <c r="S46" i="4"/>
  <c r="B137" i="7"/>
  <c r="H98" i="7"/>
  <c r="E136" i="7"/>
  <c r="D135" i="7"/>
  <c r="K135" i="7" a="1"/>
  <c r="K135" i="7" s="1"/>
  <c r="X135" i="7" a="1"/>
  <c r="X135" i="7" s="1"/>
  <c r="L135" i="7" a="1"/>
  <c r="L135" i="7" s="1"/>
  <c r="O135" i="7" a="1"/>
  <c r="O135" i="7" s="1"/>
  <c r="T135" i="7" a="1"/>
  <c r="T135" i="7" s="1"/>
  <c r="S135" i="7" a="1"/>
  <c r="S135" i="7" s="1"/>
  <c r="W135" i="7" a="1"/>
  <c r="W135" i="7" s="1"/>
  <c r="P135" i="7" a="1"/>
  <c r="P135" i="7" s="1"/>
  <c r="F137" i="7"/>
  <c r="E137" i="7"/>
  <c r="J99" i="7"/>
  <c r="I99" i="7"/>
  <c r="AA138" i="7"/>
  <c r="Q148" i="15" s="1"/>
  <c r="F148" i="15" s="1"/>
  <c r="A144" i="15"/>
  <c r="T46" i="4" l="1"/>
  <c r="U98" i="7"/>
  <c r="Q98" i="7"/>
  <c r="M98" i="7"/>
  <c r="Y98" i="7"/>
  <c r="L137" i="7" a="1"/>
  <c r="L137" i="7" s="1"/>
  <c r="W137" i="7" a="1"/>
  <c r="W137" i="7" s="1"/>
  <c r="O137" i="7" a="1"/>
  <c r="O137" i="7" s="1"/>
  <c r="S137" i="7" a="1"/>
  <c r="S137" i="7" s="1"/>
  <c r="K137" i="7" a="1"/>
  <c r="K137" i="7" s="1"/>
  <c r="T137" i="7" a="1"/>
  <c r="T137" i="7" s="1"/>
  <c r="P137" i="7" a="1"/>
  <c r="P137" i="7" s="1"/>
  <c r="X137" i="7" a="1"/>
  <c r="X137" i="7" s="1"/>
  <c r="D137" i="7"/>
  <c r="I100" i="7"/>
  <c r="E138" i="7"/>
  <c r="B138" i="7"/>
  <c r="D136" i="7"/>
  <c r="L136" i="7" a="1"/>
  <c r="L136" i="7" s="1"/>
  <c r="S136" i="7" a="1"/>
  <c r="S136" i="7" s="1"/>
  <c r="W136" i="7" a="1"/>
  <c r="W136" i="7" s="1"/>
  <c r="T136" i="7" a="1"/>
  <c r="T136" i="7" s="1"/>
  <c r="U136" i="7" s="1"/>
  <c r="V136" i="7" s="1"/>
  <c r="P136" i="7" a="1"/>
  <c r="P136" i="7" s="1"/>
  <c r="O136" i="7" a="1"/>
  <c r="O136" i="7" s="1"/>
  <c r="X136" i="7" a="1"/>
  <c r="X136" i="7" s="1"/>
  <c r="K136" i="7" a="1"/>
  <c r="K136" i="7" s="1"/>
  <c r="AA139" i="7"/>
  <c r="Q149" i="15" s="1"/>
  <c r="F149" i="15" s="1"/>
  <c r="R47" i="4"/>
  <c r="A145" i="15"/>
  <c r="H99" i="7"/>
  <c r="F138" i="7"/>
  <c r="J100" i="7"/>
  <c r="S47" i="4"/>
  <c r="R48" i="4"/>
  <c r="T47" i="4" l="1"/>
  <c r="A146" i="15"/>
  <c r="I101" i="7"/>
  <c r="AA140" i="7"/>
  <c r="Q150" i="15" s="1"/>
  <c r="F150" i="15" s="1"/>
  <c r="E139" i="7"/>
  <c r="M137" i="7"/>
  <c r="N137" i="7"/>
  <c r="F139" i="7"/>
  <c r="Y137" i="7"/>
  <c r="Z137" i="7"/>
  <c r="H100" i="7"/>
  <c r="Q136" i="7"/>
  <c r="R136" i="7"/>
  <c r="M136" i="7"/>
  <c r="N136" i="7"/>
  <c r="X138" i="7" a="1"/>
  <c r="X138" i="7" s="1"/>
  <c r="K138" i="7" a="1"/>
  <c r="K138" i="7" s="1"/>
  <c r="S138" i="7" a="1"/>
  <c r="S138" i="7" s="1"/>
  <c r="W138" i="7" a="1"/>
  <c r="W138" i="7" s="1"/>
  <c r="L138" i="7" a="1"/>
  <c r="L138" i="7" s="1"/>
  <c r="O138" i="7" a="1"/>
  <c r="O138" i="7" s="1"/>
  <c r="T138" i="7" a="1"/>
  <c r="T138" i="7" s="1"/>
  <c r="D138" i="7"/>
  <c r="P138" i="7" a="1"/>
  <c r="P138" i="7" s="1"/>
  <c r="Q137" i="7"/>
  <c r="R137" i="7"/>
  <c r="S48" i="4"/>
  <c r="T48" i="4" s="1"/>
  <c r="J101" i="7"/>
  <c r="A147" i="15"/>
  <c r="B139" i="7"/>
  <c r="Y136" i="7"/>
  <c r="Z136" i="7"/>
  <c r="U137" i="7"/>
  <c r="V137" i="7"/>
  <c r="R49" i="4" l="1"/>
  <c r="U100" i="7"/>
  <c r="M100" i="7"/>
  <c r="Y100" i="7"/>
  <c r="Q100" i="7"/>
  <c r="A148" i="15"/>
  <c r="I102" i="7"/>
  <c r="H101" i="7"/>
  <c r="U138" i="7"/>
  <c r="V138" i="7"/>
  <c r="B140" i="7"/>
  <c r="K139" i="7" a="1"/>
  <c r="K139" i="7" s="1"/>
  <c r="P139" i="7" a="1"/>
  <c r="P139" i="7" s="1"/>
  <c r="O139" i="7" a="1"/>
  <c r="O139" i="7" s="1"/>
  <c r="S139" i="7" a="1"/>
  <c r="S139" i="7" s="1"/>
  <c r="T139" i="7" a="1"/>
  <c r="T139" i="7" s="1"/>
  <c r="X139" i="7" a="1"/>
  <c r="X139" i="7" s="1"/>
  <c r="L139" i="7" a="1"/>
  <c r="L139" i="7" s="1"/>
  <c r="W139" i="7" a="1"/>
  <c r="W139" i="7" s="1"/>
  <c r="D139" i="7"/>
  <c r="F140" i="7"/>
  <c r="J102" i="7"/>
  <c r="Q138" i="7"/>
  <c r="R138" i="7"/>
  <c r="M138" i="7"/>
  <c r="N138" i="7"/>
  <c r="Y138" i="7"/>
  <c r="Z138" i="7"/>
  <c r="S49" i="4"/>
  <c r="AA141" i="7"/>
  <c r="Q151" i="15" s="1"/>
  <c r="F151" i="15" s="1"/>
  <c r="T49" i="4" l="1"/>
  <c r="AA142" i="7"/>
  <c r="Q152" i="15" s="1"/>
  <c r="F152" i="15" s="1"/>
  <c r="E140" i="7"/>
  <c r="B141" i="7"/>
  <c r="M139" i="7"/>
  <c r="N139" i="7"/>
  <c r="J103" i="7"/>
  <c r="R50" i="4"/>
  <c r="E141" i="7"/>
  <c r="Y139" i="7"/>
  <c r="Z139" i="7"/>
  <c r="Q139" i="7"/>
  <c r="R139" i="7"/>
  <c r="A149" i="15"/>
  <c r="S50" i="4"/>
  <c r="I103" i="7"/>
  <c r="F141" i="7"/>
  <c r="H102" i="7"/>
  <c r="U139" i="7"/>
  <c r="V139" i="7"/>
  <c r="T50" i="4" l="1"/>
  <c r="R51" i="4"/>
  <c r="S51" i="4"/>
  <c r="I104" i="7"/>
  <c r="F142" i="7"/>
  <c r="P141" i="7" a="1"/>
  <c r="P141" i="7" s="1"/>
  <c r="K141" i="7" a="1"/>
  <c r="K141" i="7" s="1"/>
  <c r="D141" i="7"/>
  <c r="L141" i="7" a="1"/>
  <c r="L141" i="7" s="1"/>
  <c r="O141" i="7" a="1"/>
  <c r="O141" i="7" s="1"/>
  <c r="S141" i="7" a="1"/>
  <c r="S141" i="7" s="1"/>
  <c r="X141" i="7" a="1"/>
  <c r="X141" i="7" s="1"/>
  <c r="T141" i="7" a="1"/>
  <c r="T141" i="7" s="1"/>
  <c r="U141" i="7" s="1"/>
  <c r="V141" i="7" s="1"/>
  <c r="W141" i="7" a="1"/>
  <c r="W141" i="7" s="1"/>
  <c r="E142" i="7"/>
  <c r="X140" i="7" a="1"/>
  <c r="X140" i="7" s="1"/>
  <c r="D140" i="7"/>
  <c r="L140" i="7" a="1"/>
  <c r="L140" i="7" s="1"/>
  <c r="S140" i="7" a="1"/>
  <c r="S140" i="7" s="1"/>
  <c r="K140" i="7" a="1"/>
  <c r="K140" i="7" s="1"/>
  <c r="W140" i="7" a="1"/>
  <c r="W140" i="7" s="1"/>
  <c r="P140" i="7" a="1"/>
  <c r="P140" i="7" s="1"/>
  <c r="T140" i="7" a="1"/>
  <c r="T140" i="7" s="1"/>
  <c r="O140" i="7" a="1"/>
  <c r="O140" i="7" s="1"/>
  <c r="B142" i="7"/>
  <c r="H103" i="7"/>
  <c r="J104" i="7"/>
  <c r="F143" i="7" l="1"/>
  <c r="R52" i="4"/>
  <c r="S52" i="4"/>
  <c r="J105" i="7"/>
  <c r="I105" i="7"/>
  <c r="H104" i="7"/>
  <c r="A151" i="15"/>
  <c r="R141" i="7"/>
  <c r="Q141" i="7"/>
  <c r="B143" i="7"/>
  <c r="A150" i="15"/>
  <c r="D142" i="7"/>
  <c r="T142" i="7" a="1"/>
  <c r="T142" i="7" s="1"/>
  <c r="X142" i="7" a="1"/>
  <c r="X142" i="7" s="1"/>
  <c r="W142" i="7" a="1"/>
  <c r="W142" i="7" s="1"/>
  <c r="P142" i="7" a="1"/>
  <c r="P142" i="7" s="1"/>
  <c r="K142" i="7" a="1"/>
  <c r="K142" i="7" s="1"/>
  <c r="L142" i="7" a="1"/>
  <c r="L142" i="7" s="1"/>
  <c r="O142" i="7" a="1"/>
  <c r="O142" i="7" s="1"/>
  <c r="S142" i="7" a="1"/>
  <c r="S142" i="7" s="1"/>
  <c r="N141" i="7"/>
  <c r="M141" i="7"/>
  <c r="Y141" i="7"/>
  <c r="Z141" i="7"/>
  <c r="T51" i="4"/>
  <c r="T52" i="4" l="1"/>
  <c r="R53" i="4"/>
  <c r="I106" i="7"/>
  <c r="E143" i="7"/>
  <c r="F144" i="7"/>
  <c r="J106" i="7"/>
  <c r="S53" i="4"/>
  <c r="A152" i="15"/>
  <c r="B144" i="7"/>
  <c r="H105" i="7"/>
  <c r="T53" i="4" l="1"/>
  <c r="Y105" i="7"/>
  <c r="M105" i="7"/>
  <c r="Q105" i="7"/>
  <c r="U105" i="7"/>
  <c r="R54" i="4"/>
  <c r="F145" i="7"/>
  <c r="J107" i="7"/>
  <c r="E145" i="7"/>
  <c r="S54" i="4"/>
  <c r="E144" i="7"/>
  <c r="I107" i="7"/>
  <c r="B145" i="7"/>
  <c r="K143" i="7" a="1"/>
  <c r="K143" i="7" s="1"/>
  <c r="L143" i="7" a="1"/>
  <c r="L143" i="7" s="1"/>
  <c r="W143" i="7" a="1"/>
  <c r="W143" i="7" s="1"/>
  <c r="D143" i="7"/>
  <c r="P143" i="7" a="1"/>
  <c r="P143" i="7" s="1"/>
  <c r="T143" i="7" a="1"/>
  <c r="T143" i="7" s="1"/>
  <c r="O143" i="7" a="1"/>
  <c r="O143" i="7" s="1"/>
  <c r="S143" i="7" a="1"/>
  <c r="S143" i="7" s="1"/>
  <c r="X143" i="7" a="1"/>
  <c r="X143" i="7" s="1"/>
  <c r="H106" i="7"/>
  <c r="T54" i="4" l="1"/>
  <c r="E146" i="7"/>
  <c r="R55" i="4"/>
  <c r="J108" i="7"/>
  <c r="A153" i="15"/>
  <c r="D144" i="7"/>
  <c r="T144" i="7" a="1"/>
  <c r="T144" i="7" s="1"/>
  <c r="K144" i="7" a="1"/>
  <c r="K144" i="7" s="1"/>
  <c r="S144" i="7" a="1"/>
  <c r="S144" i="7" s="1"/>
  <c r="W144" i="7" a="1"/>
  <c r="W144" i="7" s="1"/>
  <c r="X144" i="7" a="1"/>
  <c r="X144" i="7" s="1"/>
  <c r="L144" i="7" a="1"/>
  <c r="L144" i="7" s="1"/>
  <c r="O144" i="7" a="1"/>
  <c r="O144" i="7" s="1"/>
  <c r="P144" i="7" a="1"/>
  <c r="P144" i="7" s="1"/>
  <c r="H107" i="7"/>
  <c r="B146" i="7"/>
  <c r="S55" i="4"/>
  <c r="I108" i="7"/>
  <c r="F146" i="7"/>
  <c r="L145" i="7" a="1"/>
  <c r="L145" i="7" s="1"/>
  <c r="K145" i="7" a="1"/>
  <c r="K145" i="7" s="1"/>
  <c r="D145" i="7"/>
  <c r="W145" i="7" a="1"/>
  <c r="W145" i="7" s="1"/>
  <c r="P145" i="7" a="1"/>
  <c r="P145" i="7" s="1"/>
  <c r="S145" i="7" a="1"/>
  <c r="S145" i="7" s="1"/>
  <c r="O145" i="7" a="1"/>
  <c r="O145" i="7" s="1"/>
  <c r="X145" i="7" a="1"/>
  <c r="X145" i="7" s="1"/>
  <c r="T145" i="7" a="1"/>
  <c r="T145" i="7" s="1"/>
  <c r="R56" i="4"/>
  <c r="F147" i="7" l="1"/>
  <c r="E147" i="7"/>
  <c r="T55" i="4"/>
  <c r="M107" i="7"/>
  <c r="U107" i="7"/>
  <c r="Q107" i="7"/>
  <c r="Y107" i="7"/>
  <c r="I109" i="7"/>
  <c r="B147" i="7"/>
  <c r="A154" i="15"/>
  <c r="A155" i="15"/>
  <c r="J109" i="7"/>
  <c r="S56" i="4"/>
  <c r="T56" i="4" s="1"/>
  <c r="H108" i="7"/>
  <c r="W146" i="7" a="1"/>
  <c r="W146" i="7" s="1"/>
  <c r="S146" i="7" a="1"/>
  <c r="S146" i="7" s="1"/>
  <c r="L146" i="7" a="1"/>
  <c r="L146" i="7" s="1"/>
  <c r="T146" i="7" a="1"/>
  <c r="T146" i="7" s="1"/>
  <c r="P146" i="7" a="1"/>
  <c r="P146" i="7" s="1"/>
  <c r="K146" i="7" a="1"/>
  <c r="K146" i="7" s="1"/>
  <c r="D146" i="7"/>
  <c r="X146" i="7" a="1"/>
  <c r="X146" i="7" s="1"/>
  <c r="O146" i="7" a="1"/>
  <c r="O146" i="7" s="1"/>
  <c r="R57" i="4" l="1"/>
  <c r="H109" i="7"/>
  <c r="F148" i="7"/>
  <c r="B148" i="7"/>
  <c r="I110" i="7"/>
  <c r="S57" i="4"/>
  <c r="AA147" i="7"/>
  <c r="Q157" i="15" s="1"/>
  <c r="F157" i="15" s="1"/>
  <c r="A156" i="15"/>
  <c r="W147" i="7" a="1"/>
  <c r="W147" i="7" s="1"/>
  <c r="S147" i="7" a="1"/>
  <c r="S147" i="7" s="1"/>
  <c r="D147" i="7"/>
  <c r="X147" i="7" a="1"/>
  <c r="X147" i="7" s="1"/>
  <c r="O147" i="7" a="1"/>
  <c r="O147" i="7" s="1"/>
  <c r="L147" i="7" a="1"/>
  <c r="L147" i="7" s="1"/>
  <c r="K147" i="7" a="1"/>
  <c r="K147" i="7" s="1"/>
  <c r="P147" i="7" a="1"/>
  <c r="P147" i="7" s="1"/>
  <c r="T147" i="7" a="1"/>
  <c r="T147" i="7" s="1"/>
  <c r="J110" i="7"/>
  <c r="T57" i="4" l="1"/>
  <c r="AA144" i="7"/>
  <c r="Q154" i="15" s="1"/>
  <c r="F154" i="15" s="1"/>
  <c r="S58" i="4"/>
  <c r="AA145" i="7"/>
  <c r="Q155" i="15" s="1"/>
  <c r="F155" i="15" s="1"/>
  <c r="Y109" i="7"/>
  <c r="Q109" i="7"/>
  <c r="U109" i="7"/>
  <c r="M109" i="7"/>
  <c r="AA146" i="7"/>
  <c r="Q156" i="15" s="1"/>
  <c r="F156" i="15" s="1"/>
  <c r="J111" i="7"/>
  <c r="I111" i="7"/>
  <c r="B149" i="7"/>
  <c r="H110" i="7"/>
  <c r="R58" i="4"/>
  <c r="A157" i="15"/>
  <c r="F149" i="7"/>
  <c r="E148" i="7"/>
  <c r="T58" i="4" l="1"/>
  <c r="S59" i="4"/>
  <c r="M110" i="7"/>
  <c r="Y110" i="7"/>
  <c r="Q110" i="7"/>
  <c r="U110" i="7"/>
  <c r="O148" i="7" a="1"/>
  <c r="O148" i="7" s="1"/>
  <c r="S148" i="7" a="1"/>
  <c r="S148" i="7" s="1"/>
  <c r="K148" i="7" a="1"/>
  <c r="K148" i="7" s="1"/>
  <c r="T148" i="7" a="1"/>
  <c r="T148" i="7" s="1"/>
  <c r="P148" i="7" a="1"/>
  <c r="P148" i="7" s="1"/>
  <c r="W148" i="7" a="1"/>
  <c r="W148" i="7" s="1"/>
  <c r="D148" i="7"/>
  <c r="L148" i="7" a="1"/>
  <c r="L148" i="7" s="1"/>
  <c r="X148" i="7" a="1"/>
  <c r="X148" i="7" s="1"/>
  <c r="E149" i="7"/>
  <c r="F150" i="7"/>
  <c r="I112" i="7"/>
  <c r="J112" i="7"/>
  <c r="R59" i="4"/>
  <c r="T59" i="4" s="1"/>
  <c r="AA151" i="7"/>
  <c r="Q161" i="15" s="1"/>
  <c r="F161" i="15" s="1"/>
  <c r="E150" i="7"/>
  <c r="B150" i="7"/>
  <c r="H111" i="7"/>
  <c r="R60" i="4" l="1"/>
  <c r="S60" i="4"/>
  <c r="A158" i="15"/>
  <c r="D149" i="7"/>
  <c r="P149" i="7" a="1"/>
  <c r="P149" i="7" s="1"/>
  <c r="T149" i="7" a="1"/>
  <c r="T149" i="7" s="1"/>
  <c r="L149" i="7" a="1"/>
  <c r="L149" i="7" s="1"/>
  <c r="W149" i="7" a="1"/>
  <c r="W149" i="7" s="1"/>
  <c r="S149" i="7" a="1"/>
  <c r="S149" i="7" s="1"/>
  <c r="K149" i="7" a="1"/>
  <c r="K149" i="7" s="1"/>
  <c r="O149" i="7" a="1"/>
  <c r="O149" i="7" s="1"/>
  <c r="X149" i="7" a="1"/>
  <c r="X149" i="7" s="1"/>
  <c r="F151" i="7"/>
  <c r="E151" i="7"/>
  <c r="AA152" i="7"/>
  <c r="Q162" i="15" s="1"/>
  <c r="F162" i="15" s="1"/>
  <c r="B151" i="7"/>
  <c r="J113" i="7"/>
  <c r="I113" i="7"/>
  <c r="S150" i="7" a="1"/>
  <c r="S150" i="7" s="1"/>
  <c r="W150" i="7" a="1"/>
  <c r="W150" i="7" s="1"/>
  <c r="L150" i="7" a="1"/>
  <c r="L150" i="7" s="1"/>
  <c r="X150" i="7" a="1"/>
  <c r="X150" i="7" s="1"/>
  <c r="P150" i="7" a="1"/>
  <c r="P150" i="7" s="1"/>
  <c r="O150" i="7" a="1"/>
  <c r="O150" i="7" s="1"/>
  <c r="T150" i="7" a="1"/>
  <c r="T150" i="7" s="1"/>
  <c r="K150" i="7" a="1"/>
  <c r="K150" i="7" s="1"/>
  <c r="D150" i="7"/>
  <c r="H112" i="7"/>
  <c r="M112" i="7" l="1"/>
  <c r="Q112" i="7"/>
  <c r="Y112" i="7"/>
  <c r="U112" i="7"/>
  <c r="S61" i="4"/>
  <c r="T60" i="4"/>
  <c r="F152" i="7"/>
  <c r="A159" i="15"/>
  <c r="J114" i="7"/>
  <c r="H113" i="7"/>
  <c r="B152" i="7"/>
  <c r="R61" i="4"/>
  <c r="A160" i="15"/>
  <c r="I114" i="7"/>
  <c r="P151" i="7" a="1"/>
  <c r="P151" i="7" s="1"/>
  <c r="S151" i="7" a="1"/>
  <c r="S151" i="7" s="1"/>
  <c r="K151" i="7" a="1"/>
  <c r="K151" i="7" s="1"/>
  <c r="L151" i="7" a="1"/>
  <c r="L151" i="7" s="1"/>
  <c r="X151" i="7" a="1"/>
  <c r="X151" i="7" s="1"/>
  <c r="O151" i="7" a="1"/>
  <c r="O151" i="7" s="1"/>
  <c r="D151" i="7"/>
  <c r="T151" i="7" a="1"/>
  <c r="T151" i="7" s="1"/>
  <c r="W151" i="7" a="1"/>
  <c r="W151" i="7" s="1"/>
  <c r="T61" i="4" l="1"/>
  <c r="R62" i="4"/>
  <c r="S62" i="4"/>
  <c r="Q113" i="7"/>
  <c r="M113" i="7"/>
  <c r="Y113" i="7"/>
  <c r="U113" i="7"/>
  <c r="B153" i="7"/>
  <c r="I115" i="7"/>
  <c r="A161" i="15"/>
  <c r="E152" i="7"/>
  <c r="H114" i="7"/>
  <c r="J115" i="7"/>
  <c r="F153" i="7"/>
  <c r="T62" i="4" l="1"/>
  <c r="S63" i="4"/>
  <c r="R63" i="4"/>
  <c r="J116" i="7"/>
  <c r="E154" i="7"/>
  <c r="E153" i="7"/>
  <c r="B154" i="7"/>
  <c r="O152" i="7" a="1"/>
  <c r="O152" i="7" s="1"/>
  <c r="P152" i="7" a="1"/>
  <c r="P152" i="7" s="1"/>
  <c r="S152" i="7" a="1"/>
  <c r="S152" i="7" s="1"/>
  <c r="L152" i="7" a="1"/>
  <c r="L152" i="7" s="1"/>
  <c r="X152" i="7" a="1"/>
  <c r="X152" i="7" s="1"/>
  <c r="K152" i="7" a="1"/>
  <c r="K152" i="7" s="1"/>
  <c r="D152" i="7"/>
  <c r="W152" i="7" a="1"/>
  <c r="W152" i="7" s="1"/>
  <c r="T152" i="7" a="1"/>
  <c r="T152" i="7" s="1"/>
  <c r="AA155" i="7"/>
  <c r="Q165" i="15" s="1"/>
  <c r="F165" i="15" s="1"/>
  <c r="H115" i="7"/>
  <c r="F154" i="7"/>
  <c r="I116" i="7"/>
  <c r="R64" i="4" l="1"/>
  <c r="S64" i="4"/>
  <c r="T64" i="4" s="1"/>
  <c r="T63" i="4"/>
  <c r="I117" i="7"/>
  <c r="E155" i="7"/>
  <c r="K153" i="7" a="1"/>
  <c r="K153" i="7" s="1"/>
  <c r="W153" i="7" a="1"/>
  <c r="W153" i="7" s="1"/>
  <c r="X153" i="7" a="1"/>
  <c r="X153" i="7" s="1"/>
  <c r="D153" i="7"/>
  <c r="P153" i="7" a="1"/>
  <c r="P153" i="7" s="1"/>
  <c r="O153" i="7" a="1"/>
  <c r="O153" i="7" s="1"/>
  <c r="L153" i="7" a="1"/>
  <c r="L153" i="7" s="1"/>
  <c r="T153" i="7" a="1"/>
  <c r="T153" i="7" s="1"/>
  <c r="S153" i="7" a="1"/>
  <c r="S153" i="7" s="1"/>
  <c r="B155" i="7"/>
  <c r="H116" i="7"/>
  <c r="J117" i="7"/>
  <c r="AA156" i="7"/>
  <c r="Q166" i="15" s="1"/>
  <c r="F166" i="15" s="1"/>
  <c r="F155" i="7"/>
  <c r="A162" i="15"/>
  <c r="P154" i="7" a="1"/>
  <c r="P154" i="7" s="1"/>
  <c r="O154" i="7" a="1"/>
  <c r="O154" i="7" s="1"/>
  <c r="K154" i="7" a="1"/>
  <c r="K154" i="7" s="1"/>
  <c r="D154" i="7"/>
  <c r="L154" i="7" a="1"/>
  <c r="L154" i="7" s="1"/>
  <c r="T154" i="7" a="1"/>
  <c r="T154" i="7" s="1"/>
  <c r="S154" i="7" a="1"/>
  <c r="S154" i="7" s="1"/>
  <c r="W154" i="7" a="1"/>
  <c r="W154" i="7" s="1"/>
  <c r="X154" i="7" a="1"/>
  <c r="X154" i="7" s="1"/>
  <c r="Q116" i="7" l="1"/>
  <c r="M116" i="7"/>
  <c r="U116" i="7"/>
  <c r="Y116" i="7"/>
  <c r="R65" i="4"/>
  <c r="H117" i="7"/>
  <c r="A164" i="15"/>
  <c r="A163" i="15"/>
  <c r="I118" i="7"/>
  <c r="S65" i="4"/>
  <c r="B156" i="7"/>
  <c r="J118" i="7"/>
  <c r="F156" i="7"/>
  <c r="O155" i="7" a="1"/>
  <c r="O155" i="7" s="1"/>
  <c r="L155" i="7" a="1"/>
  <c r="L155" i="7" s="1"/>
  <c r="S155" i="7" a="1"/>
  <c r="S155" i="7" s="1"/>
  <c r="P155" i="7" a="1"/>
  <c r="P155" i="7" s="1"/>
  <c r="K155" i="7" a="1"/>
  <c r="K155" i="7" s="1"/>
  <c r="T155" i="7" a="1"/>
  <c r="T155" i="7" s="1"/>
  <c r="W155" i="7" a="1"/>
  <c r="W155" i="7" s="1"/>
  <c r="D155" i="7"/>
  <c r="X155" i="7" a="1"/>
  <c r="X155" i="7" s="1"/>
  <c r="S66" i="4" l="1"/>
  <c r="T65" i="4"/>
  <c r="R66" i="4"/>
  <c r="T66" i="4" s="1"/>
  <c r="AA158" i="7"/>
  <c r="Q168" i="15" s="1"/>
  <c r="F168" i="15" s="1"/>
  <c r="Q155" i="7"/>
  <c r="R155" i="7"/>
  <c r="J119" i="7"/>
  <c r="U155" i="7"/>
  <c r="V155" i="7"/>
  <c r="M155" i="7"/>
  <c r="N155" i="7"/>
  <c r="H118" i="7"/>
  <c r="F157" i="7"/>
  <c r="E157" i="7"/>
  <c r="I119" i="7"/>
  <c r="Y155" i="7"/>
  <c r="Z155" i="7"/>
  <c r="A165" i="15"/>
  <c r="B157" i="7"/>
  <c r="E156" i="7"/>
  <c r="R67" i="4"/>
  <c r="S67" i="4" l="1"/>
  <c r="T67" i="4" s="1"/>
  <c r="I120" i="7"/>
  <c r="L156" i="7" a="1"/>
  <c r="L156" i="7" s="1"/>
  <c r="P156" i="7" a="1"/>
  <c r="P156" i="7" s="1"/>
  <c r="O156" i="7" a="1"/>
  <c r="O156" i="7" s="1"/>
  <c r="W156" i="7" a="1"/>
  <c r="W156" i="7" s="1"/>
  <c r="T156" i="7" a="1"/>
  <c r="T156" i="7" s="1"/>
  <c r="D156" i="7"/>
  <c r="K156" i="7" a="1"/>
  <c r="K156" i="7" s="1"/>
  <c r="S156" i="7" a="1"/>
  <c r="S156" i="7" s="1"/>
  <c r="X156" i="7" a="1"/>
  <c r="X156" i="7" s="1"/>
  <c r="S157" i="7" a="1"/>
  <c r="S157" i="7" s="1"/>
  <c r="X157" i="7" a="1"/>
  <c r="X157" i="7" s="1"/>
  <c r="L157" i="7" a="1"/>
  <c r="L157" i="7" s="1"/>
  <c r="T157" i="7" a="1"/>
  <c r="T157" i="7" s="1"/>
  <c r="P157" i="7" a="1"/>
  <c r="P157" i="7" s="1"/>
  <c r="D157" i="7"/>
  <c r="K157" i="7" a="1"/>
  <c r="K157" i="7" s="1"/>
  <c r="W157" i="7" a="1"/>
  <c r="W157" i="7" s="1"/>
  <c r="O157" i="7" a="1"/>
  <c r="O157" i="7" s="1"/>
  <c r="H119" i="7"/>
  <c r="J120" i="7"/>
  <c r="F158" i="7"/>
  <c r="B158" i="7"/>
  <c r="R68" i="4" l="1"/>
  <c r="F159" i="7"/>
  <c r="S68" i="4"/>
  <c r="E159" i="7"/>
  <c r="M157" i="7"/>
  <c r="N157" i="7"/>
  <c r="I121" i="7"/>
  <c r="Y157" i="7"/>
  <c r="Z157" i="7"/>
  <c r="J121" i="7"/>
  <c r="E158" i="7"/>
  <c r="Q157" i="7"/>
  <c r="R157" i="7"/>
  <c r="A166" i="15"/>
  <c r="B159" i="7"/>
  <c r="H120" i="7"/>
  <c r="U157" i="7"/>
  <c r="V157" i="7"/>
  <c r="A167" i="15"/>
  <c r="T68" i="4" l="1"/>
  <c r="R69" i="4"/>
  <c r="M120" i="7"/>
  <c r="Y120" i="7"/>
  <c r="U120" i="7"/>
  <c r="Q120" i="7"/>
  <c r="S69" i="4"/>
  <c r="E160" i="7"/>
  <c r="I122" i="7"/>
  <c r="B160" i="7"/>
  <c r="L159" i="7" a="1"/>
  <c r="L159" i="7" s="1"/>
  <c r="P159" i="7" a="1"/>
  <c r="P159" i="7" s="1"/>
  <c r="W159" i="7" a="1"/>
  <c r="W159" i="7" s="1"/>
  <c r="K159" i="7" a="1"/>
  <c r="K159" i="7" s="1"/>
  <c r="D159" i="7"/>
  <c r="T159" i="7" a="1"/>
  <c r="T159" i="7" s="1"/>
  <c r="O159" i="7" a="1"/>
  <c r="O159" i="7" s="1"/>
  <c r="S159" i="7" a="1"/>
  <c r="S159" i="7" s="1"/>
  <c r="X159" i="7" a="1"/>
  <c r="X159" i="7" s="1"/>
  <c r="S158" i="7" a="1"/>
  <c r="S158" i="7" s="1"/>
  <c r="X158" i="7" a="1"/>
  <c r="X158" i="7" s="1"/>
  <c r="T158" i="7" a="1"/>
  <c r="T158" i="7" s="1"/>
  <c r="K158" i="7" a="1"/>
  <c r="K158" i="7" s="1"/>
  <c r="D158" i="7"/>
  <c r="P158" i="7" a="1"/>
  <c r="P158" i="7" s="1"/>
  <c r="L158" i="7" a="1"/>
  <c r="L158" i="7" s="1"/>
  <c r="O158" i="7" a="1"/>
  <c r="O158" i="7" s="1"/>
  <c r="W158" i="7" a="1"/>
  <c r="W158" i="7" s="1"/>
  <c r="H121" i="7"/>
  <c r="J122" i="7"/>
  <c r="F160" i="7"/>
  <c r="T69" i="4" l="1"/>
  <c r="Y121" i="7"/>
  <c r="U121" i="7"/>
  <c r="M121" i="7"/>
  <c r="Q121" i="7"/>
  <c r="B161" i="7"/>
  <c r="A169" i="15"/>
  <c r="I123" i="7"/>
  <c r="H122" i="7"/>
  <c r="S70" i="4"/>
  <c r="J123" i="7"/>
  <c r="A168" i="15"/>
  <c r="R70" i="4"/>
  <c r="F161" i="7"/>
  <c r="X160" i="7" a="1"/>
  <c r="X160" i="7" s="1"/>
  <c r="O160" i="7" a="1"/>
  <c r="O160" i="7" s="1"/>
  <c r="K160" i="7" a="1"/>
  <c r="K160" i="7" s="1"/>
  <c r="L160" i="7" a="1"/>
  <c r="L160" i="7" s="1"/>
  <c r="T160" i="7" a="1"/>
  <c r="T160" i="7" s="1"/>
  <c r="D160" i="7"/>
  <c r="W160" i="7" a="1"/>
  <c r="W160" i="7" s="1"/>
  <c r="S160" i="7" a="1"/>
  <c r="S160" i="7" s="1"/>
  <c r="P160" i="7" a="1"/>
  <c r="P160" i="7" s="1"/>
  <c r="S71" i="4" l="1"/>
  <c r="T70" i="4"/>
  <c r="F162" i="7"/>
  <c r="Q122" i="7"/>
  <c r="U122" i="7"/>
  <c r="M122" i="7"/>
  <c r="Y122" i="7"/>
  <c r="E161" i="7"/>
  <c r="H123" i="7"/>
  <c r="E162" i="7"/>
  <c r="J124" i="7"/>
  <c r="I124" i="7"/>
  <c r="A170" i="15"/>
  <c r="B162" i="7"/>
  <c r="R71" i="4"/>
  <c r="T71" i="4" s="1"/>
  <c r="R72" i="4" l="1"/>
  <c r="M123" i="7"/>
  <c r="Q123" i="7"/>
  <c r="U123" i="7"/>
  <c r="Y123" i="7"/>
  <c r="AA164" i="7"/>
  <c r="Q174" i="15" s="1"/>
  <c r="F174" i="15" s="1"/>
  <c r="F163" i="7"/>
  <c r="S72" i="4"/>
  <c r="T72" i="4" s="1"/>
  <c r="E163" i="7"/>
  <c r="H124" i="7"/>
  <c r="O162" i="7" a="1"/>
  <c r="O162" i="7" s="1"/>
  <c r="P162" i="7" a="1"/>
  <c r="P162" i="7" s="1"/>
  <c r="W162" i="7" a="1"/>
  <c r="W162" i="7" s="1"/>
  <c r="X162" i="7" a="1"/>
  <c r="X162" i="7" s="1"/>
  <c r="L162" i="7" a="1"/>
  <c r="L162" i="7" s="1"/>
  <c r="S162" i="7" a="1"/>
  <c r="S162" i="7" s="1"/>
  <c r="K162" i="7" a="1"/>
  <c r="K162" i="7" s="1"/>
  <c r="T162" i="7" a="1"/>
  <c r="T162" i="7" s="1"/>
  <c r="D162" i="7"/>
  <c r="D161" i="7"/>
  <c r="S161" i="7" a="1"/>
  <c r="S161" i="7" s="1"/>
  <c r="K161" i="7" a="1"/>
  <c r="K161" i="7" s="1"/>
  <c r="L161" i="7" a="1"/>
  <c r="L161" i="7" s="1"/>
  <c r="X161" i="7" a="1"/>
  <c r="X161" i="7" s="1"/>
  <c r="W161" i="7" a="1"/>
  <c r="W161" i="7" s="1"/>
  <c r="P161" i="7" a="1"/>
  <c r="P161" i="7" s="1"/>
  <c r="T161" i="7" a="1"/>
  <c r="T161" i="7" s="1"/>
  <c r="O161" i="7" a="1"/>
  <c r="O161" i="7" s="1"/>
  <c r="I125" i="7"/>
  <c r="J125" i="7"/>
  <c r="B163" i="7"/>
  <c r="S73" i="4"/>
  <c r="R73" i="4" l="1"/>
  <c r="E164" i="7"/>
  <c r="Q124" i="7"/>
  <c r="M124" i="7"/>
  <c r="U124" i="7"/>
  <c r="Y124" i="7"/>
  <c r="F164" i="7"/>
  <c r="A172" i="15"/>
  <c r="I126" i="7"/>
  <c r="AA165" i="7"/>
  <c r="Q175" i="15" s="1"/>
  <c r="F175" i="15" s="1"/>
  <c r="P163" i="7" a="1"/>
  <c r="P163" i="7" s="1"/>
  <c r="O163" i="7" a="1"/>
  <c r="O163" i="7" s="1"/>
  <c r="D163" i="7"/>
  <c r="W163" i="7" a="1"/>
  <c r="W163" i="7" s="1"/>
  <c r="X163" i="7" a="1"/>
  <c r="X163" i="7" s="1"/>
  <c r="K163" i="7" a="1"/>
  <c r="K163" i="7" s="1"/>
  <c r="L163" i="7" a="1"/>
  <c r="L163" i="7" s="1"/>
  <c r="S163" i="7" a="1"/>
  <c r="S163" i="7" s="1"/>
  <c r="T163" i="7" a="1"/>
  <c r="T163" i="7" s="1"/>
  <c r="B164" i="7"/>
  <c r="H125" i="7"/>
  <c r="T73" i="4"/>
  <c r="J126" i="7"/>
  <c r="A171" i="15"/>
  <c r="S74" i="4" l="1"/>
  <c r="I127" i="7"/>
  <c r="A173" i="15"/>
  <c r="H126" i="7"/>
  <c r="R74" i="4"/>
  <c r="T74" i="4" s="1"/>
  <c r="J127" i="7"/>
  <c r="AA166" i="7"/>
  <c r="Q176" i="15" s="1"/>
  <c r="F176" i="15" s="1"/>
  <c r="F165" i="7"/>
  <c r="B165" i="7"/>
  <c r="S164" i="7" a="1"/>
  <c r="S164" i="7" s="1"/>
  <c r="O164" i="7" a="1"/>
  <c r="O164" i="7" s="1"/>
  <c r="W164" i="7" a="1"/>
  <c r="W164" i="7" s="1"/>
  <c r="D164" i="7"/>
  <c r="T164" i="7" a="1"/>
  <c r="T164" i="7" s="1"/>
  <c r="X164" i="7" a="1"/>
  <c r="X164" i="7" s="1"/>
  <c r="K164" i="7" a="1"/>
  <c r="K164" i="7" s="1"/>
  <c r="L164" i="7" a="1"/>
  <c r="L164" i="7" s="1"/>
  <c r="P164" i="7" a="1"/>
  <c r="P164" i="7" s="1"/>
  <c r="S75" i="4" l="1"/>
  <c r="Q126" i="7"/>
  <c r="Y126" i="7"/>
  <c r="U126" i="7"/>
  <c r="M126" i="7"/>
  <c r="E165" i="7"/>
  <c r="H127" i="7"/>
  <c r="B166" i="7"/>
  <c r="E166" i="7"/>
  <c r="F166" i="7"/>
  <c r="R75" i="4"/>
  <c r="T75" i="4" s="1"/>
  <c r="J128" i="7"/>
  <c r="I128" i="7"/>
  <c r="AA167" i="7"/>
  <c r="Q177" i="15" s="1"/>
  <c r="F177" i="15" s="1"/>
  <c r="A174" i="15"/>
  <c r="R76" i="4"/>
  <c r="Y127" i="7" l="1"/>
  <c r="M127" i="7"/>
  <c r="Q127" i="7"/>
  <c r="U127" i="7"/>
  <c r="S76" i="4"/>
  <c r="T76" i="4" s="1"/>
  <c r="AA168" i="7"/>
  <c r="Q178" i="15" s="1"/>
  <c r="F178" i="15" s="1"/>
  <c r="F167" i="7"/>
  <c r="B167" i="7"/>
  <c r="H128" i="7"/>
  <c r="O166" i="7" a="1"/>
  <c r="O166" i="7" s="1"/>
  <c r="D166" i="7"/>
  <c r="W166" i="7" a="1"/>
  <c r="W166" i="7" s="1"/>
  <c r="T166" i="7" a="1"/>
  <c r="T166" i="7" s="1"/>
  <c r="K166" i="7" a="1"/>
  <c r="K166" i="7" s="1"/>
  <c r="S166" i="7" a="1"/>
  <c r="S166" i="7" s="1"/>
  <c r="P166" i="7" a="1"/>
  <c r="P166" i="7" s="1"/>
  <c r="L166" i="7" a="1"/>
  <c r="L166" i="7" s="1"/>
  <c r="X166" i="7" a="1"/>
  <c r="X166" i="7" s="1"/>
  <c r="I129" i="7"/>
  <c r="J129" i="7"/>
  <c r="S165" i="7" a="1"/>
  <c r="S165" i="7" s="1"/>
  <c r="T165" i="7" a="1"/>
  <c r="T165" i="7" s="1"/>
  <c r="X165" i="7" a="1"/>
  <c r="X165" i="7" s="1"/>
  <c r="K165" i="7" a="1"/>
  <c r="K165" i="7" s="1"/>
  <c r="D165" i="7"/>
  <c r="P165" i="7" a="1"/>
  <c r="P165" i="7" s="1"/>
  <c r="L165" i="7" a="1"/>
  <c r="L165" i="7" s="1"/>
  <c r="O165" i="7" a="1"/>
  <c r="O165" i="7" s="1"/>
  <c r="W165" i="7" a="1"/>
  <c r="W165" i="7" s="1"/>
  <c r="R77" i="4" l="1"/>
  <c r="F168" i="7"/>
  <c r="H129" i="7"/>
  <c r="E167" i="7"/>
  <c r="B168" i="7"/>
  <c r="Q166" i="7"/>
  <c r="R166" i="7"/>
  <c r="J130" i="7"/>
  <c r="S77" i="4"/>
  <c r="I130" i="7"/>
  <c r="A175" i="15"/>
  <c r="Y166" i="7"/>
  <c r="Z166" i="7"/>
  <c r="U166" i="7"/>
  <c r="V166" i="7"/>
  <c r="AA169" i="7"/>
  <c r="Q179" i="15" s="1"/>
  <c r="F179" i="15" s="1"/>
  <c r="A176" i="15"/>
  <c r="M166" i="7"/>
  <c r="N166" i="7"/>
  <c r="S78" i="4" l="1"/>
  <c r="T77" i="4"/>
  <c r="R78" i="4"/>
  <c r="T78" i="4" s="1"/>
  <c r="Y129" i="7"/>
  <c r="U129" i="7"/>
  <c r="M129" i="7"/>
  <c r="Q129" i="7"/>
  <c r="E168" i="7"/>
  <c r="E169" i="7"/>
  <c r="AA170" i="7"/>
  <c r="Q180" i="15" s="1"/>
  <c r="F180" i="15" s="1"/>
  <c r="B169" i="7"/>
  <c r="X167" i="7" a="1"/>
  <c r="X167" i="7" s="1"/>
  <c r="D167" i="7"/>
  <c r="L167" i="7" a="1"/>
  <c r="L167" i="7" s="1"/>
  <c r="O167" i="7" a="1"/>
  <c r="O167" i="7" s="1"/>
  <c r="T167" i="7" a="1"/>
  <c r="T167" i="7" s="1"/>
  <c r="W167" i="7" a="1"/>
  <c r="W167" i="7" s="1"/>
  <c r="S167" i="7" a="1"/>
  <c r="S167" i="7" s="1"/>
  <c r="P167" i="7" a="1"/>
  <c r="P167" i="7" s="1"/>
  <c r="K167" i="7" a="1"/>
  <c r="K167" i="7" s="1"/>
  <c r="J131" i="7"/>
  <c r="F169" i="7"/>
  <c r="H130" i="7"/>
  <c r="I131" i="7"/>
  <c r="Q130" i="7" l="1"/>
  <c r="Y130" i="7"/>
  <c r="M130" i="7"/>
  <c r="U130" i="7"/>
  <c r="I132" i="7"/>
  <c r="J132" i="7"/>
  <c r="F170" i="7"/>
  <c r="R79" i="4"/>
  <c r="S79" i="4"/>
  <c r="B170" i="7"/>
  <c r="H131" i="7"/>
  <c r="E170" i="7"/>
  <c r="K168" i="7" a="1"/>
  <c r="K168" i="7" s="1"/>
  <c r="P168" i="7" a="1"/>
  <c r="P168" i="7" s="1"/>
  <c r="L168" i="7" a="1"/>
  <c r="L168" i="7" s="1"/>
  <c r="D168" i="7"/>
  <c r="O168" i="7" a="1"/>
  <c r="O168" i="7" s="1"/>
  <c r="W168" i="7" a="1"/>
  <c r="W168" i="7" s="1"/>
  <c r="X168" i="7" a="1"/>
  <c r="X168" i="7" s="1"/>
  <c r="S168" i="7" a="1"/>
  <c r="S168" i="7" s="1"/>
  <c r="T168" i="7" a="1"/>
  <c r="T168" i="7" s="1"/>
  <c r="AA171" i="7"/>
  <c r="Q181" i="15" s="1"/>
  <c r="F181" i="15" s="1"/>
  <c r="T169" i="7" a="1"/>
  <c r="T169" i="7" s="1"/>
  <c r="D169" i="7"/>
  <c r="W169" i="7" a="1"/>
  <c r="W169" i="7" s="1"/>
  <c r="S169" i="7" a="1"/>
  <c r="S169" i="7" s="1"/>
  <c r="O169" i="7" a="1"/>
  <c r="O169" i="7" s="1"/>
  <c r="K169" i="7" a="1"/>
  <c r="K169" i="7" s="1"/>
  <c r="P169" i="7" a="1"/>
  <c r="P169" i="7" s="1"/>
  <c r="X169" i="7" a="1"/>
  <c r="X169" i="7" s="1"/>
  <c r="L169" i="7" a="1"/>
  <c r="L169" i="7" s="1"/>
  <c r="A177" i="15"/>
  <c r="T79" i="4" l="1"/>
  <c r="R80" i="4"/>
  <c r="F171" i="7"/>
  <c r="M131" i="7"/>
  <c r="Q131" i="7"/>
  <c r="Y131" i="7"/>
  <c r="U131" i="7"/>
  <c r="A178" i="15"/>
  <c r="S80" i="4"/>
  <c r="AA172" i="7"/>
  <c r="Q182" i="15" s="1"/>
  <c r="F182" i="15" s="1"/>
  <c r="H132" i="7"/>
  <c r="A179" i="15"/>
  <c r="S170" i="7" a="1"/>
  <c r="S170" i="7" s="1"/>
  <c r="W170" i="7" a="1"/>
  <c r="W170" i="7" s="1"/>
  <c r="T170" i="7" a="1"/>
  <c r="T170" i="7" s="1"/>
  <c r="K170" i="7" a="1"/>
  <c r="K170" i="7" s="1"/>
  <c r="P170" i="7" a="1"/>
  <c r="P170" i="7" s="1"/>
  <c r="D170" i="7"/>
  <c r="O170" i="7" a="1"/>
  <c r="O170" i="7" s="1"/>
  <c r="X170" i="7" a="1"/>
  <c r="X170" i="7" s="1"/>
  <c r="L170" i="7" a="1"/>
  <c r="L170" i="7" s="1"/>
  <c r="E171" i="7"/>
  <c r="I133" i="7"/>
  <c r="J133" i="7"/>
  <c r="B171" i="7"/>
  <c r="T80" i="4" l="1"/>
  <c r="Q132" i="7"/>
  <c r="Y132" i="7"/>
  <c r="U132" i="7"/>
  <c r="M132" i="7"/>
  <c r="S171" i="7" a="1"/>
  <c r="S171" i="7" s="1"/>
  <c r="K171" i="7" a="1"/>
  <c r="K171" i="7" s="1"/>
  <c r="X171" i="7" a="1"/>
  <c r="X171" i="7" s="1"/>
  <c r="W171" i="7" a="1"/>
  <c r="W171" i="7" s="1"/>
  <c r="D171" i="7"/>
  <c r="T171" i="7" a="1"/>
  <c r="T171" i="7" s="1"/>
  <c r="O171" i="7" a="1"/>
  <c r="O171" i="7" s="1"/>
  <c r="P171" i="7" a="1"/>
  <c r="P171" i="7" s="1"/>
  <c r="L171" i="7" a="1"/>
  <c r="L171" i="7" s="1"/>
  <c r="H133" i="7"/>
  <c r="F172" i="7"/>
  <c r="R81" i="4"/>
  <c r="I134" i="7"/>
  <c r="J134" i="7"/>
  <c r="S81" i="4"/>
  <c r="A180" i="15"/>
  <c r="B172" i="7"/>
  <c r="U133" i="7" l="1"/>
  <c r="Y133" i="7"/>
  <c r="Q133" i="7"/>
  <c r="M133" i="7"/>
  <c r="T81" i="4"/>
  <c r="R82" i="4"/>
  <c r="F173" i="7"/>
  <c r="H134" i="7"/>
  <c r="B173" i="7"/>
  <c r="E173" i="7"/>
  <c r="I135" i="7"/>
  <c r="AA174" i="7"/>
  <c r="Q184" i="15" s="1"/>
  <c r="F184" i="15" s="1"/>
  <c r="J135" i="7"/>
  <c r="E172" i="7"/>
  <c r="S82" i="4"/>
  <c r="A181" i="15"/>
  <c r="R83" i="4" l="1"/>
  <c r="AA173" i="7"/>
  <c r="Q183" i="15" s="1"/>
  <c r="F183" i="15" s="1"/>
  <c r="S83" i="4"/>
  <c r="T83" i="4" s="1"/>
  <c r="T82" i="4"/>
  <c r="Y134" i="7"/>
  <c r="U134" i="7"/>
  <c r="M134" i="7"/>
  <c r="Q134" i="7"/>
  <c r="F174" i="7"/>
  <c r="B174" i="7"/>
  <c r="P172" i="7" a="1"/>
  <c r="P172" i="7" s="1"/>
  <c r="K172" i="7" a="1"/>
  <c r="K172" i="7" s="1"/>
  <c r="D172" i="7"/>
  <c r="O172" i="7" a="1"/>
  <c r="O172" i="7" s="1"/>
  <c r="W172" i="7" a="1"/>
  <c r="W172" i="7" s="1"/>
  <c r="S172" i="7" a="1"/>
  <c r="S172" i="7" s="1"/>
  <c r="T172" i="7" a="1"/>
  <c r="T172" i="7" s="1"/>
  <c r="X172" i="7" a="1"/>
  <c r="X172" i="7" s="1"/>
  <c r="L172" i="7" a="1"/>
  <c r="L172" i="7" s="1"/>
  <c r="I136" i="7"/>
  <c r="J136" i="7"/>
  <c r="AA175" i="7"/>
  <c r="Q185" i="15" s="1"/>
  <c r="F185" i="15" s="1"/>
  <c r="H135" i="7"/>
  <c r="S173" i="7" a="1"/>
  <c r="S173" i="7" s="1"/>
  <c r="X173" i="7" a="1"/>
  <c r="X173" i="7" s="1"/>
  <c r="L173" i="7" a="1"/>
  <c r="L173" i="7" s="1"/>
  <c r="W173" i="7" a="1"/>
  <c r="W173" i="7" s="1"/>
  <c r="K173" i="7" a="1"/>
  <c r="K173" i="7" s="1"/>
  <c r="P173" i="7" a="1"/>
  <c r="P173" i="7" s="1"/>
  <c r="O173" i="7" a="1"/>
  <c r="O173" i="7" s="1"/>
  <c r="T173" i="7" a="1"/>
  <c r="T173" i="7" s="1"/>
  <c r="D173" i="7"/>
  <c r="Y135" i="7" l="1"/>
  <c r="U135" i="7"/>
  <c r="M135" i="7"/>
  <c r="Q135" i="7"/>
  <c r="R84" i="4"/>
  <c r="S84" i="4"/>
  <c r="F175" i="7"/>
  <c r="H136" i="7"/>
  <c r="E175" i="7"/>
  <c r="E174" i="7"/>
  <c r="I137" i="7"/>
  <c r="A183" i="15"/>
  <c r="B175" i="7"/>
  <c r="J137" i="7"/>
  <c r="A182" i="15"/>
  <c r="AA176" i="7"/>
  <c r="Q186" i="15" s="1"/>
  <c r="F186" i="15" s="1"/>
  <c r="R85" i="4" l="1"/>
  <c r="F176" i="7"/>
  <c r="T84" i="4"/>
  <c r="AA177" i="7"/>
  <c r="Q187" i="15" s="1"/>
  <c r="F187" i="15" s="1"/>
  <c r="L175" i="7" a="1"/>
  <c r="L175" i="7" s="1"/>
  <c r="P175" i="7" a="1"/>
  <c r="P175" i="7" s="1"/>
  <c r="T175" i="7" a="1"/>
  <c r="T175" i="7" s="1"/>
  <c r="W175" i="7" a="1"/>
  <c r="W175" i="7" s="1"/>
  <c r="D175" i="7"/>
  <c r="O175" i="7" a="1"/>
  <c r="O175" i="7" s="1"/>
  <c r="K175" i="7" a="1"/>
  <c r="K175" i="7" s="1"/>
  <c r="S175" i="7" a="1"/>
  <c r="S175" i="7" s="1"/>
  <c r="X175" i="7" a="1"/>
  <c r="X175" i="7" s="1"/>
  <c r="B176" i="7"/>
  <c r="H137" i="7"/>
  <c r="D174" i="7"/>
  <c r="P174" i="7" a="1"/>
  <c r="P174" i="7" s="1"/>
  <c r="L174" i="7" a="1"/>
  <c r="L174" i="7" s="1"/>
  <c r="X174" i="7" a="1"/>
  <c r="X174" i="7" s="1"/>
  <c r="S174" i="7" a="1"/>
  <c r="S174" i="7" s="1"/>
  <c r="W174" i="7" a="1"/>
  <c r="W174" i="7" s="1"/>
  <c r="O174" i="7" a="1"/>
  <c r="O174" i="7" s="1"/>
  <c r="T174" i="7" a="1"/>
  <c r="T174" i="7" s="1"/>
  <c r="K174" i="7" a="1"/>
  <c r="K174" i="7" s="1"/>
  <c r="J138" i="7"/>
  <c r="I138" i="7"/>
  <c r="S85" i="4"/>
  <c r="S86" i="4"/>
  <c r="T85" i="4" l="1"/>
  <c r="R86" i="4"/>
  <c r="T86" i="4" s="1"/>
  <c r="B177" i="7"/>
  <c r="A184" i="15"/>
  <c r="E176" i="7"/>
  <c r="F177" i="7"/>
  <c r="AA178" i="7"/>
  <c r="Q188" i="15" s="1"/>
  <c r="F188" i="15" s="1"/>
  <c r="H138" i="7"/>
  <c r="U174" i="7"/>
  <c r="V174" i="7"/>
  <c r="Y174" i="7"/>
  <c r="Z174" i="7"/>
  <c r="I139" i="7"/>
  <c r="M174" i="7"/>
  <c r="N174" i="7"/>
  <c r="Q174" i="7"/>
  <c r="R174" i="7"/>
  <c r="A185" i="15"/>
  <c r="J139" i="7"/>
  <c r="E178" i="7" l="1"/>
  <c r="E177" i="7"/>
  <c r="S87" i="4"/>
  <c r="J140" i="7"/>
  <c r="B178" i="7"/>
  <c r="I140" i="7"/>
  <c r="H139" i="7"/>
  <c r="R87" i="4"/>
  <c r="AA179" i="7"/>
  <c r="Q189" i="15" s="1"/>
  <c r="F189" i="15" s="1"/>
  <c r="F178" i="7"/>
  <c r="S176" i="7" a="1"/>
  <c r="S176" i="7" s="1"/>
  <c r="T176" i="7" a="1"/>
  <c r="T176" i="7" s="1"/>
  <c r="D176" i="7"/>
  <c r="P176" i="7" a="1"/>
  <c r="P176" i="7" s="1"/>
  <c r="X176" i="7" a="1"/>
  <c r="X176" i="7" s="1"/>
  <c r="K176" i="7" a="1"/>
  <c r="K176" i="7" s="1"/>
  <c r="L176" i="7" a="1"/>
  <c r="L176" i="7" s="1"/>
  <c r="O176" i="7" a="1"/>
  <c r="O176" i="7" s="1"/>
  <c r="W176" i="7" a="1"/>
  <c r="W176" i="7" s="1"/>
  <c r="R88" i="4" l="1"/>
  <c r="T87" i="4"/>
  <c r="S88" i="4"/>
  <c r="T177" i="7" a="1"/>
  <c r="T177" i="7" s="1"/>
  <c r="P177" i="7" a="1"/>
  <c r="P177" i="7" s="1"/>
  <c r="D177" i="7"/>
  <c r="L177" i="7" a="1"/>
  <c r="L177" i="7" s="1"/>
  <c r="S177" i="7" a="1"/>
  <c r="S177" i="7" s="1"/>
  <c r="W177" i="7" a="1"/>
  <c r="W177" i="7" s="1"/>
  <c r="X177" i="7" a="1"/>
  <c r="X177" i="7" s="1"/>
  <c r="O177" i="7" a="1"/>
  <c r="O177" i="7" s="1"/>
  <c r="K177" i="7" a="1"/>
  <c r="K177" i="7" s="1"/>
  <c r="S178" i="7" a="1"/>
  <c r="S178" i="7" s="1"/>
  <c r="K178" i="7" a="1"/>
  <c r="K178" i="7" s="1"/>
  <c r="W178" i="7" a="1"/>
  <c r="W178" i="7" s="1"/>
  <c r="D178" i="7"/>
  <c r="X178" i="7" a="1"/>
  <c r="X178" i="7" s="1"/>
  <c r="P178" i="7" a="1"/>
  <c r="P178" i="7" s="1"/>
  <c r="L178" i="7" a="1"/>
  <c r="L178" i="7" s="1"/>
  <c r="O178" i="7" a="1"/>
  <c r="O178" i="7" s="1"/>
  <c r="T178" i="7" a="1"/>
  <c r="T178" i="7" s="1"/>
  <c r="B179" i="7"/>
  <c r="AA180" i="7"/>
  <c r="Q190" i="15" s="1"/>
  <c r="F190" i="15" s="1"/>
  <c r="H140" i="7"/>
  <c r="F179" i="7"/>
  <c r="J141" i="7"/>
  <c r="I141" i="7"/>
  <c r="A186" i="15"/>
  <c r="T88" i="4" l="1"/>
  <c r="R89" i="4"/>
  <c r="S89" i="4"/>
  <c r="Q140" i="7"/>
  <c r="M140" i="7"/>
  <c r="Y140" i="7"/>
  <c r="U140" i="7"/>
  <c r="F180" i="7"/>
  <c r="J142" i="7"/>
  <c r="AA181" i="7"/>
  <c r="Q191" i="15" s="1"/>
  <c r="F191" i="15" s="1"/>
  <c r="I142" i="7"/>
  <c r="B180" i="7"/>
  <c r="H141" i="7"/>
  <c r="A188" i="15"/>
  <c r="E179" i="7"/>
  <c r="A187" i="15"/>
  <c r="R90" i="4"/>
  <c r="T89" i="4" l="1"/>
  <c r="S90" i="4"/>
  <c r="T90" i="4" s="1"/>
  <c r="I143" i="7"/>
  <c r="F181" i="7"/>
  <c r="E181" i="7"/>
  <c r="J143" i="7"/>
  <c r="D179" i="7"/>
  <c r="P179" i="7" a="1"/>
  <c r="P179" i="7" s="1"/>
  <c r="X179" i="7" a="1"/>
  <c r="X179" i="7" s="1"/>
  <c r="S179" i="7" a="1"/>
  <c r="S179" i="7" s="1"/>
  <c r="T179" i="7" a="1"/>
  <c r="T179" i="7" s="1"/>
  <c r="W179" i="7" a="1"/>
  <c r="W179" i="7" s="1"/>
  <c r="O179" i="7" a="1"/>
  <c r="O179" i="7" s="1"/>
  <c r="K179" i="7" a="1"/>
  <c r="K179" i="7" s="1"/>
  <c r="L179" i="7" a="1"/>
  <c r="L179" i="7" s="1"/>
  <c r="B181" i="7"/>
  <c r="E180" i="7"/>
  <c r="H142" i="7"/>
  <c r="M142" i="7" l="1"/>
  <c r="Q142" i="7"/>
  <c r="Y142" i="7"/>
  <c r="U142" i="7"/>
  <c r="F182" i="7"/>
  <c r="B182" i="7"/>
  <c r="A189" i="15"/>
  <c r="S91" i="4"/>
  <c r="I144" i="7"/>
  <c r="H143" i="7"/>
  <c r="J144" i="7"/>
  <c r="AA183" i="7"/>
  <c r="Q193" i="15" s="1"/>
  <c r="F193" i="15" s="1"/>
  <c r="R91" i="4"/>
  <c r="D180" i="7"/>
  <c r="X180" i="7" a="1"/>
  <c r="X180" i="7" s="1"/>
  <c r="S180" i="7" a="1"/>
  <c r="S180" i="7" s="1"/>
  <c r="W180" i="7" a="1"/>
  <c r="W180" i="7" s="1"/>
  <c r="T180" i="7" a="1"/>
  <c r="T180" i="7" s="1"/>
  <c r="O180" i="7" a="1"/>
  <c r="O180" i="7" s="1"/>
  <c r="P180" i="7" a="1"/>
  <c r="P180" i="7" s="1"/>
  <c r="L180" i="7" a="1"/>
  <c r="L180" i="7" s="1"/>
  <c r="K180" i="7" a="1"/>
  <c r="K180" i="7" s="1"/>
  <c r="D181" i="7"/>
  <c r="L181" i="7" a="1"/>
  <c r="L181" i="7" s="1"/>
  <c r="W181" i="7" a="1"/>
  <c r="W181" i="7" s="1"/>
  <c r="O181" i="7" a="1"/>
  <c r="O181" i="7" s="1"/>
  <c r="K181" i="7" a="1"/>
  <c r="K181" i="7" s="1"/>
  <c r="S181" i="7" a="1"/>
  <c r="S181" i="7" s="1"/>
  <c r="P181" i="7" a="1"/>
  <c r="P181" i="7" s="1"/>
  <c r="X181" i="7" a="1"/>
  <c r="X181" i="7" s="1"/>
  <c r="T181" i="7" a="1"/>
  <c r="T181" i="7" s="1"/>
  <c r="R92" i="4"/>
  <c r="T91" i="4" l="1"/>
  <c r="F183" i="7"/>
  <c r="M143" i="7"/>
  <c r="Q143" i="7"/>
  <c r="U143" i="7"/>
  <c r="Y143" i="7"/>
  <c r="A191" i="15"/>
  <c r="S92" i="4"/>
  <c r="T92" i="4" s="1"/>
  <c r="AA184" i="7"/>
  <c r="Q194" i="15" s="1"/>
  <c r="F194" i="15" s="1"/>
  <c r="H144" i="7"/>
  <c r="E182" i="7"/>
  <c r="A190" i="15"/>
  <c r="B183" i="7"/>
  <c r="E183" i="7"/>
  <c r="J145" i="7"/>
  <c r="I145" i="7"/>
  <c r="R93" i="4" l="1"/>
  <c r="S93" i="4"/>
  <c r="Q144" i="7"/>
  <c r="Y144" i="7"/>
  <c r="M144" i="7"/>
  <c r="U144" i="7"/>
  <c r="B184" i="7"/>
  <c r="J146" i="7"/>
  <c r="H145" i="7"/>
  <c r="I146" i="7"/>
  <c r="W182" i="7" a="1"/>
  <c r="W182" i="7" s="1"/>
  <c r="S182" i="7" a="1"/>
  <c r="S182" i="7" s="1"/>
  <c r="D182" i="7"/>
  <c r="X182" i="7" a="1"/>
  <c r="X182" i="7" s="1"/>
  <c r="O182" i="7" a="1"/>
  <c r="O182" i="7" s="1"/>
  <c r="L182" i="7" a="1"/>
  <c r="L182" i="7" s="1"/>
  <c r="T182" i="7" a="1"/>
  <c r="T182" i="7" s="1"/>
  <c r="K182" i="7" a="1"/>
  <c r="K182" i="7" s="1"/>
  <c r="P182" i="7" a="1"/>
  <c r="P182" i="7" s="1"/>
  <c r="F184" i="7"/>
  <c r="AA185" i="7"/>
  <c r="Q195" i="15" s="1"/>
  <c r="F195" i="15" s="1"/>
  <c r="D183" i="7"/>
  <c r="T183" i="7" a="1"/>
  <c r="T183" i="7" s="1"/>
  <c r="L183" i="7" a="1"/>
  <c r="L183" i="7" s="1"/>
  <c r="O183" i="7" a="1"/>
  <c r="O183" i="7" s="1"/>
  <c r="K183" i="7" a="1"/>
  <c r="K183" i="7" s="1"/>
  <c r="X183" i="7" a="1"/>
  <c r="X183" i="7" s="1"/>
  <c r="W183" i="7" a="1"/>
  <c r="W183" i="7" s="1"/>
  <c r="S183" i="7" a="1"/>
  <c r="S183" i="7" s="1"/>
  <c r="P183" i="7" a="1"/>
  <c r="P183" i="7" s="1"/>
  <c r="R94" i="4" l="1"/>
  <c r="T93" i="4"/>
  <c r="U145" i="7"/>
  <c r="M145" i="7"/>
  <c r="Q145" i="7"/>
  <c r="Y145" i="7"/>
  <c r="J147" i="7"/>
  <c r="AA186" i="7"/>
  <c r="Q196" i="15" s="1"/>
  <c r="F196" i="15" s="1"/>
  <c r="S94" i="4"/>
  <c r="E184" i="7"/>
  <c r="B185" i="7"/>
  <c r="Y182" i="7"/>
  <c r="Z182" i="7"/>
  <c r="E185" i="7"/>
  <c r="U182" i="7"/>
  <c r="V182" i="7"/>
  <c r="A192" i="15"/>
  <c r="M182" i="7"/>
  <c r="N182" i="7"/>
  <c r="A193" i="15"/>
  <c r="H146" i="7"/>
  <c r="I147" i="7"/>
  <c r="F185" i="7"/>
  <c r="Q182" i="7"/>
  <c r="R182" i="7"/>
  <c r="T94" i="4" l="1"/>
  <c r="R95" i="4"/>
  <c r="S95" i="4"/>
  <c r="Y146" i="7"/>
  <c r="Q146" i="7"/>
  <c r="M146" i="7"/>
  <c r="U146" i="7"/>
  <c r="E186" i="7"/>
  <c r="J148" i="7"/>
  <c r="F186" i="7"/>
  <c r="X184" i="7" a="1"/>
  <c r="X184" i="7" s="1"/>
  <c r="S184" i="7" a="1"/>
  <c r="S184" i="7" s="1"/>
  <c r="L184" i="7" a="1"/>
  <c r="L184" i="7" s="1"/>
  <c r="K184" i="7" a="1"/>
  <c r="K184" i="7" s="1"/>
  <c r="P184" i="7" a="1"/>
  <c r="P184" i="7" s="1"/>
  <c r="W184" i="7" a="1"/>
  <c r="W184" i="7" s="1"/>
  <c r="D184" i="7"/>
  <c r="T184" i="7" a="1"/>
  <c r="T184" i="7" s="1"/>
  <c r="O184" i="7" a="1"/>
  <c r="O184" i="7" s="1"/>
  <c r="H147" i="7"/>
  <c r="AA187" i="7"/>
  <c r="Q197" i="15" s="1"/>
  <c r="F197" i="15" s="1"/>
  <c r="I148" i="7"/>
  <c r="X185" i="7" a="1"/>
  <c r="X185" i="7" s="1"/>
  <c r="T185" i="7" a="1"/>
  <c r="T185" i="7" s="1"/>
  <c r="S185" i="7" a="1"/>
  <c r="S185" i="7" s="1"/>
  <c r="L185" i="7" a="1"/>
  <c r="L185" i="7" s="1"/>
  <c r="D185" i="7"/>
  <c r="P185" i="7" a="1"/>
  <c r="P185" i="7" s="1"/>
  <c r="O185" i="7" a="1"/>
  <c r="O185" i="7" s="1"/>
  <c r="K185" i="7" a="1"/>
  <c r="K185" i="7" s="1"/>
  <c r="W185" i="7" a="1"/>
  <c r="W185" i="7" s="1"/>
  <c r="B186" i="7"/>
  <c r="T95" i="4" l="1"/>
  <c r="F187" i="7"/>
  <c r="U147" i="7"/>
  <c r="Y147" i="7"/>
  <c r="M147" i="7"/>
  <c r="Q147" i="7"/>
  <c r="J149" i="7"/>
  <c r="I149" i="7"/>
  <c r="R96" i="4"/>
  <c r="S96" i="4"/>
  <c r="AA188" i="7"/>
  <c r="Q198" i="15" s="1"/>
  <c r="F198" i="15" s="1"/>
  <c r="A194" i="15"/>
  <c r="B187" i="7"/>
  <c r="H148" i="7"/>
  <c r="E187" i="7"/>
  <c r="A195" i="15"/>
  <c r="W186" i="7" a="1"/>
  <c r="W186" i="7" s="1"/>
  <c r="O186" i="7" a="1"/>
  <c r="O186" i="7" s="1"/>
  <c r="D186" i="7"/>
  <c r="P186" i="7" a="1"/>
  <c r="P186" i="7" s="1"/>
  <c r="X186" i="7" a="1"/>
  <c r="X186" i="7" s="1"/>
  <c r="K186" i="7" a="1"/>
  <c r="K186" i="7" s="1"/>
  <c r="T186" i="7" a="1"/>
  <c r="T186" i="7" s="1"/>
  <c r="L186" i="7" a="1"/>
  <c r="L186" i="7" s="1"/>
  <c r="S186" i="7" a="1"/>
  <c r="S186" i="7" s="1"/>
  <c r="T96" i="4" l="1"/>
  <c r="R97" i="4"/>
  <c r="S97" i="4"/>
  <c r="AA189" i="7"/>
  <c r="Q199" i="15" s="1"/>
  <c r="F199" i="15" s="1"/>
  <c r="I150" i="7"/>
  <c r="T187" i="7" a="1"/>
  <c r="T187" i="7" s="1"/>
  <c r="P187" i="7" a="1"/>
  <c r="P187" i="7" s="1"/>
  <c r="D187" i="7"/>
  <c r="S187" i="7" a="1"/>
  <c r="S187" i="7" s="1"/>
  <c r="W187" i="7" a="1"/>
  <c r="W187" i="7" s="1"/>
  <c r="L187" i="7" a="1"/>
  <c r="L187" i="7" s="1"/>
  <c r="O187" i="7" a="1"/>
  <c r="O187" i="7" s="1"/>
  <c r="K187" i="7" a="1"/>
  <c r="K187" i="7" s="1"/>
  <c r="X187" i="7" a="1"/>
  <c r="X187" i="7" s="1"/>
  <c r="F188" i="7"/>
  <c r="J150" i="7"/>
  <c r="A196" i="15"/>
  <c r="B188" i="7"/>
  <c r="H149" i="7"/>
  <c r="R98" i="4"/>
  <c r="T97" i="4" l="1"/>
  <c r="S98" i="4"/>
  <c r="E189" i="7"/>
  <c r="N187" i="7"/>
  <c r="M187" i="7"/>
  <c r="Q187" i="7"/>
  <c r="R187" i="7"/>
  <c r="T98" i="4"/>
  <c r="V187" i="7"/>
  <c r="U187" i="7"/>
  <c r="F189" i="7"/>
  <c r="B189" i="7"/>
  <c r="Z187" i="7"/>
  <c r="Y187" i="7"/>
  <c r="AA190" i="7"/>
  <c r="Q200" i="15" s="1"/>
  <c r="F200" i="15" s="1"/>
  <c r="E188" i="7"/>
  <c r="H150" i="7"/>
  <c r="I151" i="7"/>
  <c r="J151" i="7"/>
  <c r="A197" i="15"/>
  <c r="U150" i="7" l="1"/>
  <c r="Y150" i="7"/>
  <c r="M150" i="7"/>
  <c r="Q150" i="7"/>
  <c r="B190" i="7"/>
  <c r="S99" i="4"/>
  <c r="I152" i="7"/>
  <c r="F190" i="7"/>
  <c r="H151" i="7"/>
  <c r="T188" i="7" a="1"/>
  <c r="T188" i="7" s="1"/>
  <c r="P188" i="7" a="1"/>
  <c r="P188" i="7" s="1"/>
  <c r="K188" i="7" a="1"/>
  <c r="K188" i="7" s="1"/>
  <c r="W188" i="7" a="1"/>
  <c r="W188" i="7" s="1"/>
  <c r="D188" i="7"/>
  <c r="L188" i="7" a="1"/>
  <c r="L188" i="7" s="1"/>
  <c r="O188" i="7" a="1"/>
  <c r="O188" i="7" s="1"/>
  <c r="X188" i="7" a="1"/>
  <c r="X188" i="7" s="1"/>
  <c r="S188" i="7" a="1"/>
  <c r="S188" i="7" s="1"/>
  <c r="J152" i="7"/>
  <c r="W189" i="7" a="1"/>
  <c r="W189" i="7" s="1"/>
  <c r="L189" i="7" a="1"/>
  <c r="L189" i="7" s="1"/>
  <c r="K189" i="7" a="1"/>
  <c r="K189" i="7" s="1"/>
  <c r="T189" i="7" a="1"/>
  <c r="T189" i="7" s="1"/>
  <c r="X189" i="7" a="1"/>
  <c r="X189" i="7" s="1"/>
  <c r="P189" i="7" a="1"/>
  <c r="P189" i="7" s="1"/>
  <c r="D189" i="7"/>
  <c r="S189" i="7" a="1"/>
  <c r="S189" i="7" s="1"/>
  <c r="O189" i="7" a="1"/>
  <c r="O189" i="7" s="1"/>
  <c r="R99" i="4"/>
  <c r="U151" i="7" l="1"/>
  <c r="Y151" i="7"/>
  <c r="Q151" i="7"/>
  <c r="M151" i="7"/>
  <c r="T99" i="4"/>
  <c r="F191" i="7"/>
  <c r="B191" i="7"/>
  <c r="R100" i="4"/>
  <c r="I153" i="7"/>
  <c r="J153" i="7"/>
  <c r="S100" i="4"/>
  <c r="A199" i="15"/>
  <c r="H152" i="7"/>
  <c r="A198" i="15"/>
  <c r="E190" i="7"/>
  <c r="E191" i="7"/>
  <c r="R101" i="4" l="1"/>
  <c r="S101" i="4"/>
  <c r="I154" i="7"/>
  <c r="K190" i="7" a="1"/>
  <c r="K190" i="7" s="1"/>
  <c r="T190" i="7" a="1"/>
  <c r="T190" i="7" s="1"/>
  <c r="X190" i="7" a="1"/>
  <c r="X190" i="7" s="1"/>
  <c r="W190" i="7" a="1"/>
  <c r="W190" i="7" s="1"/>
  <c r="P190" i="7" a="1"/>
  <c r="P190" i="7" s="1"/>
  <c r="O190" i="7" a="1"/>
  <c r="O190" i="7" s="1"/>
  <c r="L190" i="7" a="1"/>
  <c r="L190" i="7" s="1"/>
  <c r="D190" i="7"/>
  <c r="S190" i="7" a="1"/>
  <c r="S190" i="7" s="1"/>
  <c r="J154" i="7"/>
  <c r="O191" i="7" a="1"/>
  <c r="O191" i="7" s="1"/>
  <c r="S191" i="7" a="1"/>
  <c r="S191" i="7" s="1"/>
  <c r="X191" i="7" a="1"/>
  <c r="X191" i="7" s="1"/>
  <c r="W191" i="7" a="1"/>
  <c r="W191" i="7" s="1"/>
  <c r="L191" i="7" a="1"/>
  <c r="L191" i="7" s="1"/>
  <c r="D191" i="7"/>
  <c r="P191" i="7" a="1"/>
  <c r="P191" i="7" s="1"/>
  <c r="K191" i="7" a="1"/>
  <c r="K191" i="7" s="1"/>
  <c r="T191" i="7" a="1"/>
  <c r="T191" i="7" s="1"/>
  <c r="E192" i="7"/>
  <c r="F192" i="7"/>
  <c r="B192" i="7"/>
  <c r="H153" i="7"/>
  <c r="AA193" i="7"/>
  <c r="Q203" i="15" s="1"/>
  <c r="F203" i="15" s="1"/>
  <c r="T100" i="4"/>
  <c r="T101" i="4" l="1"/>
  <c r="F193" i="7"/>
  <c r="R102" i="4"/>
  <c r="AA191" i="7"/>
  <c r="Q201" i="15" s="1"/>
  <c r="F201" i="15" s="1"/>
  <c r="S102" i="4"/>
  <c r="I155" i="7"/>
  <c r="X192" i="7" a="1"/>
  <c r="X192" i="7" s="1"/>
  <c r="S192" i="7" a="1"/>
  <c r="S192" i="7" s="1"/>
  <c r="D192" i="7"/>
  <c r="W192" i="7" a="1"/>
  <c r="W192" i="7" s="1"/>
  <c r="P192" i="7" a="1"/>
  <c r="P192" i="7" s="1"/>
  <c r="L192" i="7" a="1"/>
  <c r="L192" i="7" s="1"/>
  <c r="T192" i="7" a="1"/>
  <c r="T192" i="7" s="1"/>
  <c r="K192" i="7" a="1"/>
  <c r="K192" i="7" s="1"/>
  <c r="O192" i="7" a="1"/>
  <c r="O192" i="7" s="1"/>
  <c r="A201" i="15"/>
  <c r="AA194" i="7"/>
  <c r="Q204" i="15" s="1"/>
  <c r="F204" i="15" s="1"/>
  <c r="J155" i="7"/>
  <c r="A200" i="15"/>
  <c r="H154" i="7"/>
  <c r="B193" i="7"/>
  <c r="T102" i="4" l="1"/>
  <c r="Y154" i="7"/>
  <c r="M154" i="7"/>
  <c r="U154" i="7"/>
  <c r="Q154" i="7"/>
  <c r="F194" i="7"/>
  <c r="I156" i="7"/>
  <c r="R103" i="4"/>
  <c r="J156" i="7"/>
  <c r="E193" i="7"/>
  <c r="E194" i="7"/>
  <c r="S103" i="4"/>
  <c r="H155" i="7"/>
  <c r="A202" i="15"/>
  <c r="B194" i="7"/>
  <c r="AA195" i="7"/>
  <c r="Q205" i="15" s="1"/>
  <c r="F205" i="15" s="1"/>
  <c r="R104" i="4" l="1"/>
  <c r="I157" i="7"/>
  <c r="S104" i="4"/>
  <c r="AA196" i="7"/>
  <c r="Q206" i="15" s="1"/>
  <c r="F206" i="15" s="1"/>
  <c r="E195" i="7"/>
  <c r="T103" i="4"/>
  <c r="J157" i="7"/>
  <c r="B195" i="7"/>
  <c r="L193" i="7" a="1"/>
  <c r="L193" i="7" s="1"/>
  <c r="K193" i="7" a="1"/>
  <c r="K193" i="7" s="1"/>
  <c r="T193" i="7" a="1"/>
  <c r="T193" i="7" s="1"/>
  <c r="O193" i="7" a="1"/>
  <c r="O193" i="7" s="1"/>
  <c r="W193" i="7" a="1"/>
  <c r="W193" i="7" s="1"/>
  <c r="X193" i="7" a="1"/>
  <c r="X193" i="7" s="1"/>
  <c r="P193" i="7" a="1"/>
  <c r="P193" i="7" s="1"/>
  <c r="D193" i="7"/>
  <c r="S193" i="7" a="1"/>
  <c r="S193" i="7" s="1"/>
  <c r="H156" i="7"/>
  <c r="F195" i="7"/>
  <c r="T194" i="7" a="1"/>
  <c r="T194" i="7" s="1"/>
  <c r="K194" i="7" a="1"/>
  <c r="K194" i="7" s="1"/>
  <c r="X194" i="7" a="1"/>
  <c r="X194" i="7" s="1"/>
  <c r="L194" i="7" a="1"/>
  <c r="L194" i="7" s="1"/>
  <c r="P194" i="7" a="1"/>
  <c r="P194" i="7" s="1"/>
  <c r="W194" i="7" a="1"/>
  <c r="W194" i="7" s="1"/>
  <c r="S194" i="7" a="1"/>
  <c r="S194" i="7" s="1"/>
  <c r="O194" i="7" a="1"/>
  <c r="O194" i="7" s="1"/>
  <c r="D194" i="7"/>
  <c r="M156" i="7" l="1"/>
  <c r="Q156" i="7"/>
  <c r="U156" i="7"/>
  <c r="Y156" i="7"/>
  <c r="T104" i="4"/>
  <c r="S105" i="4"/>
  <c r="J158" i="7"/>
  <c r="M193" i="7"/>
  <c r="N193" i="7"/>
  <c r="H157" i="7"/>
  <c r="B196" i="7"/>
  <c r="I158" i="7"/>
  <c r="AA197" i="7"/>
  <c r="Q207" i="15" s="1"/>
  <c r="F207" i="15" s="1"/>
  <c r="F196" i="7"/>
  <c r="A204" i="15"/>
  <c r="R105" i="4"/>
  <c r="Q193" i="7"/>
  <c r="R193" i="7"/>
  <c r="U193" i="7"/>
  <c r="V193" i="7"/>
  <c r="Y193" i="7"/>
  <c r="Z193" i="7"/>
  <c r="A203" i="15"/>
  <c r="W195" i="7" a="1"/>
  <c r="W195" i="7" s="1"/>
  <c r="P195" i="7" a="1"/>
  <c r="P195" i="7" s="1"/>
  <c r="L195" i="7" a="1"/>
  <c r="L195" i="7" s="1"/>
  <c r="S195" i="7" a="1"/>
  <c r="S195" i="7" s="1"/>
  <c r="X195" i="7" a="1"/>
  <c r="X195" i="7" s="1"/>
  <c r="D195" i="7"/>
  <c r="O195" i="7" a="1"/>
  <c r="O195" i="7" s="1"/>
  <c r="T195" i="7" a="1"/>
  <c r="T195" i="7" s="1"/>
  <c r="K195" i="7" a="1"/>
  <c r="K195" i="7" s="1"/>
  <c r="T105" i="4" l="1"/>
  <c r="R106" i="4"/>
  <c r="S106" i="4"/>
  <c r="A205" i="15"/>
  <c r="F197" i="7"/>
  <c r="B197" i="7"/>
  <c r="H158" i="7"/>
  <c r="I159" i="7"/>
  <c r="J159" i="7"/>
  <c r="AA198" i="7"/>
  <c r="Q208" i="15" s="1"/>
  <c r="F208" i="15" s="1"/>
  <c r="E196" i="7"/>
  <c r="U158" i="7" l="1"/>
  <c r="Y158" i="7"/>
  <c r="M158" i="7"/>
  <c r="Q158" i="7"/>
  <c r="S107" i="4"/>
  <c r="T106" i="4"/>
  <c r="AA199" i="7"/>
  <c r="Q209" i="15" s="1"/>
  <c r="F209" i="15" s="1"/>
  <c r="R107" i="4"/>
  <c r="I160" i="7"/>
  <c r="J160" i="7"/>
  <c r="E197" i="7"/>
  <c r="H159" i="7"/>
  <c r="E198" i="7"/>
  <c r="S196" i="7" a="1"/>
  <c r="S196" i="7" s="1"/>
  <c r="W196" i="7" a="1"/>
  <c r="W196" i="7" s="1"/>
  <c r="D196" i="7"/>
  <c r="L196" i="7" a="1"/>
  <c r="L196" i="7" s="1"/>
  <c r="T196" i="7" a="1"/>
  <c r="T196" i="7" s="1"/>
  <c r="O196" i="7" a="1"/>
  <c r="O196" i="7" s="1"/>
  <c r="K196" i="7" a="1"/>
  <c r="K196" i="7" s="1"/>
  <c r="X196" i="7" a="1"/>
  <c r="X196" i="7" s="1"/>
  <c r="P196" i="7" a="1"/>
  <c r="P196" i="7" s="1"/>
  <c r="B198" i="7"/>
  <c r="F198" i="7"/>
  <c r="T107" i="4" l="1"/>
  <c r="R108" i="4"/>
  <c r="S108" i="4"/>
  <c r="F199" i="7"/>
  <c r="AA200" i="7"/>
  <c r="Q210" i="15" s="1"/>
  <c r="F210" i="15" s="1"/>
  <c r="B199" i="7"/>
  <c r="A206" i="15"/>
  <c r="J161" i="7"/>
  <c r="I161" i="7"/>
  <c r="S197" i="7" a="1"/>
  <c r="S197" i="7" s="1"/>
  <c r="O197" i="7" a="1"/>
  <c r="O197" i="7" s="1"/>
  <c r="P197" i="7" a="1"/>
  <c r="P197" i="7" s="1"/>
  <c r="T197" i="7" a="1"/>
  <c r="T197" i="7" s="1"/>
  <c r="D197" i="7"/>
  <c r="L197" i="7" a="1"/>
  <c r="L197" i="7" s="1"/>
  <c r="X197" i="7" a="1"/>
  <c r="X197" i="7" s="1"/>
  <c r="W197" i="7" a="1"/>
  <c r="W197" i="7" s="1"/>
  <c r="K197" i="7" a="1"/>
  <c r="K197" i="7" s="1"/>
  <c r="W198" i="7" a="1"/>
  <c r="W198" i="7" s="1"/>
  <c r="L198" i="7" a="1"/>
  <c r="L198" i="7" s="1"/>
  <c r="O198" i="7" a="1"/>
  <c r="O198" i="7" s="1"/>
  <c r="S198" i="7" a="1"/>
  <c r="S198" i="7" s="1"/>
  <c r="T198" i="7" a="1"/>
  <c r="T198" i="7" s="1"/>
  <c r="K198" i="7" a="1"/>
  <c r="K198" i="7" s="1"/>
  <c r="X198" i="7" a="1"/>
  <c r="X198" i="7" s="1"/>
  <c r="P198" i="7" a="1"/>
  <c r="P198" i="7" s="1"/>
  <c r="D198" i="7"/>
  <c r="H160" i="7"/>
  <c r="T108" i="4" l="1"/>
  <c r="R109" i="4"/>
  <c r="F200" i="7"/>
  <c r="A208" i="15"/>
  <c r="S109" i="4"/>
  <c r="J162" i="7"/>
  <c r="E199" i="7"/>
  <c r="B200" i="7"/>
  <c r="I162" i="7"/>
  <c r="AA201" i="7"/>
  <c r="Q211" i="15" s="1"/>
  <c r="F211" i="15" s="1"/>
  <c r="H161" i="7"/>
  <c r="A207" i="15"/>
  <c r="R110" i="4"/>
  <c r="T109" i="4" l="1"/>
  <c r="U161" i="7"/>
  <c r="Y161" i="7"/>
  <c r="Q161" i="7"/>
  <c r="M161" i="7"/>
  <c r="S110" i="4"/>
  <c r="T110" i="4" s="1"/>
  <c r="I163" i="7"/>
  <c r="AA202" i="7"/>
  <c r="Q212" i="15" s="1"/>
  <c r="F212" i="15" s="1"/>
  <c r="E201" i="7"/>
  <c r="P199" i="7" a="1"/>
  <c r="P199" i="7" s="1"/>
  <c r="X199" i="7" a="1"/>
  <c r="X199" i="7" s="1"/>
  <c r="W199" i="7" a="1"/>
  <c r="W199" i="7" s="1"/>
  <c r="D199" i="7"/>
  <c r="T199" i="7" a="1"/>
  <c r="T199" i="7" s="1"/>
  <c r="O199" i="7" a="1"/>
  <c r="O199" i="7" s="1"/>
  <c r="L199" i="7" a="1"/>
  <c r="L199" i="7" s="1"/>
  <c r="S199" i="7" a="1"/>
  <c r="S199" i="7" s="1"/>
  <c r="K199" i="7" a="1"/>
  <c r="K199" i="7" s="1"/>
  <c r="F201" i="7"/>
  <c r="H162" i="7"/>
  <c r="J163" i="7"/>
  <c r="E200" i="7"/>
  <c r="B201" i="7"/>
  <c r="U162" i="7" l="1"/>
  <c r="M162" i="7"/>
  <c r="Q162" i="7"/>
  <c r="Y162" i="7"/>
  <c r="F202" i="7"/>
  <c r="S111" i="4"/>
  <c r="H163" i="7"/>
  <c r="R111" i="4"/>
  <c r="J164" i="7"/>
  <c r="AA203" i="7"/>
  <c r="Q213" i="15" s="1"/>
  <c r="F213" i="15" s="1"/>
  <c r="D201" i="7"/>
  <c r="T201" i="7" a="1"/>
  <c r="T201" i="7" s="1"/>
  <c r="P201" i="7" a="1"/>
  <c r="P201" i="7" s="1"/>
  <c r="S201" i="7" a="1"/>
  <c r="S201" i="7" s="1"/>
  <c r="K201" i="7" a="1"/>
  <c r="K201" i="7" s="1"/>
  <c r="O201" i="7" a="1"/>
  <c r="O201" i="7" s="1"/>
  <c r="L201" i="7" a="1"/>
  <c r="L201" i="7" s="1"/>
  <c r="X201" i="7" a="1"/>
  <c r="X201" i="7" s="1"/>
  <c r="W201" i="7" a="1"/>
  <c r="W201" i="7" s="1"/>
  <c r="A209" i="15"/>
  <c r="S200" i="7" a="1"/>
  <c r="S200" i="7" s="1"/>
  <c r="K200" i="7" a="1"/>
  <c r="K200" i="7" s="1"/>
  <c r="P200" i="7" a="1"/>
  <c r="P200" i="7" s="1"/>
  <c r="D200" i="7"/>
  <c r="T200" i="7" a="1"/>
  <c r="T200" i="7" s="1"/>
  <c r="O200" i="7" a="1"/>
  <c r="O200" i="7" s="1"/>
  <c r="X200" i="7" a="1"/>
  <c r="X200" i="7" s="1"/>
  <c r="W200" i="7" a="1"/>
  <c r="W200" i="7" s="1"/>
  <c r="L200" i="7" a="1"/>
  <c r="L200" i="7" s="1"/>
  <c r="I164" i="7"/>
  <c r="B202" i="7"/>
  <c r="T111" i="4" l="1"/>
  <c r="U163" i="7"/>
  <c r="Y163" i="7"/>
  <c r="M163" i="7"/>
  <c r="Q163" i="7"/>
  <c r="S112" i="4"/>
  <c r="R112" i="4"/>
  <c r="A211" i="15"/>
  <c r="J165" i="7"/>
  <c r="F203" i="7"/>
  <c r="H164" i="7"/>
  <c r="A210" i="15"/>
  <c r="I165" i="7"/>
  <c r="B203" i="7"/>
  <c r="E202" i="7"/>
  <c r="AA204" i="7"/>
  <c r="Q214" i="15" s="1"/>
  <c r="F214" i="15" s="1"/>
  <c r="T112" i="4" l="1"/>
  <c r="R113" i="4"/>
  <c r="U164" i="7"/>
  <c r="Y164" i="7"/>
  <c r="Q164" i="7"/>
  <c r="M164" i="7"/>
  <c r="J166" i="7"/>
  <c r="E204" i="7"/>
  <c r="H165" i="7"/>
  <c r="B204" i="7"/>
  <c r="I166" i="7"/>
  <c r="S113" i="4"/>
  <c r="E203" i="7"/>
  <c r="S202" i="7" a="1"/>
  <c r="S202" i="7" s="1"/>
  <c r="D202" i="7"/>
  <c r="K202" i="7" a="1"/>
  <c r="K202" i="7" s="1"/>
  <c r="X202" i="7" a="1"/>
  <c r="X202" i="7" s="1"/>
  <c r="L202" i="7" a="1"/>
  <c r="L202" i="7" s="1"/>
  <c r="T202" i="7" a="1"/>
  <c r="T202" i="7" s="1"/>
  <c r="O202" i="7" a="1"/>
  <c r="O202" i="7" s="1"/>
  <c r="P202" i="7" a="1"/>
  <c r="P202" i="7" s="1"/>
  <c r="W202" i="7" a="1"/>
  <c r="W202" i="7" s="1"/>
  <c r="F204" i="7"/>
  <c r="M165" i="7" l="1"/>
  <c r="Y165" i="7"/>
  <c r="Q165" i="7"/>
  <c r="U165" i="7"/>
  <c r="T113" i="4"/>
  <c r="AA205" i="7"/>
  <c r="Q215" i="15" s="1"/>
  <c r="F215" i="15" s="1"/>
  <c r="R114" i="4"/>
  <c r="S114" i="4"/>
  <c r="I167" i="7"/>
  <c r="K203" i="7" a="1"/>
  <c r="K203" i="7" s="1"/>
  <c r="X203" i="7" a="1"/>
  <c r="X203" i="7" s="1"/>
  <c r="T203" i="7" a="1"/>
  <c r="T203" i="7" s="1"/>
  <c r="W203" i="7" a="1"/>
  <c r="W203" i="7" s="1"/>
  <c r="S203" i="7" a="1"/>
  <c r="S203" i="7" s="1"/>
  <c r="O203" i="7" a="1"/>
  <c r="O203" i="7" s="1"/>
  <c r="L203" i="7" a="1"/>
  <c r="L203" i="7" s="1"/>
  <c r="D203" i="7"/>
  <c r="P203" i="7" a="1"/>
  <c r="P203" i="7" s="1"/>
  <c r="F205" i="7"/>
  <c r="O204" i="7" a="1"/>
  <c r="O204" i="7" s="1"/>
  <c r="X204" i="7" a="1"/>
  <c r="X204" i="7" s="1"/>
  <c r="P204" i="7" a="1"/>
  <c r="P204" i="7" s="1"/>
  <c r="T204" i="7" a="1"/>
  <c r="T204" i="7" s="1"/>
  <c r="L204" i="7" a="1"/>
  <c r="L204" i="7" s="1"/>
  <c r="S204" i="7" a="1"/>
  <c r="S204" i="7" s="1"/>
  <c r="D204" i="7"/>
  <c r="K204" i="7" a="1"/>
  <c r="K204" i="7" s="1"/>
  <c r="W204" i="7" a="1"/>
  <c r="W204" i="7" s="1"/>
  <c r="AA206" i="7"/>
  <c r="Q216" i="15" s="1"/>
  <c r="F216" i="15" s="1"/>
  <c r="A212" i="15"/>
  <c r="B205" i="7"/>
  <c r="J167" i="7"/>
  <c r="H166" i="7"/>
  <c r="E205" i="7"/>
  <c r="R115" i="4"/>
  <c r="S115" i="4" l="1"/>
  <c r="T115" i="4" s="1"/>
  <c r="F206" i="7"/>
  <c r="T114" i="4"/>
  <c r="A213" i="15"/>
  <c r="H167" i="7"/>
  <c r="AA207" i="7"/>
  <c r="Q217" i="15" s="1"/>
  <c r="F217" i="15" s="1"/>
  <c r="B206" i="7"/>
  <c r="I168" i="7"/>
  <c r="X205" i="7" a="1"/>
  <c r="X205" i="7" s="1"/>
  <c r="D205" i="7"/>
  <c r="S205" i="7" a="1"/>
  <c r="S205" i="7" s="1"/>
  <c r="L205" i="7" a="1"/>
  <c r="L205" i="7" s="1"/>
  <c r="W205" i="7" a="1"/>
  <c r="W205" i="7" s="1"/>
  <c r="T205" i="7" a="1"/>
  <c r="T205" i="7" s="1"/>
  <c r="P205" i="7" a="1"/>
  <c r="P205" i="7" s="1"/>
  <c r="K205" i="7" a="1"/>
  <c r="K205" i="7" s="1"/>
  <c r="O205" i="7" a="1"/>
  <c r="O205" i="7" s="1"/>
  <c r="J168" i="7"/>
  <c r="A214" i="15"/>
  <c r="S116" i="4" l="1"/>
  <c r="U167" i="7"/>
  <c r="Q167" i="7"/>
  <c r="Y167" i="7"/>
  <c r="M167" i="7"/>
  <c r="I169" i="7"/>
  <c r="B207" i="7"/>
  <c r="E206" i="7"/>
  <c r="Q205" i="7"/>
  <c r="R205" i="7"/>
  <c r="J169" i="7"/>
  <c r="E207" i="7"/>
  <c r="M205" i="7"/>
  <c r="N205" i="7"/>
  <c r="H168" i="7"/>
  <c r="A215" i="15"/>
  <c r="U205" i="7"/>
  <c r="V205" i="7"/>
  <c r="R116" i="4"/>
  <c r="T116" i="4" s="1"/>
  <c r="AA208" i="7"/>
  <c r="Q218" i="15" s="1"/>
  <c r="F218" i="15" s="1"/>
  <c r="Y205" i="7"/>
  <c r="Z205" i="7"/>
  <c r="F207" i="7"/>
  <c r="R117" i="4"/>
  <c r="S117" i="4" l="1"/>
  <c r="T117" i="4" s="1"/>
  <c r="F208" i="7"/>
  <c r="U168" i="7"/>
  <c r="M168" i="7"/>
  <c r="Q168" i="7"/>
  <c r="Y168" i="7"/>
  <c r="B208" i="7"/>
  <c r="J170" i="7"/>
  <c r="X206" i="7" a="1"/>
  <c r="X206" i="7" s="1"/>
  <c r="D206" i="7"/>
  <c r="T206" i="7" a="1"/>
  <c r="T206" i="7" s="1"/>
  <c r="P206" i="7" a="1"/>
  <c r="P206" i="7" s="1"/>
  <c r="S206" i="7" a="1"/>
  <c r="S206" i="7" s="1"/>
  <c r="K206" i="7" a="1"/>
  <c r="K206" i="7" s="1"/>
  <c r="O206" i="7" a="1"/>
  <c r="O206" i="7" s="1"/>
  <c r="L206" i="7" a="1"/>
  <c r="L206" i="7" s="1"/>
  <c r="W206" i="7" a="1"/>
  <c r="W206" i="7" s="1"/>
  <c r="AA209" i="7"/>
  <c r="Q219" i="15" s="1"/>
  <c r="F219" i="15" s="1"/>
  <c r="I170" i="7"/>
  <c r="X207" i="7" a="1"/>
  <c r="X207" i="7" s="1"/>
  <c r="D207" i="7"/>
  <c r="T207" i="7" a="1"/>
  <c r="T207" i="7" s="1"/>
  <c r="P207" i="7" a="1"/>
  <c r="P207" i="7" s="1"/>
  <c r="L207" i="7" a="1"/>
  <c r="L207" i="7" s="1"/>
  <c r="W207" i="7" a="1"/>
  <c r="W207" i="7" s="1"/>
  <c r="S207" i="7" a="1"/>
  <c r="S207" i="7" s="1"/>
  <c r="O207" i="7" a="1"/>
  <c r="O207" i="7" s="1"/>
  <c r="K207" i="7" a="1"/>
  <c r="K207" i="7" s="1"/>
  <c r="H169" i="7"/>
  <c r="Y169" i="7" l="1"/>
  <c r="U169" i="7"/>
  <c r="Q169" i="7"/>
  <c r="M169" i="7"/>
  <c r="U206" i="7"/>
  <c r="V206" i="7"/>
  <c r="A216" i="15"/>
  <c r="S118" i="4"/>
  <c r="J171" i="7"/>
  <c r="B209" i="7"/>
  <c r="E209" i="7"/>
  <c r="R118" i="4"/>
  <c r="AA210" i="7"/>
  <c r="Q220" i="15" s="1"/>
  <c r="F220" i="15" s="1"/>
  <c r="I171" i="7"/>
  <c r="E208" i="7"/>
  <c r="F209" i="7"/>
  <c r="Y206" i="7"/>
  <c r="Z206" i="7"/>
  <c r="A217" i="15"/>
  <c r="H170" i="7"/>
  <c r="M206" i="7"/>
  <c r="N206" i="7"/>
  <c r="Q206" i="7"/>
  <c r="R206" i="7"/>
  <c r="R119" i="4"/>
  <c r="Q170" i="7" l="1"/>
  <c r="U170" i="7"/>
  <c r="M170" i="7"/>
  <c r="Y170" i="7"/>
  <c r="S119" i="4"/>
  <c r="T119" i="4" s="1"/>
  <c r="F210" i="7"/>
  <c r="T118" i="4"/>
  <c r="J172" i="7"/>
  <c r="AA211" i="7"/>
  <c r="Q221" i="15" s="1"/>
  <c r="F221" i="15" s="1"/>
  <c r="D208" i="7"/>
  <c r="X208" i="7" a="1"/>
  <c r="X208" i="7" s="1"/>
  <c r="O208" i="7" a="1"/>
  <c r="O208" i="7" s="1"/>
  <c r="K208" i="7" a="1"/>
  <c r="K208" i="7" s="1"/>
  <c r="T208" i="7" a="1"/>
  <c r="T208" i="7" s="1"/>
  <c r="P208" i="7" a="1"/>
  <c r="P208" i="7" s="1"/>
  <c r="S208" i="7" a="1"/>
  <c r="S208" i="7" s="1"/>
  <c r="L208" i="7" a="1"/>
  <c r="L208" i="7" s="1"/>
  <c r="W208" i="7" a="1"/>
  <c r="W208" i="7" s="1"/>
  <c r="P209" i="7" a="1"/>
  <c r="P209" i="7" s="1"/>
  <c r="K209" i="7" a="1"/>
  <c r="K209" i="7" s="1"/>
  <c r="L209" i="7" a="1"/>
  <c r="L209" i="7" s="1"/>
  <c r="D209" i="7"/>
  <c r="S209" i="7" a="1"/>
  <c r="S209" i="7" s="1"/>
  <c r="W209" i="7" a="1"/>
  <c r="W209" i="7" s="1"/>
  <c r="T209" i="7" a="1"/>
  <c r="T209" i="7" s="1"/>
  <c r="X209" i="7" a="1"/>
  <c r="X209" i="7" s="1"/>
  <c r="O209" i="7" a="1"/>
  <c r="O209" i="7" s="1"/>
  <c r="E210" i="7"/>
  <c r="B210" i="7"/>
  <c r="H171" i="7"/>
  <c r="I172" i="7"/>
  <c r="R120" i="4" l="1"/>
  <c r="Q171" i="7"/>
  <c r="Y171" i="7"/>
  <c r="U171" i="7"/>
  <c r="M171" i="7"/>
  <c r="F211" i="7"/>
  <c r="H172" i="7"/>
  <c r="AA212" i="7"/>
  <c r="Q222" i="15" s="1"/>
  <c r="F222" i="15" s="1"/>
  <c r="I173" i="7"/>
  <c r="A218" i="15"/>
  <c r="S120" i="4"/>
  <c r="B211" i="7"/>
  <c r="J173" i="7"/>
  <c r="P210" i="7" a="1"/>
  <c r="P210" i="7" s="1"/>
  <c r="D210" i="7"/>
  <c r="K210" i="7" a="1"/>
  <c r="K210" i="7" s="1"/>
  <c r="L210" i="7" a="1"/>
  <c r="L210" i="7" s="1"/>
  <c r="O210" i="7" a="1"/>
  <c r="O210" i="7" s="1"/>
  <c r="S210" i="7" a="1"/>
  <c r="S210" i="7" s="1"/>
  <c r="X210" i="7" a="1"/>
  <c r="X210" i="7" s="1"/>
  <c r="W210" i="7" a="1"/>
  <c r="W210" i="7" s="1"/>
  <c r="T210" i="7" a="1"/>
  <c r="T210" i="7" s="1"/>
  <c r="A219" i="15"/>
  <c r="R121" i="4"/>
  <c r="T120" i="4" l="1"/>
  <c r="S121" i="4"/>
  <c r="T121" i="4" s="1"/>
  <c r="U172" i="7"/>
  <c r="M172" i="7"/>
  <c r="Y172" i="7"/>
  <c r="Q172" i="7"/>
  <c r="H173" i="7"/>
  <c r="I174" i="7"/>
  <c r="M210" i="7"/>
  <c r="N210" i="7"/>
  <c r="E211" i="7"/>
  <c r="Z210" i="7"/>
  <c r="Y210" i="7"/>
  <c r="B212" i="7"/>
  <c r="A220" i="15"/>
  <c r="J174" i="7"/>
  <c r="AA213" i="7"/>
  <c r="Q223" i="15" s="1"/>
  <c r="F223" i="15" s="1"/>
  <c r="U210" i="7"/>
  <c r="V210" i="7"/>
  <c r="Q210" i="7"/>
  <c r="R210" i="7"/>
  <c r="F212" i="7"/>
  <c r="R122" i="4"/>
  <c r="S122" i="4" l="1"/>
  <c r="F213" i="7"/>
  <c r="Q173" i="7"/>
  <c r="M173" i="7"/>
  <c r="U173" i="7"/>
  <c r="Y173" i="7"/>
  <c r="T211" i="7" a="1"/>
  <c r="T211" i="7" s="1"/>
  <c r="L211" i="7" a="1"/>
  <c r="L211" i="7" s="1"/>
  <c r="D211" i="7"/>
  <c r="X211" i="7" a="1"/>
  <c r="X211" i="7" s="1"/>
  <c r="S211" i="7" a="1"/>
  <c r="S211" i="7" s="1"/>
  <c r="P211" i="7" a="1"/>
  <c r="P211" i="7" s="1"/>
  <c r="K211" i="7" a="1"/>
  <c r="K211" i="7" s="1"/>
  <c r="W211" i="7" a="1"/>
  <c r="W211" i="7" s="1"/>
  <c r="O211" i="7" a="1"/>
  <c r="O211" i="7" s="1"/>
  <c r="T122" i="4"/>
  <c r="I175" i="7"/>
  <c r="J175" i="7"/>
  <c r="AA214" i="7"/>
  <c r="Q224" i="15" s="1"/>
  <c r="F224" i="15" s="1"/>
  <c r="H174" i="7"/>
  <c r="B213" i="7"/>
  <c r="E212" i="7"/>
  <c r="R123" i="4" l="1"/>
  <c r="E214" i="7"/>
  <c r="B214" i="7"/>
  <c r="AA215" i="7"/>
  <c r="Q225" i="15" s="1"/>
  <c r="F225" i="15" s="1"/>
  <c r="A221" i="15"/>
  <c r="S123" i="4"/>
  <c r="I176" i="7"/>
  <c r="J176" i="7"/>
  <c r="L212" i="7" a="1"/>
  <c r="L212" i="7" s="1"/>
  <c r="P212" i="7" a="1"/>
  <c r="P212" i="7" s="1"/>
  <c r="W212" i="7" a="1"/>
  <c r="W212" i="7" s="1"/>
  <c r="X212" i="7" a="1"/>
  <c r="X212" i="7" s="1"/>
  <c r="K212" i="7" a="1"/>
  <c r="K212" i="7" s="1"/>
  <c r="O212" i="7" a="1"/>
  <c r="O212" i="7" s="1"/>
  <c r="D212" i="7"/>
  <c r="S212" i="7" a="1"/>
  <c r="S212" i="7" s="1"/>
  <c r="T212" i="7" a="1"/>
  <c r="T212" i="7" s="1"/>
  <c r="H175" i="7"/>
  <c r="E213" i="7"/>
  <c r="F214" i="7"/>
  <c r="T123" i="4" l="1"/>
  <c r="S124" i="4"/>
  <c r="Y175" i="7"/>
  <c r="Q175" i="7"/>
  <c r="M175" i="7"/>
  <c r="U175" i="7"/>
  <c r="F215" i="7"/>
  <c r="I177" i="7"/>
  <c r="R124" i="4"/>
  <c r="J177" i="7"/>
  <c r="K213" i="7" a="1"/>
  <c r="K213" i="7" s="1"/>
  <c r="X213" i="7" a="1"/>
  <c r="X213" i="7" s="1"/>
  <c r="T213" i="7" a="1"/>
  <c r="T213" i="7" s="1"/>
  <c r="P213" i="7" a="1"/>
  <c r="P213" i="7" s="1"/>
  <c r="W213" i="7" a="1"/>
  <c r="W213" i="7" s="1"/>
  <c r="L213" i="7" a="1"/>
  <c r="L213" i="7" s="1"/>
  <c r="O213" i="7" a="1"/>
  <c r="O213" i="7" s="1"/>
  <c r="S213" i="7" a="1"/>
  <c r="S213" i="7" s="1"/>
  <c r="D213" i="7"/>
  <c r="A222" i="15"/>
  <c r="K214" i="7" a="1"/>
  <c r="K214" i="7" s="1"/>
  <c r="D214" i="7"/>
  <c r="T214" i="7" a="1"/>
  <c r="T214" i="7" s="1"/>
  <c r="L214" i="7" a="1"/>
  <c r="L214" i="7" s="1"/>
  <c r="X214" i="7" a="1"/>
  <c r="X214" i="7" s="1"/>
  <c r="S214" i="7" a="1"/>
  <c r="S214" i="7" s="1"/>
  <c r="P214" i="7" a="1"/>
  <c r="P214" i="7" s="1"/>
  <c r="O214" i="7" a="1"/>
  <c r="O214" i="7" s="1"/>
  <c r="W214" i="7" a="1"/>
  <c r="W214" i="7" s="1"/>
  <c r="AA216" i="7"/>
  <c r="Q226" i="15" s="1"/>
  <c r="F226" i="15" s="1"/>
  <c r="H176" i="7"/>
  <c r="B215" i="7"/>
  <c r="T124" i="4" l="1"/>
  <c r="R125" i="4"/>
  <c r="Q176" i="7"/>
  <c r="U176" i="7"/>
  <c r="Y176" i="7"/>
  <c r="M176" i="7"/>
  <c r="M213" i="7"/>
  <c r="N213" i="7"/>
  <c r="H177" i="7"/>
  <c r="I178" i="7"/>
  <c r="Y213" i="7"/>
  <c r="Z213" i="7"/>
  <c r="S125" i="4"/>
  <c r="A223" i="15"/>
  <c r="J178" i="7"/>
  <c r="AA217" i="7"/>
  <c r="Q227" i="15" s="1"/>
  <c r="F227" i="15" s="1"/>
  <c r="Q213" i="7"/>
  <c r="R213" i="7"/>
  <c r="E215" i="7"/>
  <c r="A224" i="15"/>
  <c r="U213" i="7"/>
  <c r="V213" i="7"/>
  <c r="F216" i="7"/>
  <c r="B216" i="7"/>
  <c r="T125" i="4" l="1"/>
  <c r="R126" i="4"/>
  <c r="Q177" i="7"/>
  <c r="Y177" i="7"/>
  <c r="U177" i="7"/>
  <c r="M177" i="7"/>
  <c r="S126" i="4"/>
  <c r="J179" i="7"/>
  <c r="I179" i="7"/>
  <c r="L215" i="7" a="1"/>
  <c r="L215" i="7" s="1"/>
  <c r="P215" i="7" a="1"/>
  <c r="P215" i="7" s="1"/>
  <c r="X215" i="7" a="1"/>
  <c r="X215" i="7" s="1"/>
  <c r="D215" i="7"/>
  <c r="T215" i="7" a="1"/>
  <c r="T215" i="7" s="1"/>
  <c r="O215" i="7" a="1"/>
  <c r="O215" i="7" s="1"/>
  <c r="K215" i="7" a="1"/>
  <c r="K215" i="7" s="1"/>
  <c r="W215" i="7" a="1"/>
  <c r="W215" i="7" s="1"/>
  <c r="S215" i="7" a="1"/>
  <c r="S215" i="7" s="1"/>
  <c r="B217" i="7"/>
  <c r="E216" i="7"/>
  <c r="H178" i="7"/>
  <c r="E217" i="7"/>
  <c r="AA218" i="7"/>
  <c r="Q228" i="15" s="1"/>
  <c r="F228" i="15" s="1"/>
  <c r="F217" i="7"/>
  <c r="U178" i="7" l="1"/>
  <c r="M178" i="7"/>
  <c r="Q178" i="7"/>
  <c r="Y178" i="7"/>
  <c r="R127" i="4"/>
  <c r="S127" i="4"/>
  <c r="T126" i="4"/>
  <c r="I180" i="7"/>
  <c r="X216" i="7" a="1"/>
  <c r="X216" i="7" s="1"/>
  <c r="S216" i="7" a="1"/>
  <c r="S216" i="7" s="1"/>
  <c r="L216" i="7" a="1"/>
  <c r="L216" i="7" s="1"/>
  <c r="D216" i="7"/>
  <c r="T216" i="7" a="1"/>
  <c r="T216" i="7" s="1"/>
  <c r="W216" i="7" a="1"/>
  <c r="W216" i="7" s="1"/>
  <c r="P216" i="7" a="1"/>
  <c r="P216" i="7" s="1"/>
  <c r="K216" i="7" a="1"/>
  <c r="K216" i="7" s="1"/>
  <c r="O216" i="7" a="1"/>
  <c r="O216" i="7" s="1"/>
  <c r="B218" i="7"/>
  <c r="J180" i="7"/>
  <c r="AA219" i="7"/>
  <c r="Q229" i="15" s="1"/>
  <c r="F229" i="15" s="1"/>
  <c r="A225" i="15"/>
  <c r="K217" i="7" a="1"/>
  <c r="K217" i="7" s="1"/>
  <c r="W217" i="7" a="1"/>
  <c r="W217" i="7" s="1"/>
  <c r="X217" i="7" a="1"/>
  <c r="X217" i="7" s="1"/>
  <c r="S217" i="7" a="1"/>
  <c r="S217" i="7" s="1"/>
  <c r="T217" i="7" a="1"/>
  <c r="T217" i="7" s="1"/>
  <c r="L217" i="7" a="1"/>
  <c r="L217" i="7" s="1"/>
  <c r="O217" i="7" a="1"/>
  <c r="O217" i="7" s="1"/>
  <c r="D217" i="7"/>
  <c r="P217" i="7" a="1"/>
  <c r="P217" i="7" s="1"/>
  <c r="F218" i="7"/>
  <c r="H179" i="7"/>
  <c r="R128" i="4"/>
  <c r="T127" i="4" l="1"/>
  <c r="F219" i="7"/>
  <c r="S128" i="4"/>
  <c r="E218" i="7"/>
  <c r="H180" i="7"/>
  <c r="E219" i="7"/>
  <c r="J181" i="7"/>
  <c r="T128" i="4"/>
  <c r="I181" i="7"/>
  <c r="AA220" i="7"/>
  <c r="Q230" i="15" s="1"/>
  <c r="F230" i="15" s="1"/>
  <c r="A226" i="15"/>
  <c r="A227" i="15"/>
  <c r="B219" i="7"/>
  <c r="R129" i="4" l="1"/>
  <c r="S129" i="4"/>
  <c r="AA221" i="7"/>
  <c r="Q231" i="15" s="1"/>
  <c r="F231" i="15" s="1"/>
  <c r="L218" i="7" a="1"/>
  <c r="L218" i="7" s="1"/>
  <c r="K218" i="7" a="1"/>
  <c r="K218" i="7" s="1"/>
  <c r="P218" i="7" a="1"/>
  <c r="P218" i="7" s="1"/>
  <c r="O218" i="7" a="1"/>
  <c r="O218" i="7" s="1"/>
  <c r="W218" i="7" a="1"/>
  <c r="W218" i="7" s="1"/>
  <c r="S218" i="7" a="1"/>
  <c r="S218" i="7" s="1"/>
  <c r="D218" i="7"/>
  <c r="X218" i="7" a="1"/>
  <c r="X218" i="7" s="1"/>
  <c r="T218" i="7" a="1"/>
  <c r="T218" i="7" s="1"/>
  <c r="F220" i="7"/>
  <c r="J182" i="7"/>
  <c r="I182" i="7"/>
  <c r="H181" i="7"/>
  <c r="P219" i="7" a="1"/>
  <c r="P219" i="7" s="1"/>
  <c r="X219" i="7" a="1"/>
  <c r="X219" i="7" s="1"/>
  <c r="T219" i="7" a="1"/>
  <c r="T219" i="7" s="1"/>
  <c r="S219" i="7" a="1"/>
  <c r="S219" i="7" s="1"/>
  <c r="L219" i="7" a="1"/>
  <c r="L219" i="7" s="1"/>
  <c r="D219" i="7"/>
  <c r="O219" i="7" a="1"/>
  <c r="O219" i="7" s="1"/>
  <c r="W219" i="7" a="1"/>
  <c r="W219" i="7" s="1"/>
  <c r="K219" i="7" a="1"/>
  <c r="K219" i="7" s="1"/>
  <c r="B220" i="7"/>
  <c r="T129" i="4" l="1"/>
  <c r="R130" i="4"/>
  <c r="M181" i="7"/>
  <c r="Y181" i="7"/>
  <c r="Q181" i="7"/>
  <c r="U181" i="7"/>
  <c r="S130" i="4"/>
  <c r="E221" i="7"/>
  <c r="B221" i="7"/>
  <c r="I183" i="7"/>
  <c r="AA222" i="7"/>
  <c r="Q232" i="15" s="1"/>
  <c r="F232" i="15" s="1"/>
  <c r="A228" i="15"/>
  <c r="A229" i="15"/>
  <c r="J183" i="7"/>
  <c r="H182" i="7"/>
  <c r="E220" i="7"/>
  <c r="F221" i="7"/>
  <c r="T130" i="4" l="1"/>
  <c r="S131" i="4"/>
  <c r="R131" i="4"/>
  <c r="E222" i="7"/>
  <c r="AA223" i="7"/>
  <c r="Q233" i="15" s="1"/>
  <c r="F233" i="15" s="1"/>
  <c r="I184" i="7"/>
  <c r="S220" i="7" a="1"/>
  <c r="S220" i="7" s="1"/>
  <c r="K220" i="7" a="1"/>
  <c r="K220" i="7" s="1"/>
  <c r="L220" i="7" a="1"/>
  <c r="L220" i="7" s="1"/>
  <c r="P220" i="7" a="1"/>
  <c r="P220" i="7" s="1"/>
  <c r="O220" i="7" a="1"/>
  <c r="O220" i="7" s="1"/>
  <c r="W220" i="7" a="1"/>
  <c r="W220" i="7" s="1"/>
  <c r="T220" i="7" a="1"/>
  <c r="T220" i="7" s="1"/>
  <c r="X220" i="7" a="1"/>
  <c r="X220" i="7" s="1"/>
  <c r="D220" i="7"/>
  <c r="B222" i="7"/>
  <c r="J184" i="7"/>
  <c r="F222" i="7"/>
  <c r="H183" i="7"/>
  <c r="S221" i="7" a="1"/>
  <c r="S221" i="7" s="1"/>
  <c r="D221" i="7"/>
  <c r="O221" i="7" a="1"/>
  <c r="O221" i="7" s="1"/>
  <c r="X221" i="7" a="1"/>
  <c r="X221" i="7" s="1"/>
  <c r="T221" i="7" a="1"/>
  <c r="T221" i="7" s="1"/>
  <c r="P221" i="7" a="1"/>
  <c r="P221" i="7" s="1"/>
  <c r="L221" i="7" a="1"/>
  <c r="L221" i="7" s="1"/>
  <c r="W221" i="7" a="1"/>
  <c r="W221" i="7" s="1"/>
  <c r="K221" i="7" a="1"/>
  <c r="K221" i="7" s="1"/>
  <c r="R132" i="4"/>
  <c r="T131" i="4" l="1"/>
  <c r="M183" i="7"/>
  <c r="Y183" i="7"/>
  <c r="Q183" i="7"/>
  <c r="U183" i="7"/>
  <c r="S132" i="4"/>
  <c r="T132" i="4" s="1"/>
  <c r="AA224" i="7"/>
  <c r="Q234" i="15" s="1"/>
  <c r="F234" i="15" s="1"/>
  <c r="Y221" i="7"/>
  <c r="Z221" i="7"/>
  <c r="J185" i="7"/>
  <c r="M221" i="7"/>
  <c r="N221" i="7"/>
  <c r="A231" i="15"/>
  <c r="H184" i="7"/>
  <c r="I185" i="7"/>
  <c r="Q221" i="7"/>
  <c r="R221" i="7"/>
  <c r="A230" i="15"/>
  <c r="X222" i="7" a="1"/>
  <c r="X222" i="7" s="1"/>
  <c r="Y222" i="7" s="1"/>
  <c r="Z222" i="7" s="1"/>
  <c r="D222" i="7"/>
  <c r="W222" i="7" a="1"/>
  <c r="W222" i="7" s="1"/>
  <c r="O222" i="7" a="1"/>
  <c r="O222" i="7" s="1"/>
  <c r="T222" i="7" a="1"/>
  <c r="T222" i="7" s="1"/>
  <c r="U222" i="7" s="1"/>
  <c r="V222" i="7" s="1"/>
  <c r="K222" i="7" a="1"/>
  <c r="K222" i="7" s="1"/>
  <c r="P222" i="7" a="1"/>
  <c r="P222" i="7" s="1"/>
  <c r="L222" i="7" a="1"/>
  <c r="L222" i="7" s="1"/>
  <c r="S222" i="7" a="1"/>
  <c r="S222" i="7" s="1"/>
  <c r="U221" i="7"/>
  <c r="V221" i="7"/>
  <c r="B223" i="7"/>
  <c r="F223" i="7"/>
  <c r="Y184" i="7" l="1"/>
  <c r="M184" i="7"/>
  <c r="U184" i="7"/>
  <c r="Q184" i="7"/>
  <c r="F224" i="7"/>
  <c r="E224" i="7"/>
  <c r="S133" i="4"/>
  <c r="AA225" i="7"/>
  <c r="Q235" i="15" s="1"/>
  <c r="F235" i="15" s="1"/>
  <c r="R222" i="7"/>
  <c r="Q222" i="7"/>
  <c r="H185" i="7"/>
  <c r="R133" i="4"/>
  <c r="J186" i="7"/>
  <c r="I186" i="7"/>
  <c r="A232" i="15"/>
  <c r="E223" i="7"/>
  <c r="M222" i="7"/>
  <c r="N222" i="7"/>
  <c r="B224" i="7"/>
  <c r="T133" i="4" l="1"/>
  <c r="S134" i="4"/>
  <c r="M185" i="7"/>
  <c r="U185" i="7"/>
  <c r="Q185" i="7"/>
  <c r="Y185" i="7"/>
  <c r="R134" i="4"/>
  <c r="T134" i="4" s="1"/>
  <c r="F225" i="7"/>
  <c r="B225" i="7"/>
  <c r="J187" i="7"/>
  <c r="I187" i="7"/>
  <c r="AA226" i="7"/>
  <c r="Q236" i="15" s="1"/>
  <c r="F236" i="15" s="1"/>
  <c r="O223" i="7" a="1"/>
  <c r="O223" i="7" s="1"/>
  <c r="W223" i="7" a="1"/>
  <c r="W223" i="7" s="1"/>
  <c r="T223" i="7" a="1"/>
  <c r="T223" i="7" s="1"/>
  <c r="K223" i="7" a="1"/>
  <c r="K223" i="7" s="1"/>
  <c r="L223" i="7" a="1"/>
  <c r="L223" i="7" s="1"/>
  <c r="S223" i="7" a="1"/>
  <c r="S223" i="7" s="1"/>
  <c r="P223" i="7" a="1"/>
  <c r="P223" i="7" s="1"/>
  <c r="X223" i="7" a="1"/>
  <c r="X223" i="7" s="1"/>
  <c r="D223" i="7"/>
  <c r="H186" i="7"/>
  <c r="P224" i="7" a="1"/>
  <c r="P224" i="7" s="1"/>
  <c r="L224" i="7" a="1"/>
  <c r="L224" i="7" s="1"/>
  <c r="X224" i="7" a="1"/>
  <c r="X224" i="7" s="1"/>
  <c r="Y224" i="7" s="1"/>
  <c r="Z224" i="7" s="1"/>
  <c r="T224" i="7" a="1"/>
  <c r="T224" i="7" s="1"/>
  <c r="U224" i="7" s="1"/>
  <c r="V224" i="7" s="1"/>
  <c r="W224" i="7" a="1"/>
  <c r="W224" i="7" s="1"/>
  <c r="D224" i="7"/>
  <c r="S224" i="7" a="1"/>
  <c r="S224" i="7" s="1"/>
  <c r="O224" i="7" a="1"/>
  <c r="O224" i="7" s="1"/>
  <c r="K224" i="7" a="1"/>
  <c r="K224" i="7" s="1"/>
  <c r="U186" i="7" l="1"/>
  <c r="Q186" i="7"/>
  <c r="Y186" i="7"/>
  <c r="M186" i="7"/>
  <c r="U223" i="7"/>
  <c r="V223" i="7"/>
  <c r="AA227" i="7"/>
  <c r="Q237" i="15" s="1"/>
  <c r="F237" i="15" s="1"/>
  <c r="F226" i="7"/>
  <c r="I188" i="7"/>
  <c r="N224" i="7"/>
  <c r="M224" i="7"/>
  <c r="M223" i="7"/>
  <c r="N223" i="7"/>
  <c r="Q223" i="7"/>
  <c r="R223" i="7"/>
  <c r="E226" i="7"/>
  <c r="A234" i="15"/>
  <c r="B226" i="7"/>
  <c r="S135" i="4"/>
  <c r="R135" i="4"/>
  <c r="J188" i="7"/>
  <c r="Q224" i="7"/>
  <c r="R224" i="7"/>
  <c r="Y223" i="7"/>
  <c r="Z223" i="7"/>
  <c r="A233" i="15"/>
  <c r="E225" i="7"/>
  <c r="H187" i="7"/>
  <c r="R136" i="4" l="1"/>
  <c r="T135" i="4"/>
  <c r="F227" i="7"/>
  <c r="S136" i="4"/>
  <c r="B227" i="7"/>
  <c r="J189" i="7"/>
  <c r="I189" i="7"/>
  <c r="AA228" i="7"/>
  <c r="Q238" i="15" s="1"/>
  <c r="F238" i="15" s="1"/>
  <c r="T225" i="7" a="1"/>
  <c r="T225" i="7" s="1"/>
  <c r="S225" i="7" a="1"/>
  <c r="S225" i="7" s="1"/>
  <c r="P225" i="7" a="1"/>
  <c r="P225" i="7" s="1"/>
  <c r="L225" i="7" a="1"/>
  <c r="L225" i="7" s="1"/>
  <c r="O225" i="7" a="1"/>
  <c r="O225" i="7" s="1"/>
  <c r="D225" i="7"/>
  <c r="X225" i="7" a="1"/>
  <c r="X225" i="7" s="1"/>
  <c r="K225" i="7" a="1"/>
  <c r="K225" i="7" s="1"/>
  <c r="W225" i="7" a="1"/>
  <c r="W225" i="7" s="1"/>
  <c r="H188" i="7"/>
  <c r="D226" i="7"/>
  <c r="W226" i="7" a="1"/>
  <c r="W226" i="7" s="1"/>
  <c r="K226" i="7" a="1"/>
  <c r="K226" i="7" s="1"/>
  <c r="T226" i="7" a="1"/>
  <c r="T226" i="7" s="1"/>
  <c r="S226" i="7" a="1"/>
  <c r="S226" i="7" s="1"/>
  <c r="O226" i="7" a="1"/>
  <c r="O226" i="7" s="1"/>
  <c r="P226" i="7" a="1"/>
  <c r="P226" i="7" s="1"/>
  <c r="L226" i="7" a="1"/>
  <c r="L226" i="7" s="1"/>
  <c r="X226" i="7" a="1"/>
  <c r="X226" i="7" s="1"/>
  <c r="T136" i="4" l="1"/>
  <c r="R137" i="4"/>
  <c r="Q188" i="7"/>
  <c r="U188" i="7"/>
  <c r="M188" i="7"/>
  <c r="Y188" i="7"/>
  <c r="J190" i="7"/>
  <c r="AA229" i="7"/>
  <c r="Q239" i="15" s="1"/>
  <c r="F239" i="15" s="1"/>
  <c r="F228" i="7"/>
  <c r="B228" i="7"/>
  <c r="E227" i="7"/>
  <c r="A235" i="15"/>
  <c r="S137" i="4"/>
  <c r="I190" i="7"/>
  <c r="H189" i="7"/>
  <c r="A236" i="15"/>
  <c r="T137" i="4" l="1"/>
  <c r="Q189" i="7"/>
  <c r="U189" i="7"/>
  <c r="M189" i="7"/>
  <c r="Y189" i="7"/>
  <c r="S138" i="4"/>
  <c r="F229" i="7"/>
  <c r="I191" i="7"/>
  <c r="R138" i="4"/>
  <c r="T138" i="4" s="1"/>
  <c r="J191" i="7"/>
  <c r="B229" i="7"/>
  <c r="E228" i="7"/>
  <c r="H190" i="7"/>
  <c r="AA230" i="7"/>
  <c r="Q240" i="15" s="1"/>
  <c r="F240" i="15" s="1"/>
  <c r="K227" i="7" a="1"/>
  <c r="K227" i="7" s="1"/>
  <c r="T227" i="7" a="1"/>
  <c r="T227" i="7" s="1"/>
  <c r="L227" i="7" a="1"/>
  <c r="L227" i="7" s="1"/>
  <c r="P227" i="7" a="1"/>
  <c r="P227" i="7" s="1"/>
  <c r="X227" i="7" a="1"/>
  <c r="X227" i="7" s="1"/>
  <c r="W227" i="7" a="1"/>
  <c r="W227" i="7" s="1"/>
  <c r="D227" i="7"/>
  <c r="O227" i="7" a="1"/>
  <c r="O227" i="7" s="1"/>
  <c r="S227" i="7" a="1"/>
  <c r="S227" i="7" s="1"/>
  <c r="R139" i="4" l="1"/>
  <c r="F230" i="7"/>
  <c r="Q190" i="7"/>
  <c r="Y190" i="7"/>
  <c r="U190" i="7"/>
  <c r="M190" i="7"/>
  <c r="J192" i="7"/>
  <c r="H191" i="7"/>
  <c r="E229" i="7"/>
  <c r="B230" i="7"/>
  <c r="A237" i="15"/>
  <c r="S228" i="7" a="1"/>
  <c r="S228" i="7" s="1"/>
  <c r="W228" i="7" a="1"/>
  <c r="W228" i="7" s="1"/>
  <c r="P228" i="7" a="1"/>
  <c r="P228" i="7" s="1"/>
  <c r="D228" i="7"/>
  <c r="O228" i="7" a="1"/>
  <c r="O228" i="7" s="1"/>
  <c r="T228" i="7" a="1"/>
  <c r="T228" i="7" s="1"/>
  <c r="K228" i="7" a="1"/>
  <c r="K228" i="7" s="1"/>
  <c r="X228" i="7" a="1"/>
  <c r="X228" i="7" s="1"/>
  <c r="L228" i="7" a="1"/>
  <c r="L228" i="7" s="1"/>
  <c r="S139" i="4"/>
  <c r="I192" i="7"/>
  <c r="AA231" i="7"/>
  <c r="Q241" i="15" s="1"/>
  <c r="F241" i="15" s="1"/>
  <c r="E230" i="7"/>
  <c r="T139" i="4" l="1"/>
  <c r="S140" i="4"/>
  <c r="Y191" i="7"/>
  <c r="M191" i="7"/>
  <c r="Q191" i="7"/>
  <c r="U191" i="7"/>
  <c r="J193" i="7"/>
  <c r="AA232" i="7"/>
  <c r="Q242" i="15" s="1"/>
  <c r="F242" i="15" s="1"/>
  <c r="X230" i="7" a="1"/>
  <c r="X230" i="7" s="1"/>
  <c r="T230" i="7" a="1"/>
  <c r="T230" i="7" s="1"/>
  <c r="L230" i="7" a="1"/>
  <c r="L230" i="7" s="1"/>
  <c r="P230" i="7" a="1"/>
  <c r="P230" i="7" s="1"/>
  <c r="D230" i="7"/>
  <c r="W230" i="7" a="1"/>
  <c r="W230" i="7" s="1"/>
  <c r="K230" i="7" a="1"/>
  <c r="K230" i="7" s="1"/>
  <c r="O230" i="7" a="1"/>
  <c r="O230" i="7" s="1"/>
  <c r="S230" i="7" a="1"/>
  <c r="S230" i="7" s="1"/>
  <c r="R140" i="4"/>
  <c r="I193" i="7"/>
  <c r="F231" i="7"/>
  <c r="B231" i="7"/>
  <c r="L229" i="7" a="1"/>
  <c r="L229" i="7" s="1"/>
  <c r="S229" i="7" a="1"/>
  <c r="S229" i="7" s="1"/>
  <c r="X229" i="7" a="1"/>
  <c r="X229" i="7" s="1"/>
  <c r="Y229" i="7" s="1"/>
  <c r="Z229" i="7" s="1"/>
  <c r="P229" i="7" a="1"/>
  <c r="P229" i="7" s="1"/>
  <c r="K229" i="7" a="1"/>
  <c r="K229" i="7" s="1"/>
  <c r="T229" i="7" a="1"/>
  <c r="T229" i="7" s="1"/>
  <c r="U229" i="7" s="1"/>
  <c r="V229" i="7" s="1"/>
  <c r="O229" i="7" a="1"/>
  <c r="O229" i="7" s="1"/>
  <c r="W229" i="7" a="1"/>
  <c r="W229" i="7" s="1"/>
  <c r="D229" i="7"/>
  <c r="H192" i="7"/>
  <c r="E231" i="7"/>
  <c r="A238" i="15"/>
  <c r="T140" i="4" l="1"/>
  <c r="R141" i="4"/>
  <c r="S141" i="4"/>
  <c r="M192" i="7"/>
  <c r="Q192" i="7"/>
  <c r="U192" i="7"/>
  <c r="Y192" i="7"/>
  <c r="A239" i="15"/>
  <c r="Q230" i="7"/>
  <c r="R230" i="7"/>
  <c r="H193" i="7"/>
  <c r="I194" i="7"/>
  <c r="T231" i="7" a="1"/>
  <c r="T231" i="7" s="1"/>
  <c r="O231" i="7" a="1"/>
  <c r="O231" i="7" s="1"/>
  <c r="P231" i="7" a="1"/>
  <c r="P231" i="7" s="1"/>
  <c r="X231" i="7" a="1"/>
  <c r="X231" i="7" s="1"/>
  <c r="D231" i="7"/>
  <c r="W231" i="7" a="1"/>
  <c r="W231" i="7" s="1"/>
  <c r="L231" i="7" a="1"/>
  <c r="L231" i="7" s="1"/>
  <c r="S231" i="7" a="1"/>
  <c r="S231" i="7" s="1"/>
  <c r="K231" i="7" a="1"/>
  <c r="K231" i="7" s="1"/>
  <c r="J194" i="7"/>
  <c r="AA233" i="7"/>
  <c r="Q243" i="15" s="1"/>
  <c r="F243" i="15" s="1"/>
  <c r="F232" i="7"/>
  <c r="N229" i="7"/>
  <c r="M229" i="7"/>
  <c r="B232" i="7"/>
  <c r="M230" i="7"/>
  <c r="N230" i="7"/>
  <c r="Q229" i="7"/>
  <c r="R229" i="7"/>
  <c r="V230" i="7"/>
  <c r="U230" i="7"/>
  <c r="A240" i="15"/>
  <c r="Z230" i="7"/>
  <c r="Y230" i="7"/>
  <c r="T141" i="4" l="1"/>
  <c r="F233" i="7"/>
  <c r="I195" i="7"/>
  <c r="R142" i="4"/>
  <c r="S142" i="4"/>
  <c r="J195" i="7"/>
  <c r="H194" i="7"/>
  <c r="Y231" i="7"/>
  <c r="Z231" i="7"/>
  <c r="B233" i="7"/>
  <c r="AA234" i="7"/>
  <c r="Q244" i="15" s="1"/>
  <c r="F244" i="15" s="1"/>
  <c r="A241" i="15"/>
  <c r="M231" i="7"/>
  <c r="N231" i="7"/>
  <c r="Q231" i="7"/>
  <c r="R231" i="7"/>
  <c r="E232" i="7"/>
  <c r="U231" i="7"/>
  <c r="V231" i="7"/>
  <c r="R143" i="4" l="1"/>
  <c r="S143" i="4"/>
  <c r="F234" i="7"/>
  <c r="I196" i="7"/>
  <c r="AA235" i="7"/>
  <c r="Q245" i="15" s="1"/>
  <c r="F245" i="15" s="1"/>
  <c r="H195" i="7"/>
  <c r="J196" i="7"/>
  <c r="P232" i="7" a="1"/>
  <c r="P232" i="7" s="1"/>
  <c r="D232" i="7"/>
  <c r="W232" i="7" a="1"/>
  <c r="W232" i="7" s="1"/>
  <c r="K232" i="7" a="1"/>
  <c r="K232" i="7" s="1"/>
  <c r="L232" i="7" a="1"/>
  <c r="L232" i="7" s="1"/>
  <c r="O232" i="7" a="1"/>
  <c r="O232" i="7" s="1"/>
  <c r="T232" i="7" a="1"/>
  <c r="T232" i="7" s="1"/>
  <c r="S232" i="7" a="1"/>
  <c r="S232" i="7" s="1"/>
  <c r="X232" i="7" a="1"/>
  <c r="X232" i="7" s="1"/>
  <c r="E233" i="7"/>
  <c r="E234" i="7"/>
  <c r="T142" i="4"/>
  <c r="B234" i="7"/>
  <c r="T143" i="4" l="1"/>
  <c r="F235" i="7"/>
  <c r="S144" i="4"/>
  <c r="R144" i="4"/>
  <c r="AA236" i="7"/>
  <c r="Q246" i="15" s="1"/>
  <c r="F246" i="15" s="1"/>
  <c r="I197" i="7"/>
  <c r="W234" i="7" a="1"/>
  <c r="W234" i="7" s="1"/>
  <c r="L234" i="7" a="1"/>
  <c r="L234" i="7" s="1"/>
  <c r="O234" i="7" a="1"/>
  <c r="O234" i="7" s="1"/>
  <c r="S234" i="7" a="1"/>
  <c r="S234" i="7" s="1"/>
  <c r="T234" i="7" a="1"/>
  <c r="T234" i="7" s="1"/>
  <c r="D234" i="7"/>
  <c r="X234" i="7" a="1"/>
  <c r="X234" i="7" s="1"/>
  <c r="K234" i="7" a="1"/>
  <c r="K234" i="7" s="1"/>
  <c r="P234" i="7" a="1"/>
  <c r="P234" i="7" s="1"/>
  <c r="U232" i="7"/>
  <c r="V232" i="7"/>
  <c r="B235" i="7"/>
  <c r="J197" i="7"/>
  <c r="P233" i="7" a="1"/>
  <c r="P233" i="7" s="1"/>
  <c r="W233" i="7" a="1"/>
  <c r="W233" i="7" s="1"/>
  <c r="O233" i="7" a="1"/>
  <c r="O233" i="7" s="1"/>
  <c r="D233" i="7"/>
  <c r="S233" i="7" a="1"/>
  <c r="S233" i="7" s="1"/>
  <c r="L233" i="7" a="1"/>
  <c r="L233" i="7" s="1"/>
  <c r="X233" i="7" a="1"/>
  <c r="X233" i="7" s="1"/>
  <c r="K233" i="7" a="1"/>
  <c r="K233" i="7" s="1"/>
  <c r="T233" i="7" a="1"/>
  <c r="T233" i="7" s="1"/>
  <c r="Y232" i="7"/>
  <c r="Z232" i="7"/>
  <c r="M232" i="7"/>
  <c r="N232" i="7"/>
  <c r="Q232" i="7"/>
  <c r="R232" i="7"/>
  <c r="A242" i="15"/>
  <c r="H196" i="7"/>
  <c r="T144" i="4" l="1"/>
  <c r="S145" i="4"/>
  <c r="A244" i="15"/>
  <c r="M233" i="7"/>
  <c r="N233" i="7"/>
  <c r="Y234" i="7"/>
  <c r="Z234" i="7"/>
  <c r="F236" i="7"/>
  <c r="B236" i="7"/>
  <c r="U233" i="7"/>
  <c r="V233" i="7"/>
  <c r="Q233" i="7"/>
  <c r="R233" i="7"/>
  <c r="A243" i="15"/>
  <c r="M234" i="7"/>
  <c r="N234" i="7"/>
  <c r="R145" i="4"/>
  <c r="J198" i="7"/>
  <c r="AA237" i="7"/>
  <c r="Q247" i="15" s="1"/>
  <c r="F247" i="15" s="1"/>
  <c r="H197" i="7"/>
  <c r="Q234" i="7"/>
  <c r="R234" i="7"/>
  <c r="U234" i="7"/>
  <c r="V234" i="7"/>
  <c r="I198" i="7"/>
  <c r="E235" i="7"/>
  <c r="Z233" i="7"/>
  <c r="Y233" i="7"/>
  <c r="T145" i="4" l="1"/>
  <c r="I199" i="7"/>
  <c r="J199" i="7"/>
  <c r="AA238" i="7"/>
  <c r="Q248" i="15" s="1"/>
  <c r="F248" i="15" s="1"/>
  <c r="B237" i="7"/>
  <c r="E236" i="7"/>
  <c r="D235" i="7"/>
  <c r="W235" i="7" a="1"/>
  <c r="W235" i="7" s="1"/>
  <c r="T235" i="7" a="1"/>
  <c r="T235" i="7" s="1"/>
  <c r="O235" i="7" a="1"/>
  <c r="O235" i="7" s="1"/>
  <c r="K235" i="7" a="1"/>
  <c r="K235" i="7" s="1"/>
  <c r="L235" i="7" a="1"/>
  <c r="L235" i="7" s="1"/>
  <c r="X235" i="7" a="1"/>
  <c r="X235" i="7" s="1"/>
  <c r="P235" i="7" a="1"/>
  <c r="P235" i="7" s="1"/>
  <c r="S235" i="7" a="1"/>
  <c r="S235" i="7" s="1"/>
  <c r="R146" i="4"/>
  <c r="S146" i="4"/>
  <c r="F237" i="7"/>
  <c r="H198" i="7"/>
  <c r="R147" i="4" l="1"/>
  <c r="S147" i="4"/>
  <c r="I200" i="7"/>
  <c r="J200" i="7"/>
  <c r="AA239" i="7"/>
  <c r="Q249" i="15" s="1"/>
  <c r="F249" i="15" s="1"/>
  <c r="Y235" i="7"/>
  <c r="Z235" i="7"/>
  <c r="U235" i="7"/>
  <c r="V235" i="7"/>
  <c r="E238" i="7"/>
  <c r="M235" i="7"/>
  <c r="N235" i="7"/>
  <c r="K236" i="7" a="1"/>
  <c r="K236" i="7" s="1"/>
  <c r="T236" i="7" a="1"/>
  <c r="T236" i="7" s="1"/>
  <c r="P236" i="7" a="1"/>
  <c r="P236" i="7" s="1"/>
  <c r="O236" i="7" a="1"/>
  <c r="O236" i="7" s="1"/>
  <c r="W236" i="7" a="1"/>
  <c r="W236" i="7" s="1"/>
  <c r="X236" i="7" a="1"/>
  <c r="X236" i="7" s="1"/>
  <c r="D236" i="7"/>
  <c r="S236" i="7" a="1"/>
  <c r="S236" i="7" s="1"/>
  <c r="L236" i="7" a="1"/>
  <c r="L236" i="7" s="1"/>
  <c r="H199" i="7"/>
  <c r="B238" i="7"/>
  <c r="T146" i="4"/>
  <c r="F238" i="7"/>
  <c r="Q235" i="7"/>
  <c r="R235" i="7"/>
  <c r="E237" i="7"/>
  <c r="A245" i="15"/>
  <c r="R148" i="4"/>
  <c r="T147" i="4" l="1"/>
  <c r="F239" i="7"/>
  <c r="S148" i="4"/>
  <c r="T148" i="4" s="1"/>
  <c r="L238" i="7" a="1"/>
  <c r="L238" i="7" s="1"/>
  <c r="P238" i="7" a="1"/>
  <c r="P238" i="7" s="1"/>
  <c r="D238" i="7"/>
  <c r="W238" i="7" a="1"/>
  <c r="W238" i="7" s="1"/>
  <c r="K238" i="7" a="1"/>
  <c r="K238" i="7" s="1"/>
  <c r="T238" i="7" a="1"/>
  <c r="T238" i="7" s="1"/>
  <c r="X238" i="7" a="1"/>
  <c r="X238" i="7" s="1"/>
  <c r="O238" i="7" a="1"/>
  <c r="O238" i="7" s="1"/>
  <c r="S238" i="7" a="1"/>
  <c r="S238" i="7" s="1"/>
  <c r="A246" i="15"/>
  <c r="I201" i="7"/>
  <c r="R236" i="7"/>
  <c r="Q236" i="7"/>
  <c r="H200" i="7"/>
  <c r="AA240" i="7"/>
  <c r="Q250" i="15" s="1"/>
  <c r="F250" i="15" s="1"/>
  <c r="D237" i="7"/>
  <c r="P237" i="7" a="1"/>
  <c r="P237" i="7" s="1"/>
  <c r="T237" i="7" a="1"/>
  <c r="T237" i="7" s="1"/>
  <c r="L237" i="7" a="1"/>
  <c r="L237" i="7" s="1"/>
  <c r="S237" i="7" a="1"/>
  <c r="S237" i="7" s="1"/>
  <c r="O237" i="7" a="1"/>
  <c r="O237" i="7" s="1"/>
  <c r="W237" i="7" a="1"/>
  <c r="W237" i="7" s="1"/>
  <c r="X237" i="7" a="1"/>
  <c r="X237" i="7" s="1"/>
  <c r="K237" i="7" a="1"/>
  <c r="K237" i="7" s="1"/>
  <c r="E239" i="7"/>
  <c r="Y236" i="7"/>
  <c r="Z236" i="7"/>
  <c r="V236" i="7"/>
  <c r="U236" i="7"/>
  <c r="B239" i="7"/>
  <c r="J201" i="7"/>
  <c r="N236" i="7"/>
  <c r="M236" i="7"/>
  <c r="R149" i="4" l="1"/>
  <c r="S149" i="4"/>
  <c r="Z238" i="7"/>
  <c r="Y238" i="7"/>
  <c r="I202" i="7"/>
  <c r="H201" i="7"/>
  <c r="Y237" i="7"/>
  <c r="Z237" i="7"/>
  <c r="M237" i="7"/>
  <c r="N237" i="7"/>
  <c r="A247" i="15"/>
  <c r="U238" i="7"/>
  <c r="V238" i="7"/>
  <c r="R238" i="7"/>
  <c r="Q238" i="7"/>
  <c r="J202" i="7"/>
  <c r="B240" i="7"/>
  <c r="L239" i="7" a="1"/>
  <c r="L239" i="7" s="1"/>
  <c r="O239" i="7" a="1"/>
  <c r="O239" i="7" s="1"/>
  <c r="T239" i="7" a="1"/>
  <c r="T239" i="7" s="1"/>
  <c r="S239" i="7" a="1"/>
  <c r="S239" i="7" s="1"/>
  <c r="K239" i="7" a="1"/>
  <c r="K239" i="7" s="1"/>
  <c r="P239" i="7" a="1"/>
  <c r="P239" i="7" s="1"/>
  <c r="W239" i="7" a="1"/>
  <c r="W239" i="7" s="1"/>
  <c r="D239" i="7"/>
  <c r="X239" i="7" a="1"/>
  <c r="X239" i="7" s="1"/>
  <c r="V237" i="7"/>
  <c r="U237" i="7"/>
  <c r="M238" i="7"/>
  <c r="N238" i="7"/>
  <c r="AA241" i="7"/>
  <c r="Q251" i="15" s="1"/>
  <c r="F251" i="15" s="1"/>
  <c r="A248" i="15"/>
  <c r="F240" i="7"/>
  <c r="R237" i="7"/>
  <c r="Q237" i="7"/>
  <c r="R150" i="4"/>
  <c r="T149" i="4" l="1"/>
  <c r="F241" i="7"/>
  <c r="AA242" i="7"/>
  <c r="Q252" i="15" s="1"/>
  <c r="F252" i="15" s="1"/>
  <c r="U239" i="7"/>
  <c r="V239" i="7"/>
  <c r="B241" i="7"/>
  <c r="E241" i="7"/>
  <c r="Q239" i="7"/>
  <c r="R239" i="7"/>
  <c r="H202" i="7"/>
  <c r="A249" i="15"/>
  <c r="Z239" i="7"/>
  <c r="Y239" i="7"/>
  <c r="M239" i="7"/>
  <c r="N239" i="7"/>
  <c r="S150" i="4"/>
  <c r="T150" i="4" s="1"/>
  <c r="I203" i="7"/>
  <c r="J203" i="7"/>
  <c r="E240" i="7"/>
  <c r="S151" i="4"/>
  <c r="R151" i="4"/>
  <c r="D241" i="7" l="1"/>
  <c r="W241" i="7" a="1"/>
  <c r="W241" i="7" s="1"/>
  <c r="L241" i="7" a="1"/>
  <c r="L241" i="7" s="1"/>
  <c r="S241" i="7" a="1"/>
  <c r="S241" i="7" s="1"/>
  <c r="X241" i="7" a="1"/>
  <c r="X241" i="7" s="1"/>
  <c r="P241" i="7" a="1"/>
  <c r="P241" i="7" s="1"/>
  <c r="K241" i="7" a="1"/>
  <c r="K241" i="7" s="1"/>
  <c r="O241" i="7" a="1"/>
  <c r="O241" i="7" s="1"/>
  <c r="T241" i="7" a="1"/>
  <c r="T241" i="7" s="1"/>
  <c r="I204" i="7"/>
  <c r="X240" i="7" a="1"/>
  <c r="X240" i="7" s="1"/>
  <c r="D240" i="7"/>
  <c r="P240" i="7" a="1"/>
  <c r="P240" i="7" s="1"/>
  <c r="O240" i="7" a="1"/>
  <c r="O240" i="7" s="1"/>
  <c r="L240" i="7" a="1"/>
  <c r="L240" i="7" s="1"/>
  <c r="T240" i="7" a="1"/>
  <c r="T240" i="7" s="1"/>
  <c r="K240" i="7" a="1"/>
  <c r="K240" i="7" s="1"/>
  <c r="S240" i="7" a="1"/>
  <c r="S240" i="7" s="1"/>
  <c r="W240" i="7" a="1"/>
  <c r="W240" i="7" s="1"/>
  <c r="F242" i="7"/>
  <c r="H203" i="7"/>
  <c r="B242" i="7"/>
  <c r="T151" i="4"/>
  <c r="J204" i="7"/>
  <c r="AA243" i="7"/>
  <c r="Q253" i="15" s="1"/>
  <c r="F253" i="15" s="1"/>
  <c r="S152" i="4" l="1"/>
  <c r="F243" i="7"/>
  <c r="R152" i="4"/>
  <c r="V240" i="7"/>
  <c r="U240" i="7"/>
  <c r="U241" i="7"/>
  <c r="V241" i="7"/>
  <c r="Y241" i="7"/>
  <c r="Z241" i="7"/>
  <c r="E242" i="7"/>
  <c r="A250" i="15"/>
  <c r="N240" i="7"/>
  <c r="M240" i="7"/>
  <c r="Y240" i="7"/>
  <c r="Z240" i="7"/>
  <c r="I205" i="7"/>
  <c r="J205" i="7"/>
  <c r="M241" i="7"/>
  <c r="N241" i="7"/>
  <c r="A251" i="15"/>
  <c r="B243" i="7"/>
  <c r="AA244" i="7"/>
  <c r="Q254" i="15" s="1"/>
  <c r="F254" i="15" s="1"/>
  <c r="H204" i="7"/>
  <c r="R240" i="7"/>
  <c r="Q240" i="7"/>
  <c r="Q241" i="7"/>
  <c r="R241" i="7"/>
  <c r="S153" i="4"/>
  <c r="T152" i="4" l="1"/>
  <c r="I206" i="7"/>
  <c r="E244" i="7"/>
  <c r="H205" i="7"/>
  <c r="J206" i="7"/>
  <c r="AA245" i="7"/>
  <c r="Q255" i="15" s="1"/>
  <c r="F255" i="15" s="1"/>
  <c r="F244" i="7"/>
  <c r="B244" i="7"/>
  <c r="R153" i="4"/>
  <c r="T153" i="4" s="1"/>
  <c r="E243" i="7"/>
  <c r="K242" i="7" a="1"/>
  <c r="K242" i="7" s="1"/>
  <c r="L242" i="7" a="1"/>
  <c r="L242" i="7" s="1"/>
  <c r="P242" i="7" a="1"/>
  <c r="P242" i="7" s="1"/>
  <c r="O242" i="7" a="1"/>
  <c r="O242" i="7" s="1"/>
  <c r="X242" i="7" a="1"/>
  <c r="X242" i="7" s="1"/>
  <c r="W242" i="7" a="1"/>
  <c r="W242" i="7" s="1"/>
  <c r="D242" i="7"/>
  <c r="T242" i="7" a="1"/>
  <c r="T242" i="7" s="1"/>
  <c r="S242" i="7" a="1"/>
  <c r="S242" i="7" s="1"/>
  <c r="R154" i="4" l="1"/>
  <c r="S154" i="4"/>
  <c r="J207" i="7"/>
  <c r="M242" i="7"/>
  <c r="N242" i="7"/>
  <c r="Y242" i="7"/>
  <c r="Z242" i="7"/>
  <c r="U242" i="7"/>
  <c r="V242" i="7"/>
  <c r="F245" i="7"/>
  <c r="A252" i="15"/>
  <c r="H206" i="7"/>
  <c r="B245" i="7"/>
  <c r="X244" i="7" a="1"/>
  <c r="X244" i="7" s="1"/>
  <c r="D244" i="7"/>
  <c r="O244" i="7" a="1"/>
  <c r="O244" i="7" s="1"/>
  <c r="W244" i="7" a="1"/>
  <c r="W244" i="7" s="1"/>
  <c r="K244" i="7" a="1"/>
  <c r="K244" i="7" s="1"/>
  <c r="P244" i="7" a="1"/>
  <c r="P244" i="7" s="1"/>
  <c r="T244" i="7" a="1"/>
  <c r="T244" i="7" s="1"/>
  <c r="S244" i="7" a="1"/>
  <c r="S244" i="7" s="1"/>
  <c r="L244" i="7" a="1"/>
  <c r="L244" i="7" s="1"/>
  <c r="I207" i="7"/>
  <c r="AA246" i="7"/>
  <c r="Q256" i="15" s="1"/>
  <c r="F256" i="15" s="1"/>
  <c r="Q242" i="7"/>
  <c r="R242" i="7"/>
  <c r="P243" i="7" a="1"/>
  <c r="P243" i="7" s="1"/>
  <c r="X243" i="7" a="1"/>
  <c r="X243" i="7" s="1"/>
  <c r="Y243" i="7" s="1"/>
  <c r="Z243" i="7" s="1"/>
  <c r="W243" i="7" a="1"/>
  <c r="W243" i="7" s="1"/>
  <c r="L243" i="7" a="1"/>
  <c r="L243" i="7" s="1"/>
  <c r="T243" i="7" a="1"/>
  <c r="T243" i="7" s="1"/>
  <c r="U243" i="7" s="1"/>
  <c r="V243" i="7" s="1"/>
  <c r="K243" i="7" a="1"/>
  <c r="K243" i="7" s="1"/>
  <c r="S243" i="7" a="1"/>
  <c r="S243" i="7" s="1"/>
  <c r="O243" i="7" a="1"/>
  <c r="O243" i="7" s="1"/>
  <c r="D243" i="7"/>
  <c r="E245" i="7"/>
  <c r="T154" i="4" l="1"/>
  <c r="F246" i="7"/>
  <c r="N243" i="7"/>
  <c r="M243" i="7"/>
  <c r="A253" i="15"/>
  <c r="B246" i="7"/>
  <c r="H207" i="7"/>
  <c r="A254" i="15"/>
  <c r="U244" i="7"/>
  <c r="V244" i="7"/>
  <c r="R155" i="4"/>
  <c r="S155" i="4"/>
  <c r="J208" i="7"/>
  <c r="O245" i="7" a="1"/>
  <c r="O245" i="7" s="1"/>
  <c r="D245" i="7"/>
  <c r="S245" i="7" a="1"/>
  <c r="S245" i="7" s="1"/>
  <c r="P245" i="7" a="1"/>
  <c r="P245" i="7" s="1"/>
  <c r="K245" i="7" a="1"/>
  <c r="K245" i="7" s="1"/>
  <c r="X245" i="7" a="1"/>
  <c r="X245" i="7" s="1"/>
  <c r="T245" i="7" a="1"/>
  <c r="T245" i="7" s="1"/>
  <c r="W245" i="7" a="1"/>
  <c r="W245" i="7" s="1"/>
  <c r="L245" i="7" a="1"/>
  <c r="L245" i="7" s="1"/>
  <c r="E246" i="7"/>
  <c r="Q244" i="7"/>
  <c r="R244" i="7"/>
  <c r="I208" i="7"/>
  <c r="AA247" i="7"/>
  <c r="Q257" i="15" s="1"/>
  <c r="F257" i="15" s="1"/>
  <c r="R243" i="7"/>
  <c r="Q243" i="7"/>
  <c r="M244" i="7"/>
  <c r="N244" i="7"/>
  <c r="Y244" i="7"/>
  <c r="Z244" i="7"/>
  <c r="R156" i="4"/>
  <c r="U207" i="7" l="1"/>
  <c r="Y207" i="7"/>
  <c r="M207" i="7"/>
  <c r="Q207" i="7"/>
  <c r="I209" i="7"/>
  <c r="M245" i="7"/>
  <c r="N245" i="7"/>
  <c r="R245" i="7"/>
  <c r="Q245" i="7"/>
  <c r="B247" i="7"/>
  <c r="H208" i="7"/>
  <c r="T155" i="4"/>
  <c r="AA248" i="7"/>
  <c r="Q258" i="15" s="1"/>
  <c r="F258" i="15" s="1"/>
  <c r="A255" i="15"/>
  <c r="E247" i="7"/>
  <c r="U245" i="7"/>
  <c r="V245" i="7"/>
  <c r="S156" i="4"/>
  <c r="T156" i="4" s="1"/>
  <c r="J209" i="7"/>
  <c r="K246" i="7" a="1"/>
  <c r="K246" i="7" s="1"/>
  <c r="S246" i="7" a="1"/>
  <c r="S246" i="7" s="1"/>
  <c r="X246" i="7" a="1"/>
  <c r="X246" i="7" s="1"/>
  <c r="L246" i="7" a="1"/>
  <c r="L246" i="7" s="1"/>
  <c r="P246" i="7" a="1"/>
  <c r="P246" i="7" s="1"/>
  <c r="W246" i="7" a="1"/>
  <c r="W246" i="7" s="1"/>
  <c r="O246" i="7" a="1"/>
  <c r="O246" i="7" s="1"/>
  <c r="D246" i="7"/>
  <c r="T246" i="7" a="1"/>
  <c r="T246" i="7" s="1"/>
  <c r="Z245" i="7"/>
  <c r="Y245" i="7"/>
  <c r="F247" i="7"/>
  <c r="R157" i="4" l="1"/>
  <c r="E248" i="7"/>
  <c r="S157" i="4"/>
  <c r="F248" i="7"/>
  <c r="Q208" i="7"/>
  <c r="M208" i="7"/>
  <c r="Y208" i="7"/>
  <c r="U208" i="7"/>
  <c r="M246" i="7"/>
  <c r="N246" i="7"/>
  <c r="S247" i="7" a="1"/>
  <c r="S247" i="7" s="1"/>
  <c r="L247" i="7" a="1"/>
  <c r="L247" i="7" s="1"/>
  <c r="O247" i="7" a="1"/>
  <c r="O247" i="7" s="1"/>
  <c r="W247" i="7" a="1"/>
  <c r="W247" i="7" s="1"/>
  <c r="K247" i="7" a="1"/>
  <c r="K247" i="7" s="1"/>
  <c r="T247" i="7" a="1"/>
  <c r="T247" i="7" s="1"/>
  <c r="X247" i="7" a="1"/>
  <c r="X247" i="7" s="1"/>
  <c r="D247" i="7"/>
  <c r="P247" i="7" a="1"/>
  <c r="P247" i="7" s="1"/>
  <c r="U246" i="7"/>
  <c r="V246" i="7"/>
  <c r="Q246" i="7"/>
  <c r="R246" i="7"/>
  <c r="H209" i="7"/>
  <c r="I210" i="7"/>
  <c r="J210" i="7"/>
  <c r="AA249" i="7"/>
  <c r="Q259" i="15" s="1"/>
  <c r="F259" i="15" s="1"/>
  <c r="Y246" i="7"/>
  <c r="Z246" i="7"/>
  <c r="B248" i="7"/>
  <c r="A256" i="15"/>
  <c r="T157" i="4" l="1"/>
  <c r="R158" i="4"/>
  <c r="Y209" i="7"/>
  <c r="U209" i="7"/>
  <c r="Q209" i="7"/>
  <c r="M209" i="7"/>
  <c r="S158" i="4"/>
  <c r="J211" i="7"/>
  <c r="A257" i="15"/>
  <c r="U247" i="7"/>
  <c r="V247" i="7"/>
  <c r="M247" i="7"/>
  <c r="N247" i="7"/>
  <c r="B249" i="7"/>
  <c r="I211" i="7"/>
  <c r="Q247" i="7"/>
  <c r="R247" i="7"/>
  <c r="F249" i="7"/>
  <c r="E249" i="7"/>
  <c r="AA250" i="7"/>
  <c r="Q260" i="15" s="1"/>
  <c r="F260" i="15" s="1"/>
  <c r="H210" i="7"/>
  <c r="D248" i="7"/>
  <c r="W248" i="7" a="1"/>
  <c r="W248" i="7" s="1"/>
  <c r="S248" i="7" a="1"/>
  <c r="S248" i="7" s="1"/>
  <c r="L248" i="7" a="1"/>
  <c r="L248" i="7" s="1"/>
  <c r="K248" i="7" a="1"/>
  <c r="K248" i="7" s="1"/>
  <c r="O248" i="7" a="1"/>
  <c r="O248" i="7" s="1"/>
  <c r="X248" i="7" a="1"/>
  <c r="X248" i="7" s="1"/>
  <c r="T248" i="7" a="1"/>
  <c r="T248" i="7" s="1"/>
  <c r="P248" i="7" a="1"/>
  <c r="P248" i="7" s="1"/>
  <c r="Y247" i="7"/>
  <c r="Z247" i="7"/>
  <c r="T158" i="4" l="1"/>
  <c r="S159" i="4"/>
  <c r="R159" i="4"/>
  <c r="I212" i="7"/>
  <c r="A258" i="15"/>
  <c r="H211" i="7"/>
  <c r="J212" i="7"/>
  <c r="R248" i="7"/>
  <c r="Q248" i="7"/>
  <c r="P249" i="7" a="1"/>
  <c r="P249" i="7" s="1"/>
  <c r="T249" i="7" a="1"/>
  <c r="T249" i="7" s="1"/>
  <c r="X249" i="7" a="1"/>
  <c r="X249" i="7" s="1"/>
  <c r="W249" i="7" a="1"/>
  <c r="W249" i="7" s="1"/>
  <c r="O249" i="7" a="1"/>
  <c r="O249" i="7" s="1"/>
  <c r="K249" i="7" a="1"/>
  <c r="K249" i="7" s="1"/>
  <c r="L249" i="7" a="1"/>
  <c r="L249" i="7" s="1"/>
  <c r="S249" i="7" a="1"/>
  <c r="S249" i="7" s="1"/>
  <c r="D249" i="7"/>
  <c r="B250" i="7"/>
  <c r="Z248" i="7"/>
  <c r="Y248" i="7"/>
  <c r="AA251" i="7"/>
  <c r="Q261" i="15" s="1"/>
  <c r="F261" i="15" s="1"/>
  <c r="V248" i="7"/>
  <c r="U248" i="7"/>
  <c r="M248" i="7"/>
  <c r="N248" i="7"/>
  <c r="F250" i="7"/>
  <c r="Y211" i="7" l="1"/>
  <c r="Q211" i="7"/>
  <c r="M211" i="7"/>
  <c r="U211" i="7"/>
  <c r="T159" i="4"/>
  <c r="AA252" i="7"/>
  <c r="Q262" i="15" s="1"/>
  <c r="F262" i="15" s="1"/>
  <c r="F252" i="7"/>
  <c r="R160" i="4"/>
  <c r="A259" i="15"/>
  <c r="E250" i="7"/>
  <c r="S160" i="4"/>
  <c r="V249" i="7"/>
  <c r="U249" i="7"/>
  <c r="B251" i="7"/>
  <c r="R249" i="7"/>
  <c r="Q249" i="7"/>
  <c r="I213" i="7"/>
  <c r="F251" i="7"/>
  <c r="E251" i="7"/>
  <c r="J213" i="7"/>
  <c r="N249" i="7"/>
  <c r="M249" i="7"/>
  <c r="Z249" i="7"/>
  <c r="Y249" i="7"/>
  <c r="H212" i="7"/>
  <c r="U212" i="7" l="1"/>
  <c r="Q212" i="7"/>
  <c r="M212" i="7"/>
  <c r="Y212" i="7"/>
  <c r="R161" i="4"/>
  <c r="T160" i="4"/>
  <c r="B252" i="7"/>
  <c r="S161" i="4"/>
  <c r="T161" i="4" s="1"/>
  <c r="E252" i="7"/>
  <c r="X251" i="7" a="1"/>
  <c r="X251" i="7" s="1"/>
  <c r="W251" i="7" a="1"/>
  <c r="W251" i="7" s="1"/>
  <c r="O251" i="7" a="1"/>
  <c r="O251" i="7" s="1"/>
  <c r="K251" i="7" a="1"/>
  <c r="K251" i="7" s="1"/>
  <c r="D251" i="7"/>
  <c r="T251" i="7" a="1"/>
  <c r="T251" i="7" s="1"/>
  <c r="L251" i="7" a="1"/>
  <c r="L251" i="7" s="1"/>
  <c r="S251" i="7" a="1"/>
  <c r="S251" i="7" s="1"/>
  <c r="P251" i="7" a="1"/>
  <c r="P251" i="7" s="1"/>
  <c r="I214" i="7"/>
  <c r="H213" i="7"/>
  <c r="J214" i="7"/>
  <c r="AA253" i="7"/>
  <c r="Q263" i="15" s="1"/>
  <c r="F263" i="15" s="1"/>
  <c r="L250" i="7" a="1"/>
  <c r="L250" i="7" s="1"/>
  <c r="K250" i="7" a="1"/>
  <c r="K250" i="7" s="1"/>
  <c r="S250" i="7" a="1"/>
  <c r="S250" i="7" s="1"/>
  <c r="W250" i="7" a="1"/>
  <c r="W250" i="7" s="1"/>
  <c r="T250" i="7" a="1"/>
  <c r="T250" i="7" s="1"/>
  <c r="P250" i="7" a="1"/>
  <c r="P250" i="7" s="1"/>
  <c r="D250" i="7"/>
  <c r="X250" i="7" a="1"/>
  <c r="X250" i="7" s="1"/>
  <c r="O250" i="7" a="1"/>
  <c r="O250" i="7" s="1"/>
  <c r="H214" i="7" l="1"/>
  <c r="V251" i="7"/>
  <c r="U251" i="7"/>
  <c r="I215" i="7"/>
  <c r="AA254" i="7"/>
  <c r="Q264" i="15" s="1"/>
  <c r="F264" i="15" s="1"/>
  <c r="Y250" i="7"/>
  <c r="Z250" i="7"/>
  <c r="F253" i="7"/>
  <c r="B253" i="7"/>
  <c r="M251" i="7"/>
  <c r="N251" i="7"/>
  <c r="L252" i="7" a="1"/>
  <c r="L252" i="7" s="1"/>
  <c r="K252" i="7" a="1"/>
  <c r="K252" i="7" s="1"/>
  <c r="X252" i="7" a="1"/>
  <c r="X252" i="7" s="1"/>
  <c r="W252" i="7" a="1"/>
  <c r="W252" i="7" s="1"/>
  <c r="T252" i="7" a="1"/>
  <c r="T252" i="7" s="1"/>
  <c r="D252" i="7"/>
  <c r="S252" i="7" a="1"/>
  <c r="S252" i="7" s="1"/>
  <c r="O252" i="7" a="1"/>
  <c r="O252" i="7" s="1"/>
  <c r="P252" i="7" a="1"/>
  <c r="P252" i="7" s="1"/>
  <c r="A260" i="15"/>
  <c r="J215" i="7"/>
  <c r="A261" i="15"/>
  <c r="R162" i="4"/>
  <c r="R250" i="7"/>
  <c r="Q250" i="7"/>
  <c r="S162" i="4"/>
  <c r="U250" i="7"/>
  <c r="V250" i="7"/>
  <c r="M250" i="7"/>
  <c r="N250" i="7"/>
  <c r="R251" i="7"/>
  <c r="Q251" i="7"/>
  <c r="Z251" i="7"/>
  <c r="Y251" i="7"/>
  <c r="Y214" i="7" l="1"/>
  <c r="M214" i="7"/>
  <c r="Q214" i="7"/>
  <c r="U214" i="7"/>
  <c r="T162" i="4"/>
  <c r="Y252" i="7"/>
  <c r="Z252" i="7"/>
  <c r="R163" i="4"/>
  <c r="S163" i="4"/>
  <c r="I216" i="7"/>
  <c r="J216" i="7"/>
  <c r="B254" i="7"/>
  <c r="H215" i="7"/>
  <c r="Q252" i="7"/>
  <c r="R252" i="7"/>
  <c r="U252" i="7"/>
  <c r="V252" i="7"/>
  <c r="N252" i="7"/>
  <c r="M252" i="7"/>
  <c r="E253" i="7"/>
  <c r="F254" i="7"/>
  <c r="AA255" i="7"/>
  <c r="Q265" i="15" s="1"/>
  <c r="F265" i="15" s="1"/>
  <c r="A262" i="15"/>
  <c r="R164" i="4"/>
  <c r="S164" i="4" l="1"/>
  <c r="T164" i="4" s="1"/>
  <c r="U215" i="7"/>
  <c r="M215" i="7"/>
  <c r="Y215" i="7"/>
  <c r="Q215" i="7"/>
  <c r="F255" i="7"/>
  <c r="I217" i="7"/>
  <c r="E254" i="7"/>
  <c r="H216" i="7"/>
  <c r="T163" i="4"/>
  <c r="AA256" i="7"/>
  <c r="Q266" i="15" s="1"/>
  <c r="F266" i="15" s="1"/>
  <c r="B255" i="7"/>
  <c r="J217" i="7"/>
  <c r="W253" i="7" a="1"/>
  <c r="W253" i="7" s="1"/>
  <c r="T253" i="7" a="1"/>
  <c r="T253" i="7" s="1"/>
  <c r="P253" i="7" a="1"/>
  <c r="P253" i="7" s="1"/>
  <c r="L253" i="7" a="1"/>
  <c r="L253" i="7" s="1"/>
  <c r="X253" i="7" a="1"/>
  <c r="X253" i="7" s="1"/>
  <c r="K253" i="7" a="1"/>
  <c r="K253" i="7" s="1"/>
  <c r="D253" i="7"/>
  <c r="O253" i="7" a="1"/>
  <c r="O253" i="7" s="1"/>
  <c r="S253" i="7" a="1"/>
  <c r="S253" i="7" s="1"/>
  <c r="E255" i="7"/>
  <c r="Q216" i="7" l="1"/>
  <c r="Y216" i="7"/>
  <c r="U216" i="7"/>
  <c r="M216" i="7"/>
  <c r="F256" i="7"/>
  <c r="I218" i="7"/>
  <c r="R253" i="7"/>
  <c r="Q253" i="7"/>
  <c r="R165" i="4"/>
  <c r="X255" i="7" a="1"/>
  <c r="X255" i="7" s="1"/>
  <c r="K255" i="7" a="1"/>
  <c r="K255" i="7" s="1"/>
  <c r="T255" i="7" a="1"/>
  <c r="T255" i="7" s="1"/>
  <c r="L255" i="7" a="1"/>
  <c r="L255" i="7" s="1"/>
  <c r="P255" i="7" a="1"/>
  <c r="P255" i="7" s="1"/>
  <c r="W255" i="7" a="1"/>
  <c r="W255" i="7" s="1"/>
  <c r="O255" i="7" a="1"/>
  <c r="O255" i="7" s="1"/>
  <c r="S255" i="7" a="1"/>
  <c r="S255" i="7" s="1"/>
  <c r="D255" i="7"/>
  <c r="U253" i="7"/>
  <c r="V253" i="7"/>
  <c r="B256" i="7"/>
  <c r="P254" i="7" a="1"/>
  <c r="P254" i="7" s="1"/>
  <c r="S254" i="7" a="1"/>
  <c r="S254" i="7" s="1"/>
  <c r="K254" i="7" a="1"/>
  <c r="K254" i="7" s="1"/>
  <c r="D254" i="7"/>
  <c r="X254" i="7" a="1"/>
  <c r="X254" i="7" s="1"/>
  <c r="T254" i="7" a="1"/>
  <c r="T254" i="7" s="1"/>
  <c r="L254" i="7" a="1"/>
  <c r="L254" i="7" s="1"/>
  <c r="W254" i="7" a="1"/>
  <c r="W254" i="7" s="1"/>
  <c r="O254" i="7" a="1"/>
  <c r="O254" i="7" s="1"/>
  <c r="S165" i="4"/>
  <c r="J218" i="7"/>
  <c r="AA257" i="7"/>
  <c r="Q267" i="15" s="1"/>
  <c r="F267" i="15" s="1"/>
  <c r="Y253" i="7"/>
  <c r="Z253" i="7"/>
  <c r="H217" i="7"/>
  <c r="A263" i="15"/>
  <c r="M253" i="7"/>
  <c r="N253" i="7"/>
  <c r="R166" i="4" l="1"/>
  <c r="Q217" i="7"/>
  <c r="U217" i="7"/>
  <c r="Y217" i="7"/>
  <c r="M217" i="7"/>
  <c r="E257" i="7"/>
  <c r="S166" i="4"/>
  <c r="I219" i="7"/>
  <c r="J219" i="7"/>
  <c r="M254" i="7"/>
  <c r="N254" i="7"/>
  <c r="E256" i="7"/>
  <c r="M255" i="7"/>
  <c r="N255" i="7"/>
  <c r="A264" i="15"/>
  <c r="AA258" i="7"/>
  <c r="Q268" i="15" s="1"/>
  <c r="F268" i="15" s="1"/>
  <c r="H218" i="7"/>
  <c r="V254" i="7"/>
  <c r="U254" i="7"/>
  <c r="V255" i="7"/>
  <c r="U255" i="7"/>
  <c r="F257" i="7"/>
  <c r="B257" i="7"/>
  <c r="A265" i="15"/>
  <c r="Z254" i="7"/>
  <c r="Y254" i="7"/>
  <c r="Q254" i="7"/>
  <c r="R254" i="7"/>
  <c r="T165" i="4"/>
  <c r="R255" i="7"/>
  <c r="Q255" i="7"/>
  <c r="Z255" i="7"/>
  <c r="Y255" i="7"/>
  <c r="R167" i="4"/>
  <c r="T166" i="4" l="1"/>
  <c r="U218" i="7"/>
  <c r="M218" i="7"/>
  <c r="Y218" i="7"/>
  <c r="Q218" i="7"/>
  <c r="F258" i="7"/>
  <c r="S167" i="4"/>
  <c r="T167" i="4" s="1"/>
  <c r="D256" i="7"/>
  <c r="P256" i="7" a="1"/>
  <c r="P256" i="7" s="1"/>
  <c r="S256" i="7" a="1"/>
  <c r="S256" i="7" s="1"/>
  <c r="O256" i="7" a="1"/>
  <c r="O256" i="7" s="1"/>
  <c r="T256" i="7" a="1"/>
  <c r="T256" i="7" s="1"/>
  <c r="K256" i="7" a="1"/>
  <c r="K256" i="7" s="1"/>
  <c r="W256" i="7" a="1"/>
  <c r="W256" i="7" s="1"/>
  <c r="L256" i="7" a="1"/>
  <c r="L256" i="7" s="1"/>
  <c r="X256" i="7" a="1"/>
  <c r="X256" i="7" s="1"/>
  <c r="J220" i="7"/>
  <c r="X257" i="7" a="1"/>
  <c r="X257" i="7" s="1"/>
  <c r="K257" i="7" a="1"/>
  <c r="K257" i="7" s="1"/>
  <c r="P257" i="7" a="1"/>
  <c r="P257" i="7" s="1"/>
  <c r="S257" i="7" a="1"/>
  <c r="S257" i="7" s="1"/>
  <c r="T257" i="7" a="1"/>
  <c r="T257" i="7" s="1"/>
  <c r="W257" i="7" a="1"/>
  <c r="W257" i="7" s="1"/>
  <c r="O257" i="7" a="1"/>
  <c r="O257" i="7" s="1"/>
  <c r="D257" i="7"/>
  <c r="L257" i="7" a="1"/>
  <c r="L257" i="7" s="1"/>
  <c r="AA259" i="7"/>
  <c r="Q269" i="15" s="1"/>
  <c r="F269" i="15" s="1"/>
  <c r="H219" i="7"/>
  <c r="I220" i="7"/>
  <c r="B258" i="7"/>
  <c r="M219" i="7" l="1"/>
  <c r="U219" i="7"/>
  <c r="Y219" i="7"/>
  <c r="Q219" i="7"/>
  <c r="R168" i="4"/>
  <c r="N257" i="7"/>
  <c r="M257" i="7"/>
  <c r="V257" i="7"/>
  <c r="U257" i="7"/>
  <c r="Y257" i="7"/>
  <c r="Z257" i="7"/>
  <c r="B259" i="7"/>
  <c r="M256" i="7"/>
  <c r="N256" i="7"/>
  <c r="A267" i="15"/>
  <c r="A266" i="15"/>
  <c r="H220" i="7"/>
  <c r="J221" i="7"/>
  <c r="AA260" i="7"/>
  <c r="Q270" i="15" s="1"/>
  <c r="F270" i="15" s="1"/>
  <c r="S168" i="4"/>
  <c r="I221" i="7"/>
  <c r="F259" i="7"/>
  <c r="E259" i="7"/>
  <c r="Q257" i="7"/>
  <c r="R257" i="7"/>
  <c r="R256" i="7"/>
  <c r="Q256" i="7"/>
  <c r="E258" i="7"/>
  <c r="Z256" i="7"/>
  <c r="Y256" i="7"/>
  <c r="U256" i="7"/>
  <c r="V256" i="7"/>
  <c r="R169" i="4" l="1"/>
  <c r="F260" i="7"/>
  <c r="Y220" i="7"/>
  <c r="U220" i="7"/>
  <c r="Q220" i="7"/>
  <c r="M220" i="7"/>
  <c r="S169" i="4"/>
  <c r="I222" i="7"/>
  <c r="T168" i="4"/>
  <c r="X259" i="7" a="1"/>
  <c r="X259" i="7" s="1"/>
  <c r="L259" i="7" a="1"/>
  <c r="L259" i="7" s="1"/>
  <c r="S259" i="7" a="1"/>
  <c r="S259" i="7" s="1"/>
  <c r="P259" i="7" a="1"/>
  <c r="P259" i="7" s="1"/>
  <c r="W259" i="7" a="1"/>
  <c r="W259" i="7" s="1"/>
  <c r="D259" i="7"/>
  <c r="K259" i="7" a="1"/>
  <c r="K259" i="7" s="1"/>
  <c r="O259" i="7" a="1"/>
  <c r="O259" i="7" s="1"/>
  <c r="T259" i="7" a="1"/>
  <c r="T259" i="7" s="1"/>
  <c r="B260" i="7"/>
  <c r="E260" i="7"/>
  <c r="J222" i="7"/>
  <c r="H221" i="7"/>
  <c r="AA261" i="7"/>
  <c r="Q271" i="15" s="1"/>
  <c r="F271" i="15" s="1"/>
  <c r="D258" i="7"/>
  <c r="K258" i="7" a="1"/>
  <c r="K258" i="7" s="1"/>
  <c r="P258" i="7" a="1"/>
  <c r="P258" i="7" s="1"/>
  <c r="X258" i="7" a="1"/>
  <c r="X258" i="7" s="1"/>
  <c r="T258" i="7" a="1"/>
  <c r="T258" i="7" s="1"/>
  <c r="O258" i="7" a="1"/>
  <c r="O258" i="7" s="1"/>
  <c r="L258" i="7" a="1"/>
  <c r="L258" i="7" s="1"/>
  <c r="S258" i="7" a="1"/>
  <c r="S258" i="7" s="1"/>
  <c r="W258" i="7" a="1"/>
  <c r="W258" i="7" s="1"/>
  <c r="T169" i="4" l="1"/>
  <c r="R170" i="4"/>
  <c r="F261" i="7"/>
  <c r="M258" i="7"/>
  <c r="N258" i="7"/>
  <c r="Q258" i="7"/>
  <c r="R258" i="7"/>
  <c r="E261" i="7"/>
  <c r="I223" i="7"/>
  <c r="J223" i="7"/>
  <c r="AA262" i="7"/>
  <c r="Q272" i="15" s="1"/>
  <c r="F272" i="15" s="1"/>
  <c r="Z258" i="7"/>
  <c r="Y258" i="7"/>
  <c r="A268" i="15"/>
  <c r="N259" i="7"/>
  <c r="M259" i="7"/>
  <c r="B261" i="7"/>
  <c r="V259" i="7"/>
  <c r="U259" i="7"/>
  <c r="Z259" i="7"/>
  <c r="Y259" i="7"/>
  <c r="S260" i="7" a="1"/>
  <c r="S260" i="7" s="1"/>
  <c r="O260" i="7" a="1"/>
  <c r="O260" i="7" s="1"/>
  <c r="X260" i="7" a="1"/>
  <c r="X260" i="7" s="1"/>
  <c r="K260" i="7" a="1"/>
  <c r="K260" i="7" s="1"/>
  <c r="L260" i="7" a="1"/>
  <c r="L260" i="7" s="1"/>
  <c r="D260" i="7"/>
  <c r="W260" i="7" a="1"/>
  <c r="W260" i="7" s="1"/>
  <c r="P260" i="7" a="1"/>
  <c r="P260" i="7" s="1"/>
  <c r="T260" i="7" a="1"/>
  <c r="T260" i="7" s="1"/>
  <c r="S170" i="4"/>
  <c r="U258" i="7"/>
  <c r="V258" i="7"/>
  <c r="H222" i="7"/>
  <c r="Q259" i="7"/>
  <c r="R259" i="7"/>
  <c r="A269" i="15"/>
  <c r="T170" i="4" l="1"/>
  <c r="S171" i="4"/>
  <c r="R171" i="4"/>
  <c r="T171" i="4" s="1"/>
  <c r="J224" i="7"/>
  <c r="U260" i="7"/>
  <c r="V260" i="7"/>
  <c r="N260" i="7"/>
  <c r="M260" i="7"/>
  <c r="I224" i="7"/>
  <c r="Q260" i="7"/>
  <c r="R260" i="7"/>
  <c r="Y260" i="7"/>
  <c r="Z260" i="7"/>
  <c r="F262" i="7"/>
  <c r="L261" i="7" a="1"/>
  <c r="L261" i="7" s="1"/>
  <c r="X261" i="7" a="1"/>
  <c r="X261" i="7" s="1"/>
  <c r="D261" i="7"/>
  <c r="T261" i="7" a="1"/>
  <c r="T261" i="7" s="1"/>
  <c r="P261" i="7" a="1"/>
  <c r="P261" i="7" s="1"/>
  <c r="W261" i="7" a="1"/>
  <c r="W261" i="7" s="1"/>
  <c r="K261" i="7" a="1"/>
  <c r="K261" i="7" s="1"/>
  <c r="S261" i="7" a="1"/>
  <c r="S261" i="7" s="1"/>
  <c r="O261" i="7" a="1"/>
  <c r="O261" i="7" s="1"/>
  <c r="AA263" i="7"/>
  <c r="Q273" i="15" s="1"/>
  <c r="F273" i="15" s="1"/>
  <c r="B262" i="7"/>
  <c r="A270" i="15"/>
  <c r="E262" i="7"/>
  <c r="H223" i="7"/>
  <c r="R172" i="4" l="1"/>
  <c r="I225" i="7"/>
  <c r="AA264" i="7"/>
  <c r="Q274" i="15" s="1"/>
  <c r="F274" i="15" s="1"/>
  <c r="D262" i="7"/>
  <c r="L262" i="7" a="1"/>
  <c r="L262" i="7" s="1"/>
  <c r="S262" i="7" a="1"/>
  <c r="S262" i="7" s="1"/>
  <c r="W262" i="7" a="1"/>
  <c r="W262" i="7" s="1"/>
  <c r="X262" i="7" a="1"/>
  <c r="X262" i="7" s="1"/>
  <c r="P262" i="7" a="1"/>
  <c r="P262" i="7" s="1"/>
  <c r="K262" i="7" a="1"/>
  <c r="K262" i="7" s="1"/>
  <c r="T262" i="7" a="1"/>
  <c r="T262" i="7" s="1"/>
  <c r="O262" i="7" a="1"/>
  <c r="O262" i="7" s="1"/>
  <c r="R261" i="7"/>
  <c r="Q261" i="7"/>
  <c r="N261" i="7"/>
  <c r="M261" i="7"/>
  <c r="E263" i="7"/>
  <c r="S172" i="4"/>
  <c r="J225" i="7"/>
  <c r="U261" i="7"/>
  <c r="V261" i="7"/>
  <c r="A271" i="15"/>
  <c r="H224" i="7"/>
  <c r="B263" i="7"/>
  <c r="Z261" i="7"/>
  <c r="Y261" i="7"/>
  <c r="F263" i="7"/>
  <c r="T172" i="4" l="1"/>
  <c r="S173" i="4"/>
  <c r="R173" i="4"/>
  <c r="T173" i="4" s="1"/>
  <c r="U262" i="7"/>
  <c r="V262" i="7"/>
  <c r="I226" i="7"/>
  <c r="J226" i="7"/>
  <c r="H225" i="7"/>
  <c r="W263" i="7" a="1"/>
  <c r="W263" i="7" s="1"/>
  <c r="D263" i="7"/>
  <c r="X263" i="7" a="1"/>
  <c r="X263" i="7" s="1"/>
  <c r="S263" i="7" a="1"/>
  <c r="S263" i="7" s="1"/>
  <c r="P263" i="7" a="1"/>
  <c r="P263" i="7" s="1"/>
  <c r="T263" i="7" a="1"/>
  <c r="T263" i="7" s="1"/>
  <c r="L263" i="7" a="1"/>
  <c r="L263" i="7" s="1"/>
  <c r="O263" i="7" a="1"/>
  <c r="O263" i="7" s="1"/>
  <c r="K263" i="7" a="1"/>
  <c r="K263" i="7" s="1"/>
  <c r="B264" i="7"/>
  <c r="A272" i="15"/>
  <c r="AA265" i="7"/>
  <c r="Q275" i="15" s="1"/>
  <c r="F275" i="15" s="1"/>
  <c r="Q262" i="7"/>
  <c r="R262" i="7"/>
  <c r="N262" i="7"/>
  <c r="M262" i="7"/>
  <c r="F264" i="7"/>
  <c r="Y262" i="7"/>
  <c r="Z262" i="7"/>
  <c r="E264" i="7"/>
  <c r="R174" i="4"/>
  <c r="E265" i="7" l="1"/>
  <c r="U225" i="7"/>
  <c r="M225" i="7"/>
  <c r="Y225" i="7"/>
  <c r="Q225" i="7"/>
  <c r="I227" i="7"/>
  <c r="A273" i="15"/>
  <c r="S174" i="4"/>
  <c r="T174" i="4" s="1"/>
  <c r="J227" i="7"/>
  <c r="AA266" i="7"/>
  <c r="Q276" i="15" s="1"/>
  <c r="F276" i="15" s="1"/>
  <c r="M263" i="7"/>
  <c r="N263" i="7"/>
  <c r="Z263" i="7"/>
  <c r="Y263" i="7"/>
  <c r="S264" i="7" a="1"/>
  <c r="S264" i="7" s="1"/>
  <c r="P264" i="7" a="1"/>
  <c r="P264" i="7" s="1"/>
  <c r="X264" i="7" a="1"/>
  <c r="X264" i="7" s="1"/>
  <c r="L264" i="7" a="1"/>
  <c r="L264" i="7" s="1"/>
  <c r="K264" i="7" a="1"/>
  <c r="K264" i="7" s="1"/>
  <c r="T264" i="7" a="1"/>
  <c r="T264" i="7" s="1"/>
  <c r="W264" i="7" a="1"/>
  <c r="W264" i="7" s="1"/>
  <c r="D264" i="7"/>
  <c r="O264" i="7" a="1"/>
  <c r="O264" i="7" s="1"/>
  <c r="V263" i="7"/>
  <c r="U263" i="7"/>
  <c r="F265" i="7"/>
  <c r="H226" i="7"/>
  <c r="Q263" i="7"/>
  <c r="R263" i="7"/>
  <c r="B265" i="7"/>
  <c r="M226" i="7" l="1"/>
  <c r="Q226" i="7"/>
  <c r="U226" i="7"/>
  <c r="Y226" i="7"/>
  <c r="F266" i="7"/>
  <c r="I228" i="7"/>
  <c r="AA267" i="7"/>
  <c r="Q277" i="15" s="1"/>
  <c r="F277" i="15" s="1"/>
  <c r="S175" i="4"/>
  <c r="J228" i="7"/>
  <c r="A274" i="15"/>
  <c r="M264" i="7"/>
  <c r="N264" i="7"/>
  <c r="B266" i="7"/>
  <c r="R175" i="4"/>
  <c r="Y264" i="7"/>
  <c r="Z264" i="7"/>
  <c r="O265" i="7" a="1"/>
  <c r="O265" i="7" s="1"/>
  <c r="T265" i="7" a="1"/>
  <c r="T265" i="7" s="1"/>
  <c r="W265" i="7" a="1"/>
  <c r="W265" i="7" s="1"/>
  <c r="S265" i="7" a="1"/>
  <c r="S265" i="7" s="1"/>
  <c r="P265" i="7" a="1"/>
  <c r="P265" i="7" s="1"/>
  <c r="D265" i="7"/>
  <c r="K265" i="7" a="1"/>
  <c r="K265" i="7" s="1"/>
  <c r="L265" i="7" a="1"/>
  <c r="L265" i="7" s="1"/>
  <c r="X265" i="7" a="1"/>
  <c r="X265" i="7" s="1"/>
  <c r="U264" i="7"/>
  <c r="V264" i="7"/>
  <c r="R264" i="7"/>
  <c r="Q264" i="7"/>
  <c r="H227" i="7"/>
  <c r="R176" i="4"/>
  <c r="T175" i="4" l="1"/>
  <c r="M227" i="7"/>
  <c r="Y227" i="7"/>
  <c r="Q227" i="7"/>
  <c r="U227" i="7"/>
  <c r="F267" i="7"/>
  <c r="AA268" i="7"/>
  <c r="Q278" i="15" s="1"/>
  <c r="F278" i="15" s="1"/>
  <c r="N265" i="7"/>
  <c r="M265" i="7"/>
  <c r="A275" i="15"/>
  <c r="B267" i="7"/>
  <c r="S176" i="4"/>
  <c r="T176" i="4" s="1"/>
  <c r="I229" i="7"/>
  <c r="H228" i="7"/>
  <c r="E266" i="7"/>
  <c r="Q265" i="7"/>
  <c r="R265" i="7"/>
  <c r="J229" i="7"/>
  <c r="U265" i="7"/>
  <c r="V265" i="7"/>
  <c r="Y265" i="7"/>
  <c r="Z265" i="7"/>
  <c r="E267" i="7" l="1"/>
  <c r="Q228" i="7"/>
  <c r="M228" i="7"/>
  <c r="U228" i="7"/>
  <c r="Y228" i="7"/>
  <c r="F268" i="7"/>
  <c r="S177" i="4"/>
  <c r="I230" i="7"/>
  <c r="J230" i="7"/>
  <c r="L267" i="7" a="1"/>
  <c r="L267" i="7" s="1"/>
  <c r="D267" i="7"/>
  <c r="W267" i="7" a="1"/>
  <c r="W267" i="7" s="1"/>
  <c r="T267" i="7" a="1"/>
  <c r="T267" i="7" s="1"/>
  <c r="O267" i="7" a="1"/>
  <c r="O267" i="7" s="1"/>
  <c r="X267" i="7" a="1"/>
  <c r="X267" i="7" s="1"/>
  <c r="S267" i="7" a="1"/>
  <c r="S267" i="7" s="1"/>
  <c r="K267" i="7" a="1"/>
  <c r="K267" i="7" s="1"/>
  <c r="P267" i="7" a="1"/>
  <c r="P267" i="7" s="1"/>
  <c r="B268" i="7"/>
  <c r="H229" i="7"/>
  <c r="R177" i="4"/>
  <c r="AA269" i="7"/>
  <c r="Q279" i="15" s="1"/>
  <c r="F279" i="15" s="1"/>
  <c r="L266" i="7" a="1"/>
  <c r="L266" i="7" s="1"/>
  <c r="X266" i="7" a="1"/>
  <c r="X266" i="7" s="1"/>
  <c r="D266" i="7"/>
  <c r="O266" i="7" a="1"/>
  <c r="O266" i="7" s="1"/>
  <c r="W266" i="7" a="1"/>
  <c r="W266" i="7" s="1"/>
  <c r="P266" i="7" a="1"/>
  <c r="P266" i="7" s="1"/>
  <c r="K266" i="7" a="1"/>
  <c r="K266" i="7" s="1"/>
  <c r="T266" i="7" a="1"/>
  <c r="T266" i="7" s="1"/>
  <c r="S266" i="7" a="1"/>
  <c r="S266" i="7" s="1"/>
  <c r="E268" i="7"/>
  <c r="T177" i="4" l="1"/>
  <c r="R178" i="4"/>
  <c r="S178" i="4"/>
  <c r="F269" i="7"/>
  <c r="Z267" i="7"/>
  <c r="Y267" i="7"/>
  <c r="H230" i="7"/>
  <c r="I231" i="7"/>
  <c r="AA270" i="7"/>
  <c r="Q280" i="15" s="1"/>
  <c r="F280" i="15" s="1"/>
  <c r="J231" i="7"/>
  <c r="L268" i="7" a="1"/>
  <c r="L268" i="7" s="1"/>
  <c r="T268" i="7" a="1"/>
  <c r="T268" i="7" s="1"/>
  <c r="S268" i="7" a="1"/>
  <c r="S268" i="7" s="1"/>
  <c r="D268" i="7"/>
  <c r="K268" i="7" a="1"/>
  <c r="K268" i="7" s="1"/>
  <c r="O268" i="7" a="1"/>
  <c r="O268" i="7" s="1"/>
  <c r="X268" i="7" a="1"/>
  <c r="X268" i="7" s="1"/>
  <c r="W268" i="7" a="1"/>
  <c r="W268" i="7" s="1"/>
  <c r="P268" i="7" a="1"/>
  <c r="P268" i="7" s="1"/>
  <c r="Q266" i="7"/>
  <c r="R266" i="7"/>
  <c r="Y266" i="7"/>
  <c r="Z266" i="7"/>
  <c r="Q267" i="7"/>
  <c r="R267" i="7"/>
  <c r="M267" i="7"/>
  <c r="N267" i="7"/>
  <c r="M266" i="7"/>
  <c r="N266" i="7"/>
  <c r="A277" i="15"/>
  <c r="E269" i="7"/>
  <c r="U267" i="7"/>
  <c r="V267" i="7"/>
  <c r="U266" i="7"/>
  <c r="V266" i="7"/>
  <c r="B269" i="7"/>
  <c r="A276" i="15"/>
  <c r="T178" i="4" l="1"/>
  <c r="R179" i="4"/>
  <c r="S179" i="4"/>
  <c r="T179" i="4" s="1"/>
  <c r="U268" i="7"/>
  <c r="V268" i="7"/>
  <c r="E270" i="7"/>
  <c r="Q268" i="7"/>
  <c r="R268" i="7"/>
  <c r="M268" i="7"/>
  <c r="N268" i="7"/>
  <c r="H231" i="7"/>
  <c r="I232" i="7"/>
  <c r="J232" i="7"/>
  <c r="AA271" i="7"/>
  <c r="Q281" i="15" s="1"/>
  <c r="F281" i="15" s="1"/>
  <c r="F270" i="7"/>
  <c r="A278" i="15"/>
  <c r="T269" i="7" a="1"/>
  <c r="T269" i="7" s="1"/>
  <c r="L269" i="7" a="1"/>
  <c r="L269" i="7" s="1"/>
  <c r="P269" i="7" a="1"/>
  <c r="P269" i="7" s="1"/>
  <c r="D269" i="7"/>
  <c r="O269" i="7" a="1"/>
  <c r="O269" i="7" s="1"/>
  <c r="S269" i="7" a="1"/>
  <c r="S269" i="7" s="1"/>
  <c r="K269" i="7" a="1"/>
  <c r="K269" i="7" s="1"/>
  <c r="X269" i="7" a="1"/>
  <c r="X269" i="7" s="1"/>
  <c r="W269" i="7" a="1"/>
  <c r="W269" i="7" s="1"/>
  <c r="Y268" i="7"/>
  <c r="Z268" i="7"/>
  <c r="B270" i="7"/>
  <c r="R180" i="4" l="1"/>
  <c r="S180" i="4"/>
  <c r="R269" i="7"/>
  <c r="Q269" i="7"/>
  <c r="AA272" i="7"/>
  <c r="Q282" i="15" s="1"/>
  <c r="F282" i="15" s="1"/>
  <c r="U269" i="7"/>
  <c r="V269" i="7"/>
  <c r="F271" i="7"/>
  <c r="T270" i="7" a="1"/>
  <c r="T270" i="7" s="1"/>
  <c r="X270" i="7" a="1"/>
  <c r="X270" i="7" s="1"/>
  <c r="W270" i="7" a="1"/>
  <c r="W270" i="7" s="1"/>
  <c r="O270" i="7" a="1"/>
  <c r="O270" i="7" s="1"/>
  <c r="D270" i="7"/>
  <c r="S270" i="7" a="1"/>
  <c r="S270" i="7" s="1"/>
  <c r="L270" i="7" a="1"/>
  <c r="L270" i="7" s="1"/>
  <c r="P270" i="7" a="1"/>
  <c r="P270" i="7" s="1"/>
  <c r="K270" i="7" a="1"/>
  <c r="K270" i="7" s="1"/>
  <c r="A279" i="15"/>
  <c r="Y269" i="7"/>
  <c r="Z269" i="7"/>
  <c r="B271" i="7"/>
  <c r="I233" i="7"/>
  <c r="J233" i="7"/>
  <c r="N269" i="7"/>
  <c r="M269" i="7"/>
  <c r="H232" i="7"/>
  <c r="E271" i="7"/>
  <c r="T180" i="4" l="1"/>
  <c r="R181" i="4"/>
  <c r="I234" i="7"/>
  <c r="AA273" i="7"/>
  <c r="Q283" i="15" s="1"/>
  <c r="F283" i="15" s="1"/>
  <c r="R270" i="7"/>
  <c r="Q270" i="7"/>
  <c r="A280" i="15"/>
  <c r="B272" i="7"/>
  <c r="M270" i="7"/>
  <c r="N270" i="7"/>
  <c r="S181" i="4"/>
  <c r="J234" i="7"/>
  <c r="W271" i="7" a="1"/>
  <c r="W271" i="7" s="1"/>
  <c r="P271" i="7" a="1"/>
  <c r="P271" i="7" s="1"/>
  <c r="O271" i="7" a="1"/>
  <c r="O271" i="7" s="1"/>
  <c r="X271" i="7" a="1"/>
  <c r="X271" i="7" s="1"/>
  <c r="T271" i="7" a="1"/>
  <c r="T271" i="7" s="1"/>
  <c r="D271" i="7"/>
  <c r="L271" i="7" a="1"/>
  <c r="L271" i="7" s="1"/>
  <c r="K271" i="7" a="1"/>
  <c r="K271" i="7" s="1"/>
  <c r="S271" i="7" a="1"/>
  <c r="S271" i="7" s="1"/>
  <c r="H233" i="7"/>
  <c r="F272" i="7"/>
  <c r="Y270" i="7"/>
  <c r="Z270" i="7"/>
  <c r="U270" i="7"/>
  <c r="V270" i="7"/>
  <c r="R182" i="4" l="1"/>
  <c r="U271" i="7"/>
  <c r="V271" i="7"/>
  <c r="J235" i="7"/>
  <c r="Z271" i="7"/>
  <c r="Y271" i="7"/>
  <c r="A281" i="15"/>
  <c r="I235" i="7"/>
  <c r="H234" i="7"/>
  <c r="B273" i="7"/>
  <c r="S182" i="4"/>
  <c r="AA274" i="7"/>
  <c r="Q284" i="15" s="1"/>
  <c r="F284" i="15" s="1"/>
  <c r="Q271" i="7"/>
  <c r="R271" i="7"/>
  <c r="E272" i="7"/>
  <c r="F273" i="7"/>
  <c r="N271" i="7"/>
  <c r="M271" i="7"/>
  <c r="T181" i="4"/>
  <c r="T182" i="4" l="1"/>
  <c r="R183" i="4"/>
  <c r="F274" i="7"/>
  <c r="H235" i="7"/>
  <c r="E274" i="7"/>
  <c r="S183" i="4"/>
  <c r="AA275" i="7"/>
  <c r="Q285" i="15" s="1"/>
  <c r="F285" i="15" s="1"/>
  <c r="W272" i="7" a="1"/>
  <c r="W272" i="7" s="1"/>
  <c r="S272" i="7" a="1"/>
  <c r="S272" i="7" s="1"/>
  <c r="P272" i="7" a="1"/>
  <c r="P272" i="7" s="1"/>
  <c r="X272" i="7" a="1"/>
  <c r="X272" i="7" s="1"/>
  <c r="K272" i="7" a="1"/>
  <c r="K272" i="7" s="1"/>
  <c r="L272" i="7" a="1"/>
  <c r="L272" i="7" s="1"/>
  <c r="T272" i="7" a="1"/>
  <c r="T272" i="7" s="1"/>
  <c r="O272" i="7" a="1"/>
  <c r="O272" i="7" s="1"/>
  <c r="D272" i="7"/>
  <c r="I236" i="7"/>
  <c r="J236" i="7"/>
  <c r="E273" i="7"/>
  <c r="B274" i="7"/>
  <c r="T183" i="4" l="1"/>
  <c r="R184" i="4"/>
  <c r="S184" i="4"/>
  <c r="F275" i="7"/>
  <c r="N272" i="7"/>
  <c r="M272" i="7"/>
  <c r="A282" i="15"/>
  <c r="J237" i="7"/>
  <c r="S273" i="7" a="1"/>
  <c r="S273" i="7" s="1"/>
  <c r="X273" i="7" a="1"/>
  <c r="X273" i="7" s="1"/>
  <c r="P273" i="7" a="1"/>
  <c r="P273" i="7" s="1"/>
  <c r="T273" i="7" a="1"/>
  <c r="T273" i="7" s="1"/>
  <c r="O273" i="7" a="1"/>
  <c r="O273" i="7" s="1"/>
  <c r="W273" i="7" a="1"/>
  <c r="W273" i="7" s="1"/>
  <c r="K273" i="7" a="1"/>
  <c r="K273" i="7" s="1"/>
  <c r="D273" i="7"/>
  <c r="L273" i="7" a="1"/>
  <c r="L273" i="7" s="1"/>
  <c r="D274" i="7"/>
  <c r="O274" i="7" a="1"/>
  <c r="O274" i="7" s="1"/>
  <c r="P274" i="7" a="1"/>
  <c r="P274" i="7" s="1"/>
  <c r="K274" i="7" a="1"/>
  <c r="K274" i="7" s="1"/>
  <c r="L274" i="7" a="1"/>
  <c r="L274" i="7" s="1"/>
  <c r="W274" i="7" a="1"/>
  <c r="W274" i="7" s="1"/>
  <c r="X274" i="7" a="1"/>
  <c r="X274" i="7" s="1"/>
  <c r="S274" i="7" a="1"/>
  <c r="S274" i="7" s="1"/>
  <c r="T274" i="7" a="1"/>
  <c r="T274" i="7" s="1"/>
  <c r="I237" i="7"/>
  <c r="AA276" i="7"/>
  <c r="Q286" i="15" s="1"/>
  <c r="F286" i="15" s="1"/>
  <c r="H236" i="7"/>
  <c r="Z272" i="7"/>
  <c r="Y272" i="7"/>
  <c r="B275" i="7"/>
  <c r="E275" i="7"/>
  <c r="V272" i="7"/>
  <c r="U272" i="7"/>
  <c r="R272" i="7"/>
  <c r="Q272" i="7"/>
  <c r="T184" i="4" l="1"/>
  <c r="F276" i="7"/>
  <c r="R185" i="4"/>
  <c r="I238" i="7"/>
  <c r="J238" i="7"/>
  <c r="AA277" i="7"/>
  <c r="Q287" i="15" s="1"/>
  <c r="F287" i="15" s="1"/>
  <c r="X275" i="7" a="1"/>
  <c r="X275" i="7" s="1"/>
  <c r="L275" i="7" a="1"/>
  <c r="L275" i="7" s="1"/>
  <c r="P275" i="7" a="1"/>
  <c r="P275" i="7" s="1"/>
  <c r="O275" i="7" a="1"/>
  <c r="O275" i="7" s="1"/>
  <c r="S275" i="7" a="1"/>
  <c r="S275" i="7" s="1"/>
  <c r="D275" i="7"/>
  <c r="K275" i="7" a="1"/>
  <c r="K275" i="7" s="1"/>
  <c r="W275" i="7" a="1"/>
  <c r="W275" i="7" s="1"/>
  <c r="T275" i="7" a="1"/>
  <c r="T275" i="7" s="1"/>
  <c r="R273" i="7"/>
  <c r="Q273" i="7"/>
  <c r="A284" i="15"/>
  <c r="U274" i="7"/>
  <c r="V274" i="7"/>
  <c r="N274" i="7"/>
  <c r="M274" i="7"/>
  <c r="Y273" i="7"/>
  <c r="Z273" i="7"/>
  <c r="A283" i="15"/>
  <c r="M273" i="7"/>
  <c r="N273" i="7"/>
  <c r="S185" i="4"/>
  <c r="B276" i="7"/>
  <c r="Y274" i="7"/>
  <c r="Z274" i="7"/>
  <c r="Q274" i="7"/>
  <c r="R274" i="7"/>
  <c r="U273" i="7"/>
  <c r="V273" i="7"/>
  <c r="H237" i="7"/>
  <c r="T185" i="4" l="1"/>
  <c r="B277" i="7"/>
  <c r="S186" i="4"/>
  <c r="I239" i="7"/>
  <c r="R186" i="4"/>
  <c r="J239" i="7"/>
  <c r="AA278" i="7"/>
  <c r="Q288" i="15" s="1"/>
  <c r="F288" i="15" s="1"/>
  <c r="F277" i="7"/>
  <c r="E276" i="7"/>
  <c r="Q275" i="7"/>
  <c r="R275" i="7"/>
  <c r="A285" i="15"/>
  <c r="N275" i="7"/>
  <c r="M275" i="7"/>
  <c r="H238" i="7"/>
  <c r="U275" i="7"/>
  <c r="V275" i="7"/>
  <c r="Y275" i="7"/>
  <c r="Z275" i="7"/>
  <c r="T186" i="4" l="1"/>
  <c r="E277" i="7"/>
  <c r="W277" i="7" s="1" a="1"/>
  <c r="W277" i="7" s="1"/>
  <c r="R187" i="4"/>
  <c r="S187" i="4"/>
  <c r="AA279" i="7"/>
  <c r="Q289" i="15" s="1"/>
  <c r="F289" i="15" s="1"/>
  <c r="J240" i="7"/>
  <c r="S276" i="7" a="1"/>
  <c r="S276" i="7" s="1"/>
  <c r="X276" i="7" a="1"/>
  <c r="X276" i="7" s="1"/>
  <c r="K276" i="7" a="1"/>
  <c r="K276" i="7" s="1"/>
  <c r="L276" i="7" a="1"/>
  <c r="L276" i="7" s="1"/>
  <c r="D276" i="7"/>
  <c r="O276" i="7" a="1"/>
  <c r="O276" i="7" s="1"/>
  <c r="W276" i="7" a="1"/>
  <c r="W276" i="7" s="1"/>
  <c r="T276" i="7" a="1"/>
  <c r="T276" i="7" s="1"/>
  <c r="P276" i="7" a="1"/>
  <c r="P276" i="7" s="1"/>
  <c r="H239" i="7"/>
  <c r="I240" i="7"/>
  <c r="B278" i="7"/>
  <c r="F278" i="7"/>
  <c r="T277" i="7" l="1" a="1"/>
  <c r="T277" i="7" s="1"/>
  <c r="U277" i="7" s="1"/>
  <c r="V277" i="7" s="1"/>
  <c r="S277" i="7" a="1"/>
  <c r="S277" i="7" s="1"/>
  <c r="X277" i="7" a="1"/>
  <c r="X277" i="7" s="1"/>
  <c r="Y277" i="7" s="1"/>
  <c r="Z277" i="7" s="1"/>
  <c r="L277" i="7" a="1"/>
  <c r="L277" i="7" s="1"/>
  <c r="N277" i="7" s="1"/>
  <c r="O277" i="7" a="1"/>
  <c r="O277" i="7" s="1"/>
  <c r="D277" i="7"/>
  <c r="P277" i="7" a="1"/>
  <c r="P277" i="7" s="1"/>
  <c r="R277" i="7" s="1"/>
  <c r="K277" i="7" a="1"/>
  <c r="K277" i="7" s="1"/>
  <c r="T187" i="4"/>
  <c r="R188" i="4"/>
  <c r="S188" i="4"/>
  <c r="I241" i="7"/>
  <c r="E278" i="7"/>
  <c r="F279" i="7"/>
  <c r="A287" i="15"/>
  <c r="Y276" i="7"/>
  <c r="Z276" i="7"/>
  <c r="H240" i="7"/>
  <c r="J241" i="7"/>
  <c r="B279" i="7"/>
  <c r="Q276" i="7"/>
  <c r="R276" i="7"/>
  <c r="AA280" i="7"/>
  <c r="Q290" i="15" s="1"/>
  <c r="F290" i="15" s="1"/>
  <c r="E279" i="7"/>
  <c r="U276" i="7"/>
  <c r="V276" i="7"/>
  <c r="N276" i="7"/>
  <c r="M276" i="7"/>
  <c r="A286" i="15"/>
  <c r="M277" i="7" l="1"/>
  <c r="Q277" i="7"/>
  <c r="T188" i="4"/>
  <c r="R189" i="4"/>
  <c r="E280" i="7"/>
  <c r="D278" i="7"/>
  <c r="L278" i="7" a="1"/>
  <c r="L278" i="7" s="1"/>
  <c r="K278" i="7" a="1"/>
  <c r="K278" i="7" s="1"/>
  <c r="T278" i="7" a="1"/>
  <c r="T278" i="7" s="1"/>
  <c r="U278" i="7" s="1"/>
  <c r="V278" i="7" s="1"/>
  <c r="W278" i="7" a="1"/>
  <c r="W278" i="7" s="1"/>
  <c r="S278" i="7" a="1"/>
  <c r="S278" i="7" s="1"/>
  <c r="O278" i="7" a="1"/>
  <c r="O278" i="7" s="1"/>
  <c r="P278" i="7" a="1"/>
  <c r="P278" i="7" s="1"/>
  <c r="X278" i="7" a="1"/>
  <c r="X278" i="7" s="1"/>
  <c r="Y278" i="7" s="1"/>
  <c r="Z278" i="7" s="1"/>
  <c r="H241" i="7"/>
  <c r="I242" i="7"/>
  <c r="J242" i="7"/>
  <c r="K279" i="7" a="1"/>
  <c r="K279" i="7" s="1"/>
  <c r="T279" i="7" a="1"/>
  <c r="T279" i="7" s="1"/>
  <c r="X279" i="7" a="1"/>
  <c r="X279" i="7" s="1"/>
  <c r="W279" i="7" a="1"/>
  <c r="W279" i="7" s="1"/>
  <c r="L279" i="7" a="1"/>
  <c r="L279" i="7" s="1"/>
  <c r="S279" i="7" a="1"/>
  <c r="S279" i="7" s="1"/>
  <c r="O279" i="7" a="1"/>
  <c r="O279" i="7" s="1"/>
  <c r="P279" i="7" a="1"/>
  <c r="P279" i="7" s="1"/>
  <c r="D279" i="7"/>
  <c r="S189" i="4"/>
  <c r="AA281" i="7"/>
  <c r="Q291" i="15" s="1"/>
  <c r="F291" i="15" s="1"/>
  <c r="F280" i="7"/>
  <c r="B280" i="7"/>
  <c r="T189" i="4" l="1"/>
  <c r="S190" i="4"/>
  <c r="I243" i="7"/>
  <c r="J243" i="7"/>
  <c r="M279" i="7"/>
  <c r="N279" i="7"/>
  <c r="K280" i="7" a="1"/>
  <c r="K280" i="7" s="1"/>
  <c r="D280" i="7"/>
  <c r="P280" i="7" a="1"/>
  <c r="P280" i="7" s="1"/>
  <c r="X280" i="7" a="1"/>
  <c r="X280" i="7" s="1"/>
  <c r="L280" i="7" a="1"/>
  <c r="L280" i="7" s="1"/>
  <c r="S280" i="7" a="1"/>
  <c r="S280" i="7" s="1"/>
  <c r="T280" i="7" a="1"/>
  <c r="T280" i="7" s="1"/>
  <c r="O280" i="7" a="1"/>
  <c r="O280" i="7" s="1"/>
  <c r="W280" i="7" a="1"/>
  <c r="W280" i="7" s="1"/>
  <c r="AA282" i="7"/>
  <c r="Q292" i="15" s="1"/>
  <c r="F292" i="15" s="1"/>
  <c r="Q279" i="7"/>
  <c r="R279" i="7"/>
  <c r="B281" i="7"/>
  <c r="Q278" i="7"/>
  <c r="R278" i="7"/>
  <c r="R190" i="4"/>
  <c r="Z279" i="7"/>
  <c r="Y279" i="7"/>
  <c r="F281" i="7"/>
  <c r="A288" i="15"/>
  <c r="A289" i="15"/>
  <c r="U279" i="7"/>
  <c r="V279" i="7"/>
  <c r="H242" i="7"/>
  <c r="E281" i="7"/>
  <c r="M278" i="7"/>
  <c r="N278" i="7"/>
  <c r="T190" i="4" l="1"/>
  <c r="A290" i="15"/>
  <c r="W281" i="7" a="1"/>
  <c r="W281" i="7" s="1"/>
  <c r="S281" i="7" a="1"/>
  <c r="S281" i="7" s="1"/>
  <c r="T281" i="7" a="1"/>
  <c r="T281" i="7" s="1"/>
  <c r="U281" i="7" s="1"/>
  <c r="V281" i="7" s="1"/>
  <c r="X281" i="7" a="1"/>
  <c r="X281" i="7" s="1"/>
  <c r="Y281" i="7" s="1"/>
  <c r="Z281" i="7" s="1"/>
  <c r="D281" i="7"/>
  <c r="P281" i="7" a="1"/>
  <c r="P281" i="7" s="1"/>
  <c r="K281" i="7" a="1"/>
  <c r="K281" i="7" s="1"/>
  <c r="O281" i="7" a="1"/>
  <c r="O281" i="7" s="1"/>
  <c r="L281" i="7" a="1"/>
  <c r="L281" i="7" s="1"/>
  <c r="R191" i="4"/>
  <c r="AA283" i="7"/>
  <c r="Q293" i="15" s="1"/>
  <c r="F293" i="15" s="1"/>
  <c r="S191" i="4"/>
  <c r="Y280" i="7"/>
  <c r="Z280" i="7"/>
  <c r="H243" i="7"/>
  <c r="J244" i="7"/>
  <c r="U280" i="7"/>
  <c r="V280" i="7"/>
  <c r="Q280" i="7"/>
  <c r="R280" i="7"/>
  <c r="B282" i="7"/>
  <c r="I244" i="7"/>
  <c r="F282" i="7"/>
  <c r="M280" i="7"/>
  <c r="N280" i="7"/>
  <c r="R192" i="4" l="1"/>
  <c r="T191" i="4"/>
  <c r="I245" i="7"/>
  <c r="J245" i="7"/>
  <c r="AA284" i="7"/>
  <c r="Q294" i="15" s="1"/>
  <c r="F294" i="15" s="1"/>
  <c r="H244" i="7"/>
  <c r="F283" i="7"/>
  <c r="M281" i="7"/>
  <c r="N281" i="7"/>
  <c r="E282" i="7"/>
  <c r="S192" i="4"/>
  <c r="A291" i="15"/>
  <c r="R281" i="7"/>
  <c r="Q281" i="7"/>
  <c r="B283" i="7"/>
  <c r="R193" i="4"/>
  <c r="T192" i="4" l="1"/>
  <c r="S193" i="4"/>
  <c r="B284" i="7"/>
  <c r="E284" i="7"/>
  <c r="I246" i="7"/>
  <c r="J246" i="7"/>
  <c r="T193" i="4"/>
  <c r="AA285" i="7"/>
  <c r="Q295" i="15" s="1"/>
  <c r="F295" i="15" s="1"/>
  <c r="K282" i="7" a="1"/>
  <c r="K282" i="7" s="1"/>
  <c r="S282" i="7" a="1"/>
  <c r="S282" i="7" s="1"/>
  <c r="O282" i="7" a="1"/>
  <c r="O282" i="7" s="1"/>
  <c r="W282" i="7" a="1"/>
  <c r="W282" i="7" s="1"/>
  <c r="X282" i="7" a="1"/>
  <c r="X282" i="7" s="1"/>
  <c r="Y282" i="7" s="1"/>
  <c r="Z282" i="7" s="1"/>
  <c r="D282" i="7"/>
  <c r="T282" i="7" a="1"/>
  <c r="T282" i="7" s="1"/>
  <c r="U282" i="7" s="1"/>
  <c r="V282" i="7" s="1"/>
  <c r="P282" i="7" a="1"/>
  <c r="P282" i="7" s="1"/>
  <c r="L282" i="7" a="1"/>
  <c r="L282" i="7" s="1"/>
  <c r="H245" i="7"/>
  <c r="E283" i="7"/>
  <c r="F284" i="7"/>
  <c r="S194" i="4"/>
  <c r="R194" i="4"/>
  <c r="F285" i="7" l="1"/>
  <c r="N282" i="7"/>
  <c r="M282" i="7"/>
  <c r="H246" i="7"/>
  <c r="T194" i="4"/>
  <c r="I247" i="7"/>
  <c r="AA286" i="7"/>
  <c r="Q296" i="15" s="1"/>
  <c r="F296" i="15" s="1"/>
  <c r="K283" i="7" a="1"/>
  <c r="K283" i="7" s="1"/>
  <c r="T283" i="7" a="1"/>
  <c r="T283" i="7" s="1"/>
  <c r="O283" i="7" a="1"/>
  <c r="O283" i="7" s="1"/>
  <c r="L283" i="7" a="1"/>
  <c r="L283" i="7" s="1"/>
  <c r="P283" i="7" a="1"/>
  <c r="P283" i="7" s="1"/>
  <c r="D283" i="7"/>
  <c r="X283" i="7" a="1"/>
  <c r="X283" i="7" s="1"/>
  <c r="S283" i="7" a="1"/>
  <c r="S283" i="7" s="1"/>
  <c r="W283" i="7" a="1"/>
  <c r="W283" i="7" s="1"/>
  <c r="Q282" i="7"/>
  <c r="R282" i="7"/>
  <c r="B285" i="7"/>
  <c r="E285" i="7"/>
  <c r="J247" i="7"/>
  <c r="S284" i="7" a="1"/>
  <c r="S284" i="7" s="1"/>
  <c r="O284" i="7" a="1"/>
  <c r="O284" i="7" s="1"/>
  <c r="P284" i="7" a="1"/>
  <c r="P284" i="7" s="1"/>
  <c r="L284" i="7" a="1"/>
  <c r="L284" i="7" s="1"/>
  <c r="T284" i="7" a="1"/>
  <c r="T284" i="7" s="1"/>
  <c r="U284" i="7" s="1"/>
  <c r="V284" i="7" s="1"/>
  <c r="W284" i="7" a="1"/>
  <c r="W284" i="7" s="1"/>
  <c r="D284" i="7"/>
  <c r="K284" i="7" a="1"/>
  <c r="K284" i="7" s="1"/>
  <c r="X284" i="7" a="1"/>
  <c r="X284" i="7" s="1"/>
  <c r="Y284" i="7" s="1"/>
  <c r="Z284" i="7" s="1"/>
  <c r="A292" i="15"/>
  <c r="R195" i="4" l="1"/>
  <c r="B286" i="7"/>
  <c r="R283" i="7"/>
  <c r="Q283" i="7"/>
  <c r="R284" i="7"/>
  <c r="Q284" i="7"/>
  <c r="F286" i="7"/>
  <c r="M283" i="7"/>
  <c r="N283" i="7"/>
  <c r="J248" i="7"/>
  <c r="AA287" i="7"/>
  <c r="Q297" i="15" s="1"/>
  <c r="F297" i="15" s="1"/>
  <c r="A294" i="15"/>
  <c r="A293" i="15"/>
  <c r="Z283" i="7"/>
  <c r="Y283" i="7"/>
  <c r="M284" i="7"/>
  <c r="N284" i="7"/>
  <c r="S195" i="4"/>
  <c r="I248" i="7"/>
  <c r="H247" i="7"/>
  <c r="L285" i="7" a="1"/>
  <c r="L285" i="7" s="1"/>
  <c r="P285" i="7" a="1"/>
  <c r="P285" i="7" s="1"/>
  <c r="W285" i="7" a="1"/>
  <c r="W285" i="7" s="1"/>
  <c r="O285" i="7" a="1"/>
  <c r="O285" i="7" s="1"/>
  <c r="X285" i="7" a="1"/>
  <c r="X285" i="7" s="1"/>
  <c r="Y285" i="7" s="1"/>
  <c r="Z285" i="7" s="1"/>
  <c r="S285" i="7" a="1"/>
  <c r="S285" i="7" s="1"/>
  <c r="K285" i="7" a="1"/>
  <c r="K285" i="7" s="1"/>
  <c r="T285" i="7" a="1"/>
  <c r="T285" i="7" s="1"/>
  <c r="U285" i="7" s="1"/>
  <c r="V285" i="7" s="1"/>
  <c r="D285" i="7"/>
  <c r="V283" i="7"/>
  <c r="U283" i="7"/>
  <c r="R196" i="4"/>
  <c r="T195" i="4" l="1"/>
  <c r="Q285" i="7"/>
  <c r="R285" i="7"/>
  <c r="J249" i="7"/>
  <c r="N285" i="7"/>
  <c r="M285" i="7"/>
  <c r="A295" i="15"/>
  <c r="E286" i="7"/>
  <c r="F287" i="7"/>
  <c r="H248" i="7"/>
  <c r="AA288" i="7"/>
  <c r="Q298" i="15" s="1"/>
  <c r="F298" i="15" s="1"/>
  <c r="S196" i="4"/>
  <c r="T196" i="4" s="1"/>
  <c r="I249" i="7"/>
  <c r="E287" i="7"/>
  <c r="B287" i="7"/>
  <c r="R197" i="4"/>
  <c r="AA289" i="7" l="1"/>
  <c r="Q299" i="15" s="1"/>
  <c r="F299" i="15" s="1"/>
  <c r="H249" i="7"/>
  <c r="J250" i="7"/>
  <c r="F288" i="7"/>
  <c r="S197" i="4"/>
  <c r="T197" i="4" s="1"/>
  <c r="B288" i="7"/>
  <c r="I250" i="7"/>
  <c r="D287" i="7"/>
  <c r="O287" i="7" a="1"/>
  <c r="O287" i="7" s="1"/>
  <c r="K287" i="7" a="1"/>
  <c r="K287" i="7" s="1"/>
  <c r="W287" i="7" a="1"/>
  <c r="W287" i="7" s="1"/>
  <c r="L287" i="7" a="1"/>
  <c r="L287" i="7" s="1"/>
  <c r="P287" i="7" a="1"/>
  <c r="P287" i="7" s="1"/>
  <c r="S287" i="7" a="1"/>
  <c r="S287" i="7" s="1"/>
  <c r="X287" i="7" a="1"/>
  <c r="X287" i="7" s="1"/>
  <c r="Y287" i="7" s="1"/>
  <c r="Z287" i="7" s="1"/>
  <c r="T287" i="7" a="1"/>
  <c r="T287" i="7" s="1"/>
  <c r="U287" i="7" s="1"/>
  <c r="V287" i="7" s="1"/>
  <c r="T286" i="7" a="1"/>
  <c r="T286" i="7" s="1"/>
  <c r="U286" i="7" s="1"/>
  <c r="V286" i="7" s="1"/>
  <c r="L286" i="7" a="1"/>
  <c r="L286" i="7" s="1"/>
  <c r="O286" i="7" a="1"/>
  <c r="O286" i="7" s="1"/>
  <c r="W286" i="7" a="1"/>
  <c r="W286" i="7" s="1"/>
  <c r="S286" i="7" a="1"/>
  <c r="S286" i="7" s="1"/>
  <c r="X286" i="7" a="1"/>
  <c r="X286" i="7" s="1"/>
  <c r="Y286" i="7" s="1"/>
  <c r="Z286" i="7" s="1"/>
  <c r="K286" i="7" a="1"/>
  <c r="K286" i="7" s="1"/>
  <c r="P286" i="7" a="1"/>
  <c r="P286" i="7" s="1"/>
  <c r="D286" i="7"/>
  <c r="E288" i="7" l="1"/>
  <c r="R198" i="4"/>
  <c r="M286" i="7"/>
  <c r="N286" i="7"/>
  <c r="S198" i="4"/>
  <c r="F289" i="7"/>
  <c r="A296" i="15"/>
  <c r="A297" i="15"/>
  <c r="J251" i="7"/>
  <c r="R287" i="7"/>
  <c r="Q287" i="7"/>
  <c r="O288" i="7" a="1"/>
  <c r="O288" i="7" s="1"/>
  <c r="T288" i="7" a="1"/>
  <c r="T288" i="7" s="1"/>
  <c r="W288" i="7" a="1"/>
  <c r="W288" i="7" s="1"/>
  <c r="P288" i="7" a="1"/>
  <c r="P288" i="7" s="1"/>
  <c r="D288" i="7"/>
  <c r="L288" i="7" a="1"/>
  <c r="L288" i="7" s="1"/>
  <c r="S288" i="7" a="1"/>
  <c r="S288" i="7" s="1"/>
  <c r="K288" i="7" a="1"/>
  <c r="K288" i="7" s="1"/>
  <c r="X288" i="7" a="1"/>
  <c r="X288" i="7" s="1"/>
  <c r="H250" i="7"/>
  <c r="I251" i="7"/>
  <c r="R286" i="7"/>
  <c r="Q286" i="7"/>
  <c r="N287" i="7"/>
  <c r="M287" i="7"/>
  <c r="B289" i="7"/>
  <c r="T198" i="4" l="1"/>
  <c r="R199" i="4"/>
  <c r="AA290" i="7"/>
  <c r="Q300" i="15" s="1"/>
  <c r="F300" i="15" s="1"/>
  <c r="Q288" i="7"/>
  <c r="R288" i="7"/>
  <c r="E289" i="7"/>
  <c r="I252" i="7"/>
  <c r="J252" i="7"/>
  <c r="A298" i="15"/>
  <c r="E290" i="7"/>
  <c r="H251" i="7"/>
  <c r="B290" i="7"/>
  <c r="S199" i="4"/>
  <c r="AA291" i="7"/>
  <c r="Q301" i="15" s="1"/>
  <c r="F301" i="15" s="1"/>
  <c r="M288" i="7"/>
  <c r="N288" i="7"/>
  <c r="V288" i="7"/>
  <c r="U288" i="7"/>
  <c r="F290" i="7"/>
  <c r="Z288" i="7"/>
  <c r="Y288" i="7"/>
  <c r="T199" i="4" l="1"/>
  <c r="R200" i="4"/>
  <c r="S200" i="4"/>
  <c r="H252" i="7"/>
  <c r="I253" i="7"/>
  <c r="J253" i="7"/>
  <c r="T289" i="7" a="1"/>
  <c r="T289" i="7" s="1"/>
  <c r="U289" i="7" s="1"/>
  <c r="V289" i="7" s="1"/>
  <c r="L289" i="7" a="1"/>
  <c r="L289" i="7" s="1"/>
  <c r="D289" i="7"/>
  <c r="O289" i="7" a="1"/>
  <c r="O289" i="7" s="1"/>
  <c r="P289" i="7" a="1"/>
  <c r="P289" i="7" s="1"/>
  <c r="S289" i="7" a="1"/>
  <c r="S289" i="7" s="1"/>
  <c r="X289" i="7" a="1"/>
  <c r="X289" i="7" s="1"/>
  <c r="Y289" i="7" s="1"/>
  <c r="Z289" i="7" s="1"/>
  <c r="W289" i="7" a="1"/>
  <c r="W289" i="7" s="1"/>
  <c r="K289" i="7" a="1"/>
  <c r="K289" i="7" s="1"/>
  <c r="O290" i="7" a="1"/>
  <c r="O290" i="7" s="1"/>
  <c r="T290" i="7" a="1"/>
  <c r="T290" i="7" s="1"/>
  <c r="S290" i="7" a="1"/>
  <c r="S290" i="7" s="1"/>
  <c r="W290" i="7" a="1"/>
  <c r="W290" i="7" s="1"/>
  <c r="P290" i="7" a="1"/>
  <c r="P290" i="7" s="1"/>
  <c r="X290" i="7" a="1"/>
  <c r="X290" i="7" s="1"/>
  <c r="D290" i="7"/>
  <c r="K290" i="7" a="1"/>
  <c r="K290" i="7" s="1"/>
  <c r="L290" i="7" a="1"/>
  <c r="L290" i="7" s="1"/>
  <c r="E291" i="7"/>
  <c r="AA292" i="7"/>
  <c r="Q302" i="15" s="1"/>
  <c r="F302" i="15" s="1"/>
  <c r="F291" i="7"/>
  <c r="B291" i="7"/>
  <c r="T200" i="4" l="1"/>
  <c r="R201" i="4"/>
  <c r="M290" i="7"/>
  <c r="N290" i="7"/>
  <c r="Q290" i="7"/>
  <c r="R290" i="7"/>
  <c r="I254" i="7"/>
  <c r="T291" i="7" a="1"/>
  <c r="T291" i="7" s="1"/>
  <c r="U291" i="7" s="1"/>
  <c r="V291" i="7" s="1"/>
  <c r="O291" i="7" a="1"/>
  <c r="O291" i="7" s="1"/>
  <c r="X291" i="7" a="1"/>
  <c r="X291" i="7" s="1"/>
  <c r="Y291" i="7" s="1"/>
  <c r="Z291" i="7" s="1"/>
  <c r="K291" i="7" a="1"/>
  <c r="K291" i="7" s="1"/>
  <c r="P291" i="7" a="1"/>
  <c r="P291" i="7" s="1"/>
  <c r="D291" i="7"/>
  <c r="S291" i="7" a="1"/>
  <c r="S291" i="7" s="1"/>
  <c r="L291" i="7" a="1"/>
  <c r="L291" i="7" s="1"/>
  <c r="W291" i="7" a="1"/>
  <c r="W291" i="7" s="1"/>
  <c r="Y290" i="7"/>
  <c r="Z290" i="7"/>
  <c r="U290" i="7"/>
  <c r="V290" i="7"/>
  <c r="R289" i="7"/>
  <c r="Q289" i="7"/>
  <c r="AA293" i="7"/>
  <c r="Q303" i="15" s="1"/>
  <c r="F303" i="15" s="1"/>
  <c r="S201" i="4"/>
  <c r="J254" i="7"/>
  <c r="F292" i="7"/>
  <c r="H253" i="7"/>
  <c r="A299" i="15"/>
  <c r="B292" i="7"/>
  <c r="M289" i="7"/>
  <c r="N289" i="7"/>
  <c r="A300" i="15"/>
  <c r="T201" i="4" l="1"/>
  <c r="S202" i="4"/>
  <c r="J255" i="7"/>
  <c r="B293" i="7"/>
  <c r="F293" i="7"/>
  <c r="I255" i="7"/>
  <c r="AA294" i="7"/>
  <c r="Q304" i="15" s="1"/>
  <c r="F304" i="15" s="1"/>
  <c r="R202" i="4"/>
  <c r="T202" i="4" s="1"/>
  <c r="R291" i="7"/>
  <c r="Q291" i="7"/>
  <c r="A301" i="15"/>
  <c r="H254" i="7"/>
  <c r="N291" i="7"/>
  <c r="M291" i="7"/>
  <c r="E292" i="7"/>
  <c r="E293" i="7"/>
  <c r="R203" i="4" l="1"/>
  <c r="F294" i="7"/>
  <c r="I256" i="7"/>
  <c r="J256" i="7"/>
  <c r="AA295" i="7"/>
  <c r="Q305" i="15" s="1"/>
  <c r="F305" i="15" s="1"/>
  <c r="K292" i="7" a="1"/>
  <c r="K292" i="7" s="1"/>
  <c r="P292" i="7" a="1"/>
  <c r="P292" i="7" s="1"/>
  <c r="W292" i="7" a="1"/>
  <c r="W292" i="7" s="1"/>
  <c r="D292" i="7"/>
  <c r="L292" i="7" a="1"/>
  <c r="L292" i="7" s="1"/>
  <c r="X292" i="7" a="1"/>
  <c r="X292" i="7" s="1"/>
  <c r="T292" i="7" a="1"/>
  <c r="T292" i="7" s="1"/>
  <c r="S292" i="7" a="1"/>
  <c r="S292" i="7" s="1"/>
  <c r="O292" i="7" a="1"/>
  <c r="O292" i="7" s="1"/>
  <c r="L293" i="7" a="1"/>
  <c r="L293" i="7" s="1"/>
  <c r="D293" i="7"/>
  <c r="T293" i="7" a="1"/>
  <c r="T293" i="7" s="1"/>
  <c r="X293" i="7" a="1"/>
  <c r="X293" i="7" s="1"/>
  <c r="K293" i="7" a="1"/>
  <c r="K293" i="7" s="1"/>
  <c r="S293" i="7" a="1"/>
  <c r="S293" i="7" s="1"/>
  <c r="P293" i="7" a="1"/>
  <c r="P293" i="7" s="1"/>
  <c r="W293" i="7" a="1"/>
  <c r="W293" i="7" s="1"/>
  <c r="O293" i="7" a="1"/>
  <c r="O293" i="7" s="1"/>
  <c r="S203" i="4"/>
  <c r="B294" i="7"/>
  <c r="E294" i="7"/>
  <c r="H255" i="7"/>
  <c r="T203" i="4" l="1"/>
  <c r="S204" i="4"/>
  <c r="B295" i="7"/>
  <c r="A302" i="15"/>
  <c r="Q293" i="7"/>
  <c r="R293" i="7"/>
  <c r="V293" i="7"/>
  <c r="U293" i="7"/>
  <c r="E295" i="7"/>
  <c r="V292" i="7"/>
  <c r="U292" i="7"/>
  <c r="A303" i="15"/>
  <c r="Y292" i="7"/>
  <c r="Z292" i="7"/>
  <c r="Q292" i="7"/>
  <c r="R292" i="7"/>
  <c r="I257" i="7"/>
  <c r="K294" i="7" a="1"/>
  <c r="K294" i="7" s="1"/>
  <c r="L294" i="7" a="1"/>
  <c r="L294" i="7" s="1"/>
  <c r="P294" i="7" a="1"/>
  <c r="P294" i="7" s="1"/>
  <c r="T294" i="7" a="1"/>
  <c r="T294" i="7" s="1"/>
  <c r="D294" i="7"/>
  <c r="W294" i="7" a="1"/>
  <c r="W294" i="7" s="1"/>
  <c r="O294" i="7" a="1"/>
  <c r="O294" i="7" s="1"/>
  <c r="X294" i="7" a="1"/>
  <c r="X294" i="7" s="1"/>
  <c r="S294" i="7" a="1"/>
  <c r="S294" i="7" s="1"/>
  <c r="R204" i="4"/>
  <c r="J257" i="7"/>
  <c r="AA296" i="7"/>
  <c r="Q306" i="15" s="1"/>
  <c r="F306" i="15" s="1"/>
  <c r="M293" i="7"/>
  <c r="N293" i="7"/>
  <c r="M292" i="7"/>
  <c r="N292" i="7"/>
  <c r="H256" i="7"/>
  <c r="F295" i="7"/>
  <c r="Y293" i="7"/>
  <c r="Z293" i="7"/>
  <c r="T204" i="4" l="1"/>
  <c r="R205" i="4"/>
  <c r="S205" i="4"/>
  <c r="H257" i="7"/>
  <c r="M294" i="7"/>
  <c r="N294" i="7"/>
  <c r="B296" i="7"/>
  <c r="A304" i="15"/>
  <c r="Y294" i="7"/>
  <c r="Z294" i="7"/>
  <c r="U294" i="7"/>
  <c r="V294" i="7"/>
  <c r="F296" i="7"/>
  <c r="J258" i="7"/>
  <c r="AA297" i="7"/>
  <c r="Q307" i="15" s="1"/>
  <c r="F307" i="15" s="1"/>
  <c r="I258" i="7"/>
  <c r="R294" i="7"/>
  <c r="Q294" i="7"/>
  <c r="X295" i="7" a="1"/>
  <c r="X295" i="7" s="1"/>
  <c r="Y295" i="7" s="1"/>
  <c r="Z295" i="7" s="1"/>
  <c r="W295" i="7" a="1"/>
  <c r="W295" i="7" s="1"/>
  <c r="P295" i="7" a="1"/>
  <c r="P295" i="7" s="1"/>
  <c r="K295" i="7" a="1"/>
  <c r="K295" i="7" s="1"/>
  <c r="D295" i="7"/>
  <c r="T295" i="7" a="1"/>
  <c r="T295" i="7" s="1"/>
  <c r="U295" i="7" s="1"/>
  <c r="V295" i="7" s="1"/>
  <c r="O295" i="7" a="1"/>
  <c r="O295" i="7" s="1"/>
  <c r="L295" i="7" a="1"/>
  <c r="L295" i="7" s="1"/>
  <c r="S295" i="7" a="1"/>
  <c r="S295" i="7" s="1"/>
  <c r="T205" i="4" l="1"/>
  <c r="R206" i="4"/>
  <c r="R295" i="7"/>
  <c r="Q295" i="7"/>
  <c r="AA298" i="7"/>
  <c r="Q308" i="15" s="1"/>
  <c r="F308" i="15" s="1"/>
  <c r="F297" i="7"/>
  <c r="H258" i="7"/>
  <c r="B297" i="7"/>
  <c r="S206" i="4"/>
  <c r="J259" i="7"/>
  <c r="I259" i="7"/>
  <c r="N295" i="7"/>
  <c r="M295" i="7"/>
  <c r="E296" i="7"/>
  <c r="A305" i="15"/>
  <c r="E297" i="7"/>
  <c r="T206" i="4" l="1"/>
  <c r="W296" i="7" a="1"/>
  <c r="W296" i="7" s="1"/>
  <c r="S296" i="7" a="1"/>
  <c r="S296" i="7" s="1"/>
  <c r="T296" i="7" a="1"/>
  <c r="T296" i="7" s="1"/>
  <c r="P296" i="7" a="1"/>
  <c r="P296" i="7" s="1"/>
  <c r="K296" i="7" a="1"/>
  <c r="K296" i="7" s="1"/>
  <c r="O296" i="7" a="1"/>
  <c r="O296" i="7" s="1"/>
  <c r="L296" i="7" a="1"/>
  <c r="L296" i="7" s="1"/>
  <c r="D296" i="7"/>
  <c r="X296" i="7" a="1"/>
  <c r="X296" i="7" s="1"/>
  <c r="B298" i="7"/>
  <c r="H259" i="7"/>
  <c r="R207" i="4"/>
  <c r="I260" i="7"/>
  <c r="F298" i="7"/>
  <c r="J260" i="7"/>
  <c r="W297" i="7" a="1"/>
  <c r="W297" i="7" s="1"/>
  <c r="K297" i="7" a="1"/>
  <c r="K297" i="7" s="1"/>
  <c r="T297" i="7" a="1"/>
  <c r="T297" i="7" s="1"/>
  <c r="L297" i="7" a="1"/>
  <c r="L297" i="7" s="1"/>
  <c r="O297" i="7" a="1"/>
  <c r="O297" i="7" s="1"/>
  <c r="S297" i="7" a="1"/>
  <c r="S297" i="7" s="1"/>
  <c r="P297" i="7" a="1"/>
  <c r="P297" i="7" s="1"/>
  <c r="D297" i="7"/>
  <c r="X297" i="7" a="1"/>
  <c r="X297" i="7" s="1"/>
  <c r="S207" i="4"/>
  <c r="AA299" i="7"/>
  <c r="Q309" i="15" s="1"/>
  <c r="F309" i="15" s="1"/>
  <c r="E298" i="7"/>
  <c r="R208" i="4" l="1"/>
  <c r="S208" i="4"/>
  <c r="AA300" i="7"/>
  <c r="Q310" i="15" s="1"/>
  <c r="F310" i="15" s="1"/>
  <c r="L298" i="7" a="1"/>
  <c r="L298" i="7" s="1"/>
  <c r="W298" i="7" a="1"/>
  <c r="W298" i="7" s="1"/>
  <c r="X298" i="7" a="1"/>
  <c r="X298" i="7" s="1"/>
  <c r="Y298" i="7" s="1"/>
  <c r="Z298" i="7" s="1"/>
  <c r="P298" i="7" a="1"/>
  <c r="P298" i="7" s="1"/>
  <c r="D298" i="7"/>
  <c r="T298" i="7" a="1"/>
  <c r="T298" i="7" s="1"/>
  <c r="U298" i="7" s="1"/>
  <c r="V298" i="7" s="1"/>
  <c r="S298" i="7" a="1"/>
  <c r="S298" i="7" s="1"/>
  <c r="K298" i="7" a="1"/>
  <c r="K298" i="7" s="1"/>
  <c r="O298" i="7" a="1"/>
  <c r="O298" i="7" s="1"/>
  <c r="R297" i="7"/>
  <c r="Q297" i="7"/>
  <c r="U297" i="7"/>
  <c r="V297" i="7"/>
  <c r="M296" i="7"/>
  <c r="N296" i="7"/>
  <c r="V296" i="7"/>
  <c r="U296" i="7"/>
  <c r="J261" i="7"/>
  <c r="A307" i="15"/>
  <c r="I261" i="7"/>
  <c r="Y297" i="7"/>
  <c r="Z297" i="7"/>
  <c r="H260" i="7"/>
  <c r="F299" i="7"/>
  <c r="T207" i="4"/>
  <c r="Y296" i="7"/>
  <c r="Z296" i="7"/>
  <c r="A306" i="15"/>
  <c r="M297" i="7"/>
  <c r="N297" i="7"/>
  <c r="B299" i="7"/>
  <c r="Q296" i="7"/>
  <c r="R296" i="7"/>
  <c r="T208" i="4" l="1"/>
  <c r="S209" i="4"/>
  <c r="AA301" i="7"/>
  <c r="Q311" i="15" s="1"/>
  <c r="F311" i="15" s="1"/>
  <c r="R298" i="7"/>
  <c r="Q298" i="7"/>
  <c r="I262" i="7"/>
  <c r="R209" i="4"/>
  <c r="J262" i="7"/>
  <c r="E299" i="7"/>
  <c r="F300" i="7"/>
  <c r="B300" i="7"/>
  <c r="H261" i="7"/>
  <c r="A308" i="15"/>
  <c r="E300" i="7"/>
  <c r="M298" i="7"/>
  <c r="N298" i="7"/>
  <c r="S210" i="4"/>
  <c r="T209" i="4" l="1"/>
  <c r="R210" i="4"/>
  <c r="T210" i="4" s="1"/>
  <c r="D300" i="7"/>
  <c r="T300" i="7" a="1"/>
  <c r="T300" i="7" s="1"/>
  <c r="L300" i="7" a="1"/>
  <c r="L300" i="7" s="1"/>
  <c r="W300" i="7" a="1"/>
  <c r="W300" i="7" s="1"/>
  <c r="S300" i="7" a="1"/>
  <c r="S300" i="7" s="1"/>
  <c r="P300" i="7" a="1"/>
  <c r="P300" i="7" s="1"/>
  <c r="X300" i="7" a="1"/>
  <c r="X300" i="7" s="1"/>
  <c r="K300" i="7" a="1"/>
  <c r="K300" i="7" s="1"/>
  <c r="O300" i="7" a="1"/>
  <c r="O300" i="7" s="1"/>
  <c r="I263" i="7"/>
  <c r="AA302" i="7"/>
  <c r="Q312" i="15" s="1"/>
  <c r="F312" i="15" s="1"/>
  <c r="J263" i="7"/>
  <c r="B301" i="7"/>
  <c r="F301" i="7"/>
  <c r="T299" i="7" a="1"/>
  <c r="T299" i="7" s="1"/>
  <c r="D299" i="7"/>
  <c r="P299" i="7" a="1"/>
  <c r="P299" i="7" s="1"/>
  <c r="O299" i="7" a="1"/>
  <c r="O299" i="7" s="1"/>
  <c r="W299" i="7" a="1"/>
  <c r="W299" i="7" s="1"/>
  <c r="L299" i="7" a="1"/>
  <c r="L299" i="7" s="1"/>
  <c r="X299" i="7" a="1"/>
  <c r="X299" i="7" s="1"/>
  <c r="K299" i="7" a="1"/>
  <c r="K299" i="7" s="1"/>
  <c r="S299" i="7" a="1"/>
  <c r="S299" i="7" s="1"/>
  <c r="H262" i="7"/>
  <c r="F302" i="7" l="1"/>
  <c r="R211" i="4"/>
  <c r="R299" i="7"/>
  <c r="Q299" i="7"/>
  <c r="A309" i="15"/>
  <c r="B302" i="7"/>
  <c r="Y300" i="7"/>
  <c r="Z300" i="7"/>
  <c r="N300" i="7"/>
  <c r="M300" i="7"/>
  <c r="Y299" i="7"/>
  <c r="Z299" i="7"/>
  <c r="J264" i="7"/>
  <c r="I264" i="7"/>
  <c r="M299" i="7"/>
  <c r="N299" i="7"/>
  <c r="S211" i="4"/>
  <c r="AA303" i="7"/>
  <c r="Q313" i="15" s="1"/>
  <c r="F313" i="15" s="1"/>
  <c r="V299" i="7"/>
  <c r="U299" i="7"/>
  <c r="Q300" i="7"/>
  <c r="R300" i="7"/>
  <c r="V300" i="7"/>
  <c r="U300" i="7"/>
  <c r="A310" i="15"/>
  <c r="H263" i="7"/>
  <c r="E301" i="7"/>
  <c r="E302" i="7"/>
  <c r="S212" i="4" l="1"/>
  <c r="T211" i="4"/>
  <c r="J265" i="7"/>
  <c r="D302" i="7"/>
  <c r="L302" i="7" a="1"/>
  <c r="L302" i="7" s="1"/>
  <c r="T302" i="7" a="1"/>
  <c r="T302" i="7" s="1"/>
  <c r="O302" i="7" a="1"/>
  <c r="O302" i="7" s="1"/>
  <c r="S302" i="7" a="1"/>
  <c r="S302" i="7" s="1"/>
  <c r="W302" i="7" a="1"/>
  <c r="W302" i="7" s="1"/>
  <c r="K302" i="7" a="1"/>
  <c r="K302" i="7" s="1"/>
  <c r="X302" i="7" a="1"/>
  <c r="X302" i="7" s="1"/>
  <c r="P302" i="7" a="1"/>
  <c r="P302" i="7" s="1"/>
  <c r="R212" i="4"/>
  <c r="T212" i="4" s="1"/>
  <c r="AA304" i="7"/>
  <c r="Q314" i="15" s="1"/>
  <c r="F314" i="15" s="1"/>
  <c r="P301" i="7" a="1"/>
  <c r="P301" i="7" s="1"/>
  <c r="X301" i="7" a="1"/>
  <c r="X301" i="7" s="1"/>
  <c r="T301" i="7" a="1"/>
  <c r="T301" i="7" s="1"/>
  <c r="S301" i="7" a="1"/>
  <c r="S301" i="7" s="1"/>
  <c r="K301" i="7" a="1"/>
  <c r="K301" i="7" s="1"/>
  <c r="L301" i="7" a="1"/>
  <c r="L301" i="7" s="1"/>
  <c r="D301" i="7"/>
  <c r="O301" i="7" a="1"/>
  <c r="O301" i="7" s="1"/>
  <c r="W301" i="7" a="1"/>
  <c r="W301" i="7" s="1"/>
  <c r="F303" i="7"/>
  <c r="B303" i="7"/>
  <c r="H264" i="7"/>
  <c r="E303" i="7"/>
  <c r="I265" i="7"/>
  <c r="R213" i="4" l="1"/>
  <c r="S213" i="4"/>
  <c r="AA305" i="7"/>
  <c r="Q315" i="15" s="1"/>
  <c r="F315" i="15" s="1"/>
  <c r="P303" i="7" a="1"/>
  <c r="P303" i="7" s="1"/>
  <c r="T303" i="7" a="1"/>
  <c r="T303" i="7" s="1"/>
  <c r="U303" i="7" s="1"/>
  <c r="V303" i="7" s="1"/>
  <c r="W303" i="7" a="1"/>
  <c r="W303" i="7" s="1"/>
  <c r="S303" i="7" a="1"/>
  <c r="S303" i="7" s="1"/>
  <c r="X303" i="7" a="1"/>
  <c r="X303" i="7" s="1"/>
  <c r="Y303" i="7" s="1"/>
  <c r="Z303" i="7" s="1"/>
  <c r="K303" i="7" a="1"/>
  <c r="K303" i="7" s="1"/>
  <c r="L303" i="7" a="1"/>
  <c r="L303" i="7" s="1"/>
  <c r="O303" i="7" a="1"/>
  <c r="O303" i="7" s="1"/>
  <c r="D303" i="7"/>
  <c r="Y302" i="7"/>
  <c r="Z302" i="7"/>
  <c r="F304" i="7"/>
  <c r="B304" i="7"/>
  <c r="U301" i="7"/>
  <c r="V301" i="7"/>
  <c r="V302" i="7"/>
  <c r="U302" i="7"/>
  <c r="A311" i="15"/>
  <c r="M301" i="7"/>
  <c r="N301" i="7"/>
  <c r="Y301" i="7"/>
  <c r="Z301" i="7"/>
  <c r="M302" i="7"/>
  <c r="N302" i="7"/>
  <c r="A312" i="15"/>
  <c r="I266" i="7"/>
  <c r="J266" i="7"/>
  <c r="Q301" i="7"/>
  <c r="R301" i="7"/>
  <c r="Q302" i="7"/>
  <c r="R302" i="7"/>
  <c r="H265" i="7"/>
  <c r="R214" i="4" l="1"/>
  <c r="T213" i="4"/>
  <c r="Q303" i="7"/>
  <c r="R303" i="7"/>
  <c r="AA306" i="7"/>
  <c r="Q316" i="15" s="1"/>
  <c r="F316" i="15" s="1"/>
  <c r="B305" i="7"/>
  <c r="A313" i="15"/>
  <c r="F305" i="7"/>
  <c r="E305" i="7"/>
  <c r="E304" i="7"/>
  <c r="S214" i="4"/>
  <c r="J267" i="7"/>
  <c r="I267" i="7"/>
  <c r="H266" i="7"/>
  <c r="N303" i="7"/>
  <c r="M303" i="7"/>
  <c r="T214" i="4" l="1"/>
  <c r="S215" i="4"/>
  <c r="D304" i="7"/>
  <c r="O304" i="7" a="1"/>
  <c r="O304" i="7" s="1"/>
  <c r="P304" i="7" a="1"/>
  <c r="P304" i="7" s="1"/>
  <c r="L304" i="7" a="1"/>
  <c r="L304" i="7" s="1"/>
  <c r="W304" i="7" a="1"/>
  <c r="W304" i="7" s="1"/>
  <c r="K304" i="7" a="1"/>
  <c r="K304" i="7" s="1"/>
  <c r="X304" i="7" a="1"/>
  <c r="X304" i="7" s="1"/>
  <c r="S304" i="7" a="1"/>
  <c r="S304" i="7" s="1"/>
  <c r="T304" i="7" a="1"/>
  <c r="T304" i="7" s="1"/>
  <c r="J268" i="7"/>
  <c r="AA307" i="7"/>
  <c r="Q317" i="15" s="1"/>
  <c r="F317" i="15" s="1"/>
  <c r="R215" i="4"/>
  <c r="T215" i="4" s="1"/>
  <c r="I268" i="7"/>
  <c r="E306" i="7"/>
  <c r="H267" i="7"/>
  <c r="W305" i="7" a="1"/>
  <c r="W305" i="7" s="1"/>
  <c r="P305" i="7" a="1"/>
  <c r="P305" i="7" s="1"/>
  <c r="L305" i="7" a="1"/>
  <c r="L305" i="7" s="1"/>
  <c r="D305" i="7"/>
  <c r="S305" i="7" a="1"/>
  <c r="S305" i="7" s="1"/>
  <c r="T305" i="7" a="1"/>
  <c r="T305" i="7" s="1"/>
  <c r="K305" i="7" a="1"/>
  <c r="K305" i="7" s="1"/>
  <c r="O305" i="7" a="1"/>
  <c r="O305" i="7" s="1"/>
  <c r="X305" i="7" a="1"/>
  <c r="X305" i="7" s="1"/>
  <c r="F306" i="7"/>
  <c r="B306" i="7"/>
  <c r="S216" i="4"/>
  <c r="R216" i="4" l="1"/>
  <c r="T216" i="4" s="1"/>
  <c r="F307" i="7"/>
  <c r="AA308" i="7"/>
  <c r="Q318" i="15" s="1"/>
  <c r="F318" i="15" s="1"/>
  <c r="U305" i="7"/>
  <c r="V305" i="7"/>
  <c r="R305" i="7"/>
  <c r="Q305" i="7"/>
  <c r="J269" i="7"/>
  <c r="Y305" i="7"/>
  <c r="Z305" i="7"/>
  <c r="V304" i="7"/>
  <c r="U304" i="7"/>
  <c r="P306" i="7" a="1"/>
  <c r="P306" i="7" s="1"/>
  <c r="T306" i="7" a="1"/>
  <c r="T306" i="7" s="1"/>
  <c r="O306" i="7" a="1"/>
  <c r="O306" i="7" s="1"/>
  <c r="W306" i="7" a="1"/>
  <c r="W306" i="7" s="1"/>
  <c r="L306" i="7" a="1"/>
  <c r="L306" i="7" s="1"/>
  <c r="X306" i="7" a="1"/>
  <c r="X306" i="7" s="1"/>
  <c r="D306" i="7"/>
  <c r="K306" i="7" a="1"/>
  <c r="K306" i="7" s="1"/>
  <c r="S306" i="7" a="1"/>
  <c r="S306" i="7" s="1"/>
  <c r="M304" i="7"/>
  <c r="N304" i="7"/>
  <c r="B307" i="7"/>
  <c r="I269" i="7"/>
  <c r="M305" i="7"/>
  <c r="N305" i="7"/>
  <c r="A314" i="15"/>
  <c r="H268" i="7"/>
  <c r="Y304" i="7"/>
  <c r="Z304" i="7"/>
  <c r="Q304" i="7"/>
  <c r="R304" i="7"/>
  <c r="A315" i="15"/>
  <c r="R217" i="4" l="1"/>
  <c r="N306" i="7"/>
  <c r="M306" i="7"/>
  <c r="R306" i="7"/>
  <c r="Q306" i="7"/>
  <c r="F308" i="7"/>
  <c r="E307" i="7"/>
  <c r="H269" i="7"/>
  <c r="B308" i="7"/>
  <c r="S217" i="4"/>
  <c r="I270" i="7"/>
  <c r="E308" i="7"/>
  <c r="A316" i="15"/>
  <c r="J270" i="7"/>
  <c r="AA309" i="7"/>
  <c r="Q319" i="15" s="1"/>
  <c r="F319" i="15" s="1"/>
  <c r="Y306" i="7"/>
  <c r="Z306" i="7"/>
  <c r="V306" i="7"/>
  <c r="U306" i="7"/>
  <c r="R218" i="4"/>
  <c r="T217" i="4" l="1"/>
  <c r="B309" i="7"/>
  <c r="F309" i="7"/>
  <c r="I271" i="7"/>
  <c r="S218" i="4"/>
  <c r="T218" i="4" s="1"/>
  <c r="J271" i="7"/>
  <c r="AA310" i="7"/>
  <c r="Q320" i="15" s="1"/>
  <c r="F320" i="15" s="1"/>
  <c r="O308" i="7" a="1"/>
  <c r="O308" i="7" s="1"/>
  <c r="T308" i="7" a="1"/>
  <c r="T308" i="7" s="1"/>
  <c r="W308" i="7" a="1"/>
  <c r="W308" i="7" s="1"/>
  <c r="L308" i="7" a="1"/>
  <c r="L308" i="7" s="1"/>
  <c r="K308" i="7" a="1"/>
  <c r="K308" i="7" s="1"/>
  <c r="X308" i="7" a="1"/>
  <c r="X308" i="7" s="1"/>
  <c r="S308" i="7" a="1"/>
  <c r="S308" i="7" s="1"/>
  <c r="P308" i="7" a="1"/>
  <c r="P308" i="7" s="1"/>
  <c r="D308" i="7"/>
  <c r="K307" i="7" a="1"/>
  <c r="K307" i="7" s="1"/>
  <c r="O307" i="7" a="1"/>
  <c r="O307" i="7" s="1"/>
  <c r="L307" i="7" a="1"/>
  <c r="L307" i="7" s="1"/>
  <c r="T307" i="7" a="1"/>
  <c r="T307" i="7" s="1"/>
  <c r="W307" i="7" a="1"/>
  <c r="W307" i="7" s="1"/>
  <c r="S307" i="7" a="1"/>
  <c r="S307" i="7" s="1"/>
  <c r="P307" i="7" a="1"/>
  <c r="P307" i="7" s="1"/>
  <c r="X307" i="7" a="1"/>
  <c r="X307" i="7" s="1"/>
  <c r="D307" i="7"/>
  <c r="H270" i="7"/>
  <c r="R219" i="4" l="1"/>
  <c r="Q307" i="7"/>
  <c r="R307" i="7"/>
  <c r="U308" i="7"/>
  <c r="V308" i="7"/>
  <c r="A318" i="15"/>
  <c r="M307" i="7"/>
  <c r="N307" i="7"/>
  <c r="A317" i="15"/>
  <c r="Y308" i="7"/>
  <c r="Z308" i="7"/>
  <c r="J272" i="7"/>
  <c r="I272" i="7"/>
  <c r="B310" i="7"/>
  <c r="H271" i="7"/>
  <c r="R308" i="7"/>
  <c r="Q308" i="7"/>
  <c r="M308" i="7"/>
  <c r="N308" i="7"/>
  <c r="S219" i="4"/>
  <c r="T219" i="4" s="1"/>
  <c r="AA311" i="7"/>
  <c r="Q321" i="15" s="1"/>
  <c r="F321" i="15" s="1"/>
  <c r="Z307" i="7"/>
  <c r="Y307" i="7"/>
  <c r="V307" i="7"/>
  <c r="U307" i="7"/>
  <c r="F310" i="7"/>
  <c r="E309" i="7"/>
  <c r="S220" i="4" l="1"/>
  <c r="J273" i="7"/>
  <c r="O309" i="7" a="1"/>
  <c r="O309" i="7" s="1"/>
  <c r="W309" i="7" a="1"/>
  <c r="W309" i="7" s="1"/>
  <c r="X309" i="7" a="1"/>
  <c r="X309" i="7" s="1"/>
  <c r="S309" i="7" a="1"/>
  <c r="S309" i="7" s="1"/>
  <c r="D309" i="7"/>
  <c r="L309" i="7" a="1"/>
  <c r="L309" i="7" s="1"/>
  <c r="K309" i="7" a="1"/>
  <c r="K309" i="7" s="1"/>
  <c r="T309" i="7" a="1"/>
  <c r="T309" i="7" s="1"/>
  <c r="P309" i="7" a="1"/>
  <c r="P309" i="7" s="1"/>
  <c r="I273" i="7"/>
  <c r="E311" i="7"/>
  <c r="H272" i="7"/>
  <c r="B311" i="7"/>
  <c r="R220" i="4"/>
  <c r="T220" i="4" s="1"/>
  <c r="AA312" i="7"/>
  <c r="Q322" i="15" s="1"/>
  <c r="F322" i="15" s="1"/>
  <c r="E310" i="7"/>
  <c r="F311" i="7"/>
  <c r="S221" i="4" l="1"/>
  <c r="U309" i="7"/>
  <c r="V309" i="7"/>
  <c r="AA313" i="7"/>
  <c r="Q323" i="15" s="1"/>
  <c r="F323" i="15" s="1"/>
  <c r="Z309" i="7"/>
  <c r="Y309" i="7"/>
  <c r="B312" i="7"/>
  <c r="J274" i="7"/>
  <c r="M309" i="7"/>
  <c r="N309" i="7"/>
  <c r="H273" i="7"/>
  <c r="R221" i="4"/>
  <c r="T221" i="4" s="1"/>
  <c r="I274" i="7"/>
  <c r="W310" i="7" a="1"/>
  <c r="W310" i="7" s="1"/>
  <c r="L310" i="7" a="1"/>
  <c r="L310" i="7" s="1"/>
  <c r="O310" i="7" a="1"/>
  <c r="O310" i="7" s="1"/>
  <c r="D310" i="7"/>
  <c r="S310" i="7" a="1"/>
  <c r="S310" i="7" s="1"/>
  <c r="K310" i="7" a="1"/>
  <c r="K310" i="7" s="1"/>
  <c r="X310" i="7" a="1"/>
  <c r="X310" i="7" s="1"/>
  <c r="T310" i="7" a="1"/>
  <c r="T310" i="7" s="1"/>
  <c r="P310" i="7" a="1"/>
  <c r="P310" i="7" s="1"/>
  <c r="T311" i="7" a="1"/>
  <c r="T311" i="7" s="1"/>
  <c r="U311" i="7" s="1"/>
  <c r="V311" i="7" s="1"/>
  <c r="X311" i="7" a="1"/>
  <c r="X311" i="7" s="1"/>
  <c r="Y311" i="7" s="1"/>
  <c r="Z311" i="7" s="1"/>
  <c r="L311" i="7" a="1"/>
  <c r="L311" i="7" s="1"/>
  <c r="D311" i="7"/>
  <c r="O311" i="7" a="1"/>
  <c r="O311" i="7" s="1"/>
  <c r="S311" i="7" a="1"/>
  <c r="S311" i="7" s="1"/>
  <c r="K311" i="7" a="1"/>
  <c r="K311" i="7" s="1"/>
  <c r="W311" i="7" a="1"/>
  <c r="W311" i="7" s="1"/>
  <c r="P311" i="7" a="1"/>
  <c r="P311" i="7" s="1"/>
  <c r="A319" i="15"/>
  <c r="Q309" i="7"/>
  <c r="R309" i="7"/>
  <c r="F312" i="7"/>
  <c r="S222" i="4" l="1"/>
  <c r="R222" i="4"/>
  <c r="AA314" i="7"/>
  <c r="Q324" i="15" s="1"/>
  <c r="F324" i="15" s="1"/>
  <c r="R310" i="7"/>
  <c r="Q310" i="7"/>
  <c r="E312" i="7"/>
  <c r="J275" i="7"/>
  <c r="N311" i="7"/>
  <c r="M311" i="7"/>
  <c r="N310" i="7"/>
  <c r="M310" i="7"/>
  <c r="I275" i="7"/>
  <c r="R311" i="7"/>
  <c r="Q311" i="7"/>
  <c r="U310" i="7"/>
  <c r="V310" i="7"/>
  <c r="Y310" i="7"/>
  <c r="Z310" i="7"/>
  <c r="A320" i="15"/>
  <c r="F313" i="7"/>
  <c r="B313" i="7"/>
  <c r="H274" i="7"/>
  <c r="A321" i="15"/>
  <c r="T222" i="4" l="1"/>
  <c r="R223" i="4"/>
  <c r="E313" i="7"/>
  <c r="AA315" i="7"/>
  <c r="Q325" i="15" s="1"/>
  <c r="F325" i="15" s="1"/>
  <c r="J276" i="7"/>
  <c r="S223" i="4"/>
  <c r="I276" i="7"/>
  <c r="F314" i="7"/>
  <c r="B314" i="7"/>
  <c r="H275" i="7"/>
  <c r="D312" i="7"/>
  <c r="X312" i="7" a="1"/>
  <c r="X312" i="7" s="1"/>
  <c r="Y312" i="7" s="1"/>
  <c r="Z312" i="7" s="1"/>
  <c r="P312" i="7" a="1"/>
  <c r="P312" i="7" s="1"/>
  <c r="K312" i="7" a="1"/>
  <c r="K312" i="7" s="1"/>
  <c r="S312" i="7" a="1"/>
  <c r="S312" i="7" s="1"/>
  <c r="L312" i="7" a="1"/>
  <c r="L312" i="7" s="1"/>
  <c r="W312" i="7" a="1"/>
  <c r="W312" i="7" s="1"/>
  <c r="O312" i="7" a="1"/>
  <c r="O312" i="7" s="1"/>
  <c r="T312" i="7" a="1"/>
  <c r="T312" i="7" s="1"/>
  <c r="U312" i="7" s="1"/>
  <c r="V312" i="7" s="1"/>
  <c r="T223" i="4" l="1"/>
  <c r="R224" i="4"/>
  <c r="F315" i="7"/>
  <c r="S224" i="4"/>
  <c r="AA316" i="7"/>
  <c r="Q326" i="15" s="1"/>
  <c r="F326" i="15" s="1"/>
  <c r="B315" i="7"/>
  <c r="E314" i="7"/>
  <c r="J277" i="7"/>
  <c r="E315" i="7"/>
  <c r="Q312" i="7"/>
  <c r="R312" i="7"/>
  <c r="H276" i="7"/>
  <c r="I277" i="7"/>
  <c r="A322" i="15"/>
  <c r="N312" i="7"/>
  <c r="M312" i="7"/>
  <c r="O313" i="7" a="1"/>
  <c r="O313" i="7" s="1"/>
  <c r="P313" i="7" a="1"/>
  <c r="P313" i="7" s="1"/>
  <c r="S313" i="7" a="1"/>
  <c r="S313" i="7" s="1"/>
  <c r="D313" i="7"/>
  <c r="X313" i="7" a="1"/>
  <c r="X313" i="7" s="1"/>
  <c r="L313" i="7" a="1"/>
  <c r="L313" i="7" s="1"/>
  <c r="K313" i="7" a="1"/>
  <c r="K313" i="7" s="1"/>
  <c r="T313" i="7" a="1"/>
  <c r="T313" i="7" s="1"/>
  <c r="W313" i="7" a="1"/>
  <c r="W313" i="7" s="1"/>
  <c r="S225" i="4"/>
  <c r="T224" i="4" l="1"/>
  <c r="N313" i="7"/>
  <c r="M313" i="7"/>
  <c r="Q313" i="7"/>
  <c r="R313" i="7"/>
  <c r="F316" i="7"/>
  <c r="AA317" i="7"/>
  <c r="Q327" i="15" s="1"/>
  <c r="F327" i="15" s="1"/>
  <c r="A323" i="15"/>
  <c r="W315" i="7" a="1"/>
  <c r="W315" i="7" s="1"/>
  <c r="T315" i="7" a="1"/>
  <c r="T315" i="7" s="1"/>
  <c r="O315" i="7" a="1"/>
  <c r="O315" i="7" s="1"/>
  <c r="X315" i="7" a="1"/>
  <c r="X315" i="7" s="1"/>
  <c r="L315" i="7" a="1"/>
  <c r="L315" i="7" s="1"/>
  <c r="K315" i="7" a="1"/>
  <c r="K315" i="7" s="1"/>
  <c r="P315" i="7" a="1"/>
  <c r="P315" i="7" s="1"/>
  <c r="S315" i="7" a="1"/>
  <c r="S315" i="7" s="1"/>
  <c r="D315" i="7"/>
  <c r="D314" i="7"/>
  <c r="W314" i="7" a="1"/>
  <c r="W314" i="7" s="1"/>
  <c r="X314" i="7" a="1"/>
  <c r="X314" i="7" s="1"/>
  <c r="O314" i="7" a="1"/>
  <c r="O314" i="7" s="1"/>
  <c r="S314" i="7" a="1"/>
  <c r="S314" i="7" s="1"/>
  <c r="T314" i="7" a="1"/>
  <c r="T314" i="7" s="1"/>
  <c r="L314" i="7" a="1"/>
  <c r="L314" i="7" s="1"/>
  <c r="K314" i="7" a="1"/>
  <c r="K314" i="7" s="1"/>
  <c r="P314" i="7" a="1"/>
  <c r="P314" i="7" s="1"/>
  <c r="J278" i="7"/>
  <c r="Z313" i="7"/>
  <c r="Y313" i="7"/>
  <c r="I278" i="7"/>
  <c r="R225" i="4"/>
  <c r="T225" i="4" s="1"/>
  <c r="U313" i="7"/>
  <c r="V313" i="7"/>
  <c r="B316" i="7"/>
  <c r="H277" i="7"/>
  <c r="S226" i="4"/>
  <c r="R226" i="4" l="1"/>
  <c r="T226" i="4" s="1"/>
  <c r="I279" i="7"/>
  <c r="J279" i="7"/>
  <c r="AA318" i="7"/>
  <c r="Q328" i="15" s="1"/>
  <c r="F328" i="15" s="1"/>
  <c r="E316" i="7"/>
  <c r="N315" i="7"/>
  <c r="M315" i="7"/>
  <c r="F317" i="7"/>
  <c r="A325" i="15"/>
  <c r="H278" i="7"/>
  <c r="N314" i="7"/>
  <c r="M314" i="7"/>
  <c r="Z314" i="7"/>
  <c r="Y314" i="7"/>
  <c r="Z315" i="7"/>
  <c r="Y315" i="7"/>
  <c r="U314" i="7"/>
  <c r="V314" i="7"/>
  <c r="R315" i="7"/>
  <c r="Q315" i="7"/>
  <c r="A324" i="15"/>
  <c r="R314" i="7"/>
  <c r="Q314" i="7"/>
  <c r="V315" i="7"/>
  <c r="U315" i="7"/>
  <c r="B317" i="7"/>
  <c r="R227" i="4"/>
  <c r="F318" i="7" l="1"/>
  <c r="P316" i="7" a="1"/>
  <c r="P316" i="7" s="1"/>
  <c r="T316" i="7" a="1"/>
  <c r="T316" i="7" s="1"/>
  <c r="O316" i="7" a="1"/>
  <c r="O316" i="7" s="1"/>
  <c r="X316" i="7" a="1"/>
  <c r="X316" i="7" s="1"/>
  <c r="L316" i="7" a="1"/>
  <c r="L316" i="7" s="1"/>
  <c r="K316" i="7" a="1"/>
  <c r="K316" i="7" s="1"/>
  <c r="S316" i="7" a="1"/>
  <c r="S316" i="7" s="1"/>
  <c r="W316" i="7" a="1"/>
  <c r="W316" i="7" s="1"/>
  <c r="D316" i="7"/>
  <c r="E318" i="7"/>
  <c r="S227" i="4"/>
  <c r="T227" i="4" s="1"/>
  <c r="J280" i="7"/>
  <c r="E317" i="7"/>
  <c r="B318" i="7"/>
  <c r="H279" i="7"/>
  <c r="I280" i="7"/>
  <c r="AA319" i="7"/>
  <c r="Q329" i="15" s="1"/>
  <c r="F329" i="15" s="1"/>
  <c r="R228" i="4" l="1"/>
  <c r="J281" i="7"/>
  <c r="B319" i="7"/>
  <c r="H280" i="7"/>
  <c r="N316" i="7"/>
  <c r="M316" i="7"/>
  <c r="R316" i="7"/>
  <c r="Q316" i="7"/>
  <c r="S228" i="4"/>
  <c r="I281" i="7"/>
  <c r="A326" i="15"/>
  <c r="F319" i="7"/>
  <c r="Y316" i="7"/>
  <c r="Z316" i="7"/>
  <c r="AA320" i="7"/>
  <c r="Q330" i="15" s="1"/>
  <c r="F330" i="15" s="1"/>
  <c r="L317" i="7" a="1"/>
  <c r="L317" i="7" s="1"/>
  <c r="W317" i="7" a="1"/>
  <c r="W317" i="7" s="1"/>
  <c r="P317" i="7" a="1"/>
  <c r="P317" i="7" s="1"/>
  <c r="S317" i="7" a="1"/>
  <c r="S317" i="7" s="1"/>
  <c r="K317" i="7" a="1"/>
  <c r="K317" i="7" s="1"/>
  <c r="X317" i="7" a="1"/>
  <c r="X317" i="7" s="1"/>
  <c r="Y317" i="7" s="1"/>
  <c r="Z317" i="7" s="1"/>
  <c r="D317" i="7"/>
  <c r="T317" i="7" a="1"/>
  <c r="T317" i="7" s="1"/>
  <c r="U317" i="7" s="1"/>
  <c r="V317" i="7" s="1"/>
  <c r="O317" i="7" a="1"/>
  <c r="O317" i="7" s="1"/>
  <c r="S318" i="7" a="1"/>
  <c r="S318" i="7" s="1"/>
  <c r="P318" i="7" a="1"/>
  <c r="P318" i="7" s="1"/>
  <c r="K318" i="7" a="1"/>
  <c r="K318" i="7" s="1"/>
  <c r="W318" i="7" a="1"/>
  <c r="W318" i="7" s="1"/>
  <c r="T318" i="7" a="1"/>
  <c r="T318" i="7" s="1"/>
  <c r="U318" i="7" s="1"/>
  <c r="V318" i="7" s="1"/>
  <c r="L318" i="7" a="1"/>
  <c r="L318" i="7" s="1"/>
  <c r="D318" i="7"/>
  <c r="O318" i="7" a="1"/>
  <c r="O318" i="7" s="1"/>
  <c r="X318" i="7" a="1"/>
  <c r="X318" i="7" s="1"/>
  <c r="Y318" i="7" s="1"/>
  <c r="Z318" i="7" s="1"/>
  <c r="V316" i="7"/>
  <c r="U316" i="7"/>
  <c r="T228" i="4" l="1"/>
  <c r="E320" i="7"/>
  <c r="Q317" i="7"/>
  <c r="R317" i="7"/>
  <c r="R229" i="4"/>
  <c r="X14" i="4"/>
  <c r="X13" i="4"/>
  <c r="S229" i="4"/>
  <c r="I282" i="7"/>
  <c r="B320" i="7"/>
  <c r="A328" i="15"/>
  <c r="F320" i="7"/>
  <c r="A327" i="15"/>
  <c r="H281" i="7"/>
  <c r="J282" i="7"/>
  <c r="AA321" i="7"/>
  <c r="Q331" i="15" s="1"/>
  <c r="F331" i="15" s="1"/>
  <c r="M317" i="7"/>
  <c r="N317" i="7"/>
  <c r="M318" i="7"/>
  <c r="N318" i="7"/>
  <c r="Q318" i="7"/>
  <c r="R318" i="7"/>
  <c r="E319" i="7"/>
  <c r="F321" i="7" l="1"/>
  <c r="I283" i="7"/>
  <c r="O319" i="7" a="1"/>
  <c r="O319" i="7" s="1"/>
  <c r="T319" i="7" a="1"/>
  <c r="T319" i="7" s="1"/>
  <c r="K319" i="7" a="1"/>
  <c r="K319" i="7" s="1"/>
  <c r="D319" i="7"/>
  <c r="L319" i="7" a="1"/>
  <c r="L319" i="7" s="1"/>
  <c r="S319" i="7" a="1"/>
  <c r="S319" i="7" s="1"/>
  <c r="W319" i="7" a="1"/>
  <c r="W319" i="7" s="1"/>
  <c r="X319" i="7" a="1"/>
  <c r="X319" i="7" s="1"/>
  <c r="P319" i="7" a="1"/>
  <c r="P319" i="7" s="1"/>
  <c r="H282" i="7"/>
  <c r="G280" i="7"/>
  <c r="G275" i="7"/>
  <c r="G271" i="7"/>
  <c r="G266" i="7"/>
  <c r="G263" i="7"/>
  <c r="G259" i="7"/>
  <c r="G254" i="7"/>
  <c r="G250" i="7"/>
  <c r="G246" i="7"/>
  <c r="G242" i="7"/>
  <c r="G241" i="7"/>
  <c r="G235" i="7"/>
  <c r="G230" i="7"/>
  <c r="G229" i="7"/>
  <c r="G223" i="7"/>
  <c r="G219" i="7"/>
  <c r="G215" i="7"/>
  <c r="G213" i="7"/>
  <c r="G207" i="7"/>
  <c r="G202" i="7"/>
  <c r="G199" i="7"/>
  <c r="G194" i="7"/>
  <c r="G190" i="7"/>
  <c r="G186" i="7"/>
  <c r="G183" i="7"/>
  <c r="G178" i="7"/>
  <c r="G174" i="7"/>
  <c r="G169" i="7"/>
  <c r="G167" i="7"/>
  <c r="G164" i="7"/>
  <c r="G159" i="7"/>
  <c r="G155" i="7"/>
  <c r="G150" i="7"/>
  <c r="G146" i="7"/>
  <c r="G145" i="7"/>
  <c r="G139" i="7"/>
  <c r="G138" i="7"/>
  <c r="G131" i="7"/>
  <c r="G126" i="7"/>
  <c r="G123" i="7"/>
  <c r="G119" i="7"/>
  <c r="G114" i="7"/>
  <c r="G110" i="7"/>
  <c r="G70" i="7"/>
  <c r="G87" i="7"/>
  <c r="G107" i="7"/>
  <c r="G66" i="7"/>
  <c r="G76" i="7"/>
  <c r="G108" i="7"/>
  <c r="G101" i="7"/>
  <c r="G93" i="7"/>
  <c r="G74" i="7"/>
  <c r="G84" i="7"/>
  <c r="G64" i="7"/>
  <c r="G109" i="7"/>
  <c r="T320" i="7" a="1"/>
  <c r="T320" i="7" s="1"/>
  <c r="U320" i="7" s="1"/>
  <c r="V320" i="7" s="1"/>
  <c r="D320" i="7"/>
  <c r="W320" i="7" a="1"/>
  <c r="W320" i="7" s="1"/>
  <c r="L320" i="7" a="1"/>
  <c r="L320" i="7" s="1"/>
  <c r="P320" i="7" a="1"/>
  <c r="P320" i="7" s="1"/>
  <c r="K320" i="7" a="1"/>
  <c r="K320" i="7" s="1"/>
  <c r="X320" i="7" a="1"/>
  <c r="X320" i="7" s="1"/>
  <c r="Y320" i="7" s="1"/>
  <c r="Z320" i="7" s="1"/>
  <c r="O320" i="7" a="1"/>
  <c r="O320" i="7" s="1"/>
  <c r="S320" i="7" a="1"/>
  <c r="S320" i="7" s="1"/>
  <c r="J283" i="7"/>
  <c r="G282" i="7"/>
  <c r="G278" i="7"/>
  <c r="G274" i="7"/>
  <c r="G270" i="7"/>
  <c r="G267" i="7"/>
  <c r="G262" i="7"/>
  <c r="G258" i="7"/>
  <c r="G253" i="7"/>
  <c r="G248" i="7"/>
  <c r="G244" i="7"/>
  <c r="G243" i="7"/>
  <c r="G239" i="7"/>
  <c r="G234" i="7"/>
  <c r="G231" i="7"/>
  <c r="G225" i="7"/>
  <c r="G222" i="7"/>
  <c r="G218" i="7"/>
  <c r="G214" i="7"/>
  <c r="G209" i="7"/>
  <c r="G206" i="7"/>
  <c r="G203" i="7"/>
  <c r="G197" i="7"/>
  <c r="G193" i="7"/>
  <c r="G189" i="7"/>
  <c r="G187" i="7"/>
  <c r="G181" i="7"/>
  <c r="G179" i="7"/>
  <c r="G175" i="7"/>
  <c r="G171" i="7"/>
  <c r="G166" i="7"/>
  <c r="G162" i="7"/>
  <c r="G158" i="7"/>
  <c r="G154" i="7"/>
  <c r="G151" i="7"/>
  <c r="G144" i="7"/>
  <c r="G142" i="7"/>
  <c r="G135" i="7"/>
  <c r="G134" i="7"/>
  <c r="G129" i="7"/>
  <c r="G127" i="7"/>
  <c r="G122" i="7"/>
  <c r="G117" i="7"/>
  <c r="G115" i="7"/>
  <c r="G112" i="7"/>
  <c r="G91" i="7"/>
  <c r="G75" i="7"/>
  <c r="G95" i="7"/>
  <c r="G99" i="7"/>
  <c r="G85" i="7"/>
  <c r="G77" i="7"/>
  <c r="G67" i="7"/>
  <c r="G71" i="7"/>
  <c r="G100" i="7"/>
  <c r="G89" i="7"/>
  <c r="G90" i="7"/>
  <c r="T229" i="4"/>
  <c r="X17" i="4" s="1"/>
  <c r="E321" i="7"/>
  <c r="B321" i="7"/>
  <c r="G281" i="7"/>
  <c r="G277" i="7"/>
  <c r="G273" i="7"/>
  <c r="G269" i="7"/>
  <c r="G264" i="7"/>
  <c r="G261" i="7"/>
  <c r="G256" i="7"/>
  <c r="G255" i="7"/>
  <c r="G249" i="7"/>
  <c r="G247" i="7"/>
  <c r="G240" i="7"/>
  <c r="G236" i="7"/>
  <c r="G232" i="7"/>
  <c r="G228" i="7"/>
  <c r="G226" i="7"/>
  <c r="G220" i="7"/>
  <c r="G217" i="7"/>
  <c r="G212" i="7"/>
  <c r="G208" i="7"/>
  <c r="G204" i="7"/>
  <c r="G200" i="7"/>
  <c r="G198" i="7"/>
  <c r="G195" i="7"/>
  <c r="G191" i="7"/>
  <c r="G185" i="7"/>
  <c r="G182" i="7"/>
  <c r="G176" i="7"/>
  <c r="G173" i="7"/>
  <c r="G22" i="19" s="1"/>
  <c r="G170" i="7"/>
  <c r="G163" i="7"/>
  <c r="G161" i="7"/>
  <c r="G157" i="7"/>
  <c r="G153" i="7"/>
  <c r="G148" i="7"/>
  <c r="G147" i="7"/>
  <c r="G141" i="7"/>
  <c r="G136" i="7"/>
  <c r="G132" i="7"/>
  <c r="G128" i="7"/>
  <c r="G125" i="7"/>
  <c r="G121" i="7"/>
  <c r="G118" i="7"/>
  <c r="G113" i="7"/>
  <c r="G106" i="7"/>
  <c r="G83" i="7"/>
  <c r="G73" i="7"/>
  <c r="G97" i="7"/>
  <c r="G94" i="7"/>
  <c r="G86" i="7"/>
  <c r="G103" i="7"/>
  <c r="G79" i="7"/>
  <c r="G80" i="7"/>
  <c r="G81" i="7"/>
  <c r="G68" i="7"/>
  <c r="G102" i="7"/>
  <c r="D75" i="10"/>
  <c r="X37" i="4"/>
  <c r="AA322" i="7"/>
  <c r="Q332" i="15" s="1"/>
  <c r="F332" i="15" s="1"/>
  <c r="G279" i="7"/>
  <c r="G276" i="7"/>
  <c r="G272" i="7"/>
  <c r="G268" i="7"/>
  <c r="G265" i="7"/>
  <c r="G260" i="7"/>
  <c r="G257" i="7"/>
  <c r="G252" i="7"/>
  <c r="G251" i="7"/>
  <c r="G245" i="7"/>
  <c r="G238" i="7"/>
  <c r="G237" i="7"/>
  <c r="G233" i="7"/>
  <c r="G227" i="7"/>
  <c r="G224" i="7"/>
  <c r="G221" i="7"/>
  <c r="G216" i="7"/>
  <c r="G211" i="7"/>
  <c r="G210" i="7"/>
  <c r="G205" i="7"/>
  <c r="G201" i="7"/>
  <c r="G196" i="7"/>
  <c r="G192" i="7"/>
  <c r="G188" i="7"/>
  <c r="G184" i="7"/>
  <c r="G180" i="7"/>
  <c r="G177" i="7"/>
  <c r="G172" i="7"/>
  <c r="G168" i="7"/>
  <c r="G165" i="7"/>
  <c r="G160" i="7"/>
  <c r="G156" i="7"/>
  <c r="G152" i="7"/>
  <c r="G149" i="7"/>
  <c r="G143" i="7"/>
  <c r="G140" i="7"/>
  <c r="G137" i="7"/>
  <c r="G133" i="7"/>
  <c r="G130" i="7"/>
  <c r="G124" i="7"/>
  <c r="G120" i="7"/>
  <c r="G116" i="7"/>
  <c r="G111" i="7"/>
  <c r="G69" i="7"/>
  <c r="G98" i="7"/>
  <c r="G88" i="7"/>
  <c r="G78" i="7"/>
  <c r="G62" i="7"/>
  <c r="G72" i="7"/>
  <c r="G104" i="7"/>
  <c r="G82" i="7"/>
  <c r="G65" i="7"/>
  <c r="G92" i="7"/>
  <c r="G105" i="7"/>
  <c r="G96" i="7"/>
  <c r="D76" i="10"/>
  <c r="X15" i="4"/>
  <c r="U106" i="7" l="1"/>
  <c r="Q106" i="7"/>
  <c r="Y106" i="7"/>
  <c r="M106" i="7"/>
  <c r="Q108" i="7"/>
  <c r="Y108" i="7"/>
  <c r="U108" i="7"/>
  <c r="M108" i="7"/>
  <c r="Y119" i="7"/>
  <c r="Z119" i="7"/>
  <c r="M119" i="7"/>
  <c r="N119" i="7"/>
  <c r="Q119" i="7"/>
  <c r="R119" i="7"/>
  <c r="U119" i="7"/>
  <c r="V119" i="7"/>
  <c r="D45" i="10"/>
  <c r="V212" i="7"/>
  <c r="N212" i="7"/>
  <c r="R212" i="7"/>
  <c r="Z212" i="7"/>
  <c r="Z112" i="7"/>
  <c r="N112" i="7"/>
  <c r="V112" i="7"/>
  <c r="R112" i="7"/>
  <c r="R184" i="7"/>
  <c r="N184" i="7"/>
  <c r="V184" i="7"/>
  <c r="Z184" i="7"/>
  <c r="Z163" i="7"/>
  <c r="N163" i="7"/>
  <c r="V163" i="7"/>
  <c r="R163" i="7"/>
  <c r="R218" i="7"/>
  <c r="N218" i="7"/>
  <c r="V218" i="7"/>
  <c r="Z218" i="7"/>
  <c r="Z116" i="7"/>
  <c r="V116" i="7"/>
  <c r="N116" i="7"/>
  <c r="R116" i="7"/>
  <c r="R156" i="7"/>
  <c r="Z156" i="7"/>
  <c r="N156" i="7"/>
  <c r="V156" i="7"/>
  <c r="Z165" i="7"/>
  <c r="V165" i="7"/>
  <c r="N165" i="7"/>
  <c r="R165" i="7"/>
  <c r="V211" i="7"/>
  <c r="N211" i="7"/>
  <c r="Z211" i="7"/>
  <c r="R211" i="7"/>
  <c r="Z162" i="7"/>
  <c r="R162" i="7"/>
  <c r="N162" i="7"/>
  <c r="V162" i="7"/>
  <c r="V178" i="7"/>
  <c r="R178" i="7"/>
  <c r="N178" i="7"/>
  <c r="Z178" i="7"/>
  <c r="N151" i="7"/>
  <c r="R151" i="7"/>
  <c r="V151" i="7"/>
  <c r="Z151" i="7"/>
  <c r="E111" i="10"/>
  <c r="Q111" i="7"/>
  <c r="M111" i="7"/>
  <c r="U111" i="7"/>
  <c r="V111" i="7" s="1"/>
  <c r="Y111" i="7"/>
  <c r="V85" i="7"/>
  <c r="N85" i="7"/>
  <c r="Q85" i="7"/>
  <c r="Z85" i="7"/>
  <c r="R85" i="7"/>
  <c r="Y85" i="7"/>
  <c r="U85" i="7"/>
  <c r="M85" i="7"/>
  <c r="R72" i="7"/>
  <c r="N72" i="7"/>
  <c r="Z72" i="7"/>
  <c r="V72" i="7"/>
  <c r="R71" i="7"/>
  <c r="N71" i="7"/>
  <c r="Z71" i="7"/>
  <c r="V71" i="7"/>
  <c r="U114" i="7"/>
  <c r="V114" i="7" s="1"/>
  <c r="N114" i="7"/>
  <c r="Y114" i="7"/>
  <c r="Q114" i="7"/>
  <c r="Z114" i="7"/>
  <c r="R114" i="7"/>
  <c r="M114" i="7"/>
  <c r="Q128" i="7"/>
  <c r="Y128" i="7"/>
  <c r="Z128" i="7" s="1"/>
  <c r="U128" i="7"/>
  <c r="M128" i="7"/>
  <c r="V127" i="7"/>
  <c r="Z127" i="7"/>
  <c r="N127" i="7"/>
  <c r="R127" i="7"/>
  <c r="U149" i="7"/>
  <c r="R149" i="7"/>
  <c r="N149" i="7"/>
  <c r="Y149" i="7"/>
  <c r="M149" i="7"/>
  <c r="Z149" i="7"/>
  <c r="V149" i="7"/>
  <c r="Q149" i="7"/>
  <c r="U160" i="7"/>
  <c r="M160" i="7"/>
  <c r="Q160" i="7"/>
  <c r="Y160" i="7"/>
  <c r="V106" i="7"/>
  <c r="R106" i="7"/>
  <c r="N106" i="7"/>
  <c r="Z106" i="7"/>
  <c r="Y125" i="7"/>
  <c r="Z125" i="7" s="1"/>
  <c r="N125" i="7"/>
  <c r="Q125" i="7"/>
  <c r="U125" i="7"/>
  <c r="V125" i="7" s="1"/>
  <c r="R125" i="7"/>
  <c r="M125" i="7"/>
  <c r="U115" i="7"/>
  <c r="V115" i="7" s="1"/>
  <c r="M115" i="7"/>
  <c r="Y115" i="7"/>
  <c r="Q115" i="7"/>
  <c r="R84" i="7"/>
  <c r="V84" i="7"/>
  <c r="Z84" i="7"/>
  <c r="N84" i="7"/>
  <c r="Y101" i="7"/>
  <c r="Z101" i="7" s="1"/>
  <c r="U101" i="7"/>
  <c r="V101" i="7" s="1"/>
  <c r="Q101" i="7"/>
  <c r="M101" i="7"/>
  <c r="R101" i="7"/>
  <c r="N101" i="7"/>
  <c r="Y159" i="7"/>
  <c r="Q159" i="7"/>
  <c r="M159" i="7"/>
  <c r="U159" i="7"/>
  <c r="V159" i="7" s="1"/>
  <c r="N183" i="7"/>
  <c r="Z183" i="7"/>
  <c r="R183" i="7"/>
  <c r="V183" i="7"/>
  <c r="U194" i="7"/>
  <c r="V194" i="7" s="1"/>
  <c r="M194" i="7"/>
  <c r="Y194" i="7"/>
  <c r="N194" i="7"/>
  <c r="R194" i="7"/>
  <c r="Q194" i="7"/>
  <c r="Z194" i="7"/>
  <c r="M96" i="7"/>
  <c r="Q96" i="7"/>
  <c r="Y96" i="7"/>
  <c r="U96" i="7"/>
  <c r="V96" i="7" s="1"/>
  <c r="U65" i="7"/>
  <c r="V65" i="7" s="1"/>
  <c r="Q65" i="7"/>
  <c r="M65" i="7"/>
  <c r="Y65" i="7"/>
  <c r="Q152" i="7"/>
  <c r="U152" i="7"/>
  <c r="M152" i="7"/>
  <c r="Y152" i="7"/>
  <c r="R81" i="7"/>
  <c r="N81" i="7"/>
  <c r="Z81" i="7"/>
  <c r="V81" i="7"/>
  <c r="Y195" i="7"/>
  <c r="Z195" i="7" s="1"/>
  <c r="Q195" i="7"/>
  <c r="U195" i="7"/>
  <c r="V195" i="7" s="1"/>
  <c r="M195" i="7"/>
  <c r="R195" i="7"/>
  <c r="N195" i="7"/>
  <c r="M200" i="7"/>
  <c r="R200" i="7"/>
  <c r="V200" i="7"/>
  <c r="Q200" i="7"/>
  <c r="U200" i="7"/>
  <c r="Y200" i="7"/>
  <c r="N200" i="7"/>
  <c r="Z200" i="7"/>
  <c r="Q204" i="7"/>
  <c r="N204" i="7"/>
  <c r="U204" i="7"/>
  <c r="V204" i="7" s="1"/>
  <c r="M204" i="7"/>
  <c r="Y204" i="7"/>
  <c r="Z204" i="7" s="1"/>
  <c r="R204" i="7"/>
  <c r="V142" i="7"/>
  <c r="N142" i="7"/>
  <c r="R142" i="7"/>
  <c r="Z142" i="7"/>
  <c r="R158" i="7"/>
  <c r="N158" i="7"/>
  <c r="V158" i="7"/>
  <c r="Z158" i="7"/>
  <c r="U197" i="7"/>
  <c r="V197" i="7" s="1"/>
  <c r="Y197" i="7"/>
  <c r="Z197" i="7" s="1"/>
  <c r="R197" i="7"/>
  <c r="M197" i="7"/>
  <c r="Q197" i="7"/>
  <c r="N197" i="7"/>
  <c r="V107" i="7"/>
  <c r="N107" i="7"/>
  <c r="Z107" i="7"/>
  <c r="R107" i="7"/>
  <c r="Y202" i="7"/>
  <c r="U202" i="7"/>
  <c r="R202" i="7"/>
  <c r="M202" i="7"/>
  <c r="Q202" i="7"/>
  <c r="N202" i="7"/>
  <c r="Z202" i="7"/>
  <c r="V202" i="7"/>
  <c r="N105" i="7"/>
  <c r="R105" i="7"/>
  <c r="V105" i="7"/>
  <c r="Z105" i="7"/>
  <c r="Z124" i="7"/>
  <c r="R124" i="7"/>
  <c r="N124" i="7"/>
  <c r="V124" i="7"/>
  <c r="U196" i="7"/>
  <c r="V196" i="7" s="1"/>
  <c r="M196" i="7"/>
  <c r="R196" i="7"/>
  <c r="Y196" i="7"/>
  <c r="Z196" i="7" s="1"/>
  <c r="Q196" i="7"/>
  <c r="N196" i="7"/>
  <c r="Q118" i="7"/>
  <c r="U118" i="7"/>
  <c r="Y118" i="7"/>
  <c r="Z118" i="7" s="1"/>
  <c r="M118" i="7"/>
  <c r="Z121" i="7"/>
  <c r="R121" i="7"/>
  <c r="V121" i="7"/>
  <c r="N121" i="7"/>
  <c r="M148" i="7"/>
  <c r="U148" i="7"/>
  <c r="Y148" i="7"/>
  <c r="Q148" i="7"/>
  <c r="Z153" i="7"/>
  <c r="U153" i="7"/>
  <c r="V153" i="7" s="1"/>
  <c r="M153" i="7"/>
  <c r="Q153" i="7"/>
  <c r="N153" i="7"/>
  <c r="R153" i="7"/>
  <c r="Y153" i="7"/>
  <c r="R198" i="7"/>
  <c r="N198" i="7"/>
  <c r="V198" i="7"/>
  <c r="Y198" i="7"/>
  <c r="Q198" i="7"/>
  <c r="M198" i="7"/>
  <c r="U198" i="7"/>
  <c r="Z198" i="7"/>
  <c r="U90" i="7"/>
  <c r="V90" i="7" s="1"/>
  <c r="R90" i="7"/>
  <c r="Z90" i="7"/>
  <c r="Q90" i="7"/>
  <c r="Y90" i="7"/>
  <c r="M90" i="7"/>
  <c r="N90" i="7"/>
  <c r="R179" i="7"/>
  <c r="N179" i="7"/>
  <c r="Z179" i="7"/>
  <c r="U179" i="7"/>
  <c r="V179" i="7"/>
  <c r="Q179" i="7"/>
  <c r="M179" i="7"/>
  <c r="Y179" i="7"/>
  <c r="Y76" i="7"/>
  <c r="Z76" i="7" s="1"/>
  <c r="U76" i="7"/>
  <c r="V76" i="7" s="1"/>
  <c r="Q76" i="7"/>
  <c r="M76" i="7"/>
  <c r="Z123" i="7"/>
  <c r="V123" i="7"/>
  <c r="N123" i="7"/>
  <c r="R123" i="7"/>
  <c r="V120" i="7"/>
  <c r="R120" i="7"/>
  <c r="N120" i="7"/>
  <c r="Z120" i="7"/>
  <c r="U180" i="7"/>
  <c r="M180" i="7"/>
  <c r="Y180" i="7"/>
  <c r="Q180" i="7"/>
  <c r="Z201" i="7"/>
  <c r="Q201" i="7"/>
  <c r="R201" i="7"/>
  <c r="N201" i="7"/>
  <c r="U201" i="7"/>
  <c r="Y201" i="7"/>
  <c r="M201" i="7"/>
  <c r="V201" i="7"/>
  <c r="U102" i="7"/>
  <c r="V102" i="7" s="1"/>
  <c r="Y102" i="7"/>
  <c r="Z102" i="7" s="1"/>
  <c r="Q102" i="7"/>
  <c r="M102" i="7"/>
  <c r="Y103" i="7"/>
  <c r="Z103" i="7" s="1"/>
  <c r="N103" i="7"/>
  <c r="R103" i="7"/>
  <c r="M103" i="7"/>
  <c r="U103" i="7"/>
  <c r="V103" i="7" s="1"/>
  <c r="Q103" i="7"/>
  <c r="R86" i="7"/>
  <c r="N86" i="7"/>
  <c r="Z86" i="7"/>
  <c r="V86" i="7"/>
  <c r="U89" i="7"/>
  <c r="V89" i="7" s="1"/>
  <c r="Y89" i="7"/>
  <c r="R89" i="7"/>
  <c r="Z89" i="7"/>
  <c r="M89" i="7"/>
  <c r="N89" i="7"/>
  <c r="Q89" i="7"/>
  <c r="M203" i="7"/>
  <c r="Y203" i="7"/>
  <c r="Q203" i="7"/>
  <c r="U203" i="7"/>
  <c r="V199" i="7"/>
  <c r="Y199" i="7"/>
  <c r="R199" i="7"/>
  <c r="Z199" i="7"/>
  <c r="Q199" i="7"/>
  <c r="N199" i="7"/>
  <c r="U199" i="7"/>
  <c r="M199" i="7"/>
  <c r="Z79" i="7"/>
  <c r="V79" i="7"/>
  <c r="R79" i="7"/>
  <c r="N79" i="7"/>
  <c r="V70" i="7"/>
  <c r="R70" i="7"/>
  <c r="N70" i="7"/>
  <c r="Z70" i="7"/>
  <c r="V92" i="7"/>
  <c r="R92" i="7"/>
  <c r="N92" i="7"/>
  <c r="Z92" i="7"/>
  <c r="V88" i="7"/>
  <c r="R88" i="7"/>
  <c r="Z88" i="7"/>
  <c r="N88" i="7"/>
  <c r="R133" i="7"/>
  <c r="N133" i="7"/>
  <c r="V133" i="7"/>
  <c r="Z133" i="7"/>
  <c r="N188" i="7"/>
  <c r="Z188" i="7"/>
  <c r="R188" i="7"/>
  <c r="V188" i="7"/>
  <c r="R216" i="7"/>
  <c r="Z216" i="7"/>
  <c r="N216" i="7"/>
  <c r="V216" i="7"/>
  <c r="R68" i="7"/>
  <c r="Z68" i="7"/>
  <c r="V68" i="7"/>
  <c r="N68" i="7"/>
  <c r="R94" i="7"/>
  <c r="V94" i="7"/>
  <c r="N94" i="7"/>
  <c r="Z94" i="7"/>
  <c r="N118" i="7"/>
  <c r="R118" i="7"/>
  <c r="V118" i="7"/>
  <c r="V132" i="7"/>
  <c r="N132" i="7"/>
  <c r="R132" i="7"/>
  <c r="Z132" i="7"/>
  <c r="V148" i="7"/>
  <c r="R148" i="7"/>
  <c r="N148" i="7"/>
  <c r="Z148" i="7"/>
  <c r="Z173" i="7"/>
  <c r="R173" i="7"/>
  <c r="N173" i="7"/>
  <c r="V173" i="7"/>
  <c r="Z191" i="7"/>
  <c r="N191" i="7"/>
  <c r="R191" i="7"/>
  <c r="V191" i="7"/>
  <c r="V144" i="7"/>
  <c r="R144" i="7"/>
  <c r="Z144" i="7"/>
  <c r="N144" i="7"/>
  <c r="R225" i="7"/>
  <c r="N225" i="7"/>
  <c r="Z225" i="7"/>
  <c r="V225" i="7"/>
  <c r="N76" i="7"/>
  <c r="R76" i="7"/>
  <c r="V87" i="7"/>
  <c r="N87" i="7"/>
  <c r="R87" i="7"/>
  <c r="Z87" i="7"/>
  <c r="V126" i="7"/>
  <c r="N126" i="7"/>
  <c r="R126" i="7"/>
  <c r="Z126" i="7"/>
  <c r="Z167" i="7"/>
  <c r="N167" i="7"/>
  <c r="V167" i="7"/>
  <c r="R167" i="7"/>
  <c r="R186" i="7"/>
  <c r="Z186" i="7"/>
  <c r="N186" i="7"/>
  <c r="V186" i="7"/>
  <c r="R207" i="7"/>
  <c r="V207" i="7"/>
  <c r="Z207" i="7"/>
  <c r="N207" i="7"/>
  <c r="R215" i="7"/>
  <c r="N215" i="7"/>
  <c r="Z215" i="7"/>
  <c r="V215" i="7"/>
  <c r="Z219" i="7"/>
  <c r="R219" i="7"/>
  <c r="N219" i="7"/>
  <c r="V219" i="7"/>
  <c r="N98" i="7"/>
  <c r="R98" i="7"/>
  <c r="Z98" i="7"/>
  <c r="V98" i="7"/>
  <c r="N180" i="7"/>
  <c r="Z180" i="7"/>
  <c r="R180" i="7"/>
  <c r="V180" i="7"/>
  <c r="N227" i="7"/>
  <c r="R227" i="7"/>
  <c r="Z227" i="7"/>
  <c r="V227" i="7"/>
  <c r="R102" i="7"/>
  <c r="N102" i="7"/>
  <c r="R176" i="7"/>
  <c r="V176" i="7"/>
  <c r="Z176" i="7"/>
  <c r="N176" i="7"/>
  <c r="R185" i="7"/>
  <c r="Z185" i="7"/>
  <c r="N185" i="7"/>
  <c r="V185" i="7"/>
  <c r="N226" i="7"/>
  <c r="R226" i="7"/>
  <c r="V226" i="7"/>
  <c r="Z226" i="7"/>
  <c r="R100" i="7"/>
  <c r="N100" i="7"/>
  <c r="Z100" i="7"/>
  <c r="V100" i="7"/>
  <c r="N122" i="7"/>
  <c r="Z122" i="7"/>
  <c r="R122" i="7"/>
  <c r="V122" i="7"/>
  <c r="N135" i="7"/>
  <c r="R135" i="7"/>
  <c r="Z135" i="7"/>
  <c r="V135" i="7"/>
  <c r="N171" i="7"/>
  <c r="R171" i="7"/>
  <c r="Z171" i="7"/>
  <c r="V171" i="7"/>
  <c r="N189" i="7"/>
  <c r="Z189" i="7"/>
  <c r="R189" i="7"/>
  <c r="V189" i="7"/>
  <c r="N203" i="7"/>
  <c r="R203" i="7"/>
  <c r="Z203" i="7"/>
  <c r="V203" i="7"/>
  <c r="Z74" i="7"/>
  <c r="N74" i="7"/>
  <c r="V74" i="7"/>
  <c r="R74" i="7"/>
  <c r="N108" i="7"/>
  <c r="R108" i="7"/>
  <c r="Z108" i="7"/>
  <c r="V108" i="7"/>
  <c r="R169" i="7"/>
  <c r="N169" i="7"/>
  <c r="Z169" i="7"/>
  <c r="V169" i="7"/>
  <c r="V78" i="7"/>
  <c r="Z78" i="7"/>
  <c r="R78" i="7"/>
  <c r="N78" i="7"/>
  <c r="R69" i="7"/>
  <c r="N69" i="7"/>
  <c r="Z69" i="7"/>
  <c r="V69" i="7"/>
  <c r="V130" i="7"/>
  <c r="R130" i="7"/>
  <c r="Z130" i="7"/>
  <c r="N130" i="7"/>
  <c r="Z160" i="7"/>
  <c r="V160" i="7"/>
  <c r="N160" i="7"/>
  <c r="R160" i="7"/>
  <c r="Z73" i="7"/>
  <c r="N73" i="7"/>
  <c r="R73" i="7"/>
  <c r="V73" i="7"/>
  <c r="V147" i="7"/>
  <c r="Z147" i="7"/>
  <c r="N147" i="7"/>
  <c r="R147" i="7"/>
  <c r="N161" i="7"/>
  <c r="V161" i="7"/>
  <c r="Z161" i="7"/>
  <c r="R161" i="7"/>
  <c r="R208" i="7"/>
  <c r="N208" i="7"/>
  <c r="Z208" i="7"/>
  <c r="V208" i="7"/>
  <c r="N220" i="7"/>
  <c r="Z220" i="7"/>
  <c r="V220" i="7"/>
  <c r="R220" i="7"/>
  <c r="V228" i="7"/>
  <c r="Z228" i="7"/>
  <c r="R228" i="7"/>
  <c r="N228" i="7"/>
  <c r="R115" i="7"/>
  <c r="N115" i="7"/>
  <c r="Z115" i="7"/>
  <c r="Z129" i="7"/>
  <c r="V129" i="7"/>
  <c r="N129" i="7"/>
  <c r="R129" i="7"/>
  <c r="N154" i="7"/>
  <c r="V154" i="7"/>
  <c r="R154" i="7"/>
  <c r="Z154" i="7"/>
  <c r="N209" i="7"/>
  <c r="Z209" i="7"/>
  <c r="V209" i="7"/>
  <c r="R209" i="7"/>
  <c r="R109" i="7"/>
  <c r="Z109" i="7"/>
  <c r="N109" i="7"/>
  <c r="V109" i="7"/>
  <c r="N64" i="7"/>
  <c r="R64" i="7"/>
  <c r="Z64" i="7"/>
  <c r="V64" i="7"/>
  <c r="V145" i="7"/>
  <c r="N145" i="7"/>
  <c r="R145" i="7"/>
  <c r="Z145" i="7"/>
  <c r="Z150" i="7"/>
  <c r="N150" i="7"/>
  <c r="R150" i="7"/>
  <c r="V150" i="7"/>
  <c r="R159" i="7"/>
  <c r="Z159" i="7"/>
  <c r="N159" i="7"/>
  <c r="R190" i="7"/>
  <c r="Z190" i="7"/>
  <c r="V190" i="7"/>
  <c r="N190" i="7"/>
  <c r="R96" i="7"/>
  <c r="Z96" i="7"/>
  <c r="N96" i="7"/>
  <c r="R65" i="7"/>
  <c r="N65" i="7"/>
  <c r="Z65" i="7"/>
  <c r="V82" i="7"/>
  <c r="R82" i="7"/>
  <c r="Z82" i="7"/>
  <c r="N82" i="7"/>
  <c r="Z111" i="7"/>
  <c r="R111" i="7"/>
  <c r="N111" i="7"/>
  <c r="V140" i="7"/>
  <c r="R140" i="7"/>
  <c r="N140" i="7"/>
  <c r="Z140" i="7"/>
  <c r="Z143" i="7"/>
  <c r="N143" i="7"/>
  <c r="R143" i="7"/>
  <c r="V143" i="7"/>
  <c r="N152" i="7"/>
  <c r="Z152" i="7"/>
  <c r="R152" i="7"/>
  <c r="V152" i="7"/>
  <c r="Z168" i="7"/>
  <c r="V168" i="7"/>
  <c r="N168" i="7"/>
  <c r="R168" i="7"/>
  <c r="V172" i="7"/>
  <c r="N172" i="7"/>
  <c r="Z172" i="7"/>
  <c r="R172" i="7"/>
  <c r="R177" i="7"/>
  <c r="Z177" i="7"/>
  <c r="V177" i="7"/>
  <c r="N177" i="7"/>
  <c r="Z192" i="7"/>
  <c r="N192" i="7"/>
  <c r="V192" i="7"/>
  <c r="R192" i="7"/>
  <c r="N80" i="7"/>
  <c r="Z80" i="7"/>
  <c r="V80" i="7"/>
  <c r="R80" i="7"/>
  <c r="V113" i="7"/>
  <c r="R113" i="7"/>
  <c r="N113" i="7"/>
  <c r="Z113" i="7"/>
  <c r="V128" i="7"/>
  <c r="N128" i="7"/>
  <c r="R128" i="7"/>
  <c r="Z170" i="7"/>
  <c r="R170" i="7"/>
  <c r="V170" i="7"/>
  <c r="N170" i="7"/>
  <c r="V217" i="7"/>
  <c r="Z217" i="7"/>
  <c r="N217" i="7"/>
  <c r="R217" i="7"/>
  <c r="Z67" i="7"/>
  <c r="N67" i="7"/>
  <c r="V67" i="7"/>
  <c r="R67" i="7"/>
  <c r="N75" i="7"/>
  <c r="Z75" i="7"/>
  <c r="R75" i="7"/>
  <c r="V75" i="7"/>
  <c r="R134" i="7"/>
  <c r="Z134" i="7"/>
  <c r="V134" i="7"/>
  <c r="N134" i="7"/>
  <c r="Z175" i="7"/>
  <c r="R175" i="7"/>
  <c r="N175" i="7"/>
  <c r="V175" i="7"/>
  <c r="N181" i="7"/>
  <c r="Z181" i="7"/>
  <c r="R181" i="7"/>
  <c r="V181" i="7"/>
  <c r="V214" i="7"/>
  <c r="Z214" i="7"/>
  <c r="N214" i="7"/>
  <c r="R214" i="7"/>
  <c r="U93" i="7"/>
  <c r="V93" i="7" s="1"/>
  <c r="Y93" i="7"/>
  <c r="Z93" i="7" s="1"/>
  <c r="N93" i="7"/>
  <c r="Q93" i="7"/>
  <c r="M93" i="7"/>
  <c r="R93" i="7"/>
  <c r="R66" i="7"/>
  <c r="N66" i="7"/>
  <c r="Z66" i="7"/>
  <c r="V66" i="7"/>
  <c r="V110" i="7"/>
  <c r="N110" i="7"/>
  <c r="Z110" i="7"/>
  <c r="R110" i="7"/>
  <c r="V131" i="7"/>
  <c r="N131" i="7"/>
  <c r="R131" i="7"/>
  <c r="Z131" i="7"/>
  <c r="R146" i="7"/>
  <c r="Z146" i="7"/>
  <c r="N146" i="7"/>
  <c r="V146" i="7"/>
  <c r="N164" i="7"/>
  <c r="V164" i="7"/>
  <c r="Z164" i="7"/>
  <c r="R164" i="7"/>
  <c r="Q112" i="10"/>
  <c r="E322" i="7"/>
  <c r="D78" i="10"/>
  <c r="H111" i="10"/>
  <c r="K111" i="10"/>
  <c r="A330" i="15"/>
  <c r="F322" i="7"/>
  <c r="Q320" i="7"/>
  <c r="R320" i="7"/>
  <c r="U319" i="7"/>
  <c r="V319" i="7"/>
  <c r="J284" i="7"/>
  <c r="I284" i="7"/>
  <c r="AA323" i="7"/>
  <c r="Q333" i="15" s="1"/>
  <c r="F333" i="15" s="1"/>
  <c r="X24" i="4"/>
  <c r="D79" i="10"/>
  <c r="T112" i="10"/>
  <c r="N112" i="10"/>
  <c r="N111" i="10"/>
  <c r="O321" i="7" a="1"/>
  <c r="O321" i="7" s="1"/>
  <c r="S321" i="7" a="1"/>
  <c r="S321" i="7" s="1"/>
  <c r="L321" i="7" a="1"/>
  <c r="L321" i="7" s="1"/>
  <c r="K321" i="7" a="1"/>
  <c r="K321" i="7" s="1"/>
  <c r="W321" i="7" a="1"/>
  <c r="W321" i="7" s="1"/>
  <c r="D321" i="7"/>
  <c r="X321" i="7" a="1"/>
  <c r="X321" i="7" s="1"/>
  <c r="Y321" i="7" s="1"/>
  <c r="Z321" i="7" s="1"/>
  <c r="P321" i="7" a="1"/>
  <c r="P321" i="7" s="1"/>
  <c r="T321" i="7" a="1"/>
  <c r="T321" i="7" s="1"/>
  <c r="U321" i="7" s="1"/>
  <c r="V321" i="7" s="1"/>
  <c r="D77" i="10"/>
  <c r="H283" i="7"/>
  <c r="N320" i="7"/>
  <c r="M320" i="7"/>
  <c r="Q319" i="7"/>
  <c r="R319" i="7"/>
  <c r="N319" i="7"/>
  <c r="M319" i="7"/>
  <c r="K112" i="10"/>
  <c r="A329" i="15"/>
  <c r="Y319" i="7"/>
  <c r="Z319" i="7"/>
  <c r="B322" i="7"/>
  <c r="G283" i="7"/>
  <c r="E112" i="10"/>
  <c r="H112" i="10"/>
  <c r="D85" i="10"/>
  <c r="T111" i="10"/>
  <c r="Q111" i="10"/>
  <c r="F323" i="7" l="1"/>
  <c r="H114" i="10"/>
  <c r="Q114" i="10"/>
  <c r="E85" i="10"/>
  <c r="H115" i="10"/>
  <c r="E114" i="10"/>
  <c r="J285" i="7"/>
  <c r="E113" i="10"/>
  <c r="N321" i="7"/>
  <c r="M321" i="7"/>
  <c r="T115" i="10"/>
  <c r="I285" i="7"/>
  <c r="E121" i="10"/>
  <c r="T121" i="10"/>
  <c r="K121" i="10"/>
  <c r="B323" i="7"/>
  <c r="T113" i="10"/>
  <c r="N113" i="10"/>
  <c r="U112" i="10"/>
  <c r="D86" i="10"/>
  <c r="G284" i="7"/>
  <c r="E86" i="10"/>
  <c r="AA324" i="7"/>
  <c r="Q334" i="15" s="1"/>
  <c r="F334" i="15" s="1"/>
  <c r="T114" i="10"/>
  <c r="Q121" i="10"/>
  <c r="H121" i="10"/>
  <c r="Q113" i="10"/>
  <c r="K113" i="10"/>
  <c r="N115" i="10"/>
  <c r="H284" i="7"/>
  <c r="A331" i="15"/>
  <c r="K115" i="10"/>
  <c r="H113" i="10"/>
  <c r="R321" i="7"/>
  <c r="Q321" i="7"/>
  <c r="P322" i="7" a="1"/>
  <c r="P322" i="7" s="1"/>
  <c r="T322" i="7" a="1"/>
  <c r="T322" i="7" s="1"/>
  <c r="D322" i="7"/>
  <c r="X322" i="7" a="1"/>
  <c r="X322" i="7" s="1"/>
  <c r="L322" i="7" a="1"/>
  <c r="L322" i="7" s="1"/>
  <c r="S322" i="7" a="1"/>
  <c r="S322" i="7" s="1"/>
  <c r="O322" i="7" a="1"/>
  <c r="O322" i="7" s="1"/>
  <c r="W322" i="7" a="1"/>
  <c r="W322" i="7" s="1"/>
  <c r="K322" i="7" a="1"/>
  <c r="K322" i="7" s="1"/>
  <c r="Q115" i="10"/>
  <c r="N121" i="10"/>
  <c r="E115" i="10"/>
  <c r="N114" i="10"/>
  <c r="Z322" i="7" l="1"/>
  <c r="Y322" i="7"/>
  <c r="K114" i="10"/>
  <c r="I286" i="7"/>
  <c r="AA325" i="7"/>
  <c r="Q335" i="15" s="1"/>
  <c r="F335" i="15" s="1"/>
  <c r="E323" i="7"/>
  <c r="K122" i="10"/>
  <c r="J286" i="7"/>
  <c r="O122" i="10"/>
  <c r="O121" i="10"/>
  <c r="Q122" i="10"/>
  <c r="U322" i="7"/>
  <c r="V322" i="7"/>
  <c r="U121" i="10"/>
  <c r="G285" i="7"/>
  <c r="T122" i="10"/>
  <c r="H285" i="7"/>
  <c r="E122" i="10"/>
  <c r="N322" i="7"/>
  <c r="M322" i="7"/>
  <c r="Q322" i="7"/>
  <c r="R322" i="7"/>
  <c r="A332" i="15"/>
  <c r="I121" i="10"/>
  <c r="F121" i="10"/>
  <c r="U111" i="10"/>
  <c r="U122" i="10"/>
  <c r="F324" i="7"/>
  <c r="B324" i="7"/>
  <c r="U113" i="10"/>
  <c r="F122" i="10"/>
  <c r="I122" i="10"/>
  <c r="N122" i="10"/>
  <c r="R121" i="10"/>
  <c r="U115" i="10"/>
  <c r="L121" i="10"/>
  <c r="H122" i="10"/>
  <c r="R122" i="10"/>
  <c r="T124" i="10"/>
  <c r="E324" i="7" l="1"/>
  <c r="F325" i="7"/>
  <c r="U124" i="10"/>
  <c r="J287" i="7"/>
  <c r="AA326" i="7"/>
  <c r="Q336" i="15" s="1"/>
  <c r="F336" i="15" s="1"/>
  <c r="I287" i="7"/>
  <c r="B325" i="7"/>
  <c r="U114" i="10"/>
  <c r="H286" i="7"/>
  <c r="L323" i="7" a="1"/>
  <c r="L323" i="7" s="1"/>
  <c r="P323" i="7" a="1"/>
  <c r="P323" i="7" s="1"/>
  <c r="S323" i="7" a="1"/>
  <c r="S323" i="7" s="1"/>
  <c r="W323" i="7" a="1"/>
  <c r="W323" i="7" s="1"/>
  <c r="K323" i="7" a="1"/>
  <c r="K323" i="7" s="1"/>
  <c r="O323" i="7" a="1"/>
  <c r="O323" i="7" s="1"/>
  <c r="D323" i="7"/>
  <c r="T323" i="7" a="1"/>
  <c r="T323" i="7" s="1"/>
  <c r="X323" i="7" a="1"/>
  <c r="X323" i="7" s="1"/>
  <c r="G286" i="7"/>
  <c r="L122" i="10"/>
  <c r="J288" i="7" l="1"/>
  <c r="I288" i="7"/>
  <c r="F326" i="7"/>
  <c r="E326" i="7"/>
  <c r="A333" i="15"/>
  <c r="Q323" i="7"/>
  <c r="R323" i="7"/>
  <c r="G287" i="7"/>
  <c r="H287" i="7"/>
  <c r="B326" i="7"/>
  <c r="D324" i="7"/>
  <c r="P324" i="7" a="1"/>
  <c r="P324" i="7" s="1"/>
  <c r="S324" i="7" a="1"/>
  <c r="S324" i="7" s="1"/>
  <c r="K324" i="7" a="1"/>
  <c r="K324" i="7" s="1"/>
  <c r="T324" i="7" a="1"/>
  <c r="T324" i="7" s="1"/>
  <c r="X324" i="7" a="1"/>
  <c r="X324" i="7" s="1"/>
  <c r="W324" i="7" a="1"/>
  <c r="W324" i="7" s="1"/>
  <c r="O324" i="7" a="1"/>
  <c r="O324" i="7" s="1"/>
  <c r="L324" i="7" a="1"/>
  <c r="L324" i="7" s="1"/>
  <c r="AA327" i="7"/>
  <c r="Q337" i="15" s="1"/>
  <c r="F337" i="15" s="1"/>
  <c r="Y323" i="7"/>
  <c r="Z323" i="7"/>
  <c r="M323" i="7"/>
  <c r="N323" i="7"/>
  <c r="V323" i="7"/>
  <c r="U323" i="7"/>
  <c r="E325" i="7"/>
  <c r="Z324" i="7" l="1"/>
  <c r="Y324" i="7"/>
  <c r="R324" i="7"/>
  <c r="Q324" i="7"/>
  <c r="O326" i="7" a="1"/>
  <c r="O326" i="7" s="1"/>
  <c r="T326" i="7" a="1"/>
  <c r="T326" i="7" s="1"/>
  <c r="S326" i="7" a="1"/>
  <c r="S326" i="7" s="1"/>
  <c r="L326" i="7" a="1"/>
  <c r="L326" i="7" s="1"/>
  <c r="P326" i="7" a="1"/>
  <c r="P326" i="7" s="1"/>
  <c r="W326" i="7" a="1"/>
  <c r="W326" i="7" s="1"/>
  <c r="K326" i="7" a="1"/>
  <c r="K326" i="7" s="1"/>
  <c r="X326" i="7" a="1"/>
  <c r="X326" i="7" s="1"/>
  <c r="D326" i="7"/>
  <c r="F327" i="7"/>
  <c r="B327" i="7"/>
  <c r="H288" i="7"/>
  <c r="I289" i="7"/>
  <c r="M324" i="7"/>
  <c r="N324" i="7"/>
  <c r="V324" i="7"/>
  <c r="U324" i="7"/>
  <c r="T325" i="7" a="1"/>
  <c r="T325" i="7" s="1"/>
  <c r="X325" i="7" a="1"/>
  <c r="X325" i="7" s="1"/>
  <c r="S325" i="7" a="1"/>
  <c r="S325" i="7" s="1"/>
  <c r="P325" i="7" a="1"/>
  <c r="P325" i="7" s="1"/>
  <c r="L325" i="7" a="1"/>
  <c r="L325" i="7" s="1"/>
  <c r="O325" i="7" a="1"/>
  <c r="O325" i="7" s="1"/>
  <c r="K325" i="7" a="1"/>
  <c r="K325" i="7" s="1"/>
  <c r="W325" i="7" a="1"/>
  <c r="W325" i="7" s="1"/>
  <c r="D325" i="7"/>
  <c r="J289" i="7"/>
  <c r="AA328" i="7"/>
  <c r="Q338" i="15" s="1"/>
  <c r="F338" i="15" s="1"/>
  <c r="A334" i="15"/>
  <c r="G288" i="7"/>
  <c r="V326" i="7" l="1"/>
  <c r="U326" i="7"/>
  <c r="F328" i="7"/>
  <c r="M325" i="7"/>
  <c r="N325" i="7"/>
  <c r="V325" i="7"/>
  <c r="U325" i="7"/>
  <c r="B328" i="7"/>
  <c r="Q326" i="7"/>
  <c r="R326" i="7"/>
  <c r="E327" i="7"/>
  <c r="J290" i="7"/>
  <c r="AA329" i="7"/>
  <c r="Q339" i="15" s="1"/>
  <c r="F339" i="15" s="1"/>
  <c r="Q325" i="7"/>
  <c r="R325" i="7"/>
  <c r="A336" i="15"/>
  <c r="Z326" i="7"/>
  <c r="Y326" i="7"/>
  <c r="M326" i="7"/>
  <c r="N326" i="7"/>
  <c r="I290" i="7"/>
  <c r="A335" i="15"/>
  <c r="H289" i="7"/>
  <c r="Z325" i="7"/>
  <c r="Y325" i="7"/>
  <c r="G289" i="7"/>
  <c r="F329" i="7" l="1"/>
  <c r="I291" i="7"/>
  <c r="G290" i="7"/>
  <c r="AA330" i="7"/>
  <c r="Q340" i="15" s="1"/>
  <c r="F340" i="15" s="1"/>
  <c r="E328" i="7"/>
  <c r="H290" i="7"/>
  <c r="E329" i="7"/>
  <c r="B329" i="7"/>
  <c r="J291" i="7"/>
  <c r="D327" i="7"/>
  <c r="L327" i="7" a="1"/>
  <c r="L327" i="7" s="1"/>
  <c r="K327" i="7" a="1"/>
  <c r="K327" i="7" s="1"/>
  <c r="O327" i="7" a="1"/>
  <c r="O327" i="7" s="1"/>
  <c r="S327" i="7" a="1"/>
  <c r="S327" i="7" s="1"/>
  <c r="X327" i="7" a="1"/>
  <c r="X327" i="7" s="1"/>
  <c r="Y327" i="7" s="1"/>
  <c r="Z327" i="7" s="1"/>
  <c r="T327" i="7" a="1"/>
  <c r="T327" i="7" s="1"/>
  <c r="U327" i="7" s="1"/>
  <c r="V327" i="7" s="1"/>
  <c r="P327" i="7" a="1"/>
  <c r="P327" i="7" s="1"/>
  <c r="W327" i="7" a="1"/>
  <c r="W327" i="7" s="1"/>
  <c r="I292" i="7" l="1"/>
  <c r="AA331" i="7"/>
  <c r="Q341" i="15" s="1"/>
  <c r="F341" i="15" s="1"/>
  <c r="N327" i="7"/>
  <c r="M327" i="7"/>
  <c r="H291" i="7"/>
  <c r="A337" i="15"/>
  <c r="L329" i="7" a="1"/>
  <c r="L329" i="7" s="1"/>
  <c r="D329" i="7"/>
  <c r="T329" i="7" a="1"/>
  <c r="T329" i="7" s="1"/>
  <c r="W329" i="7" a="1"/>
  <c r="W329" i="7" s="1"/>
  <c r="O329" i="7" a="1"/>
  <c r="O329" i="7" s="1"/>
  <c r="K329" i="7" a="1"/>
  <c r="K329" i="7" s="1"/>
  <c r="P329" i="7" a="1"/>
  <c r="P329" i="7" s="1"/>
  <c r="X329" i="7" a="1"/>
  <c r="X329" i="7" s="1"/>
  <c r="S329" i="7" a="1"/>
  <c r="S329" i="7" s="1"/>
  <c r="F330" i="7"/>
  <c r="B330" i="7"/>
  <c r="E330" i="7"/>
  <c r="W328" i="7" a="1"/>
  <c r="W328" i="7" s="1"/>
  <c r="X328" i="7" a="1"/>
  <c r="X328" i="7" s="1"/>
  <c r="T328" i="7" a="1"/>
  <c r="T328" i="7" s="1"/>
  <c r="S328" i="7" a="1"/>
  <c r="S328" i="7" s="1"/>
  <c r="L328" i="7" a="1"/>
  <c r="L328" i="7" s="1"/>
  <c r="P328" i="7" a="1"/>
  <c r="P328" i="7" s="1"/>
  <c r="K328" i="7" a="1"/>
  <c r="K328" i="7" s="1"/>
  <c r="D328" i="7"/>
  <c r="O328" i="7" a="1"/>
  <c r="O328" i="7" s="1"/>
  <c r="G291" i="7"/>
  <c r="J292" i="7"/>
  <c r="R327" i="7"/>
  <c r="Q327" i="7"/>
  <c r="Q328" i="7" l="1"/>
  <c r="R328" i="7"/>
  <c r="Y328" i="7"/>
  <c r="Z328" i="7"/>
  <c r="L330" i="7" a="1"/>
  <c r="L330" i="7" s="1"/>
  <c r="P330" i="7" a="1"/>
  <c r="P330" i="7" s="1"/>
  <c r="K330" i="7" a="1"/>
  <c r="K330" i="7" s="1"/>
  <c r="O330" i="7" a="1"/>
  <c r="O330" i="7" s="1"/>
  <c r="W330" i="7" a="1"/>
  <c r="W330" i="7" s="1"/>
  <c r="S330" i="7" a="1"/>
  <c r="S330" i="7" s="1"/>
  <c r="D330" i="7"/>
  <c r="X330" i="7" a="1"/>
  <c r="X330" i="7" s="1"/>
  <c r="T330" i="7" a="1"/>
  <c r="T330" i="7" s="1"/>
  <c r="N329" i="7"/>
  <c r="M329" i="7"/>
  <c r="G292" i="7"/>
  <c r="A338" i="15"/>
  <c r="I293" i="7"/>
  <c r="H292" i="7"/>
  <c r="M328" i="7"/>
  <c r="N328" i="7"/>
  <c r="A339" i="15"/>
  <c r="Y329" i="7"/>
  <c r="Z329" i="7"/>
  <c r="F331" i="7"/>
  <c r="B331" i="7"/>
  <c r="U329" i="7"/>
  <c r="V329" i="7"/>
  <c r="R329" i="7"/>
  <c r="Q329" i="7"/>
  <c r="J293" i="7"/>
  <c r="AA332" i="7"/>
  <c r="Q342" i="15" s="1"/>
  <c r="F342" i="15" s="1"/>
  <c r="U328" i="7"/>
  <c r="V328" i="7"/>
  <c r="J294" i="7" l="1"/>
  <c r="AA333" i="7"/>
  <c r="Q343" i="15" s="1"/>
  <c r="F343" i="15" s="1"/>
  <c r="E331" i="7"/>
  <c r="R330" i="7"/>
  <c r="Q330" i="7"/>
  <c r="G293" i="7"/>
  <c r="I294" i="7"/>
  <c r="A340" i="15"/>
  <c r="H293" i="7"/>
  <c r="F332" i="7"/>
  <c r="U330" i="7"/>
  <c r="V330" i="7"/>
  <c r="M330" i="7"/>
  <c r="N330" i="7"/>
  <c r="Y330" i="7"/>
  <c r="Z330" i="7"/>
  <c r="B332" i="7"/>
  <c r="F333" i="7" l="1"/>
  <c r="I295" i="7"/>
  <c r="J295" i="7"/>
  <c r="AA334" i="7"/>
  <c r="Q344" i="15" s="1"/>
  <c r="F344" i="15" s="1"/>
  <c r="B333" i="7"/>
  <c r="O331" i="7" a="1"/>
  <c r="O331" i="7" s="1"/>
  <c r="W331" i="7" a="1"/>
  <c r="W331" i="7" s="1"/>
  <c r="L331" i="7" a="1"/>
  <c r="L331" i="7" s="1"/>
  <c r="D331" i="7"/>
  <c r="P331" i="7" a="1"/>
  <c r="P331" i="7" s="1"/>
  <c r="S331" i="7" a="1"/>
  <c r="S331" i="7" s="1"/>
  <c r="X331" i="7" a="1"/>
  <c r="X331" i="7" s="1"/>
  <c r="K331" i="7" a="1"/>
  <c r="K331" i="7" s="1"/>
  <c r="T331" i="7" a="1"/>
  <c r="T331" i="7" s="1"/>
  <c r="G294" i="7"/>
  <c r="E332" i="7"/>
  <c r="H294" i="7"/>
  <c r="F334" i="7" l="1"/>
  <c r="I296" i="7"/>
  <c r="E333" i="7"/>
  <c r="S332" i="7" a="1"/>
  <c r="S332" i="7" s="1"/>
  <c r="T332" i="7" a="1"/>
  <c r="T332" i="7" s="1"/>
  <c r="D332" i="7"/>
  <c r="W332" i="7" a="1"/>
  <c r="W332" i="7" s="1"/>
  <c r="O332" i="7" a="1"/>
  <c r="O332" i="7" s="1"/>
  <c r="X332" i="7" a="1"/>
  <c r="X332" i="7" s="1"/>
  <c r="P332" i="7" a="1"/>
  <c r="P332" i="7" s="1"/>
  <c r="K332" i="7" a="1"/>
  <c r="K332" i="7" s="1"/>
  <c r="L332" i="7" a="1"/>
  <c r="L332" i="7" s="1"/>
  <c r="A341" i="15"/>
  <c r="V331" i="7"/>
  <c r="U331" i="7"/>
  <c r="R331" i="7"/>
  <c r="Q331" i="7"/>
  <c r="H295" i="7"/>
  <c r="J296" i="7"/>
  <c r="AA335" i="7"/>
  <c r="Q345" i="15" s="1"/>
  <c r="F345" i="15" s="1"/>
  <c r="Y331" i="7"/>
  <c r="Z331" i="7"/>
  <c r="M331" i="7"/>
  <c r="N331" i="7"/>
  <c r="B334" i="7"/>
  <c r="E334" i="7"/>
  <c r="G295" i="7"/>
  <c r="H296" i="7" l="1"/>
  <c r="B335" i="7"/>
  <c r="G296" i="7"/>
  <c r="J297" i="7"/>
  <c r="Q332" i="7"/>
  <c r="R332" i="7"/>
  <c r="W333" i="7" a="1"/>
  <c r="W333" i="7" s="1"/>
  <c r="P333" i="7" a="1"/>
  <c r="P333" i="7" s="1"/>
  <c r="D333" i="7"/>
  <c r="S333" i="7" a="1"/>
  <c r="S333" i="7" s="1"/>
  <c r="O333" i="7" a="1"/>
  <c r="O333" i="7" s="1"/>
  <c r="X333" i="7" a="1"/>
  <c r="X333" i="7" s="1"/>
  <c r="T333" i="7" a="1"/>
  <c r="T333" i="7" s="1"/>
  <c r="L333" i="7" a="1"/>
  <c r="L333" i="7" s="1"/>
  <c r="K333" i="7" a="1"/>
  <c r="K333" i="7" s="1"/>
  <c r="Y332" i="7"/>
  <c r="Z332" i="7"/>
  <c r="V332" i="7"/>
  <c r="U332" i="7"/>
  <c r="A342" i="15"/>
  <c r="I297" i="7"/>
  <c r="AA336" i="7"/>
  <c r="Q346" i="15" s="1"/>
  <c r="F346" i="15" s="1"/>
  <c r="F336" i="7"/>
  <c r="X334" i="7" a="1"/>
  <c r="X334" i="7" s="1"/>
  <c r="K334" i="7" a="1"/>
  <c r="K334" i="7" s="1"/>
  <c r="L334" i="7" a="1"/>
  <c r="L334" i="7" s="1"/>
  <c r="P334" i="7" a="1"/>
  <c r="P334" i="7" s="1"/>
  <c r="D334" i="7"/>
  <c r="S334" i="7" a="1"/>
  <c r="S334" i="7" s="1"/>
  <c r="O334" i="7" a="1"/>
  <c r="O334" i="7" s="1"/>
  <c r="T334" i="7" a="1"/>
  <c r="T334" i="7" s="1"/>
  <c r="W334" i="7" a="1"/>
  <c r="W334" i="7" s="1"/>
  <c r="F335" i="7"/>
  <c r="M332" i="7"/>
  <c r="N332" i="7"/>
  <c r="J298" i="7" l="1"/>
  <c r="AA337" i="7"/>
  <c r="Q347" i="15" s="1"/>
  <c r="F347" i="15" s="1"/>
  <c r="R334" i="7"/>
  <c r="Q334" i="7"/>
  <c r="E336" i="7"/>
  <c r="B336" i="7"/>
  <c r="E335" i="7"/>
  <c r="M334" i="7"/>
  <c r="N334" i="7"/>
  <c r="G297" i="7"/>
  <c r="A343" i="15"/>
  <c r="I298" i="7"/>
  <c r="V334" i="7"/>
  <c r="U334" i="7"/>
  <c r="Z333" i="7"/>
  <c r="Y333" i="7"/>
  <c r="Q333" i="7"/>
  <c r="R333" i="7"/>
  <c r="N333" i="7"/>
  <c r="M333" i="7"/>
  <c r="H297" i="7"/>
  <c r="A344" i="15"/>
  <c r="Y334" i="7"/>
  <c r="Z334" i="7"/>
  <c r="U333" i="7"/>
  <c r="V333" i="7"/>
  <c r="B337" i="7" l="1"/>
  <c r="I299" i="7"/>
  <c r="O336" i="7" a="1"/>
  <c r="O336" i="7" s="1"/>
  <c r="X336" i="7" a="1"/>
  <c r="X336" i="7" s="1"/>
  <c r="T336" i="7" a="1"/>
  <c r="T336" i="7" s="1"/>
  <c r="W336" i="7" a="1"/>
  <c r="W336" i="7" s="1"/>
  <c r="D336" i="7"/>
  <c r="P336" i="7" a="1"/>
  <c r="P336" i="7" s="1"/>
  <c r="K336" i="7" a="1"/>
  <c r="K336" i="7" s="1"/>
  <c r="L336" i="7" a="1"/>
  <c r="L336" i="7" s="1"/>
  <c r="S336" i="7" a="1"/>
  <c r="S336" i="7" s="1"/>
  <c r="H298" i="7"/>
  <c r="J299" i="7"/>
  <c r="AA338" i="7"/>
  <c r="Q348" i="15" s="1"/>
  <c r="F348" i="15" s="1"/>
  <c r="G298" i="7"/>
  <c r="F337" i="7"/>
  <c r="S335" i="7" a="1"/>
  <c r="S335" i="7" s="1"/>
  <c r="K335" i="7" a="1"/>
  <c r="K335" i="7" s="1"/>
  <c r="X335" i="7" a="1"/>
  <c r="X335" i="7" s="1"/>
  <c r="Y335" i="7" s="1"/>
  <c r="Z335" i="7" s="1"/>
  <c r="L335" i="7" a="1"/>
  <c r="L335" i="7" s="1"/>
  <c r="T335" i="7" a="1"/>
  <c r="T335" i="7" s="1"/>
  <c r="U335" i="7" s="1"/>
  <c r="V335" i="7" s="1"/>
  <c r="D335" i="7"/>
  <c r="P335" i="7" a="1"/>
  <c r="P335" i="7" s="1"/>
  <c r="O335" i="7" a="1"/>
  <c r="O335" i="7" s="1"/>
  <c r="W335" i="7" a="1"/>
  <c r="W335" i="7" s="1"/>
  <c r="I300" i="7" l="1"/>
  <c r="J300" i="7"/>
  <c r="AA339" i="7"/>
  <c r="Q349" i="15" s="1"/>
  <c r="F349" i="15" s="1"/>
  <c r="N335" i="7"/>
  <c r="M335" i="7"/>
  <c r="B338" i="7"/>
  <c r="R335" i="7"/>
  <c r="Q335" i="7"/>
  <c r="H299" i="7"/>
  <c r="R336" i="7"/>
  <c r="Q336" i="7"/>
  <c r="Y336" i="7"/>
  <c r="Z336" i="7"/>
  <c r="E337" i="7"/>
  <c r="A345" i="15"/>
  <c r="A346" i="15"/>
  <c r="N336" i="7"/>
  <c r="M336" i="7"/>
  <c r="G299" i="7"/>
  <c r="F338" i="7"/>
  <c r="E338" i="7"/>
  <c r="U336" i="7"/>
  <c r="V336" i="7"/>
  <c r="L338" i="7" l="1" a="1"/>
  <c r="L338" i="7" s="1"/>
  <c r="S338" i="7" a="1"/>
  <c r="S338" i="7" s="1"/>
  <c r="P338" i="7" a="1"/>
  <c r="P338" i="7" s="1"/>
  <c r="D338" i="7"/>
  <c r="T338" i="7" a="1"/>
  <c r="T338" i="7" s="1"/>
  <c r="W338" i="7" a="1"/>
  <c r="W338" i="7" s="1"/>
  <c r="K338" i="7" a="1"/>
  <c r="K338" i="7" s="1"/>
  <c r="O338" i="7" a="1"/>
  <c r="O338" i="7" s="1"/>
  <c r="X338" i="7" a="1"/>
  <c r="X338" i="7" s="1"/>
  <c r="J301" i="7"/>
  <c r="G300" i="7"/>
  <c r="B339" i="7"/>
  <c r="W337" i="7" a="1"/>
  <c r="W337" i="7" s="1"/>
  <c r="X337" i="7" a="1"/>
  <c r="X337" i="7" s="1"/>
  <c r="P337" i="7" a="1"/>
  <c r="P337" i="7" s="1"/>
  <c r="O337" i="7" a="1"/>
  <c r="O337" i="7" s="1"/>
  <c r="D337" i="7"/>
  <c r="K337" i="7" a="1"/>
  <c r="K337" i="7" s="1"/>
  <c r="S337" i="7" a="1"/>
  <c r="S337" i="7" s="1"/>
  <c r="T337" i="7" a="1"/>
  <c r="T337" i="7" s="1"/>
  <c r="L337" i="7" a="1"/>
  <c r="L337" i="7" s="1"/>
  <c r="F339" i="7"/>
  <c r="AA340" i="7"/>
  <c r="Q350" i="15" s="1"/>
  <c r="F350" i="15" s="1"/>
  <c r="E339" i="7"/>
  <c r="H300" i="7"/>
  <c r="I301" i="7"/>
  <c r="I302" i="7" l="1"/>
  <c r="G301" i="7"/>
  <c r="J302" i="7"/>
  <c r="H301" i="7"/>
  <c r="A348" i="15"/>
  <c r="Q337" i="7"/>
  <c r="R337" i="7"/>
  <c r="AA341" i="7"/>
  <c r="Q351" i="15" s="1"/>
  <c r="F351" i="15" s="1"/>
  <c r="F340" i="7"/>
  <c r="Y337" i="7"/>
  <c r="Z337" i="7"/>
  <c r="Z338" i="7"/>
  <c r="Y338" i="7"/>
  <c r="U338" i="7"/>
  <c r="V338" i="7"/>
  <c r="M338" i="7"/>
  <c r="N338" i="7"/>
  <c r="B340" i="7"/>
  <c r="K339" i="7" a="1"/>
  <c r="K339" i="7" s="1"/>
  <c r="P339" i="7" a="1"/>
  <c r="P339" i="7" s="1"/>
  <c r="S339" i="7" a="1"/>
  <c r="S339" i="7" s="1"/>
  <c r="D339" i="7"/>
  <c r="L339" i="7" a="1"/>
  <c r="L339" i="7" s="1"/>
  <c r="T339" i="7" a="1"/>
  <c r="T339" i="7" s="1"/>
  <c r="X339" i="7" a="1"/>
  <c r="X339" i="7" s="1"/>
  <c r="O339" i="7" a="1"/>
  <c r="O339" i="7" s="1"/>
  <c r="W339" i="7" a="1"/>
  <c r="W339" i="7" s="1"/>
  <c r="M337" i="7"/>
  <c r="N337" i="7"/>
  <c r="A347" i="15"/>
  <c r="U337" i="7"/>
  <c r="V337" i="7"/>
  <c r="Q338" i="7"/>
  <c r="R338" i="7"/>
  <c r="A349" i="15" l="1"/>
  <c r="E340" i="7"/>
  <c r="I303" i="7"/>
  <c r="J303" i="7"/>
  <c r="AA342" i="7"/>
  <c r="Q352" i="15" s="1"/>
  <c r="F352" i="15" s="1"/>
  <c r="Z339" i="7"/>
  <c r="Y339" i="7"/>
  <c r="B341" i="7"/>
  <c r="Q339" i="7"/>
  <c r="R339" i="7"/>
  <c r="F341" i="7"/>
  <c r="H302" i="7"/>
  <c r="V339" i="7"/>
  <c r="U339" i="7"/>
  <c r="N339" i="7"/>
  <c r="M339" i="7"/>
  <c r="E341" i="7"/>
  <c r="G302" i="7"/>
  <c r="J304" i="7" l="1"/>
  <c r="I304" i="7"/>
  <c r="AA343" i="7"/>
  <c r="Q353" i="15" s="1"/>
  <c r="F353" i="15" s="1"/>
  <c r="G303" i="7"/>
  <c r="L341" i="7" a="1"/>
  <c r="L341" i="7" s="1"/>
  <c r="T341" i="7" a="1"/>
  <c r="T341" i="7" s="1"/>
  <c r="U341" i="7" s="1"/>
  <c r="V341" i="7" s="1"/>
  <c r="D341" i="7"/>
  <c r="W341" i="7" a="1"/>
  <c r="W341" i="7" s="1"/>
  <c r="S341" i="7" a="1"/>
  <c r="S341" i="7" s="1"/>
  <c r="K341" i="7" a="1"/>
  <c r="K341" i="7" s="1"/>
  <c r="O341" i="7" a="1"/>
  <c r="O341" i="7" s="1"/>
  <c r="X341" i="7" a="1"/>
  <c r="X341" i="7" s="1"/>
  <c r="Y341" i="7" s="1"/>
  <c r="Z341" i="7" s="1"/>
  <c r="P341" i="7" a="1"/>
  <c r="P341" i="7" s="1"/>
  <c r="F342" i="7"/>
  <c r="H303" i="7"/>
  <c r="B342" i="7"/>
  <c r="T340" i="7" a="1"/>
  <c r="T340" i="7" s="1"/>
  <c r="U340" i="7" s="1"/>
  <c r="V340" i="7" s="1"/>
  <c r="P340" i="7" a="1"/>
  <c r="P340" i="7" s="1"/>
  <c r="K340" i="7" a="1"/>
  <c r="K340" i="7" s="1"/>
  <c r="S340" i="7" a="1"/>
  <c r="S340" i="7" s="1"/>
  <c r="L340" i="7" a="1"/>
  <c r="L340" i="7" s="1"/>
  <c r="W340" i="7" a="1"/>
  <c r="W340" i="7" s="1"/>
  <c r="O340" i="7" a="1"/>
  <c r="O340" i="7" s="1"/>
  <c r="X340" i="7" a="1"/>
  <c r="X340" i="7" s="1"/>
  <c r="Y340" i="7" s="1"/>
  <c r="Z340" i="7" s="1"/>
  <c r="D340" i="7"/>
  <c r="F343" i="7" l="1"/>
  <c r="A351" i="15"/>
  <c r="E342" i="7"/>
  <c r="H304" i="7"/>
  <c r="I305" i="7"/>
  <c r="R340" i="7"/>
  <c r="Q340" i="7"/>
  <c r="R341" i="7"/>
  <c r="Q341" i="7"/>
  <c r="M341" i="7"/>
  <c r="N341" i="7"/>
  <c r="B343" i="7"/>
  <c r="J305" i="7"/>
  <c r="AA344" i="7"/>
  <c r="Q354" i="15" s="1"/>
  <c r="F354" i="15" s="1"/>
  <c r="N340" i="7"/>
  <c r="M340" i="7"/>
  <c r="A350" i="15"/>
  <c r="G304" i="7"/>
  <c r="E343" i="7"/>
  <c r="F344" i="7" l="1"/>
  <c r="AA345" i="7"/>
  <c r="Q355" i="15" s="1"/>
  <c r="F355" i="15" s="1"/>
  <c r="H305" i="7"/>
  <c r="T343" i="7" a="1"/>
  <c r="T343" i="7" s="1"/>
  <c r="U343" i="7" s="1"/>
  <c r="V343" i="7" s="1"/>
  <c r="O343" i="7" a="1"/>
  <c r="O343" i="7" s="1"/>
  <c r="S343" i="7" a="1"/>
  <c r="S343" i="7" s="1"/>
  <c r="D343" i="7"/>
  <c r="L343" i="7" a="1"/>
  <c r="L343" i="7" s="1"/>
  <c r="K343" i="7" a="1"/>
  <c r="K343" i="7" s="1"/>
  <c r="P343" i="7" a="1"/>
  <c r="P343" i="7" s="1"/>
  <c r="X343" i="7" a="1"/>
  <c r="X343" i="7" s="1"/>
  <c r="Y343" i="7" s="1"/>
  <c r="Z343" i="7" s="1"/>
  <c r="W343" i="7" a="1"/>
  <c r="W343" i="7" s="1"/>
  <c r="B344" i="7"/>
  <c r="I306" i="7"/>
  <c r="G305" i="7"/>
  <c r="L342" i="7" a="1"/>
  <c r="L342" i="7" s="1"/>
  <c r="P342" i="7" a="1"/>
  <c r="P342" i="7" s="1"/>
  <c r="K342" i="7" a="1"/>
  <c r="K342" i="7" s="1"/>
  <c r="X342" i="7" a="1"/>
  <c r="X342" i="7" s="1"/>
  <c r="O342" i="7" a="1"/>
  <c r="O342" i="7" s="1"/>
  <c r="D342" i="7"/>
  <c r="S342" i="7" a="1"/>
  <c r="S342" i="7" s="1"/>
  <c r="T342" i="7" a="1"/>
  <c r="T342" i="7" s="1"/>
  <c r="W342" i="7" a="1"/>
  <c r="W342" i="7" s="1"/>
  <c r="J306" i="7"/>
  <c r="I307" i="7" l="1"/>
  <c r="Q342" i="7"/>
  <c r="R342" i="7"/>
  <c r="N342" i="7"/>
  <c r="M342" i="7"/>
  <c r="E344" i="7"/>
  <c r="A353" i="15"/>
  <c r="G306" i="7"/>
  <c r="F345" i="7"/>
  <c r="N343" i="7"/>
  <c r="M343" i="7"/>
  <c r="AA346" i="7"/>
  <c r="Q356" i="15" s="1"/>
  <c r="F356" i="15" s="1"/>
  <c r="U342" i="7"/>
  <c r="V342" i="7"/>
  <c r="Y342" i="7"/>
  <c r="Z342" i="7"/>
  <c r="J307" i="7"/>
  <c r="H306" i="7"/>
  <c r="A352" i="15"/>
  <c r="B345" i="7"/>
  <c r="Q343" i="7"/>
  <c r="R343" i="7"/>
  <c r="E345" i="7"/>
  <c r="X344" i="7" l="1" a="1"/>
  <c r="X344" i="7" s="1"/>
  <c r="Y344" i="7" s="1"/>
  <c r="Z344" i="7" s="1"/>
  <c r="W344" i="7" a="1"/>
  <c r="W344" i="7" s="1"/>
  <c r="K344" i="7" a="1"/>
  <c r="K344" i="7" s="1"/>
  <c r="O344" i="7" a="1"/>
  <c r="O344" i="7" s="1"/>
  <c r="L344" i="7" a="1"/>
  <c r="L344" i="7" s="1"/>
  <c r="P344" i="7" a="1"/>
  <c r="P344" i="7" s="1"/>
  <c r="S344" i="7" a="1"/>
  <c r="S344" i="7" s="1"/>
  <c r="D344" i="7"/>
  <c r="T344" i="7" a="1"/>
  <c r="T344" i="7" s="1"/>
  <c r="U344" i="7" s="1"/>
  <c r="V344" i="7" s="1"/>
  <c r="B346" i="7"/>
  <c r="AA347" i="7"/>
  <c r="Q357" i="15" s="1"/>
  <c r="F357" i="15" s="1"/>
  <c r="I308" i="7"/>
  <c r="H307" i="7"/>
  <c r="J308" i="7"/>
  <c r="K345" i="7" a="1"/>
  <c r="K345" i="7" s="1"/>
  <c r="P345" i="7" a="1"/>
  <c r="P345" i="7" s="1"/>
  <c r="O345" i="7" a="1"/>
  <c r="O345" i="7" s="1"/>
  <c r="T345" i="7" a="1"/>
  <c r="T345" i="7" s="1"/>
  <c r="U345" i="7" s="1"/>
  <c r="V345" i="7" s="1"/>
  <c r="D345" i="7"/>
  <c r="S345" i="7" a="1"/>
  <c r="S345" i="7" s="1"/>
  <c r="X345" i="7" a="1"/>
  <c r="X345" i="7" s="1"/>
  <c r="Y345" i="7" s="1"/>
  <c r="Z345" i="7" s="1"/>
  <c r="W345" i="7" a="1"/>
  <c r="W345" i="7" s="1"/>
  <c r="L345" i="7" a="1"/>
  <c r="L345" i="7" s="1"/>
  <c r="F346" i="7"/>
  <c r="G307" i="7"/>
  <c r="I309" i="7" l="1"/>
  <c r="J309" i="7"/>
  <c r="AA348" i="7"/>
  <c r="Q358" i="15" s="1"/>
  <c r="F358" i="15" s="1"/>
  <c r="N345" i="7"/>
  <c r="M345" i="7"/>
  <c r="A355" i="15"/>
  <c r="B347" i="7"/>
  <c r="F347" i="7"/>
  <c r="A354" i="15"/>
  <c r="R344" i="7"/>
  <c r="Q344" i="7"/>
  <c r="R345" i="7"/>
  <c r="Q345" i="7"/>
  <c r="H308" i="7"/>
  <c r="G308" i="7"/>
  <c r="E346" i="7"/>
  <c r="N344" i="7"/>
  <c r="M344" i="7"/>
  <c r="AA349" i="7" l="1"/>
  <c r="Q359" i="15" s="1"/>
  <c r="F359" i="15" s="1"/>
  <c r="L346" i="7" a="1"/>
  <c r="L346" i="7" s="1"/>
  <c r="S346" i="7" a="1"/>
  <c r="S346" i="7" s="1"/>
  <c r="T346" i="7" a="1"/>
  <c r="T346" i="7" s="1"/>
  <c r="O346" i="7" a="1"/>
  <c r="O346" i="7" s="1"/>
  <c r="W346" i="7" a="1"/>
  <c r="W346" i="7" s="1"/>
  <c r="P346" i="7" a="1"/>
  <c r="P346" i="7" s="1"/>
  <c r="D346" i="7"/>
  <c r="X346" i="7" a="1"/>
  <c r="X346" i="7" s="1"/>
  <c r="K346" i="7" a="1"/>
  <c r="K346" i="7" s="1"/>
  <c r="B348" i="7"/>
  <c r="F348" i="7"/>
  <c r="G309" i="7"/>
  <c r="I310" i="7"/>
  <c r="J310" i="7"/>
  <c r="H309" i="7"/>
  <c r="E347" i="7"/>
  <c r="V346" i="7" l="1"/>
  <c r="U346" i="7"/>
  <c r="A356" i="15"/>
  <c r="Q346" i="7"/>
  <c r="R346" i="7"/>
  <c r="B349" i="7"/>
  <c r="H310" i="7"/>
  <c r="G310" i="7"/>
  <c r="E348" i="7"/>
  <c r="I311" i="7"/>
  <c r="O347" i="7" a="1"/>
  <c r="O347" i="7" s="1"/>
  <c r="X347" i="7" a="1"/>
  <c r="X347" i="7" s="1"/>
  <c r="D347" i="7"/>
  <c r="L347" i="7" a="1"/>
  <c r="L347" i="7" s="1"/>
  <c r="P347" i="7" a="1"/>
  <c r="P347" i="7" s="1"/>
  <c r="K347" i="7" a="1"/>
  <c r="K347" i="7" s="1"/>
  <c r="S347" i="7" a="1"/>
  <c r="S347" i="7" s="1"/>
  <c r="T347" i="7" a="1"/>
  <c r="T347" i="7" s="1"/>
  <c r="W347" i="7" a="1"/>
  <c r="W347" i="7" s="1"/>
  <c r="M346" i="7"/>
  <c r="N346" i="7"/>
  <c r="AA350" i="7"/>
  <c r="Q360" i="15" s="1"/>
  <c r="F360" i="15" s="1"/>
  <c r="J311" i="7"/>
  <c r="Z346" i="7"/>
  <c r="Y346" i="7"/>
  <c r="F349" i="7"/>
  <c r="A357" i="15" l="1"/>
  <c r="B350" i="7"/>
  <c r="F350" i="7"/>
  <c r="Q347" i="7"/>
  <c r="R347" i="7"/>
  <c r="G311" i="7"/>
  <c r="AA351" i="7"/>
  <c r="Q361" i="15" s="1"/>
  <c r="F361" i="15" s="1"/>
  <c r="H311" i="7"/>
  <c r="E349" i="7"/>
  <c r="Y347" i="7"/>
  <c r="Z347" i="7"/>
  <c r="L348" i="7" a="1"/>
  <c r="L348" i="7" s="1"/>
  <c r="W348" i="7" a="1"/>
  <c r="W348" i="7" s="1"/>
  <c r="K348" i="7" a="1"/>
  <c r="K348" i="7" s="1"/>
  <c r="D348" i="7"/>
  <c r="P348" i="7" a="1"/>
  <c r="P348" i="7" s="1"/>
  <c r="S348" i="7" a="1"/>
  <c r="S348" i="7" s="1"/>
  <c r="T348" i="7" a="1"/>
  <c r="T348" i="7" s="1"/>
  <c r="X348" i="7" a="1"/>
  <c r="X348" i="7" s="1"/>
  <c r="O348" i="7" a="1"/>
  <c r="O348" i="7" s="1"/>
  <c r="J312" i="7"/>
  <c r="I312" i="7"/>
  <c r="E350" i="7"/>
  <c r="V347" i="7"/>
  <c r="U347" i="7"/>
  <c r="M347" i="7"/>
  <c r="N347" i="7"/>
  <c r="AA352" i="7" l="1"/>
  <c r="Q362" i="15" s="1"/>
  <c r="F362" i="15" s="1"/>
  <c r="Q348" i="7"/>
  <c r="R348" i="7"/>
  <c r="M348" i="7"/>
  <c r="N348" i="7"/>
  <c r="P349" i="7" a="1"/>
  <c r="P349" i="7" s="1"/>
  <c r="S349" i="7" a="1"/>
  <c r="S349" i="7" s="1"/>
  <c r="D349" i="7"/>
  <c r="O349" i="7" a="1"/>
  <c r="O349" i="7" s="1"/>
  <c r="L349" i="7" a="1"/>
  <c r="L349" i="7" s="1"/>
  <c r="X349" i="7" a="1"/>
  <c r="X349" i="7" s="1"/>
  <c r="Y349" i="7" s="1"/>
  <c r="Z349" i="7" s="1"/>
  <c r="T349" i="7" a="1"/>
  <c r="T349" i="7" s="1"/>
  <c r="U349" i="7" s="1"/>
  <c r="V349" i="7" s="1"/>
  <c r="W349" i="7" a="1"/>
  <c r="W349" i="7" s="1"/>
  <c r="K349" i="7" a="1"/>
  <c r="K349" i="7" s="1"/>
  <c r="I313" i="7"/>
  <c r="J313" i="7"/>
  <c r="G312" i="7"/>
  <c r="H312" i="7"/>
  <c r="Y348" i="7"/>
  <c r="Z348" i="7"/>
  <c r="F351" i="7"/>
  <c r="L350" i="7" a="1"/>
  <c r="L350" i="7" s="1"/>
  <c r="X350" i="7" a="1"/>
  <c r="X350" i="7" s="1"/>
  <c r="Y350" i="7" s="1"/>
  <c r="Z350" i="7" s="1"/>
  <c r="W350" i="7" a="1"/>
  <c r="W350" i="7" s="1"/>
  <c r="T350" i="7" a="1"/>
  <c r="T350" i="7" s="1"/>
  <c r="U350" i="7" s="1"/>
  <c r="V350" i="7" s="1"/>
  <c r="D350" i="7"/>
  <c r="S350" i="7" a="1"/>
  <c r="S350" i="7" s="1"/>
  <c r="P350" i="7" a="1"/>
  <c r="P350" i="7" s="1"/>
  <c r="O350" i="7" a="1"/>
  <c r="O350" i="7" s="1"/>
  <c r="K350" i="7" a="1"/>
  <c r="K350" i="7" s="1"/>
  <c r="B351" i="7"/>
  <c r="V348" i="7"/>
  <c r="U348" i="7"/>
  <c r="A358" i="15"/>
  <c r="B352" i="7" l="1"/>
  <c r="A360" i="15"/>
  <c r="N349" i="7"/>
  <c r="M349" i="7"/>
  <c r="R349" i="7"/>
  <c r="Q349" i="7"/>
  <c r="R350" i="7"/>
  <c r="Q350" i="7"/>
  <c r="E351" i="7"/>
  <c r="H313" i="7"/>
  <c r="A359" i="15"/>
  <c r="G313" i="7"/>
  <c r="J314" i="7"/>
  <c r="I314" i="7"/>
  <c r="AA353" i="7"/>
  <c r="Q363" i="15" s="1"/>
  <c r="F363" i="15" s="1"/>
  <c r="N350" i="7"/>
  <c r="M350" i="7"/>
  <c r="F352" i="7"/>
  <c r="I315" i="7" l="1"/>
  <c r="B353" i="7"/>
  <c r="H314" i="7"/>
  <c r="AA354" i="7"/>
  <c r="Q364" i="15" s="1"/>
  <c r="F364" i="15" s="1"/>
  <c r="F353" i="7"/>
  <c r="E352" i="7"/>
  <c r="J315" i="7"/>
  <c r="G314" i="7"/>
  <c r="W351" i="7" a="1"/>
  <c r="W351" i="7" s="1"/>
  <c r="P351" i="7" a="1"/>
  <c r="P351" i="7" s="1"/>
  <c r="L351" i="7" a="1"/>
  <c r="L351" i="7" s="1"/>
  <c r="X351" i="7" a="1"/>
  <c r="X351" i="7" s="1"/>
  <c r="Y351" i="7" s="1"/>
  <c r="Z351" i="7" s="1"/>
  <c r="T351" i="7" a="1"/>
  <c r="T351" i="7" s="1"/>
  <c r="U351" i="7" s="1"/>
  <c r="V351" i="7" s="1"/>
  <c r="D351" i="7"/>
  <c r="S351" i="7" a="1"/>
  <c r="S351" i="7" s="1"/>
  <c r="K351" i="7" a="1"/>
  <c r="K351" i="7" s="1"/>
  <c r="O351" i="7" a="1"/>
  <c r="O351" i="7" s="1"/>
  <c r="F354" i="7" l="1"/>
  <c r="E353" i="7"/>
  <c r="M351" i="7"/>
  <c r="N351" i="7"/>
  <c r="B354" i="7"/>
  <c r="J316" i="7"/>
  <c r="G315" i="7"/>
  <c r="R351" i="7"/>
  <c r="Q351" i="7"/>
  <c r="H315" i="7"/>
  <c r="P352" i="7" a="1"/>
  <c r="P352" i="7" s="1"/>
  <c r="K352" i="7" a="1"/>
  <c r="K352" i="7" s="1"/>
  <c r="D352" i="7"/>
  <c r="T352" i="7" a="1"/>
  <c r="T352" i="7" s="1"/>
  <c r="W352" i="7" a="1"/>
  <c r="W352" i="7" s="1"/>
  <c r="L352" i="7" a="1"/>
  <c r="L352" i="7" s="1"/>
  <c r="O352" i="7" a="1"/>
  <c r="O352" i="7" s="1"/>
  <c r="S352" i="7" a="1"/>
  <c r="S352" i="7" s="1"/>
  <c r="X352" i="7" a="1"/>
  <c r="X352" i="7" s="1"/>
  <c r="I316" i="7"/>
  <c r="A361" i="15"/>
  <c r="E354" i="7"/>
  <c r="AA355" i="7"/>
  <c r="Q365" i="15" s="1"/>
  <c r="F365" i="15" s="1"/>
  <c r="F355" i="7" l="1"/>
  <c r="T354" i="7" a="1"/>
  <c r="T354" i="7" s="1"/>
  <c r="S354" i="7" a="1"/>
  <c r="S354" i="7" s="1"/>
  <c r="D354" i="7"/>
  <c r="P354" i="7" a="1"/>
  <c r="P354" i="7" s="1"/>
  <c r="W354" i="7" a="1"/>
  <c r="W354" i="7" s="1"/>
  <c r="K354" i="7" a="1"/>
  <c r="K354" i="7" s="1"/>
  <c r="L354" i="7" a="1"/>
  <c r="L354" i="7" s="1"/>
  <c r="X354" i="7" a="1"/>
  <c r="X354" i="7" s="1"/>
  <c r="O354" i="7" a="1"/>
  <c r="O354" i="7" s="1"/>
  <c r="Z352" i="7"/>
  <c r="Y352" i="7"/>
  <c r="R352" i="7"/>
  <c r="Q352" i="7"/>
  <c r="E355" i="7"/>
  <c r="B355" i="7"/>
  <c r="V352" i="7"/>
  <c r="U352" i="7"/>
  <c r="J317" i="7"/>
  <c r="G316" i="7"/>
  <c r="N352" i="7"/>
  <c r="M352" i="7"/>
  <c r="I317" i="7"/>
  <c r="AA356" i="7"/>
  <c r="Q366" i="15" s="1"/>
  <c r="F366" i="15" s="1"/>
  <c r="A362" i="15"/>
  <c r="H316" i="7"/>
  <c r="K353" i="7" a="1"/>
  <c r="K353" i="7" s="1"/>
  <c r="T353" i="7" a="1"/>
  <c r="T353" i="7" s="1"/>
  <c r="P353" i="7" a="1"/>
  <c r="P353" i="7" s="1"/>
  <c r="O353" i="7" a="1"/>
  <c r="O353" i="7" s="1"/>
  <c r="S353" i="7" a="1"/>
  <c r="S353" i="7" s="1"/>
  <c r="W353" i="7" a="1"/>
  <c r="W353" i="7" s="1"/>
  <c r="L353" i="7" a="1"/>
  <c r="L353" i="7" s="1"/>
  <c r="X353" i="7" a="1"/>
  <c r="X353" i="7" s="1"/>
  <c r="D353" i="7"/>
  <c r="F356" i="7" l="1"/>
  <c r="T355" i="7" a="1"/>
  <c r="T355" i="7" s="1"/>
  <c r="K355" i="7" a="1"/>
  <c r="K355" i="7" s="1"/>
  <c r="D355" i="7"/>
  <c r="P355" i="7" a="1"/>
  <c r="P355" i="7" s="1"/>
  <c r="O355" i="7" a="1"/>
  <c r="O355" i="7" s="1"/>
  <c r="X355" i="7" a="1"/>
  <c r="X355" i="7" s="1"/>
  <c r="W355" i="7" a="1"/>
  <c r="W355" i="7" s="1"/>
  <c r="L355" i="7" a="1"/>
  <c r="L355" i="7" s="1"/>
  <c r="S355" i="7" a="1"/>
  <c r="S355" i="7" s="1"/>
  <c r="N354" i="7"/>
  <c r="M354" i="7"/>
  <c r="G317" i="7"/>
  <c r="A364" i="15"/>
  <c r="H317" i="7"/>
  <c r="N353" i="7"/>
  <c r="M353" i="7"/>
  <c r="Q353" i="7"/>
  <c r="R353" i="7"/>
  <c r="V354" i="7"/>
  <c r="U354" i="7"/>
  <c r="I318" i="7"/>
  <c r="J318" i="7"/>
  <c r="AA357" i="7"/>
  <c r="Q367" i="15" s="1"/>
  <c r="F367" i="15" s="1"/>
  <c r="Y353" i="7"/>
  <c r="Z353" i="7"/>
  <c r="V353" i="7"/>
  <c r="U353" i="7"/>
  <c r="B356" i="7"/>
  <c r="A363" i="15"/>
  <c r="Y354" i="7"/>
  <c r="Z354" i="7"/>
  <c r="R354" i="7"/>
  <c r="Q354" i="7"/>
  <c r="M355" i="7" l="1"/>
  <c r="N355" i="7"/>
  <c r="Q355" i="7"/>
  <c r="R355" i="7"/>
  <c r="I319" i="7"/>
  <c r="J319" i="7"/>
  <c r="A365" i="15"/>
  <c r="F357" i="7"/>
  <c r="H318" i="7"/>
  <c r="G318" i="7"/>
  <c r="AA358" i="7"/>
  <c r="Q368" i="15" s="1"/>
  <c r="F368" i="15" s="1"/>
  <c r="Z355" i="7"/>
  <c r="Y355" i="7"/>
  <c r="E356" i="7"/>
  <c r="B357" i="7"/>
  <c r="V355" i="7"/>
  <c r="U355" i="7"/>
  <c r="J320" i="7" l="1"/>
  <c r="X356" i="7" a="1"/>
  <c r="X356" i="7" s="1"/>
  <c r="P356" i="7" a="1"/>
  <c r="P356" i="7" s="1"/>
  <c r="T356" i="7" a="1"/>
  <c r="T356" i="7" s="1"/>
  <c r="K356" i="7" a="1"/>
  <c r="K356" i="7" s="1"/>
  <c r="L356" i="7" a="1"/>
  <c r="L356" i="7" s="1"/>
  <c r="S356" i="7" a="1"/>
  <c r="S356" i="7" s="1"/>
  <c r="D356" i="7"/>
  <c r="O356" i="7" a="1"/>
  <c r="O356" i="7" s="1"/>
  <c r="W356" i="7" a="1"/>
  <c r="W356" i="7" s="1"/>
  <c r="B358" i="7"/>
  <c r="H319" i="7"/>
  <c r="G319" i="7"/>
  <c r="AA359" i="7"/>
  <c r="Q369" i="15" s="1"/>
  <c r="F369" i="15" s="1"/>
  <c r="E357" i="7"/>
  <c r="F358" i="7"/>
  <c r="I320" i="7"/>
  <c r="A366" i="15" l="1"/>
  <c r="I321" i="7"/>
  <c r="J321" i="7"/>
  <c r="G320" i="7"/>
  <c r="E358" i="7"/>
  <c r="R356" i="7"/>
  <c r="Q356" i="7"/>
  <c r="U356" i="7"/>
  <c r="V356" i="7"/>
  <c r="AA360" i="7"/>
  <c r="Q370" i="15" s="1"/>
  <c r="F370" i="15" s="1"/>
  <c r="F359" i="7"/>
  <c r="S357" i="7" a="1"/>
  <c r="S357" i="7" s="1"/>
  <c r="O357" i="7" a="1"/>
  <c r="O357" i="7" s="1"/>
  <c r="P357" i="7" a="1"/>
  <c r="P357" i="7" s="1"/>
  <c r="D357" i="7"/>
  <c r="L357" i="7" a="1"/>
  <c r="L357" i="7" s="1"/>
  <c r="W357" i="7" a="1"/>
  <c r="W357" i="7" s="1"/>
  <c r="T357" i="7" a="1"/>
  <c r="T357" i="7" s="1"/>
  <c r="X357" i="7" a="1"/>
  <c r="X357" i="7" s="1"/>
  <c r="K357" i="7" a="1"/>
  <c r="K357" i="7" s="1"/>
  <c r="N356" i="7"/>
  <c r="M356" i="7"/>
  <c r="Z356" i="7"/>
  <c r="Y356" i="7"/>
  <c r="B359" i="7"/>
  <c r="H320" i="7"/>
  <c r="I322" i="7" l="1"/>
  <c r="E359" i="7"/>
  <c r="B360" i="7"/>
  <c r="M357" i="7"/>
  <c r="N357" i="7"/>
  <c r="F360" i="7"/>
  <c r="J322" i="7"/>
  <c r="AA361" i="7"/>
  <c r="Q371" i="15" s="1"/>
  <c r="F371" i="15" s="1"/>
  <c r="A367" i="15"/>
  <c r="Z357" i="7"/>
  <c r="Y357" i="7"/>
  <c r="H321" i="7"/>
  <c r="U357" i="7"/>
  <c r="V357" i="7"/>
  <c r="Q357" i="7"/>
  <c r="R357" i="7"/>
  <c r="E360" i="7"/>
  <c r="W358" i="7" a="1"/>
  <c r="W358" i="7" s="1"/>
  <c r="T358" i="7" a="1"/>
  <c r="T358" i="7" s="1"/>
  <c r="P358" i="7" a="1"/>
  <c r="P358" i="7" s="1"/>
  <c r="O358" i="7" a="1"/>
  <c r="O358" i="7" s="1"/>
  <c r="L358" i="7" a="1"/>
  <c r="L358" i="7" s="1"/>
  <c r="X358" i="7" a="1"/>
  <c r="X358" i="7" s="1"/>
  <c r="D358" i="7"/>
  <c r="K358" i="7" a="1"/>
  <c r="K358" i="7" s="1"/>
  <c r="S358" i="7" a="1"/>
  <c r="S358" i="7" s="1"/>
  <c r="G321" i="7"/>
  <c r="F361" i="7" l="1"/>
  <c r="AA362" i="7"/>
  <c r="Q372" i="15" s="1"/>
  <c r="F372" i="15" s="1"/>
  <c r="Q358" i="7"/>
  <c r="R358" i="7"/>
  <c r="A368" i="15"/>
  <c r="Y358" i="7"/>
  <c r="Z358" i="7"/>
  <c r="U358" i="7"/>
  <c r="V358" i="7"/>
  <c r="T359" i="7" a="1"/>
  <c r="T359" i="7" s="1"/>
  <c r="L359" i="7" a="1"/>
  <c r="L359" i="7" s="1"/>
  <c r="D359" i="7"/>
  <c r="W359" i="7" a="1"/>
  <c r="W359" i="7" s="1"/>
  <c r="S359" i="7" a="1"/>
  <c r="S359" i="7" s="1"/>
  <c r="P359" i="7" a="1"/>
  <c r="P359" i="7" s="1"/>
  <c r="K359" i="7" a="1"/>
  <c r="K359" i="7" s="1"/>
  <c r="X359" i="7" a="1"/>
  <c r="X359" i="7" s="1"/>
  <c r="O359" i="7" a="1"/>
  <c r="O359" i="7" s="1"/>
  <c r="B361" i="7"/>
  <c r="N358" i="7"/>
  <c r="M358" i="7"/>
  <c r="H322" i="7"/>
  <c r="I323" i="7"/>
  <c r="J323" i="7"/>
  <c r="D360" i="7"/>
  <c r="W360" i="7" a="1"/>
  <c r="W360" i="7" s="1"/>
  <c r="L360" i="7" a="1"/>
  <c r="L360" i="7" s="1"/>
  <c r="P360" i="7" a="1"/>
  <c r="P360" i="7" s="1"/>
  <c r="T360" i="7" a="1"/>
  <c r="T360" i="7" s="1"/>
  <c r="U360" i="7" s="1"/>
  <c r="V360" i="7" s="1"/>
  <c r="O360" i="7" a="1"/>
  <c r="O360" i="7" s="1"/>
  <c r="K360" i="7" a="1"/>
  <c r="K360" i="7" s="1"/>
  <c r="X360" i="7" a="1"/>
  <c r="X360" i="7" s="1"/>
  <c r="Y360" i="7" s="1"/>
  <c r="Z360" i="7" s="1"/>
  <c r="S360" i="7" a="1"/>
  <c r="S360" i="7" s="1"/>
  <c r="G322" i="7"/>
  <c r="E361" i="7"/>
  <c r="H323" i="7" l="1"/>
  <c r="Q360" i="7"/>
  <c r="R360" i="7"/>
  <c r="B362" i="7"/>
  <c r="A370" i="15"/>
  <c r="A369" i="15"/>
  <c r="Y359" i="7"/>
  <c r="Z359" i="7"/>
  <c r="E362" i="7"/>
  <c r="I324" i="7"/>
  <c r="S361" i="7" a="1"/>
  <c r="S361" i="7" s="1"/>
  <c r="W361" i="7" a="1"/>
  <c r="W361" i="7" s="1"/>
  <c r="L361" i="7" a="1"/>
  <c r="L361" i="7" s="1"/>
  <c r="K361" i="7" a="1"/>
  <c r="K361" i="7" s="1"/>
  <c r="O361" i="7" a="1"/>
  <c r="O361" i="7" s="1"/>
  <c r="D361" i="7"/>
  <c r="X361" i="7" a="1"/>
  <c r="X361" i="7" s="1"/>
  <c r="T361" i="7" a="1"/>
  <c r="T361" i="7" s="1"/>
  <c r="P361" i="7" a="1"/>
  <c r="P361" i="7" s="1"/>
  <c r="AA363" i="7"/>
  <c r="Q373" i="15" s="1"/>
  <c r="F373" i="15" s="1"/>
  <c r="M360" i="7"/>
  <c r="N360" i="7"/>
  <c r="G323" i="7"/>
  <c r="R359" i="7"/>
  <c r="Q359" i="7"/>
  <c r="M359" i="7"/>
  <c r="N359" i="7"/>
  <c r="F362" i="7"/>
  <c r="U359" i="7"/>
  <c r="V359" i="7"/>
  <c r="J324" i="7"/>
  <c r="F363" i="7" l="1"/>
  <c r="Y361" i="7"/>
  <c r="Z361" i="7"/>
  <c r="H324" i="7"/>
  <c r="U361" i="7"/>
  <c r="V361" i="7"/>
  <c r="B363" i="7"/>
  <c r="G324" i="7"/>
  <c r="I325" i="7"/>
  <c r="N361" i="7"/>
  <c r="M361" i="7"/>
  <c r="AA364" i="7"/>
  <c r="Q374" i="15" s="1"/>
  <c r="F374" i="15" s="1"/>
  <c r="R361" i="7"/>
  <c r="Q361" i="7"/>
  <c r="X362" i="7" a="1"/>
  <c r="X362" i="7" s="1"/>
  <c r="T362" i="7" a="1"/>
  <c r="T362" i="7" s="1"/>
  <c r="D362" i="7"/>
  <c r="O362" i="7" a="1"/>
  <c r="O362" i="7" s="1"/>
  <c r="L362" i="7" a="1"/>
  <c r="L362" i="7" s="1"/>
  <c r="P362" i="7" a="1"/>
  <c r="P362" i="7" s="1"/>
  <c r="S362" i="7" a="1"/>
  <c r="S362" i="7" s="1"/>
  <c r="W362" i="7" a="1"/>
  <c r="W362" i="7" s="1"/>
  <c r="K362" i="7" a="1"/>
  <c r="K362" i="7" s="1"/>
  <c r="A371" i="15"/>
  <c r="J325" i="7"/>
  <c r="E363" i="7"/>
  <c r="F364" i="7" l="1"/>
  <c r="W363" i="7" a="1"/>
  <c r="W363" i="7" s="1"/>
  <c r="S363" i="7" a="1"/>
  <c r="S363" i="7" s="1"/>
  <c r="K363" i="7" a="1"/>
  <c r="K363" i="7" s="1"/>
  <c r="O363" i="7" a="1"/>
  <c r="O363" i="7" s="1"/>
  <c r="T363" i="7" a="1"/>
  <c r="T363" i="7" s="1"/>
  <c r="P363" i="7" a="1"/>
  <c r="P363" i="7" s="1"/>
  <c r="X363" i="7" a="1"/>
  <c r="X363" i="7" s="1"/>
  <c r="D363" i="7"/>
  <c r="L363" i="7" a="1"/>
  <c r="L363" i="7" s="1"/>
  <c r="H325" i="7"/>
  <c r="R362" i="7"/>
  <c r="Q362" i="7"/>
  <c r="U362" i="7"/>
  <c r="V362" i="7"/>
  <c r="G325" i="7"/>
  <c r="E364" i="7"/>
  <c r="N362" i="7"/>
  <c r="M362" i="7"/>
  <c r="Y362" i="7"/>
  <c r="Z362" i="7"/>
  <c r="J326" i="7"/>
  <c r="B364" i="7"/>
  <c r="I326" i="7"/>
  <c r="AA365" i="7"/>
  <c r="Q375" i="15" s="1"/>
  <c r="F375" i="15" s="1"/>
  <c r="A372" i="15"/>
  <c r="H326" i="7" l="1"/>
  <c r="F365" i="7"/>
  <c r="A373" i="15"/>
  <c r="R363" i="7"/>
  <c r="Q363" i="7"/>
  <c r="I327" i="7"/>
  <c r="AA366" i="7"/>
  <c r="Q376" i="15" s="1"/>
  <c r="F376" i="15" s="1"/>
  <c r="J327" i="7"/>
  <c r="G326" i="7"/>
  <c r="B365" i="7"/>
  <c r="D364" i="7"/>
  <c r="T364" i="7" a="1"/>
  <c r="T364" i="7" s="1"/>
  <c r="K364" i="7" a="1"/>
  <c r="K364" i="7" s="1"/>
  <c r="X364" i="7" a="1"/>
  <c r="X364" i="7" s="1"/>
  <c r="L364" i="7" a="1"/>
  <c r="L364" i="7" s="1"/>
  <c r="P364" i="7" a="1"/>
  <c r="P364" i="7" s="1"/>
  <c r="S364" i="7" a="1"/>
  <c r="S364" i="7" s="1"/>
  <c r="O364" i="7" a="1"/>
  <c r="O364" i="7" s="1"/>
  <c r="W364" i="7" a="1"/>
  <c r="W364" i="7" s="1"/>
  <c r="N363" i="7"/>
  <c r="M363" i="7"/>
  <c r="U363" i="7"/>
  <c r="V363" i="7"/>
  <c r="E365" i="7"/>
  <c r="Z363" i="7"/>
  <c r="Y363" i="7"/>
  <c r="AA367" i="7" l="1"/>
  <c r="Q377" i="15" s="1"/>
  <c r="F377" i="15" s="1"/>
  <c r="F366" i="7"/>
  <c r="M364" i="7"/>
  <c r="N364" i="7"/>
  <c r="A374" i="15"/>
  <c r="I328" i="7"/>
  <c r="B366" i="7"/>
  <c r="Z364" i="7"/>
  <c r="Y364" i="7"/>
  <c r="H327" i="7"/>
  <c r="E366" i="7"/>
  <c r="J328" i="7"/>
  <c r="X365" i="7" a="1"/>
  <c r="X365" i="7" s="1"/>
  <c r="L365" i="7" a="1"/>
  <c r="L365" i="7" s="1"/>
  <c r="D365" i="7"/>
  <c r="P365" i="7" a="1"/>
  <c r="P365" i="7" s="1"/>
  <c r="K365" i="7" a="1"/>
  <c r="K365" i="7" s="1"/>
  <c r="W365" i="7" a="1"/>
  <c r="W365" i="7" s="1"/>
  <c r="S365" i="7" a="1"/>
  <c r="S365" i="7" s="1"/>
  <c r="T365" i="7" a="1"/>
  <c r="T365" i="7" s="1"/>
  <c r="O365" i="7" a="1"/>
  <c r="O365" i="7" s="1"/>
  <c r="R364" i="7"/>
  <c r="Q364" i="7"/>
  <c r="U364" i="7"/>
  <c r="V364" i="7"/>
  <c r="G327" i="7"/>
  <c r="F367" i="7" l="1"/>
  <c r="J329" i="7"/>
  <c r="M365" i="7"/>
  <c r="N365" i="7"/>
  <c r="Z365" i="7"/>
  <c r="Y365" i="7"/>
  <c r="U365" i="7"/>
  <c r="V365" i="7"/>
  <c r="R365" i="7"/>
  <c r="Q365" i="7"/>
  <c r="H328" i="7"/>
  <c r="S366" i="7" a="1"/>
  <c r="S366" i="7" s="1"/>
  <c r="P366" i="7" a="1"/>
  <c r="P366" i="7" s="1"/>
  <c r="D366" i="7"/>
  <c r="W366" i="7" a="1"/>
  <c r="W366" i="7" s="1"/>
  <c r="L366" i="7" a="1"/>
  <c r="L366" i="7" s="1"/>
  <c r="O366" i="7" a="1"/>
  <c r="O366" i="7" s="1"/>
  <c r="K366" i="7" a="1"/>
  <c r="K366" i="7" s="1"/>
  <c r="T366" i="7" a="1"/>
  <c r="T366" i="7" s="1"/>
  <c r="X366" i="7" a="1"/>
  <c r="X366" i="7" s="1"/>
  <c r="I329" i="7"/>
  <c r="AA368" i="7"/>
  <c r="Q378" i="15" s="1"/>
  <c r="F378" i="15" s="1"/>
  <c r="A375" i="15"/>
  <c r="B367" i="7"/>
  <c r="E367" i="7"/>
  <c r="G328" i="7"/>
  <c r="F368" i="7" l="1"/>
  <c r="R366" i="7"/>
  <c r="Q366" i="7"/>
  <c r="U366" i="7"/>
  <c r="V366" i="7"/>
  <c r="A376" i="15"/>
  <c r="B368" i="7"/>
  <c r="J330" i="7"/>
  <c r="Y366" i="7"/>
  <c r="Z366" i="7"/>
  <c r="N366" i="7"/>
  <c r="M366" i="7"/>
  <c r="I330" i="7"/>
  <c r="AA369" i="7"/>
  <c r="Q379" i="15" s="1"/>
  <c r="F379" i="15" s="1"/>
  <c r="G329" i="7"/>
  <c r="H329" i="7"/>
  <c r="K367" i="7" a="1"/>
  <c r="K367" i="7" s="1"/>
  <c r="O367" i="7" a="1"/>
  <c r="O367" i="7" s="1"/>
  <c r="S367" i="7" a="1"/>
  <c r="S367" i="7" s="1"/>
  <c r="P367" i="7" a="1"/>
  <c r="P367" i="7" s="1"/>
  <c r="T367" i="7" a="1"/>
  <c r="T367" i="7" s="1"/>
  <c r="L367" i="7" a="1"/>
  <c r="L367" i="7" s="1"/>
  <c r="W367" i="7" a="1"/>
  <c r="W367" i="7" s="1"/>
  <c r="D367" i="7"/>
  <c r="X367" i="7" a="1"/>
  <c r="X367" i="7" s="1"/>
  <c r="Y367" i="7" l="1"/>
  <c r="Z367" i="7"/>
  <c r="V367" i="7"/>
  <c r="U367" i="7"/>
  <c r="H330" i="7"/>
  <c r="F369" i="7"/>
  <c r="J331" i="7"/>
  <c r="R367" i="7"/>
  <c r="Q367" i="7"/>
  <c r="E369" i="7"/>
  <c r="I331" i="7"/>
  <c r="AA370" i="7"/>
  <c r="Q380" i="15" s="1"/>
  <c r="F380" i="15" s="1"/>
  <c r="M367" i="7"/>
  <c r="N367" i="7"/>
  <c r="G330" i="7"/>
  <c r="E368" i="7"/>
  <c r="A377" i="15"/>
  <c r="B369" i="7"/>
  <c r="I332" i="7" l="1"/>
  <c r="H331" i="7"/>
  <c r="F370" i="7"/>
  <c r="O369" i="7" a="1"/>
  <c r="O369" i="7" s="1"/>
  <c r="X369" i="7" a="1"/>
  <c r="X369" i="7" s="1"/>
  <c r="L369" i="7" a="1"/>
  <c r="L369" i="7" s="1"/>
  <c r="S369" i="7" a="1"/>
  <c r="S369" i="7" s="1"/>
  <c r="W369" i="7" a="1"/>
  <c r="W369" i="7" s="1"/>
  <c r="K369" i="7" a="1"/>
  <c r="K369" i="7" s="1"/>
  <c r="T369" i="7" a="1"/>
  <c r="T369" i="7" s="1"/>
  <c r="P369" i="7" a="1"/>
  <c r="P369" i="7" s="1"/>
  <c r="D369" i="7"/>
  <c r="J332" i="7"/>
  <c r="AA371" i="7"/>
  <c r="Q381" i="15" s="1"/>
  <c r="F381" i="15" s="1"/>
  <c r="O368" i="7" a="1"/>
  <c r="O368" i="7" s="1"/>
  <c r="X368" i="7" a="1"/>
  <c r="X368" i="7" s="1"/>
  <c r="Y368" i="7" s="1"/>
  <c r="Z368" i="7" s="1"/>
  <c r="P368" i="7" a="1"/>
  <c r="P368" i="7" s="1"/>
  <c r="K368" i="7" a="1"/>
  <c r="K368" i="7" s="1"/>
  <c r="L368" i="7" a="1"/>
  <c r="L368" i="7" s="1"/>
  <c r="S368" i="7" a="1"/>
  <c r="S368" i="7" s="1"/>
  <c r="D368" i="7"/>
  <c r="T368" i="7" a="1"/>
  <c r="T368" i="7" s="1"/>
  <c r="U368" i="7" s="1"/>
  <c r="V368" i="7" s="1"/>
  <c r="W368" i="7" a="1"/>
  <c r="W368" i="7" s="1"/>
  <c r="B370" i="7"/>
  <c r="E370" i="7"/>
  <c r="G331" i="7"/>
  <c r="F371" i="7" l="1"/>
  <c r="J333" i="7"/>
  <c r="I333" i="7"/>
  <c r="A379" i="15"/>
  <c r="S370" i="7" a="1"/>
  <c r="S370" i="7" s="1"/>
  <c r="T370" i="7" a="1"/>
  <c r="T370" i="7" s="1"/>
  <c r="U370" i="7" s="1"/>
  <c r="V370" i="7" s="1"/>
  <c r="O370" i="7" a="1"/>
  <c r="O370" i="7" s="1"/>
  <c r="X370" i="7" a="1"/>
  <c r="X370" i="7" s="1"/>
  <c r="Y370" i="7" s="1"/>
  <c r="Z370" i="7" s="1"/>
  <c r="K370" i="7" a="1"/>
  <c r="K370" i="7" s="1"/>
  <c r="L370" i="7" a="1"/>
  <c r="L370" i="7" s="1"/>
  <c r="P370" i="7" a="1"/>
  <c r="P370" i="7" s="1"/>
  <c r="D370" i="7"/>
  <c r="W370" i="7" a="1"/>
  <c r="W370" i="7" s="1"/>
  <c r="R368" i="7"/>
  <c r="Q368" i="7"/>
  <c r="Q369" i="7"/>
  <c r="R369" i="7"/>
  <c r="B371" i="7"/>
  <c r="G332" i="7"/>
  <c r="U369" i="7"/>
  <c r="V369" i="7"/>
  <c r="N369" i="7"/>
  <c r="M369" i="7"/>
  <c r="N368" i="7"/>
  <c r="M368" i="7"/>
  <c r="H332" i="7"/>
  <c r="Z369" i="7"/>
  <c r="Y369" i="7"/>
  <c r="A378" i="15"/>
  <c r="E371" i="7"/>
  <c r="AA372" i="7"/>
  <c r="Q382" i="15" s="1"/>
  <c r="F382" i="15" s="1"/>
  <c r="F372" i="7" l="1"/>
  <c r="E372" i="7"/>
  <c r="I334" i="7"/>
  <c r="N370" i="7"/>
  <c r="M370" i="7"/>
  <c r="J334" i="7"/>
  <c r="S371" i="7" a="1"/>
  <c r="S371" i="7" s="1"/>
  <c r="T371" i="7" a="1"/>
  <c r="T371" i="7" s="1"/>
  <c r="U371" i="7" s="1"/>
  <c r="V371" i="7" s="1"/>
  <c r="L371" i="7" a="1"/>
  <c r="L371" i="7" s="1"/>
  <c r="W371" i="7" a="1"/>
  <c r="W371" i="7" s="1"/>
  <c r="P371" i="7" a="1"/>
  <c r="P371" i="7" s="1"/>
  <c r="O371" i="7" a="1"/>
  <c r="O371" i="7" s="1"/>
  <c r="X371" i="7" a="1"/>
  <c r="X371" i="7" s="1"/>
  <c r="Y371" i="7" s="1"/>
  <c r="Z371" i="7" s="1"/>
  <c r="K371" i="7" a="1"/>
  <c r="K371" i="7" s="1"/>
  <c r="D371" i="7"/>
  <c r="B372" i="7"/>
  <c r="G333" i="7"/>
  <c r="H333" i="7"/>
  <c r="AA373" i="7"/>
  <c r="Q383" i="15" s="1"/>
  <c r="F383" i="15" s="1"/>
  <c r="A380" i="15"/>
  <c r="Q370" i="7"/>
  <c r="R370" i="7"/>
  <c r="F373" i="7" l="1"/>
  <c r="N371" i="7"/>
  <c r="M371" i="7"/>
  <c r="E373" i="7"/>
  <c r="G334" i="7"/>
  <c r="T372" i="7" a="1"/>
  <c r="T372" i="7" s="1"/>
  <c r="U372" i="7" s="1"/>
  <c r="V372" i="7" s="1"/>
  <c r="L372" i="7" a="1"/>
  <c r="L372" i="7" s="1"/>
  <c r="P372" i="7" a="1"/>
  <c r="P372" i="7" s="1"/>
  <c r="D372" i="7"/>
  <c r="X372" i="7" a="1"/>
  <c r="X372" i="7" s="1"/>
  <c r="Y372" i="7" s="1"/>
  <c r="Z372" i="7" s="1"/>
  <c r="S372" i="7" a="1"/>
  <c r="S372" i="7" s="1"/>
  <c r="W372" i="7" a="1"/>
  <c r="W372" i="7" s="1"/>
  <c r="K372" i="7" a="1"/>
  <c r="K372" i="7" s="1"/>
  <c r="O372" i="7" a="1"/>
  <c r="O372" i="7" s="1"/>
  <c r="J335" i="7"/>
  <c r="AA374" i="7"/>
  <c r="Q384" i="15" s="1"/>
  <c r="F384" i="15" s="1"/>
  <c r="B373" i="7"/>
  <c r="I335" i="7"/>
  <c r="R371" i="7"/>
  <c r="Q371" i="7"/>
  <c r="H334" i="7"/>
  <c r="A381" i="15"/>
  <c r="AA375" i="7" l="1"/>
  <c r="Q385" i="15" s="1"/>
  <c r="F385" i="15" s="1"/>
  <c r="J336" i="7"/>
  <c r="F375" i="7"/>
  <c r="F374" i="7"/>
  <c r="E374" i="7"/>
  <c r="H335" i="7"/>
  <c r="Q372" i="7"/>
  <c r="R372" i="7"/>
  <c r="B374" i="7"/>
  <c r="A382" i="15"/>
  <c r="M372" i="7"/>
  <c r="N372" i="7"/>
  <c r="I336" i="7"/>
  <c r="G335" i="7"/>
  <c r="O373" i="7" a="1"/>
  <c r="O373" i="7" s="1"/>
  <c r="W373" i="7" a="1"/>
  <c r="W373" i="7" s="1"/>
  <c r="K373" i="7" a="1"/>
  <c r="K373" i="7" s="1"/>
  <c r="L373" i="7" a="1"/>
  <c r="L373" i="7" s="1"/>
  <c r="T373" i="7" a="1"/>
  <c r="T373" i="7" s="1"/>
  <c r="U373" i="7" s="1"/>
  <c r="V373" i="7" s="1"/>
  <c r="P373" i="7" a="1"/>
  <c r="P373" i="7" s="1"/>
  <c r="X373" i="7" a="1"/>
  <c r="X373" i="7" s="1"/>
  <c r="Y373" i="7" s="1"/>
  <c r="Z373" i="7" s="1"/>
  <c r="D373" i="7"/>
  <c r="S373" i="7" a="1"/>
  <c r="S373" i="7" s="1"/>
  <c r="G336" i="7" l="1"/>
  <c r="S374" i="7" a="1"/>
  <c r="S374" i="7" s="1"/>
  <c r="T374" i="7" a="1"/>
  <c r="T374" i="7" s="1"/>
  <c r="U374" i="7" s="1"/>
  <c r="V374" i="7" s="1"/>
  <c r="W374" i="7" a="1"/>
  <c r="W374" i="7" s="1"/>
  <c r="O374" i="7" a="1"/>
  <c r="O374" i="7" s="1"/>
  <c r="K374" i="7" a="1"/>
  <c r="K374" i="7" s="1"/>
  <c r="L374" i="7" a="1"/>
  <c r="L374" i="7" s="1"/>
  <c r="D374" i="7"/>
  <c r="X374" i="7" a="1"/>
  <c r="X374" i="7" s="1"/>
  <c r="Y374" i="7" s="1"/>
  <c r="Z374" i="7" s="1"/>
  <c r="P374" i="7" a="1"/>
  <c r="P374" i="7" s="1"/>
  <c r="I337" i="7"/>
  <c r="AA376" i="7"/>
  <c r="Q386" i="15" s="1"/>
  <c r="F386" i="15" s="1"/>
  <c r="J337" i="7"/>
  <c r="R373" i="7"/>
  <c r="Q373" i="7"/>
  <c r="H336" i="7"/>
  <c r="E375" i="7"/>
  <c r="A383" i="15"/>
  <c r="B375" i="7"/>
  <c r="M373" i="7"/>
  <c r="N373" i="7"/>
  <c r="J338" i="7" l="1"/>
  <c r="N374" i="7"/>
  <c r="M374" i="7"/>
  <c r="AA377" i="7"/>
  <c r="Q387" i="15" s="1"/>
  <c r="F387" i="15" s="1"/>
  <c r="B376" i="7"/>
  <c r="F376" i="7"/>
  <c r="E376" i="7"/>
  <c r="G337" i="7"/>
  <c r="A384" i="15"/>
  <c r="I338" i="7"/>
  <c r="L375" i="7" a="1"/>
  <c r="L375" i="7" s="1"/>
  <c r="T375" i="7" a="1"/>
  <c r="T375" i="7" s="1"/>
  <c r="X375" i="7" a="1"/>
  <c r="X375" i="7" s="1"/>
  <c r="S375" i="7" a="1"/>
  <c r="S375" i="7" s="1"/>
  <c r="W375" i="7" a="1"/>
  <c r="W375" i="7" s="1"/>
  <c r="D375" i="7"/>
  <c r="O375" i="7" a="1"/>
  <c r="O375" i="7" s="1"/>
  <c r="P375" i="7" a="1"/>
  <c r="P375" i="7" s="1"/>
  <c r="K375" i="7" a="1"/>
  <c r="K375" i="7" s="1"/>
  <c r="H337" i="7"/>
  <c r="Q374" i="7"/>
  <c r="R374" i="7"/>
  <c r="V375" i="7" l="1"/>
  <c r="U375" i="7"/>
  <c r="I339" i="7"/>
  <c r="AA378" i="7"/>
  <c r="Q388" i="15" s="1"/>
  <c r="F388" i="15" s="1"/>
  <c r="R375" i="7"/>
  <c r="Q375" i="7"/>
  <c r="B377" i="7"/>
  <c r="A385" i="15"/>
  <c r="H338" i="7"/>
  <c r="J339" i="7"/>
  <c r="F377" i="7"/>
  <c r="Y375" i="7"/>
  <c r="Z375" i="7"/>
  <c r="S376" i="7" a="1"/>
  <c r="S376" i="7" s="1"/>
  <c r="P376" i="7" a="1"/>
  <c r="P376" i="7" s="1"/>
  <c r="X376" i="7" a="1"/>
  <c r="X376" i="7" s="1"/>
  <c r="K376" i="7" a="1"/>
  <c r="K376" i="7" s="1"/>
  <c r="D376" i="7"/>
  <c r="L376" i="7" a="1"/>
  <c r="L376" i="7" s="1"/>
  <c r="W376" i="7" a="1"/>
  <c r="W376" i="7" s="1"/>
  <c r="T376" i="7" a="1"/>
  <c r="T376" i="7" s="1"/>
  <c r="O376" i="7" a="1"/>
  <c r="O376" i="7" s="1"/>
  <c r="N375" i="7"/>
  <c r="M375" i="7"/>
  <c r="G338" i="7"/>
  <c r="E377" i="7"/>
  <c r="B378" i="7" l="1"/>
  <c r="J340" i="7"/>
  <c r="F379" i="7"/>
  <c r="A386" i="15"/>
  <c r="N376" i="7"/>
  <c r="M376" i="7"/>
  <c r="Q376" i="7"/>
  <c r="R376" i="7"/>
  <c r="I340" i="7"/>
  <c r="O377" i="7" a="1"/>
  <c r="O377" i="7" s="1"/>
  <c r="W377" i="7" a="1"/>
  <c r="W377" i="7" s="1"/>
  <c r="L377" i="7" a="1"/>
  <c r="L377" i="7" s="1"/>
  <c r="K377" i="7" a="1"/>
  <c r="K377" i="7" s="1"/>
  <c r="D377" i="7"/>
  <c r="S377" i="7" a="1"/>
  <c r="S377" i="7" s="1"/>
  <c r="P377" i="7" a="1"/>
  <c r="P377" i="7" s="1"/>
  <c r="X377" i="7" a="1"/>
  <c r="X377" i="7" s="1"/>
  <c r="T377" i="7" a="1"/>
  <c r="T377" i="7" s="1"/>
  <c r="U376" i="7"/>
  <c r="V376" i="7"/>
  <c r="F378" i="7"/>
  <c r="AA379" i="7"/>
  <c r="Q389" i="15" s="1"/>
  <c r="F389" i="15" s="1"/>
  <c r="Y376" i="7"/>
  <c r="Z376" i="7"/>
  <c r="H339" i="7"/>
  <c r="G339" i="7"/>
  <c r="H340" i="7" l="1"/>
  <c r="I341" i="7"/>
  <c r="J341" i="7"/>
  <c r="AA380" i="7"/>
  <c r="Q390" i="15" s="1"/>
  <c r="F390" i="15" s="1"/>
  <c r="Q377" i="7"/>
  <c r="R377" i="7"/>
  <c r="M377" i="7"/>
  <c r="N377" i="7"/>
  <c r="U377" i="7"/>
  <c r="V377" i="7"/>
  <c r="E378" i="7"/>
  <c r="A387" i="15"/>
  <c r="Y377" i="7"/>
  <c r="Z377" i="7"/>
  <c r="B379" i="7"/>
  <c r="G340" i="7"/>
  <c r="E379" i="7"/>
  <c r="J342" i="7" l="1"/>
  <c r="K379" i="7" a="1"/>
  <c r="K379" i="7" s="1"/>
  <c r="X379" i="7" a="1"/>
  <c r="X379" i="7" s="1"/>
  <c r="T379" i="7" a="1"/>
  <c r="T379" i="7" s="1"/>
  <c r="D379" i="7"/>
  <c r="L379" i="7" a="1"/>
  <c r="L379" i="7" s="1"/>
  <c r="P379" i="7" a="1"/>
  <c r="P379" i="7" s="1"/>
  <c r="S379" i="7" a="1"/>
  <c r="S379" i="7" s="1"/>
  <c r="O379" i="7" a="1"/>
  <c r="O379" i="7" s="1"/>
  <c r="W379" i="7" a="1"/>
  <c r="W379" i="7" s="1"/>
  <c r="K378" i="7" a="1"/>
  <c r="K378" i="7" s="1"/>
  <c r="O378" i="7" a="1"/>
  <c r="O378" i="7" s="1"/>
  <c r="D378" i="7"/>
  <c r="X378" i="7" a="1"/>
  <c r="X378" i="7" s="1"/>
  <c r="T378" i="7" a="1"/>
  <c r="T378" i="7" s="1"/>
  <c r="S378" i="7" a="1"/>
  <c r="S378" i="7" s="1"/>
  <c r="P378" i="7" a="1"/>
  <c r="P378" i="7" s="1"/>
  <c r="W378" i="7" a="1"/>
  <c r="W378" i="7" s="1"/>
  <c r="L378" i="7" a="1"/>
  <c r="L378" i="7" s="1"/>
  <c r="F380" i="7"/>
  <c r="E380" i="7"/>
  <c r="I342" i="7"/>
  <c r="AA381" i="7"/>
  <c r="Q391" i="15" s="1"/>
  <c r="F391" i="15" s="1"/>
  <c r="H341" i="7"/>
  <c r="G341" i="7"/>
  <c r="B380" i="7"/>
  <c r="F381" i="7" l="1"/>
  <c r="I343" i="7"/>
  <c r="J343" i="7"/>
  <c r="A389" i="15"/>
  <c r="Z378" i="7"/>
  <c r="Y378" i="7"/>
  <c r="Q379" i="7"/>
  <c r="R379" i="7"/>
  <c r="Z379" i="7"/>
  <c r="Y379" i="7"/>
  <c r="H342" i="7"/>
  <c r="R378" i="7"/>
  <c r="Q378" i="7"/>
  <c r="N379" i="7"/>
  <c r="M379" i="7"/>
  <c r="AA382" i="7"/>
  <c r="Q392" i="15" s="1"/>
  <c r="F392" i="15" s="1"/>
  <c r="A388" i="15"/>
  <c r="G342" i="7"/>
  <c r="E381" i="7"/>
  <c r="B381" i="7"/>
  <c r="L380" i="7" a="1"/>
  <c r="L380" i="7" s="1"/>
  <c r="O380" i="7" a="1"/>
  <c r="O380" i="7" s="1"/>
  <c r="X380" i="7" a="1"/>
  <c r="X380" i="7" s="1"/>
  <c r="Y380" i="7" s="1"/>
  <c r="Z380" i="7" s="1"/>
  <c r="D380" i="7"/>
  <c r="W380" i="7" a="1"/>
  <c r="W380" i="7" s="1"/>
  <c r="S380" i="7" a="1"/>
  <c r="S380" i="7" s="1"/>
  <c r="P380" i="7" a="1"/>
  <c r="P380" i="7" s="1"/>
  <c r="T380" i="7" a="1"/>
  <c r="T380" i="7" s="1"/>
  <c r="U380" i="7" s="1"/>
  <c r="V380" i="7" s="1"/>
  <c r="K380" i="7" a="1"/>
  <c r="K380" i="7" s="1"/>
  <c r="N378" i="7"/>
  <c r="M378" i="7"/>
  <c r="V378" i="7"/>
  <c r="U378" i="7"/>
  <c r="U379" i="7"/>
  <c r="V379" i="7"/>
  <c r="M380" i="7" l="1"/>
  <c r="N380" i="7"/>
  <c r="I344" i="7"/>
  <c r="F382" i="7"/>
  <c r="A390" i="15"/>
  <c r="B382" i="7"/>
  <c r="W381" i="7" a="1"/>
  <c r="W381" i="7" s="1"/>
  <c r="X381" i="7" a="1"/>
  <c r="X381" i="7" s="1"/>
  <c r="O381" i="7" a="1"/>
  <c r="O381" i="7" s="1"/>
  <c r="S381" i="7" a="1"/>
  <c r="S381" i="7" s="1"/>
  <c r="D381" i="7"/>
  <c r="L381" i="7" a="1"/>
  <c r="L381" i="7" s="1"/>
  <c r="P381" i="7" a="1"/>
  <c r="P381" i="7" s="1"/>
  <c r="K381" i="7" a="1"/>
  <c r="K381" i="7" s="1"/>
  <c r="T381" i="7" a="1"/>
  <c r="T381" i="7" s="1"/>
  <c r="G343" i="7"/>
  <c r="J344" i="7"/>
  <c r="AA383" i="7"/>
  <c r="Q393" i="15" s="1"/>
  <c r="F393" i="15" s="1"/>
  <c r="Q380" i="7"/>
  <c r="R380" i="7"/>
  <c r="H343" i="7"/>
  <c r="AA384" i="7" l="1"/>
  <c r="Q394" i="15" s="1"/>
  <c r="F394" i="15" s="1"/>
  <c r="R381" i="7"/>
  <c r="Q381" i="7"/>
  <c r="E382" i="7"/>
  <c r="B383" i="7"/>
  <c r="E383" i="7"/>
  <c r="N381" i="7"/>
  <c r="M381" i="7"/>
  <c r="Z381" i="7"/>
  <c r="Y381" i="7"/>
  <c r="H344" i="7"/>
  <c r="I345" i="7"/>
  <c r="J345" i="7"/>
  <c r="F383" i="7"/>
  <c r="U381" i="7"/>
  <c r="V381" i="7"/>
  <c r="A391" i="15"/>
  <c r="G344" i="7"/>
  <c r="J346" i="7" l="1"/>
  <c r="I346" i="7"/>
  <c r="H345" i="7"/>
  <c r="B384" i="7"/>
  <c r="S382" i="7" a="1"/>
  <c r="S382" i="7" s="1"/>
  <c r="P382" i="7" a="1"/>
  <c r="P382" i="7" s="1"/>
  <c r="W382" i="7" a="1"/>
  <c r="W382" i="7" s="1"/>
  <c r="X382" i="7" a="1"/>
  <c r="X382" i="7" s="1"/>
  <c r="D382" i="7"/>
  <c r="T382" i="7" a="1"/>
  <c r="T382" i="7" s="1"/>
  <c r="K382" i="7" a="1"/>
  <c r="K382" i="7" s="1"/>
  <c r="L382" i="7" a="1"/>
  <c r="L382" i="7" s="1"/>
  <c r="O382" i="7" a="1"/>
  <c r="O382" i="7" s="1"/>
  <c r="AA385" i="7"/>
  <c r="Q395" i="15" s="1"/>
  <c r="F395" i="15" s="1"/>
  <c r="E384" i="7"/>
  <c r="G345" i="7"/>
  <c r="X383" i="7" a="1"/>
  <c r="X383" i="7" s="1"/>
  <c r="D383" i="7"/>
  <c r="T383" i="7" a="1"/>
  <c r="T383" i="7" s="1"/>
  <c r="O383" i="7" a="1"/>
  <c r="O383" i="7" s="1"/>
  <c r="L383" i="7" a="1"/>
  <c r="L383" i="7" s="1"/>
  <c r="W383" i="7" a="1"/>
  <c r="W383" i="7" s="1"/>
  <c r="S383" i="7" a="1"/>
  <c r="S383" i="7" s="1"/>
  <c r="P383" i="7" a="1"/>
  <c r="P383" i="7" s="1"/>
  <c r="K383" i="7" a="1"/>
  <c r="K383" i="7" s="1"/>
  <c r="F384" i="7"/>
  <c r="I347" i="7" l="1"/>
  <c r="N383" i="7"/>
  <c r="M383" i="7"/>
  <c r="B385" i="7"/>
  <c r="R383" i="7"/>
  <c r="Q383" i="7"/>
  <c r="F385" i="7"/>
  <c r="S384" i="7" a="1"/>
  <c r="S384" i="7" s="1"/>
  <c r="D384" i="7"/>
  <c r="K384" i="7" a="1"/>
  <c r="K384" i="7" s="1"/>
  <c r="P384" i="7" a="1"/>
  <c r="P384" i="7" s="1"/>
  <c r="W384" i="7" a="1"/>
  <c r="W384" i="7" s="1"/>
  <c r="T384" i="7" a="1"/>
  <c r="T384" i="7" s="1"/>
  <c r="L384" i="7" a="1"/>
  <c r="L384" i="7" s="1"/>
  <c r="X384" i="7" a="1"/>
  <c r="X384" i="7" s="1"/>
  <c r="O384" i="7" a="1"/>
  <c r="O384" i="7" s="1"/>
  <c r="M382" i="7"/>
  <c r="N382" i="7"/>
  <c r="Z382" i="7"/>
  <c r="Y382" i="7"/>
  <c r="A393" i="15"/>
  <c r="H346" i="7"/>
  <c r="J347" i="7"/>
  <c r="AA386" i="7"/>
  <c r="Q396" i="15" s="1"/>
  <c r="F396" i="15" s="1"/>
  <c r="A392" i="15"/>
  <c r="V383" i="7"/>
  <c r="U383" i="7"/>
  <c r="U382" i="7"/>
  <c r="V382" i="7"/>
  <c r="R382" i="7"/>
  <c r="Q382" i="7"/>
  <c r="E385" i="7"/>
  <c r="Z383" i="7"/>
  <c r="Y383" i="7"/>
  <c r="G346" i="7"/>
  <c r="F386" i="7" l="1"/>
  <c r="S385" i="7" a="1"/>
  <c r="S385" i="7" s="1"/>
  <c r="L385" i="7" a="1"/>
  <c r="L385" i="7" s="1"/>
  <c r="W385" i="7" a="1"/>
  <c r="W385" i="7" s="1"/>
  <c r="P385" i="7" a="1"/>
  <c r="P385" i="7" s="1"/>
  <c r="X385" i="7" a="1"/>
  <c r="X385" i="7" s="1"/>
  <c r="D385" i="7"/>
  <c r="T385" i="7" a="1"/>
  <c r="T385" i="7" s="1"/>
  <c r="K385" i="7" a="1"/>
  <c r="K385" i="7" s="1"/>
  <c r="O385" i="7" a="1"/>
  <c r="O385" i="7" s="1"/>
  <c r="J348" i="7"/>
  <c r="N384" i="7"/>
  <c r="M384" i="7"/>
  <c r="I348" i="7"/>
  <c r="V384" i="7"/>
  <c r="U384" i="7"/>
  <c r="AA387" i="7"/>
  <c r="Q397" i="15" s="1"/>
  <c r="F397" i="15" s="1"/>
  <c r="A394" i="15"/>
  <c r="H347" i="7"/>
  <c r="B386" i="7"/>
  <c r="G347" i="7"/>
  <c r="Y384" i="7"/>
  <c r="Z384" i="7"/>
  <c r="Q384" i="7"/>
  <c r="R384" i="7"/>
  <c r="E386" i="7"/>
  <c r="F387" i="7" l="1"/>
  <c r="A395" i="15"/>
  <c r="B387" i="7"/>
  <c r="N385" i="7"/>
  <c r="M385" i="7"/>
  <c r="E387" i="7"/>
  <c r="J349" i="7"/>
  <c r="G348" i="7"/>
  <c r="Z385" i="7"/>
  <c r="Y385" i="7"/>
  <c r="I349" i="7"/>
  <c r="AA388" i="7"/>
  <c r="Q398" i="15" s="1"/>
  <c r="F398" i="15" s="1"/>
  <c r="W386" i="7" a="1"/>
  <c r="W386" i="7" s="1"/>
  <c r="P386" i="7" a="1"/>
  <c r="P386" i="7" s="1"/>
  <c r="X386" i="7" a="1"/>
  <c r="X386" i="7" s="1"/>
  <c r="Y386" i="7" s="1"/>
  <c r="Z386" i="7" s="1"/>
  <c r="D386" i="7"/>
  <c r="O386" i="7" a="1"/>
  <c r="O386" i="7" s="1"/>
  <c r="K386" i="7" a="1"/>
  <c r="K386" i="7" s="1"/>
  <c r="T386" i="7" a="1"/>
  <c r="T386" i="7" s="1"/>
  <c r="U386" i="7" s="1"/>
  <c r="V386" i="7" s="1"/>
  <c r="L386" i="7" a="1"/>
  <c r="L386" i="7" s="1"/>
  <c r="S386" i="7" a="1"/>
  <c r="S386" i="7" s="1"/>
  <c r="H348" i="7"/>
  <c r="Q385" i="7"/>
  <c r="R385" i="7"/>
  <c r="V385" i="7"/>
  <c r="U385" i="7"/>
  <c r="AA389" i="7" l="1"/>
  <c r="Q399" i="15" s="1"/>
  <c r="F399" i="15" s="1"/>
  <c r="R386" i="7"/>
  <c r="Q386" i="7"/>
  <c r="B388" i="7"/>
  <c r="I350" i="7"/>
  <c r="E388" i="7"/>
  <c r="K387" i="7" a="1"/>
  <c r="K387" i="7" s="1"/>
  <c r="L387" i="7" a="1"/>
  <c r="L387" i="7" s="1"/>
  <c r="P387" i="7" a="1"/>
  <c r="P387" i="7" s="1"/>
  <c r="O387" i="7" a="1"/>
  <c r="O387" i="7" s="1"/>
  <c r="T387" i="7" a="1"/>
  <c r="T387" i="7" s="1"/>
  <c r="X387" i="7" a="1"/>
  <c r="X387" i="7" s="1"/>
  <c r="D387" i="7"/>
  <c r="W387" i="7" a="1"/>
  <c r="W387" i="7" s="1"/>
  <c r="S387" i="7" a="1"/>
  <c r="S387" i="7" s="1"/>
  <c r="M386" i="7"/>
  <c r="N386" i="7"/>
  <c r="F388" i="7"/>
  <c r="H349" i="7"/>
  <c r="J350" i="7"/>
  <c r="G349" i="7"/>
  <c r="A396" i="15"/>
  <c r="AA390" i="7" l="1"/>
  <c r="Q400" i="15" s="1"/>
  <c r="F400" i="15" s="1"/>
  <c r="B389" i="7"/>
  <c r="V387" i="7"/>
  <c r="U387" i="7"/>
  <c r="M387" i="7"/>
  <c r="N387" i="7"/>
  <c r="H350" i="7"/>
  <c r="A397" i="15"/>
  <c r="Z387" i="7"/>
  <c r="Y387" i="7"/>
  <c r="F389" i="7"/>
  <c r="E389" i="7"/>
  <c r="R387" i="7"/>
  <c r="Q387" i="7"/>
  <c r="W388" i="7" a="1"/>
  <c r="W388" i="7" s="1"/>
  <c r="O388" i="7" a="1"/>
  <c r="O388" i="7" s="1"/>
  <c r="S388" i="7" a="1"/>
  <c r="S388" i="7" s="1"/>
  <c r="D388" i="7"/>
  <c r="K388" i="7" a="1"/>
  <c r="K388" i="7" s="1"/>
  <c r="P388" i="7" a="1"/>
  <c r="P388" i="7" s="1"/>
  <c r="T388" i="7" a="1"/>
  <c r="T388" i="7" s="1"/>
  <c r="L388" i="7" a="1"/>
  <c r="L388" i="7" s="1"/>
  <c r="X388" i="7" a="1"/>
  <c r="X388" i="7" s="1"/>
  <c r="G350" i="7"/>
  <c r="I351" i="7"/>
  <c r="J351" i="7"/>
  <c r="M388" i="7" l="1"/>
  <c r="N388" i="7"/>
  <c r="AA391" i="7"/>
  <c r="Q401" i="15" s="1"/>
  <c r="F401" i="15" s="1"/>
  <c r="R388" i="7"/>
  <c r="Q388" i="7"/>
  <c r="D389" i="7"/>
  <c r="W389" i="7" a="1"/>
  <c r="W389" i="7" s="1"/>
  <c r="S389" i="7" a="1"/>
  <c r="S389" i="7" s="1"/>
  <c r="T389" i="7" a="1"/>
  <c r="T389" i="7" s="1"/>
  <c r="L389" i="7" a="1"/>
  <c r="L389" i="7" s="1"/>
  <c r="X389" i="7" a="1"/>
  <c r="X389" i="7" s="1"/>
  <c r="P389" i="7" a="1"/>
  <c r="P389" i="7" s="1"/>
  <c r="K389" i="7" a="1"/>
  <c r="K389" i="7" s="1"/>
  <c r="O389" i="7" a="1"/>
  <c r="O389" i="7" s="1"/>
  <c r="A398" i="15"/>
  <c r="J352" i="7"/>
  <c r="Z388" i="7"/>
  <c r="Y388" i="7"/>
  <c r="F390" i="7"/>
  <c r="B390" i="7"/>
  <c r="I352" i="7"/>
  <c r="H351" i="7"/>
  <c r="G351" i="7"/>
  <c r="V388" i="7"/>
  <c r="U388" i="7"/>
  <c r="F391" i="7" l="1"/>
  <c r="E390" i="7"/>
  <c r="N389" i="7"/>
  <c r="M389" i="7"/>
  <c r="J353" i="7"/>
  <c r="I353" i="7"/>
  <c r="AA392" i="7"/>
  <c r="Q402" i="15" s="1"/>
  <c r="F402" i="15" s="1"/>
  <c r="A399" i="15"/>
  <c r="R389" i="7"/>
  <c r="Q389" i="7"/>
  <c r="E391" i="7"/>
  <c r="G352" i="7"/>
  <c r="B391" i="7"/>
  <c r="H352" i="7"/>
  <c r="Y389" i="7"/>
  <c r="Z389" i="7"/>
  <c r="V389" i="7"/>
  <c r="U389" i="7"/>
  <c r="L391" i="7" l="1" a="1"/>
  <c r="L391" i="7" s="1"/>
  <c r="X391" i="7" a="1"/>
  <c r="X391" i="7" s="1"/>
  <c r="W391" i="7" a="1"/>
  <c r="W391" i="7" s="1"/>
  <c r="S391" i="7" a="1"/>
  <c r="S391" i="7" s="1"/>
  <c r="P391" i="7" a="1"/>
  <c r="P391" i="7" s="1"/>
  <c r="T391" i="7" a="1"/>
  <c r="T391" i="7" s="1"/>
  <c r="D391" i="7"/>
  <c r="O391" i="7" a="1"/>
  <c r="O391" i="7" s="1"/>
  <c r="K391" i="7" a="1"/>
  <c r="K391" i="7" s="1"/>
  <c r="G353" i="7"/>
  <c r="I354" i="7"/>
  <c r="J354" i="7"/>
  <c r="AA393" i="7"/>
  <c r="Q403" i="15" s="1"/>
  <c r="F403" i="15" s="1"/>
  <c r="F392" i="7"/>
  <c r="B392" i="7"/>
  <c r="E392" i="7"/>
  <c r="H353" i="7"/>
  <c r="O390" i="7" a="1"/>
  <c r="O390" i="7" s="1"/>
  <c r="D390" i="7"/>
  <c r="W390" i="7" a="1"/>
  <c r="W390" i="7" s="1"/>
  <c r="K390" i="7" a="1"/>
  <c r="K390" i="7" s="1"/>
  <c r="X390" i="7" a="1"/>
  <c r="X390" i="7" s="1"/>
  <c r="S390" i="7" a="1"/>
  <c r="S390" i="7" s="1"/>
  <c r="L390" i="7" a="1"/>
  <c r="L390" i="7" s="1"/>
  <c r="P390" i="7" a="1"/>
  <c r="P390" i="7" s="1"/>
  <c r="T390" i="7" a="1"/>
  <c r="T390" i="7" s="1"/>
  <c r="H354" i="7" l="1"/>
  <c r="G354" i="7"/>
  <c r="B393" i="7"/>
  <c r="M390" i="7"/>
  <c r="N390" i="7"/>
  <c r="J355" i="7"/>
  <c r="V391" i="7"/>
  <c r="U391" i="7"/>
  <c r="Z391" i="7"/>
  <c r="Y391" i="7"/>
  <c r="I355" i="7"/>
  <c r="AA394" i="7"/>
  <c r="Q404" i="15" s="1"/>
  <c r="F404" i="15" s="1"/>
  <c r="V390" i="7"/>
  <c r="U390" i="7"/>
  <c r="Y390" i="7"/>
  <c r="Z390" i="7"/>
  <c r="A400" i="15"/>
  <c r="D392" i="7"/>
  <c r="X392" i="7" a="1"/>
  <c r="X392" i="7" s="1"/>
  <c r="K392" i="7" a="1"/>
  <c r="K392" i="7" s="1"/>
  <c r="O392" i="7" a="1"/>
  <c r="O392" i="7" s="1"/>
  <c r="S392" i="7" a="1"/>
  <c r="S392" i="7" s="1"/>
  <c r="L392" i="7" a="1"/>
  <c r="L392" i="7" s="1"/>
  <c r="P392" i="7" a="1"/>
  <c r="P392" i="7" s="1"/>
  <c r="W392" i="7" a="1"/>
  <c r="W392" i="7" s="1"/>
  <c r="T392" i="7" a="1"/>
  <c r="T392" i="7" s="1"/>
  <c r="F393" i="7"/>
  <c r="Q391" i="7"/>
  <c r="R391" i="7"/>
  <c r="M391" i="7"/>
  <c r="N391" i="7"/>
  <c r="Q390" i="7"/>
  <c r="R390" i="7"/>
  <c r="E393" i="7"/>
  <c r="A401" i="15"/>
  <c r="F394" i="7" l="1"/>
  <c r="AA395" i="7"/>
  <c r="Q405" i="15" s="1"/>
  <c r="F405" i="15" s="1"/>
  <c r="B394" i="7"/>
  <c r="N392" i="7"/>
  <c r="M392" i="7"/>
  <c r="Y392" i="7"/>
  <c r="Z392" i="7"/>
  <c r="J356" i="7"/>
  <c r="L393" i="7" a="1"/>
  <c r="L393" i="7" s="1"/>
  <c r="K393" i="7" a="1"/>
  <c r="K393" i="7" s="1"/>
  <c r="D393" i="7"/>
  <c r="X393" i="7" a="1"/>
  <c r="X393" i="7" s="1"/>
  <c r="O393" i="7" a="1"/>
  <c r="O393" i="7" s="1"/>
  <c r="S393" i="7" a="1"/>
  <c r="S393" i="7" s="1"/>
  <c r="P393" i="7" a="1"/>
  <c r="P393" i="7" s="1"/>
  <c r="W393" i="7" a="1"/>
  <c r="W393" i="7" s="1"/>
  <c r="T393" i="7" a="1"/>
  <c r="T393" i="7" s="1"/>
  <c r="A402" i="15"/>
  <c r="U392" i="7"/>
  <c r="V392" i="7"/>
  <c r="G355" i="7"/>
  <c r="H355" i="7"/>
  <c r="I356" i="7"/>
  <c r="Q392" i="7"/>
  <c r="R392" i="7"/>
  <c r="I357" i="7" l="1"/>
  <c r="AA396" i="7"/>
  <c r="Q406" i="15" s="1"/>
  <c r="F406" i="15" s="1"/>
  <c r="A403" i="15"/>
  <c r="Y393" i="7"/>
  <c r="Z393" i="7"/>
  <c r="R393" i="7"/>
  <c r="Q393" i="7"/>
  <c r="H356" i="7"/>
  <c r="F395" i="7"/>
  <c r="J357" i="7"/>
  <c r="B395" i="7"/>
  <c r="G356" i="7"/>
  <c r="E394" i="7"/>
  <c r="V393" i="7"/>
  <c r="U393" i="7"/>
  <c r="M393" i="7"/>
  <c r="N393" i="7"/>
  <c r="T394" i="7" l="1" a="1"/>
  <c r="T394" i="7" s="1"/>
  <c r="U394" i="7" s="1"/>
  <c r="V394" i="7" s="1"/>
  <c r="K394" i="7" a="1"/>
  <c r="K394" i="7" s="1"/>
  <c r="L394" i="7" a="1"/>
  <c r="L394" i="7" s="1"/>
  <c r="O394" i="7" a="1"/>
  <c r="O394" i="7" s="1"/>
  <c r="P394" i="7" a="1"/>
  <c r="P394" i="7" s="1"/>
  <c r="X394" i="7" a="1"/>
  <c r="X394" i="7" s="1"/>
  <c r="Y394" i="7" s="1"/>
  <c r="Z394" i="7" s="1"/>
  <c r="S394" i="7" a="1"/>
  <c r="S394" i="7" s="1"/>
  <c r="W394" i="7" a="1"/>
  <c r="W394" i="7" s="1"/>
  <c r="D394" i="7"/>
  <c r="I358" i="7"/>
  <c r="J358" i="7"/>
  <c r="H357" i="7"/>
  <c r="E395" i="7"/>
  <c r="B396" i="7"/>
  <c r="F396" i="7"/>
  <c r="E396" i="7"/>
  <c r="G357" i="7"/>
  <c r="AA397" i="7"/>
  <c r="Q407" i="15" s="1"/>
  <c r="F407" i="15" s="1"/>
  <c r="F397" i="7" l="1"/>
  <c r="AA398" i="7"/>
  <c r="Q408" i="15" s="1"/>
  <c r="F408" i="15" s="1"/>
  <c r="R394" i="7"/>
  <c r="Q394" i="7"/>
  <c r="J359" i="7"/>
  <c r="S396" i="7" a="1"/>
  <c r="S396" i="7" s="1"/>
  <c r="D396" i="7"/>
  <c r="T396" i="7" a="1"/>
  <c r="T396" i="7" s="1"/>
  <c r="P396" i="7" a="1"/>
  <c r="P396" i="7" s="1"/>
  <c r="O396" i="7" a="1"/>
  <c r="O396" i="7" s="1"/>
  <c r="X396" i="7" a="1"/>
  <c r="X396" i="7" s="1"/>
  <c r="L396" i="7" a="1"/>
  <c r="L396" i="7" s="1"/>
  <c r="W396" i="7" a="1"/>
  <c r="W396" i="7" s="1"/>
  <c r="K396" i="7" a="1"/>
  <c r="K396" i="7" s="1"/>
  <c r="P395" i="7" a="1"/>
  <c r="P395" i="7" s="1"/>
  <c r="D395" i="7"/>
  <c r="L395" i="7" a="1"/>
  <c r="L395" i="7" s="1"/>
  <c r="T395" i="7" a="1"/>
  <c r="T395" i="7" s="1"/>
  <c r="K395" i="7" a="1"/>
  <c r="K395" i="7" s="1"/>
  <c r="X395" i="7" a="1"/>
  <c r="X395" i="7" s="1"/>
  <c r="O395" i="7" a="1"/>
  <c r="O395" i="7" s="1"/>
  <c r="S395" i="7" a="1"/>
  <c r="S395" i="7" s="1"/>
  <c r="W395" i="7" a="1"/>
  <c r="W395" i="7" s="1"/>
  <c r="A404" i="15"/>
  <c r="G358" i="7"/>
  <c r="B397" i="7"/>
  <c r="H358" i="7"/>
  <c r="N394" i="7"/>
  <c r="M394" i="7"/>
  <c r="I359" i="7"/>
  <c r="Q395" i="7" l="1"/>
  <c r="R395" i="7"/>
  <c r="M396" i="7"/>
  <c r="N396" i="7"/>
  <c r="U396" i="7"/>
  <c r="V396" i="7"/>
  <c r="G359" i="7"/>
  <c r="E397" i="7"/>
  <c r="U395" i="7"/>
  <c r="V395" i="7"/>
  <c r="Y396" i="7"/>
  <c r="Z396" i="7"/>
  <c r="F398" i="7"/>
  <c r="B398" i="7"/>
  <c r="H359" i="7"/>
  <c r="E398" i="7"/>
  <c r="AA399" i="7"/>
  <c r="Q409" i="15" s="1"/>
  <c r="F409" i="15" s="1"/>
  <c r="I360" i="7"/>
  <c r="J360" i="7"/>
  <c r="M395" i="7"/>
  <c r="N395" i="7"/>
  <c r="A405" i="15"/>
  <c r="Y395" i="7"/>
  <c r="Z395" i="7"/>
  <c r="A406" i="15"/>
  <c r="Q396" i="7"/>
  <c r="R396" i="7"/>
  <c r="D397" i="7" l="1"/>
  <c r="K397" i="7" a="1"/>
  <c r="K397" i="7" s="1"/>
  <c r="P397" i="7" a="1"/>
  <c r="P397" i="7" s="1"/>
  <c r="O397" i="7" a="1"/>
  <c r="O397" i="7" s="1"/>
  <c r="X397" i="7" a="1"/>
  <c r="X397" i="7" s="1"/>
  <c r="W397" i="7" a="1"/>
  <c r="W397" i="7" s="1"/>
  <c r="S397" i="7" a="1"/>
  <c r="S397" i="7" s="1"/>
  <c r="T397" i="7" a="1"/>
  <c r="T397" i="7" s="1"/>
  <c r="L397" i="7" a="1"/>
  <c r="L397" i="7" s="1"/>
  <c r="J361" i="7"/>
  <c r="I361" i="7"/>
  <c r="B399" i="7"/>
  <c r="G360" i="7"/>
  <c r="AA400" i="7"/>
  <c r="Q410" i="15" s="1"/>
  <c r="F410" i="15" s="1"/>
  <c r="H360" i="7"/>
  <c r="F399" i="7"/>
  <c r="L398" i="7" a="1"/>
  <c r="L398" i="7" s="1"/>
  <c r="W398" i="7" a="1"/>
  <c r="W398" i="7" s="1"/>
  <c r="D398" i="7"/>
  <c r="O398" i="7" a="1"/>
  <c r="O398" i="7" s="1"/>
  <c r="X398" i="7" a="1"/>
  <c r="X398" i="7" s="1"/>
  <c r="K398" i="7" a="1"/>
  <c r="K398" i="7" s="1"/>
  <c r="P398" i="7" a="1"/>
  <c r="P398" i="7" s="1"/>
  <c r="T398" i="7" a="1"/>
  <c r="T398" i="7" s="1"/>
  <c r="S398" i="7" a="1"/>
  <c r="S398" i="7" s="1"/>
  <c r="G361" i="7" l="1"/>
  <c r="AA401" i="7"/>
  <c r="Q411" i="15" s="1"/>
  <c r="F411" i="15" s="1"/>
  <c r="V398" i="7"/>
  <c r="U398" i="7"/>
  <c r="A408" i="15"/>
  <c r="F400" i="7"/>
  <c r="A407" i="15"/>
  <c r="N397" i="7"/>
  <c r="M397" i="7"/>
  <c r="Y397" i="7"/>
  <c r="Z397" i="7"/>
  <c r="R398" i="7"/>
  <c r="Q398" i="7"/>
  <c r="V397" i="7"/>
  <c r="U397" i="7"/>
  <c r="I362" i="7"/>
  <c r="B400" i="7"/>
  <c r="E399" i="7"/>
  <c r="E400" i="7"/>
  <c r="H361" i="7"/>
  <c r="Q397" i="7"/>
  <c r="R397" i="7"/>
  <c r="J362" i="7"/>
  <c r="Z398" i="7"/>
  <c r="Y398" i="7"/>
  <c r="N398" i="7"/>
  <c r="M398" i="7"/>
  <c r="I363" i="7" l="1"/>
  <c r="H362" i="7"/>
  <c r="J363" i="7"/>
  <c r="AA402" i="7"/>
  <c r="Q412" i="15" s="1"/>
  <c r="F412" i="15" s="1"/>
  <c r="G362" i="7"/>
  <c r="O400" i="7" a="1"/>
  <c r="O400" i="7" s="1"/>
  <c r="L400" i="7" a="1"/>
  <c r="L400" i="7" s="1"/>
  <c r="K400" i="7" a="1"/>
  <c r="K400" i="7" s="1"/>
  <c r="D400" i="7"/>
  <c r="P400" i="7" a="1"/>
  <c r="P400" i="7" s="1"/>
  <c r="S400" i="7" a="1"/>
  <c r="S400" i="7" s="1"/>
  <c r="W400" i="7" a="1"/>
  <c r="W400" i="7" s="1"/>
  <c r="T400" i="7" a="1"/>
  <c r="T400" i="7" s="1"/>
  <c r="X400" i="7" a="1"/>
  <c r="X400" i="7" s="1"/>
  <c r="B401" i="7"/>
  <c r="L399" i="7" a="1"/>
  <c r="L399" i="7" s="1"/>
  <c r="W399" i="7" a="1"/>
  <c r="W399" i="7" s="1"/>
  <c r="O399" i="7" a="1"/>
  <c r="O399" i="7" s="1"/>
  <c r="P399" i="7" a="1"/>
  <c r="P399" i="7" s="1"/>
  <c r="T399" i="7" a="1"/>
  <c r="T399" i="7" s="1"/>
  <c r="U399" i="7" s="1"/>
  <c r="V399" i="7" s="1"/>
  <c r="D399" i="7"/>
  <c r="X399" i="7" a="1"/>
  <c r="X399" i="7" s="1"/>
  <c r="Y399" i="7" s="1"/>
  <c r="Z399" i="7" s="1"/>
  <c r="S399" i="7" a="1"/>
  <c r="S399" i="7" s="1"/>
  <c r="K399" i="7" a="1"/>
  <c r="K399" i="7" s="1"/>
  <c r="E401" i="7"/>
  <c r="F401" i="7"/>
  <c r="Y400" i="7" l="1"/>
  <c r="Z400" i="7"/>
  <c r="Q400" i="7"/>
  <c r="R400" i="7"/>
  <c r="E402" i="7"/>
  <c r="H363" i="7"/>
  <c r="I364" i="7"/>
  <c r="F402" i="7"/>
  <c r="T401" i="7" a="1"/>
  <c r="T401" i="7" s="1"/>
  <c r="W401" i="7" a="1"/>
  <c r="W401" i="7" s="1"/>
  <c r="D401" i="7"/>
  <c r="L401" i="7" a="1"/>
  <c r="L401" i="7" s="1"/>
  <c r="K401" i="7" a="1"/>
  <c r="K401" i="7" s="1"/>
  <c r="X401" i="7" a="1"/>
  <c r="X401" i="7" s="1"/>
  <c r="S401" i="7" a="1"/>
  <c r="S401" i="7" s="1"/>
  <c r="O401" i="7" a="1"/>
  <c r="O401" i="7" s="1"/>
  <c r="P401" i="7" a="1"/>
  <c r="P401" i="7" s="1"/>
  <c r="B402" i="7"/>
  <c r="V400" i="7"/>
  <c r="U400" i="7"/>
  <c r="J364" i="7"/>
  <c r="AA403" i="7"/>
  <c r="Q413" i="15" s="1"/>
  <c r="F413" i="15" s="1"/>
  <c r="N399" i="7"/>
  <c r="M399" i="7"/>
  <c r="A410" i="15"/>
  <c r="A409" i="15"/>
  <c r="R399" i="7"/>
  <c r="Q399" i="7"/>
  <c r="N400" i="7"/>
  <c r="M400" i="7"/>
  <c r="G363" i="7"/>
  <c r="AA404" i="7" l="1"/>
  <c r="Q414" i="15" s="1"/>
  <c r="F414" i="15" s="1"/>
  <c r="B403" i="7"/>
  <c r="E403" i="7"/>
  <c r="Z401" i="7"/>
  <c r="Y401" i="7"/>
  <c r="H364" i="7"/>
  <c r="I365" i="7"/>
  <c r="J365" i="7"/>
  <c r="A411" i="15"/>
  <c r="R401" i="7"/>
  <c r="Q401" i="7"/>
  <c r="U401" i="7"/>
  <c r="V401" i="7"/>
  <c r="G364" i="7"/>
  <c r="F403" i="7"/>
  <c r="N401" i="7"/>
  <c r="M401" i="7"/>
  <c r="O402" i="7" a="1"/>
  <c r="O402" i="7" s="1"/>
  <c r="P402" i="7" a="1"/>
  <c r="P402" i="7" s="1"/>
  <c r="D402" i="7"/>
  <c r="X402" i="7" a="1"/>
  <c r="X402" i="7" s="1"/>
  <c r="K402" i="7" a="1"/>
  <c r="K402" i="7" s="1"/>
  <c r="T402" i="7" a="1"/>
  <c r="T402" i="7" s="1"/>
  <c r="S402" i="7" a="1"/>
  <c r="S402" i="7" s="1"/>
  <c r="W402" i="7" a="1"/>
  <c r="W402" i="7" s="1"/>
  <c r="L402" i="7" a="1"/>
  <c r="L402" i="7" s="1"/>
  <c r="F404" i="7" l="1"/>
  <c r="M402" i="7"/>
  <c r="N402" i="7"/>
  <c r="AA405" i="7"/>
  <c r="Q415" i="15" s="1"/>
  <c r="F415" i="15" s="1"/>
  <c r="Y402" i="7"/>
  <c r="Z402" i="7"/>
  <c r="I366" i="7"/>
  <c r="H365" i="7"/>
  <c r="A412" i="15"/>
  <c r="E404" i="7"/>
  <c r="J366" i="7"/>
  <c r="D403" i="7"/>
  <c r="T403" i="7" a="1"/>
  <c r="T403" i="7" s="1"/>
  <c r="K403" i="7" a="1"/>
  <c r="K403" i="7" s="1"/>
  <c r="S403" i="7" a="1"/>
  <c r="S403" i="7" s="1"/>
  <c r="O403" i="7" a="1"/>
  <c r="O403" i="7" s="1"/>
  <c r="L403" i="7" a="1"/>
  <c r="L403" i="7" s="1"/>
  <c r="X403" i="7" a="1"/>
  <c r="X403" i="7" s="1"/>
  <c r="W403" i="7" a="1"/>
  <c r="W403" i="7" s="1"/>
  <c r="P403" i="7" a="1"/>
  <c r="P403" i="7" s="1"/>
  <c r="V402" i="7"/>
  <c r="U402" i="7"/>
  <c r="R402" i="7"/>
  <c r="Q402" i="7"/>
  <c r="G365" i="7"/>
  <c r="B404" i="7"/>
  <c r="Y403" i="7" l="1"/>
  <c r="Z403" i="7"/>
  <c r="I367" i="7"/>
  <c r="N403" i="7"/>
  <c r="M403" i="7"/>
  <c r="U403" i="7"/>
  <c r="V403" i="7"/>
  <c r="X404" i="7" a="1"/>
  <c r="X404" i="7" s="1"/>
  <c r="K404" i="7" a="1"/>
  <c r="K404" i="7" s="1"/>
  <c r="W404" i="7" a="1"/>
  <c r="W404" i="7" s="1"/>
  <c r="S404" i="7" a="1"/>
  <c r="S404" i="7" s="1"/>
  <c r="T404" i="7" a="1"/>
  <c r="T404" i="7" s="1"/>
  <c r="D404" i="7"/>
  <c r="O404" i="7" a="1"/>
  <c r="O404" i="7" s="1"/>
  <c r="P404" i="7" a="1"/>
  <c r="P404" i="7" s="1"/>
  <c r="L404" i="7" a="1"/>
  <c r="L404" i="7" s="1"/>
  <c r="F405" i="7"/>
  <c r="Q403" i="7"/>
  <c r="R403" i="7"/>
  <c r="H366" i="7"/>
  <c r="A413" i="15"/>
  <c r="G366" i="7"/>
  <c r="AA406" i="7"/>
  <c r="Q416" i="15" s="1"/>
  <c r="F416" i="15" s="1"/>
  <c r="J367" i="7"/>
  <c r="B405" i="7"/>
  <c r="F406" i="7" l="1"/>
  <c r="I368" i="7"/>
  <c r="B406" i="7"/>
  <c r="H367" i="7"/>
  <c r="R404" i="7"/>
  <c r="Q404" i="7"/>
  <c r="E405" i="7"/>
  <c r="A414" i="15"/>
  <c r="G367" i="7"/>
  <c r="J368" i="7"/>
  <c r="AA407" i="7"/>
  <c r="Q417" i="15" s="1"/>
  <c r="F417" i="15" s="1"/>
  <c r="E406" i="7"/>
  <c r="M404" i="7"/>
  <c r="N404" i="7"/>
  <c r="U404" i="7"/>
  <c r="V404" i="7"/>
  <c r="Y404" i="7"/>
  <c r="Z404" i="7"/>
  <c r="D405" i="7" l="1"/>
  <c r="L405" i="7" a="1"/>
  <c r="L405" i="7" s="1"/>
  <c r="O405" i="7" a="1"/>
  <c r="O405" i="7" s="1"/>
  <c r="S405" i="7" a="1"/>
  <c r="S405" i="7" s="1"/>
  <c r="W405" i="7" a="1"/>
  <c r="W405" i="7" s="1"/>
  <c r="K405" i="7" a="1"/>
  <c r="K405" i="7" s="1"/>
  <c r="T405" i="7" a="1"/>
  <c r="T405" i="7" s="1"/>
  <c r="X405" i="7" a="1"/>
  <c r="X405" i="7" s="1"/>
  <c r="P405" i="7" a="1"/>
  <c r="P405" i="7" s="1"/>
  <c r="D406" i="7"/>
  <c r="L406" i="7" a="1"/>
  <c r="L406" i="7" s="1"/>
  <c r="P406" i="7" a="1"/>
  <c r="P406" i="7" s="1"/>
  <c r="T406" i="7" a="1"/>
  <c r="T406" i="7" s="1"/>
  <c r="X406" i="7" a="1"/>
  <c r="X406" i="7" s="1"/>
  <c r="K406" i="7" a="1"/>
  <c r="K406" i="7" s="1"/>
  <c r="O406" i="7" a="1"/>
  <c r="O406" i="7" s="1"/>
  <c r="W406" i="7" a="1"/>
  <c r="W406" i="7" s="1"/>
  <c r="S406" i="7" a="1"/>
  <c r="S406" i="7" s="1"/>
  <c r="B407" i="7"/>
  <c r="I369" i="7"/>
  <c r="AA408" i="7"/>
  <c r="Q418" i="15" s="1"/>
  <c r="F418" i="15" s="1"/>
  <c r="J369" i="7"/>
  <c r="F407" i="7"/>
  <c r="H368" i="7"/>
  <c r="E407" i="7"/>
  <c r="G368" i="7"/>
  <c r="Y405" i="7" l="1"/>
  <c r="Z405" i="7"/>
  <c r="I370" i="7"/>
  <c r="N406" i="7"/>
  <c r="M406" i="7"/>
  <c r="V405" i="7"/>
  <c r="U405" i="7"/>
  <c r="AA409" i="7"/>
  <c r="Q419" i="15" s="1"/>
  <c r="F419" i="15" s="1"/>
  <c r="E408" i="7"/>
  <c r="O407" i="7" a="1"/>
  <c r="O407" i="7" s="1"/>
  <c r="L407" i="7" a="1"/>
  <c r="L407" i="7" s="1"/>
  <c r="W407" i="7" a="1"/>
  <c r="W407" i="7" s="1"/>
  <c r="S407" i="7" a="1"/>
  <c r="S407" i="7" s="1"/>
  <c r="D407" i="7"/>
  <c r="X407" i="7" a="1"/>
  <c r="X407" i="7" s="1"/>
  <c r="Y407" i="7" s="1"/>
  <c r="Z407" i="7" s="1"/>
  <c r="K407" i="7" a="1"/>
  <c r="K407" i="7" s="1"/>
  <c r="T407" i="7" a="1"/>
  <c r="T407" i="7" s="1"/>
  <c r="U407" i="7" s="1"/>
  <c r="V407" i="7" s="1"/>
  <c r="P407" i="7" a="1"/>
  <c r="P407" i="7" s="1"/>
  <c r="H369" i="7"/>
  <c r="B408" i="7"/>
  <c r="Z406" i="7"/>
  <c r="Y406" i="7"/>
  <c r="N405" i="7"/>
  <c r="M405" i="7"/>
  <c r="A415" i="15"/>
  <c r="G369" i="7"/>
  <c r="Q406" i="7"/>
  <c r="R406" i="7"/>
  <c r="J370" i="7"/>
  <c r="F408" i="7"/>
  <c r="A416" i="15"/>
  <c r="U406" i="7"/>
  <c r="V406" i="7"/>
  <c r="R405" i="7"/>
  <c r="Q405" i="7"/>
  <c r="B409" i="7" l="1"/>
  <c r="AA410" i="7"/>
  <c r="Q420" i="15" s="1"/>
  <c r="F420" i="15" s="1"/>
  <c r="K408" i="7" a="1"/>
  <c r="K408" i="7" s="1"/>
  <c r="S408" i="7" a="1"/>
  <c r="S408" i="7" s="1"/>
  <c r="T408" i="7" a="1"/>
  <c r="T408" i="7" s="1"/>
  <c r="L408" i="7" a="1"/>
  <c r="L408" i="7" s="1"/>
  <c r="D408" i="7"/>
  <c r="X408" i="7" a="1"/>
  <c r="X408" i="7" s="1"/>
  <c r="O408" i="7" a="1"/>
  <c r="O408" i="7" s="1"/>
  <c r="P408" i="7" a="1"/>
  <c r="P408" i="7" s="1"/>
  <c r="W408" i="7" a="1"/>
  <c r="W408" i="7" s="1"/>
  <c r="G370" i="7"/>
  <c r="I371" i="7"/>
  <c r="J371" i="7"/>
  <c r="F409" i="7"/>
  <c r="N407" i="7"/>
  <c r="M407" i="7"/>
  <c r="H370" i="7"/>
  <c r="Q407" i="7"/>
  <c r="R407" i="7"/>
  <c r="A417" i="15"/>
  <c r="E410" i="7" l="1"/>
  <c r="A418" i="15"/>
  <c r="R408" i="7"/>
  <c r="Q408" i="7"/>
  <c r="N408" i="7"/>
  <c r="M408" i="7"/>
  <c r="I372" i="7"/>
  <c r="AA411" i="7"/>
  <c r="Q421" i="15" s="1"/>
  <c r="F421" i="15" s="1"/>
  <c r="J372" i="7"/>
  <c r="E409" i="7"/>
  <c r="B410" i="7"/>
  <c r="H371" i="7"/>
  <c r="U408" i="7"/>
  <c r="V408" i="7"/>
  <c r="F410" i="7"/>
  <c r="G371" i="7"/>
  <c r="Z408" i="7"/>
  <c r="Y408" i="7"/>
  <c r="T409" i="7" l="1" a="1"/>
  <c r="T409" i="7" s="1"/>
  <c r="P409" i="7" a="1"/>
  <c r="P409" i="7" s="1"/>
  <c r="O409" i="7" a="1"/>
  <c r="O409" i="7" s="1"/>
  <c r="D409" i="7"/>
  <c r="S409" i="7" a="1"/>
  <c r="S409" i="7" s="1"/>
  <c r="X409" i="7" a="1"/>
  <c r="X409" i="7" s="1"/>
  <c r="L409" i="7" a="1"/>
  <c r="L409" i="7" s="1"/>
  <c r="K409" i="7" a="1"/>
  <c r="K409" i="7" s="1"/>
  <c r="W409" i="7" a="1"/>
  <c r="W409" i="7" s="1"/>
  <c r="F411" i="7"/>
  <c r="I373" i="7"/>
  <c r="H372" i="7"/>
  <c r="G372" i="7"/>
  <c r="B411" i="7"/>
  <c r="T410" i="7" a="1"/>
  <c r="T410" i="7" s="1"/>
  <c r="L410" i="7" a="1"/>
  <c r="L410" i="7" s="1"/>
  <c r="P410" i="7" a="1"/>
  <c r="P410" i="7" s="1"/>
  <c r="W410" i="7" a="1"/>
  <c r="W410" i="7" s="1"/>
  <c r="O410" i="7" a="1"/>
  <c r="O410" i="7" s="1"/>
  <c r="K410" i="7" a="1"/>
  <c r="K410" i="7" s="1"/>
  <c r="X410" i="7" a="1"/>
  <c r="X410" i="7" s="1"/>
  <c r="D410" i="7"/>
  <c r="S410" i="7" a="1"/>
  <c r="S410" i="7" s="1"/>
  <c r="AA412" i="7"/>
  <c r="Q422" i="15" s="1"/>
  <c r="F422" i="15" s="1"/>
  <c r="J373" i="7"/>
  <c r="J374" i="7" l="1"/>
  <c r="AA413" i="7"/>
  <c r="Q423" i="15" s="1"/>
  <c r="F423" i="15" s="1"/>
  <c r="E412" i="7"/>
  <c r="U410" i="7"/>
  <c r="V410" i="7"/>
  <c r="U409" i="7"/>
  <c r="V409" i="7"/>
  <c r="I374" i="7"/>
  <c r="H373" i="7"/>
  <c r="E411" i="7"/>
  <c r="G373" i="7"/>
  <c r="A420" i="15"/>
  <c r="M409" i="7"/>
  <c r="N409" i="7"/>
  <c r="B412" i="7"/>
  <c r="Y410" i="7"/>
  <c r="Z410" i="7"/>
  <c r="Q410" i="7"/>
  <c r="R410" i="7"/>
  <c r="F412" i="7"/>
  <c r="M410" i="7"/>
  <c r="N410" i="7"/>
  <c r="A419" i="15"/>
  <c r="Z409" i="7"/>
  <c r="Y409" i="7"/>
  <c r="R409" i="7"/>
  <c r="Q409" i="7"/>
  <c r="B413" i="7" l="1"/>
  <c r="G374" i="7"/>
  <c r="F413" i="7"/>
  <c r="I375" i="7"/>
  <c r="AA414" i="7"/>
  <c r="Q424" i="15" s="1"/>
  <c r="F424" i="15" s="1"/>
  <c r="X411" i="7" a="1"/>
  <c r="X411" i="7" s="1"/>
  <c r="L411" i="7" a="1"/>
  <c r="L411" i="7" s="1"/>
  <c r="D411" i="7"/>
  <c r="W411" i="7" a="1"/>
  <c r="W411" i="7" s="1"/>
  <c r="T411" i="7" a="1"/>
  <c r="T411" i="7" s="1"/>
  <c r="O411" i="7" a="1"/>
  <c r="O411" i="7" s="1"/>
  <c r="S411" i="7" a="1"/>
  <c r="S411" i="7" s="1"/>
  <c r="P411" i="7" a="1"/>
  <c r="P411" i="7" s="1"/>
  <c r="K411" i="7" a="1"/>
  <c r="K411" i="7" s="1"/>
  <c r="O412" i="7" a="1"/>
  <c r="O412" i="7" s="1"/>
  <c r="K412" i="7" a="1"/>
  <c r="K412" i="7" s="1"/>
  <c r="L412" i="7" a="1"/>
  <c r="L412" i="7" s="1"/>
  <c r="P412" i="7" a="1"/>
  <c r="P412" i="7" s="1"/>
  <c r="S412" i="7" a="1"/>
  <c r="S412" i="7" s="1"/>
  <c r="D412" i="7"/>
  <c r="T412" i="7" a="1"/>
  <c r="T412" i="7" s="1"/>
  <c r="X412" i="7" a="1"/>
  <c r="X412" i="7" s="1"/>
  <c r="W412" i="7" a="1"/>
  <c r="W412" i="7" s="1"/>
  <c r="J375" i="7"/>
  <c r="H374" i="7"/>
  <c r="F414" i="7" l="1"/>
  <c r="E413" i="7"/>
  <c r="G375" i="7"/>
  <c r="B414" i="7"/>
  <c r="M411" i="7"/>
  <c r="N411" i="7"/>
  <c r="A421" i="15"/>
  <c r="I376" i="7"/>
  <c r="J376" i="7"/>
  <c r="H375" i="7"/>
  <c r="Z412" i="7"/>
  <c r="Y412" i="7"/>
  <c r="R412" i="7"/>
  <c r="Q412" i="7"/>
  <c r="U411" i="7"/>
  <c r="V411" i="7"/>
  <c r="Z411" i="7"/>
  <c r="Y411" i="7"/>
  <c r="AA415" i="7"/>
  <c r="Q425" i="15" s="1"/>
  <c r="F425" i="15" s="1"/>
  <c r="A422" i="15"/>
  <c r="U412" i="7"/>
  <c r="V412" i="7"/>
  <c r="N412" i="7"/>
  <c r="M412" i="7"/>
  <c r="R411" i="7"/>
  <c r="Q411" i="7"/>
  <c r="AA416" i="7" l="1"/>
  <c r="Q426" i="15" s="1"/>
  <c r="F426" i="15" s="1"/>
  <c r="H376" i="7"/>
  <c r="D413" i="7"/>
  <c r="L413" i="7" a="1"/>
  <c r="L413" i="7" s="1"/>
  <c r="T413" i="7" a="1"/>
  <c r="T413" i="7" s="1"/>
  <c r="W413" i="7" a="1"/>
  <c r="W413" i="7" s="1"/>
  <c r="S413" i="7" a="1"/>
  <c r="S413" i="7" s="1"/>
  <c r="P413" i="7" a="1"/>
  <c r="P413" i="7" s="1"/>
  <c r="O413" i="7" a="1"/>
  <c r="O413" i="7" s="1"/>
  <c r="K413" i="7" a="1"/>
  <c r="K413" i="7" s="1"/>
  <c r="X413" i="7" a="1"/>
  <c r="X413" i="7" s="1"/>
  <c r="I377" i="7"/>
  <c r="J377" i="7"/>
  <c r="F415" i="7"/>
  <c r="E414" i="7"/>
  <c r="B415" i="7"/>
  <c r="G376" i="7"/>
  <c r="I378" i="7" l="1"/>
  <c r="R413" i="7"/>
  <c r="Q413" i="7"/>
  <c r="M413" i="7"/>
  <c r="N413" i="7"/>
  <c r="J378" i="7"/>
  <c r="E415" i="7"/>
  <c r="Z413" i="7"/>
  <c r="Y413" i="7"/>
  <c r="F416" i="7"/>
  <c r="B416" i="7"/>
  <c r="H377" i="7"/>
  <c r="AA417" i="7"/>
  <c r="Q427" i="15" s="1"/>
  <c r="F427" i="15" s="1"/>
  <c r="T414" i="7" a="1"/>
  <c r="T414" i="7" s="1"/>
  <c r="K414" i="7" a="1"/>
  <c r="K414" i="7" s="1"/>
  <c r="W414" i="7" a="1"/>
  <c r="W414" i="7" s="1"/>
  <c r="D414" i="7"/>
  <c r="P414" i="7" a="1"/>
  <c r="P414" i="7" s="1"/>
  <c r="S414" i="7" a="1"/>
  <c r="S414" i="7" s="1"/>
  <c r="X414" i="7" a="1"/>
  <c r="X414" i="7" s="1"/>
  <c r="O414" i="7" a="1"/>
  <c r="O414" i="7" s="1"/>
  <c r="L414" i="7" a="1"/>
  <c r="L414" i="7" s="1"/>
  <c r="A423" i="15"/>
  <c r="G377" i="7"/>
  <c r="V413" i="7"/>
  <c r="U413" i="7"/>
  <c r="F417" i="7" l="1"/>
  <c r="H378" i="7"/>
  <c r="I379" i="7"/>
  <c r="M414" i="7"/>
  <c r="N414" i="7"/>
  <c r="R414" i="7"/>
  <c r="Q414" i="7"/>
  <c r="U414" i="7"/>
  <c r="V414" i="7"/>
  <c r="P415" i="7" a="1"/>
  <c r="P415" i="7" s="1"/>
  <c r="T415" i="7" a="1"/>
  <c r="T415" i="7" s="1"/>
  <c r="S415" i="7" a="1"/>
  <c r="S415" i="7" s="1"/>
  <c r="K415" i="7" a="1"/>
  <c r="K415" i="7" s="1"/>
  <c r="L415" i="7" a="1"/>
  <c r="L415" i="7" s="1"/>
  <c r="O415" i="7" a="1"/>
  <c r="O415" i="7" s="1"/>
  <c r="W415" i="7" a="1"/>
  <c r="W415" i="7" s="1"/>
  <c r="X415" i="7" a="1"/>
  <c r="X415" i="7" s="1"/>
  <c r="D415" i="7"/>
  <c r="B417" i="7"/>
  <c r="J379" i="7"/>
  <c r="AA418" i="7"/>
  <c r="Q428" i="15" s="1"/>
  <c r="F428" i="15" s="1"/>
  <c r="E416" i="7"/>
  <c r="A424" i="15"/>
  <c r="G378" i="7"/>
  <c r="Z414" i="7"/>
  <c r="Y414" i="7"/>
  <c r="J380" i="7" l="1"/>
  <c r="B418" i="7"/>
  <c r="G379" i="7"/>
  <c r="V415" i="7"/>
  <c r="U415" i="7"/>
  <c r="I380" i="7"/>
  <c r="AA419" i="7"/>
  <c r="Q429" i="15" s="1"/>
  <c r="F429" i="15" s="1"/>
  <c r="H379" i="7"/>
  <c r="M415" i="7"/>
  <c r="N415" i="7"/>
  <c r="R415" i="7"/>
  <c r="Q415" i="7"/>
  <c r="F418" i="7"/>
  <c r="A425" i="15"/>
  <c r="E417" i="7"/>
  <c r="O416" i="7" a="1"/>
  <c r="O416" i="7" s="1"/>
  <c r="T416" i="7" a="1"/>
  <c r="T416" i="7" s="1"/>
  <c r="P416" i="7" a="1"/>
  <c r="P416" i="7" s="1"/>
  <c r="K416" i="7" a="1"/>
  <c r="K416" i="7" s="1"/>
  <c r="L416" i="7" a="1"/>
  <c r="L416" i="7" s="1"/>
  <c r="X416" i="7" a="1"/>
  <c r="X416" i="7" s="1"/>
  <c r="S416" i="7" a="1"/>
  <c r="S416" i="7" s="1"/>
  <c r="W416" i="7" a="1"/>
  <c r="W416" i="7" s="1"/>
  <c r="D416" i="7"/>
  <c r="Z415" i="7"/>
  <c r="Y415" i="7"/>
  <c r="F419" i="7" l="1"/>
  <c r="J381" i="7"/>
  <c r="AA420" i="7"/>
  <c r="Q430" i="15" s="1"/>
  <c r="F430" i="15" s="1"/>
  <c r="Z416" i="7"/>
  <c r="Y416" i="7"/>
  <c r="U416" i="7"/>
  <c r="V416" i="7"/>
  <c r="A426" i="15"/>
  <c r="M416" i="7"/>
  <c r="N416" i="7"/>
  <c r="B419" i="7"/>
  <c r="K417" i="7" a="1"/>
  <c r="K417" i="7" s="1"/>
  <c r="W417" i="7" a="1"/>
  <c r="W417" i="7" s="1"/>
  <c r="L417" i="7" a="1"/>
  <c r="L417" i="7" s="1"/>
  <c r="O417" i="7" a="1"/>
  <c r="O417" i="7" s="1"/>
  <c r="D417" i="7"/>
  <c r="T417" i="7" a="1"/>
  <c r="T417" i="7" s="1"/>
  <c r="P417" i="7" a="1"/>
  <c r="P417" i="7" s="1"/>
  <c r="S417" i="7" a="1"/>
  <c r="S417" i="7" s="1"/>
  <c r="X417" i="7" a="1"/>
  <c r="X417" i="7" s="1"/>
  <c r="E418" i="7"/>
  <c r="H380" i="7"/>
  <c r="I381" i="7"/>
  <c r="Q416" i="7"/>
  <c r="R416" i="7"/>
  <c r="G380" i="7"/>
  <c r="F420" i="7" l="1"/>
  <c r="A427" i="15"/>
  <c r="I382" i="7"/>
  <c r="J382" i="7"/>
  <c r="AA421" i="7"/>
  <c r="Q431" i="15" s="1"/>
  <c r="F431" i="15" s="1"/>
  <c r="R417" i="7"/>
  <c r="Q417" i="7"/>
  <c r="M417" i="7"/>
  <c r="N417" i="7"/>
  <c r="V417" i="7"/>
  <c r="U417" i="7"/>
  <c r="H381" i="7"/>
  <c r="E419" i="7"/>
  <c r="G381" i="7"/>
  <c r="K418" i="7" a="1"/>
  <c r="K418" i="7" s="1"/>
  <c r="S418" i="7" a="1"/>
  <c r="S418" i="7" s="1"/>
  <c r="T418" i="7" a="1"/>
  <c r="T418" i="7" s="1"/>
  <c r="O418" i="7" a="1"/>
  <c r="O418" i="7" s="1"/>
  <c r="X418" i="7" a="1"/>
  <c r="X418" i="7" s="1"/>
  <c r="W418" i="7" a="1"/>
  <c r="W418" i="7" s="1"/>
  <c r="P418" i="7" a="1"/>
  <c r="P418" i="7" s="1"/>
  <c r="L418" i="7" a="1"/>
  <c r="L418" i="7" s="1"/>
  <c r="D418" i="7"/>
  <c r="Y417" i="7"/>
  <c r="Z417" i="7"/>
  <c r="B420" i="7"/>
  <c r="N418" i="7" l="1"/>
  <c r="M418" i="7"/>
  <c r="G382" i="7"/>
  <c r="I383" i="7"/>
  <c r="AA422" i="7"/>
  <c r="Q432" i="15" s="1"/>
  <c r="F432" i="15" s="1"/>
  <c r="J383" i="7"/>
  <c r="B421" i="7"/>
  <c r="Q418" i="7"/>
  <c r="R418" i="7"/>
  <c r="U418" i="7"/>
  <c r="V418" i="7"/>
  <c r="H382" i="7"/>
  <c r="A428" i="15"/>
  <c r="F421" i="7"/>
  <c r="Y418" i="7"/>
  <c r="Z418" i="7"/>
  <c r="K419" i="7" a="1"/>
  <c r="K419" i="7" s="1"/>
  <c r="S419" i="7" a="1"/>
  <c r="S419" i="7" s="1"/>
  <c r="D419" i="7"/>
  <c r="T419" i="7" a="1"/>
  <c r="T419" i="7" s="1"/>
  <c r="L419" i="7" a="1"/>
  <c r="L419" i="7" s="1"/>
  <c r="P419" i="7" a="1"/>
  <c r="P419" i="7" s="1"/>
  <c r="O419" i="7" a="1"/>
  <c r="O419" i="7" s="1"/>
  <c r="X419" i="7" a="1"/>
  <c r="X419" i="7" s="1"/>
  <c r="W419" i="7" a="1"/>
  <c r="W419" i="7" s="1"/>
  <c r="E420" i="7"/>
  <c r="N419" i="7" l="1"/>
  <c r="M419" i="7"/>
  <c r="G383" i="7"/>
  <c r="Y419" i="7"/>
  <c r="Z419" i="7"/>
  <c r="V419" i="7"/>
  <c r="U419" i="7"/>
  <c r="E421" i="7"/>
  <c r="H383" i="7"/>
  <c r="I384" i="7"/>
  <c r="AA423" i="7"/>
  <c r="Q433" i="15" s="1"/>
  <c r="F433" i="15" s="1"/>
  <c r="J384" i="7"/>
  <c r="D420" i="7"/>
  <c r="W420" i="7" a="1"/>
  <c r="W420" i="7" s="1"/>
  <c r="K420" i="7" a="1"/>
  <c r="K420" i="7" s="1"/>
  <c r="P420" i="7" a="1"/>
  <c r="P420" i="7" s="1"/>
  <c r="S420" i="7" a="1"/>
  <c r="S420" i="7" s="1"/>
  <c r="L420" i="7" a="1"/>
  <c r="L420" i="7" s="1"/>
  <c r="O420" i="7" a="1"/>
  <c r="O420" i="7" s="1"/>
  <c r="X420" i="7" a="1"/>
  <c r="X420" i="7" s="1"/>
  <c r="T420" i="7" a="1"/>
  <c r="T420" i="7" s="1"/>
  <c r="Q419" i="7"/>
  <c r="R419" i="7"/>
  <c r="F422" i="7"/>
  <c r="A429" i="15"/>
  <c r="B422" i="7"/>
  <c r="I385" i="7" l="1"/>
  <c r="J385" i="7"/>
  <c r="F423" i="7"/>
  <c r="Y420" i="7"/>
  <c r="Z420" i="7"/>
  <c r="R420" i="7"/>
  <c r="Q420" i="7"/>
  <c r="H384" i="7"/>
  <c r="P421" i="7" a="1"/>
  <c r="P421" i="7" s="1"/>
  <c r="K421" i="7" a="1"/>
  <c r="K421" i="7" s="1"/>
  <c r="X421" i="7" a="1"/>
  <c r="X421" i="7" s="1"/>
  <c r="L421" i="7" a="1"/>
  <c r="L421" i="7" s="1"/>
  <c r="T421" i="7" a="1"/>
  <c r="T421" i="7" s="1"/>
  <c r="S421" i="7" a="1"/>
  <c r="S421" i="7" s="1"/>
  <c r="D421" i="7"/>
  <c r="O421" i="7" a="1"/>
  <c r="O421" i="7" s="1"/>
  <c r="W421" i="7" a="1"/>
  <c r="W421" i="7" s="1"/>
  <c r="A430" i="15"/>
  <c r="U420" i="7"/>
  <c r="V420" i="7"/>
  <c r="AA424" i="7"/>
  <c r="Q434" i="15" s="1"/>
  <c r="F434" i="15" s="1"/>
  <c r="G384" i="7"/>
  <c r="N420" i="7"/>
  <c r="M420" i="7"/>
  <c r="E422" i="7"/>
  <c r="B423" i="7"/>
  <c r="F424" i="7" l="1"/>
  <c r="J386" i="7"/>
  <c r="X422" i="7" a="1"/>
  <c r="X422" i="7" s="1"/>
  <c r="P422" i="7" a="1"/>
  <c r="P422" i="7" s="1"/>
  <c r="D422" i="7"/>
  <c r="L422" i="7" a="1"/>
  <c r="L422" i="7" s="1"/>
  <c r="O422" i="7" a="1"/>
  <c r="O422" i="7" s="1"/>
  <c r="T422" i="7" a="1"/>
  <c r="T422" i="7" s="1"/>
  <c r="S422" i="7" a="1"/>
  <c r="S422" i="7" s="1"/>
  <c r="W422" i="7" a="1"/>
  <c r="W422" i="7" s="1"/>
  <c r="K422" i="7" a="1"/>
  <c r="K422" i="7" s="1"/>
  <c r="B424" i="7"/>
  <c r="E424" i="7"/>
  <c r="N421" i="7"/>
  <c r="M421" i="7"/>
  <c r="H385" i="7"/>
  <c r="Y421" i="7"/>
  <c r="Z421" i="7"/>
  <c r="AA425" i="7"/>
  <c r="Q435" i="15" s="1"/>
  <c r="F435" i="15" s="1"/>
  <c r="E423" i="7"/>
  <c r="G385" i="7"/>
  <c r="I386" i="7"/>
  <c r="A431" i="15"/>
  <c r="U421" i="7"/>
  <c r="V421" i="7"/>
  <c r="R421" i="7"/>
  <c r="Q421" i="7"/>
  <c r="AA426" i="7" l="1"/>
  <c r="Q436" i="15" s="1"/>
  <c r="F436" i="15" s="1"/>
  <c r="T423" i="7" a="1"/>
  <c r="T423" i="7" s="1"/>
  <c r="K423" i="7" a="1"/>
  <c r="K423" i="7" s="1"/>
  <c r="L423" i="7" a="1"/>
  <c r="L423" i="7" s="1"/>
  <c r="O423" i="7" a="1"/>
  <c r="O423" i="7" s="1"/>
  <c r="P423" i="7" a="1"/>
  <c r="P423" i="7" s="1"/>
  <c r="X423" i="7" a="1"/>
  <c r="X423" i="7" s="1"/>
  <c r="D423" i="7"/>
  <c r="S423" i="7" a="1"/>
  <c r="S423" i="7" s="1"/>
  <c r="W423" i="7" a="1"/>
  <c r="W423" i="7" s="1"/>
  <c r="S424" i="7" a="1"/>
  <c r="S424" i="7" s="1"/>
  <c r="K424" i="7" a="1"/>
  <c r="K424" i="7" s="1"/>
  <c r="P424" i="7" a="1"/>
  <c r="P424" i="7" s="1"/>
  <c r="X424" i="7" a="1"/>
  <c r="X424" i="7" s="1"/>
  <c r="Y424" i="7" s="1"/>
  <c r="Z424" i="7" s="1"/>
  <c r="L424" i="7" a="1"/>
  <c r="L424" i="7" s="1"/>
  <c r="W424" i="7" a="1"/>
  <c r="W424" i="7" s="1"/>
  <c r="T424" i="7" a="1"/>
  <c r="T424" i="7" s="1"/>
  <c r="U424" i="7" s="1"/>
  <c r="V424" i="7" s="1"/>
  <c r="O424" i="7" a="1"/>
  <c r="O424" i="7" s="1"/>
  <c r="D424" i="7"/>
  <c r="N422" i="7"/>
  <c r="M422" i="7"/>
  <c r="I387" i="7"/>
  <c r="J387" i="7"/>
  <c r="B425" i="7"/>
  <c r="U422" i="7"/>
  <c r="V422" i="7"/>
  <c r="Q422" i="7"/>
  <c r="R422" i="7"/>
  <c r="A432" i="15"/>
  <c r="Y422" i="7"/>
  <c r="Z422" i="7"/>
  <c r="H386" i="7"/>
  <c r="G386" i="7"/>
  <c r="F425" i="7"/>
  <c r="J388" i="7" l="1"/>
  <c r="N424" i="7"/>
  <c r="M424" i="7"/>
  <c r="N423" i="7"/>
  <c r="M423" i="7"/>
  <c r="E426" i="7"/>
  <c r="AA427" i="7"/>
  <c r="Q437" i="15" s="1"/>
  <c r="F437" i="15" s="1"/>
  <c r="A433" i="15"/>
  <c r="E425" i="7"/>
  <c r="F426" i="7"/>
  <c r="B426" i="7"/>
  <c r="Z423" i="7"/>
  <c r="Y423" i="7"/>
  <c r="G387" i="7"/>
  <c r="R424" i="7"/>
  <c r="Q424" i="7"/>
  <c r="Q423" i="7"/>
  <c r="R423" i="7"/>
  <c r="V423" i="7"/>
  <c r="U423" i="7"/>
  <c r="I388" i="7"/>
  <c r="A434" i="15"/>
  <c r="H387" i="7"/>
  <c r="J389" i="7" l="1"/>
  <c r="G388" i="7"/>
  <c r="I389" i="7"/>
  <c r="AA428" i="7"/>
  <c r="Q438" i="15" s="1"/>
  <c r="F438" i="15" s="1"/>
  <c r="P426" i="7" a="1"/>
  <c r="P426" i="7" s="1"/>
  <c r="T426" i="7" a="1"/>
  <c r="T426" i="7" s="1"/>
  <c r="W426" i="7" a="1"/>
  <c r="W426" i="7" s="1"/>
  <c r="S426" i="7" a="1"/>
  <c r="S426" i="7" s="1"/>
  <c r="O426" i="7" a="1"/>
  <c r="O426" i="7" s="1"/>
  <c r="X426" i="7" a="1"/>
  <c r="X426" i="7" s="1"/>
  <c r="L426" i="7" a="1"/>
  <c r="L426" i="7" s="1"/>
  <c r="D426" i="7"/>
  <c r="K426" i="7" a="1"/>
  <c r="K426" i="7" s="1"/>
  <c r="F427" i="7"/>
  <c r="K425" i="7" a="1"/>
  <c r="K425" i="7" s="1"/>
  <c r="P425" i="7" a="1"/>
  <c r="P425" i="7" s="1"/>
  <c r="O425" i="7" a="1"/>
  <c r="O425" i="7" s="1"/>
  <c r="D425" i="7"/>
  <c r="X425" i="7" a="1"/>
  <c r="X425" i="7" s="1"/>
  <c r="L425" i="7" a="1"/>
  <c r="L425" i="7" s="1"/>
  <c r="S425" i="7" a="1"/>
  <c r="S425" i="7" s="1"/>
  <c r="T425" i="7" a="1"/>
  <c r="T425" i="7" s="1"/>
  <c r="W425" i="7" a="1"/>
  <c r="W425" i="7" s="1"/>
  <c r="B427" i="7"/>
  <c r="H388" i="7"/>
  <c r="AA429" i="7" l="1"/>
  <c r="Q439" i="15" s="1"/>
  <c r="F439" i="15" s="1"/>
  <c r="B428" i="7"/>
  <c r="R426" i="7"/>
  <c r="Q426" i="7"/>
  <c r="H389" i="7"/>
  <c r="I390" i="7"/>
  <c r="E428" i="7"/>
  <c r="E427" i="7"/>
  <c r="M425" i="7"/>
  <c r="N425" i="7"/>
  <c r="R425" i="7"/>
  <c r="Q425" i="7"/>
  <c r="A435" i="15"/>
  <c r="Z425" i="7"/>
  <c r="Y425" i="7"/>
  <c r="M426" i="7"/>
  <c r="N426" i="7"/>
  <c r="G389" i="7"/>
  <c r="A436" i="15"/>
  <c r="J390" i="7"/>
  <c r="V425" i="7"/>
  <c r="U425" i="7"/>
  <c r="Z426" i="7"/>
  <c r="Y426" i="7"/>
  <c r="V426" i="7"/>
  <c r="U426" i="7"/>
  <c r="F428" i="7"/>
  <c r="D427" i="7" l="1"/>
  <c r="P427" i="7" a="1"/>
  <c r="P427" i="7" s="1"/>
  <c r="T427" i="7" a="1"/>
  <c r="T427" i="7" s="1"/>
  <c r="L427" i="7" a="1"/>
  <c r="L427" i="7" s="1"/>
  <c r="X427" i="7" a="1"/>
  <c r="X427" i="7" s="1"/>
  <c r="O427" i="7" a="1"/>
  <c r="O427" i="7" s="1"/>
  <c r="W427" i="7" a="1"/>
  <c r="W427" i="7" s="1"/>
  <c r="K427" i="7" a="1"/>
  <c r="K427" i="7" s="1"/>
  <c r="S427" i="7" a="1"/>
  <c r="S427" i="7" s="1"/>
  <c r="G390" i="7"/>
  <c r="F429" i="7"/>
  <c r="B429" i="7"/>
  <c r="H390" i="7"/>
  <c r="J391" i="7"/>
  <c r="I391" i="7"/>
  <c r="AA430" i="7"/>
  <c r="Q440" i="15" s="1"/>
  <c r="F440" i="15" s="1"/>
  <c r="W428" i="7" a="1"/>
  <c r="W428" i="7" s="1"/>
  <c r="P428" i="7" a="1"/>
  <c r="P428" i="7" s="1"/>
  <c r="T428" i="7" a="1"/>
  <c r="T428" i="7" s="1"/>
  <c r="U428" i="7" s="1"/>
  <c r="V428" i="7" s="1"/>
  <c r="X428" i="7" a="1"/>
  <c r="X428" i="7" s="1"/>
  <c r="Y428" i="7" s="1"/>
  <c r="Z428" i="7" s="1"/>
  <c r="O428" i="7" a="1"/>
  <c r="O428" i="7" s="1"/>
  <c r="L428" i="7" a="1"/>
  <c r="L428" i="7" s="1"/>
  <c r="S428" i="7" a="1"/>
  <c r="S428" i="7" s="1"/>
  <c r="D428" i="7"/>
  <c r="K428" i="7" a="1"/>
  <c r="K428" i="7" s="1"/>
  <c r="G391" i="7" l="1"/>
  <c r="A437" i="15"/>
  <c r="U427" i="7"/>
  <c r="V427" i="7"/>
  <c r="F430" i="7"/>
  <c r="E429" i="7"/>
  <c r="H391" i="7"/>
  <c r="J392" i="7"/>
  <c r="N428" i="7"/>
  <c r="M428" i="7"/>
  <c r="Q428" i="7"/>
  <c r="R428" i="7"/>
  <c r="A438" i="15"/>
  <c r="Q427" i="7"/>
  <c r="R427" i="7"/>
  <c r="I392" i="7"/>
  <c r="AA431" i="7"/>
  <c r="Q441" i="15" s="1"/>
  <c r="F441" i="15" s="1"/>
  <c r="Y427" i="7"/>
  <c r="Z427" i="7"/>
  <c r="B430" i="7"/>
  <c r="N427" i="7"/>
  <c r="M427" i="7"/>
  <c r="F431" i="7" l="1"/>
  <c r="G392" i="7"/>
  <c r="B431" i="7"/>
  <c r="S429" i="7" a="1"/>
  <c r="S429" i="7" s="1"/>
  <c r="T429" i="7" a="1"/>
  <c r="T429" i="7" s="1"/>
  <c r="U429" i="7" s="1"/>
  <c r="V429" i="7" s="1"/>
  <c r="D429" i="7"/>
  <c r="W429" i="7" a="1"/>
  <c r="W429" i="7" s="1"/>
  <c r="L429" i="7" a="1"/>
  <c r="L429" i="7" s="1"/>
  <c r="O429" i="7" a="1"/>
  <c r="O429" i="7" s="1"/>
  <c r="P429" i="7" a="1"/>
  <c r="P429" i="7" s="1"/>
  <c r="X429" i="7" a="1"/>
  <c r="X429" i="7" s="1"/>
  <c r="Y429" i="7" s="1"/>
  <c r="Z429" i="7" s="1"/>
  <c r="K429" i="7" a="1"/>
  <c r="K429" i="7" s="1"/>
  <c r="AA432" i="7"/>
  <c r="Q442" i="15" s="1"/>
  <c r="F442" i="15" s="1"/>
  <c r="J393" i="7"/>
  <c r="I393" i="7"/>
  <c r="E430" i="7"/>
  <c r="H392" i="7"/>
  <c r="E431" i="7" l="1"/>
  <c r="W430" i="7" a="1"/>
  <c r="W430" i="7" s="1"/>
  <c r="L430" i="7" a="1"/>
  <c r="L430" i="7" s="1"/>
  <c r="X430" i="7" a="1"/>
  <c r="X430" i="7" s="1"/>
  <c r="O430" i="7" a="1"/>
  <c r="O430" i="7" s="1"/>
  <c r="T430" i="7" a="1"/>
  <c r="T430" i="7" s="1"/>
  <c r="P430" i="7" a="1"/>
  <c r="P430" i="7" s="1"/>
  <c r="S430" i="7" a="1"/>
  <c r="S430" i="7" s="1"/>
  <c r="K430" i="7" a="1"/>
  <c r="K430" i="7" s="1"/>
  <c r="D430" i="7"/>
  <c r="A439" i="15"/>
  <c r="E432" i="7"/>
  <c r="I394" i="7"/>
  <c r="B432" i="7"/>
  <c r="F432" i="7"/>
  <c r="N429" i="7"/>
  <c r="M429" i="7"/>
  <c r="AA433" i="7"/>
  <c r="Q443" i="15" s="1"/>
  <c r="F443" i="15" s="1"/>
  <c r="H393" i="7"/>
  <c r="J394" i="7"/>
  <c r="G393" i="7"/>
  <c r="Q429" i="7"/>
  <c r="R429" i="7"/>
  <c r="L432" i="7" l="1" a="1"/>
  <c r="L432" i="7" s="1"/>
  <c r="O432" i="7" a="1"/>
  <c r="O432" i="7" s="1"/>
  <c r="D432" i="7"/>
  <c r="T432" i="7" a="1"/>
  <c r="T432" i="7" s="1"/>
  <c r="W432" i="7" a="1"/>
  <c r="W432" i="7" s="1"/>
  <c r="S432" i="7" a="1"/>
  <c r="S432" i="7" s="1"/>
  <c r="K432" i="7" a="1"/>
  <c r="K432" i="7" s="1"/>
  <c r="P432" i="7" a="1"/>
  <c r="P432" i="7" s="1"/>
  <c r="X432" i="7" a="1"/>
  <c r="X432" i="7" s="1"/>
  <c r="R430" i="7"/>
  <c r="Q430" i="7"/>
  <c r="M430" i="7"/>
  <c r="N430" i="7"/>
  <c r="V430" i="7"/>
  <c r="U430" i="7"/>
  <c r="I395" i="7"/>
  <c r="B433" i="7"/>
  <c r="J395" i="7"/>
  <c r="A440" i="15"/>
  <c r="G394" i="7"/>
  <c r="W431" i="7" a="1"/>
  <c r="W431" i="7" s="1"/>
  <c r="O431" i="7" a="1"/>
  <c r="O431" i="7" s="1"/>
  <c r="S431" i="7" a="1"/>
  <c r="S431" i="7" s="1"/>
  <c r="D431" i="7"/>
  <c r="T431" i="7" a="1"/>
  <c r="T431" i="7" s="1"/>
  <c r="P431" i="7" a="1"/>
  <c r="P431" i="7" s="1"/>
  <c r="X431" i="7" a="1"/>
  <c r="X431" i="7" s="1"/>
  <c r="K431" i="7" a="1"/>
  <c r="K431" i="7" s="1"/>
  <c r="L431" i="7" a="1"/>
  <c r="L431" i="7" s="1"/>
  <c r="AA434" i="7"/>
  <c r="Q444" i="15" s="1"/>
  <c r="F444" i="15" s="1"/>
  <c r="H394" i="7"/>
  <c r="F433" i="7"/>
  <c r="Y430" i="7"/>
  <c r="Z430" i="7"/>
  <c r="E434" i="7" l="1"/>
  <c r="AA435" i="7"/>
  <c r="Q445" i="15" s="1"/>
  <c r="F445" i="15" s="1"/>
  <c r="F434" i="7"/>
  <c r="M431" i="7"/>
  <c r="N431" i="7"/>
  <c r="V431" i="7"/>
  <c r="U431" i="7"/>
  <c r="A442" i="15"/>
  <c r="Z432" i="7"/>
  <c r="Y432" i="7"/>
  <c r="N432" i="7"/>
  <c r="M432" i="7"/>
  <c r="B434" i="7"/>
  <c r="Z431" i="7"/>
  <c r="Y431" i="7"/>
  <c r="H395" i="7"/>
  <c r="Q432" i="7"/>
  <c r="R432" i="7"/>
  <c r="U432" i="7"/>
  <c r="V432" i="7"/>
  <c r="I396" i="7"/>
  <c r="J396" i="7"/>
  <c r="A441" i="15"/>
  <c r="R431" i="7"/>
  <c r="Q431" i="7"/>
  <c r="G395" i="7"/>
  <c r="E433" i="7"/>
  <c r="AA436" i="7" l="1"/>
  <c r="Q446" i="15" s="1"/>
  <c r="F446" i="15" s="1"/>
  <c r="I397" i="7"/>
  <c r="G396" i="7"/>
  <c r="E435" i="7"/>
  <c r="J397" i="7"/>
  <c r="S434" i="7" a="1"/>
  <c r="S434" i="7" s="1"/>
  <c r="L434" i="7" a="1"/>
  <c r="L434" i="7" s="1"/>
  <c r="W434" i="7" a="1"/>
  <c r="W434" i="7" s="1"/>
  <c r="X434" i="7" a="1"/>
  <c r="X434" i="7" s="1"/>
  <c r="O434" i="7" a="1"/>
  <c r="O434" i="7" s="1"/>
  <c r="K434" i="7" a="1"/>
  <c r="K434" i="7" s="1"/>
  <c r="P434" i="7" a="1"/>
  <c r="P434" i="7" s="1"/>
  <c r="T434" i="7" a="1"/>
  <c r="T434" i="7" s="1"/>
  <c r="D434" i="7"/>
  <c r="D433" i="7"/>
  <c r="X433" i="7" a="1"/>
  <c r="X433" i="7" s="1"/>
  <c r="K433" i="7" a="1"/>
  <c r="K433" i="7" s="1"/>
  <c r="L433" i="7" a="1"/>
  <c r="L433" i="7" s="1"/>
  <c r="T433" i="7" a="1"/>
  <c r="T433" i="7" s="1"/>
  <c r="S433" i="7" a="1"/>
  <c r="S433" i="7" s="1"/>
  <c r="W433" i="7" a="1"/>
  <c r="W433" i="7" s="1"/>
  <c r="P433" i="7" a="1"/>
  <c r="P433" i="7" s="1"/>
  <c r="O433" i="7" a="1"/>
  <c r="O433" i="7" s="1"/>
  <c r="H396" i="7"/>
  <c r="F435" i="7"/>
  <c r="B435" i="7"/>
  <c r="Z433" i="7" l="1"/>
  <c r="Y433" i="7"/>
  <c r="N434" i="7"/>
  <c r="M434" i="7"/>
  <c r="A443" i="15"/>
  <c r="A444" i="15"/>
  <c r="V433" i="7"/>
  <c r="U433" i="7"/>
  <c r="H397" i="7"/>
  <c r="X435" i="7" a="1"/>
  <c r="X435" i="7" s="1"/>
  <c r="Y435" i="7" s="1"/>
  <c r="Z435" i="7" s="1"/>
  <c r="P435" i="7" a="1"/>
  <c r="P435" i="7" s="1"/>
  <c r="K435" i="7" a="1"/>
  <c r="K435" i="7" s="1"/>
  <c r="O435" i="7" a="1"/>
  <c r="O435" i="7" s="1"/>
  <c r="S435" i="7" a="1"/>
  <c r="S435" i="7" s="1"/>
  <c r="T435" i="7" a="1"/>
  <c r="T435" i="7" s="1"/>
  <c r="L435" i="7" a="1"/>
  <c r="L435" i="7" s="1"/>
  <c r="W435" i="7" a="1"/>
  <c r="W435" i="7" s="1"/>
  <c r="D435" i="7"/>
  <c r="G397" i="7"/>
  <c r="I398" i="7"/>
  <c r="Q433" i="7"/>
  <c r="R433" i="7"/>
  <c r="N433" i="7"/>
  <c r="M433" i="7"/>
  <c r="V434" i="7"/>
  <c r="U434" i="7"/>
  <c r="Z434" i="7"/>
  <c r="Y434" i="7"/>
  <c r="F436" i="7"/>
  <c r="Q434" i="7"/>
  <c r="R434" i="7"/>
  <c r="B436" i="7"/>
  <c r="J398" i="7"/>
  <c r="AA437" i="7"/>
  <c r="Q447" i="15" s="1"/>
  <c r="F447" i="15" s="1"/>
  <c r="I399" i="7" l="1"/>
  <c r="J399" i="7"/>
  <c r="H398" i="7"/>
  <c r="E436" i="7"/>
  <c r="U435" i="7"/>
  <c r="V435" i="7"/>
  <c r="Q435" i="7"/>
  <c r="R435" i="7"/>
  <c r="B437" i="7"/>
  <c r="A445" i="15"/>
  <c r="F437" i="7"/>
  <c r="G398" i="7"/>
  <c r="AA438" i="7"/>
  <c r="Q448" i="15" s="1"/>
  <c r="F448" i="15" s="1"/>
  <c r="N435" i="7"/>
  <c r="M435" i="7"/>
  <c r="F438" i="7" l="1"/>
  <c r="J400" i="7"/>
  <c r="AA439" i="7"/>
  <c r="Q449" i="15" s="1"/>
  <c r="F449" i="15" s="1"/>
  <c r="E437" i="7"/>
  <c r="B438" i="7"/>
  <c r="I400" i="7"/>
  <c r="W436" i="7" a="1"/>
  <c r="W436" i="7" s="1"/>
  <c r="T436" i="7" a="1"/>
  <c r="T436" i="7" s="1"/>
  <c r="U436" i="7" s="1"/>
  <c r="V436" i="7" s="1"/>
  <c r="X436" i="7" a="1"/>
  <c r="X436" i="7" s="1"/>
  <c r="Y436" i="7" s="1"/>
  <c r="Z436" i="7" s="1"/>
  <c r="S436" i="7" a="1"/>
  <c r="S436" i="7" s="1"/>
  <c r="L436" i="7" a="1"/>
  <c r="L436" i="7" s="1"/>
  <c r="D436" i="7"/>
  <c r="O436" i="7" a="1"/>
  <c r="O436" i="7" s="1"/>
  <c r="P436" i="7" a="1"/>
  <c r="P436" i="7" s="1"/>
  <c r="K436" i="7" a="1"/>
  <c r="K436" i="7" s="1"/>
  <c r="G399" i="7"/>
  <c r="H399" i="7"/>
  <c r="I401" i="7" l="1"/>
  <c r="Q436" i="7"/>
  <c r="R436" i="7"/>
  <c r="A446" i="15"/>
  <c r="N436" i="7"/>
  <c r="M436" i="7"/>
  <c r="F439" i="7"/>
  <c r="G400" i="7"/>
  <c r="B439" i="7"/>
  <c r="J401" i="7"/>
  <c r="AA440" i="7"/>
  <c r="Q450" i="15" s="1"/>
  <c r="F450" i="15" s="1"/>
  <c r="K437" i="7" a="1"/>
  <c r="K437" i="7" s="1"/>
  <c r="L437" i="7" a="1"/>
  <c r="L437" i="7" s="1"/>
  <c r="T437" i="7" a="1"/>
  <c r="T437" i="7" s="1"/>
  <c r="S437" i="7" a="1"/>
  <c r="S437" i="7" s="1"/>
  <c r="W437" i="7" a="1"/>
  <c r="W437" i="7" s="1"/>
  <c r="X437" i="7" a="1"/>
  <c r="X437" i="7" s="1"/>
  <c r="P437" i="7" a="1"/>
  <c r="P437" i="7" s="1"/>
  <c r="O437" i="7" a="1"/>
  <c r="O437" i="7" s="1"/>
  <c r="D437" i="7"/>
  <c r="H400" i="7"/>
  <c r="E439" i="7"/>
  <c r="E438" i="7"/>
  <c r="AA441" i="7" l="1"/>
  <c r="Q451" i="15" s="1"/>
  <c r="F451" i="15" s="1"/>
  <c r="M437" i="7"/>
  <c r="N437" i="7"/>
  <c r="I402" i="7"/>
  <c r="B440" i="7"/>
  <c r="A447" i="15"/>
  <c r="J402" i="7"/>
  <c r="X438" i="7" a="1"/>
  <c r="X438" i="7" s="1"/>
  <c r="T438" i="7" a="1"/>
  <c r="T438" i="7" s="1"/>
  <c r="P438" i="7" a="1"/>
  <c r="P438" i="7" s="1"/>
  <c r="K438" i="7" a="1"/>
  <c r="K438" i="7" s="1"/>
  <c r="S438" i="7" a="1"/>
  <c r="S438" i="7" s="1"/>
  <c r="L438" i="7" a="1"/>
  <c r="L438" i="7" s="1"/>
  <c r="D438" i="7"/>
  <c r="O438" i="7" a="1"/>
  <c r="O438" i="7" s="1"/>
  <c r="W438" i="7" a="1"/>
  <c r="W438" i="7" s="1"/>
  <c r="G401" i="7"/>
  <c r="Z437" i="7"/>
  <c r="Y437" i="7"/>
  <c r="H401" i="7"/>
  <c r="T439" i="7" a="1"/>
  <c r="T439" i="7" s="1"/>
  <c r="L439" i="7" a="1"/>
  <c r="L439" i="7" s="1"/>
  <c r="S439" i="7" a="1"/>
  <c r="S439" i="7" s="1"/>
  <c r="P439" i="7" a="1"/>
  <c r="P439" i="7" s="1"/>
  <c r="W439" i="7" a="1"/>
  <c r="W439" i="7" s="1"/>
  <c r="D439" i="7"/>
  <c r="O439" i="7" a="1"/>
  <c r="O439" i="7" s="1"/>
  <c r="X439" i="7" a="1"/>
  <c r="X439" i="7" s="1"/>
  <c r="K439" i="7" a="1"/>
  <c r="K439" i="7" s="1"/>
  <c r="R437" i="7"/>
  <c r="Q437" i="7"/>
  <c r="U437" i="7"/>
  <c r="V437" i="7"/>
  <c r="F440" i="7"/>
  <c r="N438" i="7" l="1"/>
  <c r="M438" i="7"/>
  <c r="U438" i="7"/>
  <c r="V438" i="7"/>
  <c r="G402" i="7"/>
  <c r="A448" i="15"/>
  <c r="B441" i="7"/>
  <c r="I403" i="7"/>
  <c r="V439" i="7"/>
  <c r="U439" i="7"/>
  <c r="Z439" i="7"/>
  <c r="Y439" i="7"/>
  <c r="R439" i="7"/>
  <c r="Q439" i="7"/>
  <c r="F441" i="7"/>
  <c r="Y438" i="7"/>
  <c r="Z438" i="7"/>
  <c r="E440" i="7"/>
  <c r="J403" i="7"/>
  <c r="AA442" i="7"/>
  <c r="Q452" i="15" s="1"/>
  <c r="F452" i="15" s="1"/>
  <c r="N439" i="7"/>
  <c r="M439" i="7"/>
  <c r="A449" i="15"/>
  <c r="R438" i="7"/>
  <c r="Q438" i="7"/>
  <c r="H402" i="7"/>
  <c r="F442" i="7" l="1"/>
  <c r="J404" i="7"/>
  <c r="AA443" i="7"/>
  <c r="Q453" i="15" s="1"/>
  <c r="F453" i="15" s="1"/>
  <c r="B442" i="7"/>
  <c r="K440" i="7" a="1"/>
  <c r="K440" i="7" s="1"/>
  <c r="P440" i="7" a="1"/>
  <c r="P440" i="7" s="1"/>
  <c r="L440" i="7" a="1"/>
  <c r="L440" i="7" s="1"/>
  <c r="T440" i="7" a="1"/>
  <c r="T440" i="7" s="1"/>
  <c r="D440" i="7"/>
  <c r="O440" i="7" a="1"/>
  <c r="O440" i="7" s="1"/>
  <c r="X440" i="7" a="1"/>
  <c r="X440" i="7" s="1"/>
  <c r="W440" i="7" a="1"/>
  <c r="W440" i="7" s="1"/>
  <c r="S440" i="7" a="1"/>
  <c r="S440" i="7" s="1"/>
  <c r="H403" i="7"/>
  <c r="G403" i="7"/>
  <c r="I404" i="7"/>
  <c r="E442" i="7"/>
  <c r="E441" i="7"/>
  <c r="V440" i="7" l="1"/>
  <c r="U440" i="7"/>
  <c r="AA444" i="7"/>
  <c r="Q454" i="15" s="1"/>
  <c r="F454" i="15" s="1"/>
  <c r="Y440" i="7"/>
  <c r="Z440" i="7"/>
  <c r="M440" i="7"/>
  <c r="N440" i="7"/>
  <c r="S441" i="7" a="1"/>
  <c r="S441" i="7" s="1"/>
  <c r="D441" i="7"/>
  <c r="K441" i="7" a="1"/>
  <c r="K441" i="7" s="1"/>
  <c r="T441" i="7" a="1"/>
  <c r="T441" i="7" s="1"/>
  <c r="O441" i="7" a="1"/>
  <c r="O441" i="7" s="1"/>
  <c r="L441" i="7" a="1"/>
  <c r="L441" i="7" s="1"/>
  <c r="P441" i="7" a="1"/>
  <c r="P441" i="7" s="1"/>
  <c r="W441" i="7" a="1"/>
  <c r="W441" i="7" s="1"/>
  <c r="X441" i="7" a="1"/>
  <c r="X441" i="7" s="1"/>
  <c r="I405" i="7"/>
  <c r="F443" i="7"/>
  <c r="J405" i="7"/>
  <c r="G404" i="7"/>
  <c r="A450" i="15"/>
  <c r="B443" i="7"/>
  <c r="R440" i="7"/>
  <c r="Q440" i="7"/>
  <c r="H404" i="7"/>
  <c r="W442" i="7" a="1"/>
  <c r="W442" i="7" s="1"/>
  <c r="K442" i="7" a="1"/>
  <c r="K442" i="7" s="1"/>
  <c r="X442" i="7" a="1"/>
  <c r="X442" i="7" s="1"/>
  <c r="D442" i="7"/>
  <c r="P442" i="7" a="1"/>
  <c r="P442" i="7" s="1"/>
  <c r="L442" i="7" a="1"/>
  <c r="L442" i="7" s="1"/>
  <c r="O442" i="7" a="1"/>
  <c r="O442" i="7" s="1"/>
  <c r="T442" i="7" a="1"/>
  <c r="T442" i="7" s="1"/>
  <c r="S442" i="7" a="1"/>
  <c r="S442" i="7" s="1"/>
  <c r="F444" i="7" l="1"/>
  <c r="AA445" i="7"/>
  <c r="Q455" i="15" s="1"/>
  <c r="F455" i="15" s="1"/>
  <c r="U442" i="7"/>
  <c r="V442" i="7"/>
  <c r="E443" i="7"/>
  <c r="Q441" i="7"/>
  <c r="R441" i="7"/>
  <c r="Z442" i="7"/>
  <c r="Y442" i="7"/>
  <c r="A452" i="15"/>
  <c r="A451" i="15"/>
  <c r="G405" i="7"/>
  <c r="M441" i="7"/>
  <c r="N441" i="7"/>
  <c r="J406" i="7"/>
  <c r="I406" i="7"/>
  <c r="N442" i="7"/>
  <c r="M442" i="7"/>
  <c r="Y441" i="7"/>
  <c r="Z441" i="7"/>
  <c r="R442" i="7"/>
  <c r="Q442" i="7"/>
  <c r="H405" i="7"/>
  <c r="U441" i="7"/>
  <c r="V441" i="7"/>
  <c r="B444" i="7"/>
  <c r="H406" i="7" l="1"/>
  <c r="G406" i="7"/>
  <c r="E444" i="7"/>
  <c r="L443" i="7" a="1"/>
  <c r="L443" i="7" s="1"/>
  <c r="X443" i="7" a="1"/>
  <c r="X443" i="7" s="1"/>
  <c r="O443" i="7" a="1"/>
  <c r="O443" i="7" s="1"/>
  <c r="W443" i="7" a="1"/>
  <c r="W443" i="7" s="1"/>
  <c r="T443" i="7" a="1"/>
  <c r="T443" i="7" s="1"/>
  <c r="K443" i="7" a="1"/>
  <c r="K443" i="7" s="1"/>
  <c r="D443" i="7"/>
  <c r="P443" i="7" a="1"/>
  <c r="P443" i="7" s="1"/>
  <c r="S443" i="7" a="1"/>
  <c r="S443" i="7" s="1"/>
  <c r="AA446" i="7"/>
  <c r="Q456" i="15" s="1"/>
  <c r="F456" i="15" s="1"/>
  <c r="I407" i="7"/>
  <c r="J407" i="7"/>
  <c r="F445" i="7"/>
  <c r="E445" i="7"/>
  <c r="B445" i="7"/>
  <c r="F446" i="7" l="1"/>
  <c r="B446" i="7"/>
  <c r="Z443" i="7"/>
  <c r="Y443" i="7"/>
  <c r="H407" i="7"/>
  <c r="G407" i="7"/>
  <c r="U443" i="7"/>
  <c r="V443" i="7"/>
  <c r="N443" i="7"/>
  <c r="M443" i="7"/>
  <c r="X445" i="7" a="1"/>
  <c r="X445" i="7" s="1"/>
  <c r="L445" i="7" a="1"/>
  <c r="L445" i="7" s="1"/>
  <c r="P445" i="7" a="1"/>
  <c r="P445" i="7" s="1"/>
  <c r="O445" i="7" a="1"/>
  <c r="O445" i="7" s="1"/>
  <c r="W445" i="7" a="1"/>
  <c r="W445" i="7" s="1"/>
  <c r="K445" i="7" a="1"/>
  <c r="K445" i="7" s="1"/>
  <c r="S445" i="7" a="1"/>
  <c r="S445" i="7" s="1"/>
  <c r="T445" i="7" a="1"/>
  <c r="T445" i="7" s="1"/>
  <c r="D445" i="7"/>
  <c r="A453" i="15"/>
  <c r="I408" i="7"/>
  <c r="AA447" i="7"/>
  <c r="Q457" i="15" s="1"/>
  <c r="F457" i="15" s="1"/>
  <c r="J408" i="7"/>
  <c r="E446" i="7"/>
  <c r="R443" i="7"/>
  <c r="Q443" i="7"/>
  <c r="X444" i="7" a="1"/>
  <c r="X444" i="7" s="1"/>
  <c r="O444" i="7" a="1"/>
  <c r="O444" i="7" s="1"/>
  <c r="K444" i="7" a="1"/>
  <c r="K444" i="7" s="1"/>
  <c r="S444" i="7" a="1"/>
  <c r="S444" i="7" s="1"/>
  <c r="W444" i="7" a="1"/>
  <c r="W444" i="7" s="1"/>
  <c r="L444" i="7" a="1"/>
  <c r="L444" i="7" s="1"/>
  <c r="T444" i="7" a="1"/>
  <c r="T444" i="7" s="1"/>
  <c r="D444" i="7"/>
  <c r="P444" i="7" a="1"/>
  <c r="P444" i="7" s="1"/>
  <c r="M444" i="7" l="1"/>
  <c r="N444" i="7"/>
  <c r="B447" i="7"/>
  <c r="M445" i="7"/>
  <c r="N445" i="7"/>
  <c r="A454" i="15"/>
  <c r="E447" i="7"/>
  <c r="V445" i="7"/>
  <c r="U445" i="7"/>
  <c r="J409" i="7"/>
  <c r="U444" i="7"/>
  <c r="V444" i="7"/>
  <c r="A455" i="15"/>
  <c r="G408" i="7"/>
  <c r="R445" i="7"/>
  <c r="Q445" i="7"/>
  <c r="P446" i="7" a="1"/>
  <c r="P446" i="7" s="1"/>
  <c r="T446" i="7" a="1"/>
  <c r="T446" i="7" s="1"/>
  <c r="D446" i="7"/>
  <c r="S446" i="7" a="1"/>
  <c r="S446" i="7" s="1"/>
  <c r="K446" i="7" a="1"/>
  <c r="K446" i="7" s="1"/>
  <c r="L446" i="7" a="1"/>
  <c r="L446" i="7" s="1"/>
  <c r="W446" i="7" a="1"/>
  <c r="W446" i="7" s="1"/>
  <c r="X446" i="7" a="1"/>
  <c r="X446" i="7" s="1"/>
  <c r="O446" i="7" a="1"/>
  <c r="O446" i="7" s="1"/>
  <c r="H408" i="7"/>
  <c r="I409" i="7"/>
  <c r="AA448" i="7"/>
  <c r="Q458" i="15" s="1"/>
  <c r="F458" i="15" s="1"/>
  <c r="Q444" i="7"/>
  <c r="R444" i="7"/>
  <c r="Z444" i="7"/>
  <c r="Y444" i="7"/>
  <c r="F447" i="7"/>
  <c r="Z445" i="7"/>
  <c r="Y445" i="7"/>
  <c r="AA449" i="7" l="1"/>
  <c r="Q459" i="15" s="1"/>
  <c r="F459" i="15" s="1"/>
  <c r="N446" i="7"/>
  <c r="M446" i="7"/>
  <c r="V446" i="7"/>
  <c r="U446" i="7"/>
  <c r="A456" i="15"/>
  <c r="F448" i="7"/>
  <c r="Y446" i="7"/>
  <c r="Z446" i="7"/>
  <c r="B448" i="7"/>
  <c r="J410" i="7"/>
  <c r="I410" i="7"/>
  <c r="H409" i="7"/>
  <c r="O447" i="7" a="1"/>
  <c r="O447" i="7" s="1"/>
  <c r="D447" i="7"/>
  <c r="L447" i="7" a="1"/>
  <c r="L447" i="7" s="1"/>
  <c r="K447" i="7" a="1"/>
  <c r="K447" i="7" s="1"/>
  <c r="W447" i="7" a="1"/>
  <c r="W447" i="7" s="1"/>
  <c r="T447" i="7" a="1"/>
  <c r="T447" i="7" s="1"/>
  <c r="U447" i="7" s="1"/>
  <c r="V447" i="7" s="1"/>
  <c r="S447" i="7" a="1"/>
  <c r="S447" i="7" s="1"/>
  <c r="X447" i="7" a="1"/>
  <c r="X447" i="7" s="1"/>
  <c r="Y447" i="7" s="1"/>
  <c r="Z447" i="7" s="1"/>
  <c r="P447" i="7" a="1"/>
  <c r="P447" i="7" s="1"/>
  <c r="G409" i="7"/>
  <c r="R446" i="7"/>
  <c r="Q446" i="7"/>
  <c r="F449" i="7" l="1"/>
  <c r="J411" i="7"/>
  <c r="AA450" i="7"/>
  <c r="Q460" i="15" s="1"/>
  <c r="F460" i="15" s="1"/>
  <c r="E448" i="7"/>
  <c r="N447" i="7"/>
  <c r="M447" i="7"/>
  <c r="B449" i="7"/>
  <c r="G410" i="7"/>
  <c r="H410" i="7"/>
  <c r="I411" i="7"/>
  <c r="A457" i="15"/>
  <c r="Q447" i="7"/>
  <c r="R447" i="7"/>
  <c r="F450" i="7" l="1"/>
  <c r="E449" i="7"/>
  <c r="B450" i="7"/>
  <c r="AA451" i="7"/>
  <c r="Q461" i="15" s="1"/>
  <c r="F461" i="15" s="1"/>
  <c r="I412" i="7"/>
  <c r="E450" i="7"/>
  <c r="H411" i="7"/>
  <c r="J412" i="7"/>
  <c r="G411" i="7"/>
  <c r="S448" i="7" a="1"/>
  <c r="S448" i="7" s="1"/>
  <c r="L448" i="7" a="1"/>
  <c r="L448" i="7" s="1"/>
  <c r="O448" i="7" a="1"/>
  <c r="O448" i="7" s="1"/>
  <c r="K448" i="7" a="1"/>
  <c r="K448" i="7" s="1"/>
  <c r="W448" i="7" a="1"/>
  <c r="W448" i="7" s="1"/>
  <c r="X448" i="7" a="1"/>
  <c r="X448" i="7" s="1"/>
  <c r="D448" i="7"/>
  <c r="P448" i="7" a="1"/>
  <c r="P448" i="7" s="1"/>
  <c r="T448" i="7" a="1"/>
  <c r="T448" i="7" s="1"/>
  <c r="Q448" i="7" l="1"/>
  <c r="R448" i="7"/>
  <c r="B451" i="7"/>
  <c r="J413" i="7"/>
  <c r="H412" i="7"/>
  <c r="L449" i="7" a="1"/>
  <c r="L449" i="7" s="1"/>
  <c r="X449" i="7" a="1"/>
  <c r="X449" i="7" s="1"/>
  <c r="O449" i="7" a="1"/>
  <c r="O449" i="7" s="1"/>
  <c r="D449" i="7"/>
  <c r="K449" i="7" a="1"/>
  <c r="K449" i="7" s="1"/>
  <c r="T449" i="7" a="1"/>
  <c r="T449" i="7" s="1"/>
  <c r="W449" i="7" a="1"/>
  <c r="W449" i="7" s="1"/>
  <c r="P449" i="7" a="1"/>
  <c r="P449" i="7" s="1"/>
  <c r="S449" i="7" a="1"/>
  <c r="S449" i="7" s="1"/>
  <c r="AA452" i="7"/>
  <c r="Q462" i="15" s="1"/>
  <c r="F462" i="15" s="1"/>
  <c r="V448" i="7"/>
  <c r="U448" i="7"/>
  <c r="F451" i="7"/>
  <c r="G412" i="7"/>
  <c r="A458" i="15"/>
  <c r="X450" i="7" a="1"/>
  <c r="X450" i="7" s="1"/>
  <c r="S450" i="7" a="1"/>
  <c r="S450" i="7" s="1"/>
  <c r="P450" i="7" a="1"/>
  <c r="P450" i="7" s="1"/>
  <c r="K450" i="7" a="1"/>
  <c r="K450" i="7" s="1"/>
  <c r="O450" i="7" a="1"/>
  <c r="O450" i="7" s="1"/>
  <c r="W450" i="7" a="1"/>
  <c r="W450" i="7" s="1"/>
  <c r="T450" i="7" a="1"/>
  <c r="T450" i="7" s="1"/>
  <c r="L450" i="7" a="1"/>
  <c r="L450" i="7" s="1"/>
  <c r="D450" i="7"/>
  <c r="I413" i="7"/>
  <c r="Z448" i="7"/>
  <c r="Y448" i="7"/>
  <c r="M448" i="7"/>
  <c r="N448" i="7"/>
  <c r="Z450" i="7" l="1"/>
  <c r="Y450" i="7"/>
  <c r="E451" i="7"/>
  <c r="F452" i="7"/>
  <c r="R449" i="7"/>
  <c r="Q449" i="7"/>
  <c r="B452" i="7"/>
  <c r="J414" i="7"/>
  <c r="AA453" i="7"/>
  <c r="Q463" i="15" s="1"/>
  <c r="F463" i="15" s="1"/>
  <c r="G413" i="7"/>
  <c r="A459" i="15"/>
  <c r="M450" i="7"/>
  <c r="N450" i="7"/>
  <c r="H413" i="7"/>
  <c r="A460" i="15"/>
  <c r="I414" i="7"/>
  <c r="V450" i="7"/>
  <c r="U450" i="7"/>
  <c r="Q450" i="7"/>
  <c r="R450" i="7"/>
  <c r="U449" i="7"/>
  <c r="V449" i="7"/>
  <c r="Z449" i="7"/>
  <c r="Y449" i="7"/>
  <c r="E452" i="7"/>
  <c r="M449" i="7"/>
  <c r="N449" i="7"/>
  <c r="I415" i="7" l="1"/>
  <c r="O452" i="7" a="1"/>
  <c r="O452" i="7" s="1"/>
  <c r="D452" i="7"/>
  <c r="S452" i="7" a="1"/>
  <c r="S452" i="7" s="1"/>
  <c r="X452" i="7" a="1"/>
  <c r="X452" i="7" s="1"/>
  <c r="Y452" i="7" s="1"/>
  <c r="Z452" i="7" s="1"/>
  <c r="L452" i="7" a="1"/>
  <c r="L452" i="7" s="1"/>
  <c r="W452" i="7" a="1"/>
  <c r="W452" i="7" s="1"/>
  <c r="P452" i="7" a="1"/>
  <c r="P452" i="7" s="1"/>
  <c r="K452" i="7" a="1"/>
  <c r="K452" i="7" s="1"/>
  <c r="T452" i="7" a="1"/>
  <c r="T452" i="7" s="1"/>
  <c r="U452" i="7" s="1"/>
  <c r="V452" i="7" s="1"/>
  <c r="E453" i="7"/>
  <c r="H414" i="7"/>
  <c r="J415" i="7"/>
  <c r="AA454" i="7"/>
  <c r="Q464" i="15" s="1"/>
  <c r="F464" i="15" s="1"/>
  <c r="G414" i="7"/>
  <c r="F453" i="7"/>
  <c r="B453" i="7"/>
  <c r="L451" i="7" a="1"/>
  <c r="L451" i="7" s="1"/>
  <c r="S451" i="7" a="1"/>
  <c r="S451" i="7" s="1"/>
  <c r="K451" i="7" a="1"/>
  <c r="K451" i="7" s="1"/>
  <c r="W451" i="7" a="1"/>
  <c r="W451" i="7" s="1"/>
  <c r="X451" i="7" a="1"/>
  <c r="X451" i="7" s="1"/>
  <c r="P451" i="7" a="1"/>
  <c r="P451" i="7" s="1"/>
  <c r="O451" i="7" a="1"/>
  <c r="O451" i="7" s="1"/>
  <c r="D451" i="7"/>
  <c r="T451" i="7" a="1"/>
  <c r="T451" i="7" s="1"/>
  <c r="F454" i="7" l="1"/>
  <c r="H415" i="7"/>
  <c r="I416" i="7"/>
  <c r="AA455" i="7"/>
  <c r="Q465" i="15" s="1"/>
  <c r="F465" i="15" s="1"/>
  <c r="U451" i="7"/>
  <c r="V451" i="7"/>
  <c r="Y451" i="7"/>
  <c r="Z451" i="7"/>
  <c r="N451" i="7"/>
  <c r="M451" i="7"/>
  <c r="A461" i="15"/>
  <c r="J416" i="7"/>
  <c r="B454" i="7"/>
  <c r="O453" i="7" a="1"/>
  <c r="O453" i="7" s="1"/>
  <c r="D453" i="7"/>
  <c r="W453" i="7" a="1"/>
  <c r="W453" i="7" s="1"/>
  <c r="K453" i="7" a="1"/>
  <c r="K453" i="7" s="1"/>
  <c r="X453" i="7" a="1"/>
  <c r="X453" i="7" s="1"/>
  <c r="Y453" i="7" s="1"/>
  <c r="Z453" i="7" s="1"/>
  <c r="P453" i="7" a="1"/>
  <c r="P453" i="7" s="1"/>
  <c r="S453" i="7" a="1"/>
  <c r="S453" i="7" s="1"/>
  <c r="L453" i="7" a="1"/>
  <c r="L453" i="7" s="1"/>
  <c r="T453" i="7" a="1"/>
  <c r="T453" i="7" s="1"/>
  <c r="U453" i="7" s="1"/>
  <c r="V453" i="7" s="1"/>
  <c r="Q452" i="7"/>
  <c r="R452" i="7"/>
  <c r="A462" i="15"/>
  <c r="E454" i="7"/>
  <c r="R451" i="7"/>
  <c r="Q451" i="7"/>
  <c r="M452" i="7"/>
  <c r="N452" i="7"/>
  <c r="G415" i="7"/>
  <c r="F455" i="7" l="1"/>
  <c r="I417" i="7"/>
  <c r="AA456" i="7"/>
  <c r="Q466" i="15" s="1"/>
  <c r="F466" i="15" s="1"/>
  <c r="W454" i="7" a="1"/>
  <c r="W454" i="7" s="1"/>
  <c r="D454" i="7"/>
  <c r="L454" i="7" a="1"/>
  <c r="L454" i="7" s="1"/>
  <c r="K454" i="7" a="1"/>
  <c r="K454" i="7" s="1"/>
  <c r="O454" i="7" a="1"/>
  <c r="O454" i="7" s="1"/>
  <c r="P454" i="7" a="1"/>
  <c r="P454" i="7" s="1"/>
  <c r="T454" i="7" a="1"/>
  <c r="T454" i="7" s="1"/>
  <c r="X454" i="7" a="1"/>
  <c r="X454" i="7" s="1"/>
  <c r="S454" i="7" a="1"/>
  <c r="S454" i="7" s="1"/>
  <c r="E455" i="7"/>
  <c r="J417" i="7"/>
  <c r="B455" i="7"/>
  <c r="R453" i="7"/>
  <c r="Q453" i="7"/>
  <c r="G416" i="7"/>
  <c r="A463" i="15"/>
  <c r="N453" i="7"/>
  <c r="M453" i="7"/>
  <c r="H416" i="7"/>
  <c r="F456" i="7" l="1"/>
  <c r="A464" i="15"/>
  <c r="E456" i="7"/>
  <c r="AA457" i="7"/>
  <c r="Q467" i="15" s="1"/>
  <c r="F467" i="15" s="1"/>
  <c r="W455" i="7" a="1"/>
  <c r="W455" i="7" s="1"/>
  <c r="K455" i="7" a="1"/>
  <c r="K455" i="7" s="1"/>
  <c r="D455" i="7"/>
  <c r="S455" i="7" a="1"/>
  <c r="S455" i="7" s="1"/>
  <c r="O455" i="7" a="1"/>
  <c r="O455" i="7" s="1"/>
  <c r="X455" i="7" a="1"/>
  <c r="X455" i="7" s="1"/>
  <c r="P455" i="7" a="1"/>
  <c r="P455" i="7" s="1"/>
  <c r="L455" i="7" a="1"/>
  <c r="L455" i="7" s="1"/>
  <c r="T455" i="7" a="1"/>
  <c r="T455" i="7" s="1"/>
  <c r="Y454" i="7"/>
  <c r="Z454" i="7"/>
  <c r="J418" i="7"/>
  <c r="U454" i="7"/>
  <c r="V454" i="7"/>
  <c r="N454" i="7"/>
  <c r="M454" i="7"/>
  <c r="G417" i="7"/>
  <c r="I418" i="7"/>
  <c r="H417" i="7"/>
  <c r="R454" i="7"/>
  <c r="Q454" i="7"/>
  <c r="B456" i="7"/>
  <c r="F457" i="7" l="1"/>
  <c r="H418" i="7"/>
  <c r="U455" i="7"/>
  <c r="V455" i="7"/>
  <c r="B457" i="7"/>
  <c r="I419" i="7"/>
  <c r="D456" i="7"/>
  <c r="W456" i="7" a="1"/>
  <c r="W456" i="7" s="1"/>
  <c r="T456" i="7" a="1"/>
  <c r="T456" i="7" s="1"/>
  <c r="L456" i="7" a="1"/>
  <c r="L456" i="7" s="1"/>
  <c r="P456" i="7" a="1"/>
  <c r="P456" i="7" s="1"/>
  <c r="O456" i="7" a="1"/>
  <c r="O456" i="7" s="1"/>
  <c r="K456" i="7" a="1"/>
  <c r="K456" i="7" s="1"/>
  <c r="S456" i="7" a="1"/>
  <c r="S456" i="7" s="1"/>
  <c r="X456" i="7" a="1"/>
  <c r="X456" i="7" s="1"/>
  <c r="AA458" i="7"/>
  <c r="Q468" i="15" s="1"/>
  <c r="F468" i="15" s="1"/>
  <c r="G418" i="7"/>
  <c r="A465" i="15"/>
  <c r="M455" i="7"/>
  <c r="N455" i="7"/>
  <c r="J419" i="7"/>
  <c r="Q455" i="7"/>
  <c r="R455" i="7"/>
  <c r="Z455" i="7"/>
  <c r="Y455" i="7"/>
  <c r="E457" i="7"/>
  <c r="F458" i="7" l="1"/>
  <c r="I420" i="7"/>
  <c r="J420" i="7"/>
  <c r="Z456" i="7"/>
  <c r="Y456" i="7"/>
  <c r="Q456" i="7"/>
  <c r="R456" i="7"/>
  <c r="E458" i="7"/>
  <c r="AA459" i="7"/>
  <c r="Q469" i="15" s="1"/>
  <c r="F469" i="15" s="1"/>
  <c r="H419" i="7"/>
  <c r="N456" i="7"/>
  <c r="M456" i="7"/>
  <c r="A466" i="15"/>
  <c r="B458" i="7"/>
  <c r="U456" i="7"/>
  <c r="V456" i="7"/>
  <c r="L457" i="7" a="1"/>
  <c r="L457" i="7" s="1"/>
  <c r="D457" i="7"/>
  <c r="X457" i="7" a="1"/>
  <c r="X457" i="7" s="1"/>
  <c r="S457" i="7" a="1"/>
  <c r="S457" i="7" s="1"/>
  <c r="O457" i="7" a="1"/>
  <c r="O457" i="7" s="1"/>
  <c r="K457" i="7" a="1"/>
  <c r="K457" i="7" s="1"/>
  <c r="P457" i="7" a="1"/>
  <c r="P457" i="7" s="1"/>
  <c r="T457" i="7" a="1"/>
  <c r="T457" i="7" s="1"/>
  <c r="W457" i="7" a="1"/>
  <c r="W457" i="7" s="1"/>
  <c r="G419" i="7"/>
  <c r="A467" i="15" l="1"/>
  <c r="G420" i="7"/>
  <c r="N457" i="7"/>
  <c r="M457" i="7"/>
  <c r="B459" i="7"/>
  <c r="U457" i="7"/>
  <c r="V457" i="7"/>
  <c r="I421" i="7"/>
  <c r="J421" i="7"/>
  <c r="Q457" i="7"/>
  <c r="R457" i="7"/>
  <c r="Z457" i="7"/>
  <c r="Y457" i="7"/>
  <c r="AA460" i="7"/>
  <c r="Q470" i="15" s="1"/>
  <c r="F470" i="15" s="1"/>
  <c r="F459" i="7"/>
  <c r="O458" i="7" a="1"/>
  <c r="O458" i="7" s="1"/>
  <c r="W458" i="7" a="1"/>
  <c r="W458" i="7" s="1"/>
  <c r="K458" i="7" a="1"/>
  <c r="K458" i="7" s="1"/>
  <c r="P458" i="7" a="1"/>
  <c r="P458" i="7" s="1"/>
  <c r="S458" i="7" a="1"/>
  <c r="S458" i="7" s="1"/>
  <c r="T458" i="7" a="1"/>
  <c r="T458" i="7" s="1"/>
  <c r="U458" i="7" s="1"/>
  <c r="V458" i="7" s="1"/>
  <c r="D458" i="7"/>
  <c r="L458" i="7" a="1"/>
  <c r="L458" i="7" s="1"/>
  <c r="X458" i="7" a="1"/>
  <c r="X458" i="7" s="1"/>
  <c r="Y458" i="7" s="1"/>
  <c r="Z458" i="7" s="1"/>
  <c r="H420" i="7"/>
  <c r="F460" i="7" l="1"/>
  <c r="E459" i="7"/>
  <c r="AA461" i="7"/>
  <c r="Q471" i="15" s="1"/>
  <c r="F471" i="15" s="1"/>
  <c r="E460" i="7"/>
  <c r="H421" i="7"/>
  <c r="N458" i="7"/>
  <c r="M458" i="7"/>
  <c r="R458" i="7"/>
  <c r="Q458" i="7"/>
  <c r="A468" i="15"/>
  <c r="I422" i="7"/>
  <c r="J422" i="7"/>
  <c r="G421" i="7"/>
  <c r="B460" i="7"/>
  <c r="H422" i="7" l="1"/>
  <c r="B461" i="7"/>
  <c r="E461" i="7"/>
  <c r="F461" i="7"/>
  <c r="X459" i="7" a="1"/>
  <c r="X459" i="7" s="1"/>
  <c r="D459" i="7"/>
  <c r="O459" i="7" a="1"/>
  <c r="O459" i="7" s="1"/>
  <c r="S459" i="7" a="1"/>
  <c r="S459" i="7" s="1"/>
  <c r="T459" i="7" a="1"/>
  <c r="T459" i="7" s="1"/>
  <c r="W459" i="7" a="1"/>
  <c r="W459" i="7" s="1"/>
  <c r="P459" i="7" a="1"/>
  <c r="P459" i="7" s="1"/>
  <c r="K459" i="7" a="1"/>
  <c r="K459" i="7" s="1"/>
  <c r="L459" i="7" a="1"/>
  <c r="L459" i="7" s="1"/>
  <c r="I423" i="7"/>
  <c r="X460" i="7" a="1"/>
  <c r="X460" i="7" s="1"/>
  <c r="O460" i="7" a="1"/>
  <c r="O460" i="7" s="1"/>
  <c r="S460" i="7" a="1"/>
  <c r="S460" i="7" s="1"/>
  <c r="T460" i="7" a="1"/>
  <c r="T460" i="7" s="1"/>
  <c r="L460" i="7" a="1"/>
  <c r="L460" i="7" s="1"/>
  <c r="W460" i="7" a="1"/>
  <c r="W460" i="7" s="1"/>
  <c r="K460" i="7" a="1"/>
  <c r="K460" i="7" s="1"/>
  <c r="D460" i="7"/>
  <c r="P460" i="7" a="1"/>
  <c r="P460" i="7" s="1"/>
  <c r="J423" i="7"/>
  <c r="AA462" i="7"/>
  <c r="Q472" i="15" s="1"/>
  <c r="F472" i="15" s="1"/>
  <c r="G422" i="7"/>
  <c r="F462" i="7" l="1"/>
  <c r="E462" i="7"/>
  <c r="I424" i="7"/>
  <c r="J424" i="7"/>
  <c r="H423" i="7"/>
  <c r="U460" i="7"/>
  <c r="V460" i="7"/>
  <c r="M459" i="7"/>
  <c r="N459" i="7"/>
  <c r="U459" i="7"/>
  <c r="V459" i="7"/>
  <c r="Z459" i="7"/>
  <c r="Y459" i="7"/>
  <c r="G423" i="7"/>
  <c r="A470" i="15"/>
  <c r="B462" i="7"/>
  <c r="Q459" i="7"/>
  <c r="R459" i="7"/>
  <c r="O461" i="7" a="1"/>
  <c r="O461" i="7" s="1"/>
  <c r="S461" i="7" a="1"/>
  <c r="S461" i="7" s="1"/>
  <c r="P461" i="7" a="1"/>
  <c r="P461" i="7" s="1"/>
  <c r="D461" i="7"/>
  <c r="L461" i="7" a="1"/>
  <c r="L461" i="7" s="1"/>
  <c r="W461" i="7" a="1"/>
  <c r="W461" i="7" s="1"/>
  <c r="X461" i="7" a="1"/>
  <c r="X461" i="7" s="1"/>
  <c r="K461" i="7" a="1"/>
  <c r="K461" i="7" s="1"/>
  <c r="T461" i="7" a="1"/>
  <c r="T461" i="7" s="1"/>
  <c r="AA463" i="7"/>
  <c r="Q473" i="15" s="1"/>
  <c r="F473" i="15" s="1"/>
  <c r="A469" i="15"/>
  <c r="R460" i="7"/>
  <c r="Q460" i="7"/>
  <c r="N460" i="7"/>
  <c r="M460" i="7"/>
  <c r="Y460" i="7"/>
  <c r="Z460" i="7"/>
  <c r="F463" i="7" l="1"/>
  <c r="I425" i="7"/>
  <c r="AA464" i="7"/>
  <c r="Q474" i="15" s="1"/>
  <c r="F474" i="15" s="1"/>
  <c r="A471" i="15"/>
  <c r="U461" i="7"/>
  <c r="V461" i="7"/>
  <c r="N461" i="7"/>
  <c r="M461" i="7"/>
  <c r="Y461" i="7"/>
  <c r="Z461" i="7"/>
  <c r="R461" i="7"/>
  <c r="Q461" i="7"/>
  <c r="B463" i="7"/>
  <c r="J425" i="7"/>
  <c r="H424" i="7"/>
  <c r="T462" i="7" a="1"/>
  <c r="T462" i="7" s="1"/>
  <c r="S462" i="7" a="1"/>
  <c r="S462" i="7" s="1"/>
  <c r="L462" i="7" a="1"/>
  <c r="L462" i="7" s="1"/>
  <c r="D462" i="7"/>
  <c r="W462" i="7" a="1"/>
  <c r="W462" i="7" s="1"/>
  <c r="O462" i="7" a="1"/>
  <c r="O462" i="7" s="1"/>
  <c r="K462" i="7" a="1"/>
  <c r="K462" i="7" s="1"/>
  <c r="P462" i="7" a="1"/>
  <c r="P462" i="7" s="1"/>
  <c r="X462" i="7" a="1"/>
  <c r="X462" i="7" s="1"/>
  <c r="G424" i="7"/>
  <c r="Y462" i="7" l="1"/>
  <c r="Z462" i="7"/>
  <c r="V462" i="7"/>
  <c r="U462" i="7"/>
  <c r="B464" i="7"/>
  <c r="H425" i="7"/>
  <c r="E464" i="7"/>
  <c r="I426" i="7"/>
  <c r="R462" i="7"/>
  <c r="Q462" i="7"/>
  <c r="A472" i="15"/>
  <c r="J426" i="7"/>
  <c r="AA465" i="7"/>
  <c r="Q475" i="15" s="1"/>
  <c r="F475" i="15" s="1"/>
  <c r="M462" i="7"/>
  <c r="N462" i="7"/>
  <c r="F464" i="7"/>
  <c r="E463" i="7"/>
  <c r="G425" i="7"/>
  <c r="F465" i="7" l="1"/>
  <c r="AA466" i="7"/>
  <c r="Q476" i="15" s="1"/>
  <c r="F476" i="15" s="1"/>
  <c r="B465" i="7"/>
  <c r="I427" i="7"/>
  <c r="H426" i="7"/>
  <c r="G426" i="7"/>
  <c r="J427" i="7"/>
  <c r="X464" i="7" a="1"/>
  <c r="X464" i="7" s="1"/>
  <c r="O464" i="7" a="1"/>
  <c r="O464" i="7" s="1"/>
  <c r="S464" i="7" a="1"/>
  <c r="S464" i="7" s="1"/>
  <c r="T464" i="7" a="1"/>
  <c r="T464" i="7" s="1"/>
  <c r="P464" i="7" a="1"/>
  <c r="P464" i="7" s="1"/>
  <c r="L464" i="7" a="1"/>
  <c r="L464" i="7" s="1"/>
  <c r="K464" i="7" a="1"/>
  <c r="K464" i="7" s="1"/>
  <c r="W464" i="7" a="1"/>
  <c r="W464" i="7" s="1"/>
  <c r="D464" i="7"/>
  <c r="S463" i="7" a="1"/>
  <c r="S463" i="7" s="1"/>
  <c r="O463" i="7" a="1"/>
  <c r="O463" i="7" s="1"/>
  <c r="P463" i="7" a="1"/>
  <c r="P463" i="7" s="1"/>
  <c r="L463" i="7" a="1"/>
  <c r="L463" i="7" s="1"/>
  <c r="K463" i="7" a="1"/>
  <c r="K463" i="7" s="1"/>
  <c r="X463" i="7" a="1"/>
  <c r="X463" i="7" s="1"/>
  <c r="W463" i="7" a="1"/>
  <c r="W463" i="7" s="1"/>
  <c r="D463" i="7"/>
  <c r="T463" i="7" a="1"/>
  <c r="T463" i="7" s="1"/>
  <c r="F466" i="7" l="1"/>
  <c r="J428" i="7"/>
  <c r="R463" i="7"/>
  <c r="Q463" i="7"/>
  <c r="N464" i="7"/>
  <c r="M464" i="7"/>
  <c r="E466" i="7"/>
  <c r="G427" i="7"/>
  <c r="E465" i="7"/>
  <c r="I428" i="7"/>
  <c r="Z463" i="7"/>
  <c r="Y463" i="7"/>
  <c r="R464" i="7"/>
  <c r="Q464" i="7"/>
  <c r="Y464" i="7"/>
  <c r="Z464" i="7"/>
  <c r="A473" i="15"/>
  <c r="AA467" i="7"/>
  <c r="Q477" i="15" s="1"/>
  <c r="F477" i="15" s="1"/>
  <c r="V463" i="7"/>
  <c r="U463" i="7"/>
  <c r="U464" i="7"/>
  <c r="V464" i="7"/>
  <c r="H427" i="7"/>
  <c r="M463" i="7"/>
  <c r="N463" i="7"/>
  <c r="A474" i="15"/>
  <c r="B466" i="7"/>
  <c r="J429" i="7" l="1"/>
  <c r="I429" i="7"/>
  <c r="F467" i="7"/>
  <c r="AA468" i="7"/>
  <c r="Q478" i="15" s="1"/>
  <c r="F478" i="15" s="1"/>
  <c r="F468" i="7"/>
  <c r="D465" i="7"/>
  <c r="K465" i="7" a="1"/>
  <c r="K465" i="7" s="1"/>
  <c r="T465" i="7" a="1"/>
  <c r="T465" i="7" s="1"/>
  <c r="O465" i="7" a="1"/>
  <c r="O465" i="7" s="1"/>
  <c r="X465" i="7" a="1"/>
  <c r="X465" i="7" s="1"/>
  <c r="P465" i="7" a="1"/>
  <c r="P465" i="7" s="1"/>
  <c r="S465" i="7" a="1"/>
  <c r="S465" i="7" s="1"/>
  <c r="L465" i="7" a="1"/>
  <c r="L465" i="7" s="1"/>
  <c r="W465" i="7" a="1"/>
  <c r="W465" i="7" s="1"/>
  <c r="H428" i="7"/>
  <c r="B467" i="7"/>
  <c r="G428" i="7"/>
  <c r="W466" i="7" a="1"/>
  <c r="W466" i="7" s="1"/>
  <c r="D466" i="7"/>
  <c r="O466" i="7" a="1"/>
  <c r="O466" i="7" s="1"/>
  <c r="T466" i="7" a="1"/>
  <c r="T466" i="7" s="1"/>
  <c r="P466" i="7" a="1"/>
  <c r="P466" i="7" s="1"/>
  <c r="S466" i="7" a="1"/>
  <c r="S466" i="7" s="1"/>
  <c r="K466" i="7" a="1"/>
  <c r="K466" i="7" s="1"/>
  <c r="X466" i="7" a="1"/>
  <c r="X466" i="7" s="1"/>
  <c r="L466" i="7" a="1"/>
  <c r="L466" i="7" s="1"/>
  <c r="N466" i="7" l="1"/>
  <c r="M466" i="7"/>
  <c r="R466" i="7"/>
  <c r="Q466" i="7"/>
  <c r="N465" i="7"/>
  <c r="M465" i="7"/>
  <c r="A476" i="15"/>
  <c r="V465" i="7"/>
  <c r="U465" i="7"/>
  <c r="E467" i="7"/>
  <c r="R465" i="7"/>
  <c r="Q465" i="7"/>
  <c r="B468" i="7"/>
  <c r="H429" i="7"/>
  <c r="I430" i="7"/>
  <c r="J430" i="7"/>
  <c r="U466" i="7"/>
  <c r="V466" i="7"/>
  <c r="AA469" i="7"/>
  <c r="Q479" i="15" s="1"/>
  <c r="F479" i="15" s="1"/>
  <c r="Z465" i="7"/>
  <c r="Y465" i="7"/>
  <c r="E468" i="7"/>
  <c r="A475" i="15"/>
  <c r="G429" i="7"/>
  <c r="Z466" i="7"/>
  <c r="Y466" i="7"/>
  <c r="I431" i="7" l="1"/>
  <c r="AA470" i="7"/>
  <c r="Q480" i="15" s="1"/>
  <c r="F480" i="15" s="1"/>
  <c r="J431" i="7"/>
  <c r="H430" i="7"/>
  <c r="G430" i="7"/>
  <c r="B469" i="7"/>
  <c r="F469" i="7"/>
  <c r="P468" i="7" a="1"/>
  <c r="P468" i="7" s="1"/>
  <c r="X468" i="7" a="1"/>
  <c r="X468" i="7" s="1"/>
  <c r="L468" i="7" a="1"/>
  <c r="L468" i="7" s="1"/>
  <c r="T468" i="7" a="1"/>
  <c r="T468" i="7" s="1"/>
  <c r="O468" i="7" a="1"/>
  <c r="O468" i="7" s="1"/>
  <c r="K468" i="7" a="1"/>
  <c r="K468" i="7" s="1"/>
  <c r="D468" i="7"/>
  <c r="S468" i="7" a="1"/>
  <c r="S468" i="7" s="1"/>
  <c r="W468" i="7" a="1"/>
  <c r="W468" i="7" s="1"/>
  <c r="T467" i="7" a="1"/>
  <c r="T467" i="7" s="1"/>
  <c r="D467" i="7"/>
  <c r="W467" i="7" a="1"/>
  <c r="W467" i="7" s="1"/>
  <c r="P467" i="7" a="1"/>
  <c r="P467" i="7" s="1"/>
  <c r="X467" i="7" a="1"/>
  <c r="X467" i="7" s="1"/>
  <c r="S467" i="7" a="1"/>
  <c r="S467" i="7" s="1"/>
  <c r="L467" i="7" a="1"/>
  <c r="L467" i="7" s="1"/>
  <c r="K467" i="7" a="1"/>
  <c r="K467" i="7" s="1"/>
  <c r="O467" i="7" a="1"/>
  <c r="O467" i="7" s="1"/>
  <c r="F470" i="7" l="1"/>
  <c r="H431" i="7"/>
  <c r="B470" i="7"/>
  <c r="J432" i="7"/>
  <c r="I432" i="7"/>
  <c r="Q467" i="7"/>
  <c r="R467" i="7"/>
  <c r="R468" i="7"/>
  <c r="Q468" i="7"/>
  <c r="A478" i="15"/>
  <c r="G431" i="7"/>
  <c r="Y467" i="7"/>
  <c r="Z467" i="7"/>
  <c r="U467" i="7"/>
  <c r="V467" i="7"/>
  <c r="Z468" i="7"/>
  <c r="Y468" i="7"/>
  <c r="E469" i="7"/>
  <c r="M467" i="7"/>
  <c r="N467" i="7"/>
  <c r="U468" i="7"/>
  <c r="V468" i="7"/>
  <c r="A477" i="15"/>
  <c r="AA471" i="7"/>
  <c r="Q481" i="15" s="1"/>
  <c r="F481" i="15" s="1"/>
  <c r="N468" i="7"/>
  <c r="M468" i="7"/>
  <c r="F471" i="7" l="1"/>
  <c r="H432" i="7"/>
  <c r="I433" i="7"/>
  <c r="AA472" i="7"/>
  <c r="Q482" i="15" s="1"/>
  <c r="F482" i="15" s="1"/>
  <c r="J433" i="7"/>
  <c r="G432" i="7"/>
  <c r="B471" i="7"/>
  <c r="L469" i="7" a="1"/>
  <c r="L469" i="7" s="1"/>
  <c r="X469" i="7" a="1"/>
  <c r="X469" i="7" s="1"/>
  <c r="D469" i="7"/>
  <c r="T469" i="7" a="1"/>
  <c r="T469" i="7" s="1"/>
  <c r="K469" i="7" a="1"/>
  <c r="K469" i="7" s="1"/>
  <c r="O469" i="7" a="1"/>
  <c r="O469" i="7" s="1"/>
  <c r="S469" i="7" a="1"/>
  <c r="S469" i="7" s="1"/>
  <c r="W469" i="7" a="1"/>
  <c r="W469" i="7" s="1"/>
  <c r="P469" i="7" a="1"/>
  <c r="P469" i="7" s="1"/>
  <c r="E470" i="7"/>
  <c r="Z469" i="7" l="1"/>
  <c r="Y469" i="7"/>
  <c r="H433" i="7"/>
  <c r="E471" i="7"/>
  <c r="Q469" i="7"/>
  <c r="R469" i="7"/>
  <c r="N469" i="7"/>
  <c r="M469" i="7"/>
  <c r="F472" i="7"/>
  <c r="G433" i="7"/>
  <c r="D470" i="7"/>
  <c r="P470" i="7" a="1"/>
  <c r="P470" i="7" s="1"/>
  <c r="W470" i="7" a="1"/>
  <c r="W470" i="7" s="1"/>
  <c r="S470" i="7" a="1"/>
  <c r="S470" i="7" s="1"/>
  <c r="O470" i="7" a="1"/>
  <c r="O470" i="7" s="1"/>
  <c r="X470" i="7" a="1"/>
  <c r="X470" i="7" s="1"/>
  <c r="K470" i="7" a="1"/>
  <c r="K470" i="7" s="1"/>
  <c r="L470" i="7" a="1"/>
  <c r="L470" i="7" s="1"/>
  <c r="T470" i="7" a="1"/>
  <c r="T470" i="7" s="1"/>
  <c r="V469" i="7"/>
  <c r="U469" i="7"/>
  <c r="I434" i="7"/>
  <c r="J434" i="7"/>
  <c r="AA473" i="7"/>
  <c r="Q483" i="15" s="1"/>
  <c r="F483" i="15" s="1"/>
  <c r="B472" i="7"/>
  <c r="A479" i="15"/>
  <c r="T471" i="7" l="1" a="1"/>
  <c r="T471" i="7" s="1"/>
  <c r="O471" i="7" a="1"/>
  <c r="O471" i="7" s="1"/>
  <c r="K471" i="7" a="1"/>
  <c r="K471" i="7" s="1"/>
  <c r="P471" i="7" a="1"/>
  <c r="P471" i="7" s="1"/>
  <c r="D471" i="7"/>
  <c r="S471" i="7" a="1"/>
  <c r="S471" i="7" s="1"/>
  <c r="L471" i="7" a="1"/>
  <c r="L471" i="7" s="1"/>
  <c r="W471" i="7" a="1"/>
  <c r="W471" i="7" s="1"/>
  <c r="X471" i="7" a="1"/>
  <c r="X471" i="7" s="1"/>
  <c r="A480" i="15"/>
  <c r="G434" i="7"/>
  <c r="Y470" i="7"/>
  <c r="Z470" i="7"/>
  <c r="R470" i="7"/>
  <c r="Q470" i="7"/>
  <c r="B473" i="7"/>
  <c r="E473" i="7"/>
  <c r="V470" i="7"/>
  <c r="U470" i="7"/>
  <c r="J435" i="7"/>
  <c r="F473" i="7"/>
  <c r="E472" i="7"/>
  <c r="N470" i="7"/>
  <c r="M470" i="7"/>
  <c r="I435" i="7"/>
  <c r="AA474" i="7"/>
  <c r="Q484" i="15" s="1"/>
  <c r="F484" i="15" s="1"/>
  <c r="H434" i="7"/>
  <c r="F474" i="7" l="1"/>
  <c r="I436" i="7"/>
  <c r="J436" i="7"/>
  <c r="G435" i="7"/>
  <c r="K472" i="7" a="1"/>
  <c r="K472" i="7" s="1"/>
  <c r="T472" i="7" a="1"/>
  <c r="T472" i="7" s="1"/>
  <c r="L472" i="7" a="1"/>
  <c r="L472" i="7" s="1"/>
  <c r="X472" i="7" a="1"/>
  <c r="X472" i="7" s="1"/>
  <c r="D472" i="7"/>
  <c r="W472" i="7" a="1"/>
  <c r="W472" i="7" s="1"/>
  <c r="P472" i="7" a="1"/>
  <c r="P472" i="7" s="1"/>
  <c r="S472" i="7" a="1"/>
  <c r="S472" i="7" s="1"/>
  <c r="O472" i="7" a="1"/>
  <c r="O472" i="7" s="1"/>
  <c r="L473" i="7" a="1"/>
  <c r="L473" i="7" s="1"/>
  <c r="O473" i="7" a="1"/>
  <c r="O473" i="7" s="1"/>
  <c r="D473" i="7"/>
  <c r="P473" i="7" a="1"/>
  <c r="P473" i="7" s="1"/>
  <c r="S473" i="7" a="1"/>
  <c r="S473" i="7" s="1"/>
  <c r="T473" i="7" a="1"/>
  <c r="T473" i="7" s="1"/>
  <c r="W473" i="7" a="1"/>
  <c r="W473" i="7" s="1"/>
  <c r="X473" i="7" a="1"/>
  <c r="X473" i="7" s="1"/>
  <c r="K473" i="7" a="1"/>
  <c r="K473" i="7" s="1"/>
  <c r="H435" i="7"/>
  <c r="Y471" i="7"/>
  <c r="Z471" i="7"/>
  <c r="V471" i="7"/>
  <c r="U471" i="7"/>
  <c r="AA475" i="7"/>
  <c r="Q485" i="15" s="1"/>
  <c r="F485" i="15" s="1"/>
  <c r="A481" i="15"/>
  <c r="Q471" i="7"/>
  <c r="R471" i="7"/>
  <c r="B474" i="7"/>
  <c r="N471" i="7"/>
  <c r="M471" i="7"/>
  <c r="A482" i="15" l="1"/>
  <c r="Y472" i="7"/>
  <c r="Z472" i="7"/>
  <c r="H436" i="7"/>
  <c r="U473" i="7"/>
  <c r="V473" i="7"/>
  <c r="R472" i="7"/>
  <c r="Q472" i="7"/>
  <c r="M472" i="7"/>
  <c r="N472" i="7"/>
  <c r="F475" i="7"/>
  <c r="I437" i="7"/>
  <c r="A483" i="15"/>
  <c r="B475" i="7"/>
  <c r="M473" i="7"/>
  <c r="N473" i="7"/>
  <c r="E474" i="7"/>
  <c r="U472" i="7"/>
  <c r="V472" i="7"/>
  <c r="AA476" i="7"/>
  <c r="Q486" i="15" s="1"/>
  <c r="F486" i="15" s="1"/>
  <c r="J437" i="7"/>
  <c r="Z473" i="7"/>
  <c r="Y473" i="7"/>
  <c r="Q473" i="7"/>
  <c r="R473" i="7"/>
  <c r="G436" i="7"/>
  <c r="D474" i="7" l="1"/>
  <c r="W474" i="7" a="1"/>
  <c r="W474" i="7" s="1"/>
  <c r="O474" i="7" a="1"/>
  <c r="O474" i="7" s="1"/>
  <c r="X474" i="7" a="1"/>
  <c r="X474" i="7" s="1"/>
  <c r="Y474" i="7" s="1"/>
  <c r="Z474" i="7" s="1"/>
  <c r="S474" i="7" a="1"/>
  <c r="S474" i="7" s="1"/>
  <c r="P474" i="7" a="1"/>
  <c r="P474" i="7" s="1"/>
  <c r="T474" i="7" a="1"/>
  <c r="T474" i="7" s="1"/>
  <c r="U474" i="7" s="1"/>
  <c r="V474" i="7" s="1"/>
  <c r="L474" i="7" a="1"/>
  <c r="L474" i="7" s="1"/>
  <c r="K474" i="7" a="1"/>
  <c r="K474" i="7" s="1"/>
  <c r="E476" i="7"/>
  <c r="AA477" i="7"/>
  <c r="Q487" i="15" s="1"/>
  <c r="F487" i="15" s="1"/>
  <c r="B476" i="7"/>
  <c r="H437" i="7"/>
  <c r="F476" i="7"/>
  <c r="G437" i="7"/>
  <c r="I438" i="7"/>
  <c r="J438" i="7"/>
  <c r="E475" i="7"/>
  <c r="F477" i="7" l="1"/>
  <c r="J439" i="7"/>
  <c r="I439" i="7"/>
  <c r="A484" i="15"/>
  <c r="N474" i="7"/>
  <c r="M474" i="7"/>
  <c r="P476" i="7" a="1"/>
  <c r="P476" i="7" s="1"/>
  <c r="X476" i="7" a="1"/>
  <c r="X476" i="7" s="1"/>
  <c r="T476" i="7" a="1"/>
  <c r="T476" i="7" s="1"/>
  <c r="O476" i="7" a="1"/>
  <c r="O476" i="7" s="1"/>
  <c r="S476" i="7" a="1"/>
  <c r="S476" i="7" s="1"/>
  <c r="D476" i="7"/>
  <c r="K476" i="7" a="1"/>
  <c r="K476" i="7" s="1"/>
  <c r="L476" i="7" a="1"/>
  <c r="L476" i="7" s="1"/>
  <c r="W476" i="7" a="1"/>
  <c r="W476" i="7" s="1"/>
  <c r="G438" i="7"/>
  <c r="AA478" i="7"/>
  <c r="Q488" i="15" s="1"/>
  <c r="F488" i="15" s="1"/>
  <c r="W475" i="7" a="1"/>
  <c r="W475" i="7" s="1"/>
  <c r="K475" i="7" a="1"/>
  <c r="K475" i="7" s="1"/>
  <c r="D475" i="7"/>
  <c r="X475" i="7" a="1"/>
  <c r="X475" i="7" s="1"/>
  <c r="S475" i="7" a="1"/>
  <c r="S475" i="7" s="1"/>
  <c r="L475" i="7" a="1"/>
  <c r="L475" i="7" s="1"/>
  <c r="P475" i="7" a="1"/>
  <c r="P475" i="7" s="1"/>
  <c r="T475" i="7" a="1"/>
  <c r="T475" i="7" s="1"/>
  <c r="O475" i="7" a="1"/>
  <c r="O475" i="7" s="1"/>
  <c r="H438" i="7"/>
  <c r="B477" i="7"/>
  <c r="Q474" i="7"/>
  <c r="R474" i="7"/>
  <c r="I440" i="7" l="1"/>
  <c r="AA479" i="7"/>
  <c r="Q489" i="15" s="1"/>
  <c r="F489" i="15" s="1"/>
  <c r="B478" i="7"/>
  <c r="N476" i="7"/>
  <c r="M476" i="7"/>
  <c r="G439" i="7"/>
  <c r="E477" i="7"/>
  <c r="U475" i="7"/>
  <c r="V475" i="7"/>
  <c r="Y475" i="7"/>
  <c r="Z475" i="7"/>
  <c r="U476" i="7"/>
  <c r="V476" i="7"/>
  <c r="H439" i="7"/>
  <c r="J440" i="7"/>
  <c r="A486" i="15"/>
  <c r="R475" i="7"/>
  <c r="Q475" i="7"/>
  <c r="F478" i="7"/>
  <c r="Y476" i="7"/>
  <c r="Z476" i="7"/>
  <c r="M475" i="7"/>
  <c r="N475" i="7"/>
  <c r="A485" i="15"/>
  <c r="Q476" i="7"/>
  <c r="R476" i="7"/>
  <c r="F479" i="7" l="1"/>
  <c r="I441" i="7"/>
  <c r="J441" i="7"/>
  <c r="H440" i="7"/>
  <c r="E478" i="7"/>
  <c r="AA480" i="7"/>
  <c r="Q490" i="15" s="1"/>
  <c r="F490" i="15" s="1"/>
  <c r="D477" i="7"/>
  <c r="K477" i="7" a="1"/>
  <c r="K477" i="7" s="1"/>
  <c r="X477" i="7" a="1"/>
  <c r="X477" i="7" s="1"/>
  <c r="S477" i="7" a="1"/>
  <c r="S477" i="7" s="1"/>
  <c r="W477" i="7" a="1"/>
  <c r="W477" i="7" s="1"/>
  <c r="O477" i="7" a="1"/>
  <c r="O477" i="7" s="1"/>
  <c r="L477" i="7" a="1"/>
  <c r="L477" i="7" s="1"/>
  <c r="T477" i="7" a="1"/>
  <c r="T477" i="7" s="1"/>
  <c r="P477" i="7" a="1"/>
  <c r="P477" i="7" s="1"/>
  <c r="B479" i="7"/>
  <c r="G440" i="7"/>
  <c r="E479" i="7"/>
  <c r="F480" i="7" l="1"/>
  <c r="A487" i="15"/>
  <c r="B480" i="7"/>
  <c r="L478" i="7" a="1"/>
  <c r="L478" i="7" s="1"/>
  <c r="K478" i="7" a="1"/>
  <c r="K478" i="7" s="1"/>
  <c r="O478" i="7" a="1"/>
  <c r="O478" i="7" s="1"/>
  <c r="D478" i="7"/>
  <c r="S478" i="7" a="1"/>
  <c r="S478" i="7" s="1"/>
  <c r="X478" i="7" a="1"/>
  <c r="X478" i="7" s="1"/>
  <c r="Y478" i="7" s="1"/>
  <c r="Z478" i="7" s="1"/>
  <c r="T478" i="7" a="1"/>
  <c r="T478" i="7" s="1"/>
  <c r="U478" i="7" s="1"/>
  <c r="V478" i="7" s="1"/>
  <c r="W478" i="7" a="1"/>
  <c r="W478" i="7" s="1"/>
  <c r="P478" i="7" a="1"/>
  <c r="P478" i="7" s="1"/>
  <c r="Q477" i="7"/>
  <c r="R477" i="7"/>
  <c r="E480" i="7"/>
  <c r="G441" i="7"/>
  <c r="N477" i="7"/>
  <c r="M477" i="7"/>
  <c r="Z477" i="7"/>
  <c r="Y477" i="7"/>
  <c r="J442" i="7"/>
  <c r="I442" i="7"/>
  <c r="AA481" i="7"/>
  <c r="Q491" i="15" s="1"/>
  <c r="F491" i="15" s="1"/>
  <c r="D479" i="7"/>
  <c r="X479" i="7" a="1"/>
  <c r="X479" i="7" s="1"/>
  <c r="O479" i="7" a="1"/>
  <c r="O479" i="7" s="1"/>
  <c r="S479" i="7" a="1"/>
  <c r="S479" i="7" s="1"/>
  <c r="P479" i="7" a="1"/>
  <c r="P479" i="7" s="1"/>
  <c r="W479" i="7" a="1"/>
  <c r="W479" i="7" s="1"/>
  <c r="L479" i="7" a="1"/>
  <c r="L479" i="7" s="1"/>
  <c r="T479" i="7" a="1"/>
  <c r="T479" i="7" s="1"/>
  <c r="K479" i="7" a="1"/>
  <c r="K479" i="7" s="1"/>
  <c r="U477" i="7"/>
  <c r="V477" i="7"/>
  <c r="H441" i="7"/>
  <c r="F481" i="7" l="1"/>
  <c r="Z479" i="7"/>
  <c r="Y479" i="7"/>
  <c r="X480" i="7" a="1"/>
  <c r="X480" i="7" s="1"/>
  <c r="D480" i="7"/>
  <c r="P480" i="7" a="1"/>
  <c r="P480" i="7" s="1"/>
  <c r="W480" i="7" a="1"/>
  <c r="W480" i="7" s="1"/>
  <c r="S480" i="7" a="1"/>
  <c r="S480" i="7" s="1"/>
  <c r="K480" i="7" a="1"/>
  <c r="K480" i="7" s="1"/>
  <c r="O480" i="7" a="1"/>
  <c r="O480" i="7" s="1"/>
  <c r="T480" i="7" a="1"/>
  <c r="T480" i="7" s="1"/>
  <c r="L480" i="7" a="1"/>
  <c r="L480" i="7" s="1"/>
  <c r="A489" i="15"/>
  <c r="I443" i="7"/>
  <c r="J443" i="7"/>
  <c r="AA482" i="7"/>
  <c r="Q492" i="15" s="1"/>
  <c r="F492" i="15" s="1"/>
  <c r="R479" i="7"/>
  <c r="Q479" i="7"/>
  <c r="B481" i="7"/>
  <c r="U479" i="7"/>
  <c r="V479" i="7"/>
  <c r="H442" i="7"/>
  <c r="A488" i="15"/>
  <c r="R478" i="7"/>
  <c r="Q478" i="7"/>
  <c r="N478" i="7"/>
  <c r="M478" i="7"/>
  <c r="M479" i="7"/>
  <c r="N479" i="7"/>
  <c r="G442" i="7"/>
  <c r="E481" i="7" l="1"/>
  <c r="H443" i="7"/>
  <c r="U480" i="7"/>
  <c r="V480" i="7"/>
  <c r="Q480" i="7"/>
  <c r="R480" i="7"/>
  <c r="I444" i="7"/>
  <c r="B482" i="7"/>
  <c r="J444" i="7"/>
  <c r="F482" i="7"/>
  <c r="AA483" i="7"/>
  <c r="Q493" i="15" s="1"/>
  <c r="F493" i="15" s="1"/>
  <c r="A490" i="15"/>
  <c r="G443" i="7"/>
  <c r="M480" i="7"/>
  <c r="N480" i="7"/>
  <c r="Z480" i="7"/>
  <c r="Y480" i="7"/>
  <c r="AA484" i="7" l="1"/>
  <c r="Q494" i="15" s="1"/>
  <c r="F494" i="15" s="1"/>
  <c r="B483" i="7"/>
  <c r="I445" i="7"/>
  <c r="E482" i="7"/>
  <c r="H444" i="7"/>
  <c r="F483" i="7"/>
  <c r="G444" i="7"/>
  <c r="O481" i="7" a="1"/>
  <c r="O481" i="7" s="1"/>
  <c r="W481" i="7" a="1"/>
  <c r="W481" i="7" s="1"/>
  <c r="S481" i="7" a="1"/>
  <c r="S481" i="7" s="1"/>
  <c r="P481" i="7" a="1"/>
  <c r="P481" i="7" s="1"/>
  <c r="T481" i="7" a="1"/>
  <c r="T481" i="7" s="1"/>
  <c r="K481" i="7" a="1"/>
  <c r="K481" i="7" s="1"/>
  <c r="D481" i="7"/>
  <c r="X481" i="7" a="1"/>
  <c r="X481" i="7" s="1"/>
  <c r="L481" i="7" a="1"/>
  <c r="L481" i="7" s="1"/>
  <c r="J445" i="7"/>
  <c r="H445" i="7" l="1"/>
  <c r="G445" i="7"/>
  <c r="B484" i="7"/>
  <c r="E484" i="7"/>
  <c r="E483" i="7"/>
  <c r="T482" i="7" a="1"/>
  <c r="T482" i="7" s="1"/>
  <c r="W482" i="7" a="1"/>
  <c r="W482" i="7" s="1"/>
  <c r="D482" i="7"/>
  <c r="S482" i="7" a="1"/>
  <c r="S482" i="7" s="1"/>
  <c r="X482" i="7" a="1"/>
  <c r="X482" i="7" s="1"/>
  <c r="P482" i="7" a="1"/>
  <c r="P482" i="7" s="1"/>
  <c r="L482" i="7" a="1"/>
  <c r="L482" i="7" s="1"/>
  <c r="K482" i="7" a="1"/>
  <c r="K482" i="7" s="1"/>
  <c r="O482" i="7" a="1"/>
  <c r="O482" i="7" s="1"/>
  <c r="F484" i="7"/>
  <c r="A491" i="15"/>
  <c r="N481" i="7"/>
  <c r="M481" i="7"/>
  <c r="U481" i="7"/>
  <c r="V481" i="7"/>
  <c r="I446" i="7"/>
  <c r="Y481" i="7"/>
  <c r="Z481" i="7"/>
  <c r="Q481" i="7"/>
  <c r="R481" i="7"/>
  <c r="J446" i="7"/>
  <c r="AA485" i="7"/>
  <c r="Q495" i="15" s="1"/>
  <c r="F495" i="15" s="1"/>
  <c r="AA486" i="7" l="1"/>
  <c r="Q496" i="15" s="1"/>
  <c r="F496" i="15" s="1"/>
  <c r="H446" i="7"/>
  <c r="E485" i="7"/>
  <c r="M482" i="7"/>
  <c r="N482" i="7"/>
  <c r="O483" i="7" a="1"/>
  <c r="O483" i="7" s="1"/>
  <c r="S483" i="7" a="1"/>
  <c r="S483" i="7" s="1"/>
  <c r="W483" i="7" a="1"/>
  <c r="W483" i="7" s="1"/>
  <c r="X483" i="7" a="1"/>
  <c r="X483" i="7" s="1"/>
  <c r="T483" i="7" a="1"/>
  <c r="T483" i="7" s="1"/>
  <c r="P483" i="7" a="1"/>
  <c r="P483" i="7" s="1"/>
  <c r="L483" i="7" a="1"/>
  <c r="L483" i="7" s="1"/>
  <c r="D483" i="7"/>
  <c r="K483" i="7" a="1"/>
  <c r="K483" i="7" s="1"/>
  <c r="R482" i="7"/>
  <c r="Q482" i="7"/>
  <c r="A492" i="15"/>
  <c r="B485" i="7"/>
  <c r="G446" i="7"/>
  <c r="Z482" i="7"/>
  <c r="Y482" i="7"/>
  <c r="U482" i="7"/>
  <c r="V482" i="7"/>
  <c r="J447" i="7"/>
  <c r="I447" i="7"/>
  <c r="F485" i="7"/>
  <c r="D484" i="7"/>
  <c r="O484" i="7" a="1"/>
  <c r="O484" i="7" s="1"/>
  <c r="P484" i="7" a="1"/>
  <c r="P484" i="7" s="1"/>
  <c r="K484" i="7" a="1"/>
  <c r="K484" i="7" s="1"/>
  <c r="X484" i="7" a="1"/>
  <c r="X484" i="7" s="1"/>
  <c r="T484" i="7" a="1"/>
  <c r="T484" i="7" s="1"/>
  <c r="S484" i="7" a="1"/>
  <c r="S484" i="7" s="1"/>
  <c r="W484" i="7" a="1"/>
  <c r="W484" i="7" s="1"/>
  <c r="L484" i="7" a="1"/>
  <c r="L484" i="7" s="1"/>
  <c r="R483" i="7" l="1"/>
  <c r="Q483" i="7"/>
  <c r="U483" i="7"/>
  <c r="V483" i="7"/>
  <c r="X485" i="7" a="1"/>
  <c r="X485" i="7" s="1"/>
  <c r="W485" i="7" a="1"/>
  <c r="W485" i="7" s="1"/>
  <c r="O485" i="7" a="1"/>
  <c r="O485" i="7" s="1"/>
  <c r="D485" i="7"/>
  <c r="L485" i="7" a="1"/>
  <c r="L485" i="7" s="1"/>
  <c r="S485" i="7" a="1"/>
  <c r="S485" i="7" s="1"/>
  <c r="K485" i="7" a="1"/>
  <c r="K485" i="7" s="1"/>
  <c r="P485" i="7" a="1"/>
  <c r="P485" i="7" s="1"/>
  <c r="T485" i="7" a="1"/>
  <c r="T485" i="7" s="1"/>
  <c r="I448" i="7"/>
  <c r="N484" i="7"/>
  <c r="M484" i="7"/>
  <c r="Z484" i="7"/>
  <c r="Y484" i="7"/>
  <c r="AA487" i="7"/>
  <c r="Q497" i="15" s="1"/>
  <c r="F497" i="15" s="1"/>
  <c r="B486" i="7"/>
  <c r="H447" i="7"/>
  <c r="J448" i="7"/>
  <c r="Q484" i="7"/>
  <c r="R484" i="7"/>
  <c r="A493" i="15"/>
  <c r="G447" i="7"/>
  <c r="F486" i="7"/>
  <c r="A494" i="15"/>
  <c r="Y483" i="7"/>
  <c r="Z483" i="7"/>
  <c r="E486" i="7"/>
  <c r="V484" i="7"/>
  <c r="U484" i="7"/>
  <c r="M483" i="7"/>
  <c r="N483" i="7"/>
  <c r="F487" i="7" l="1"/>
  <c r="B487" i="7"/>
  <c r="J449" i="7"/>
  <c r="H448" i="7"/>
  <c r="V485" i="7"/>
  <c r="U485" i="7"/>
  <c r="M485" i="7"/>
  <c r="N485" i="7"/>
  <c r="Y485" i="7"/>
  <c r="Z485" i="7"/>
  <c r="G448" i="7"/>
  <c r="Q485" i="7"/>
  <c r="R485" i="7"/>
  <c r="E487" i="7"/>
  <c r="A495" i="15"/>
  <c r="I449" i="7"/>
  <c r="AA488" i="7"/>
  <c r="Q498" i="15" s="1"/>
  <c r="F498" i="15" s="1"/>
  <c r="X486" i="7" a="1"/>
  <c r="X486" i="7" s="1"/>
  <c r="T486" i="7" a="1"/>
  <c r="T486" i="7" s="1"/>
  <c r="S486" i="7" a="1"/>
  <c r="S486" i="7" s="1"/>
  <c r="P486" i="7" a="1"/>
  <c r="P486" i="7" s="1"/>
  <c r="D486" i="7"/>
  <c r="O486" i="7" a="1"/>
  <c r="O486" i="7" s="1"/>
  <c r="W486" i="7" a="1"/>
  <c r="W486" i="7" s="1"/>
  <c r="K486" i="7" a="1"/>
  <c r="K486" i="7" s="1"/>
  <c r="L486" i="7" a="1"/>
  <c r="L486" i="7" s="1"/>
  <c r="Y486" i="7" l="1"/>
  <c r="Z486" i="7"/>
  <c r="J450" i="7"/>
  <c r="Q486" i="7"/>
  <c r="R486" i="7"/>
  <c r="E488" i="7"/>
  <c r="B488" i="7"/>
  <c r="A496" i="15"/>
  <c r="H449" i="7"/>
  <c r="N486" i="7"/>
  <c r="M486" i="7"/>
  <c r="I450" i="7"/>
  <c r="G449" i="7"/>
  <c r="AA489" i="7"/>
  <c r="Q499" i="15" s="1"/>
  <c r="F499" i="15" s="1"/>
  <c r="U486" i="7"/>
  <c r="V486" i="7"/>
  <c r="F488" i="7"/>
  <c r="T487" i="7" a="1"/>
  <c r="T487" i="7" s="1"/>
  <c r="D487" i="7"/>
  <c r="P487" i="7" a="1"/>
  <c r="P487" i="7" s="1"/>
  <c r="W487" i="7" a="1"/>
  <c r="W487" i="7" s="1"/>
  <c r="L487" i="7" a="1"/>
  <c r="L487" i="7" s="1"/>
  <c r="S487" i="7" a="1"/>
  <c r="S487" i="7" s="1"/>
  <c r="O487" i="7" a="1"/>
  <c r="O487" i="7" s="1"/>
  <c r="K487" i="7" a="1"/>
  <c r="K487" i="7" s="1"/>
  <c r="X487" i="7" a="1"/>
  <c r="X487" i="7" s="1"/>
  <c r="F489" i="7" l="1"/>
  <c r="Z487" i="7"/>
  <c r="Y487" i="7"/>
  <c r="V487" i="7"/>
  <c r="U487" i="7"/>
  <c r="G450" i="7"/>
  <c r="I451" i="7"/>
  <c r="J451" i="7"/>
  <c r="AA490" i="7"/>
  <c r="Q500" i="15" s="1"/>
  <c r="F500" i="15" s="1"/>
  <c r="R487" i="7"/>
  <c r="Q487" i="7"/>
  <c r="A497" i="15"/>
  <c r="B489" i="7"/>
  <c r="H450" i="7"/>
  <c r="X488" i="7" a="1"/>
  <c r="X488" i="7" s="1"/>
  <c r="W488" i="7" a="1"/>
  <c r="W488" i="7" s="1"/>
  <c r="S488" i="7" a="1"/>
  <c r="S488" i="7" s="1"/>
  <c r="L488" i="7" a="1"/>
  <c r="L488" i="7" s="1"/>
  <c r="O488" i="7" a="1"/>
  <c r="O488" i="7" s="1"/>
  <c r="D488" i="7"/>
  <c r="T488" i="7" a="1"/>
  <c r="T488" i="7" s="1"/>
  <c r="P488" i="7" a="1"/>
  <c r="P488" i="7" s="1"/>
  <c r="K488" i="7" a="1"/>
  <c r="K488" i="7" s="1"/>
  <c r="N487" i="7"/>
  <c r="M487" i="7"/>
  <c r="I452" i="7" l="1"/>
  <c r="A498" i="15"/>
  <c r="Y488" i="7"/>
  <c r="Z488" i="7"/>
  <c r="J452" i="7"/>
  <c r="R488" i="7"/>
  <c r="Q488" i="7"/>
  <c r="N488" i="7"/>
  <c r="M488" i="7"/>
  <c r="E489" i="7"/>
  <c r="F490" i="7"/>
  <c r="V488" i="7"/>
  <c r="U488" i="7"/>
  <c r="G451" i="7"/>
  <c r="AA491" i="7"/>
  <c r="Q501" i="15" s="1"/>
  <c r="F501" i="15" s="1"/>
  <c r="B490" i="7"/>
  <c r="H451" i="7"/>
  <c r="F491" i="7" l="1"/>
  <c r="I453" i="7"/>
  <c r="AA492" i="7"/>
  <c r="Q502" i="15" s="1"/>
  <c r="F502" i="15" s="1"/>
  <c r="J453" i="7"/>
  <c r="E490" i="7"/>
  <c r="H452" i="7"/>
  <c r="K489" i="7" a="1"/>
  <c r="K489" i="7" s="1"/>
  <c r="S489" i="7" a="1"/>
  <c r="S489" i="7" s="1"/>
  <c r="P489" i="7" a="1"/>
  <c r="P489" i="7" s="1"/>
  <c r="O489" i="7" a="1"/>
  <c r="O489" i="7" s="1"/>
  <c r="D489" i="7"/>
  <c r="L489" i="7" a="1"/>
  <c r="L489" i="7" s="1"/>
  <c r="W489" i="7" a="1"/>
  <c r="W489" i="7" s="1"/>
  <c r="T489" i="7" a="1"/>
  <c r="T489" i="7" s="1"/>
  <c r="X489" i="7" a="1"/>
  <c r="X489" i="7" s="1"/>
  <c r="B491" i="7"/>
  <c r="G452" i="7"/>
  <c r="R489" i="7" l="1"/>
  <c r="Q489" i="7"/>
  <c r="X490" i="7" a="1"/>
  <c r="X490" i="7" s="1"/>
  <c r="P490" i="7" a="1"/>
  <c r="P490" i="7" s="1"/>
  <c r="D490" i="7"/>
  <c r="O490" i="7" a="1"/>
  <c r="O490" i="7" s="1"/>
  <c r="W490" i="7" a="1"/>
  <c r="W490" i="7" s="1"/>
  <c r="T490" i="7" a="1"/>
  <c r="T490" i="7" s="1"/>
  <c r="L490" i="7" a="1"/>
  <c r="L490" i="7" s="1"/>
  <c r="S490" i="7" a="1"/>
  <c r="S490" i="7" s="1"/>
  <c r="K490" i="7" a="1"/>
  <c r="K490" i="7" s="1"/>
  <c r="H453" i="7"/>
  <c r="AA493" i="7"/>
  <c r="Q503" i="15" s="1"/>
  <c r="F503" i="15" s="1"/>
  <c r="J454" i="7"/>
  <c r="Y489" i="7"/>
  <c r="Z489" i="7"/>
  <c r="E492" i="7"/>
  <c r="G453" i="7"/>
  <c r="I454" i="7"/>
  <c r="E491" i="7"/>
  <c r="U489" i="7"/>
  <c r="V489" i="7"/>
  <c r="F492" i="7"/>
  <c r="N489" i="7"/>
  <c r="M489" i="7"/>
  <c r="B492" i="7"/>
  <c r="A499" i="15"/>
  <c r="F493" i="7" l="1"/>
  <c r="P491" i="7" a="1"/>
  <c r="P491" i="7" s="1"/>
  <c r="L491" i="7" a="1"/>
  <c r="L491" i="7" s="1"/>
  <c r="D491" i="7"/>
  <c r="T491" i="7" a="1"/>
  <c r="T491" i="7" s="1"/>
  <c r="X491" i="7" a="1"/>
  <c r="X491" i="7" s="1"/>
  <c r="W491" i="7" a="1"/>
  <c r="W491" i="7" s="1"/>
  <c r="S491" i="7" a="1"/>
  <c r="S491" i="7" s="1"/>
  <c r="O491" i="7" a="1"/>
  <c r="O491" i="7" s="1"/>
  <c r="K491" i="7" a="1"/>
  <c r="K491" i="7" s="1"/>
  <c r="AA494" i="7"/>
  <c r="Q504" i="15" s="1"/>
  <c r="F504" i="15" s="1"/>
  <c r="G454" i="7"/>
  <c r="Y490" i="7"/>
  <c r="Z490" i="7"/>
  <c r="I455" i="7"/>
  <c r="E493" i="7"/>
  <c r="K492" i="7" a="1"/>
  <c r="K492" i="7" s="1"/>
  <c r="D492" i="7"/>
  <c r="L492" i="7" a="1"/>
  <c r="L492" i="7" s="1"/>
  <c r="W492" i="7" a="1"/>
  <c r="W492" i="7" s="1"/>
  <c r="T492" i="7" a="1"/>
  <c r="T492" i="7" s="1"/>
  <c r="S492" i="7" a="1"/>
  <c r="S492" i="7" s="1"/>
  <c r="P492" i="7" a="1"/>
  <c r="P492" i="7" s="1"/>
  <c r="O492" i="7" a="1"/>
  <c r="O492" i="7" s="1"/>
  <c r="X492" i="7" a="1"/>
  <c r="X492" i="7" s="1"/>
  <c r="B493" i="7"/>
  <c r="J455" i="7"/>
  <c r="H454" i="7"/>
  <c r="N490" i="7"/>
  <c r="M490" i="7"/>
  <c r="A500" i="15"/>
  <c r="U490" i="7"/>
  <c r="V490" i="7"/>
  <c r="R490" i="7"/>
  <c r="Q490" i="7"/>
  <c r="U492" i="7" l="1"/>
  <c r="V492" i="7"/>
  <c r="A502" i="15"/>
  <c r="AA495" i="7"/>
  <c r="Q505" i="15" s="1"/>
  <c r="F505" i="15" s="1"/>
  <c r="J456" i="7"/>
  <c r="H455" i="7"/>
  <c r="Y492" i="7"/>
  <c r="Z492" i="7"/>
  <c r="O493" i="7" a="1"/>
  <c r="O493" i="7" s="1"/>
  <c r="P493" i="7" a="1"/>
  <c r="P493" i="7" s="1"/>
  <c r="X493" i="7" a="1"/>
  <c r="X493" i="7" s="1"/>
  <c r="K493" i="7" a="1"/>
  <c r="K493" i="7" s="1"/>
  <c r="D493" i="7"/>
  <c r="L493" i="7" a="1"/>
  <c r="L493" i="7" s="1"/>
  <c r="S493" i="7" a="1"/>
  <c r="S493" i="7" s="1"/>
  <c r="T493" i="7" a="1"/>
  <c r="T493" i="7" s="1"/>
  <c r="W493" i="7" a="1"/>
  <c r="W493" i="7" s="1"/>
  <c r="I456" i="7"/>
  <c r="A501" i="15"/>
  <c r="F494" i="7"/>
  <c r="M491" i="7"/>
  <c r="N491" i="7"/>
  <c r="Q492" i="7"/>
  <c r="R492" i="7"/>
  <c r="N492" i="7"/>
  <c r="M492" i="7"/>
  <c r="Z491" i="7"/>
  <c r="Y491" i="7"/>
  <c r="R491" i="7"/>
  <c r="Q491" i="7"/>
  <c r="G455" i="7"/>
  <c r="B494" i="7"/>
  <c r="U491" i="7"/>
  <c r="V491" i="7"/>
  <c r="A503" i="15" l="1"/>
  <c r="H456" i="7"/>
  <c r="F495" i="7"/>
  <c r="B495" i="7"/>
  <c r="M493" i="7"/>
  <c r="N493" i="7"/>
  <c r="R493" i="7"/>
  <c r="Q493" i="7"/>
  <c r="I457" i="7"/>
  <c r="E494" i="7"/>
  <c r="G456" i="7"/>
  <c r="V493" i="7"/>
  <c r="U493" i="7"/>
  <c r="Y493" i="7"/>
  <c r="Z493" i="7"/>
  <c r="J457" i="7"/>
  <c r="AA496" i="7"/>
  <c r="Q506" i="15" s="1"/>
  <c r="F506" i="15" s="1"/>
  <c r="J458" i="7" l="1"/>
  <c r="I458" i="7"/>
  <c r="F496" i="7"/>
  <c r="AA497" i="7"/>
  <c r="Q507" i="15" s="1"/>
  <c r="F507" i="15" s="1"/>
  <c r="H457" i="7"/>
  <c r="G457" i="7"/>
  <c r="B496" i="7"/>
  <c r="E495" i="7"/>
  <c r="K494" i="7" a="1"/>
  <c r="K494" i="7" s="1"/>
  <c r="P494" i="7" a="1"/>
  <c r="P494" i="7" s="1"/>
  <c r="O494" i="7" a="1"/>
  <c r="O494" i="7" s="1"/>
  <c r="L494" i="7" a="1"/>
  <c r="L494" i="7" s="1"/>
  <c r="D494" i="7"/>
  <c r="W494" i="7" a="1"/>
  <c r="W494" i="7" s="1"/>
  <c r="T494" i="7" a="1"/>
  <c r="T494" i="7" s="1"/>
  <c r="X494" i="7" a="1"/>
  <c r="X494" i="7" s="1"/>
  <c r="S494" i="7" a="1"/>
  <c r="S494" i="7" s="1"/>
  <c r="F497" i="7" l="1"/>
  <c r="J459" i="7"/>
  <c r="E496" i="7"/>
  <c r="R494" i="7"/>
  <c r="Q494" i="7"/>
  <c r="AA498" i="7"/>
  <c r="Q508" i="15" s="1"/>
  <c r="F508" i="15" s="1"/>
  <c r="Z494" i="7"/>
  <c r="Y494" i="7"/>
  <c r="M494" i="7"/>
  <c r="N494" i="7"/>
  <c r="A504" i="15"/>
  <c r="B497" i="7"/>
  <c r="G458" i="7"/>
  <c r="I459" i="7"/>
  <c r="V494" i="7"/>
  <c r="U494" i="7"/>
  <c r="L495" i="7" a="1"/>
  <c r="L495" i="7" s="1"/>
  <c r="W495" i="7" a="1"/>
  <c r="W495" i="7" s="1"/>
  <c r="X495" i="7" a="1"/>
  <c r="X495" i="7" s="1"/>
  <c r="T495" i="7" a="1"/>
  <c r="T495" i="7" s="1"/>
  <c r="P495" i="7" a="1"/>
  <c r="P495" i="7" s="1"/>
  <c r="K495" i="7" a="1"/>
  <c r="K495" i="7" s="1"/>
  <c r="D495" i="7"/>
  <c r="S495" i="7" a="1"/>
  <c r="S495" i="7" s="1"/>
  <c r="O495" i="7" a="1"/>
  <c r="O495" i="7" s="1"/>
  <c r="H458" i="7"/>
  <c r="I460" i="7" l="1"/>
  <c r="J460" i="7"/>
  <c r="E497" i="7"/>
  <c r="F498" i="7"/>
  <c r="E498" i="7"/>
  <c r="R495" i="7"/>
  <c r="Q495" i="7"/>
  <c r="N495" i="7"/>
  <c r="M495" i="7"/>
  <c r="A505" i="15"/>
  <c r="P496" i="7" a="1"/>
  <c r="P496" i="7" s="1"/>
  <c r="W496" i="7" a="1"/>
  <c r="W496" i="7" s="1"/>
  <c r="L496" i="7" a="1"/>
  <c r="L496" i="7" s="1"/>
  <c r="X496" i="7" a="1"/>
  <c r="X496" i="7" s="1"/>
  <c r="O496" i="7" a="1"/>
  <c r="O496" i="7" s="1"/>
  <c r="D496" i="7"/>
  <c r="T496" i="7" a="1"/>
  <c r="T496" i="7" s="1"/>
  <c r="K496" i="7" a="1"/>
  <c r="K496" i="7" s="1"/>
  <c r="S496" i="7" a="1"/>
  <c r="S496" i="7" s="1"/>
  <c r="AA499" i="7"/>
  <c r="Q509" i="15" s="1"/>
  <c r="F509" i="15" s="1"/>
  <c r="Z495" i="7"/>
  <c r="Y495" i="7"/>
  <c r="B498" i="7"/>
  <c r="G459" i="7"/>
  <c r="H459" i="7"/>
  <c r="V495" i="7"/>
  <c r="U495" i="7"/>
  <c r="A506" i="15" l="1"/>
  <c r="Q496" i="7"/>
  <c r="R496" i="7"/>
  <c r="W498" i="7" a="1"/>
  <c r="W498" i="7" s="1"/>
  <c r="D498" i="7"/>
  <c r="K498" i="7" a="1"/>
  <c r="K498" i="7" s="1"/>
  <c r="O498" i="7" a="1"/>
  <c r="O498" i="7" s="1"/>
  <c r="L498" i="7" a="1"/>
  <c r="L498" i="7" s="1"/>
  <c r="P498" i="7" a="1"/>
  <c r="P498" i="7" s="1"/>
  <c r="X498" i="7" a="1"/>
  <c r="X498" i="7" s="1"/>
  <c r="S498" i="7" a="1"/>
  <c r="S498" i="7" s="1"/>
  <c r="T498" i="7" a="1"/>
  <c r="T498" i="7" s="1"/>
  <c r="F499" i="7"/>
  <c r="G460" i="7"/>
  <c r="Z496" i="7"/>
  <c r="Y496" i="7"/>
  <c r="B499" i="7"/>
  <c r="J461" i="7"/>
  <c r="I461" i="7"/>
  <c r="V496" i="7"/>
  <c r="U496" i="7"/>
  <c r="M496" i="7"/>
  <c r="N496" i="7"/>
  <c r="S497" i="7" a="1"/>
  <c r="S497" i="7" s="1"/>
  <c r="X497" i="7" a="1"/>
  <c r="X497" i="7" s="1"/>
  <c r="L497" i="7" a="1"/>
  <c r="L497" i="7" s="1"/>
  <c r="W497" i="7" a="1"/>
  <c r="W497" i="7" s="1"/>
  <c r="P497" i="7" a="1"/>
  <c r="P497" i="7" s="1"/>
  <c r="O497" i="7" a="1"/>
  <c r="O497" i="7" s="1"/>
  <c r="K497" i="7" a="1"/>
  <c r="K497" i="7" s="1"/>
  <c r="T497" i="7" a="1"/>
  <c r="T497" i="7" s="1"/>
  <c r="D497" i="7"/>
  <c r="H460" i="7"/>
  <c r="AA500" i="7"/>
  <c r="Q510" i="15" s="1"/>
  <c r="F510" i="15" s="1"/>
  <c r="I462" i="7" l="1"/>
  <c r="J462" i="7"/>
  <c r="E500" i="7"/>
  <c r="Q497" i="7"/>
  <c r="R497" i="7"/>
  <c r="G461" i="7"/>
  <c r="Q498" i="7"/>
  <c r="R498" i="7"/>
  <c r="B500" i="7"/>
  <c r="U498" i="7"/>
  <c r="V498" i="7"/>
  <c r="M498" i="7"/>
  <c r="N498" i="7"/>
  <c r="A507" i="15"/>
  <c r="AA501" i="7"/>
  <c r="Q511" i="15" s="1"/>
  <c r="F511" i="15" s="1"/>
  <c r="M497" i="7"/>
  <c r="N497" i="7"/>
  <c r="H461" i="7"/>
  <c r="V497" i="7"/>
  <c r="U497" i="7"/>
  <c r="F500" i="7"/>
  <c r="Z497" i="7"/>
  <c r="Y497" i="7"/>
  <c r="E499" i="7"/>
  <c r="Y498" i="7"/>
  <c r="Z498" i="7"/>
  <c r="A508" i="15"/>
  <c r="H462" i="7" l="1"/>
  <c r="G462" i="7"/>
  <c r="I463" i="7"/>
  <c r="AA502" i="7"/>
  <c r="Q512" i="15" s="1"/>
  <c r="F512" i="15" s="1"/>
  <c r="J463" i="7"/>
  <c r="F501" i="7"/>
  <c r="S499" i="7" a="1"/>
  <c r="S499" i="7" s="1"/>
  <c r="K499" i="7" a="1"/>
  <c r="K499" i="7" s="1"/>
  <c r="P499" i="7" a="1"/>
  <c r="P499" i="7" s="1"/>
  <c r="X499" i="7" a="1"/>
  <c r="X499" i="7" s="1"/>
  <c r="O499" i="7" a="1"/>
  <c r="O499" i="7" s="1"/>
  <c r="L499" i="7" a="1"/>
  <c r="L499" i="7" s="1"/>
  <c r="T499" i="7" a="1"/>
  <c r="T499" i="7" s="1"/>
  <c r="W499" i="7" a="1"/>
  <c r="W499" i="7" s="1"/>
  <c r="D499" i="7"/>
  <c r="S500" i="7" a="1"/>
  <c r="S500" i="7" s="1"/>
  <c r="L500" i="7" a="1"/>
  <c r="L500" i="7" s="1"/>
  <c r="K500" i="7" a="1"/>
  <c r="K500" i="7" s="1"/>
  <c r="T500" i="7" a="1"/>
  <c r="T500" i="7" s="1"/>
  <c r="X500" i="7" a="1"/>
  <c r="X500" i="7" s="1"/>
  <c r="D500" i="7"/>
  <c r="O500" i="7" a="1"/>
  <c r="O500" i="7" s="1"/>
  <c r="W500" i="7" a="1"/>
  <c r="W500" i="7" s="1"/>
  <c r="P500" i="7" a="1"/>
  <c r="P500" i="7" s="1"/>
  <c r="B501" i="7"/>
  <c r="F502" i="7" l="1"/>
  <c r="V499" i="7"/>
  <c r="U499" i="7"/>
  <c r="R499" i="7"/>
  <c r="Q499" i="7"/>
  <c r="V500" i="7"/>
  <c r="U500" i="7"/>
  <c r="J464" i="7"/>
  <c r="A509" i="15"/>
  <c r="G463" i="7"/>
  <c r="M500" i="7"/>
  <c r="N500" i="7"/>
  <c r="A510" i="15"/>
  <c r="B502" i="7"/>
  <c r="N499" i="7"/>
  <c r="M499" i="7"/>
  <c r="AA503" i="7"/>
  <c r="Q513" i="15" s="1"/>
  <c r="F513" i="15" s="1"/>
  <c r="I464" i="7"/>
  <c r="E501" i="7"/>
  <c r="Q500" i="7"/>
  <c r="R500" i="7"/>
  <c r="Y500" i="7"/>
  <c r="Z500" i="7"/>
  <c r="Y499" i="7"/>
  <c r="Z499" i="7"/>
  <c r="H463" i="7"/>
  <c r="X501" i="7" l="1" a="1"/>
  <c r="X501" i="7" s="1"/>
  <c r="L501" i="7" a="1"/>
  <c r="L501" i="7" s="1"/>
  <c r="P501" i="7" a="1"/>
  <c r="P501" i="7" s="1"/>
  <c r="T501" i="7" a="1"/>
  <c r="T501" i="7" s="1"/>
  <c r="D501" i="7"/>
  <c r="W501" i="7" a="1"/>
  <c r="W501" i="7" s="1"/>
  <c r="K501" i="7" a="1"/>
  <c r="K501" i="7" s="1"/>
  <c r="S501" i="7" a="1"/>
  <c r="S501" i="7" s="1"/>
  <c r="O501" i="7" a="1"/>
  <c r="O501" i="7" s="1"/>
  <c r="F503" i="7"/>
  <c r="E502" i="7"/>
  <c r="H464" i="7"/>
  <c r="J465" i="7"/>
  <c r="G464" i="7"/>
  <c r="B503" i="7"/>
  <c r="E503" i="7"/>
  <c r="I465" i="7"/>
  <c r="AA504" i="7"/>
  <c r="Q514" i="15" s="1"/>
  <c r="F514" i="15" s="1"/>
  <c r="E504" i="7" l="1"/>
  <c r="G465" i="7"/>
  <c r="T503" i="7" a="1"/>
  <c r="T503" i="7" s="1"/>
  <c r="W503" i="7" a="1"/>
  <c r="W503" i="7" s="1"/>
  <c r="D503" i="7"/>
  <c r="S503" i="7" a="1"/>
  <c r="S503" i="7" s="1"/>
  <c r="X503" i="7" a="1"/>
  <c r="X503" i="7" s="1"/>
  <c r="K503" i="7" a="1"/>
  <c r="K503" i="7" s="1"/>
  <c r="O503" i="7" a="1"/>
  <c r="O503" i="7" s="1"/>
  <c r="P503" i="7" a="1"/>
  <c r="P503" i="7" s="1"/>
  <c r="L503" i="7" a="1"/>
  <c r="L503" i="7" s="1"/>
  <c r="F504" i="7"/>
  <c r="A511" i="15"/>
  <c r="V501" i="7"/>
  <c r="U501" i="7"/>
  <c r="J466" i="7"/>
  <c r="L502" i="7" a="1"/>
  <c r="L502" i="7" s="1"/>
  <c r="D502" i="7"/>
  <c r="K502" i="7" a="1"/>
  <c r="K502" i="7" s="1"/>
  <c r="T502" i="7" a="1"/>
  <c r="T502" i="7" s="1"/>
  <c r="W502" i="7" a="1"/>
  <c r="W502" i="7" s="1"/>
  <c r="S502" i="7" a="1"/>
  <c r="S502" i="7" s="1"/>
  <c r="X502" i="7" a="1"/>
  <c r="X502" i="7" s="1"/>
  <c r="O502" i="7" a="1"/>
  <c r="O502" i="7" s="1"/>
  <c r="P502" i="7" a="1"/>
  <c r="P502" i="7" s="1"/>
  <c r="R501" i="7"/>
  <c r="Q501" i="7"/>
  <c r="B504" i="7"/>
  <c r="AA505" i="7"/>
  <c r="Q515" i="15" s="1"/>
  <c r="F515" i="15" s="1"/>
  <c r="H465" i="7"/>
  <c r="M501" i="7"/>
  <c r="N501" i="7"/>
  <c r="I466" i="7"/>
  <c r="Y501" i="7"/>
  <c r="Z501" i="7"/>
  <c r="Q502" i="7" l="1"/>
  <c r="R502" i="7"/>
  <c r="M502" i="7"/>
  <c r="N502" i="7"/>
  <c r="A512" i="15"/>
  <c r="B505" i="7"/>
  <c r="M503" i="7"/>
  <c r="N503" i="7"/>
  <c r="Y503" i="7"/>
  <c r="Z503" i="7"/>
  <c r="V503" i="7"/>
  <c r="U503" i="7"/>
  <c r="J467" i="7"/>
  <c r="AA506" i="7"/>
  <c r="Q516" i="15" s="1"/>
  <c r="F516" i="15" s="1"/>
  <c r="U502" i="7"/>
  <c r="V502" i="7"/>
  <c r="Y502" i="7"/>
  <c r="Z502" i="7"/>
  <c r="F505" i="7"/>
  <c r="Q503" i="7"/>
  <c r="R503" i="7"/>
  <c r="T504" i="7" a="1"/>
  <c r="T504" i="7" s="1"/>
  <c r="X504" i="7" a="1"/>
  <c r="X504" i="7" s="1"/>
  <c r="O504" i="7" a="1"/>
  <c r="O504" i="7" s="1"/>
  <c r="P504" i="7" a="1"/>
  <c r="P504" i="7" s="1"/>
  <c r="D504" i="7"/>
  <c r="K504" i="7" a="1"/>
  <c r="K504" i="7" s="1"/>
  <c r="L504" i="7" a="1"/>
  <c r="L504" i="7" s="1"/>
  <c r="W504" i="7" a="1"/>
  <c r="W504" i="7" s="1"/>
  <c r="S504" i="7" a="1"/>
  <c r="S504" i="7" s="1"/>
  <c r="I467" i="7"/>
  <c r="G466" i="7"/>
  <c r="A513" i="15"/>
  <c r="H466" i="7"/>
  <c r="AA507" i="7" l="1"/>
  <c r="Q517" i="15" s="1"/>
  <c r="F517" i="15" s="1"/>
  <c r="U504" i="7"/>
  <c r="V504" i="7"/>
  <c r="J468" i="7"/>
  <c r="F507" i="7"/>
  <c r="R504" i="7"/>
  <c r="Q504" i="7"/>
  <c r="F506" i="7"/>
  <c r="H467" i="7"/>
  <c r="E505" i="7"/>
  <c r="A514" i="15"/>
  <c r="I468" i="7"/>
  <c r="G467" i="7"/>
  <c r="N504" i="7"/>
  <c r="M504" i="7"/>
  <c r="Y504" i="7"/>
  <c r="Z504" i="7"/>
  <c r="B506" i="7"/>
  <c r="E506" i="7" l="1"/>
  <c r="H468" i="7"/>
  <c r="B507" i="7"/>
  <c r="S505" i="7" a="1"/>
  <c r="S505" i="7" s="1"/>
  <c r="P505" i="7" a="1"/>
  <c r="P505" i="7" s="1"/>
  <c r="K505" i="7" a="1"/>
  <c r="K505" i="7" s="1"/>
  <c r="W505" i="7" a="1"/>
  <c r="W505" i="7" s="1"/>
  <c r="L505" i="7" a="1"/>
  <c r="L505" i="7" s="1"/>
  <c r="D505" i="7"/>
  <c r="O505" i="7" a="1"/>
  <c r="O505" i="7" s="1"/>
  <c r="T505" i="7" a="1"/>
  <c r="T505" i="7" s="1"/>
  <c r="X505" i="7" a="1"/>
  <c r="X505" i="7" s="1"/>
  <c r="AA508" i="7"/>
  <c r="Q518" i="15" s="1"/>
  <c r="F518" i="15" s="1"/>
  <c r="I469" i="7"/>
  <c r="G468" i="7"/>
  <c r="J469" i="7"/>
  <c r="E507" i="7"/>
  <c r="J470" i="7" l="1"/>
  <c r="I470" i="7"/>
  <c r="R505" i="7"/>
  <c r="Q505" i="7"/>
  <c r="F508" i="7"/>
  <c r="AA509" i="7"/>
  <c r="Q519" i="15" s="1"/>
  <c r="F519" i="15" s="1"/>
  <c r="G469" i="7"/>
  <c r="Y505" i="7"/>
  <c r="Z505" i="7"/>
  <c r="N505" i="7"/>
  <c r="M505" i="7"/>
  <c r="K506" i="7" a="1"/>
  <c r="K506" i="7" s="1"/>
  <c r="W506" i="7" a="1"/>
  <c r="W506" i="7" s="1"/>
  <c r="T506" i="7" a="1"/>
  <c r="T506" i="7" s="1"/>
  <c r="O506" i="7" a="1"/>
  <c r="O506" i="7" s="1"/>
  <c r="S506" i="7" a="1"/>
  <c r="S506" i="7" s="1"/>
  <c r="P506" i="7" a="1"/>
  <c r="P506" i="7" s="1"/>
  <c r="L506" i="7" a="1"/>
  <c r="L506" i="7" s="1"/>
  <c r="X506" i="7" a="1"/>
  <c r="X506" i="7" s="1"/>
  <c r="D506" i="7"/>
  <c r="B508" i="7"/>
  <c r="V505" i="7"/>
  <c r="U505" i="7"/>
  <c r="E508" i="7"/>
  <c r="X507" i="7" a="1"/>
  <c r="X507" i="7" s="1"/>
  <c r="P507" i="7" a="1"/>
  <c r="P507" i="7" s="1"/>
  <c r="L507" i="7" a="1"/>
  <c r="L507" i="7" s="1"/>
  <c r="S507" i="7" a="1"/>
  <c r="S507" i="7" s="1"/>
  <c r="K507" i="7" a="1"/>
  <c r="K507" i="7" s="1"/>
  <c r="D507" i="7"/>
  <c r="O507" i="7" a="1"/>
  <c r="O507" i="7" s="1"/>
  <c r="W507" i="7" a="1"/>
  <c r="W507" i="7" s="1"/>
  <c r="T507" i="7" a="1"/>
  <c r="T507" i="7" s="1"/>
  <c r="H469" i="7"/>
  <c r="A515" i="15"/>
  <c r="F509" i="7" l="1"/>
  <c r="I471" i="7"/>
  <c r="U507" i="7"/>
  <c r="V507" i="7"/>
  <c r="Y507" i="7"/>
  <c r="Z507" i="7"/>
  <c r="M506" i="7"/>
  <c r="N506" i="7"/>
  <c r="V506" i="7"/>
  <c r="U506" i="7"/>
  <c r="E509" i="7"/>
  <c r="H470" i="7"/>
  <c r="R506" i="7"/>
  <c r="Q506" i="7"/>
  <c r="J471" i="7"/>
  <c r="A517" i="15"/>
  <c r="G470" i="7"/>
  <c r="B509" i="7"/>
  <c r="L508" i="7" a="1"/>
  <c r="L508" i="7" s="1"/>
  <c r="S508" i="7" a="1"/>
  <c r="S508" i="7" s="1"/>
  <c r="W508" i="7" a="1"/>
  <c r="W508" i="7" s="1"/>
  <c r="P508" i="7" a="1"/>
  <c r="P508" i="7" s="1"/>
  <c r="X508" i="7" a="1"/>
  <c r="X508" i="7" s="1"/>
  <c r="O508" i="7" a="1"/>
  <c r="O508" i="7" s="1"/>
  <c r="T508" i="7" a="1"/>
  <c r="T508" i="7" s="1"/>
  <c r="D508" i="7"/>
  <c r="K508" i="7" a="1"/>
  <c r="K508" i="7" s="1"/>
  <c r="A516" i="15"/>
  <c r="M507" i="7"/>
  <c r="N507" i="7"/>
  <c r="AA510" i="7"/>
  <c r="Q520" i="15" s="1"/>
  <c r="F520" i="15" s="1"/>
  <c r="R507" i="7"/>
  <c r="Q507" i="7"/>
  <c r="Y506" i="7"/>
  <c r="Z506" i="7"/>
  <c r="R508" i="7" l="1"/>
  <c r="Q508" i="7"/>
  <c r="D509" i="7"/>
  <c r="S509" i="7" a="1"/>
  <c r="S509" i="7" s="1"/>
  <c r="W509" i="7" a="1"/>
  <c r="W509" i="7" s="1"/>
  <c r="K509" i="7" a="1"/>
  <c r="K509" i="7" s="1"/>
  <c r="L509" i="7" a="1"/>
  <c r="L509" i="7" s="1"/>
  <c r="O509" i="7" a="1"/>
  <c r="O509" i="7" s="1"/>
  <c r="T509" i="7" a="1"/>
  <c r="T509" i="7" s="1"/>
  <c r="X509" i="7" a="1"/>
  <c r="X509" i="7" s="1"/>
  <c r="P509" i="7" a="1"/>
  <c r="P509" i="7" s="1"/>
  <c r="J472" i="7"/>
  <c r="F510" i="7"/>
  <c r="A518" i="15"/>
  <c r="U508" i="7"/>
  <c r="V508" i="7"/>
  <c r="E510" i="7"/>
  <c r="G471" i="7"/>
  <c r="H471" i="7"/>
  <c r="I472" i="7"/>
  <c r="AA511" i="7"/>
  <c r="Q521" i="15" s="1"/>
  <c r="F521" i="15" s="1"/>
  <c r="B510" i="7"/>
  <c r="Z508" i="7"/>
  <c r="Y508" i="7"/>
  <c r="N508" i="7"/>
  <c r="M508" i="7"/>
  <c r="H472" i="7" l="1"/>
  <c r="Z509" i="7"/>
  <c r="Y509" i="7"/>
  <c r="P510" i="7" a="1"/>
  <c r="P510" i="7" s="1"/>
  <c r="K510" i="7" a="1"/>
  <c r="K510" i="7" s="1"/>
  <c r="D510" i="7"/>
  <c r="S510" i="7" a="1"/>
  <c r="S510" i="7" s="1"/>
  <c r="O510" i="7" a="1"/>
  <c r="O510" i="7" s="1"/>
  <c r="L510" i="7" a="1"/>
  <c r="L510" i="7" s="1"/>
  <c r="W510" i="7" a="1"/>
  <c r="W510" i="7" s="1"/>
  <c r="T510" i="7" a="1"/>
  <c r="T510" i="7" s="1"/>
  <c r="X510" i="7" a="1"/>
  <c r="X510" i="7" s="1"/>
  <c r="A519" i="15"/>
  <c r="J473" i="7"/>
  <c r="G472" i="7"/>
  <c r="V509" i="7"/>
  <c r="U509" i="7"/>
  <c r="F511" i="7"/>
  <c r="B511" i="7"/>
  <c r="I473" i="7"/>
  <c r="AA512" i="7"/>
  <c r="Q522" i="15" s="1"/>
  <c r="F522" i="15" s="1"/>
  <c r="Q509" i="7"/>
  <c r="R509" i="7"/>
  <c r="M509" i="7"/>
  <c r="N509" i="7"/>
  <c r="F512" i="7" l="1"/>
  <c r="I474" i="7"/>
  <c r="E511" i="7"/>
  <c r="N510" i="7"/>
  <c r="M510" i="7"/>
  <c r="J474" i="7"/>
  <c r="A520" i="15"/>
  <c r="Y510" i="7"/>
  <c r="Z510" i="7"/>
  <c r="R510" i="7"/>
  <c r="Q510" i="7"/>
  <c r="AA513" i="7"/>
  <c r="Q523" i="15" s="1"/>
  <c r="F523" i="15" s="1"/>
  <c r="G473" i="7"/>
  <c r="V510" i="7"/>
  <c r="U510" i="7"/>
  <c r="B512" i="7"/>
  <c r="H473" i="7"/>
  <c r="G474" i="7" l="1"/>
  <c r="J475" i="7"/>
  <c r="H474" i="7"/>
  <c r="F513" i="7"/>
  <c r="X511" i="7" a="1"/>
  <c r="X511" i="7" s="1"/>
  <c r="S511" i="7" a="1"/>
  <c r="S511" i="7" s="1"/>
  <c r="K511" i="7" a="1"/>
  <c r="K511" i="7" s="1"/>
  <c r="T511" i="7" a="1"/>
  <c r="T511" i="7" s="1"/>
  <c r="L511" i="7" a="1"/>
  <c r="L511" i="7" s="1"/>
  <c r="P511" i="7" a="1"/>
  <c r="P511" i="7" s="1"/>
  <c r="D511" i="7"/>
  <c r="W511" i="7" a="1"/>
  <c r="W511" i="7" s="1"/>
  <c r="O511" i="7" a="1"/>
  <c r="O511" i="7" s="1"/>
  <c r="I475" i="7"/>
  <c r="AA514" i="7"/>
  <c r="Q524" i="15" s="1"/>
  <c r="F524" i="15" s="1"/>
  <c r="E512" i="7"/>
  <c r="B513" i="7"/>
  <c r="F514" i="7" l="1"/>
  <c r="I476" i="7"/>
  <c r="AA515" i="7"/>
  <c r="Q525" i="15" s="1"/>
  <c r="F525" i="15" s="1"/>
  <c r="G475" i="7"/>
  <c r="R511" i="7"/>
  <c r="Q511" i="7"/>
  <c r="E513" i="7"/>
  <c r="J476" i="7"/>
  <c r="N511" i="7"/>
  <c r="M511" i="7"/>
  <c r="Z511" i="7"/>
  <c r="Y511" i="7"/>
  <c r="H475" i="7"/>
  <c r="V511" i="7"/>
  <c r="U511" i="7"/>
  <c r="A521" i="15"/>
  <c r="B514" i="7"/>
  <c r="K512" i="7" a="1"/>
  <c r="K512" i="7" s="1"/>
  <c r="O512" i="7" a="1"/>
  <c r="O512" i="7" s="1"/>
  <c r="P512" i="7" a="1"/>
  <c r="P512" i="7" s="1"/>
  <c r="S512" i="7" a="1"/>
  <c r="S512" i="7" s="1"/>
  <c r="L512" i="7" a="1"/>
  <c r="L512" i="7" s="1"/>
  <c r="W512" i="7" a="1"/>
  <c r="W512" i="7" s="1"/>
  <c r="D512" i="7"/>
  <c r="X512" i="7" a="1"/>
  <c r="X512" i="7" s="1"/>
  <c r="T512" i="7" a="1"/>
  <c r="T512" i="7" s="1"/>
  <c r="E514" i="7"/>
  <c r="E515" i="7" l="1"/>
  <c r="A522" i="15"/>
  <c r="G476" i="7"/>
  <c r="R512" i="7"/>
  <c r="Q512" i="7"/>
  <c r="AA516" i="7"/>
  <c r="Q526" i="15" s="1"/>
  <c r="F526" i="15" s="1"/>
  <c r="Y512" i="7"/>
  <c r="Z512" i="7"/>
  <c r="J477" i="7"/>
  <c r="I477" i="7"/>
  <c r="W514" i="7" a="1"/>
  <c r="W514" i="7" s="1"/>
  <c r="L514" i="7" a="1"/>
  <c r="L514" i="7" s="1"/>
  <c r="P514" i="7" a="1"/>
  <c r="P514" i="7" s="1"/>
  <c r="D514" i="7"/>
  <c r="X514" i="7" a="1"/>
  <c r="X514" i="7" s="1"/>
  <c r="T514" i="7" a="1"/>
  <c r="T514" i="7" s="1"/>
  <c r="S514" i="7" a="1"/>
  <c r="S514" i="7" s="1"/>
  <c r="O514" i="7" a="1"/>
  <c r="O514" i="7" s="1"/>
  <c r="K514" i="7" a="1"/>
  <c r="K514" i="7" s="1"/>
  <c r="B515" i="7"/>
  <c r="V512" i="7"/>
  <c r="U512" i="7"/>
  <c r="M512" i="7"/>
  <c r="N512" i="7"/>
  <c r="F515" i="7"/>
  <c r="H476" i="7"/>
  <c r="L513" i="7" a="1"/>
  <c r="L513" i="7" s="1"/>
  <c r="T513" i="7" a="1"/>
  <c r="T513" i="7" s="1"/>
  <c r="W513" i="7" a="1"/>
  <c r="W513" i="7" s="1"/>
  <c r="O513" i="7" a="1"/>
  <c r="O513" i="7" s="1"/>
  <c r="P513" i="7" a="1"/>
  <c r="P513" i="7" s="1"/>
  <c r="X513" i="7" a="1"/>
  <c r="X513" i="7" s="1"/>
  <c r="S513" i="7" a="1"/>
  <c r="S513" i="7" s="1"/>
  <c r="K513" i="7" a="1"/>
  <c r="K513" i="7" s="1"/>
  <c r="D513" i="7"/>
  <c r="Y513" i="7" l="1"/>
  <c r="Z513" i="7"/>
  <c r="V513" i="7"/>
  <c r="U513" i="7"/>
  <c r="Y514" i="7"/>
  <c r="Z514" i="7"/>
  <c r="O515" i="7" a="1"/>
  <c r="O515" i="7" s="1"/>
  <c r="P515" i="7" a="1"/>
  <c r="P515" i="7" s="1"/>
  <c r="D515" i="7"/>
  <c r="L515" i="7" a="1"/>
  <c r="L515" i="7" s="1"/>
  <c r="X515" i="7" a="1"/>
  <c r="X515" i="7" s="1"/>
  <c r="W515" i="7" a="1"/>
  <c r="W515" i="7" s="1"/>
  <c r="K515" i="7" a="1"/>
  <c r="K515" i="7" s="1"/>
  <c r="T515" i="7" a="1"/>
  <c r="T515" i="7" s="1"/>
  <c r="S515" i="7" a="1"/>
  <c r="S515" i="7" s="1"/>
  <c r="AA517" i="7"/>
  <c r="Q527" i="15" s="1"/>
  <c r="F527" i="15" s="1"/>
  <c r="Q513" i="7"/>
  <c r="R513" i="7"/>
  <c r="N513" i="7"/>
  <c r="M513" i="7"/>
  <c r="G477" i="7"/>
  <c r="A523" i="15"/>
  <c r="Q514" i="7"/>
  <c r="R514" i="7"/>
  <c r="H477" i="7"/>
  <c r="I478" i="7"/>
  <c r="J478" i="7"/>
  <c r="B516" i="7"/>
  <c r="V514" i="7"/>
  <c r="U514" i="7"/>
  <c r="N514" i="7"/>
  <c r="M514" i="7"/>
  <c r="A524" i="15"/>
  <c r="F516" i="7"/>
  <c r="I463" i="3"/>
  <c r="E463" i="3"/>
  <c r="C528" i="15" s="1"/>
  <c r="D463" i="3"/>
  <c r="Z515" i="7" l="1"/>
  <c r="Y515" i="7"/>
  <c r="H478" i="7"/>
  <c r="V515" i="7"/>
  <c r="U515" i="7"/>
  <c r="N515" i="7"/>
  <c r="M515" i="7"/>
  <c r="J479" i="7"/>
  <c r="C463" i="3"/>
  <c r="B528" i="15" s="1"/>
  <c r="F517" i="7"/>
  <c r="B517" i="7"/>
  <c r="E517" i="7"/>
  <c r="E516" i="7"/>
  <c r="I479" i="7"/>
  <c r="G463" i="3"/>
  <c r="H463" i="3"/>
  <c r="AA518" i="7"/>
  <c r="Q528" i="15" s="1"/>
  <c r="A525" i="15"/>
  <c r="G478" i="7"/>
  <c r="R515" i="7"/>
  <c r="Q515" i="7"/>
  <c r="I464" i="3"/>
  <c r="E464" i="3"/>
  <c r="C529" i="15" s="1"/>
  <c r="D464" i="3"/>
  <c r="F463" i="3" l="1"/>
  <c r="F464" i="3"/>
  <c r="E529" i="15" s="1"/>
  <c r="S517" i="7" a="1"/>
  <c r="S517" i="7" s="1"/>
  <c r="D517" i="7"/>
  <c r="P517" i="7" a="1"/>
  <c r="P517" i="7" s="1"/>
  <c r="T517" i="7" a="1"/>
  <c r="T517" i="7" s="1"/>
  <c r="X517" i="7" a="1"/>
  <c r="X517" i="7" s="1"/>
  <c r="O517" i="7" a="1"/>
  <c r="O517" i="7" s="1"/>
  <c r="L517" i="7" a="1"/>
  <c r="L517" i="7" s="1"/>
  <c r="W517" i="7" a="1"/>
  <c r="W517" i="7" s="1"/>
  <c r="K517" i="7" a="1"/>
  <c r="K517" i="7" s="1"/>
  <c r="J480" i="7"/>
  <c r="C464" i="3"/>
  <c r="B529" i="15" s="1"/>
  <c r="G479" i="7"/>
  <c r="T516" i="7" a="1"/>
  <c r="T516" i="7" s="1"/>
  <c r="S516" i="7" a="1"/>
  <c r="S516" i="7" s="1"/>
  <c r="K516" i="7" a="1"/>
  <c r="K516" i="7" s="1"/>
  <c r="X516" i="7" a="1"/>
  <c r="X516" i="7" s="1"/>
  <c r="L516" i="7" a="1"/>
  <c r="L516" i="7" s="1"/>
  <c r="P516" i="7" a="1"/>
  <c r="P516" i="7" s="1"/>
  <c r="D516" i="7"/>
  <c r="O516" i="7" a="1"/>
  <c r="O516" i="7" s="1"/>
  <c r="W516" i="7" a="1"/>
  <c r="W516" i="7" s="1"/>
  <c r="B463" i="3"/>
  <c r="H479" i="7"/>
  <c r="I480" i="7"/>
  <c r="H464" i="3"/>
  <c r="G464" i="3"/>
  <c r="AA519" i="7"/>
  <c r="Q529" i="15" s="1"/>
  <c r="B518" i="7"/>
  <c r="N463" i="3"/>
  <c r="R463" i="3" s="1"/>
  <c r="K528" i="15" s="1"/>
  <c r="W463" i="3"/>
  <c r="F518" i="7" s="1"/>
  <c r="I465" i="3"/>
  <c r="E465" i="3"/>
  <c r="C530" i="15" s="1"/>
  <c r="D465" i="3"/>
  <c r="D529" i="15" l="1"/>
  <c r="F529" i="15" s="1"/>
  <c r="J529" i="15"/>
  <c r="N529" i="15"/>
  <c r="O529" i="15"/>
  <c r="E518" i="7"/>
  <c r="E528" i="15"/>
  <c r="W464" i="3"/>
  <c r="F519" i="7" s="1"/>
  <c r="Y516" i="7"/>
  <c r="Z516" i="7"/>
  <c r="Y517" i="7"/>
  <c r="Z517" i="7"/>
  <c r="B464" i="3"/>
  <c r="H465" i="3"/>
  <c r="AA520" i="7"/>
  <c r="Q530" i="15" s="1"/>
  <c r="G465" i="3"/>
  <c r="A527" i="15"/>
  <c r="K518" i="7" a="1"/>
  <c r="K518" i="7" s="1"/>
  <c r="D518" i="7"/>
  <c r="L518" i="7" a="1"/>
  <c r="L518" i="7" s="1"/>
  <c r="P518" i="7" a="1"/>
  <c r="P518" i="7" s="1"/>
  <c r="W518" i="7" a="1"/>
  <c r="W518" i="7" s="1"/>
  <c r="T518" i="7" a="1"/>
  <c r="T518" i="7" s="1"/>
  <c r="S518" i="7" a="1"/>
  <c r="S518" i="7" s="1"/>
  <c r="X518" i="7" a="1"/>
  <c r="X518" i="7" s="1"/>
  <c r="O518" i="7" a="1"/>
  <c r="O518" i="7" s="1"/>
  <c r="V517" i="7"/>
  <c r="U517" i="7"/>
  <c r="E519" i="7"/>
  <c r="Q516" i="7"/>
  <c r="R516" i="7"/>
  <c r="H480" i="7"/>
  <c r="N517" i="7"/>
  <c r="M517" i="7"/>
  <c r="Q517" i="7"/>
  <c r="R517" i="7"/>
  <c r="I481" i="7"/>
  <c r="C465" i="3"/>
  <c r="B530" i="15" s="1"/>
  <c r="G480" i="7"/>
  <c r="A526" i="15"/>
  <c r="J481" i="7"/>
  <c r="M516" i="7"/>
  <c r="N516" i="7"/>
  <c r="V516" i="7"/>
  <c r="U516" i="7"/>
  <c r="B519" i="7"/>
  <c r="N464" i="3"/>
  <c r="R464" i="3" s="1"/>
  <c r="K529" i="15" s="1"/>
  <c r="I466" i="3"/>
  <c r="E466" i="3"/>
  <c r="C531" i="15" s="1"/>
  <c r="D466" i="3"/>
  <c r="D528" i="15" l="1"/>
  <c r="F528" i="15" s="1"/>
  <c r="J528" i="15"/>
  <c r="N528" i="15"/>
  <c r="O528" i="15"/>
  <c r="I482" i="7"/>
  <c r="B520" i="7"/>
  <c r="N465" i="3"/>
  <c r="R465" i="3" s="1"/>
  <c r="K530" i="15" s="1"/>
  <c r="G481" i="7"/>
  <c r="U518" i="7"/>
  <c r="V518" i="7"/>
  <c r="H481" i="7"/>
  <c r="J482" i="7"/>
  <c r="H466" i="3"/>
  <c r="AA521" i="7"/>
  <c r="Q531" i="15" s="1"/>
  <c r="G466" i="3"/>
  <c r="C466" i="3"/>
  <c r="B531" i="15" s="1"/>
  <c r="F466" i="3"/>
  <c r="E531" i="15" s="1"/>
  <c r="A528" i="15"/>
  <c r="W465" i="3"/>
  <c r="F520" i="7" s="1"/>
  <c r="S519" i="7" a="1"/>
  <c r="S519" i="7" s="1"/>
  <c r="P519" i="7" a="1"/>
  <c r="P519" i="7" s="1"/>
  <c r="L519" i="7" a="1"/>
  <c r="L519" i="7" s="1"/>
  <c r="D519" i="7"/>
  <c r="X519" i="7" a="1"/>
  <c r="X519" i="7" s="1"/>
  <c r="O519" i="7" a="1"/>
  <c r="O519" i="7" s="1"/>
  <c r="W519" i="7" a="1"/>
  <c r="W519" i="7" s="1"/>
  <c r="T519" i="7" a="1"/>
  <c r="T519" i="7" s="1"/>
  <c r="K519" i="7" a="1"/>
  <c r="K519" i="7" s="1"/>
  <c r="Y518" i="7"/>
  <c r="Z518" i="7"/>
  <c r="R518" i="7"/>
  <c r="Q518" i="7"/>
  <c r="M518" i="7"/>
  <c r="N518" i="7"/>
  <c r="F465" i="3"/>
  <c r="E530" i="15" s="1"/>
  <c r="I467" i="3"/>
  <c r="E467" i="3"/>
  <c r="C532" i="15" s="1"/>
  <c r="D467" i="3"/>
  <c r="D530" i="15" l="1"/>
  <c r="F530" i="15" s="1"/>
  <c r="J530" i="15"/>
  <c r="N530" i="15"/>
  <c r="O530" i="15"/>
  <c r="D531" i="15"/>
  <c r="J531" i="15"/>
  <c r="N531" i="15"/>
  <c r="O531" i="15"/>
  <c r="F531" i="15"/>
  <c r="B466" i="3"/>
  <c r="A529" i="15"/>
  <c r="E520" i="7"/>
  <c r="R519" i="7"/>
  <c r="Q519" i="7"/>
  <c r="E521" i="7"/>
  <c r="I483" i="7"/>
  <c r="Z519" i="7"/>
  <c r="Y519" i="7"/>
  <c r="W466" i="3"/>
  <c r="F521" i="7" s="1"/>
  <c r="B521" i="7"/>
  <c r="N466" i="3"/>
  <c r="R466" i="3" s="1"/>
  <c r="K531" i="15" s="1"/>
  <c r="V519" i="7"/>
  <c r="U519" i="7"/>
  <c r="H482" i="7"/>
  <c r="C467" i="3"/>
  <c r="B532" i="15" s="1"/>
  <c r="J483" i="7"/>
  <c r="H467" i="3"/>
  <c r="G467" i="3"/>
  <c r="AA522" i="7"/>
  <c r="Q532" i="15" s="1"/>
  <c r="B465" i="3"/>
  <c r="N519" i="7"/>
  <c r="M519" i="7"/>
  <c r="G482" i="7"/>
  <c r="I468" i="3"/>
  <c r="E468" i="3"/>
  <c r="C533" i="15" s="1"/>
  <c r="D468" i="3"/>
  <c r="F468" i="3" l="1"/>
  <c r="E533" i="15" s="1"/>
  <c r="C468" i="3"/>
  <c r="B533" i="15" s="1"/>
  <c r="B522" i="7"/>
  <c r="N467" i="3"/>
  <c r="R467" i="3" s="1"/>
  <c r="K532" i="15" s="1"/>
  <c r="G468" i="3"/>
  <c r="H468" i="3"/>
  <c r="AA523" i="7"/>
  <c r="Q533" i="15" s="1"/>
  <c r="F467" i="3"/>
  <c r="E532" i="15" s="1"/>
  <c r="G483" i="7"/>
  <c r="W521" i="7" a="1"/>
  <c r="W521" i="7" s="1"/>
  <c r="O521" i="7" a="1"/>
  <c r="O521" i="7" s="1"/>
  <c r="X521" i="7" a="1"/>
  <c r="X521" i="7" s="1"/>
  <c r="D521" i="7"/>
  <c r="P521" i="7" a="1"/>
  <c r="P521" i="7" s="1"/>
  <c r="L521" i="7" a="1"/>
  <c r="L521" i="7" s="1"/>
  <c r="S521" i="7" a="1"/>
  <c r="S521" i="7" s="1"/>
  <c r="T521" i="7" a="1"/>
  <c r="T521" i="7" s="1"/>
  <c r="K521" i="7" a="1"/>
  <c r="K521" i="7" s="1"/>
  <c r="D520" i="7"/>
  <c r="K520" i="7" a="1"/>
  <c r="K520" i="7" s="1"/>
  <c r="T520" i="7" a="1"/>
  <c r="T520" i="7" s="1"/>
  <c r="S520" i="7" a="1"/>
  <c r="S520" i="7" s="1"/>
  <c r="O520" i="7" a="1"/>
  <c r="O520" i="7" s="1"/>
  <c r="W520" i="7" a="1"/>
  <c r="W520" i="7" s="1"/>
  <c r="X520" i="7" a="1"/>
  <c r="X520" i="7" s="1"/>
  <c r="P520" i="7" a="1"/>
  <c r="P520" i="7" s="1"/>
  <c r="L520" i="7" a="1"/>
  <c r="L520" i="7" s="1"/>
  <c r="I484" i="7"/>
  <c r="J484" i="7"/>
  <c r="W467" i="3"/>
  <c r="F522" i="7" s="1"/>
  <c r="H483" i="7"/>
  <c r="I469" i="3"/>
  <c r="E469" i="3"/>
  <c r="C534" i="15" s="1"/>
  <c r="D469" i="3"/>
  <c r="D532" i="15" l="1"/>
  <c r="F532" i="15" s="1"/>
  <c r="J532" i="15"/>
  <c r="N532" i="15"/>
  <c r="O532" i="15"/>
  <c r="D533" i="15"/>
  <c r="F533" i="15" s="1"/>
  <c r="J533" i="15"/>
  <c r="N533" i="15"/>
  <c r="O533" i="15"/>
  <c r="M520" i="7"/>
  <c r="N520" i="7"/>
  <c r="N521" i="7"/>
  <c r="M521" i="7"/>
  <c r="H484" i="7"/>
  <c r="Q520" i="7"/>
  <c r="R520" i="7"/>
  <c r="Q521" i="7"/>
  <c r="R521" i="7"/>
  <c r="E522" i="7"/>
  <c r="I485" i="7"/>
  <c r="H469" i="3"/>
  <c r="AA524" i="7"/>
  <c r="Q534" i="15" s="1"/>
  <c r="G469" i="3"/>
  <c r="Z521" i="7"/>
  <c r="Y521" i="7"/>
  <c r="J485" i="7"/>
  <c r="A530" i="15"/>
  <c r="C469" i="3"/>
  <c r="B534" i="15" s="1"/>
  <c r="A531" i="15"/>
  <c r="W468" i="3"/>
  <c r="F523" i="7" s="1"/>
  <c r="G484" i="7"/>
  <c r="Y520" i="7"/>
  <c r="Z520" i="7"/>
  <c r="V520" i="7"/>
  <c r="U520" i="7"/>
  <c r="V521" i="7"/>
  <c r="U521" i="7"/>
  <c r="B467" i="3"/>
  <c r="E523" i="7"/>
  <c r="B468" i="3"/>
  <c r="F469" i="3"/>
  <c r="E534" i="15" s="1"/>
  <c r="B523" i="7"/>
  <c r="N468" i="3"/>
  <c r="R468" i="3" s="1"/>
  <c r="K533" i="15" s="1"/>
  <c r="I470" i="3"/>
  <c r="D470" i="3"/>
  <c r="E470" i="3"/>
  <c r="C535" i="15" s="1"/>
  <c r="D534" i="15" l="1"/>
  <c r="J534" i="15"/>
  <c r="N534" i="15"/>
  <c r="O534" i="15"/>
  <c r="F534" i="15"/>
  <c r="W469" i="3"/>
  <c r="F524" i="7" s="1"/>
  <c r="J486" i="7"/>
  <c r="G470" i="3"/>
  <c r="H470" i="3"/>
  <c r="AA525" i="7"/>
  <c r="Q535" i="15" s="1"/>
  <c r="X523" i="7" a="1"/>
  <c r="X523" i="7" s="1"/>
  <c r="P523" i="7" a="1"/>
  <c r="P523" i="7" s="1"/>
  <c r="O523" i="7" a="1"/>
  <c r="O523" i="7" s="1"/>
  <c r="W523" i="7" a="1"/>
  <c r="W523" i="7" s="1"/>
  <c r="L523" i="7" a="1"/>
  <c r="L523" i="7" s="1"/>
  <c r="D523" i="7"/>
  <c r="K523" i="7" a="1"/>
  <c r="K523" i="7" s="1"/>
  <c r="S523" i="7" a="1"/>
  <c r="S523" i="7" s="1"/>
  <c r="T523" i="7" a="1"/>
  <c r="T523" i="7" s="1"/>
  <c r="I486" i="7"/>
  <c r="C470" i="3"/>
  <c r="B535" i="15" s="1"/>
  <c r="B469" i="3"/>
  <c r="H485" i="7"/>
  <c r="G485" i="7"/>
  <c r="E524" i="7"/>
  <c r="N469" i="3"/>
  <c r="R469" i="3" s="1"/>
  <c r="K534" i="15" s="1"/>
  <c r="B524" i="7"/>
  <c r="S522" i="7" a="1"/>
  <c r="S522" i="7" s="1"/>
  <c r="D522" i="7"/>
  <c r="K522" i="7" a="1"/>
  <c r="K522" i="7" s="1"/>
  <c r="W522" i="7" a="1"/>
  <c r="W522" i="7" s="1"/>
  <c r="X522" i="7" a="1"/>
  <c r="X522" i="7" s="1"/>
  <c r="P522" i="7" a="1"/>
  <c r="P522" i="7" s="1"/>
  <c r="L522" i="7" a="1"/>
  <c r="L522" i="7" s="1"/>
  <c r="T522" i="7" a="1"/>
  <c r="T522" i="7" s="1"/>
  <c r="O522" i="7" a="1"/>
  <c r="O522" i="7" s="1"/>
  <c r="I471" i="3"/>
  <c r="E471" i="3"/>
  <c r="C536" i="15" s="1"/>
  <c r="D471" i="3"/>
  <c r="I487" i="7" l="1"/>
  <c r="U522" i="7"/>
  <c r="V522" i="7"/>
  <c r="D524" i="7"/>
  <c r="P524" i="7" a="1"/>
  <c r="P524" i="7" s="1"/>
  <c r="W524" i="7" a="1"/>
  <c r="W524" i="7" s="1"/>
  <c r="S524" i="7" a="1"/>
  <c r="S524" i="7" s="1"/>
  <c r="O524" i="7" a="1"/>
  <c r="O524" i="7" s="1"/>
  <c r="K524" i="7" a="1"/>
  <c r="K524" i="7" s="1"/>
  <c r="X524" i="7" a="1"/>
  <c r="X524" i="7" s="1"/>
  <c r="T524" i="7" a="1"/>
  <c r="T524" i="7" s="1"/>
  <c r="L524" i="7" a="1"/>
  <c r="L524" i="7" s="1"/>
  <c r="W470" i="3"/>
  <c r="F525" i="7" s="1"/>
  <c r="U523" i="7"/>
  <c r="V523" i="7"/>
  <c r="N523" i="7"/>
  <c r="M523" i="7"/>
  <c r="Y523" i="7"/>
  <c r="Z523" i="7"/>
  <c r="A532" i="15"/>
  <c r="C471" i="3"/>
  <c r="B536" i="15" s="1"/>
  <c r="J487" i="7"/>
  <c r="M522" i="7"/>
  <c r="N522" i="7"/>
  <c r="G486" i="7"/>
  <c r="Q522" i="7"/>
  <c r="R522" i="7"/>
  <c r="F470" i="3"/>
  <c r="E535" i="15" s="1"/>
  <c r="H471" i="3"/>
  <c r="AA526" i="7"/>
  <c r="Q536" i="15" s="1"/>
  <c r="G471" i="3"/>
  <c r="Y522" i="7"/>
  <c r="Z522" i="7"/>
  <c r="A533" i="15"/>
  <c r="B525" i="7"/>
  <c r="N470" i="3"/>
  <c r="R470" i="3" s="1"/>
  <c r="K535" i="15" s="1"/>
  <c r="Q523" i="7"/>
  <c r="R523" i="7"/>
  <c r="H486" i="7"/>
  <c r="I472" i="3"/>
  <c r="E472" i="3"/>
  <c r="C537" i="15" s="1"/>
  <c r="D472" i="3"/>
  <c r="D535" i="15" l="1"/>
  <c r="F535" i="15" s="1"/>
  <c r="J535" i="15"/>
  <c r="N535" i="15"/>
  <c r="O535" i="15"/>
  <c r="W471" i="3"/>
  <c r="F526" i="7" s="1"/>
  <c r="V524" i="7"/>
  <c r="U524" i="7"/>
  <c r="F471" i="3"/>
  <c r="E536" i="15" s="1"/>
  <c r="G487" i="7"/>
  <c r="E525" i="7"/>
  <c r="J488" i="7"/>
  <c r="F472" i="3"/>
  <c r="E537" i="15" s="1"/>
  <c r="A534" i="15"/>
  <c r="B526" i="7"/>
  <c r="N471" i="3"/>
  <c r="R471" i="3" s="1"/>
  <c r="K536" i="15" s="1"/>
  <c r="Y524" i="7"/>
  <c r="Z524" i="7"/>
  <c r="B470" i="3"/>
  <c r="I488" i="7"/>
  <c r="AA527" i="7"/>
  <c r="Q537" i="15" s="1"/>
  <c r="H472" i="3"/>
  <c r="G472" i="3"/>
  <c r="H487" i="7"/>
  <c r="R524" i="7"/>
  <c r="Q524" i="7"/>
  <c r="C472" i="3"/>
  <c r="B537" i="15" s="1"/>
  <c r="M524" i="7"/>
  <c r="N524" i="7"/>
  <c r="I473" i="3"/>
  <c r="E473" i="3"/>
  <c r="C538" i="15" s="1"/>
  <c r="D473" i="3"/>
  <c r="D537" i="15" l="1"/>
  <c r="F537" i="15" s="1"/>
  <c r="J537" i="15"/>
  <c r="N537" i="15"/>
  <c r="O537" i="15"/>
  <c r="D536" i="15"/>
  <c r="F536" i="15" s="1"/>
  <c r="J536" i="15"/>
  <c r="N536" i="15"/>
  <c r="O536" i="15"/>
  <c r="W472" i="3"/>
  <c r="F527" i="7" s="1"/>
  <c r="F473" i="3"/>
  <c r="E538" i="15" s="1"/>
  <c r="C473" i="3"/>
  <c r="B538" i="15" s="1"/>
  <c r="AA528" i="7"/>
  <c r="Q538" i="15" s="1"/>
  <c r="H473" i="3"/>
  <c r="G473" i="3"/>
  <c r="B472" i="3"/>
  <c r="H488" i="7"/>
  <c r="W525" i="7" a="1"/>
  <c r="W525" i="7" s="1"/>
  <c r="D525" i="7"/>
  <c r="X525" i="7" a="1"/>
  <c r="X525" i="7" s="1"/>
  <c r="K525" i="7" a="1"/>
  <c r="K525" i="7" s="1"/>
  <c r="T525" i="7" a="1"/>
  <c r="T525" i="7" s="1"/>
  <c r="S525" i="7" a="1"/>
  <c r="S525" i="7" s="1"/>
  <c r="L525" i="7" a="1"/>
  <c r="L525" i="7" s="1"/>
  <c r="P525" i="7" a="1"/>
  <c r="P525" i="7" s="1"/>
  <c r="O525" i="7" a="1"/>
  <c r="O525" i="7" s="1"/>
  <c r="J489" i="7"/>
  <c r="N472" i="3"/>
  <c r="R472" i="3" s="1"/>
  <c r="K537" i="15" s="1"/>
  <c r="B527" i="7"/>
  <c r="G488" i="7"/>
  <c r="E527" i="7"/>
  <c r="E526" i="7"/>
  <c r="B471" i="3"/>
  <c r="I489" i="7"/>
  <c r="I474" i="3"/>
  <c r="E474" i="3"/>
  <c r="C539" i="15" s="1"/>
  <c r="D474" i="3"/>
  <c r="D538" i="15" l="1"/>
  <c r="F538" i="15" s="1"/>
  <c r="J538" i="15"/>
  <c r="N538" i="15"/>
  <c r="O538" i="15"/>
  <c r="H489" i="7"/>
  <c r="A535" i="15"/>
  <c r="W473" i="3"/>
  <c r="F528" i="7" s="1"/>
  <c r="U525" i="7"/>
  <c r="V525" i="7"/>
  <c r="E528" i="7"/>
  <c r="P527" i="7" a="1"/>
  <c r="P527" i="7" s="1"/>
  <c r="O527" i="7" a="1"/>
  <c r="O527" i="7" s="1"/>
  <c r="L527" i="7" a="1"/>
  <c r="L527" i="7" s="1"/>
  <c r="S527" i="7" a="1"/>
  <c r="S527" i="7" s="1"/>
  <c r="X527" i="7" a="1"/>
  <c r="X527" i="7" s="1"/>
  <c r="T527" i="7" a="1"/>
  <c r="T527" i="7" s="1"/>
  <c r="W527" i="7" a="1"/>
  <c r="W527" i="7" s="1"/>
  <c r="K527" i="7" a="1"/>
  <c r="K527" i="7" s="1"/>
  <c r="D527" i="7"/>
  <c r="R525" i="7"/>
  <c r="Q525" i="7"/>
  <c r="B473" i="3"/>
  <c r="I490" i="7"/>
  <c r="J490" i="7"/>
  <c r="AA529" i="7"/>
  <c r="Q539" i="15" s="1"/>
  <c r="G474" i="3"/>
  <c r="H474" i="3"/>
  <c r="C474" i="3"/>
  <c r="B539" i="15" s="1"/>
  <c r="G489" i="7"/>
  <c r="D526" i="7"/>
  <c r="P526" i="7" a="1"/>
  <c r="P526" i="7" s="1"/>
  <c r="W526" i="7" a="1"/>
  <c r="W526" i="7" s="1"/>
  <c r="K526" i="7" a="1"/>
  <c r="K526" i="7" s="1"/>
  <c r="T526" i="7" a="1"/>
  <c r="T526" i="7" s="1"/>
  <c r="S526" i="7" a="1"/>
  <c r="S526" i="7" s="1"/>
  <c r="L526" i="7" a="1"/>
  <c r="L526" i="7" s="1"/>
  <c r="X526" i="7" a="1"/>
  <c r="X526" i="7" s="1"/>
  <c r="O526" i="7" a="1"/>
  <c r="O526" i="7" s="1"/>
  <c r="M525" i="7"/>
  <c r="N525" i="7"/>
  <c r="Z525" i="7"/>
  <c r="Y525" i="7"/>
  <c r="B528" i="7"/>
  <c r="N473" i="3"/>
  <c r="R473" i="3" s="1"/>
  <c r="K538" i="15" s="1"/>
  <c r="I475" i="3"/>
  <c r="E475" i="3"/>
  <c r="C540" i="15" s="1"/>
  <c r="D475" i="3"/>
  <c r="J491" i="7" l="1"/>
  <c r="U526" i="7"/>
  <c r="V526" i="7"/>
  <c r="N474" i="3"/>
  <c r="R474" i="3" s="1"/>
  <c r="K539" i="15" s="1"/>
  <c r="B529" i="7"/>
  <c r="Y527" i="7"/>
  <c r="Z527" i="7"/>
  <c r="Q527" i="7"/>
  <c r="R527" i="7"/>
  <c r="H475" i="3"/>
  <c r="AA530" i="7"/>
  <c r="Q540" i="15" s="1"/>
  <c r="G475" i="3"/>
  <c r="Z526" i="7"/>
  <c r="Y526" i="7"/>
  <c r="W474" i="3"/>
  <c r="F529" i="7" s="1"/>
  <c r="A536" i="15"/>
  <c r="C475" i="3"/>
  <c r="B540" i="15" s="1"/>
  <c r="N526" i="7"/>
  <c r="M526" i="7"/>
  <c r="H490" i="7"/>
  <c r="G490" i="7"/>
  <c r="N527" i="7"/>
  <c r="M527" i="7"/>
  <c r="F474" i="3"/>
  <c r="E539" i="15" s="1"/>
  <c r="I491" i="7"/>
  <c r="A537" i="15"/>
  <c r="Q526" i="7"/>
  <c r="R526" i="7"/>
  <c r="V527" i="7"/>
  <c r="U527" i="7"/>
  <c r="P528" i="7" a="1"/>
  <c r="P528" i="7" s="1"/>
  <c r="W528" i="7" a="1"/>
  <c r="W528" i="7" s="1"/>
  <c r="X528" i="7" a="1"/>
  <c r="X528" i="7" s="1"/>
  <c r="K528" i="7" a="1"/>
  <c r="K528" i="7" s="1"/>
  <c r="L528" i="7" a="1"/>
  <c r="L528" i="7" s="1"/>
  <c r="S528" i="7" a="1"/>
  <c r="S528" i="7" s="1"/>
  <c r="T528" i="7" a="1"/>
  <c r="T528" i="7" s="1"/>
  <c r="D528" i="7"/>
  <c r="O528" i="7" a="1"/>
  <c r="O528" i="7" s="1"/>
  <c r="I476" i="3"/>
  <c r="E476" i="3"/>
  <c r="C541" i="15" s="1"/>
  <c r="D476" i="3"/>
  <c r="D539" i="15" l="1"/>
  <c r="F539" i="15" s="1"/>
  <c r="J539" i="15"/>
  <c r="N539" i="15"/>
  <c r="O539" i="15"/>
  <c r="J492" i="7"/>
  <c r="M528" i="7"/>
  <c r="N528" i="7"/>
  <c r="F475" i="3"/>
  <c r="E540" i="15" s="1"/>
  <c r="W475" i="3"/>
  <c r="F530" i="7" s="1"/>
  <c r="H476" i="3"/>
  <c r="G476" i="3"/>
  <c r="AA531" i="7"/>
  <c r="Q541" i="15" s="1"/>
  <c r="Q528" i="7"/>
  <c r="R528" i="7"/>
  <c r="E529" i="7"/>
  <c r="I492" i="7"/>
  <c r="C476" i="3"/>
  <c r="B541" i="15" s="1"/>
  <c r="V528" i="7"/>
  <c r="U528" i="7"/>
  <c r="Z528" i="7"/>
  <c r="Y528" i="7"/>
  <c r="B474" i="3"/>
  <c r="B530" i="7"/>
  <c r="N475" i="3"/>
  <c r="R475" i="3" s="1"/>
  <c r="K540" i="15" s="1"/>
  <c r="A538" i="15"/>
  <c r="G491" i="7"/>
  <c r="H491" i="7"/>
  <c r="I477" i="3"/>
  <c r="E477" i="3"/>
  <c r="C542" i="15" s="1"/>
  <c r="D477" i="3"/>
  <c r="D540" i="15" l="1"/>
  <c r="F540" i="15" s="1"/>
  <c r="J540" i="15"/>
  <c r="N540" i="15"/>
  <c r="O540" i="15"/>
  <c r="W476" i="3"/>
  <c r="F531" i="7" s="1"/>
  <c r="B475" i="3"/>
  <c r="C477" i="3"/>
  <c r="B542" i="15" s="1"/>
  <c r="F477" i="3"/>
  <c r="E542" i="15" s="1"/>
  <c r="I493" i="7"/>
  <c r="N476" i="3"/>
  <c r="R476" i="3" s="1"/>
  <c r="K541" i="15" s="1"/>
  <c r="B531" i="7"/>
  <c r="G492" i="7"/>
  <c r="K529" i="7" a="1"/>
  <c r="K529" i="7" s="1"/>
  <c r="O529" i="7" a="1"/>
  <c r="O529" i="7" s="1"/>
  <c r="X529" i="7" a="1"/>
  <c r="X529" i="7" s="1"/>
  <c r="L529" i="7" a="1"/>
  <c r="L529" i="7" s="1"/>
  <c r="T529" i="7" a="1"/>
  <c r="T529" i="7" s="1"/>
  <c r="D529" i="7"/>
  <c r="P529" i="7" a="1"/>
  <c r="P529" i="7" s="1"/>
  <c r="W529" i="7" a="1"/>
  <c r="W529" i="7" s="1"/>
  <c r="S529" i="7" a="1"/>
  <c r="S529" i="7" s="1"/>
  <c r="J493" i="7"/>
  <c r="G477" i="3"/>
  <c r="H477" i="3"/>
  <c r="AA532" i="7"/>
  <c r="Q542" i="15" s="1"/>
  <c r="F476" i="3"/>
  <c r="E541" i="15" s="1"/>
  <c r="E530" i="7"/>
  <c r="H492" i="7"/>
  <c r="I478" i="3"/>
  <c r="D478" i="3"/>
  <c r="E478" i="3"/>
  <c r="C543" i="15" s="1"/>
  <c r="D541" i="15" l="1"/>
  <c r="F541" i="15" s="1"/>
  <c r="J541" i="15"/>
  <c r="N541" i="15"/>
  <c r="O541" i="15"/>
  <c r="D542" i="15"/>
  <c r="F542" i="15" s="1"/>
  <c r="J542" i="15"/>
  <c r="N542" i="15"/>
  <c r="O542" i="15"/>
  <c r="I494" i="7"/>
  <c r="E532" i="7"/>
  <c r="J494" i="7"/>
  <c r="E531" i="7"/>
  <c r="A539" i="15"/>
  <c r="G493" i="7"/>
  <c r="W477" i="3"/>
  <c r="F532" i="7" s="1"/>
  <c r="B477" i="3"/>
  <c r="B532" i="7"/>
  <c r="N477" i="3"/>
  <c r="R477" i="3" s="1"/>
  <c r="K542" i="15" s="1"/>
  <c r="B476" i="3"/>
  <c r="V529" i="7"/>
  <c r="U529" i="7"/>
  <c r="M529" i="7"/>
  <c r="N529" i="7"/>
  <c r="H478" i="3"/>
  <c r="AA533" i="7"/>
  <c r="Q543" i="15" s="1"/>
  <c r="G478" i="3"/>
  <c r="C478" i="3"/>
  <c r="B543" i="15" s="1"/>
  <c r="O530" i="7" a="1"/>
  <c r="O530" i="7" s="1"/>
  <c r="L530" i="7" a="1"/>
  <c r="L530" i="7" s="1"/>
  <c r="K530" i="7" a="1"/>
  <c r="K530" i="7" s="1"/>
  <c r="W530" i="7" a="1"/>
  <c r="W530" i="7" s="1"/>
  <c r="S530" i="7" a="1"/>
  <c r="S530" i="7" s="1"/>
  <c r="P530" i="7" a="1"/>
  <c r="P530" i="7" s="1"/>
  <c r="X530" i="7" a="1"/>
  <c r="X530" i="7" s="1"/>
  <c r="D530" i="7"/>
  <c r="T530" i="7" a="1"/>
  <c r="T530" i="7" s="1"/>
  <c r="H493" i="7"/>
  <c r="Q529" i="7"/>
  <c r="R529" i="7"/>
  <c r="Z529" i="7"/>
  <c r="Y529" i="7"/>
  <c r="I479" i="3"/>
  <c r="E479" i="3"/>
  <c r="C544" i="15" s="1"/>
  <c r="D479" i="3"/>
  <c r="W478" i="3" l="1"/>
  <c r="F533" i="7" s="1"/>
  <c r="A540" i="15"/>
  <c r="H494" i="7"/>
  <c r="S532" i="7" a="1"/>
  <c r="S532" i="7" s="1"/>
  <c r="K532" i="7" a="1"/>
  <c r="K532" i="7" s="1"/>
  <c r="L532" i="7" a="1"/>
  <c r="L532" i="7" s="1"/>
  <c r="P532" i="7" a="1"/>
  <c r="P532" i="7" s="1"/>
  <c r="W532" i="7" a="1"/>
  <c r="W532" i="7" s="1"/>
  <c r="X532" i="7" a="1"/>
  <c r="X532" i="7" s="1"/>
  <c r="T532" i="7" a="1"/>
  <c r="T532" i="7" s="1"/>
  <c r="O532" i="7" a="1"/>
  <c r="O532" i="7" s="1"/>
  <c r="D532" i="7"/>
  <c r="N478" i="3"/>
  <c r="R478" i="3" s="1"/>
  <c r="K543" i="15" s="1"/>
  <c r="B533" i="7"/>
  <c r="J495" i="7"/>
  <c r="C479" i="3"/>
  <c r="B544" i="15" s="1"/>
  <c r="G494" i="7"/>
  <c r="F479" i="3"/>
  <c r="E544" i="15" s="1"/>
  <c r="R530" i="7"/>
  <c r="Q530" i="7"/>
  <c r="M530" i="7"/>
  <c r="N530" i="7"/>
  <c r="I495" i="7"/>
  <c r="V530" i="7"/>
  <c r="U530" i="7"/>
  <c r="AA534" i="7"/>
  <c r="Q544" i="15" s="1"/>
  <c r="G479" i="3"/>
  <c r="H479" i="3"/>
  <c r="Y530" i="7"/>
  <c r="Z530" i="7"/>
  <c r="S531" i="7" a="1"/>
  <c r="S531" i="7" s="1"/>
  <c r="L531" i="7" a="1"/>
  <c r="L531" i="7" s="1"/>
  <c r="K531" i="7" a="1"/>
  <c r="K531" i="7" s="1"/>
  <c r="X531" i="7" a="1"/>
  <c r="X531" i="7" s="1"/>
  <c r="O531" i="7" a="1"/>
  <c r="O531" i="7" s="1"/>
  <c r="D531" i="7"/>
  <c r="W531" i="7" a="1"/>
  <c r="W531" i="7" s="1"/>
  <c r="P531" i="7" a="1"/>
  <c r="P531" i="7" s="1"/>
  <c r="T531" i="7" a="1"/>
  <c r="T531" i="7" s="1"/>
  <c r="F478" i="3"/>
  <c r="E543" i="15" s="1"/>
  <c r="I480" i="3"/>
  <c r="E480" i="3"/>
  <c r="C545" i="15" s="1"/>
  <c r="D480" i="3"/>
  <c r="D543" i="15" l="1"/>
  <c r="F543" i="15" s="1"/>
  <c r="J543" i="15"/>
  <c r="N543" i="15"/>
  <c r="O543" i="15"/>
  <c r="D544" i="15"/>
  <c r="F544" i="15" s="1"/>
  <c r="J544" i="15"/>
  <c r="N544" i="15"/>
  <c r="O544" i="15"/>
  <c r="AA535" i="7"/>
  <c r="Q545" i="15" s="1"/>
  <c r="G480" i="3"/>
  <c r="H480" i="3"/>
  <c r="B478" i="3"/>
  <c r="W479" i="3"/>
  <c r="F534" i="7" s="1"/>
  <c r="N479" i="3"/>
  <c r="R479" i="3" s="1"/>
  <c r="K544" i="15" s="1"/>
  <c r="B534" i="7"/>
  <c r="J496" i="7"/>
  <c r="C480" i="3"/>
  <c r="B545" i="15" s="1"/>
  <c r="A542" i="15"/>
  <c r="E533" i="7"/>
  <c r="M531" i="7"/>
  <c r="N531" i="7"/>
  <c r="G495" i="7"/>
  <c r="E534" i="7"/>
  <c r="H495" i="7"/>
  <c r="V532" i="7"/>
  <c r="U532" i="7"/>
  <c r="N532" i="7"/>
  <c r="M532" i="7"/>
  <c r="Y532" i="7"/>
  <c r="Z532" i="7"/>
  <c r="V531" i="7"/>
  <c r="U531" i="7"/>
  <c r="B479" i="3"/>
  <c r="A541" i="15"/>
  <c r="Q531" i="7"/>
  <c r="R531" i="7"/>
  <c r="Z531" i="7"/>
  <c r="Y531" i="7"/>
  <c r="I496" i="7"/>
  <c r="R532" i="7"/>
  <c r="Q532" i="7"/>
  <c r="I481" i="3"/>
  <c r="E481" i="3"/>
  <c r="C546" i="15" s="1"/>
  <c r="D481" i="3"/>
  <c r="W480" i="3" l="1"/>
  <c r="F535" i="7" s="1"/>
  <c r="F481" i="3"/>
  <c r="E546" i="15" s="1"/>
  <c r="W534" i="7" a="1"/>
  <c r="W534" i="7" s="1"/>
  <c r="T534" i="7" a="1"/>
  <c r="T534" i="7" s="1"/>
  <c r="K534" i="7" a="1"/>
  <c r="K534" i="7" s="1"/>
  <c r="X534" i="7" a="1"/>
  <c r="X534" i="7" s="1"/>
  <c r="O534" i="7" a="1"/>
  <c r="O534" i="7" s="1"/>
  <c r="P534" i="7" a="1"/>
  <c r="P534" i="7" s="1"/>
  <c r="D534" i="7"/>
  <c r="L534" i="7" a="1"/>
  <c r="L534" i="7" s="1"/>
  <c r="S534" i="7" a="1"/>
  <c r="S534" i="7" s="1"/>
  <c r="P533" i="7" a="1"/>
  <c r="P533" i="7" s="1"/>
  <c r="X533" i="7" a="1"/>
  <c r="X533" i="7" s="1"/>
  <c r="K533" i="7" a="1"/>
  <c r="K533" i="7" s="1"/>
  <c r="W533" i="7" a="1"/>
  <c r="W533" i="7" s="1"/>
  <c r="L533" i="7" a="1"/>
  <c r="L533" i="7" s="1"/>
  <c r="S533" i="7" a="1"/>
  <c r="S533" i="7" s="1"/>
  <c r="O533" i="7" a="1"/>
  <c r="O533" i="7" s="1"/>
  <c r="D533" i="7"/>
  <c r="T533" i="7" a="1"/>
  <c r="T533" i="7" s="1"/>
  <c r="B535" i="7"/>
  <c r="N480" i="3"/>
  <c r="R480" i="3" s="1"/>
  <c r="K545" i="15" s="1"/>
  <c r="I497" i="7"/>
  <c r="H481" i="3"/>
  <c r="AA536" i="7"/>
  <c r="Q546" i="15" s="1"/>
  <c r="G481" i="3"/>
  <c r="J497" i="7"/>
  <c r="F480" i="3"/>
  <c r="E545" i="15" s="1"/>
  <c r="C481" i="3"/>
  <c r="B546" i="15" s="1"/>
  <c r="H496" i="7"/>
  <c r="G496" i="7"/>
  <c r="I482" i="3"/>
  <c r="E482" i="3"/>
  <c r="C547" i="15" s="1"/>
  <c r="D482" i="3"/>
  <c r="D545" i="15" l="1"/>
  <c r="F545" i="15" s="1"/>
  <c r="J545" i="15"/>
  <c r="N545" i="15"/>
  <c r="O545" i="15"/>
  <c r="D546" i="15"/>
  <c r="F546" i="15" s="1"/>
  <c r="J546" i="15"/>
  <c r="N546" i="15"/>
  <c r="O546" i="15"/>
  <c r="W481" i="3"/>
  <c r="F536" i="7" s="1"/>
  <c r="E536" i="7"/>
  <c r="H497" i="7"/>
  <c r="G497" i="7"/>
  <c r="I498" i="7"/>
  <c r="H482" i="3"/>
  <c r="AA537" i="7"/>
  <c r="Q547" i="15" s="1"/>
  <c r="G482" i="3"/>
  <c r="C482" i="3"/>
  <c r="B547" i="15" s="1"/>
  <c r="A543" i="15"/>
  <c r="B480" i="3"/>
  <c r="B481" i="3"/>
  <c r="E535" i="7"/>
  <c r="J498" i="7"/>
  <c r="F482" i="3"/>
  <c r="E547" i="15" s="1"/>
  <c r="N534" i="7"/>
  <c r="M534" i="7"/>
  <c r="Y534" i="7"/>
  <c r="Z534" i="7"/>
  <c r="A544" i="15"/>
  <c r="Z533" i="7"/>
  <c r="Y533" i="7"/>
  <c r="B536" i="7"/>
  <c r="N481" i="3"/>
  <c r="R481" i="3" s="1"/>
  <c r="K546" i="15" s="1"/>
  <c r="U533" i="7"/>
  <c r="V533" i="7"/>
  <c r="M533" i="7"/>
  <c r="N533" i="7"/>
  <c r="R533" i="7"/>
  <c r="Q533" i="7"/>
  <c r="Q534" i="7"/>
  <c r="R534" i="7"/>
  <c r="V534" i="7"/>
  <c r="U534" i="7"/>
  <c r="I483" i="3"/>
  <c r="E483" i="3"/>
  <c r="C548" i="15" s="1"/>
  <c r="D483" i="3"/>
  <c r="D547" i="15" l="1"/>
  <c r="J547" i="15"/>
  <c r="N547" i="15"/>
  <c r="O547" i="15"/>
  <c r="F547" i="15"/>
  <c r="W482" i="3"/>
  <c r="F537" i="7" s="1"/>
  <c r="E537" i="7"/>
  <c r="W536" i="7" a="1"/>
  <c r="W536" i="7" s="1"/>
  <c r="K536" i="7" a="1"/>
  <c r="K536" i="7" s="1"/>
  <c r="L536" i="7" a="1"/>
  <c r="L536" i="7" s="1"/>
  <c r="S536" i="7" a="1"/>
  <c r="S536" i="7" s="1"/>
  <c r="P536" i="7" a="1"/>
  <c r="P536" i="7" s="1"/>
  <c r="X536" i="7" a="1"/>
  <c r="X536" i="7" s="1"/>
  <c r="T536" i="7" a="1"/>
  <c r="T536" i="7" s="1"/>
  <c r="O536" i="7" a="1"/>
  <c r="O536" i="7" s="1"/>
  <c r="D536" i="7"/>
  <c r="I499" i="7"/>
  <c r="J499" i="7"/>
  <c r="C483" i="3"/>
  <c r="B548" i="15" s="1"/>
  <c r="B482" i="3"/>
  <c r="N482" i="3"/>
  <c r="R482" i="3" s="1"/>
  <c r="K547" i="15" s="1"/>
  <c r="B537" i="7"/>
  <c r="G483" i="3"/>
  <c r="H483" i="3"/>
  <c r="AA538" i="7"/>
  <c r="Q548" i="15" s="1"/>
  <c r="H498" i="7"/>
  <c r="X535" i="7" a="1"/>
  <c r="X535" i="7" s="1"/>
  <c r="D535" i="7"/>
  <c r="K535" i="7" a="1"/>
  <c r="K535" i="7" s="1"/>
  <c r="L535" i="7" a="1"/>
  <c r="L535" i="7" s="1"/>
  <c r="P535" i="7" a="1"/>
  <c r="P535" i="7" s="1"/>
  <c r="O535" i="7" a="1"/>
  <c r="O535" i="7" s="1"/>
  <c r="S535" i="7" a="1"/>
  <c r="S535" i="7" s="1"/>
  <c r="T535" i="7" a="1"/>
  <c r="T535" i="7" s="1"/>
  <c r="W535" i="7" a="1"/>
  <c r="W535" i="7" s="1"/>
  <c r="G498" i="7"/>
  <c r="I484" i="3"/>
  <c r="E484" i="3"/>
  <c r="C549" i="15" s="1"/>
  <c r="D484" i="3"/>
  <c r="U536" i="7" l="1"/>
  <c r="V536" i="7"/>
  <c r="N536" i="7"/>
  <c r="M536" i="7"/>
  <c r="H499" i="7"/>
  <c r="Y536" i="7"/>
  <c r="Z536" i="7"/>
  <c r="F484" i="3"/>
  <c r="E549" i="15" s="1"/>
  <c r="C484" i="3"/>
  <c r="B549" i="15" s="1"/>
  <c r="R535" i="7"/>
  <c r="Q535" i="7"/>
  <c r="Y535" i="7"/>
  <c r="Z535" i="7"/>
  <c r="R536" i="7"/>
  <c r="Q536" i="7"/>
  <c r="W483" i="3"/>
  <c r="F538" i="7" s="1"/>
  <c r="W537" i="7" a="1"/>
  <c r="W537" i="7" s="1"/>
  <c r="T537" i="7" a="1"/>
  <c r="T537" i="7" s="1"/>
  <c r="O537" i="7" a="1"/>
  <c r="O537" i="7" s="1"/>
  <c r="X537" i="7" a="1"/>
  <c r="X537" i="7" s="1"/>
  <c r="P537" i="7" a="1"/>
  <c r="P537" i="7" s="1"/>
  <c r="K537" i="7" a="1"/>
  <c r="K537" i="7" s="1"/>
  <c r="S537" i="7" a="1"/>
  <c r="S537" i="7" s="1"/>
  <c r="D537" i="7"/>
  <c r="L537" i="7" a="1"/>
  <c r="L537" i="7" s="1"/>
  <c r="A546" i="15"/>
  <c r="J500" i="7"/>
  <c r="AA539" i="7"/>
  <c r="Q549" i="15" s="1"/>
  <c r="G484" i="3"/>
  <c r="H484" i="3"/>
  <c r="U535" i="7"/>
  <c r="V535" i="7"/>
  <c r="N535" i="7"/>
  <c r="M535" i="7"/>
  <c r="I500" i="7"/>
  <c r="N483" i="3"/>
  <c r="R483" i="3" s="1"/>
  <c r="K548" i="15" s="1"/>
  <c r="B538" i="7"/>
  <c r="F483" i="3"/>
  <c r="E548" i="15" s="1"/>
  <c r="G499" i="7"/>
  <c r="A545" i="15"/>
  <c r="I485" i="3"/>
  <c r="E485" i="3"/>
  <c r="C550" i="15" s="1"/>
  <c r="D485" i="3"/>
  <c r="D548" i="15" l="1"/>
  <c r="F548" i="15" s="1"/>
  <c r="J548" i="15"/>
  <c r="N548" i="15"/>
  <c r="O548" i="15"/>
  <c r="D549" i="15"/>
  <c r="F549" i="15" s="1"/>
  <c r="J549" i="15"/>
  <c r="N549" i="15"/>
  <c r="O549" i="15"/>
  <c r="C485" i="3"/>
  <c r="B550" i="15" s="1"/>
  <c r="Z537" i="7"/>
  <c r="Y537" i="7"/>
  <c r="B483" i="3"/>
  <c r="G500" i="7"/>
  <c r="F485" i="3"/>
  <c r="E550" i="15" s="1"/>
  <c r="E538" i="7"/>
  <c r="E539" i="7"/>
  <c r="J501" i="7"/>
  <c r="G485" i="3"/>
  <c r="H485" i="3"/>
  <c r="AA540" i="7"/>
  <c r="Q550" i="15" s="1"/>
  <c r="I501" i="7"/>
  <c r="H500" i="7"/>
  <c r="U537" i="7"/>
  <c r="V537" i="7"/>
  <c r="B484" i="3"/>
  <c r="A547" i="15"/>
  <c r="W484" i="3"/>
  <c r="F539" i="7" s="1"/>
  <c r="M537" i="7"/>
  <c r="N537" i="7"/>
  <c r="Q537" i="7"/>
  <c r="R537" i="7"/>
  <c r="N484" i="3"/>
  <c r="R484" i="3" s="1"/>
  <c r="K549" i="15" s="1"/>
  <c r="B539" i="7"/>
  <c r="I486" i="3"/>
  <c r="D486" i="3"/>
  <c r="E486" i="3"/>
  <c r="C551" i="15" s="1"/>
  <c r="D550" i="15" l="1"/>
  <c r="F550" i="15" s="1"/>
  <c r="J550" i="15"/>
  <c r="N550" i="15"/>
  <c r="O550" i="15"/>
  <c r="I502" i="7"/>
  <c r="C486" i="3"/>
  <c r="B551" i="15" s="1"/>
  <c r="J502" i="7"/>
  <c r="G501" i="7"/>
  <c r="H501" i="7"/>
  <c r="W538" i="7" a="1"/>
  <c r="W538" i="7" s="1"/>
  <c r="O538" i="7" a="1"/>
  <c r="O538" i="7" s="1"/>
  <c r="D538" i="7"/>
  <c r="S538" i="7" a="1"/>
  <c r="S538" i="7" s="1"/>
  <c r="L538" i="7" a="1"/>
  <c r="L538" i="7" s="1"/>
  <c r="K538" i="7" a="1"/>
  <c r="K538" i="7" s="1"/>
  <c r="P538" i="7" a="1"/>
  <c r="P538" i="7" s="1"/>
  <c r="T538" i="7" a="1"/>
  <c r="T538" i="7" s="1"/>
  <c r="X538" i="7" a="1"/>
  <c r="X538" i="7" s="1"/>
  <c r="N485" i="3"/>
  <c r="R485" i="3" s="1"/>
  <c r="K550" i="15" s="1"/>
  <c r="B540" i="7"/>
  <c r="K539" i="7" a="1"/>
  <c r="K539" i="7" s="1"/>
  <c r="P539" i="7" a="1"/>
  <c r="P539" i="7" s="1"/>
  <c r="S539" i="7" a="1"/>
  <c r="S539" i="7" s="1"/>
  <c r="D539" i="7"/>
  <c r="L539" i="7" a="1"/>
  <c r="L539" i="7" s="1"/>
  <c r="O539" i="7" a="1"/>
  <c r="O539" i="7" s="1"/>
  <c r="X539" i="7" a="1"/>
  <c r="X539" i="7" s="1"/>
  <c r="T539" i="7" a="1"/>
  <c r="T539" i="7" s="1"/>
  <c r="W539" i="7" a="1"/>
  <c r="W539" i="7" s="1"/>
  <c r="E540" i="7"/>
  <c r="H486" i="3"/>
  <c r="AA541" i="7"/>
  <c r="Q551" i="15" s="1"/>
  <c r="G486" i="3"/>
  <c r="W485" i="3"/>
  <c r="F540" i="7" s="1"/>
  <c r="B485" i="3"/>
  <c r="I487" i="3"/>
  <c r="E487" i="3"/>
  <c r="C552" i="15" s="1"/>
  <c r="D487" i="3"/>
  <c r="C487" i="3" l="1"/>
  <c r="B552" i="15" s="1"/>
  <c r="N539" i="7"/>
  <c r="M539" i="7"/>
  <c r="J503" i="7"/>
  <c r="G487" i="3"/>
  <c r="H487" i="3"/>
  <c r="AA542" i="7"/>
  <c r="Q552" i="15" s="1"/>
  <c r="A548" i="15"/>
  <c r="R538" i="7"/>
  <c r="Q538" i="7"/>
  <c r="H502" i="7"/>
  <c r="B541" i="7"/>
  <c r="N486" i="3"/>
  <c r="R486" i="3" s="1"/>
  <c r="K551" i="15" s="1"/>
  <c r="Z538" i="7"/>
  <c r="Y538" i="7"/>
  <c r="N538" i="7"/>
  <c r="M538" i="7"/>
  <c r="F486" i="3"/>
  <c r="E551" i="15" s="1"/>
  <c r="G502" i="7"/>
  <c r="U539" i="7"/>
  <c r="V539" i="7"/>
  <c r="I503" i="7"/>
  <c r="A549" i="15"/>
  <c r="K540" i="7" a="1"/>
  <c r="K540" i="7" s="1"/>
  <c r="S540" i="7" a="1"/>
  <c r="S540" i="7" s="1"/>
  <c r="T540" i="7" a="1"/>
  <c r="T540" i="7" s="1"/>
  <c r="P540" i="7" a="1"/>
  <c r="P540" i="7" s="1"/>
  <c r="L540" i="7" a="1"/>
  <c r="L540" i="7" s="1"/>
  <c r="W540" i="7" a="1"/>
  <c r="W540" i="7" s="1"/>
  <c r="O540" i="7" a="1"/>
  <c r="O540" i="7" s="1"/>
  <c r="D540" i="7"/>
  <c r="X540" i="7" a="1"/>
  <c r="X540" i="7" s="1"/>
  <c r="Y539" i="7"/>
  <c r="Z539" i="7"/>
  <c r="Q539" i="7"/>
  <c r="R539" i="7"/>
  <c r="U538" i="7"/>
  <c r="V538" i="7"/>
  <c r="W486" i="3"/>
  <c r="F541" i="7" s="1"/>
  <c r="I488" i="3"/>
  <c r="E488" i="3"/>
  <c r="C553" i="15" s="1"/>
  <c r="D488" i="3"/>
  <c r="D551" i="15" l="1"/>
  <c r="F551" i="15" s="1"/>
  <c r="J551" i="15"/>
  <c r="N551" i="15"/>
  <c r="O551" i="15"/>
  <c r="W487" i="3"/>
  <c r="F542" i="7" s="1"/>
  <c r="F488" i="3"/>
  <c r="E553" i="15" s="1"/>
  <c r="I504" i="7"/>
  <c r="H488" i="3"/>
  <c r="AA543" i="7"/>
  <c r="Q553" i="15" s="1"/>
  <c r="G488" i="3"/>
  <c r="V540" i="7"/>
  <c r="U540" i="7"/>
  <c r="G503" i="7"/>
  <c r="N487" i="3"/>
  <c r="R487" i="3" s="1"/>
  <c r="K552" i="15" s="1"/>
  <c r="B542" i="7"/>
  <c r="C488" i="3"/>
  <c r="B553" i="15" s="1"/>
  <c r="A550" i="15"/>
  <c r="E541" i="7"/>
  <c r="H503" i="7"/>
  <c r="Q540" i="7"/>
  <c r="R540" i="7"/>
  <c r="J504" i="7"/>
  <c r="Y540" i="7"/>
  <c r="Z540" i="7"/>
  <c r="M540" i="7"/>
  <c r="N540" i="7"/>
  <c r="F487" i="3"/>
  <c r="E552" i="15" s="1"/>
  <c r="B486" i="3"/>
  <c r="I489" i="3"/>
  <c r="E489" i="3"/>
  <c r="C554" i="15" s="1"/>
  <c r="D489" i="3"/>
  <c r="D552" i="15" l="1"/>
  <c r="F552" i="15" s="1"/>
  <c r="J552" i="15"/>
  <c r="N552" i="15"/>
  <c r="O552" i="15"/>
  <c r="D553" i="15"/>
  <c r="F553" i="15" s="1"/>
  <c r="J553" i="15"/>
  <c r="N553" i="15"/>
  <c r="O553" i="15"/>
  <c r="B487" i="3"/>
  <c r="G504" i="7"/>
  <c r="E543" i="7"/>
  <c r="AA544" i="7"/>
  <c r="Q554" i="15" s="1"/>
  <c r="H489" i="3"/>
  <c r="G489" i="3"/>
  <c r="B488" i="3"/>
  <c r="J505" i="7"/>
  <c r="F489" i="3"/>
  <c r="E554" i="15" s="1"/>
  <c r="W541" i="7" a="1"/>
  <c r="W541" i="7" s="1"/>
  <c r="L541" i="7" a="1"/>
  <c r="L541" i="7" s="1"/>
  <c r="P541" i="7" a="1"/>
  <c r="P541" i="7" s="1"/>
  <c r="D541" i="7"/>
  <c r="S541" i="7" a="1"/>
  <c r="S541" i="7" s="1"/>
  <c r="X541" i="7" a="1"/>
  <c r="X541" i="7" s="1"/>
  <c r="T541" i="7" a="1"/>
  <c r="T541" i="7" s="1"/>
  <c r="O541" i="7" a="1"/>
  <c r="O541" i="7" s="1"/>
  <c r="K541" i="7" a="1"/>
  <c r="K541" i="7" s="1"/>
  <c r="N488" i="3"/>
  <c r="R488" i="3" s="1"/>
  <c r="K553" i="15" s="1"/>
  <c r="B543" i="7"/>
  <c r="I505" i="7"/>
  <c r="C489" i="3"/>
  <c r="B554" i="15" s="1"/>
  <c r="E542" i="7"/>
  <c r="W488" i="3"/>
  <c r="F543" i="7" s="1"/>
  <c r="H504" i="7"/>
  <c r="I490" i="3"/>
  <c r="E490" i="3"/>
  <c r="C555" i="15" s="1"/>
  <c r="D490" i="3"/>
  <c r="D554" i="15" l="1"/>
  <c r="J554" i="15"/>
  <c r="N554" i="15"/>
  <c r="O554" i="15"/>
  <c r="F554" i="15"/>
  <c r="A551" i="15"/>
  <c r="K543" i="7" a="1"/>
  <c r="K543" i="7" s="1"/>
  <c r="X543" i="7" a="1"/>
  <c r="X543" i="7" s="1"/>
  <c r="S543" i="7" a="1"/>
  <c r="S543" i="7" s="1"/>
  <c r="D543" i="7"/>
  <c r="W543" i="7" a="1"/>
  <c r="W543" i="7" s="1"/>
  <c r="L543" i="7" a="1"/>
  <c r="L543" i="7" s="1"/>
  <c r="O543" i="7" a="1"/>
  <c r="O543" i="7" s="1"/>
  <c r="T543" i="7" a="1"/>
  <c r="T543" i="7" s="1"/>
  <c r="P543" i="7" a="1"/>
  <c r="P543" i="7" s="1"/>
  <c r="W489" i="3"/>
  <c r="F544" i="7" s="1"/>
  <c r="Y541" i="7"/>
  <c r="Z541" i="7"/>
  <c r="M541" i="7"/>
  <c r="N541" i="7"/>
  <c r="H505" i="7"/>
  <c r="B544" i="7"/>
  <c r="N489" i="3"/>
  <c r="R489" i="3" s="1"/>
  <c r="K554" i="15" s="1"/>
  <c r="I506" i="7"/>
  <c r="J506" i="7"/>
  <c r="X542" i="7" a="1"/>
  <c r="X542" i="7" s="1"/>
  <c r="T542" i="7" a="1"/>
  <c r="T542" i="7" s="1"/>
  <c r="D542" i="7"/>
  <c r="K542" i="7" a="1"/>
  <c r="K542" i="7" s="1"/>
  <c r="L542" i="7" a="1"/>
  <c r="L542" i="7" s="1"/>
  <c r="W542" i="7" a="1"/>
  <c r="W542" i="7" s="1"/>
  <c r="S542" i="7" a="1"/>
  <c r="S542" i="7" s="1"/>
  <c r="P542" i="7" a="1"/>
  <c r="P542" i="7" s="1"/>
  <c r="O542" i="7" a="1"/>
  <c r="O542" i="7" s="1"/>
  <c r="G505" i="7"/>
  <c r="E544" i="7"/>
  <c r="AA545" i="7"/>
  <c r="Q555" i="15" s="1"/>
  <c r="G490" i="3"/>
  <c r="H490" i="3"/>
  <c r="C490" i="3"/>
  <c r="B555" i="15" s="1"/>
  <c r="U541" i="7"/>
  <c r="V541" i="7"/>
  <c r="Q541" i="7"/>
  <c r="R541" i="7"/>
  <c r="B489" i="3"/>
  <c r="I491" i="3"/>
  <c r="E491" i="3"/>
  <c r="C556" i="15" s="1"/>
  <c r="D491" i="3"/>
  <c r="C491" i="3" l="1"/>
  <c r="B556" i="15" s="1"/>
  <c r="J507" i="7"/>
  <c r="F491" i="3"/>
  <c r="E556" i="15" s="1"/>
  <c r="A553" i="15"/>
  <c r="F490" i="3"/>
  <c r="E555" i="15" s="1"/>
  <c r="A552" i="15"/>
  <c r="R543" i="7"/>
  <c r="Q543" i="7"/>
  <c r="U543" i="7"/>
  <c r="V543" i="7"/>
  <c r="W490" i="3"/>
  <c r="F545" i="7" s="1"/>
  <c r="M542" i="7"/>
  <c r="N542" i="7"/>
  <c r="Y542" i="7"/>
  <c r="Z542" i="7"/>
  <c r="V542" i="7"/>
  <c r="U542" i="7"/>
  <c r="I507" i="7"/>
  <c r="AA546" i="7"/>
  <c r="Q556" i="15" s="1"/>
  <c r="G491" i="3"/>
  <c r="H491" i="3"/>
  <c r="N490" i="3"/>
  <c r="R490" i="3" s="1"/>
  <c r="K555" i="15" s="1"/>
  <c r="B545" i="7"/>
  <c r="X544" i="7" a="1"/>
  <c r="X544" i="7" s="1"/>
  <c r="S544" i="7" a="1"/>
  <c r="S544" i="7" s="1"/>
  <c r="L544" i="7" a="1"/>
  <c r="L544" i="7" s="1"/>
  <c r="W544" i="7" a="1"/>
  <c r="W544" i="7" s="1"/>
  <c r="T544" i="7" a="1"/>
  <c r="T544" i="7" s="1"/>
  <c r="P544" i="7" a="1"/>
  <c r="P544" i="7" s="1"/>
  <c r="O544" i="7" a="1"/>
  <c r="O544" i="7" s="1"/>
  <c r="D544" i="7"/>
  <c r="K544" i="7" a="1"/>
  <c r="K544" i="7" s="1"/>
  <c r="Q542" i="7"/>
  <c r="R542" i="7"/>
  <c r="H506" i="7"/>
  <c r="G506" i="7"/>
  <c r="N543" i="7"/>
  <c r="M543" i="7"/>
  <c r="Y543" i="7"/>
  <c r="Z543" i="7"/>
  <c r="I492" i="3"/>
  <c r="E492" i="3"/>
  <c r="C557" i="15" s="1"/>
  <c r="D492" i="3"/>
  <c r="D555" i="15" l="1"/>
  <c r="F555" i="15" s="1"/>
  <c r="J555" i="15"/>
  <c r="N555" i="15"/>
  <c r="O555" i="15"/>
  <c r="D556" i="15"/>
  <c r="F556" i="15" s="1"/>
  <c r="J556" i="15"/>
  <c r="N556" i="15"/>
  <c r="O556" i="15"/>
  <c r="B491" i="3"/>
  <c r="H507" i="7"/>
  <c r="AA547" i="7"/>
  <c r="Q557" i="15" s="1"/>
  <c r="G492" i="3"/>
  <c r="H492" i="3"/>
  <c r="V544" i="7"/>
  <c r="U544" i="7"/>
  <c r="Z544" i="7"/>
  <c r="Y544" i="7"/>
  <c r="W491" i="3"/>
  <c r="F546" i="7" s="1"/>
  <c r="B490" i="3"/>
  <c r="B546" i="7"/>
  <c r="N491" i="3"/>
  <c r="R491" i="3" s="1"/>
  <c r="K556" i="15" s="1"/>
  <c r="M544" i="7"/>
  <c r="N544" i="7"/>
  <c r="I508" i="7"/>
  <c r="J508" i="7"/>
  <c r="F492" i="3"/>
  <c r="E557" i="15" s="1"/>
  <c r="C492" i="3"/>
  <c r="B557" i="15" s="1"/>
  <c r="R544" i="7"/>
  <c r="Q544" i="7"/>
  <c r="E545" i="7"/>
  <c r="G507" i="7"/>
  <c r="A554" i="15"/>
  <c r="E546" i="7"/>
  <c r="I493" i="3"/>
  <c r="E493" i="3"/>
  <c r="C558" i="15" s="1"/>
  <c r="D493" i="3"/>
  <c r="D557" i="15" l="1"/>
  <c r="J557" i="15"/>
  <c r="N557" i="15"/>
  <c r="O557" i="15"/>
  <c r="F557" i="15"/>
  <c r="I509" i="7"/>
  <c r="C493" i="3"/>
  <c r="B558" i="15" s="1"/>
  <c r="H508" i="7"/>
  <c r="B492" i="3"/>
  <c r="J509" i="7"/>
  <c r="W492" i="3"/>
  <c r="F547" i="7" s="1"/>
  <c r="L545" i="7" a="1"/>
  <c r="L545" i="7" s="1"/>
  <c r="X545" i="7" a="1"/>
  <c r="X545" i="7" s="1"/>
  <c r="T545" i="7" a="1"/>
  <c r="T545" i="7" s="1"/>
  <c r="K545" i="7" a="1"/>
  <c r="K545" i="7" s="1"/>
  <c r="O545" i="7" a="1"/>
  <c r="O545" i="7" s="1"/>
  <c r="S545" i="7" a="1"/>
  <c r="S545" i="7" s="1"/>
  <c r="W545" i="7" a="1"/>
  <c r="W545" i="7" s="1"/>
  <c r="D545" i="7"/>
  <c r="P545" i="7" a="1"/>
  <c r="P545" i="7" s="1"/>
  <c r="B547" i="7"/>
  <c r="N492" i="3"/>
  <c r="R492" i="3" s="1"/>
  <c r="K557" i="15" s="1"/>
  <c r="G508" i="7"/>
  <c r="G493" i="3"/>
  <c r="H493" i="3"/>
  <c r="AA548" i="7"/>
  <c r="Q558" i="15" s="1"/>
  <c r="O546" i="7" a="1"/>
  <c r="O546" i="7" s="1"/>
  <c r="X546" i="7" a="1"/>
  <c r="X546" i="7" s="1"/>
  <c r="D546" i="7"/>
  <c r="S546" i="7" a="1"/>
  <c r="S546" i="7" s="1"/>
  <c r="W546" i="7" a="1"/>
  <c r="W546" i="7" s="1"/>
  <c r="P546" i="7" a="1"/>
  <c r="P546" i="7" s="1"/>
  <c r="K546" i="7" a="1"/>
  <c r="K546" i="7" s="1"/>
  <c r="T546" i="7" a="1"/>
  <c r="T546" i="7" s="1"/>
  <c r="L546" i="7" a="1"/>
  <c r="L546" i="7" s="1"/>
  <c r="E547" i="7"/>
  <c r="I494" i="3"/>
  <c r="D494" i="3"/>
  <c r="E494" i="3"/>
  <c r="C559" i="15" s="1"/>
  <c r="M546" i="7" l="1"/>
  <c r="N546" i="7"/>
  <c r="I510" i="7"/>
  <c r="J510" i="7"/>
  <c r="C494" i="3"/>
  <c r="B559" i="15" s="1"/>
  <c r="L547" i="7" a="1"/>
  <c r="L547" i="7" s="1"/>
  <c r="O547" i="7" a="1"/>
  <c r="O547" i="7" s="1"/>
  <c r="P547" i="7" a="1"/>
  <c r="P547" i="7" s="1"/>
  <c r="D547" i="7"/>
  <c r="S547" i="7" a="1"/>
  <c r="S547" i="7" s="1"/>
  <c r="T547" i="7" a="1"/>
  <c r="T547" i="7" s="1"/>
  <c r="W547" i="7" a="1"/>
  <c r="W547" i="7" s="1"/>
  <c r="X547" i="7" a="1"/>
  <c r="X547" i="7" s="1"/>
  <c r="K547" i="7" a="1"/>
  <c r="K547" i="7" s="1"/>
  <c r="U545" i="7"/>
  <c r="V545" i="7"/>
  <c r="R546" i="7"/>
  <c r="Q546" i="7"/>
  <c r="Z546" i="7"/>
  <c r="Y546" i="7"/>
  <c r="Z545" i="7"/>
  <c r="Y545" i="7"/>
  <c r="A556" i="15"/>
  <c r="F493" i="3"/>
  <c r="E558" i="15" s="1"/>
  <c r="B548" i="7"/>
  <c r="N493" i="3"/>
  <c r="R493" i="3" s="1"/>
  <c r="K558" i="15" s="1"/>
  <c r="R545" i="7"/>
  <c r="Q545" i="7"/>
  <c r="M545" i="7"/>
  <c r="N545" i="7"/>
  <c r="W493" i="3"/>
  <c r="F548" i="7" s="1"/>
  <c r="A555" i="15"/>
  <c r="G509" i="7"/>
  <c r="H494" i="3"/>
  <c r="AA549" i="7"/>
  <c r="Q559" i="15" s="1"/>
  <c r="G494" i="3"/>
  <c r="U546" i="7"/>
  <c r="V546" i="7"/>
  <c r="H509" i="7"/>
  <c r="I495" i="3"/>
  <c r="E495" i="3"/>
  <c r="C560" i="15" s="1"/>
  <c r="D495" i="3"/>
  <c r="D558" i="15" l="1"/>
  <c r="F558" i="15" s="1"/>
  <c r="J558" i="15"/>
  <c r="N558" i="15"/>
  <c r="O558" i="15"/>
  <c r="I511" i="7"/>
  <c r="C495" i="3"/>
  <c r="B560" i="15" s="1"/>
  <c r="AA550" i="7"/>
  <c r="Q560" i="15" s="1"/>
  <c r="H495" i="3"/>
  <c r="G495" i="3"/>
  <c r="B493" i="3"/>
  <c r="U547" i="7"/>
  <c r="V547" i="7"/>
  <c r="H510" i="7"/>
  <c r="J511" i="7"/>
  <c r="M547" i="7"/>
  <c r="N547" i="7"/>
  <c r="N494" i="3"/>
  <c r="R494" i="3" s="1"/>
  <c r="K559" i="15" s="1"/>
  <c r="B549" i="7"/>
  <c r="G510" i="7"/>
  <c r="F494" i="3"/>
  <c r="E559" i="15" s="1"/>
  <c r="Z547" i="7"/>
  <c r="Y547" i="7"/>
  <c r="W494" i="3"/>
  <c r="F549" i="7" s="1"/>
  <c r="E548" i="7"/>
  <c r="A557" i="15"/>
  <c r="Q547" i="7"/>
  <c r="R547" i="7"/>
  <c r="I496" i="3"/>
  <c r="E496" i="3"/>
  <c r="C561" i="15" s="1"/>
  <c r="D496" i="3"/>
  <c r="D559" i="15" l="1"/>
  <c r="F559" i="15" s="1"/>
  <c r="J559" i="15"/>
  <c r="N559" i="15"/>
  <c r="O559" i="15"/>
  <c r="J512" i="7"/>
  <c r="AA551" i="7"/>
  <c r="Q561" i="15" s="1"/>
  <c r="G496" i="3"/>
  <c r="H496" i="3"/>
  <c r="I512" i="7"/>
  <c r="C496" i="3"/>
  <c r="B561" i="15" s="1"/>
  <c r="T548" i="7" a="1"/>
  <c r="T548" i="7" s="1"/>
  <c r="W548" i="7" a="1"/>
  <c r="W548" i="7" s="1"/>
  <c r="X548" i="7" a="1"/>
  <c r="X548" i="7" s="1"/>
  <c r="S548" i="7" a="1"/>
  <c r="S548" i="7" s="1"/>
  <c r="K548" i="7" a="1"/>
  <c r="K548" i="7" s="1"/>
  <c r="O548" i="7" a="1"/>
  <c r="O548" i="7" s="1"/>
  <c r="L548" i="7" a="1"/>
  <c r="L548" i="7" s="1"/>
  <c r="P548" i="7" a="1"/>
  <c r="P548" i="7" s="1"/>
  <c r="D548" i="7"/>
  <c r="E549" i="7"/>
  <c r="F496" i="3"/>
  <c r="E561" i="15" s="1"/>
  <c r="B494" i="3"/>
  <c r="W495" i="3"/>
  <c r="F550" i="7" s="1"/>
  <c r="H511" i="7"/>
  <c r="B550" i="7"/>
  <c r="N495" i="3"/>
  <c r="R495" i="3" s="1"/>
  <c r="K560" i="15" s="1"/>
  <c r="F495" i="3"/>
  <c r="E560" i="15" s="1"/>
  <c r="G511" i="7"/>
  <c r="I497" i="3"/>
  <c r="E497" i="3"/>
  <c r="C562" i="15" s="1"/>
  <c r="D497" i="3"/>
  <c r="D560" i="15" l="1"/>
  <c r="F560" i="15" s="1"/>
  <c r="J560" i="15"/>
  <c r="N560" i="15"/>
  <c r="O560" i="15"/>
  <c r="D561" i="15"/>
  <c r="J561" i="15"/>
  <c r="N561" i="15"/>
  <c r="O561" i="15"/>
  <c r="F561" i="15"/>
  <c r="F497" i="3"/>
  <c r="E562" i="15" s="1"/>
  <c r="B495" i="3"/>
  <c r="B496" i="3"/>
  <c r="D549" i="7"/>
  <c r="L549" i="7" a="1"/>
  <c r="L549" i="7" s="1"/>
  <c r="X549" i="7" a="1"/>
  <c r="X549" i="7" s="1"/>
  <c r="T549" i="7" a="1"/>
  <c r="T549" i="7" s="1"/>
  <c r="S549" i="7" a="1"/>
  <c r="S549" i="7" s="1"/>
  <c r="P549" i="7" a="1"/>
  <c r="P549" i="7" s="1"/>
  <c r="W549" i="7" a="1"/>
  <c r="W549" i="7" s="1"/>
  <c r="O549" i="7" a="1"/>
  <c r="O549" i="7" s="1"/>
  <c r="K549" i="7" a="1"/>
  <c r="K549" i="7" s="1"/>
  <c r="R548" i="7"/>
  <c r="Q548" i="7"/>
  <c r="G512" i="7"/>
  <c r="I513" i="7"/>
  <c r="C497" i="3"/>
  <c r="B562" i="15" s="1"/>
  <c r="E550" i="7"/>
  <c r="W496" i="3"/>
  <c r="F551" i="7" s="1"/>
  <c r="E551" i="7"/>
  <c r="M548" i="7"/>
  <c r="N548" i="7"/>
  <c r="Y548" i="7"/>
  <c r="Z548" i="7"/>
  <c r="B551" i="7"/>
  <c r="N496" i="3"/>
  <c r="R496" i="3" s="1"/>
  <c r="K561" i="15" s="1"/>
  <c r="J513" i="7"/>
  <c r="G497" i="3"/>
  <c r="AA552" i="7"/>
  <c r="Q562" i="15" s="1"/>
  <c r="H497" i="3"/>
  <c r="A558" i="15"/>
  <c r="U548" i="7"/>
  <c r="V548" i="7"/>
  <c r="H512" i="7"/>
  <c r="I498" i="3"/>
  <c r="E498" i="3"/>
  <c r="C563" i="15" s="1"/>
  <c r="D498" i="3"/>
  <c r="D562" i="15" l="1"/>
  <c r="F562" i="15" s="1"/>
  <c r="J562" i="15"/>
  <c r="N562" i="15"/>
  <c r="O562" i="15"/>
  <c r="J514" i="7"/>
  <c r="I514" i="7"/>
  <c r="H498" i="3"/>
  <c r="AA553" i="7"/>
  <c r="Q563" i="15" s="1"/>
  <c r="G498" i="3"/>
  <c r="C498" i="3"/>
  <c r="B563" i="15" s="1"/>
  <c r="Z549" i="7"/>
  <c r="Y549" i="7"/>
  <c r="B497" i="3"/>
  <c r="H513" i="7"/>
  <c r="A559" i="15"/>
  <c r="W497" i="3"/>
  <c r="F552" i="7" s="1"/>
  <c r="Q549" i="7"/>
  <c r="R549" i="7"/>
  <c r="N549" i="7"/>
  <c r="M549" i="7"/>
  <c r="E552" i="7"/>
  <c r="N497" i="3"/>
  <c r="R497" i="3" s="1"/>
  <c r="K562" i="15" s="1"/>
  <c r="B552" i="7"/>
  <c r="O551" i="7" a="1"/>
  <c r="O551" i="7" s="1"/>
  <c r="L551" i="7" a="1"/>
  <c r="L551" i="7" s="1"/>
  <c r="T551" i="7" a="1"/>
  <c r="T551" i="7" s="1"/>
  <c r="P551" i="7" a="1"/>
  <c r="P551" i="7" s="1"/>
  <c r="D551" i="7"/>
  <c r="W551" i="7" a="1"/>
  <c r="W551" i="7" s="1"/>
  <c r="X551" i="7" a="1"/>
  <c r="X551" i="7" s="1"/>
  <c r="S551" i="7" a="1"/>
  <c r="S551" i="7" s="1"/>
  <c r="K551" i="7" a="1"/>
  <c r="K551" i="7" s="1"/>
  <c r="S550" i="7" a="1"/>
  <c r="S550" i="7" s="1"/>
  <c r="W550" i="7" a="1"/>
  <c r="W550" i="7" s="1"/>
  <c r="X550" i="7" a="1"/>
  <c r="X550" i="7" s="1"/>
  <c r="T550" i="7" a="1"/>
  <c r="T550" i="7" s="1"/>
  <c r="O550" i="7" a="1"/>
  <c r="O550" i="7" s="1"/>
  <c r="D550" i="7"/>
  <c r="P550" i="7" a="1"/>
  <c r="P550" i="7" s="1"/>
  <c r="K550" i="7" a="1"/>
  <c r="K550" i="7" s="1"/>
  <c r="L550" i="7" a="1"/>
  <c r="L550" i="7" s="1"/>
  <c r="G513" i="7"/>
  <c r="U549" i="7"/>
  <c r="V549" i="7"/>
  <c r="I499" i="3"/>
  <c r="E499" i="3"/>
  <c r="C564" i="15" s="1"/>
  <c r="D499" i="3"/>
  <c r="F499" i="3" l="1"/>
  <c r="E564" i="15" s="1"/>
  <c r="H499" i="3"/>
  <c r="G499" i="3"/>
  <c r="AA554" i="7"/>
  <c r="Q564" i="15" s="1"/>
  <c r="M550" i="7"/>
  <c r="N550" i="7"/>
  <c r="M551" i="7"/>
  <c r="N551" i="7"/>
  <c r="A561" i="15"/>
  <c r="I515" i="7"/>
  <c r="U550" i="7"/>
  <c r="V550" i="7"/>
  <c r="W552" i="7" a="1"/>
  <c r="W552" i="7" s="1"/>
  <c r="S552" i="7" a="1"/>
  <c r="S552" i="7" s="1"/>
  <c r="O552" i="7" a="1"/>
  <c r="O552" i="7" s="1"/>
  <c r="X552" i="7" a="1"/>
  <c r="X552" i="7" s="1"/>
  <c r="D552" i="7"/>
  <c r="L552" i="7" a="1"/>
  <c r="L552" i="7" s="1"/>
  <c r="K552" i="7" a="1"/>
  <c r="K552" i="7" s="1"/>
  <c r="T552" i="7" a="1"/>
  <c r="T552" i="7" s="1"/>
  <c r="P552" i="7" a="1"/>
  <c r="P552" i="7" s="1"/>
  <c r="A560" i="15"/>
  <c r="W498" i="3"/>
  <c r="F553" i="7" s="1"/>
  <c r="G514" i="7"/>
  <c r="H514" i="7"/>
  <c r="Q550" i="7"/>
  <c r="R550" i="7"/>
  <c r="Y550" i="7"/>
  <c r="Z550" i="7"/>
  <c r="R551" i="7"/>
  <c r="Q551" i="7"/>
  <c r="J515" i="7"/>
  <c r="C499" i="3"/>
  <c r="B564" i="15" s="1"/>
  <c r="Y551" i="7"/>
  <c r="Z551" i="7"/>
  <c r="V551" i="7"/>
  <c r="U551" i="7"/>
  <c r="N498" i="3"/>
  <c r="R498" i="3" s="1"/>
  <c r="K563" i="15" s="1"/>
  <c r="B553" i="7"/>
  <c r="F498" i="3"/>
  <c r="E563" i="15" s="1"/>
  <c r="I500" i="3"/>
  <c r="E500" i="3"/>
  <c r="C565" i="15" s="1"/>
  <c r="D500" i="3"/>
  <c r="D563" i="15" l="1"/>
  <c r="F563" i="15" s="1"/>
  <c r="J563" i="15"/>
  <c r="N563" i="15"/>
  <c r="O563" i="15"/>
  <c r="D564" i="15"/>
  <c r="F564" i="15" s="1"/>
  <c r="J564" i="15"/>
  <c r="N564" i="15"/>
  <c r="O564" i="15"/>
  <c r="I516" i="7"/>
  <c r="J516" i="7"/>
  <c r="AA555" i="7"/>
  <c r="Q565" i="15" s="1"/>
  <c r="G500" i="3"/>
  <c r="H500" i="3"/>
  <c r="B498" i="3"/>
  <c r="H515" i="7"/>
  <c r="R552" i="7"/>
  <c r="Q552" i="7"/>
  <c r="E554" i="7"/>
  <c r="V552" i="7"/>
  <c r="U552" i="7"/>
  <c r="Y552" i="7"/>
  <c r="Z552" i="7"/>
  <c r="G515" i="7"/>
  <c r="W499" i="3"/>
  <c r="F554" i="7" s="1"/>
  <c r="B499" i="3"/>
  <c r="C500" i="3"/>
  <c r="B565" i="15" s="1"/>
  <c r="E553" i="7"/>
  <c r="B554" i="7"/>
  <c r="N499" i="3"/>
  <c r="R499" i="3" s="1"/>
  <c r="K564" i="15" s="1"/>
  <c r="M552" i="7"/>
  <c r="N552" i="7"/>
  <c r="A562" i="15"/>
  <c r="I501" i="3"/>
  <c r="E501" i="3"/>
  <c r="C566" i="15" s="1"/>
  <c r="D501" i="3"/>
  <c r="B555" i="7" l="1"/>
  <c r="N500" i="3"/>
  <c r="R500" i="3" s="1"/>
  <c r="K565" i="15" s="1"/>
  <c r="K554" i="7" a="1"/>
  <c r="K554" i="7" s="1"/>
  <c r="S554" i="7" a="1"/>
  <c r="S554" i="7" s="1"/>
  <c r="X554" i="7" a="1"/>
  <c r="X554" i="7" s="1"/>
  <c r="W554" i="7" a="1"/>
  <c r="W554" i="7" s="1"/>
  <c r="P554" i="7" a="1"/>
  <c r="P554" i="7" s="1"/>
  <c r="O554" i="7" a="1"/>
  <c r="O554" i="7" s="1"/>
  <c r="D554" i="7"/>
  <c r="T554" i="7" a="1"/>
  <c r="T554" i="7" s="1"/>
  <c r="L554" i="7" a="1"/>
  <c r="L554" i="7" s="1"/>
  <c r="G516" i="7"/>
  <c r="I517" i="7"/>
  <c r="AP462" i="3"/>
  <c r="J517" i="7"/>
  <c r="C501" i="3"/>
  <c r="B566" i="15" s="1"/>
  <c r="G501" i="3"/>
  <c r="H501" i="3"/>
  <c r="AA556" i="7"/>
  <c r="Q566" i="15" s="1"/>
  <c r="F500" i="3"/>
  <c r="E565" i="15" s="1"/>
  <c r="S553" i="7" a="1"/>
  <c r="S553" i="7" s="1"/>
  <c r="P553" i="7" a="1"/>
  <c r="P553" i="7" s="1"/>
  <c r="O553" i="7" a="1"/>
  <c r="O553" i="7" s="1"/>
  <c r="D553" i="7"/>
  <c r="L553" i="7" a="1"/>
  <c r="L553" i="7" s="1"/>
  <c r="X553" i="7" a="1"/>
  <c r="X553" i="7" s="1"/>
  <c r="W553" i="7" a="1"/>
  <c r="W553" i="7" s="1"/>
  <c r="T553" i="7" a="1"/>
  <c r="T553" i="7" s="1"/>
  <c r="K553" i="7" a="1"/>
  <c r="K553" i="7" s="1"/>
  <c r="H516" i="7"/>
  <c r="W500" i="3"/>
  <c r="F555" i="7" s="1"/>
  <c r="I502" i="3"/>
  <c r="D502" i="3"/>
  <c r="E502" i="3"/>
  <c r="C567" i="15" s="1"/>
  <c r="D565" i="15" l="1"/>
  <c r="F565" i="15" s="1"/>
  <c r="J565" i="15"/>
  <c r="N565" i="15"/>
  <c r="O565" i="15"/>
  <c r="AR462" i="3"/>
  <c r="AT462" i="3" s="1"/>
  <c r="S463" i="3"/>
  <c r="AN463" i="3"/>
  <c r="AK463" i="3"/>
  <c r="V553" i="7"/>
  <c r="U553" i="7"/>
  <c r="J518" i="7"/>
  <c r="AH463" i="3"/>
  <c r="P528" i="15" s="1"/>
  <c r="AA557" i="7"/>
  <c r="Q567" i="15" s="1"/>
  <c r="G502" i="3"/>
  <c r="H502" i="3"/>
  <c r="W501" i="3"/>
  <c r="F556" i="7" s="1"/>
  <c r="B500" i="3"/>
  <c r="E555" i="7"/>
  <c r="N501" i="3"/>
  <c r="R501" i="3" s="1"/>
  <c r="K566" i="15" s="1"/>
  <c r="B556" i="7"/>
  <c r="V554" i="7"/>
  <c r="U554" i="7"/>
  <c r="Y553" i="7"/>
  <c r="Z553" i="7"/>
  <c r="Q553" i="7"/>
  <c r="R553" i="7"/>
  <c r="AP463" i="3"/>
  <c r="I518" i="7"/>
  <c r="C502" i="3"/>
  <c r="B567" i="15" s="1"/>
  <c r="M553" i="7"/>
  <c r="N553" i="7"/>
  <c r="F501" i="3"/>
  <c r="E566" i="15" s="1"/>
  <c r="A564" i="15"/>
  <c r="A563" i="15"/>
  <c r="G517" i="7"/>
  <c r="AQ462" i="3"/>
  <c r="Z554" i="7"/>
  <c r="Y554" i="7"/>
  <c r="H517" i="7"/>
  <c r="F502" i="3"/>
  <c r="E567" i="15" s="1"/>
  <c r="N554" i="7"/>
  <c r="M554" i="7"/>
  <c r="R554" i="7"/>
  <c r="Q554" i="7"/>
  <c r="I503" i="3"/>
  <c r="E503" i="3"/>
  <c r="C568" i="15" s="1"/>
  <c r="D503" i="3"/>
  <c r="D567" i="15" l="1"/>
  <c r="J567" i="15"/>
  <c r="N567" i="15"/>
  <c r="O567" i="15"/>
  <c r="D566" i="15"/>
  <c r="F566" i="15" s="1"/>
  <c r="J566" i="15"/>
  <c r="N566" i="15"/>
  <c r="O566" i="15"/>
  <c r="F567" i="15"/>
  <c r="W502" i="3"/>
  <c r="F557" i="7" s="1"/>
  <c r="AR463" i="3"/>
  <c r="AT463" i="3" s="1"/>
  <c r="AH464" i="3"/>
  <c r="P529" i="15" s="1"/>
  <c r="J519" i="7"/>
  <c r="H503" i="3"/>
  <c r="G503" i="3"/>
  <c r="AA558" i="7"/>
  <c r="Q568" i="15" s="1"/>
  <c r="AK464" i="3"/>
  <c r="E557" i="7"/>
  <c r="S464" i="3"/>
  <c r="B502" i="3"/>
  <c r="B501" i="3"/>
  <c r="AN464" i="3"/>
  <c r="AP464" i="3"/>
  <c r="I519" i="7"/>
  <c r="C503" i="3"/>
  <c r="B568" i="15" s="1"/>
  <c r="E556" i="7"/>
  <c r="N502" i="3"/>
  <c r="R502" i="3" s="1"/>
  <c r="K567" i="15" s="1"/>
  <c r="B557" i="7"/>
  <c r="AQ463" i="3"/>
  <c r="G518" i="7"/>
  <c r="O555" i="7" a="1"/>
  <c r="O555" i="7" s="1"/>
  <c r="P555" i="7" a="1"/>
  <c r="P555" i="7" s="1"/>
  <c r="W555" i="7" a="1"/>
  <c r="W555" i="7" s="1"/>
  <c r="T555" i="7" a="1"/>
  <c r="T555" i="7" s="1"/>
  <c r="D555" i="7"/>
  <c r="L555" i="7" a="1"/>
  <c r="L555" i="7" s="1"/>
  <c r="X555" i="7" a="1"/>
  <c r="X555" i="7" s="1"/>
  <c r="S555" i="7" a="1"/>
  <c r="S555" i="7" s="1"/>
  <c r="K555" i="7" a="1"/>
  <c r="K555" i="7" s="1"/>
  <c r="H518" i="7"/>
  <c r="I504" i="3"/>
  <c r="E504" i="3"/>
  <c r="C569" i="15" s="1"/>
  <c r="D504" i="3"/>
  <c r="AR464" i="3" l="1"/>
  <c r="AT464" i="3" s="1"/>
  <c r="F503" i="3"/>
  <c r="E568" i="15" s="1"/>
  <c r="C504" i="3"/>
  <c r="B569" i="15" s="1"/>
  <c r="N555" i="7"/>
  <c r="M555" i="7"/>
  <c r="Q555" i="7"/>
  <c r="R555" i="7"/>
  <c r="B558" i="7"/>
  <c r="N503" i="3"/>
  <c r="R503" i="3" s="1"/>
  <c r="K568" i="15" s="1"/>
  <c r="S465" i="3"/>
  <c r="F504" i="3"/>
  <c r="E569" i="15" s="1"/>
  <c r="AK465" i="3"/>
  <c r="J520" i="7"/>
  <c r="AH465" i="3"/>
  <c r="P530" i="15" s="1"/>
  <c r="W503" i="3"/>
  <c r="F558" i="7" s="1"/>
  <c r="H519" i="7"/>
  <c r="P556" i="7" a="1"/>
  <c r="P556" i="7" s="1"/>
  <c r="O556" i="7" a="1"/>
  <c r="O556" i="7" s="1"/>
  <c r="K556" i="7" a="1"/>
  <c r="K556" i="7" s="1"/>
  <c r="D556" i="7"/>
  <c r="L556" i="7" a="1"/>
  <c r="L556" i="7" s="1"/>
  <c r="X556" i="7" a="1"/>
  <c r="X556" i="7" s="1"/>
  <c r="W556" i="7" a="1"/>
  <c r="W556" i="7" s="1"/>
  <c r="T556" i="7" a="1"/>
  <c r="T556" i="7" s="1"/>
  <c r="S556" i="7" a="1"/>
  <c r="S556" i="7" s="1"/>
  <c r="AQ464" i="3"/>
  <c r="G519" i="7"/>
  <c r="P557" i="7" a="1"/>
  <c r="P557" i="7" s="1"/>
  <c r="D557" i="7"/>
  <c r="T557" i="7" a="1"/>
  <c r="T557" i="7" s="1"/>
  <c r="S557" i="7" a="1"/>
  <c r="S557" i="7" s="1"/>
  <c r="W557" i="7" a="1"/>
  <c r="W557" i="7" s="1"/>
  <c r="L557" i="7" a="1"/>
  <c r="L557" i="7" s="1"/>
  <c r="O557" i="7" a="1"/>
  <c r="O557" i="7" s="1"/>
  <c r="X557" i="7" a="1"/>
  <c r="X557" i="7" s="1"/>
  <c r="K557" i="7" a="1"/>
  <c r="K557" i="7" s="1"/>
  <c r="A565" i="15"/>
  <c r="U555" i="7"/>
  <c r="V555" i="7"/>
  <c r="AN465" i="3"/>
  <c r="AP465" i="3"/>
  <c r="I520" i="7"/>
  <c r="AA559" i="7"/>
  <c r="Q569" i="15" s="1"/>
  <c r="G504" i="3"/>
  <c r="H504" i="3"/>
  <c r="Z555" i="7"/>
  <c r="Y555" i="7"/>
  <c r="I505" i="3"/>
  <c r="E505" i="3"/>
  <c r="C570" i="15" s="1"/>
  <c r="D505" i="3"/>
  <c r="D569" i="15" l="1"/>
  <c r="F569" i="15" s="1"/>
  <c r="J569" i="15"/>
  <c r="N569" i="15"/>
  <c r="O569" i="15"/>
  <c r="D568" i="15"/>
  <c r="F568" i="15" s="1"/>
  <c r="J568" i="15"/>
  <c r="N568" i="15"/>
  <c r="O568" i="15"/>
  <c r="S466" i="3"/>
  <c r="AR465" i="3"/>
  <c r="AT465" i="3" s="1"/>
  <c r="G520" i="7"/>
  <c r="AQ465" i="3"/>
  <c r="Y557" i="7"/>
  <c r="Z557" i="7"/>
  <c r="U556" i="7"/>
  <c r="V556" i="7"/>
  <c r="J521" i="7"/>
  <c r="AH466" i="3"/>
  <c r="P531" i="15" s="1"/>
  <c r="AK466" i="3"/>
  <c r="H505" i="3"/>
  <c r="AA560" i="7"/>
  <c r="Q570" i="15" s="1"/>
  <c r="G505" i="3"/>
  <c r="U557" i="7"/>
  <c r="V557" i="7"/>
  <c r="A567" i="15"/>
  <c r="W504" i="3"/>
  <c r="F559" i="7" s="1"/>
  <c r="B504" i="3"/>
  <c r="AN466" i="3"/>
  <c r="I521" i="7"/>
  <c r="AP466" i="3"/>
  <c r="N557" i="7"/>
  <c r="M557" i="7"/>
  <c r="Y556" i="7"/>
  <c r="Z556" i="7"/>
  <c r="A566" i="15"/>
  <c r="Q557" i="7"/>
  <c r="R557" i="7"/>
  <c r="M556" i="7"/>
  <c r="N556" i="7"/>
  <c r="R556" i="7"/>
  <c r="Q556" i="7"/>
  <c r="B559" i="7"/>
  <c r="N504" i="3"/>
  <c r="R504" i="3" s="1"/>
  <c r="K569" i="15" s="1"/>
  <c r="E558" i="7"/>
  <c r="C505" i="3"/>
  <c r="B570" i="15" s="1"/>
  <c r="H520" i="7"/>
  <c r="E559" i="7"/>
  <c r="B503" i="3"/>
  <c r="I506" i="3"/>
  <c r="E506" i="3"/>
  <c r="C571" i="15" s="1"/>
  <c r="D506" i="3"/>
  <c r="S467" i="3" l="1"/>
  <c r="F506" i="3"/>
  <c r="E571" i="15" s="1"/>
  <c r="AR466" i="3"/>
  <c r="AT466" i="3" s="1"/>
  <c r="AK467" i="3"/>
  <c r="AN467" i="3"/>
  <c r="I522" i="7"/>
  <c r="AP467" i="3"/>
  <c r="AA561" i="7"/>
  <c r="Q571" i="15" s="1"/>
  <c r="H506" i="3"/>
  <c r="G506" i="3"/>
  <c r="C506" i="3"/>
  <c r="B571" i="15" s="1"/>
  <c r="O559" i="7" a="1"/>
  <c r="O559" i="7" s="1"/>
  <c r="D559" i="7"/>
  <c r="S559" i="7" a="1"/>
  <c r="S559" i="7" s="1"/>
  <c r="P559" i="7" a="1"/>
  <c r="P559" i="7" s="1"/>
  <c r="W559" i="7" a="1"/>
  <c r="W559" i="7" s="1"/>
  <c r="T559" i="7" a="1"/>
  <c r="T559" i="7" s="1"/>
  <c r="X559" i="7" a="1"/>
  <c r="X559" i="7" s="1"/>
  <c r="K559" i="7" a="1"/>
  <c r="K559" i="7" s="1"/>
  <c r="L559" i="7" a="1"/>
  <c r="L559" i="7" s="1"/>
  <c r="N505" i="3"/>
  <c r="R505" i="3" s="1"/>
  <c r="K570" i="15" s="1"/>
  <c r="B560" i="7"/>
  <c r="AQ466" i="3"/>
  <c r="G521" i="7"/>
  <c r="H521" i="7"/>
  <c r="J522" i="7"/>
  <c r="AH467" i="3"/>
  <c r="P532" i="15" s="1"/>
  <c r="L558" i="7" a="1"/>
  <c r="L558" i="7" s="1"/>
  <c r="W558" i="7" a="1"/>
  <c r="W558" i="7" s="1"/>
  <c r="O558" i="7" a="1"/>
  <c r="O558" i="7" s="1"/>
  <c r="S558" i="7" a="1"/>
  <c r="S558" i="7" s="1"/>
  <c r="T558" i="7" a="1"/>
  <c r="T558" i="7" s="1"/>
  <c r="D558" i="7"/>
  <c r="K558" i="7" a="1"/>
  <c r="K558" i="7" s="1"/>
  <c r="X558" i="7" a="1"/>
  <c r="X558" i="7" s="1"/>
  <c r="P558" i="7" a="1"/>
  <c r="P558" i="7" s="1"/>
  <c r="F505" i="3"/>
  <c r="E570" i="15" s="1"/>
  <c r="W505" i="3"/>
  <c r="F560" i="7" s="1"/>
  <c r="I507" i="3"/>
  <c r="E507" i="3"/>
  <c r="C572" i="15" s="1"/>
  <c r="D507" i="3"/>
  <c r="D570" i="15" l="1"/>
  <c r="F570" i="15" s="1"/>
  <c r="J570" i="15"/>
  <c r="N570" i="15"/>
  <c r="O570" i="15"/>
  <c r="D571" i="15"/>
  <c r="F571" i="15" s="1"/>
  <c r="J571" i="15"/>
  <c r="N571" i="15"/>
  <c r="O571" i="15"/>
  <c r="AR467" i="3"/>
  <c r="AT467" i="3" s="1"/>
  <c r="S468" i="3"/>
  <c r="A569" i="15"/>
  <c r="I523" i="7"/>
  <c r="AP468" i="3"/>
  <c r="J523" i="7"/>
  <c r="AH468" i="3"/>
  <c r="P533" i="15" s="1"/>
  <c r="AK468" i="3"/>
  <c r="AN468" i="3"/>
  <c r="F507" i="3"/>
  <c r="E572" i="15" s="1"/>
  <c r="E560" i="7"/>
  <c r="H522" i="7"/>
  <c r="Z559" i="7"/>
  <c r="Y559" i="7"/>
  <c r="E561" i="7"/>
  <c r="V559" i="7"/>
  <c r="U559" i="7"/>
  <c r="AQ467" i="3"/>
  <c r="G522" i="7"/>
  <c r="B506" i="3"/>
  <c r="C507" i="3"/>
  <c r="B572" i="15" s="1"/>
  <c r="A568" i="15"/>
  <c r="H507" i="3"/>
  <c r="G507" i="3"/>
  <c r="AA562" i="7"/>
  <c r="Q572" i="15" s="1"/>
  <c r="R558" i="7"/>
  <c r="Q558" i="7"/>
  <c r="N558" i="7"/>
  <c r="M558" i="7"/>
  <c r="M559" i="7"/>
  <c r="N559" i="7"/>
  <c r="B561" i="7"/>
  <c r="N506" i="3"/>
  <c r="R506" i="3" s="1"/>
  <c r="K571" i="15" s="1"/>
  <c r="B505" i="3"/>
  <c r="V558" i="7"/>
  <c r="U558" i="7"/>
  <c r="Z558" i="7"/>
  <c r="Y558" i="7"/>
  <c r="R559" i="7"/>
  <c r="Q559" i="7"/>
  <c r="W506" i="3"/>
  <c r="F561" i="7" s="1"/>
  <c r="I508" i="3"/>
  <c r="E508" i="3"/>
  <c r="C573" i="15" s="1"/>
  <c r="D508" i="3"/>
  <c r="D572" i="15" l="1"/>
  <c r="F572" i="15" s="1"/>
  <c r="J572" i="15"/>
  <c r="N572" i="15"/>
  <c r="O572" i="15"/>
  <c r="W507" i="3"/>
  <c r="F562" i="7" s="1"/>
  <c r="AR468" i="3"/>
  <c r="AT468" i="3" s="1"/>
  <c r="S469" i="3"/>
  <c r="H508" i="3"/>
  <c r="G508" i="3"/>
  <c r="AA563" i="7"/>
  <c r="Q573" i="15" s="1"/>
  <c r="B507" i="3"/>
  <c r="AQ468" i="3"/>
  <c r="G523" i="7"/>
  <c r="AK469" i="3"/>
  <c r="J524" i="7"/>
  <c r="AH469" i="3"/>
  <c r="P534" i="15" s="1"/>
  <c r="F508" i="3"/>
  <c r="E573" i="15" s="1"/>
  <c r="C508" i="3"/>
  <c r="B573" i="15" s="1"/>
  <c r="T561" i="7" a="1"/>
  <c r="T561" i="7" s="1"/>
  <c r="W561" i="7" a="1"/>
  <c r="W561" i="7" s="1"/>
  <c r="X561" i="7" a="1"/>
  <c r="X561" i="7" s="1"/>
  <c r="D561" i="7"/>
  <c r="P561" i="7" a="1"/>
  <c r="P561" i="7" s="1"/>
  <c r="S561" i="7" a="1"/>
  <c r="S561" i="7" s="1"/>
  <c r="L561" i="7" a="1"/>
  <c r="L561" i="7" s="1"/>
  <c r="K561" i="7" a="1"/>
  <c r="K561" i="7" s="1"/>
  <c r="O561" i="7" a="1"/>
  <c r="O561" i="7" s="1"/>
  <c r="E562" i="7"/>
  <c r="H523" i="7"/>
  <c r="D560" i="7"/>
  <c r="K560" i="7" a="1"/>
  <c r="K560" i="7" s="1"/>
  <c r="X560" i="7" a="1"/>
  <c r="X560" i="7" s="1"/>
  <c r="L560" i="7" a="1"/>
  <c r="L560" i="7" s="1"/>
  <c r="T560" i="7" a="1"/>
  <c r="T560" i="7" s="1"/>
  <c r="P560" i="7" a="1"/>
  <c r="P560" i="7" s="1"/>
  <c r="O560" i="7" a="1"/>
  <c r="O560" i="7" s="1"/>
  <c r="W560" i="7" a="1"/>
  <c r="W560" i="7" s="1"/>
  <c r="S560" i="7" a="1"/>
  <c r="S560" i="7" s="1"/>
  <c r="AN469" i="3"/>
  <c r="AP469" i="3"/>
  <c r="I524" i="7"/>
  <c r="B562" i="7"/>
  <c r="N507" i="3"/>
  <c r="R507" i="3" s="1"/>
  <c r="K572" i="15" s="1"/>
  <c r="I509" i="3"/>
  <c r="E509" i="3"/>
  <c r="C574" i="15" s="1"/>
  <c r="D509" i="3"/>
  <c r="D573" i="15" l="1"/>
  <c r="J573" i="15"/>
  <c r="N573" i="15"/>
  <c r="O573" i="15"/>
  <c r="F573" i="15"/>
  <c r="W508" i="3"/>
  <c r="F563" i="7" s="1"/>
  <c r="AR469" i="3"/>
  <c r="AT469" i="3" s="1"/>
  <c r="C509" i="3"/>
  <c r="B574" i="15" s="1"/>
  <c r="J525" i="7"/>
  <c r="AH470" i="3"/>
  <c r="P535" i="15" s="1"/>
  <c r="AK470" i="3"/>
  <c r="G509" i="3"/>
  <c r="H509" i="3"/>
  <c r="AA564" i="7"/>
  <c r="Q574" i="15" s="1"/>
  <c r="AQ469" i="3"/>
  <c r="G524" i="7"/>
  <c r="U560" i="7"/>
  <c r="V560" i="7"/>
  <c r="Q561" i="7"/>
  <c r="R561" i="7"/>
  <c r="V561" i="7"/>
  <c r="U561" i="7"/>
  <c r="B508" i="3"/>
  <c r="A571" i="15"/>
  <c r="F509" i="3"/>
  <c r="E574" i="15" s="1"/>
  <c r="M560" i="7"/>
  <c r="N560" i="7"/>
  <c r="N508" i="3"/>
  <c r="R508" i="3" s="1"/>
  <c r="K573" i="15" s="1"/>
  <c r="B563" i="7"/>
  <c r="H524" i="7"/>
  <c r="Z560" i="7"/>
  <c r="Y560" i="7"/>
  <c r="N561" i="7"/>
  <c r="M561" i="7"/>
  <c r="Y561" i="7"/>
  <c r="Z561" i="7"/>
  <c r="AN470" i="3"/>
  <c r="AP470" i="3"/>
  <c r="I525" i="7"/>
  <c r="S470" i="3"/>
  <c r="A570" i="15"/>
  <c r="R560" i="7"/>
  <c r="Q560" i="7"/>
  <c r="D562" i="7"/>
  <c r="W562" i="7" a="1"/>
  <c r="W562" i="7" s="1"/>
  <c r="X562" i="7" a="1"/>
  <c r="X562" i="7" s="1"/>
  <c r="L562" i="7" a="1"/>
  <c r="L562" i="7" s="1"/>
  <c r="K562" i="7" a="1"/>
  <c r="K562" i="7" s="1"/>
  <c r="S562" i="7" a="1"/>
  <c r="S562" i="7" s="1"/>
  <c r="P562" i="7" a="1"/>
  <c r="P562" i="7" s="1"/>
  <c r="O562" i="7" a="1"/>
  <c r="O562" i="7" s="1"/>
  <c r="T562" i="7" a="1"/>
  <c r="T562" i="7" s="1"/>
  <c r="E563" i="7"/>
  <c r="I510" i="3"/>
  <c r="D510" i="3"/>
  <c r="E510" i="3"/>
  <c r="C575" i="15" s="1"/>
  <c r="D574" i="15" l="1"/>
  <c r="J574" i="15"/>
  <c r="N574" i="15"/>
  <c r="O574" i="15"/>
  <c r="F574" i="15"/>
  <c r="S471" i="3"/>
  <c r="W509" i="3"/>
  <c r="F564" i="7" s="1"/>
  <c r="AR470" i="3"/>
  <c r="AT470" i="3" s="1"/>
  <c r="F510" i="3"/>
  <c r="E575" i="15" s="1"/>
  <c r="Z562" i="7"/>
  <c r="Y562" i="7"/>
  <c r="B509" i="3"/>
  <c r="B564" i="7"/>
  <c r="N509" i="3"/>
  <c r="R509" i="3" s="1"/>
  <c r="K574" i="15" s="1"/>
  <c r="AK471" i="3"/>
  <c r="Q562" i="7"/>
  <c r="R562" i="7"/>
  <c r="AN471" i="3"/>
  <c r="G510" i="3"/>
  <c r="AA565" i="7"/>
  <c r="Q575" i="15" s="1"/>
  <c r="H510" i="3"/>
  <c r="O563" i="7" a="1"/>
  <c r="O563" i="7" s="1"/>
  <c r="T563" i="7" a="1"/>
  <c r="T563" i="7" s="1"/>
  <c r="S563" i="7" a="1"/>
  <c r="S563" i="7" s="1"/>
  <c r="X563" i="7" a="1"/>
  <c r="X563" i="7" s="1"/>
  <c r="K563" i="7" a="1"/>
  <c r="K563" i="7" s="1"/>
  <c r="L563" i="7" a="1"/>
  <c r="L563" i="7" s="1"/>
  <c r="P563" i="7" a="1"/>
  <c r="P563" i="7" s="1"/>
  <c r="D563" i="7"/>
  <c r="W563" i="7" a="1"/>
  <c r="W563" i="7" s="1"/>
  <c r="V562" i="7"/>
  <c r="U562" i="7"/>
  <c r="J526" i="7"/>
  <c r="AH471" i="3"/>
  <c r="P536" i="15" s="1"/>
  <c r="AP471" i="3"/>
  <c r="I526" i="7"/>
  <c r="C510" i="3"/>
  <c r="B575" i="15" s="1"/>
  <c r="M562" i="7"/>
  <c r="N562" i="7"/>
  <c r="A572" i="15"/>
  <c r="H525" i="7"/>
  <c r="AQ470" i="3"/>
  <c r="G525" i="7"/>
  <c r="E564" i="7"/>
  <c r="I511" i="3"/>
  <c r="E511" i="3"/>
  <c r="C576" i="15" s="1"/>
  <c r="D511" i="3"/>
  <c r="D575" i="15" l="1"/>
  <c r="F575" i="15" s="1"/>
  <c r="J575" i="15"/>
  <c r="N575" i="15"/>
  <c r="O575" i="15"/>
  <c r="AR471" i="3"/>
  <c r="AT471" i="3" s="1"/>
  <c r="AN472" i="3"/>
  <c r="W510" i="3"/>
  <c r="F565" i="7" s="1"/>
  <c r="B510" i="3"/>
  <c r="Z563" i="7"/>
  <c r="Y563" i="7"/>
  <c r="S472" i="3"/>
  <c r="C511" i="3"/>
  <c r="B576" i="15" s="1"/>
  <c r="R563" i="7"/>
  <c r="Q563" i="7"/>
  <c r="E565" i="7"/>
  <c r="D564" i="7"/>
  <c r="L564" i="7" a="1"/>
  <c r="L564" i="7" s="1"/>
  <c r="T564" i="7" a="1"/>
  <c r="T564" i="7" s="1"/>
  <c r="X564" i="7" a="1"/>
  <c r="X564" i="7" s="1"/>
  <c r="O564" i="7" a="1"/>
  <c r="O564" i="7" s="1"/>
  <c r="P564" i="7" a="1"/>
  <c r="P564" i="7" s="1"/>
  <c r="W564" i="7" a="1"/>
  <c r="W564" i="7" s="1"/>
  <c r="S564" i="7" a="1"/>
  <c r="S564" i="7" s="1"/>
  <c r="K564" i="7" a="1"/>
  <c r="K564" i="7" s="1"/>
  <c r="AK472" i="3"/>
  <c r="AH472" i="3"/>
  <c r="P537" i="15" s="1"/>
  <c r="J527" i="7"/>
  <c r="I527" i="7"/>
  <c r="AP472" i="3"/>
  <c r="H511" i="3"/>
  <c r="AA566" i="7"/>
  <c r="Q576" i="15" s="1"/>
  <c r="G511" i="3"/>
  <c r="B565" i="7"/>
  <c r="N510" i="3"/>
  <c r="R510" i="3" s="1"/>
  <c r="K575" i="15" s="1"/>
  <c r="G526" i="7"/>
  <c r="AQ471" i="3"/>
  <c r="H526" i="7"/>
  <c r="M563" i="7"/>
  <c r="N563" i="7"/>
  <c r="U563" i="7"/>
  <c r="V563" i="7"/>
  <c r="A573" i="15"/>
  <c r="I512" i="3"/>
  <c r="E512" i="3"/>
  <c r="C577" i="15" s="1"/>
  <c r="D512" i="3"/>
  <c r="F511" i="3" l="1"/>
  <c r="E576" i="15" s="1"/>
  <c r="AR472" i="3"/>
  <c r="AT472" i="3" s="1"/>
  <c r="AP473" i="3"/>
  <c r="I528" i="7"/>
  <c r="A574" i="15"/>
  <c r="AQ472" i="3"/>
  <c r="G527" i="7"/>
  <c r="H527" i="7"/>
  <c r="S473" i="3"/>
  <c r="AK473" i="3"/>
  <c r="F512" i="3"/>
  <c r="E577" i="15" s="1"/>
  <c r="Z564" i="7"/>
  <c r="Y564" i="7"/>
  <c r="W511" i="3"/>
  <c r="F566" i="7" s="1"/>
  <c r="W565" i="7" a="1"/>
  <c r="W565" i="7" s="1"/>
  <c r="T565" i="7" a="1"/>
  <c r="T565" i="7" s="1"/>
  <c r="S565" i="7" a="1"/>
  <c r="S565" i="7" s="1"/>
  <c r="P565" i="7" a="1"/>
  <c r="P565" i="7" s="1"/>
  <c r="K565" i="7" a="1"/>
  <c r="K565" i="7" s="1"/>
  <c r="L565" i="7" a="1"/>
  <c r="L565" i="7" s="1"/>
  <c r="O565" i="7" a="1"/>
  <c r="O565" i="7" s="1"/>
  <c r="X565" i="7" a="1"/>
  <c r="X565" i="7" s="1"/>
  <c r="D565" i="7"/>
  <c r="B566" i="7"/>
  <c r="N511" i="3"/>
  <c r="R511" i="3" s="1"/>
  <c r="K576" i="15" s="1"/>
  <c r="U564" i="7"/>
  <c r="V564" i="7"/>
  <c r="E566" i="7"/>
  <c r="H512" i="3"/>
  <c r="AA567" i="7"/>
  <c r="Q577" i="15" s="1"/>
  <c r="G512" i="3"/>
  <c r="AN473" i="3"/>
  <c r="J528" i="7"/>
  <c r="AH473" i="3"/>
  <c r="P538" i="15" s="1"/>
  <c r="C512" i="3"/>
  <c r="B577" i="15" s="1"/>
  <c r="Q564" i="7"/>
  <c r="R564" i="7"/>
  <c r="N564" i="7"/>
  <c r="M564" i="7"/>
  <c r="B511" i="3"/>
  <c r="I513" i="3"/>
  <c r="E513" i="3"/>
  <c r="C578" i="15" s="1"/>
  <c r="D513" i="3"/>
  <c r="S474" i="3"/>
  <c r="D577" i="15" l="1"/>
  <c r="F577" i="15" s="1"/>
  <c r="J577" i="15"/>
  <c r="N577" i="15"/>
  <c r="O577" i="15"/>
  <c r="D576" i="15"/>
  <c r="F576" i="15" s="1"/>
  <c r="J576" i="15"/>
  <c r="N576" i="15"/>
  <c r="O576" i="15"/>
  <c r="AR473" i="3"/>
  <c r="AT473" i="3" s="1"/>
  <c r="M565" i="7"/>
  <c r="N565" i="7"/>
  <c r="V565" i="7"/>
  <c r="U565" i="7"/>
  <c r="E567" i="7"/>
  <c r="A575" i="15"/>
  <c r="G528" i="7"/>
  <c r="AQ473" i="3"/>
  <c r="F513" i="3"/>
  <c r="E578" i="15" s="1"/>
  <c r="B512" i="3"/>
  <c r="AN474" i="3"/>
  <c r="AK474" i="3"/>
  <c r="C513" i="3"/>
  <c r="B578" i="15" s="1"/>
  <c r="N512" i="3"/>
  <c r="R512" i="3" s="1"/>
  <c r="K577" i="15" s="1"/>
  <c r="B567" i="7"/>
  <c r="P566" i="7" a="1"/>
  <c r="P566" i="7" s="1"/>
  <c r="L566" i="7" a="1"/>
  <c r="L566" i="7" s="1"/>
  <c r="X566" i="7" a="1"/>
  <c r="X566" i="7" s="1"/>
  <c r="W566" i="7" a="1"/>
  <c r="W566" i="7" s="1"/>
  <c r="O566" i="7" a="1"/>
  <c r="O566" i="7" s="1"/>
  <c r="S566" i="7" a="1"/>
  <c r="S566" i="7" s="1"/>
  <c r="T566" i="7" a="1"/>
  <c r="T566" i="7" s="1"/>
  <c r="D566" i="7"/>
  <c r="K566" i="7" a="1"/>
  <c r="K566" i="7" s="1"/>
  <c r="Y565" i="7"/>
  <c r="Z565" i="7"/>
  <c r="R565" i="7"/>
  <c r="Q565" i="7"/>
  <c r="J529" i="7"/>
  <c r="AH474" i="3"/>
  <c r="P539" i="15" s="1"/>
  <c r="H528" i="7"/>
  <c r="I529" i="7"/>
  <c r="AP474" i="3"/>
  <c r="H513" i="3"/>
  <c r="AA568" i="7"/>
  <c r="Q578" i="15" s="1"/>
  <c r="G513" i="3"/>
  <c r="W512" i="3"/>
  <c r="F567" i="7" s="1"/>
  <c r="I514" i="3"/>
  <c r="E514" i="3"/>
  <c r="C579" i="15" s="1"/>
  <c r="D514" i="3"/>
  <c r="D578" i="15" l="1"/>
  <c r="F578" i="15" s="1"/>
  <c r="J578" i="15"/>
  <c r="N578" i="15"/>
  <c r="O578" i="15"/>
  <c r="AR474" i="3"/>
  <c r="AT474" i="3" s="1"/>
  <c r="W513" i="3"/>
  <c r="F568" i="7" s="1"/>
  <c r="AN475" i="3"/>
  <c r="J530" i="7"/>
  <c r="AH475" i="3"/>
  <c r="P540" i="15" s="1"/>
  <c r="A576" i="15"/>
  <c r="AQ474" i="3"/>
  <c r="G529" i="7"/>
  <c r="H529" i="7"/>
  <c r="R566" i="7"/>
  <c r="Q566" i="7"/>
  <c r="AK475" i="3"/>
  <c r="AA569" i="7"/>
  <c r="Q579" i="15" s="1"/>
  <c r="G514" i="3"/>
  <c r="H514" i="3"/>
  <c r="C514" i="3"/>
  <c r="B579" i="15" s="1"/>
  <c r="B513" i="3"/>
  <c r="S475" i="3"/>
  <c r="V566" i="7"/>
  <c r="U566" i="7"/>
  <c r="Z566" i="7"/>
  <c r="Y566" i="7"/>
  <c r="E568" i="7"/>
  <c r="W567" i="7" a="1"/>
  <c r="W567" i="7" s="1"/>
  <c r="P567" i="7" a="1"/>
  <c r="P567" i="7" s="1"/>
  <c r="D567" i="7"/>
  <c r="T567" i="7" a="1"/>
  <c r="T567" i="7" s="1"/>
  <c r="K567" i="7" a="1"/>
  <c r="K567" i="7" s="1"/>
  <c r="L567" i="7" a="1"/>
  <c r="L567" i="7" s="1"/>
  <c r="X567" i="7" a="1"/>
  <c r="X567" i="7" s="1"/>
  <c r="S567" i="7" a="1"/>
  <c r="S567" i="7" s="1"/>
  <c r="O567" i="7" a="1"/>
  <c r="O567" i="7" s="1"/>
  <c r="N566" i="7"/>
  <c r="M566" i="7"/>
  <c r="N513" i="3"/>
  <c r="R513" i="3" s="1"/>
  <c r="K578" i="15" s="1"/>
  <c r="B568" i="7"/>
  <c r="AP475" i="3"/>
  <c r="I530" i="7"/>
  <c r="I515" i="3"/>
  <c r="E515" i="3"/>
  <c r="C580" i="15" s="1"/>
  <c r="D515" i="3"/>
  <c r="AR475" i="3" l="1"/>
  <c r="AT475" i="3" s="1"/>
  <c r="J531" i="7"/>
  <c r="AH476" i="3"/>
  <c r="P541" i="15" s="1"/>
  <c r="C515" i="3"/>
  <c r="B580" i="15" s="1"/>
  <c r="M567" i="7"/>
  <c r="N567" i="7"/>
  <c r="R567" i="7"/>
  <c r="Q567" i="7"/>
  <c r="A577" i="15"/>
  <c r="W514" i="3"/>
  <c r="F569" i="7" s="1"/>
  <c r="F514" i="3"/>
  <c r="E579" i="15" s="1"/>
  <c r="S476" i="3"/>
  <c r="I531" i="7"/>
  <c r="AP476" i="3"/>
  <c r="AK476" i="3"/>
  <c r="G530" i="7"/>
  <c r="AQ475" i="3"/>
  <c r="V567" i="7"/>
  <c r="U567" i="7"/>
  <c r="O568" i="7" a="1"/>
  <c r="O568" i="7" s="1"/>
  <c r="X568" i="7" a="1"/>
  <c r="X568" i="7" s="1"/>
  <c r="S568" i="7" a="1"/>
  <c r="S568" i="7" s="1"/>
  <c r="D568" i="7"/>
  <c r="W568" i="7" a="1"/>
  <c r="W568" i="7" s="1"/>
  <c r="K568" i="7" a="1"/>
  <c r="K568" i="7" s="1"/>
  <c r="L568" i="7" a="1"/>
  <c r="L568" i="7" s="1"/>
  <c r="T568" i="7" a="1"/>
  <c r="T568" i="7" s="1"/>
  <c r="P568" i="7" a="1"/>
  <c r="P568" i="7" s="1"/>
  <c r="H530" i="7"/>
  <c r="N514" i="3"/>
  <c r="R514" i="3" s="1"/>
  <c r="K579" i="15" s="1"/>
  <c r="B569" i="7"/>
  <c r="G515" i="3"/>
  <c r="H515" i="3"/>
  <c r="AA570" i="7"/>
  <c r="Q580" i="15" s="1"/>
  <c r="AN476" i="3"/>
  <c r="F515" i="3"/>
  <c r="E580" i="15" s="1"/>
  <c r="Z567" i="7"/>
  <c r="Y567" i="7"/>
  <c r="I516" i="3"/>
  <c r="E516" i="3"/>
  <c r="C581" i="15" s="1"/>
  <c r="D516" i="3"/>
  <c r="D580" i="15" l="1"/>
  <c r="J580" i="15"/>
  <c r="N580" i="15"/>
  <c r="O580" i="15"/>
  <c r="F580" i="15"/>
  <c r="D579" i="15"/>
  <c r="F579" i="15" s="1"/>
  <c r="J579" i="15"/>
  <c r="N579" i="15"/>
  <c r="O579" i="15"/>
  <c r="AR476" i="3"/>
  <c r="AT476" i="3" s="1"/>
  <c r="W515" i="3"/>
  <c r="F570" i="7" s="1"/>
  <c r="B514" i="3"/>
  <c r="H531" i="7"/>
  <c r="E570" i="7"/>
  <c r="Q568" i="7"/>
  <c r="R568" i="7"/>
  <c r="AQ476" i="3"/>
  <c r="G531" i="7"/>
  <c r="E569" i="7"/>
  <c r="S477" i="3"/>
  <c r="AN477" i="3"/>
  <c r="AP477" i="3"/>
  <c r="I532" i="7"/>
  <c r="Y568" i="7"/>
  <c r="Z568" i="7"/>
  <c r="C516" i="3"/>
  <c r="B581" i="15" s="1"/>
  <c r="A578" i="15"/>
  <c r="AK477" i="3"/>
  <c r="J532" i="7"/>
  <c r="AH477" i="3"/>
  <c r="P542" i="15" s="1"/>
  <c r="H516" i="3"/>
  <c r="AA571" i="7"/>
  <c r="Q581" i="15" s="1"/>
  <c r="G516" i="3"/>
  <c r="B515" i="3"/>
  <c r="V568" i="7"/>
  <c r="U568" i="7"/>
  <c r="N568" i="7"/>
  <c r="M568" i="7"/>
  <c r="N515" i="3"/>
  <c r="R515" i="3" s="1"/>
  <c r="K580" i="15" s="1"/>
  <c r="B570" i="7"/>
  <c r="I517" i="3"/>
  <c r="E517" i="3"/>
  <c r="C582" i="15" s="1"/>
  <c r="D517" i="3"/>
  <c r="AR477" i="3" l="1"/>
  <c r="AT477" i="3" s="1"/>
  <c r="H532" i="7"/>
  <c r="N516" i="3"/>
  <c r="R516" i="3" s="1"/>
  <c r="K581" i="15" s="1"/>
  <c r="B571" i="7"/>
  <c r="F516" i="3"/>
  <c r="E581" i="15" s="1"/>
  <c r="I533" i="7"/>
  <c r="AP478" i="3"/>
  <c r="J533" i="7"/>
  <c r="AH478" i="3"/>
  <c r="P543" i="15" s="1"/>
  <c r="G532" i="7"/>
  <c r="AQ477" i="3"/>
  <c r="L570" i="7" a="1"/>
  <c r="L570" i="7" s="1"/>
  <c r="S570" i="7" a="1"/>
  <c r="S570" i="7" s="1"/>
  <c r="D570" i="7"/>
  <c r="O570" i="7" a="1"/>
  <c r="O570" i="7" s="1"/>
  <c r="P570" i="7" a="1"/>
  <c r="P570" i="7" s="1"/>
  <c r="X570" i="7" a="1"/>
  <c r="X570" i="7" s="1"/>
  <c r="K570" i="7" a="1"/>
  <c r="K570" i="7" s="1"/>
  <c r="W570" i="7" a="1"/>
  <c r="W570" i="7" s="1"/>
  <c r="T570" i="7" a="1"/>
  <c r="T570" i="7" s="1"/>
  <c r="H517" i="3"/>
  <c r="G517" i="3"/>
  <c r="AA572" i="7"/>
  <c r="Q582" i="15" s="1"/>
  <c r="S478" i="3"/>
  <c r="AK478" i="3"/>
  <c r="AN478" i="3"/>
  <c r="C517" i="3"/>
  <c r="B582" i="15" s="1"/>
  <c r="W516" i="3"/>
  <c r="F571" i="7" s="1"/>
  <c r="K569" i="7" a="1"/>
  <c r="K569" i="7" s="1"/>
  <c r="O569" i="7" a="1"/>
  <c r="O569" i="7" s="1"/>
  <c r="W569" i="7" a="1"/>
  <c r="W569" i="7" s="1"/>
  <c r="P569" i="7" a="1"/>
  <c r="P569" i="7" s="1"/>
  <c r="T569" i="7" a="1"/>
  <c r="T569" i="7" s="1"/>
  <c r="D569" i="7"/>
  <c r="X569" i="7" a="1"/>
  <c r="X569" i="7" s="1"/>
  <c r="S569" i="7" a="1"/>
  <c r="S569" i="7" s="1"/>
  <c r="L569" i="7" a="1"/>
  <c r="L569" i="7" s="1"/>
  <c r="I518" i="3"/>
  <c r="D518" i="3"/>
  <c r="E518" i="3"/>
  <c r="C583" i="15" s="1"/>
  <c r="D581" i="15" l="1"/>
  <c r="F581" i="15" s="1"/>
  <c r="J581" i="15"/>
  <c r="N581" i="15"/>
  <c r="O581" i="15"/>
  <c r="W517" i="3"/>
  <c r="F572" i="7" s="1"/>
  <c r="AR478" i="3"/>
  <c r="AT478" i="3" s="1"/>
  <c r="AK479" i="3"/>
  <c r="I534" i="7"/>
  <c r="AP479" i="3"/>
  <c r="G518" i="3"/>
  <c r="AA573" i="7"/>
  <c r="Q583" i="15" s="1"/>
  <c r="H518" i="3"/>
  <c r="A580" i="15"/>
  <c r="B572" i="7"/>
  <c r="N517" i="3"/>
  <c r="R517" i="3" s="1"/>
  <c r="K582" i="15" s="1"/>
  <c r="AN479" i="3"/>
  <c r="M569" i="7"/>
  <c r="N569" i="7"/>
  <c r="V569" i="7"/>
  <c r="U569" i="7"/>
  <c r="G533" i="7"/>
  <c r="AQ478" i="3"/>
  <c r="B516" i="3"/>
  <c r="A579" i="15"/>
  <c r="J534" i="7"/>
  <c r="AH479" i="3"/>
  <c r="P544" i="15" s="1"/>
  <c r="S479" i="3"/>
  <c r="V570" i="7"/>
  <c r="U570" i="7"/>
  <c r="N570" i="7"/>
  <c r="M570" i="7"/>
  <c r="C518" i="3"/>
  <c r="B583" i="15" s="1"/>
  <c r="Q569" i="7"/>
  <c r="R569" i="7"/>
  <c r="F517" i="3"/>
  <c r="E582" i="15" s="1"/>
  <c r="Y570" i="7"/>
  <c r="Z570" i="7"/>
  <c r="E571" i="7"/>
  <c r="F518" i="3"/>
  <c r="E583" i="15" s="1"/>
  <c r="Y569" i="7"/>
  <c r="Z569" i="7"/>
  <c r="Q570" i="7"/>
  <c r="R570" i="7"/>
  <c r="H533" i="7"/>
  <c r="I519" i="3"/>
  <c r="E519" i="3"/>
  <c r="C584" i="15" s="1"/>
  <c r="D519" i="3"/>
  <c r="D583" i="15" l="1"/>
  <c r="J583" i="15"/>
  <c r="N583" i="15"/>
  <c r="O583" i="15"/>
  <c r="D582" i="15"/>
  <c r="F582" i="15" s="1"/>
  <c r="J582" i="15"/>
  <c r="N582" i="15"/>
  <c r="O582" i="15"/>
  <c r="F583" i="15"/>
  <c r="S480" i="3"/>
  <c r="AR479" i="3"/>
  <c r="AT479" i="3" s="1"/>
  <c r="AK480" i="3"/>
  <c r="AN480" i="3"/>
  <c r="AA574" i="7"/>
  <c r="Q584" i="15" s="1"/>
  <c r="H519" i="3"/>
  <c r="G519" i="3"/>
  <c r="W518" i="3"/>
  <c r="F573" i="7" s="1"/>
  <c r="T571" i="7" a="1"/>
  <c r="T571" i="7" s="1"/>
  <c r="S571" i="7" a="1"/>
  <c r="S571" i="7" s="1"/>
  <c r="L571" i="7" a="1"/>
  <c r="L571" i="7" s="1"/>
  <c r="O571" i="7" a="1"/>
  <c r="O571" i="7" s="1"/>
  <c r="P571" i="7" a="1"/>
  <c r="P571" i="7" s="1"/>
  <c r="K571" i="7" a="1"/>
  <c r="K571" i="7" s="1"/>
  <c r="W571" i="7" a="1"/>
  <c r="W571" i="7" s="1"/>
  <c r="X571" i="7" a="1"/>
  <c r="X571" i="7" s="1"/>
  <c r="D571" i="7"/>
  <c r="E572" i="7"/>
  <c r="B573" i="7"/>
  <c r="N518" i="3"/>
  <c r="R518" i="3" s="1"/>
  <c r="K583" i="15" s="1"/>
  <c r="B518" i="3"/>
  <c r="B517" i="3"/>
  <c r="H534" i="7"/>
  <c r="E573" i="7"/>
  <c r="I535" i="7"/>
  <c r="AP480" i="3"/>
  <c r="J535" i="7"/>
  <c r="AH480" i="3"/>
  <c r="P545" i="15" s="1"/>
  <c r="C519" i="3"/>
  <c r="B584" i="15" s="1"/>
  <c r="AQ479" i="3"/>
  <c r="G534" i="7"/>
  <c r="I520" i="3"/>
  <c r="E520" i="3"/>
  <c r="C585" i="15" s="1"/>
  <c r="D520" i="3"/>
  <c r="AR480" i="3" l="1"/>
  <c r="AT480" i="3" s="1"/>
  <c r="AN481" i="3"/>
  <c r="AK481" i="3"/>
  <c r="AP481" i="3"/>
  <c r="I536" i="7"/>
  <c r="C520" i="3"/>
  <c r="B585" i="15" s="1"/>
  <c r="B574" i="7"/>
  <c r="N519" i="3"/>
  <c r="R519" i="3" s="1"/>
  <c r="K584" i="15" s="1"/>
  <c r="AQ480" i="3"/>
  <c r="G535" i="7"/>
  <c r="P572" i="7" a="1"/>
  <c r="P572" i="7" s="1"/>
  <c r="W572" i="7" a="1"/>
  <c r="W572" i="7" s="1"/>
  <c r="K572" i="7" a="1"/>
  <c r="K572" i="7" s="1"/>
  <c r="L572" i="7" a="1"/>
  <c r="L572" i="7" s="1"/>
  <c r="X572" i="7" a="1"/>
  <c r="X572" i="7" s="1"/>
  <c r="D572" i="7"/>
  <c r="O572" i="7" a="1"/>
  <c r="O572" i="7" s="1"/>
  <c r="S572" i="7" a="1"/>
  <c r="S572" i="7" s="1"/>
  <c r="T572" i="7" a="1"/>
  <c r="T572" i="7" s="1"/>
  <c r="N571" i="7"/>
  <c r="M571" i="7"/>
  <c r="J536" i="7"/>
  <c r="AH481" i="3"/>
  <c r="P546" i="15" s="1"/>
  <c r="S481" i="3"/>
  <c r="H520" i="3"/>
  <c r="AA575" i="7"/>
  <c r="Q585" i="15" s="1"/>
  <c r="G520" i="3"/>
  <c r="H535" i="7"/>
  <c r="K573" i="7" a="1"/>
  <c r="K573" i="7" s="1"/>
  <c r="D573" i="7"/>
  <c r="L573" i="7" a="1"/>
  <c r="L573" i="7" s="1"/>
  <c r="O573" i="7" a="1"/>
  <c r="O573" i="7" s="1"/>
  <c r="S573" i="7" a="1"/>
  <c r="S573" i="7" s="1"/>
  <c r="W573" i="7" a="1"/>
  <c r="W573" i="7" s="1"/>
  <c r="T573" i="7" a="1"/>
  <c r="T573" i="7" s="1"/>
  <c r="X573" i="7" a="1"/>
  <c r="X573" i="7" s="1"/>
  <c r="P573" i="7" a="1"/>
  <c r="P573" i="7" s="1"/>
  <c r="A581" i="15"/>
  <c r="F519" i="3"/>
  <c r="E584" i="15" s="1"/>
  <c r="R571" i="7"/>
  <c r="Q571" i="7"/>
  <c r="V571" i="7"/>
  <c r="U571" i="7"/>
  <c r="W519" i="3"/>
  <c r="F574" i="7" s="1"/>
  <c r="Z571" i="7"/>
  <c r="Y571" i="7"/>
  <c r="I521" i="3"/>
  <c r="E521" i="3"/>
  <c r="C586" i="15" s="1"/>
  <c r="D521" i="3"/>
  <c r="D584" i="15" l="1"/>
  <c r="F584" i="15" s="1"/>
  <c r="J584" i="15"/>
  <c r="N584" i="15"/>
  <c r="O584" i="15"/>
  <c r="AR481" i="3"/>
  <c r="AT481" i="3" s="1"/>
  <c r="AN482" i="3"/>
  <c r="C521" i="3"/>
  <c r="B586" i="15" s="1"/>
  <c r="J537" i="7"/>
  <c r="AH482" i="3"/>
  <c r="P547" i="15" s="1"/>
  <c r="AK482" i="3"/>
  <c r="E574" i="7"/>
  <c r="U573" i="7"/>
  <c r="V573" i="7"/>
  <c r="N573" i="7"/>
  <c r="M573" i="7"/>
  <c r="A582" i="15"/>
  <c r="H536" i="7"/>
  <c r="W520" i="3"/>
  <c r="F575" i="7" s="1"/>
  <c r="U572" i="7"/>
  <c r="V572" i="7"/>
  <c r="Y572" i="7"/>
  <c r="Z572" i="7"/>
  <c r="Q572" i="7"/>
  <c r="R572" i="7"/>
  <c r="AP482" i="3"/>
  <c r="I537" i="7"/>
  <c r="B519" i="3"/>
  <c r="H521" i="3"/>
  <c r="AA576" i="7"/>
  <c r="Q586" i="15" s="1"/>
  <c r="G521" i="3"/>
  <c r="Q573" i="7"/>
  <c r="R573" i="7"/>
  <c r="F520" i="3"/>
  <c r="E585" i="15" s="1"/>
  <c r="N572" i="7"/>
  <c r="M572" i="7"/>
  <c r="AQ481" i="3"/>
  <c r="G536" i="7"/>
  <c r="S482" i="3"/>
  <c r="Y573" i="7"/>
  <c r="Z573" i="7"/>
  <c r="A583" i="15"/>
  <c r="B575" i="7"/>
  <c r="N520" i="3"/>
  <c r="R520" i="3" s="1"/>
  <c r="K585" i="15" s="1"/>
  <c r="I522" i="3"/>
  <c r="E522" i="3"/>
  <c r="C587" i="15" s="1"/>
  <c r="D522" i="3"/>
  <c r="D585" i="15" l="1"/>
  <c r="F585" i="15" s="1"/>
  <c r="J585" i="15"/>
  <c r="N585" i="15"/>
  <c r="O585" i="15"/>
  <c r="AR482" i="3"/>
  <c r="AT482" i="3" s="1"/>
  <c r="G522" i="3"/>
  <c r="H522" i="3"/>
  <c r="AA577" i="7"/>
  <c r="Q587" i="15" s="1"/>
  <c r="B520" i="3"/>
  <c r="G537" i="7"/>
  <c r="AQ482" i="3"/>
  <c r="F521" i="3"/>
  <c r="E586" i="15" s="1"/>
  <c r="AN483" i="3"/>
  <c r="E575" i="7"/>
  <c r="AK483" i="3"/>
  <c r="I538" i="7"/>
  <c r="AP483" i="3"/>
  <c r="S483" i="3"/>
  <c r="AH483" i="3"/>
  <c r="P548" i="15" s="1"/>
  <c r="J538" i="7"/>
  <c r="F522" i="3"/>
  <c r="E587" i="15" s="1"/>
  <c r="W521" i="3"/>
  <c r="F576" i="7" s="1"/>
  <c r="L574" i="7" a="1"/>
  <c r="L574" i="7" s="1"/>
  <c r="P574" i="7" a="1"/>
  <c r="P574" i="7" s="1"/>
  <c r="O574" i="7" a="1"/>
  <c r="O574" i="7" s="1"/>
  <c r="S574" i="7" a="1"/>
  <c r="S574" i="7" s="1"/>
  <c r="K574" i="7" a="1"/>
  <c r="K574" i="7" s="1"/>
  <c r="X574" i="7" a="1"/>
  <c r="X574" i="7" s="1"/>
  <c r="T574" i="7" a="1"/>
  <c r="T574" i="7" s="1"/>
  <c r="W574" i="7" a="1"/>
  <c r="W574" i="7" s="1"/>
  <c r="D574" i="7"/>
  <c r="C522" i="3"/>
  <c r="B587" i="15" s="1"/>
  <c r="H537" i="7"/>
  <c r="N521" i="3"/>
  <c r="R521" i="3" s="1"/>
  <c r="K586" i="15" s="1"/>
  <c r="B576" i="7"/>
  <c r="I523" i="3"/>
  <c r="E523" i="3"/>
  <c r="C588" i="15" s="1"/>
  <c r="D523" i="3"/>
  <c r="D587" i="15" l="1"/>
  <c r="J587" i="15"/>
  <c r="N587" i="15"/>
  <c r="O587" i="15"/>
  <c r="D586" i="15"/>
  <c r="F586" i="15" s="1"/>
  <c r="J586" i="15"/>
  <c r="N586" i="15"/>
  <c r="O586" i="15"/>
  <c r="F587" i="15"/>
  <c r="AR483" i="3"/>
  <c r="AT483" i="3" s="1"/>
  <c r="V574" i="7"/>
  <c r="U574" i="7"/>
  <c r="H538" i="7"/>
  <c r="E576" i="7"/>
  <c r="W522" i="3"/>
  <c r="F577" i="7" s="1"/>
  <c r="N522" i="3"/>
  <c r="R522" i="3" s="1"/>
  <c r="K587" i="15" s="1"/>
  <c r="B577" i="7"/>
  <c r="Y574" i="7"/>
  <c r="Z574" i="7"/>
  <c r="R574" i="7"/>
  <c r="Q574" i="7"/>
  <c r="E577" i="7"/>
  <c r="AQ483" i="3"/>
  <c r="G538" i="7"/>
  <c r="B521" i="3"/>
  <c r="AK484" i="3"/>
  <c r="AN484" i="3"/>
  <c r="I539" i="7"/>
  <c r="AP484" i="3"/>
  <c r="C523" i="3"/>
  <c r="B588" i="15" s="1"/>
  <c r="AA578" i="7"/>
  <c r="Q588" i="15" s="1"/>
  <c r="G523" i="3"/>
  <c r="H523" i="3"/>
  <c r="AH484" i="3"/>
  <c r="P549" i="15" s="1"/>
  <c r="J539" i="7"/>
  <c r="S484" i="3"/>
  <c r="F523" i="3"/>
  <c r="E588" i="15" s="1"/>
  <c r="N574" i="7"/>
  <c r="M574" i="7"/>
  <c r="B522" i="3"/>
  <c r="A584" i="15"/>
  <c r="W575" i="7" a="1"/>
  <c r="W575" i="7" s="1"/>
  <c r="D575" i="7"/>
  <c r="X575" i="7" a="1"/>
  <c r="X575" i="7" s="1"/>
  <c r="S575" i="7" a="1"/>
  <c r="S575" i="7" s="1"/>
  <c r="K575" i="7" a="1"/>
  <c r="K575" i="7" s="1"/>
  <c r="L575" i="7" a="1"/>
  <c r="L575" i="7" s="1"/>
  <c r="O575" i="7" a="1"/>
  <c r="O575" i="7" s="1"/>
  <c r="T575" i="7" a="1"/>
  <c r="T575" i="7" s="1"/>
  <c r="P575" i="7" a="1"/>
  <c r="P575" i="7" s="1"/>
  <c r="I524" i="3"/>
  <c r="E524" i="3"/>
  <c r="C589" i="15" s="1"/>
  <c r="D524" i="3"/>
  <c r="D588" i="15" l="1"/>
  <c r="J588" i="15"/>
  <c r="N588" i="15"/>
  <c r="O588" i="15"/>
  <c r="F588" i="15"/>
  <c r="S485" i="3"/>
  <c r="AR484" i="3"/>
  <c r="AT484" i="3" s="1"/>
  <c r="J540" i="7"/>
  <c r="AH485" i="3"/>
  <c r="P550" i="15" s="1"/>
  <c r="H539" i="7"/>
  <c r="AN485" i="3"/>
  <c r="B523" i="3"/>
  <c r="AQ484" i="3"/>
  <c r="G539" i="7"/>
  <c r="N575" i="7"/>
  <c r="M575" i="7"/>
  <c r="AK485" i="3"/>
  <c r="Q575" i="7"/>
  <c r="R575" i="7"/>
  <c r="I540" i="7"/>
  <c r="AP485" i="3"/>
  <c r="C524" i="3"/>
  <c r="B589" i="15" s="1"/>
  <c r="U575" i="7"/>
  <c r="V575" i="7"/>
  <c r="W523" i="3"/>
  <c r="F578" i="7" s="1"/>
  <c r="E578" i="7"/>
  <c r="N523" i="3"/>
  <c r="R523" i="3" s="1"/>
  <c r="K588" i="15" s="1"/>
  <c r="B578" i="7"/>
  <c r="A585" i="15"/>
  <c r="H524" i="3"/>
  <c r="G524" i="3"/>
  <c r="AA579" i="7"/>
  <c r="Q589" i="15" s="1"/>
  <c r="Y575" i="7"/>
  <c r="Z575" i="7"/>
  <c r="P577" i="7" a="1"/>
  <c r="P577" i="7" s="1"/>
  <c r="T577" i="7" a="1"/>
  <c r="T577" i="7" s="1"/>
  <c r="W577" i="7" a="1"/>
  <c r="W577" i="7" s="1"/>
  <c r="K577" i="7" a="1"/>
  <c r="K577" i="7" s="1"/>
  <c r="D577" i="7"/>
  <c r="L577" i="7" a="1"/>
  <c r="L577" i="7" s="1"/>
  <c r="O577" i="7" a="1"/>
  <c r="O577" i="7" s="1"/>
  <c r="X577" i="7" a="1"/>
  <c r="X577" i="7" s="1"/>
  <c r="S577" i="7" a="1"/>
  <c r="S577" i="7" s="1"/>
  <c r="X576" i="7" a="1"/>
  <c r="X576" i="7" s="1"/>
  <c r="P576" i="7" a="1"/>
  <c r="P576" i="7" s="1"/>
  <c r="S576" i="7" a="1"/>
  <c r="S576" i="7" s="1"/>
  <c r="L576" i="7" a="1"/>
  <c r="L576" i="7" s="1"/>
  <c r="O576" i="7" a="1"/>
  <c r="O576" i="7" s="1"/>
  <c r="K576" i="7" a="1"/>
  <c r="K576" i="7" s="1"/>
  <c r="D576" i="7"/>
  <c r="T576" i="7" a="1"/>
  <c r="T576" i="7" s="1"/>
  <c r="W576" i="7" a="1"/>
  <c r="W576" i="7" s="1"/>
  <c r="I525" i="3"/>
  <c r="E525" i="3"/>
  <c r="C590" i="15" s="1"/>
  <c r="D525" i="3"/>
  <c r="S486" i="3"/>
  <c r="AR485" i="3" l="1"/>
  <c r="AT485" i="3" s="1"/>
  <c r="R576" i="7"/>
  <c r="Q576" i="7"/>
  <c r="F524" i="3"/>
  <c r="E589" i="15" s="1"/>
  <c r="AQ485" i="3"/>
  <c r="G540" i="7"/>
  <c r="H540" i="7"/>
  <c r="AH486" i="3"/>
  <c r="P551" i="15" s="1"/>
  <c r="J541" i="7"/>
  <c r="C525" i="3"/>
  <c r="B590" i="15" s="1"/>
  <c r="Y577" i="7"/>
  <c r="Z577" i="7"/>
  <c r="I541" i="7"/>
  <c r="AP486" i="3"/>
  <c r="F525" i="3"/>
  <c r="E590" i="15" s="1"/>
  <c r="Y576" i="7"/>
  <c r="Z576" i="7"/>
  <c r="N577" i="7"/>
  <c r="M577" i="7"/>
  <c r="V577" i="7"/>
  <c r="U577" i="7"/>
  <c r="A587" i="15"/>
  <c r="AN486" i="3"/>
  <c r="G525" i="3"/>
  <c r="H525" i="3"/>
  <c r="AA580" i="7"/>
  <c r="Q590" i="15" s="1"/>
  <c r="P578" i="7" a="1"/>
  <c r="P578" i="7" s="1"/>
  <c r="L578" i="7" a="1"/>
  <c r="L578" i="7" s="1"/>
  <c r="W578" i="7" a="1"/>
  <c r="W578" i="7" s="1"/>
  <c r="D578" i="7"/>
  <c r="O578" i="7" a="1"/>
  <c r="O578" i="7" s="1"/>
  <c r="X578" i="7" a="1"/>
  <c r="X578" i="7" s="1"/>
  <c r="K578" i="7" a="1"/>
  <c r="K578" i="7" s="1"/>
  <c r="T578" i="7" a="1"/>
  <c r="T578" i="7" s="1"/>
  <c r="S578" i="7" a="1"/>
  <c r="S578" i="7" s="1"/>
  <c r="AK486" i="3"/>
  <c r="U576" i="7"/>
  <c r="V576" i="7"/>
  <c r="N576" i="7"/>
  <c r="M576" i="7"/>
  <c r="R577" i="7"/>
  <c r="Q577" i="7"/>
  <c r="W524" i="3"/>
  <c r="F579" i="7" s="1"/>
  <c r="N524" i="3"/>
  <c r="R524" i="3" s="1"/>
  <c r="K589" i="15" s="1"/>
  <c r="B579" i="7"/>
  <c r="A586" i="15"/>
  <c r="I526" i="3"/>
  <c r="D526" i="3"/>
  <c r="E526" i="3"/>
  <c r="C591" i="15" s="1"/>
  <c r="D590" i="15" l="1"/>
  <c r="F590" i="15" s="1"/>
  <c r="J590" i="15"/>
  <c r="N590" i="15"/>
  <c r="O590" i="15"/>
  <c r="D589" i="15"/>
  <c r="F589" i="15" s="1"/>
  <c r="J589" i="15"/>
  <c r="N589" i="15"/>
  <c r="O589" i="15"/>
  <c r="AR486" i="3"/>
  <c r="AT486" i="3" s="1"/>
  <c r="Q578" i="7"/>
  <c r="R578" i="7"/>
  <c r="E580" i="7"/>
  <c r="H541" i="7"/>
  <c r="E579" i="7"/>
  <c r="I542" i="7"/>
  <c r="AP487" i="3"/>
  <c r="G526" i="3"/>
  <c r="H526" i="3"/>
  <c r="AA581" i="7"/>
  <c r="Q591" i="15" s="1"/>
  <c r="AN487" i="3"/>
  <c r="C526" i="3"/>
  <c r="B591" i="15" s="1"/>
  <c r="W525" i="3"/>
  <c r="F580" i="7" s="1"/>
  <c r="N525" i="3"/>
  <c r="R525" i="3" s="1"/>
  <c r="K590" i="15" s="1"/>
  <c r="B580" i="7"/>
  <c r="A588" i="15"/>
  <c r="U578" i="7"/>
  <c r="V578" i="7"/>
  <c r="AK487" i="3"/>
  <c r="S487" i="3"/>
  <c r="J542" i="7"/>
  <c r="AH487" i="3"/>
  <c r="P552" i="15" s="1"/>
  <c r="Y578" i="7"/>
  <c r="Z578" i="7"/>
  <c r="N578" i="7"/>
  <c r="M578" i="7"/>
  <c r="B525" i="3"/>
  <c r="G541" i="7"/>
  <c r="AQ486" i="3"/>
  <c r="B524" i="3"/>
  <c r="I527" i="3"/>
  <c r="E527" i="3"/>
  <c r="C592" i="15" s="1"/>
  <c r="D527" i="3"/>
  <c r="AR487" i="3" l="1"/>
  <c r="AT487" i="3" s="1"/>
  <c r="H542" i="7"/>
  <c r="X579" i="7" a="1"/>
  <c r="X579" i="7" s="1"/>
  <c r="T579" i="7" a="1"/>
  <c r="T579" i="7" s="1"/>
  <c r="P579" i="7" a="1"/>
  <c r="P579" i="7" s="1"/>
  <c r="W579" i="7" a="1"/>
  <c r="W579" i="7" s="1"/>
  <c r="O579" i="7" a="1"/>
  <c r="O579" i="7" s="1"/>
  <c r="D579" i="7"/>
  <c r="K579" i="7" a="1"/>
  <c r="K579" i="7" s="1"/>
  <c r="L579" i="7" a="1"/>
  <c r="L579" i="7" s="1"/>
  <c r="S579" i="7" a="1"/>
  <c r="S579" i="7" s="1"/>
  <c r="K580" i="7" a="1"/>
  <c r="K580" i="7" s="1"/>
  <c r="P580" i="7" a="1"/>
  <c r="P580" i="7" s="1"/>
  <c r="X580" i="7" a="1"/>
  <c r="X580" i="7" s="1"/>
  <c r="W580" i="7" a="1"/>
  <c r="W580" i="7" s="1"/>
  <c r="L580" i="7" a="1"/>
  <c r="L580" i="7" s="1"/>
  <c r="S580" i="7" a="1"/>
  <c r="S580" i="7" s="1"/>
  <c r="T580" i="7" a="1"/>
  <c r="T580" i="7" s="1"/>
  <c r="D580" i="7"/>
  <c r="O580" i="7" a="1"/>
  <c r="O580" i="7" s="1"/>
  <c r="B581" i="7"/>
  <c r="N526" i="3"/>
  <c r="R526" i="3" s="1"/>
  <c r="K591" i="15" s="1"/>
  <c r="S488" i="3"/>
  <c r="AK488" i="3"/>
  <c r="J543" i="7"/>
  <c r="AH488" i="3"/>
  <c r="P553" i="15" s="1"/>
  <c r="G542" i="7"/>
  <c r="AQ487" i="3"/>
  <c r="AN488" i="3"/>
  <c r="G527" i="3"/>
  <c r="AA582" i="7"/>
  <c r="Q592" i="15" s="1"/>
  <c r="H527" i="3"/>
  <c r="AP488" i="3"/>
  <c r="I543" i="7"/>
  <c r="C527" i="3"/>
  <c r="B592" i="15" s="1"/>
  <c r="F526" i="3"/>
  <c r="E591" i="15" s="1"/>
  <c r="W526" i="3"/>
  <c r="F581" i="7" s="1"/>
  <c r="I528" i="3"/>
  <c r="E528" i="3"/>
  <c r="C593" i="15" s="1"/>
  <c r="D528" i="3"/>
  <c r="D591" i="15" l="1"/>
  <c r="F591" i="15" s="1"/>
  <c r="J591" i="15"/>
  <c r="N591" i="15"/>
  <c r="O591" i="15"/>
  <c r="W527" i="3"/>
  <c r="F582" i="7" s="1"/>
  <c r="AR488" i="3"/>
  <c r="AT488" i="3" s="1"/>
  <c r="AN489" i="3"/>
  <c r="I544" i="7"/>
  <c r="AP489" i="3"/>
  <c r="H543" i="7"/>
  <c r="C528" i="3"/>
  <c r="B593" i="15" s="1"/>
  <c r="A589" i="15"/>
  <c r="E581" i="7"/>
  <c r="S489" i="3"/>
  <c r="B526" i="3"/>
  <c r="G543" i="7"/>
  <c r="AQ488" i="3"/>
  <c r="Z579" i="7"/>
  <c r="Y579" i="7"/>
  <c r="AH489" i="3"/>
  <c r="P554" i="15" s="1"/>
  <c r="J544" i="7"/>
  <c r="G528" i="3"/>
  <c r="H528" i="3"/>
  <c r="AA583" i="7"/>
  <c r="Q593" i="15" s="1"/>
  <c r="AK489" i="3"/>
  <c r="F528" i="3"/>
  <c r="E593" i="15" s="1"/>
  <c r="A590" i="15"/>
  <c r="B582" i="7"/>
  <c r="N527" i="3"/>
  <c r="R527" i="3" s="1"/>
  <c r="K592" i="15" s="1"/>
  <c r="V580" i="7"/>
  <c r="U580" i="7"/>
  <c r="Z580" i="7"/>
  <c r="Y580" i="7"/>
  <c r="M579" i="7"/>
  <c r="N579" i="7"/>
  <c r="F527" i="3"/>
  <c r="E592" i="15" s="1"/>
  <c r="Q580" i="7"/>
  <c r="R580" i="7"/>
  <c r="R579" i="7"/>
  <c r="Q579" i="7"/>
  <c r="M580" i="7"/>
  <c r="N580" i="7"/>
  <c r="V579" i="7"/>
  <c r="U579" i="7"/>
  <c r="I529" i="3"/>
  <c r="E529" i="3"/>
  <c r="C594" i="15" s="1"/>
  <c r="D529" i="3"/>
  <c r="D592" i="15" l="1"/>
  <c r="F592" i="15" s="1"/>
  <c r="J592" i="15"/>
  <c r="N592" i="15"/>
  <c r="O592" i="15"/>
  <c r="D593" i="15"/>
  <c r="J593" i="15"/>
  <c r="N593" i="15"/>
  <c r="O593" i="15"/>
  <c r="F593" i="15"/>
  <c r="F529" i="3"/>
  <c r="E594" i="15" s="1"/>
  <c r="W528" i="3"/>
  <c r="F583" i="7" s="1"/>
  <c r="AR489" i="3"/>
  <c r="AT489" i="3" s="1"/>
  <c r="E582" i="7"/>
  <c r="B528" i="3"/>
  <c r="B583" i="7"/>
  <c r="N528" i="3"/>
  <c r="R528" i="3" s="1"/>
  <c r="K593" i="15" s="1"/>
  <c r="B527" i="3"/>
  <c r="E583" i="7"/>
  <c r="I545" i="7"/>
  <c r="AP490" i="3"/>
  <c r="S490" i="3"/>
  <c r="AN490" i="3"/>
  <c r="C529" i="3"/>
  <c r="B594" i="15" s="1"/>
  <c r="H544" i="7"/>
  <c r="AK490" i="3"/>
  <c r="AH490" i="3"/>
  <c r="P555" i="15" s="1"/>
  <c r="J545" i="7"/>
  <c r="G529" i="3"/>
  <c r="AA584" i="7"/>
  <c r="Q594" i="15" s="1"/>
  <c r="H529" i="3"/>
  <c r="T581" i="7" a="1"/>
  <c r="T581" i="7" s="1"/>
  <c r="K581" i="7" a="1"/>
  <c r="K581" i="7" s="1"/>
  <c r="P581" i="7" a="1"/>
  <c r="P581" i="7" s="1"/>
  <c r="O581" i="7" a="1"/>
  <c r="O581" i="7" s="1"/>
  <c r="X581" i="7" a="1"/>
  <c r="X581" i="7" s="1"/>
  <c r="S581" i="7" a="1"/>
  <c r="S581" i="7" s="1"/>
  <c r="D581" i="7"/>
  <c r="W581" i="7" a="1"/>
  <c r="W581" i="7" s="1"/>
  <c r="L581" i="7" a="1"/>
  <c r="L581" i="7" s="1"/>
  <c r="AQ489" i="3"/>
  <c r="G544" i="7"/>
  <c r="I530" i="3"/>
  <c r="E530" i="3"/>
  <c r="C595" i="15" s="1"/>
  <c r="D530" i="3"/>
  <c r="D594" i="15" l="1"/>
  <c r="F594" i="15" s="1"/>
  <c r="J594" i="15"/>
  <c r="N594" i="15"/>
  <c r="O594" i="15"/>
  <c r="AR490" i="3"/>
  <c r="AT490" i="3" s="1"/>
  <c r="AK530" i="3"/>
  <c r="S491" i="3"/>
  <c r="AH491" i="3"/>
  <c r="P556" i="15" s="1"/>
  <c r="J546" i="7"/>
  <c r="AN491" i="3"/>
  <c r="N581" i="7"/>
  <c r="M581" i="7"/>
  <c r="Z581" i="7"/>
  <c r="Y581" i="7"/>
  <c r="U581" i="7"/>
  <c r="V581" i="7"/>
  <c r="E584" i="7"/>
  <c r="I585" i="7"/>
  <c r="R581" i="7"/>
  <c r="Q581" i="7"/>
  <c r="S530" i="3"/>
  <c r="AK491" i="3"/>
  <c r="G530" i="3"/>
  <c r="H530" i="3"/>
  <c r="AA585" i="7"/>
  <c r="Q595" i="15" s="1"/>
  <c r="C530" i="3"/>
  <c r="B595" i="15" s="1"/>
  <c r="W529" i="3"/>
  <c r="F584" i="7" s="1"/>
  <c r="B529" i="3"/>
  <c r="G545" i="7"/>
  <c r="AQ490" i="3"/>
  <c r="T583" i="7" a="1"/>
  <c r="T583" i="7" s="1"/>
  <c r="D583" i="7"/>
  <c r="W583" i="7" a="1"/>
  <c r="W583" i="7" s="1"/>
  <c r="O583" i="7" a="1"/>
  <c r="O583" i="7" s="1"/>
  <c r="K583" i="7" a="1"/>
  <c r="K583" i="7" s="1"/>
  <c r="S583" i="7" a="1"/>
  <c r="S583" i="7" s="1"/>
  <c r="X583" i="7" a="1"/>
  <c r="X583" i="7" s="1"/>
  <c r="L583" i="7" a="1"/>
  <c r="L583" i="7" s="1"/>
  <c r="P583" i="7" a="1"/>
  <c r="P583" i="7" s="1"/>
  <c r="I546" i="7"/>
  <c r="AP491" i="3"/>
  <c r="H545" i="7"/>
  <c r="B584" i="7"/>
  <c r="N529" i="3"/>
  <c r="R529" i="3" s="1"/>
  <c r="K594" i="15" s="1"/>
  <c r="A591" i="15"/>
  <c r="L582" i="7" a="1"/>
  <c r="L582" i="7" s="1"/>
  <c r="T582" i="7" a="1"/>
  <c r="T582" i="7" s="1"/>
  <c r="W582" i="7" a="1"/>
  <c r="W582" i="7" s="1"/>
  <c r="X582" i="7" a="1"/>
  <c r="X582" i="7" s="1"/>
  <c r="P582" i="7" a="1"/>
  <c r="P582" i="7" s="1"/>
  <c r="D582" i="7"/>
  <c r="O582" i="7" a="1"/>
  <c r="O582" i="7" s="1"/>
  <c r="S582" i="7" a="1"/>
  <c r="S582" i="7" s="1"/>
  <c r="K582" i="7" a="1"/>
  <c r="K582" i="7" s="1"/>
  <c r="I531" i="3"/>
  <c r="E531" i="3"/>
  <c r="C596" i="15" s="1"/>
  <c r="D531" i="3"/>
  <c r="S531" i="3" l="1"/>
  <c r="S492" i="3"/>
  <c r="AR491" i="3"/>
  <c r="AT491" i="3" s="1"/>
  <c r="Z583" i="7"/>
  <c r="Y583" i="7"/>
  <c r="AK531" i="3"/>
  <c r="I547" i="7"/>
  <c r="AP492" i="3"/>
  <c r="H531" i="3"/>
  <c r="AA586" i="7"/>
  <c r="Q596" i="15" s="1"/>
  <c r="G531" i="3"/>
  <c r="R582" i="7"/>
  <c r="Q582" i="7"/>
  <c r="M582" i="7"/>
  <c r="N582" i="7"/>
  <c r="B585" i="7"/>
  <c r="N530" i="3"/>
  <c r="R530" i="3" s="1"/>
  <c r="K595" i="15" s="1"/>
  <c r="A592" i="15"/>
  <c r="L584" i="7" a="1"/>
  <c r="L584" i="7" s="1"/>
  <c r="O584" i="7" a="1"/>
  <c r="O584" i="7" s="1"/>
  <c r="W584" i="7" a="1"/>
  <c r="W584" i="7" s="1"/>
  <c r="T584" i="7" a="1"/>
  <c r="T584" i="7" s="1"/>
  <c r="S584" i="7" a="1"/>
  <c r="S584" i="7" s="1"/>
  <c r="D584" i="7"/>
  <c r="K584" i="7" a="1"/>
  <c r="K584" i="7" s="1"/>
  <c r="X584" i="7" a="1"/>
  <c r="X584" i="7" s="1"/>
  <c r="P584" i="7" a="1"/>
  <c r="P584" i="7" s="1"/>
  <c r="F530" i="3"/>
  <c r="E595" i="15" s="1"/>
  <c r="I586" i="7"/>
  <c r="C531" i="3"/>
  <c r="B596" i="15" s="1"/>
  <c r="V582" i="7"/>
  <c r="U582" i="7"/>
  <c r="AN492" i="3"/>
  <c r="Y582" i="7"/>
  <c r="Z582" i="7"/>
  <c r="Q583" i="7"/>
  <c r="R583" i="7"/>
  <c r="V583" i="7"/>
  <c r="U583" i="7"/>
  <c r="H546" i="7"/>
  <c r="AQ491" i="3"/>
  <c r="G546" i="7"/>
  <c r="AK492" i="3"/>
  <c r="J547" i="7"/>
  <c r="AH492" i="3"/>
  <c r="P557" i="15" s="1"/>
  <c r="F531" i="3"/>
  <c r="E596" i="15" s="1"/>
  <c r="M583" i="7"/>
  <c r="N583" i="7"/>
  <c r="W530" i="3"/>
  <c r="F585" i="7" s="1"/>
  <c r="A593" i="15"/>
  <c r="I532" i="3"/>
  <c r="E532" i="3"/>
  <c r="C597" i="15" s="1"/>
  <c r="D532" i="3"/>
  <c r="D596" i="15" l="1"/>
  <c r="J596" i="15"/>
  <c r="N596" i="15"/>
  <c r="O596" i="15"/>
  <c r="D595" i="15"/>
  <c r="F595" i="15" s="1"/>
  <c r="J595" i="15"/>
  <c r="N595" i="15"/>
  <c r="O595" i="15"/>
  <c r="F596" i="15"/>
  <c r="S493" i="3"/>
  <c r="W531" i="3"/>
  <c r="F586" i="7" s="1"/>
  <c r="AR492" i="3"/>
  <c r="AT492" i="3" s="1"/>
  <c r="H547" i="7"/>
  <c r="AH493" i="3"/>
  <c r="P558" i="15" s="1"/>
  <c r="J548" i="7"/>
  <c r="F532" i="3"/>
  <c r="E597" i="15" s="1"/>
  <c r="C532" i="3"/>
  <c r="B597" i="15" s="1"/>
  <c r="E586" i="7"/>
  <c r="R584" i="7"/>
  <c r="Q584" i="7"/>
  <c r="N584" i="7"/>
  <c r="M584" i="7"/>
  <c r="AK532" i="3"/>
  <c r="B531" i="3"/>
  <c r="I587" i="7"/>
  <c r="S532" i="3"/>
  <c r="AN493" i="3"/>
  <c r="I548" i="7"/>
  <c r="AP493" i="3"/>
  <c r="G532" i="3"/>
  <c r="AA587" i="7"/>
  <c r="Q597" i="15" s="1"/>
  <c r="H532" i="3"/>
  <c r="Z584" i="7"/>
  <c r="Y584" i="7"/>
  <c r="U584" i="7"/>
  <c r="V584" i="7"/>
  <c r="AK493" i="3"/>
  <c r="E585" i="7"/>
  <c r="G585" i="7"/>
  <c r="A594" i="15"/>
  <c r="B586" i="7"/>
  <c r="N531" i="3"/>
  <c r="R531" i="3" s="1"/>
  <c r="K596" i="15" s="1"/>
  <c r="B530" i="3"/>
  <c r="G547" i="7"/>
  <c r="AQ492" i="3"/>
  <c r="I533" i="3"/>
  <c r="E533" i="3"/>
  <c r="C598" i="15" s="1"/>
  <c r="D533" i="3"/>
  <c r="D597" i="15" l="1"/>
  <c r="F597" i="15" s="1"/>
  <c r="J597" i="15"/>
  <c r="N597" i="15"/>
  <c r="O597" i="15"/>
  <c r="W532" i="3"/>
  <c r="F587" i="7" s="1"/>
  <c r="AR493" i="3"/>
  <c r="AT493" i="3" s="1"/>
  <c r="AR531" i="3"/>
  <c r="AT531" i="3" s="1"/>
  <c r="I588" i="7"/>
  <c r="AK533" i="3"/>
  <c r="AH494" i="3"/>
  <c r="P559" i="15" s="1"/>
  <c r="J549" i="7"/>
  <c r="AP494" i="3"/>
  <c r="I549" i="7"/>
  <c r="AA588" i="7"/>
  <c r="Q598" i="15" s="1"/>
  <c r="G533" i="3"/>
  <c r="H533" i="3"/>
  <c r="S533" i="3"/>
  <c r="AK494" i="3"/>
  <c r="C533" i="3"/>
  <c r="B598" i="15" s="1"/>
  <c r="G586" i="7"/>
  <c r="B587" i="7"/>
  <c r="N532" i="3"/>
  <c r="R532" i="3" s="1"/>
  <c r="K597" i="15" s="1"/>
  <c r="K585" i="7" a="1"/>
  <c r="K585" i="7" s="1"/>
  <c r="W585" i="7" a="1"/>
  <c r="W585" i="7" s="1"/>
  <c r="X585" i="7" a="1"/>
  <c r="X585" i="7" s="1"/>
  <c r="T585" i="7" a="1"/>
  <c r="T585" i="7" s="1"/>
  <c r="L585" i="7" a="1"/>
  <c r="L585" i="7" s="1"/>
  <c r="O585" i="7" a="1"/>
  <c r="O585" i="7" s="1"/>
  <c r="P585" i="7" a="1"/>
  <c r="P585" i="7" s="1"/>
  <c r="S585" i="7" a="1"/>
  <c r="S585" i="7" s="1"/>
  <c r="D585" i="7"/>
  <c r="T586" i="7" a="1"/>
  <c r="T586" i="7" s="1"/>
  <c r="D586" i="7"/>
  <c r="X586" i="7" a="1"/>
  <c r="X586" i="7" s="1"/>
  <c r="O586" i="7" a="1"/>
  <c r="O586" i="7" s="1"/>
  <c r="K586" i="7" a="1"/>
  <c r="K586" i="7" s="1"/>
  <c r="P586" i="7" a="1"/>
  <c r="P586" i="7" s="1"/>
  <c r="W586" i="7" a="1"/>
  <c r="W586" i="7" s="1"/>
  <c r="S586" i="7" a="1"/>
  <c r="S586" i="7" s="1"/>
  <c r="L586" i="7" a="1"/>
  <c r="L586" i="7" s="1"/>
  <c r="B532" i="3"/>
  <c r="H548" i="7"/>
  <c r="AN494" i="3"/>
  <c r="S494" i="3"/>
  <c r="AR530" i="3"/>
  <c r="AT530" i="3" s="1"/>
  <c r="AQ493" i="3"/>
  <c r="G548" i="7"/>
  <c r="E587" i="7"/>
  <c r="I534" i="3"/>
  <c r="D534" i="3"/>
  <c r="E534" i="3"/>
  <c r="C599" i="15" s="1"/>
  <c r="S534" i="3" l="1"/>
  <c r="W533" i="3"/>
  <c r="F588" i="7" s="1"/>
  <c r="AR494" i="3"/>
  <c r="AT494" i="3" s="1"/>
  <c r="S495" i="3"/>
  <c r="C534" i="3"/>
  <c r="B599" i="15" s="1"/>
  <c r="AN495" i="3"/>
  <c r="A596" i="15"/>
  <c r="AN530" i="3"/>
  <c r="AR532" i="3"/>
  <c r="AT532" i="3" s="1"/>
  <c r="Z586" i="7"/>
  <c r="Y586" i="7"/>
  <c r="U585" i="7"/>
  <c r="V585" i="7"/>
  <c r="Q586" i="7"/>
  <c r="R586" i="7"/>
  <c r="R585" i="7"/>
  <c r="Q585" i="7"/>
  <c r="Z585" i="7"/>
  <c r="Y585" i="7"/>
  <c r="AP495" i="3"/>
  <c r="I550" i="7"/>
  <c r="AK495" i="3"/>
  <c r="D587" i="7"/>
  <c r="T587" i="7" a="1"/>
  <c r="T587" i="7" s="1"/>
  <c r="X587" i="7" a="1"/>
  <c r="X587" i="7" s="1"/>
  <c r="W587" i="7" a="1"/>
  <c r="W587" i="7" s="1"/>
  <c r="K587" i="7" a="1"/>
  <c r="K587" i="7" s="1"/>
  <c r="O587" i="7" a="1"/>
  <c r="O587" i="7" s="1"/>
  <c r="L587" i="7" a="1"/>
  <c r="L587" i="7" s="1"/>
  <c r="S587" i="7" a="1"/>
  <c r="S587" i="7" s="1"/>
  <c r="P587" i="7" a="1"/>
  <c r="P587" i="7" s="1"/>
  <c r="AN531" i="3"/>
  <c r="J585" i="7"/>
  <c r="AH530" i="3"/>
  <c r="P595" i="15" s="1"/>
  <c r="AP530" i="3"/>
  <c r="F533" i="3"/>
  <c r="E598" i="15" s="1"/>
  <c r="M586" i="7"/>
  <c r="N586" i="7"/>
  <c r="V586" i="7"/>
  <c r="U586" i="7"/>
  <c r="G587" i="7"/>
  <c r="B588" i="7"/>
  <c r="N533" i="3"/>
  <c r="R533" i="3" s="1"/>
  <c r="K598" i="15" s="1"/>
  <c r="F534" i="3"/>
  <c r="E599" i="15" s="1"/>
  <c r="AK534" i="3"/>
  <c r="I589" i="7"/>
  <c r="AH495" i="3"/>
  <c r="P560" i="15" s="1"/>
  <c r="J550" i="7"/>
  <c r="H534" i="3"/>
  <c r="G534" i="3"/>
  <c r="AA589" i="7"/>
  <c r="Q599" i="15" s="1"/>
  <c r="J586" i="7"/>
  <c r="AH531" i="3"/>
  <c r="P596" i="15" s="1"/>
  <c r="AP531" i="3"/>
  <c r="A595" i="15"/>
  <c r="M585" i="7"/>
  <c r="N585" i="7"/>
  <c r="AQ494" i="3"/>
  <c r="G549" i="7"/>
  <c r="H549" i="7"/>
  <c r="I535" i="3"/>
  <c r="E535" i="3"/>
  <c r="C600" i="15" s="1"/>
  <c r="D535" i="3"/>
  <c r="D599" i="15" l="1"/>
  <c r="F599" i="15" s="1"/>
  <c r="J599" i="15"/>
  <c r="N599" i="15"/>
  <c r="O599" i="15"/>
  <c r="D598" i="15"/>
  <c r="F598" i="15" s="1"/>
  <c r="J598" i="15"/>
  <c r="N598" i="15"/>
  <c r="O598" i="15"/>
  <c r="S496" i="3"/>
  <c r="AR495" i="3"/>
  <c r="AT495" i="3" s="1"/>
  <c r="A597" i="15"/>
  <c r="C535" i="3"/>
  <c r="B600" i="15" s="1"/>
  <c r="B533" i="3"/>
  <c r="AK535" i="3"/>
  <c r="J551" i="7"/>
  <c r="AH496" i="3"/>
  <c r="P561" i="15" s="1"/>
  <c r="AP496" i="3"/>
  <c r="I551" i="7"/>
  <c r="AA590" i="7"/>
  <c r="Q600" i="15" s="1"/>
  <c r="G535" i="3"/>
  <c r="H535" i="3"/>
  <c r="AK496" i="3"/>
  <c r="H586" i="7"/>
  <c r="AQ531" i="3"/>
  <c r="B534" i="3"/>
  <c r="G588" i="7"/>
  <c r="H585" i="7"/>
  <c r="AQ530" i="3"/>
  <c r="V587" i="7"/>
  <c r="U587" i="7"/>
  <c r="W534" i="3"/>
  <c r="F589" i="7" s="1"/>
  <c r="R587" i="7"/>
  <c r="Q587" i="7"/>
  <c r="I590" i="7"/>
  <c r="AN496" i="3"/>
  <c r="H550" i="7"/>
  <c r="E589" i="7"/>
  <c r="E588" i="7"/>
  <c r="G550" i="7"/>
  <c r="AQ495" i="3"/>
  <c r="S535" i="3"/>
  <c r="J587" i="7"/>
  <c r="AH532" i="3"/>
  <c r="P597" i="15" s="1"/>
  <c r="AP532" i="3"/>
  <c r="AN532" i="3"/>
  <c r="N587" i="7"/>
  <c r="M587" i="7"/>
  <c r="Y587" i="7"/>
  <c r="Z587" i="7"/>
  <c r="N534" i="3"/>
  <c r="R534" i="3" s="1"/>
  <c r="K599" i="15" s="1"/>
  <c r="B589" i="7"/>
  <c r="I536" i="3"/>
  <c r="E536" i="3"/>
  <c r="C601" i="15" s="1"/>
  <c r="D536" i="3"/>
  <c r="S497" i="3"/>
  <c r="S536" i="3" l="1"/>
  <c r="F536" i="3"/>
  <c r="E601" i="15" s="1"/>
  <c r="AR534" i="3"/>
  <c r="AT534" i="3" s="1"/>
  <c r="AR496" i="3"/>
  <c r="AT496" i="3" s="1"/>
  <c r="I552" i="7"/>
  <c r="AP497" i="3"/>
  <c r="AA591" i="7"/>
  <c r="Q601" i="15" s="1"/>
  <c r="G536" i="3"/>
  <c r="H536" i="3"/>
  <c r="F535" i="3"/>
  <c r="E600" i="15" s="1"/>
  <c r="AR533" i="3"/>
  <c r="AT533" i="3" s="1"/>
  <c r="O589" i="7" a="1"/>
  <c r="O589" i="7" s="1"/>
  <c r="W589" i="7" a="1"/>
  <c r="W589" i="7" s="1"/>
  <c r="T589" i="7" a="1"/>
  <c r="T589" i="7" s="1"/>
  <c r="X589" i="7" a="1"/>
  <c r="X589" i="7" s="1"/>
  <c r="K589" i="7" a="1"/>
  <c r="K589" i="7" s="1"/>
  <c r="S589" i="7" a="1"/>
  <c r="S589" i="7" s="1"/>
  <c r="L589" i="7" a="1"/>
  <c r="L589" i="7" s="1"/>
  <c r="D589" i="7"/>
  <c r="P589" i="7" a="1"/>
  <c r="P589" i="7" s="1"/>
  <c r="W535" i="3"/>
  <c r="F590" i="7" s="1"/>
  <c r="I591" i="7"/>
  <c r="J552" i="7"/>
  <c r="AH497" i="3"/>
  <c r="P562" i="15" s="1"/>
  <c r="AK497" i="3"/>
  <c r="AK536" i="3"/>
  <c r="AN497" i="3"/>
  <c r="C536" i="3"/>
  <c r="B601" i="15" s="1"/>
  <c r="G589" i="7"/>
  <c r="H587" i="7"/>
  <c r="AQ532" i="3"/>
  <c r="S588" i="7" a="1"/>
  <c r="S588" i="7" s="1"/>
  <c r="L588" i="7" a="1"/>
  <c r="L588" i="7" s="1"/>
  <c r="K588" i="7" a="1"/>
  <c r="K588" i="7" s="1"/>
  <c r="D588" i="7"/>
  <c r="W588" i="7" a="1"/>
  <c r="W588" i="7" s="1"/>
  <c r="O588" i="7" a="1"/>
  <c r="O588" i="7" s="1"/>
  <c r="P588" i="7" a="1"/>
  <c r="P588" i="7" s="1"/>
  <c r="X588" i="7" a="1"/>
  <c r="X588" i="7" s="1"/>
  <c r="T588" i="7" a="1"/>
  <c r="T588" i="7" s="1"/>
  <c r="H551" i="7"/>
  <c r="N535" i="3"/>
  <c r="R535" i="3" s="1"/>
  <c r="K600" i="15" s="1"/>
  <c r="B590" i="7"/>
  <c r="G551" i="7"/>
  <c r="AQ496" i="3"/>
  <c r="I537" i="3"/>
  <c r="E537" i="3"/>
  <c r="C602" i="15" s="1"/>
  <c r="D537" i="3"/>
  <c r="D600" i="15" l="1"/>
  <c r="F600" i="15" s="1"/>
  <c r="J600" i="15"/>
  <c r="N600" i="15"/>
  <c r="O600" i="15"/>
  <c r="D601" i="15"/>
  <c r="F601" i="15" s="1"/>
  <c r="J601" i="15"/>
  <c r="N601" i="15"/>
  <c r="O601" i="15"/>
  <c r="S537" i="3"/>
  <c r="AR497" i="3"/>
  <c r="AT497" i="3" s="1"/>
  <c r="AP498" i="3"/>
  <c r="I553" i="7"/>
  <c r="AH498" i="3"/>
  <c r="P563" i="15" s="1"/>
  <c r="J553" i="7"/>
  <c r="AK537" i="3"/>
  <c r="AN498" i="3"/>
  <c r="C537" i="3"/>
  <c r="B602" i="15" s="1"/>
  <c r="M588" i="7"/>
  <c r="N588" i="7"/>
  <c r="B591" i="7"/>
  <c r="N536" i="3"/>
  <c r="R536" i="3" s="1"/>
  <c r="K601" i="15" s="1"/>
  <c r="Z589" i="7"/>
  <c r="Y589" i="7"/>
  <c r="AN533" i="3"/>
  <c r="AH534" i="3"/>
  <c r="P599" i="15" s="1"/>
  <c r="J589" i="7"/>
  <c r="AP534" i="3"/>
  <c r="G590" i="7"/>
  <c r="V588" i="7"/>
  <c r="U588" i="7"/>
  <c r="W536" i="3"/>
  <c r="F591" i="7" s="1"/>
  <c r="N589" i="7"/>
  <c r="M589" i="7"/>
  <c r="U589" i="7"/>
  <c r="V589" i="7"/>
  <c r="B535" i="3"/>
  <c r="AN534" i="3"/>
  <c r="A599" i="15"/>
  <c r="B536" i="3"/>
  <c r="Y588" i="7"/>
  <c r="Z588" i="7"/>
  <c r="H552" i="7"/>
  <c r="E590" i="7"/>
  <c r="G552" i="7"/>
  <c r="AQ497" i="3"/>
  <c r="E591" i="7"/>
  <c r="AA592" i="7"/>
  <c r="Q602" i="15" s="1"/>
  <c r="H537" i="3"/>
  <c r="G537" i="3"/>
  <c r="I592" i="7"/>
  <c r="S498" i="3"/>
  <c r="A598" i="15"/>
  <c r="AK498" i="3"/>
  <c r="R588" i="7"/>
  <c r="Q588" i="7"/>
  <c r="Q589" i="7"/>
  <c r="R589" i="7"/>
  <c r="AH533" i="3"/>
  <c r="P598" i="15" s="1"/>
  <c r="J588" i="7"/>
  <c r="AP533" i="3"/>
  <c r="I538" i="3"/>
  <c r="E538" i="3"/>
  <c r="C603" i="15" s="1"/>
  <c r="D538" i="3"/>
  <c r="S538" i="3" l="1"/>
  <c r="AR535" i="3"/>
  <c r="AT535" i="3" s="1"/>
  <c r="AR498" i="3"/>
  <c r="AT498" i="3" s="1"/>
  <c r="AK538" i="3"/>
  <c r="I593" i="7"/>
  <c r="AN499" i="3"/>
  <c r="S499" i="3"/>
  <c r="H538" i="3"/>
  <c r="G538" i="3"/>
  <c r="AA593" i="7"/>
  <c r="Q603" i="15" s="1"/>
  <c r="C538" i="3"/>
  <c r="B603" i="15" s="1"/>
  <c r="F537" i="3"/>
  <c r="E602" i="15" s="1"/>
  <c r="T591" i="7" a="1"/>
  <c r="T591" i="7" s="1"/>
  <c r="K591" i="7" a="1"/>
  <c r="K591" i="7" s="1"/>
  <c r="D591" i="7"/>
  <c r="O591" i="7" a="1"/>
  <c r="O591" i="7" s="1"/>
  <c r="X591" i="7" a="1"/>
  <c r="X591" i="7" s="1"/>
  <c r="L591" i="7" a="1"/>
  <c r="L591" i="7" s="1"/>
  <c r="W591" i="7" a="1"/>
  <c r="W591" i="7" s="1"/>
  <c r="S591" i="7" a="1"/>
  <c r="S591" i="7" s="1"/>
  <c r="P591" i="7" a="1"/>
  <c r="P591" i="7" s="1"/>
  <c r="H589" i="7"/>
  <c r="AQ534" i="3"/>
  <c r="G591" i="7"/>
  <c r="I554" i="7"/>
  <c r="AP499" i="3"/>
  <c r="H588" i="7"/>
  <c r="AQ533" i="3"/>
  <c r="S590" i="7" a="1"/>
  <c r="S590" i="7" s="1"/>
  <c r="D590" i="7"/>
  <c r="O590" i="7" a="1"/>
  <c r="O590" i="7" s="1"/>
  <c r="X590" i="7" a="1"/>
  <c r="X590" i="7" s="1"/>
  <c r="W590" i="7" a="1"/>
  <c r="W590" i="7" s="1"/>
  <c r="P590" i="7" a="1"/>
  <c r="P590" i="7" s="1"/>
  <c r="K590" i="7" a="1"/>
  <c r="K590" i="7" s="1"/>
  <c r="L590" i="7" a="1"/>
  <c r="L590" i="7" s="1"/>
  <c r="T590" i="7" a="1"/>
  <c r="T590" i="7" s="1"/>
  <c r="AR536" i="3"/>
  <c r="AT536" i="3" s="1"/>
  <c r="W537" i="3"/>
  <c r="F592" i="7" s="1"/>
  <c r="B592" i="7"/>
  <c r="N537" i="3"/>
  <c r="R537" i="3" s="1"/>
  <c r="K602" i="15" s="1"/>
  <c r="H553" i="7"/>
  <c r="AK499" i="3"/>
  <c r="AH499" i="3"/>
  <c r="P564" i="15" s="1"/>
  <c r="J554" i="7"/>
  <c r="G553" i="7"/>
  <c r="AQ498" i="3"/>
  <c r="I539" i="3"/>
  <c r="E539" i="3"/>
  <c r="C604" i="15" s="1"/>
  <c r="D539" i="3"/>
  <c r="D602" i="15" l="1"/>
  <c r="F602" i="15" s="1"/>
  <c r="J602" i="15"/>
  <c r="N602" i="15"/>
  <c r="O602" i="15"/>
  <c r="S539" i="3"/>
  <c r="AR499" i="3"/>
  <c r="AT499" i="3" s="1"/>
  <c r="I594" i="7"/>
  <c r="AN500" i="3"/>
  <c r="C539" i="3"/>
  <c r="B604" i="15" s="1"/>
  <c r="Q590" i="7"/>
  <c r="R590" i="7"/>
  <c r="Q591" i="7"/>
  <c r="R591" i="7"/>
  <c r="Y591" i="7"/>
  <c r="Z591" i="7"/>
  <c r="U591" i="7"/>
  <c r="V591" i="7"/>
  <c r="G592" i="7"/>
  <c r="AK539" i="3"/>
  <c r="G539" i="3"/>
  <c r="H539" i="3"/>
  <c r="AA594" i="7"/>
  <c r="Q604" i="15" s="1"/>
  <c r="AN535" i="3"/>
  <c r="U590" i="7"/>
  <c r="V590" i="7"/>
  <c r="E592" i="7"/>
  <c r="A600" i="15"/>
  <c r="AP500" i="3"/>
  <c r="I555" i="7"/>
  <c r="AK500" i="3"/>
  <c r="S500" i="3"/>
  <c r="AH500" i="3"/>
  <c r="P565" i="15" s="1"/>
  <c r="J555" i="7"/>
  <c r="F539" i="3"/>
  <c r="E604" i="15" s="1"/>
  <c r="H554" i="7"/>
  <c r="AH535" i="3"/>
  <c r="P600" i="15" s="1"/>
  <c r="J590" i="7"/>
  <c r="AP535" i="3"/>
  <c r="M590" i="7"/>
  <c r="N590" i="7"/>
  <c r="Y590" i="7"/>
  <c r="Z590" i="7"/>
  <c r="A601" i="15"/>
  <c r="B537" i="3"/>
  <c r="N538" i="3"/>
  <c r="R538" i="3" s="1"/>
  <c r="K603" i="15" s="1"/>
  <c r="B593" i="7"/>
  <c r="AN536" i="3"/>
  <c r="F538" i="3"/>
  <c r="E603" i="15" s="1"/>
  <c r="AQ499" i="3"/>
  <c r="G554" i="7"/>
  <c r="M591" i="7"/>
  <c r="N591" i="7"/>
  <c r="W538" i="3"/>
  <c r="F593" i="7" s="1"/>
  <c r="J591" i="7"/>
  <c r="AH536" i="3"/>
  <c r="P601" i="15" s="1"/>
  <c r="AP536" i="3"/>
  <c r="I540" i="3"/>
  <c r="E540" i="3"/>
  <c r="C605" i="15" s="1"/>
  <c r="D540" i="3"/>
  <c r="S540" i="3"/>
  <c r="D603" i="15" l="1"/>
  <c r="F603" i="15" s="1"/>
  <c r="J603" i="15"/>
  <c r="N603" i="15"/>
  <c r="O603" i="15"/>
  <c r="D604" i="15"/>
  <c r="J604" i="15"/>
  <c r="N604" i="15"/>
  <c r="O604" i="15"/>
  <c r="F604" i="15"/>
  <c r="AR500" i="3"/>
  <c r="AT500" i="3" s="1"/>
  <c r="AP501" i="3"/>
  <c r="I556" i="7"/>
  <c r="H540" i="3"/>
  <c r="AA595" i="7"/>
  <c r="Q605" i="15" s="1"/>
  <c r="G540" i="3"/>
  <c r="B538" i="3"/>
  <c r="I595" i="7"/>
  <c r="AK501" i="3"/>
  <c r="H591" i="7"/>
  <c r="AQ536" i="3"/>
  <c r="AR537" i="3"/>
  <c r="AT537" i="3" s="1"/>
  <c r="AN501" i="3"/>
  <c r="S501" i="3"/>
  <c r="AK540" i="3"/>
  <c r="E594" i="7"/>
  <c r="H555" i="7"/>
  <c r="J556" i="7"/>
  <c r="AH501" i="3"/>
  <c r="P566" i="15" s="1"/>
  <c r="F540" i="3"/>
  <c r="E605" i="15" s="1"/>
  <c r="C540" i="3"/>
  <c r="B605" i="15" s="1"/>
  <c r="E593" i="7"/>
  <c r="G593" i="7"/>
  <c r="H590" i="7"/>
  <c r="AQ535" i="3"/>
  <c r="W539" i="3"/>
  <c r="F594" i="7" s="1"/>
  <c r="B539" i="3"/>
  <c r="W592" i="7" a="1"/>
  <c r="W592" i="7" s="1"/>
  <c r="S592" i="7" a="1"/>
  <c r="S592" i="7" s="1"/>
  <c r="O592" i="7" a="1"/>
  <c r="O592" i="7" s="1"/>
  <c r="L592" i="7" a="1"/>
  <c r="L592" i="7" s="1"/>
  <c r="X592" i="7" a="1"/>
  <c r="X592" i="7" s="1"/>
  <c r="P592" i="7" a="1"/>
  <c r="P592" i="7" s="1"/>
  <c r="K592" i="7" a="1"/>
  <c r="K592" i="7" s="1"/>
  <c r="T592" i="7" a="1"/>
  <c r="T592" i="7" s="1"/>
  <c r="D592" i="7"/>
  <c r="B594" i="7"/>
  <c r="N539" i="3"/>
  <c r="R539" i="3" s="1"/>
  <c r="K604" i="15" s="1"/>
  <c r="AQ500" i="3"/>
  <c r="G555" i="7"/>
  <c r="I541" i="3"/>
  <c r="E541" i="3"/>
  <c r="C606" i="15" s="1"/>
  <c r="D541" i="3"/>
  <c r="D605" i="15" l="1"/>
  <c r="J605" i="15"/>
  <c r="N605" i="15"/>
  <c r="O605" i="15"/>
  <c r="F605" i="15"/>
  <c r="S541" i="3"/>
  <c r="S502" i="3"/>
  <c r="AR501" i="3"/>
  <c r="AT501" i="3" s="1"/>
  <c r="G594" i="7"/>
  <c r="AR539" i="3"/>
  <c r="AT539" i="3" s="1"/>
  <c r="J592" i="7"/>
  <c r="AH537" i="3"/>
  <c r="P602" i="15" s="1"/>
  <c r="AP537" i="3"/>
  <c r="G556" i="7"/>
  <c r="AQ501" i="3"/>
  <c r="AN502" i="3"/>
  <c r="R592" i="7"/>
  <c r="Q592" i="7"/>
  <c r="E595" i="7"/>
  <c r="W594" i="7" a="1"/>
  <c r="W594" i="7" s="1"/>
  <c r="P594" i="7" a="1"/>
  <c r="P594" i="7" s="1"/>
  <c r="L594" i="7" a="1"/>
  <c r="L594" i="7" s="1"/>
  <c r="D594" i="7"/>
  <c r="K594" i="7" a="1"/>
  <c r="K594" i="7" s="1"/>
  <c r="O594" i="7" a="1"/>
  <c r="O594" i="7" s="1"/>
  <c r="T594" i="7" a="1"/>
  <c r="T594" i="7" s="1"/>
  <c r="S594" i="7" a="1"/>
  <c r="S594" i="7" s="1"/>
  <c r="X594" i="7" a="1"/>
  <c r="X594" i="7" s="1"/>
  <c r="AR538" i="3"/>
  <c r="AT538" i="3" s="1"/>
  <c r="I596" i="7"/>
  <c r="J557" i="7"/>
  <c r="AH502" i="3"/>
  <c r="P567" i="15" s="1"/>
  <c r="F541" i="3"/>
  <c r="E606" i="15" s="1"/>
  <c r="AK541" i="3"/>
  <c r="C541" i="3"/>
  <c r="B606" i="15" s="1"/>
  <c r="AP502" i="3"/>
  <c r="I557" i="7"/>
  <c r="AK502" i="3"/>
  <c r="G541" i="3"/>
  <c r="H541" i="3"/>
  <c r="AA596" i="7"/>
  <c r="Q606" i="15" s="1"/>
  <c r="Y592" i="7"/>
  <c r="Z592" i="7"/>
  <c r="L593" i="7" a="1"/>
  <c r="L593" i="7" s="1"/>
  <c r="P593" i="7" a="1"/>
  <c r="P593" i="7" s="1"/>
  <c r="W593" i="7" a="1"/>
  <c r="W593" i="7" s="1"/>
  <c r="T593" i="7" a="1"/>
  <c r="T593" i="7" s="1"/>
  <c r="X593" i="7" a="1"/>
  <c r="X593" i="7" s="1"/>
  <c r="O593" i="7" a="1"/>
  <c r="O593" i="7" s="1"/>
  <c r="D593" i="7"/>
  <c r="K593" i="7" a="1"/>
  <c r="K593" i="7" s="1"/>
  <c r="S593" i="7" a="1"/>
  <c r="S593" i="7" s="1"/>
  <c r="B540" i="3"/>
  <c r="W540" i="3"/>
  <c r="F595" i="7" s="1"/>
  <c r="V592" i="7"/>
  <c r="U592" i="7"/>
  <c r="N592" i="7"/>
  <c r="M592" i="7"/>
  <c r="B595" i="7"/>
  <c r="N540" i="3"/>
  <c r="R540" i="3" s="1"/>
  <c r="K605" i="15" s="1"/>
  <c r="H556" i="7"/>
  <c r="A602" i="15"/>
  <c r="AN537" i="3"/>
  <c r="I542" i="3"/>
  <c r="D542" i="3"/>
  <c r="E542" i="3"/>
  <c r="C607" i="15" s="1"/>
  <c r="D606" i="15" l="1"/>
  <c r="F606" i="15" s="1"/>
  <c r="J606" i="15"/>
  <c r="N606" i="15"/>
  <c r="O606" i="15"/>
  <c r="S542" i="3"/>
  <c r="S503" i="3"/>
  <c r="AR502" i="3"/>
  <c r="AT502" i="3" s="1"/>
  <c r="AN539" i="3"/>
  <c r="Z593" i="7"/>
  <c r="Y593" i="7"/>
  <c r="N593" i="7"/>
  <c r="M593" i="7"/>
  <c r="AQ502" i="3"/>
  <c r="G557" i="7"/>
  <c r="H557" i="7"/>
  <c r="I558" i="7"/>
  <c r="AP503" i="3"/>
  <c r="C542" i="3"/>
  <c r="B607" i="15" s="1"/>
  <c r="G595" i="7"/>
  <c r="H592" i="7"/>
  <c r="AQ537" i="3"/>
  <c r="AK503" i="3"/>
  <c r="B541" i="3"/>
  <c r="P595" i="7" a="1"/>
  <c r="P595" i="7" s="1"/>
  <c r="D595" i="7"/>
  <c r="X595" i="7" a="1"/>
  <c r="X595" i="7" s="1"/>
  <c r="S595" i="7" a="1"/>
  <c r="S595" i="7" s="1"/>
  <c r="K595" i="7" a="1"/>
  <c r="K595" i="7" s="1"/>
  <c r="T595" i="7" a="1"/>
  <c r="T595" i="7" s="1"/>
  <c r="O595" i="7" a="1"/>
  <c r="O595" i="7" s="1"/>
  <c r="L595" i="7" a="1"/>
  <c r="L595" i="7" s="1"/>
  <c r="W595" i="7" a="1"/>
  <c r="W595" i="7" s="1"/>
  <c r="A604" i="15"/>
  <c r="AR540" i="3"/>
  <c r="AT540" i="3" s="1"/>
  <c r="R593" i="7"/>
  <c r="Q593" i="7"/>
  <c r="E596" i="7"/>
  <c r="V594" i="7"/>
  <c r="U594" i="7"/>
  <c r="N594" i="7"/>
  <c r="M594" i="7"/>
  <c r="J594" i="7"/>
  <c r="AH539" i="3"/>
  <c r="P604" i="15" s="1"/>
  <c r="AP539" i="3"/>
  <c r="R594" i="7"/>
  <c r="Q594" i="7"/>
  <c r="A603" i="15"/>
  <c r="AN503" i="3"/>
  <c r="H542" i="3"/>
  <c r="AA597" i="7"/>
  <c r="Q607" i="15" s="1"/>
  <c r="G542" i="3"/>
  <c r="J593" i="7"/>
  <c r="AH538" i="3"/>
  <c r="P603" i="15" s="1"/>
  <c r="AP538" i="3"/>
  <c r="AK542" i="3"/>
  <c r="I597" i="7"/>
  <c r="AH503" i="3"/>
  <c r="P568" i="15" s="1"/>
  <c r="J558" i="7"/>
  <c r="AN538" i="3"/>
  <c r="V593" i="7"/>
  <c r="U593" i="7"/>
  <c r="N541" i="3"/>
  <c r="R541" i="3" s="1"/>
  <c r="K606" i="15" s="1"/>
  <c r="B596" i="7"/>
  <c r="W541" i="3"/>
  <c r="F596" i="7" s="1"/>
  <c r="Z594" i="7"/>
  <c r="Y594" i="7"/>
  <c r="I543" i="3"/>
  <c r="E543" i="3"/>
  <c r="C608" i="15" s="1"/>
  <c r="D543" i="3"/>
  <c r="S543" i="3" l="1"/>
  <c r="F543" i="3"/>
  <c r="E608" i="15" s="1"/>
  <c r="AR503" i="3"/>
  <c r="AT503" i="3" s="1"/>
  <c r="H558" i="7"/>
  <c r="I598" i="7"/>
  <c r="H593" i="7"/>
  <c r="AQ538" i="3"/>
  <c r="V595" i="7"/>
  <c r="U595" i="7"/>
  <c r="W542" i="3"/>
  <c r="F597" i="7" s="1"/>
  <c r="G596" i="7"/>
  <c r="T596" i="7" a="1"/>
  <c r="T596" i="7" s="1"/>
  <c r="X596" i="7" a="1"/>
  <c r="X596" i="7" s="1"/>
  <c r="D596" i="7"/>
  <c r="L596" i="7" a="1"/>
  <c r="L596" i="7" s="1"/>
  <c r="O596" i="7" a="1"/>
  <c r="O596" i="7" s="1"/>
  <c r="W596" i="7" a="1"/>
  <c r="W596" i="7" s="1"/>
  <c r="K596" i="7" a="1"/>
  <c r="K596" i="7" s="1"/>
  <c r="P596" i="7" a="1"/>
  <c r="P596" i="7" s="1"/>
  <c r="S596" i="7" a="1"/>
  <c r="S596" i="7" s="1"/>
  <c r="R595" i="7"/>
  <c r="Q595" i="7"/>
  <c r="F542" i="3"/>
  <c r="E607" i="15" s="1"/>
  <c r="H594" i="7"/>
  <c r="AQ539" i="3"/>
  <c r="AK543" i="3"/>
  <c r="C543" i="3"/>
  <c r="B608" i="15" s="1"/>
  <c r="J559" i="7"/>
  <c r="AH504" i="3"/>
  <c r="P569" i="15" s="1"/>
  <c r="S504" i="3"/>
  <c r="H543" i="3"/>
  <c r="AA598" i="7"/>
  <c r="Q608" i="15" s="1"/>
  <c r="G543" i="3"/>
  <c r="A605" i="15"/>
  <c r="N595" i="7"/>
  <c r="M595" i="7"/>
  <c r="AR541" i="3"/>
  <c r="AT541" i="3" s="1"/>
  <c r="AN540" i="3"/>
  <c r="AN504" i="3"/>
  <c r="AP504" i="3"/>
  <c r="I559" i="7"/>
  <c r="AK504" i="3"/>
  <c r="Y595" i="7"/>
  <c r="Z595" i="7"/>
  <c r="J595" i="7"/>
  <c r="AH540" i="3"/>
  <c r="P605" i="15" s="1"/>
  <c r="AP540" i="3"/>
  <c r="B597" i="7"/>
  <c r="N542" i="3"/>
  <c r="R542" i="3" s="1"/>
  <c r="K607" i="15" s="1"/>
  <c r="G558" i="7"/>
  <c r="AQ503" i="3"/>
  <c r="I544" i="3"/>
  <c r="E544" i="3"/>
  <c r="C609" i="15" s="1"/>
  <c r="D544" i="3"/>
  <c r="D607" i="15" l="1"/>
  <c r="F607" i="15" s="1"/>
  <c r="J607" i="15"/>
  <c r="N607" i="15"/>
  <c r="O607" i="15"/>
  <c r="D608" i="15"/>
  <c r="F608" i="15" s="1"/>
  <c r="J608" i="15"/>
  <c r="N608" i="15"/>
  <c r="O608" i="15"/>
  <c r="S544" i="3"/>
  <c r="AR504" i="3"/>
  <c r="AT504" i="3" s="1"/>
  <c r="I599" i="7"/>
  <c r="J560" i="7"/>
  <c r="AH505" i="3"/>
  <c r="P570" i="15" s="1"/>
  <c r="G544" i="3"/>
  <c r="H544" i="3"/>
  <c r="AA599" i="7"/>
  <c r="Q609" i="15" s="1"/>
  <c r="H595" i="7"/>
  <c r="AQ540" i="3"/>
  <c r="AN505" i="3"/>
  <c r="AP505" i="3"/>
  <c r="I560" i="7"/>
  <c r="S505" i="3"/>
  <c r="AK505" i="3"/>
  <c r="AN541" i="3"/>
  <c r="Y596" i="7"/>
  <c r="Z596" i="7"/>
  <c r="B543" i="3"/>
  <c r="AK544" i="3"/>
  <c r="C544" i="3"/>
  <c r="B609" i="15" s="1"/>
  <c r="F544" i="3"/>
  <c r="E609" i="15" s="1"/>
  <c r="G597" i="7"/>
  <c r="G559" i="7"/>
  <c r="AQ504" i="3"/>
  <c r="A606" i="15"/>
  <c r="W543" i="3"/>
  <c r="F598" i="7" s="1"/>
  <c r="H559" i="7"/>
  <c r="E597" i="7"/>
  <c r="V596" i="7"/>
  <c r="U596" i="7"/>
  <c r="E598" i="7"/>
  <c r="B598" i="7"/>
  <c r="N543" i="3"/>
  <c r="R543" i="3" s="1"/>
  <c r="K608" i="15" s="1"/>
  <c r="B542" i="3"/>
  <c r="Q596" i="7"/>
  <c r="R596" i="7"/>
  <c r="M596" i="7"/>
  <c r="N596" i="7"/>
  <c r="J596" i="7"/>
  <c r="AH541" i="3"/>
  <c r="P606" i="15" s="1"/>
  <c r="AP541" i="3"/>
  <c r="I545" i="3"/>
  <c r="E545" i="3"/>
  <c r="C610" i="15" s="1"/>
  <c r="D545" i="3"/>
  <c r="D609" i="15" l="1"/>
  <c r="J609" i="15"/>
  <c r="N609" i="15"/>
  <c r="O609" i="15"/>
  <c r="F609" i="15"/>
  <c r="W544" i="3"/>
  <c r="F599" i="7" s="1"/>
  <c r="S545" i="3"/>
  <c r="AR505" i="3"/>
  <c r="AT505" i="3" s="1"/>
  <c r="AK545" i="3"/>
  <c r="G545" i="3"/>
  <c r="H545" i="3"/>
  <c r="AA600" i="7"/>
  <c r="Q610" i="15" s="1"/>
  <c r="S506" i="3"/>
  <c r="H596" i="7"/>
  <c r="AQ541" i="3"/>
  <c r="G598" i="7"/>
  <c r="G560" i="7"/>
  <c r="AQ505" i="3"/>
  <c r="I600" i="7"/>
  <c r="AP506" i="3"/>
  <c r="I561" i="7"/>
  <c r="C545" i="3"/>
  <c r="B610" i="15" s="1"/>
  <c r="AN506" i="3"/>
  <c r="S598" i="7" a="1"/>
  <c r="S598" i="7" s="1"/>
  <c r="D598" i="7"/>
  <c r="P598" i="7" a="1"/>
  <c r="P598" i="7" s="1"/>
  <c r="K598" i="7" a="1"/>
  <c r="K598" i="7" s="1"/>
  <c r="X598" i="7" a="1"/>
  <c r="X598" i="7" s="1"/>
  <c r="L598" i="7" a="1"/>
  <c r="L598" i="7" s="1"/>
  <c r="O598" i="7" a="1"/>
  <c r="O598" i="7" s="1"/>
  <c r="T598" i="7" a="1"/>
  <c r="T598" i="7" s="1"/>
  <c r="W598" i="7" a="1"/>
  <c r="W598" i="7" s="1"/>
  <c r="D597" i="7"/>
  <c r="X597" i="7" a="1"/>
  <c r="X597" i="7" s="1"/>
  <c r="O597" i="7" a="1"/>
  <c r="O597" i="7" s="1"/>
  <c r="P597" i="7" a="1"/>
  <c r="P597" i="7" s="1"/>
  <c r="W597" i="7" a="1"/>
  <c r="W597" i="7" s="1"/>
  <c r="K597" i="7" a="1"/>
  <c r="K597" i="7" s="1"/>
  <c r="T597" i="7" a="1"/>
  <c r="T597" i="7" s="1"/>
  <c r="L597" i="7" a="1"/>
  <c r="L597" i="7" s="1"/>
  <c r="S597" i="7" a="1"/>
  <c r="S597" i="7" s="1"/>
  <c r="B544" i="3"/>
  <c r="AK506" i="3"/>
  <c r="J561" i="7"/>
  <c r="AH506" i="3"/>
  <c r="P571" i="15" s="1"/>
  <c r="AR542" i="3"/>
  <c r="AT542" i="3" s="1"/>
  <c r="N544" i="3"/>
  <c r="R544" i="3" s="1"/>
  <c r="K609" i="15" s="1"/>
  <c r="B599" i="7"/>
  <c r="E599" i="7"/>
  <c r="AR543" i="3"/>
  <c r="AT543" i="3" s="1"/>
  <c r="H560" i="7"/>
  <c r="I546" i="3"/>
  <c r="E546" i="3"/>
  <c r="C611" i="15" s="1"/>
  <c r="D546" i="3"/>
  <c r="S546" i="3"/>
  <c r="W545" i="3" l="1"/>
  <c r="F600" i="7" s="1"/>
  <c r="AR506" i="3"/>
  <c r="AT506" i="3" s="1"/>
  <c r="S507" i="3"/>
  <c r="AK546" i="3"/>
  <c r="I601" i="7"/>
  <c r="AP507" i="3"/>
  <c r="I562" i="7"/>
  <c r="G599" i="7"/>
  <c r="H561" i="7"/>
  <c r="M597" i="7"/>
  <c r="N597" i="7"/>
  <c r="Q597" i="7"/>
  <c r="R597" i="7"/>
  <c r="Z598" i="7"/>
  <c r="Y598" i="7"/>
  <c r="G561" i="7"/>
  <c r="AQ506" i="3"/>
  <c r="AK507" i="3"/>
  <c r="F545" i="3"/>
  <c r="E610" i="15" s="1"/>
  <c r="N598" i="7"/>
  <c r="M598" i="7"/>
  <c r="J597" i="7"/>
  <c r="AH542" i="3"/>
  <c r="P607" i="15" s="1"/>
  <c r="AP542" i="3"/>
  <c r="AR544" i="3"/>
  <c r="AT544" i="3" s="1"/>
  <c r="U597" i="7"/>
  <c r="V597" i="7"/>
  <c r="U598" i="7"/>
  <c r="V598" i="7"/>
  <c r="AN542" i="3"/>
  <c r="O599" i="7" a="1"/>
  <c r="O599" i="7" s="1"/>
  <c r="K599" i="7" a="1"/>
  <c r="K599" i="7" s="1"/>
  <c r="W599" i="7" a="1"/>
  <c r="W599" i="7" s="1"/>
  <c r="L599" i="7" a="1"/>
  <c r="L599" i="7" s="1"/>
  <c r="D599" i="7"/>
  <c r="P599" i="7" a="1"/>
  <c r="P599" i="7" s="1"/>
  <c r="T599" i="7" a="1"/>
  <c r="T599" i="7" s="1"/>
  <c r="X599" i="7" a="1"/>
  <c r="X599" i="7" s="1"/>
  <c r="S599" i="7" a="1"/>
  <c r="S599" i="7" s="1"/>
  <c r="A608" i="15"/>
  <c r="AN543" i="3"/>
  <c r="AN507" i="3"/>
  <c r="AH507" i="3"/>
  <c r="P572" i="15" s="1"/>
  <c r="J562" i="7"/>
  <c r="G546" i="3"/>
  <c r="H546" i="3"/>
  <c r="AA601" i="7"/>
  <c r="Q611" i="15" s="1"/>
  <c r="C546" i="3"/>
  <c r="B611" i="15" s="1"/>
  <c r="A607" i="15"/>
  <c r="J598" i="7"/>
  <c r="AH543" i="3"/>
  <c r="P608" i="15" s="1"/>
  <c r="AP543" i="3"/>
  <c r="Z597" i="7"/>
  <c r="Y597" i="7"/>
  <c r="Q598" i="7"/>
  <c r="R598" i="7"/>
  <c r="N545" i="3"/>
  <c r="R545" i="3" s="1"/>
  <c r="K610" i="15" s="1"/>
  <c r="B600" i="7"/>
  <c r="I547" i="3"/>
  <c r="E547" i="3"/>
  <c r="C612" i="15" s="1"/>
  <c r="D547" i="3"/>
  <c r="D610" i="15" l="1"/>
  <c r="F610" i="15" s="1"/>
  <c r="J610" i="15"/>
  <c r="N610" i="15"/>
  <c r="O610" i="15"/>
  <c r="S547" i="3"/>
  <c r="AR507" i="3"/>
  <c r="AT507" i="3" s="1"/>
  <c r="AN544" i="3"/>
  <c r="E600" i="7"/>
  <c r="AQ507" i="3"/>
  <c r="G562" i="7"/>
  <c r="W546" i="3"/>
  <c r="F601" i="7" s="1"/>
  <c r="H562" i="7"/>
  <c r="I602" i="7"/>
  <c r="AP508" i="3"/>
  <c r="I563" i="7"/>
  <c r="G600" i="7"/>
  <c r="AK547" i="3"/>
  <c r="F547" i="3"/>
  <c r="E612" i="15" s="1"/>
  <c r="AK508" i="3"/>
  <c r="AH508" i="3"/>
  <c r="P573" i="15" s="1"/>
  <c r="J563" i="7"/>
  <c r="C547" i="3"/>
  <c r="B612" i="15" s="1"/>
  <c r="H598" i="7"/>
  <c r="AQ543" i="3"/>
  <c r="Z599" i="7"/>
  <c r="Y599" i="7"/>
  <c r="M599" i="7"/>
  <c r="N599" i="7"/>
  <c r="F546" i="3"/>
  <c r="E611" i="15" s="1"/>
  <c r="AH544" i="3"/>
  <c r="P609" i="15" s="1"/>
  <c r="J599" i="7"/>
  <c r="AP544" i="3"/>
  <c r="R599" i="7"/>
  <c r="Q599" i="7"/>
  <c r="S508" i="3"/>
  <c r="AN508" i="3"/>
  <c r="AA602" i="7"/>
  <c r="Q612" i="15" s="1"/>
  <c r="G547" i="3"/>
  <c r="H547" i="3"/>
  <c r="N546" i="3"/>
  <c r="R546" i="3" s="1"/>
  <c r="K611" i="15" s="1"/>
  <c r="B601" i="7"/>
  <c r="U599" i="7"/>
  <c r="V599" i="7"/>
  <c r="A609" i="15"/>
  <c r="H597" i="7"/>
  <c r="AQ542" i="3"/>
  <c r="B545" i="3"/>
  <c r="I548" i="3"/>
  <c r="E548" i="3"/>
  <c r="C613" i="15" s="1"/>
  <c r="D548" i="3"/>
  <c r="D611" i="15" l="1"/>
  <c r="F611" i="15" s="1"/>
  <c r="J611" i="15"/>
  <c r="N611" i="15"/>
  <c r="O611" i="15"/>
  <c r="D612" i="15"/>
  <c r="F612" i="15" s="1"/>
  <c r="J612" i="15"/>
  <c r="N612" i="15"/>
  <c r="O612" i="15"/>
  <c r="W547" i="3"/>
  <c r="F602" i="7" s="1"/>
  <c r="AR508" i="3"/>
  <c r="AT508" i="3" s="1"/>
  <c r="S509" i="3"/>
  <c r="AN509" i="3"/>
  <c r="AA603" i="7"/>
  <c r="Q613" i="15" s="1"/>
  <c r="H548" i="3"/>
  <c r="G548" i="3"/>
  <c r="B547" i="3"/>
  <c r="I603" i="7"/>
  <c r="S548" i="3"/>
  <c r="AP509" i="3"/>
  <c r="I564" i="7"/>
  <c r="AR545" i="3"/>
  <c r="AT545" i="3" s="1"/>
  <c r="E601" i="7"/>
  <c r="B546" i="3"/>
  <c r="AK548" i="3"/>
  <c r="AK509" i="3"/>
  <c r="J564" i="7"/>
  <c r="AH509" i="3"/>
  <c r="P574" i="15" s="1"/>
  <c r="F548" i="3"/>
  <c r="E613" i="15" s="1"/>
  <c r="C548" i="3"/>
  <c r="B613" i="15" s="1"/>
  <c r="G601" i="7"/>
  <c r="H599" i="7"/>
  <c r="AQ544" i="3"/>
  <c r="B602" i="7"/>
  <c r="N547" i="3"/>
  <c r="R547" i="3" s="1"/>
  <c r="K612" i="15" s="1"/>
  <c r="H563" i="7"/>
  <c r="E602" i="7"/>
  <c r="G563" i="7"/>
  <c r="AQ508" i="3"/>
  <c r="X600" i="7" a="1"/>
  <c r="X600" i="7" s="1"/>
  <c r="T600" i="7" a="1"/>
  <c r="T600" i="7" s="1"/>
  <c r="O600" i="7" a="1"/>
  <c r="O600" i="7" s="1"/>
  <c r="K600" i="7" a="1"/>
  <c r="K600" i="7" s="1"/>
  <c r="W600" i="7" a="1"/>
  <c r="W600" i="7" s="1"/>
  <c r="S600" i="7" a="1"/>
  <c r="S600" i="7" s="1"/>
  <c r="D600" i="7"/>
  <c r="P600" i="7" a="1"/>
  <c r="P600" i="7" s="1"/>
  <c r="L600" i="7" a="1"/>
  <c r="L600" i="7" s="1"/>
  <c r="I549" i="3"/>
  <c r="E549" i="3"/>
  <c r="C614" i="15" s="1"/>
  <c r="D549" i="3"/>
  <c r="D613" i="15" l="1"/>
  <c r="J613" i="15"/>
  <c r="N613" i="15"/>
  <c r="O613" i="15"/>
  <c r="F613" i="15"/>
  <c r="S549" i="3"/>
  <c r="W548" i="3"/>
  <c r="F603" i="7" s="1"/>
  <c r="AR547" i="3"/>
  <c r="AT547" i="3" s="1"/>
  <c r="AR509" i="3"/>
  <c r="AT509" i="3" s="1"/>
  <c r="I565" i="7"/>
  <c r="AP510" i="3"/>
  <c r="V600" i="7"/>
  <c r="U600" i="7"/>
  <c r="G602" i="7"/>
  <c r="AN545" i="3"/>
  <c r="J600" i="7"/>
  <c r="AH545" i="3"/>
  <c r="P610" i="15" s="1"/>
  <c r="AP545" i="3"/>
  <c r="E603" i="7"/>
  <c r="AR546" i="3"/>
  <c r="AT546" i="3" s="1"/>
  <c r="AH510" i="3"/>
  <c r="P575" i="15" s="1"/>
  <c r="J565" i="7"/>
  <c r="C549" i="3"/>
  <c r="B614" i="15" s="1"/>
  <c r="I604" i="7"/>
  <c r="Z600" i="7"/>
  <c r="Y600" i="7"/>
  <c r="B603" i="7"/>
  <c r="N548" i="3"/>
  <c r="R548" i="3" s="1"/>
  <c r="K613" i="15" s="1"/>
  <c r="H564" i="7"/>
  <c r="A610" i="15"/>
  <c r="X601" i="7" a="1"/>
  <c r="X601" i="7" s="1"/>
  <c r="S601" i="7" a="1"/>
  <c r="S601" i="7" s="1"/>
  <c r="T601" i="7" a="1"/>
  <c r="T601" i="7" s="1"/>
  <c r="W601" i="7" a="1"/>
  <c r="W601" i="7" s="1"/>
  <c r="L601" i="7" a="1"/>
  <c r="L601" i="7" s="1"/>
  <c r="K601" i="7" a="1"/>
  <c r="K601" i="7" s="1"/>
  <c r="D601" i="7"/>
  <c r="O601" i="7" a="1"/>
  <c r="O601" i="7" s="1"/>
  <c r="P601" i="7" a="1"/>
  <c r="P601" i="7" s="1"/>
  <c r="G564" i="7"/>
  <c r="AQ509" i="3"/>
  <c r="AK510" i="3"/>
  <c r="B548" i="3"/>
  <c r="AK549" i="3"/>
  <c r="AN510" i="3"/>
  <c r="G549" i="3"/>
  <c r="AA604" i="7"/>
  <c r="Q614" i="15" s="1"/>
  <c r="H549" i="3"/>
  <c r="M600" i="7"/>
  <c r="N600" i="7"/>
  <c r="S510" i="3"/>
  <c r="F549" i="3"/>
  <c r="E614" i="15" s="1"/>
  <c r="R600" i="7"/>
  <c r="Q600" i="7"/>
  <c r="W602" i="7" a="1"/>
  <c r="W602" i="7" s="1"/>
  <c r="T602" i="7" a="1"/>
  <c r="T602" i="7" s="1"/>
  <c r="O602" i="7" a="1"/>
  <c r="O602" i="7" s="1"/>
  <c r="X602" i="7" a="1"/>
  <c r="X602" i="7" s="1"/>
  <c r="L602" i="7" a="1"/>
  <c r="L602" i="7" s="1"/>
  <c r="S602" i="7" a="1"/>
  <c r="S602" i="7" s="1"/>
  <c r="D602" i="7"/>
  <c r="K602" i="7" a="1"/>
  <c r="K602" i="7" s="1"/>
  <c r="P602" i="7" a="1"/>
  <c r="P602" i="7" s="1"/>
  <c r="I550" i="3"/>
  <c r="D550" i="3"/>
  <c r="E550" i="3"/>
  <c r="C615" i="15" s="1"/>
  <c r="D614" i="15" l="1"/>
  <c r="J614" i="15"/>
  <c r="N614" i="15"/>
  <c r="O614" i="15"/>
  <c r="F614" i="15"/>
  <c r="AR510" i="3"/>
  <c r="AT510" i="3" s="1"/>
  <c r="AK550" i="3"/>
  <c r="I605" i="7"/>
  <c r="AH511" i="3"/>
  <c r="P576" i="15" s="1"/>
  <c r="J566" i="7"/>
  <c r="F550" i="3"/>
  <c r="E615" i="15" s="1"/>
  <c r="AN547" i="3"/>
  <c r="S511" i="3"/>
  <c r="AA605" i="7"/>
  <c r="Q615" i="15" s="1"/>
  <c r="G550" i="3"/>
  <c r="H550" i="3"/>
  <c r="S550" i="3"/>
  <c r="AN511" i="3"/>
  <c r="C550" i="3"/>
  <c r="B615" i="15" s="1"/>
  <c r="Y602" i="7"/>
  <c r="Z602" i="7"/>
  <c r="AR548" i="3"/>
  <c r="AT548" i="3" s="1"/>
  <c r="R601" i="7"/>
  <c r="Q601" i="7"/>
  <c r="N601" i="7"/>
  <c r="M601" i="7"/>
  <c r="Y601" i="7"/>
  <c r="Z601" i="7"/>
  <c r="A612" i="15"/>
  <c r="AK511" i="3"/>
  <c r="B604" i="7"/>
  <c r="N549" i="3"/>
  <c r="R549" i="3" s="1"/>
  <c r="K614" i="15" s="1"/>
  <c r="H600" i="7"/>
  <c r="AQ545" i="3"/>
  <c r="U602" i="7"/>
  <c r="V602" i="7"/>
  <c r="B549" i="3"/>
  <c r="W549" i="3"/>
  <c r="F604" i="7" s="1"/>
  <c r="J602" i="7"/>
  <c r="AH547" i="3"/>
  <c r="P612" i="15" s="1"/>
  <c r="AP547" i="3"/>
  <c r="V601" i="7"/>
  <c r="U601" i="7"/>
  <c r="AN546" i="3"/>
  <c r="G603" i="7"/>
  <c r="I566" i="7"/>
  <c r="AP511" i="3"/>
  <c r="R602" i="7"/>
  <c r="Q602" i="7"/>
  <c r="M602" i="7"/>
  <c r="N602" i="7"/>
  <c r="E604" i="7"/>
  <c r="J601" i="7"/>
  <c r="AH546" i="3"/>
  <c r="P611" i="15" s="1"/>
  <c r="AP546" i="3"/>
  <c r="H565" i="7"/>
  <c r="A611" i="15"/>
  <c r="X603" i="7" a="1"/>
  <c r="X603" i="7" s="1"/>
  <c r="D603" i="7"/>
  <c r="L603" i="7" a="1"/>
  <c r="L603" i="7" s="1"/>
  <c r="P603" i="7" a="1"/>
  <c r="P603" i="7" s="1"/>
  <c r="K603" i="7" a="1"/>
  <c r="K603" i="7" s="1"/>
  <c r="W603" i="7" a="1"/>
  <c r="W603" i="7" s="1"/>
  <c r="T603" i="7" a="1"/>
  <c r="T603" i="7" s="1"/>
  <c r="O603" i="7" a="1"/>
  <c r="O603" i="7" s="1"/>
  <c r="S603" i="7" a="1"/>
  <c r="S603" i="7" s="1"/>
  <c r="G565" i="7"/>
  <c r="AQ510" i="3"/>
  <c r="I551" i="3"/>
  <c r="E551" i="3"/>
  <c r="C616" i="15" s="1"/>
  <c r="D551" i="3"/>
  <c r="D615" i="15" l="1"/>
  <c r="F615" i="15" s="1"/>
  <c r="J615" i="15"/>
  <c r="N615" i="15"/>
  <c r="O615" i="15"/>
  <c r="S551" i="3"/>
  <c r="W550" i="3"/>
  <c r="F605" i="7" s="1"/>
  <c r="S512" i="3"/>
  <c r="AR511" i="3"/>
  <c r="AT511" i="3" s="1"/>
  <c r="AH512" i="3"/>
  <c r="P577" i="15" s="1"/>
  <c r="J567" i="7"/>
  <c r="H601" i="7"/>
  <c r="AQ546" i="3"/>
  <c r="AN548" i="3"/>
  <c r="I606" i="7"/>
  <c r="AP512" i="3"/>
  <c r="I567" i="7"/>
  <c r="C551" i="3"/>
  <c r="B616" i="15" s="1"/>
  <c r="Z603" i="7"/>
  <c r="Y603" i="7"/>
  <c r="AK551" i="3"/>
  <c r="AN512" i="3"/>
  <c r="V603" i="7"/>
  <c r="U603" i="7"/>
  <c r="M603" i="7"/>
  <c r="N603" i="7"/>
  <c r="S604" i="7" a="1"/>
  <c r="S604" i="7" s="1"/>
  <c r="T604" i="7" a="1"/>
  <c r="T604" i="7" s="1"/>
  <c r="K604" i="7" a="1"/>
  <c r="K604" i="7" s="1"/>
  <c r="O604" i="7" a="1"/>
  <c r="O604" i="7" s="1"/>
  <c r="D604" i="7"/>
  <c r="L604" i="7" a="1"/>
  <c r="L604" i="7" s="1"/>
  <c r="P604" i="7" a="1"/>
  <c r="P604" i="7" s="1"/>
  <c r="W604" i="7" a="1"/>
  <c r="W604" i="7" s="1"/>
  <c r="X604" i="7" a="1"/>
  <c r="X604" i="7" s="1"/>
  <c r="G566" i="7"/>
  <c r="AQ511" i="3"/>
  <c r="AH548" i="3"/>
  <c r="P613" i="15" s="1"/>
  <c r="J603" i="7"/>
  <c r="AP548" i="3"/>
  <c r="AR549" i="3"/>
  <c r="AT549" i="3" s="1"/>
  <c r="B605" i="7"/>
  <c r="N550" i="3"/>
  <c r="R550" i="3" s="1"/>
  <c r="K615" i="15" s="1"/>
  <c r="E605" i="7"/>
  <c r="H566" i="7"/>
  <c r="H602" i="7"/>
  <c r="AQ547" i="3"/>
  <c r="B550" i="3"/>
  <c r="AK512" i="3"/>
  <c r="H551" i="3"/>
  <c r="AA606" i="7"/>
  <c r="Q616" i="15" s="1"/>
  <c r="G551" i="3"/>
  <c r="R603" i="7"/>
  <c r="Q603" i="7"/>
  <c r="A613" i="15"/>
  <c r="G604" i="7"/>
  <c r="I552" i="3"/>
  <c r="E552" i="3"/>
  <c r="C617" i="15" s="1"/>
  <c r="D552" i="3"/>
  <c r="S552" i="3" l="1"/>
  <c r="F551" i="3"/>
  <c r="E616" i="15" s="1"/>
  <c r="AR550" i="3"/>
  <c r="AT550" i="3" s="1"/>
  <c r="W551" i="3"/>
  <c r="F606" i="7" s="1"/>
  <c r="AR512" i="3"/>
  <c r="AT512" i="3" s="1"/>
  <c r="I568" i="7"/>
  <c r="AP513" i="3"/>
  <c r="AN549" i="3"/>
  <c r="I607" i="7"/>
  <c r="AH513" i="3"/>
  <c r="P578" i="15" s="1"/>
  <c r="J568" i="7"/>
  <c r="AK552" i="3"/>
  <c r="AN513" i="3"/>
  <c r="AK513" i="3"/>
  <c r="AH549" i="3"/>
  <c r="P614" i="15" s="1"/>
  <c r="J604" i="7"/>
  <c r="AP549" i="3"/>
  <c r="S605" i="7" a="1"/>
  <c r="S605" i="7" s="1"/>
  <c r="P605" i="7" a="1"/>
  <c r="P605" i="7" s="1"/>
  <c r="X605" i="7" a="1"/>
  <c r="X605" i="7" s="1"/>
  <c r="L605" i="7" a="1"/>
  <c r="L605" i="7" s="1"/>
  <c r="K605" i="7" a="1"/>
  <c r="K605" i="7" s="1"/>
  <c r="O605" i="7" a="1"/>
  <c r="O605" i="7" s="1"/>
  <c r="D605" i="7"/>
  <c r="T605" i="7" a="1"/>
  <c r="T605" i="7" s="1"/>
  <c r="W605" i="7" a="1"/>
  <c r="W605" i="7" s="1"/>
  <c r="G605" i="7"/>
  <c r="H603" i="7"/>
  <c r="AQ548" i="3"/>
  <c r="Z604" i="7"/>
  <c r="Y604" i="7"/>
  <c r="B606" i="7"/>
  <c r="N551" i="3"/>
  <c r="R551" i="3" s="1"/>
  <c r="K616" i="15" s="1"/>
  <c r="S513" i="3"/>
  <c r="AA607" i="7"/>
  <c r="Q617" i="15" s="1"/>
  <c r="H552" i="3"/>
  <c r="G552" i="3"/>
  <c r="A614" i="15"/>
  <c r="C552" i="3"/>
  <c r="B617" i="15" s="1"/>
  <c r="Q604" i="7"/>
  <c r="R604" i="7"/>
  <c r="E606" i="7"/>
  <c r="AQ512" i="3"/>
  <c r="G567" i="7"/>
  <c r="N604" i="7"/>
  <c r="M604" i="7"/>
  <c r="U604" i="7"/>
  <c r="V604" i="7"/>
  <c r="B551" i="3"/>
  <c r="H567" i="7"/>
  <c r="I553" i="3"/>
  <c r="E553" i="3"/>
  <c r="C618" i="15" s="1"/>
  <c r="D553" i="3"/>
  <c r="D616" i="15" l="1"/>
  <c r="F616" i="15" s="1"/>
  <c r="J616" i="15"/>
  <c r="N616" i="15"/>
  <c r="O616" i="15"/>
  <c r="S553" i="3"/>
  <c r="AR551" i="3"/>
  <c r="AT551" i="3" s="1"/>
  <c r="AR513" i="3"/>
  <c r="AT513" i="3" s="1"/>
  <c r="AP514" i="3"/>
  <c r="I569" i="7"/>
  <c r="AN514" i="3"/>
  <c r="G553" i="3"/>
  <c r="H553" i="3"/>
  <c r="AA608" i="7"/>
  <c r="Q618" i="15" s="1"/>
  <c r="G606" i="7"/>
  <c r="Y605" i="7"/>
  <c r="Z605" i="7"/>
  <c r="W552" i="3"/>
  <c r="F607" i="7" s="1"/>
  <c r="H568" i="7"/>
  <c r="F553" i="3"/>
  <c r="E618" i="15" s="1"/>
  <c r="C553" i="3"/>
  <c r="B618" i="15" s="1"/>
  <c r="J605" i="7"/>
  <c r="AH550" i="3"/>
  <c r="P615" i="15" s="1"/>
  <c r="AP550" i="3"/>
  <c r="J569" i="7"/>
  <c r="AH514" i="3"/>
  <c r="P579" i="15" s="1"/>
  <c r="K606" i="7" a="1"/>
  <c r="K606" i="7" s="1"/>
  <c r="T606" i="7" a="1"/>
  <c r="T606" i="7" s="1"/>
  <c r="O606" i="7" a="1"/>
  <c r="O606" i="7" s="1"/>
  <c r="S606" i="7" a="1"/>
  <c r="S606" i="7" s="1"/>
  <c r="L606" i="7" a="1"/>
  <c r="L606" i="7" s="1"/>
  <c r="P606" i="7" a="1"/>
  <c r="P606" i="7" s="1"/>
  <c r="D606" i="7"/>
  <c r="W606" i="7" a="1"/>
  <c r="W606" i="7" s="1"/>
  <c r="X606" i="7" a="1"/>
  <c r="X606" i="7" s="1"/>
  <c r="AN550" i="3"/>
  <c r="A615" i="15"/>
  <c r="Q605" i="7"/>
  <c r="R605" i="7"/>
  <c r="H604" i="7"/>
  <c r="AQ549" i="3"/>
  <c r="N552" i="3"/>
  <c r="R552" i="3" s="1"/>
  <c r="K617" i="15" s="1"/>
  <c r="B607" i="7"/>
  <c r="F552" i="3"/>
  <c r="E617" i="15" s="1"/>
  <c r="AQ513" i="3"/>
  <c r="G568" i="7"/>
  <c r="S514" i="3"/>
  <c r="I608" i="7"/>
  <c r="AK553" i="3"/>
  <c r="AK514" i="3"/>
  <c r="U605" i="7"/>
  <c r="V605" i="7"/>
  <c r="M605" i="7"/>
  <c r="N605" i="7"/>
  <c r="I554" i="3"/>
  <c r="E554" i="3"/>
  <c r="C619" i="15" s="1"/>
  <c r="D554" i="3"/>
  <c r="D617" i="15" l="1"/>
  <c r="F617" i="15" s="1"/>
  <c r="J617" i="15"/>
  <c r="N617" i="15"/>
  <c r="O617" i="15"/>
  <c r="D618" i="15"/>
  <c r="J618" i="15"/>
  <c r="N618" i="15"/>
  <c r="O618" i="15"/>
  <c r="F618" i="15"/>
  <c r="W553" i="3"/>
  <c r="F608" i="7" s="1"/>
  <c r="S515" i="3"/>
  <c r="AR514" i="3"/>
  <c r="AT514" i="3" s="1"/>
  <c r="B552" i="3"/>
  <c r="A616" i="15"/>
  <c r="R606" i="7"/>
  <c r="Q606" i="7"/>
  <c r="V606" i="7"/>
  <c r="U606" i="7"/>
  <c r="AQ550" i="3"/>
  <c r="H605" i="7"/>
  <c r="B608" i="7"/>
  <c r="N553" i="3"/>
  <c r="R553" i="3" s="1"/>
  <c r="K618" i="15" s="1"/>
  <c r="AN551" i="3"/>
  <c r="AK554" i="3"/>
  <c r="I609" i="7"/>
  <c r="AH515" i="3"/>
  <c r="P580" i="15" s="1"/>
  <c r="J570" i="7"/>
  <c r="AK515" i="3"/>
  <c r="AA609" i="7"/>
  <c r="Q619" i="15" s="1"/>
  <c r="H554" i="3"/>
  <c r="G554" i="3"/>
  <c r="C554" i="3"/>
  <c r="B619" i="15" s="1"/>
  <c r="S554" i="3"/>
  <c r="I570" i="7"/>
  <c r="AP515" i="3"/>
  <c r="E607" i="7"/>
  <c r="G607" i="7"/>
  <c r="Z606" i="7"/>
  <c r="Y606" i="7"/>
  <c r="M606" i="7"/>
  <c r="N606" i="7"/>
  <c r="H569" i="7"/>
  <c r="B553" i="3"/>
  <c r="AP551" i="3"/>
  <c r="AH551" i="3"/>
  <c r="P616" i="15" s="1"/>
  <c r="J606" i="7"/>
  <c r="E608" i="7"/>
  <c r="G569" i="7"/>
  <c r="AQ514" i="3"/>
  <c r="AN515" i="3"/>
  <c r="I555" i="3"/>
  <c r="E555" i="3"/>
  <c r="C620" i="15" s="1"/>
  <c r="D555" i="3"/>
  <c r="S555" i="3" l="1"/>
  <c r="AR515" i="3"/>
  <c r="AT515" i="3" s="1"/>
  <c r="G570" i="7"/>
  <c r="AQ515" i="3"/>
  <c r="N554" i="3"/>
  <c r="R554" i="3" s="1"/>
  <c r="K619" i="15" s="1"/>
  <c r="B609" i="7"/>
  <c r="AN516" i="3"/>
  <c r="I571" i="7"/>
  <c r="AP516" i="3"/>
  <c r="F554" i="3"/>
  <c r="E619" i="15" s="1"/>
  <c r="AK516" i="3"/>
  <c r="C555" i="3"/>
  <c r="B620" i="15" s="1"/>
  <c r="L608" i="7" a="1"/>
  <c r="L608" i="7" s="1"/>
  <c r="O608" i="7" a="1"/>
  <c r="O608" i="7" s="1"/>
  <c r="W608" i="7" a="1"/>
  <c r="W608" i="7" s="1"/>
  <c r="D608" i="7"/>
  <c r="P608" i="7" a="1"/>
  <c r="P608" i="7" s="1"/>
  <c r="T608" i="7" a="1"/>
  <c r="T608" i="7" s="1"/>
  <c r="K608" i="7" a="1"/>
  <c r="K608" i="7" s="1"/>
  <c r="X608" i="7" a="1"/>
  <c r="X608" i="7" s="1"/>
  <c r="S608" i="7" a="1"/>
  <c r="S608" i="7" s="1"/>
  <c r="AR553" i="3"/>
  <c r="AT553" i="3" s="1"/>
  <c r="F555" i="3"/>
  <c r="E620" i="15" s="1"/>
  <c r="I610" i="7"/>
  <c r="S516" i="3"/>
  <c r="AH516" i="3"/>
  <c r="P581" i="15" s="1"/>
  <c r="J571" i="7"/>
  <c r="G555" i="3"/>
  <c r="AA610" i="7"/>
  <c r="Q620" i="15" s="1"/>
  <c r="H555" i="3"/>
  <c r="H606" i="7"/>
  <c r="AQ551" i="3"/>
  <c r="W554" i="3"/>
  <c r="F609" i="7" s="1"/>
  <c r="H570" i="7"/>
  <c r="AK555" i="3"/>
  <c r="K607" i="7" a="1"/>
  <c r="K607" i="7" s="1"/>
  <c r="P607" i="7" a="1"/>
  <c r="P607" i="7" s="1"/>
  <c r="T607" i="7" a="1"/>
  <c r="T607" i="7" s="1"/>
  <c r="S607" i="7" a="1"/>
  <c r="S607" i="7" s="1"/>
  <c r="D607" i="7"/>
  <c r="W607" i="7" a="1"/>
  <c r="W607" i="7" s="1"/>
  <c r="O607" i="7" a="1"/>
  <c r="O607" i="7" s="1"/>
  <c r="X607" i="7" a="1"/>
  <c r="X607" i="7" s="1"/>
  <c r="L607" i="7" a="1"/>
  <c r="L607" i="7" s="1"/>
  <c r="G608" i="7"/>
  <c r="AR552" i="3"/>
  <c r="AT552" i="3" s="1"/>
  <c r="I556" i="3"/>
  <c r="E556" i="3"/>
  <c r="C621" i="15" s="1"/>
  <c r="D556" i="3"/>
  <c r="D620" i="15" l="1"/>
  <c r="F620" i="15" s="1"/>
  <c r="J620" i="15"/>
  <c r="N620" i="15"/>
  <c r="O620" i="15"/>
  <c r="D619" i="15"/>
  <c r="F619" i="15" s="1"/>
  <c r="J619" i="15"/>
  <c r="N619" i="15"/>
  <c r="O619" i="15"/>
  <c r="S556" i="3"/>
  <c r="AR516" i="3"/>
  <c r="AT516" i="3" s="1"/>
  <c r="E609" i="7"/>
  <c r="J607" i="7"/>
  <c r="AH552" i="3"/>
  <c r="P617" i="15" s="1"/>
  <c r="AP552" i="3"/>
  <c r="G609" i="7"/>
  <c r="A617" i="15"/>
  <c r="F556" i="3"/>
  <c r="E621" i="15" s="1"/>
  <c r="E610" i="7"/>
  <c r="R608" i="7"/>
  <c r="Q608" i="7"/>
  <c r="AN552" i="3"/>
  <c r="B555" i="3"/>
  <c r="AK556" i="3"/>
  <c r="Q607" i="7"/>
  <c r="R607" i="7"/>
  <c r="J608" i="7"/>
  <c r="AH553" i="3"/>
  <c r="P618" i="15" s="1"/>
  <c r="AP553" i="3"/>
  <c r="I572" i="7"/>
  <c r="AP517" i="3"/>
  <c r="AH517" i="3"/>
  <c r="P582" i="15" s="1"/>
  <c r="J572" i="7"/>
  <c r="M607" i="7"/>
  <c r="N607" i="7"/>
  <c r="U608" i="7"/>
  <c r="V608" i="7"/>
  <c r="B610" i="7"/>
  <c r="N555" i="3"/>
  <c r="R555" i="3" s="1"/>
  <c r="K620" i="15" s="1"/>
  <c r="B554" i="3"/>
  <c r="A618" i="15"/>
  <c r="C556" i="3"/>
  <c r="B621" i="15" s="1"/>
  <c r="AK517" i="3"/>
  <c r="S517" i="3"/>
  <c r="Z607" i="7"/>
  <c r="Y607" i="7"/>
  <c r="M608" i="7"/>
  <c r="N608" i="7"/>
  <c r="I611" i="7"/>
  <c r="AN517" i="3"/>
  <c r="H556" i="3"/>
  <c r="G556" i="3"/>
  <c r="AA611" i="7"/>
  <c r="Q621" i="15" s="1"/>
  <c r="U607" i="7"/>
  <c r="V607" i="7"/>
  <c r="AN553" i="3"/>
  <c r="H571" i="7"/>
  <c r="Z608" i="7"/>
  <c r="Y608" i="7"/>
  <c r="W555" i="3"/>
  <c r="F610" i="7" s="1"/>
  <c r="AQ516" i="3"/>
  <c r="G571" i="7"/>
  <c r="I557" i="3"/>
  <c r="E557" i="3"/>
  <c r="C622" i="15" s="1"/>
  <c r="D557" i="3"/>
  <c r="D621" i="15" l="1"/>
  <c r="F621" i="15" s="1"/>
  <c r="J621" i="15"/>
  <c r="N621" i="15"/>
  <c r="O621" i="15"/>
  <c r="S557" i="3"/>
  <c r="S518" i="3"/>
  <c r="AR517" i="3"/>
  <c r="AT517" i="3" s="1"/>
  <c r="AK518" i="3"/>
  <c r="B611" i="7"/>
  <c r="N556" i="3"/>
  <c r="R556" i="3" s="1"/>
  <c r="K621" i="15" s="1"/>
  <c r="H608" i="7"/>
  <c r="AQ553" i="3"/>
  <c r="E611" i="7"/>
  <c r="H607" i="7"/>
  <c r="AQ552" i="3"/>
  <c r="I612" i="7"/>
  <c r="AK557" i="3"/>
  <c r="AR554" i="3"/>
  <c r="AT554" i="3" s="1"/>
  <c r="G610" i="7"/>
  <c r="H572" i="7"/>
  <c r="O610" i="7" a="1"/>
  <c r="O610" i="7" s="1"/>
  <c r="W610" i="7" a="1"/>
  <c r="W610" i="7" s="1"/>
  <c r="K610" i="7" a="1"/>
  <c r="K610" i="7" s="1"/>
  <c r="P610" i="7" a="1"/>
  <c r="P610" i="7" s="1"/>
  <c r="T610" i="7" a="1"/>
  <c r="T610" i="7" s="1"/>
  <c r="D610" i="7"/>
  <c r="X610" i="7" a="1"/>
  <c r="X610" i="7" s="1"/>
  <c r="S610" i="7" a="1"/>
  <c r="S610" i="7" s="1"/>
  <c r="L610" i="7" a="1"/>
  <c r="L610" i="7" s="1"/>
  <c r="AA612" i="7"/>
  <c r="Q622" i="15" s="1"/>
  <c r="G557" i="3"/>
  <c r="H557" i="3"/>
  <c r="J573" i="7"/>
  <c r="AH518" i="3"/>
  <c r="P583" i="15" s="1"/>
  <c r="AP518" i="3"/>
  <c r="I573" i="7"/>
  <c r="AN518" i="3"/>
  <c r="C557" i="3"/>
  <c r="B622" i="15" s="1"/>
  <c r="G572" i="7"/>
  <c r="AQ517" i="3"/>
  <c r="AR555" i="3"/>
  <c r="AT555" i="3" s="1"/>
  <c r="W556" i="3"/>
  <c r="F611" i="7" s="1"/>
  <c r="B556" i="3"/>
  <c r="D609" i="7"/>
  <c r="L609" i="7" a="1"/>
  <c r="L609" i="7" s="1"/>
  <c r="K609" i="7" a="1"/>
  <c r="K609" i="7" s="1"/>
  <c r="P609" i="7" a="1"/>
  <c r="P609" i="7" s="1"/>
  <c r="X609" i="7" a="1"/>
  <c r="X609" i="7" s="1"/>
  <c r="O609" i="7" a="1"/>
  <c r="O609" i="7" s="1"/>
  <c r="T609" i="7" a="1"/>
  <c r="T609" i="7" s="1"/>
  <c r="W609" i="7" a="1"/>
  <c r="W609" i="7" s="1"/>
  <c r="S609" i="7" a="1"/>
  <c r="S609" i="7" s="1"/>
  <c r="I558" i="3"/>
  <c r="D558" i="3"/>
  <c r="E558" i="3"/>
  <c r="C623" i="15" s="1"/>
  <c r="S519" i="3" l="1"/>
  <c r="F558" i="3"/>
  <c r="E623" i="15" s="1"/>
  <c r="AR518" i="3"/>
  <c r="AT518" i="3" s="1"/>
  <c r="AK519" i="3"/>
  <c r="AN519" i="3"/>
  <c r="Y609" i="7"/>
  <c r="Z609" i="7"/>
  <c r="AQ518" i="3"/>
  <c r="G573" i="7"/>
  <c r="N610" i="7"/>
  <c r="M610" i="7"/>
  <c r="U610" i="7"/>
  <c r="V610" i="7"/>
  <c r="G558" i="3"/>
  <c r="H558" i="3"/>
  <c r="AA613" i="7"/>
  <c r="Q623" i="15" s="1"/>
  <c r="S558" i="3"/>
  <c r="AH519" i="3"/>
  <c r="P584" i="15" s="1"/>
  <c r="J574" i="7"/>
  <c r="I574" i="7"/>
  <c r="AP519" i="3"/>
  <c r="R609" i="7"/>
  <c r="Q609" i="7"/>
  <c r="AR556" i="3"/>
  <c r="AT556" i="3" s="1"/>
  <c r="W557" i="3"/>
  <c r="F612" i="7" s="1"/>
  <c r="A620" i="15"/>
  <c r="AN554" i="3"/>
  <c r="Q610" i="7"/>
  <c r="R610" i="7"/>
  <c r="A619" i="15"/>
  <c r="W611" i="7" a="1"/>
  <c r="W611" i="7" s="1"/>
  <c r="L611" i="7" a="1"/>
  <c r="L611" i="7" s="1"/>
  <c r="P611" i="7" a="1"/>
  <c r="P611" i="7" s="1"/>
  <c r="O611" i="7" a="1"/>
  <c r="O611" i="7" s="1"/>
  <c r="X611" i="7" a="1"/>
  <c r="X611" i="7" s="1"/>
  <c r="D611" i="7"/>
  <c r="T611" i="7" a="1"/>
  <c r="T611" i="7" s="1"/>
  <c r="S611" i="7" a="1"/>
  <c r="S611" i="7" s="1"/>
  <c r="K611" i="7" a="1"/>
  <c r="K611" i="7" s="1"/>
  <c r="G611" i="7"/>
  <c r="M609" i="7"/>
  <c r="N609" i="7"/>
  <c r="AH555" i="3"/>
  <c r="P620" i="15" s="1"/>
  <c r="J610" i="7"/>
  <c r="AP555" i="3"/>
  <c r="N557" i="3"/>
  <c r="R557" i="3" s="1"/>
  <c r="K622" i="15" s="1"/>
  <c r="B612" i="7"/>
  <c r="AK558" i="3"/>
  <c r="I613" i="7"/>
  <c r="C558" i="3"/>
  <c r="B623" i="15" s="1"/>
  <c r="V609" i="7"/>
  <c r="U609" i="7"/>
  <c r="AN555" i="3"/>
  <c r="F557" i="3"/>
  <c r="E622" i="15" s="1"/>
  <c r="Z610" i="7"/>
  <c r="Y610" i="7"/>
  <c r="J609" i="7"/>
  <c r="AH554" i="3"/>
  <c r="P619" i="15" s="1"/>
  <c r="AP554" i="3"/>
  <c r="H573" i="7"/>
  <c r="I559" i="3"/>
  <c r="E559" i="3"/>
  <c r="C624" i="15" s="1"/>
  <c r="D559" i="3"/>
  <c r="D622" i="15" l="1"/>
  <c r="F622" i="15" s="1"/>
  <c r="J622" i="15"/>
  <c r="N622" i="15"/>
  <c r="O622" i="15"/>
  <c r="D623" i="15"/>
  <c r="F623" i="15" s="1"/>
  <c r="J623" i="15"/>
  <c r="N623" i="15"/>
  <c r="O623" i="15"/>
  <c r="S559" i="3"/>
  <c r="W558" i="3"/>
  <c r="F613" i="7" s="1"/>
  <c r="AR519" i="3"/>
  <c r="AT519" i="3" s="1"/>
  <c r="AN520" i="3"/>
  <c r="I614" i="7"/>
  <c r="AH520" i="3"/>
  <c r="P585" i="15" s="1"/>
  <c r="J575" i="7"/>
  <c r="I575" i="7"/>
  <c r="AP520" i="3"/>
  <c r="C559" i="3"/>
  <c r="B624" i="15" s="1"/>
  <c r="B557" i="3"/>
  <c r="N558" i="3"/>
  <c r="R558" i="3" s="1"/>
  <c r="K623" i="15" s="1"/>
  <c r="B613" i="7"/>
  <c r="AK559" i="3"/>
  <c r="AA614" i="7"/>
  <c r="Q624" i="15" s="1"/>
  <c r="H559" i="3"/>
  <c r="G559" i="3"/>
  <c r="E612" i="7"/>
  <c r="Y611" i="7"/>
  <c r="Z611" i="7"/>
  <c r="AQ519" i="3"/>
  <c r="G574" i="7"/>
  <c r="H574" i="7"/>
  <c r="AK520" i="3"/>
  <c r="E613" i="7"/>
  <c r="S520" i="3"/>
  <c r="H609" i="7"/>
  <c r="AQ554" i="3"/>
  <c r="A621" i="15"/>
  <c r="G612" i="7"/>
  <c r="H610" i="7"/>
  <c r="AQ555" i="3"/>
  <c r="U611" i="7"/>
  <c r="V611" i="7"/>
  <c r="Q611" i="7"/>
  <c r="R611" i="7"/>
  <c r="J611" i="7"/>
  <c r="AH556" i="3"/>
  <c r="P621" i="15" s="1"/>
  <c r="AP556" i="3"/>
  <c r="N611" i="7"/>
  <c r="M611" i="7"/>
  <c r="AN556" i="3"/>
  <c r="I560" i="3"/>
  <c r="E560" i="3"/>
  <c r="C625" i="15" s="1"/>
  <c r="D560" i="3"/>
  <c r="S560" i="3"/>
  <c r="B558" i="3" l="1"/>
  <c r="AR558" i="3"/>
  <c r="AT558" i="3" s="1"/>
  <c r="W559" i="3"/>
  <c r="F614" i="7" s="1"/>
  <c r="AR520" i="3"/>
  <c r="AT520" i="3" s="1"/>
  <c r="W612" i="7" a="1"/>
  <c r="W612" i="7" s="1"/>
  <c r="S612" i="7" a="1"/>
  <c r="S612" i="7" s="1"/>
  <c r="P612" i="7" a="1"/>
  <c r="P612" i="7" s="1"/>
  <c r="D612" i="7"/>
  <c r="K612" i="7" a="1"/>
  <c r="K612" i="7" s="1"/>
  <c r="O612" i="7" a="1"/>
  <c r="O612" i="7" s="1"/>
  <c r="L612" i="7" a="1"/>
  <c r="L612" i="7" s="1"/>
  <c r="T612" i="7" a="1"/>
  <c r="T612" i="7" s="1"/>
  <c r="X612" i="7" a="1"/>
  <c r="X612" i="7" s="1"/>
  <c r="AK560" i="3"/>
  <c r="AH521" i="3"/>
  <c r="P586" i="15" s="1"/>
  <c r="J576" i="7"/>
  <c r="F560" i="3"/>
  <c r="E625" i="15" s="1"/>
  <c r="H611" i="7"/>
  <c r="AQ556" i="3"/>
  <c r="F559" i="3"/>
  <c r="E624" i="15" s="1"/>
  <c r="O613" i="7" a="1"/>
  <c r="O613" i="7" s="1"/>
  <c r="P613" i="7" a="1"/>
  <c r="P613" i="7" s="1"/>
  <c r="X613" i="7" a="1"/>
  <c r="X613" i="7" s="1"/>
  <c r="W613" i="7" a="1"/>
  <c r="W613" i="7" s="1"/>
  <c r="S613" i="7" a="1"/>
  <c r="S613" i="7" s="1"/>
  <c r="L613" i="7" a="1"/>
  <c r="L613" i="7" s="1"/>
  <c r="T613" i="7" a="1"/>
  <c r="T613" i="7" s="1"/>
  <c r="D613" i="7"/>
  <c r="K613" i="7" a="1"/>
  <c r="K613" i="7" s="1"/>
  <c r="I615" i="7"/>
  <c r="AK521" i="3"/>
  <c r="AN521" i="3"/>
  <c r="H560" i="3"/>
  <c r="AA615" i="7"/>
  <c r="Q625" i="15" s="1"/>
  <c r="G560" i="3"/>
  <c r="G575" i="7"/>
  <c r="AQ520" i="3"/>
  <c r="G613" i="7"/>
  <c r="AR557" i="3"/>
  <c r="AT557" i="3" s="1"/>
  <c r="B614" i="7"/>
  <c r="N559" i="3"/>
  <c r="R559" i="3" s="1"/>
  <c r="K624" i="15" s="1"/>
  <c r="AP521" i="3"/>
  <c r="I576" i="7"/>
  <c r="S521" i="3"/>
  <c r="C560" i="3"/>
  <c r="B625" i="15" s="1"/>
  <c r="H575" i="7"/>
  <c r="I561" i="3"/>
  <c r="E561" i="3"/>
  <c r="C626" i="15" s="1"/>
  <c r="D561" i="3"/>
  <c r="D624" i="15" l="1"/>
  <c r="F624" i="15" s="1"/>
  <c r="J624" i="15"/>
  <c r="N624" i="15"/>
  <c r="O624" i="15"/>
  <c r="D625" i="15"/>
  <c r="F625" i="15" s="1"/>
  <c r="J625" i="15"/>
  <c r="N625" i="15"/>
  <c r="O625" i="15"/>
  <c r="S561" i="3"/>
  <c r="S522" i="3"/>
  <c r="AR521" i="3"/>
  <c r="AT521" i="3" s="1"/>
  <c r="B615" i="7"/>
  <c r="N560" i="3"/>
  <c r="R560" i="3" s="1"/>
  <c r="K625" i="15" s="1"/>
  <c r="AQ521" i="3"/>
  <c r="G576" i="7"/>
  <c r="A623" i="15"/>
  <c r="A622" i="15"/>
  <c r="W560" i="3"/>
  <c r="F615" i="7" s="1"/>
  <c r="N613" i="7"/>
  <c r="M613" i="7"/>
  <c r="R613" i="7"/>
  <c r="Q613" i="7"/>
  <c r="B559" i="3"/>
  <c r="H576" i="7"/>
  <c r="Y612" i="7"/>
  <c r="Z612" i="7"/>
  <c r="AH557" i="3"/>
  <c r="P622" i="15" s="1"/>
  <c r="J612" i="7"/>
  <c r="AP557" i="3"/>
  <c r="AN558" i="3"/>
  <c r="E614" i="7"/>
  <c r="B560" i="3"/>
  <c r="V612" i="7"/>
  <c r="U612" i="7"/>
  <c r="I616" i="7"/>
  <c r="AH522" i="3"/>
  <c r="P587" i="15" s="1"/>
  <c r="J577" i="7"/>
  <c r="F561" i="3"/>
  <c r="E626" i="15" s="1"/>
  <c r="AK561" i="3"/>
  <c r="AK522" i="3"/>
  <c r="C561" i="3"/>
  <c r="B626" i="15" s="1"/>
  <c r="AN557" i="3"/>
  <c r="J613" i="7"/>
  <c r="AH558" i="3"/>
  <c r="P623" i="15" s="1"/>
  <c r="AP558" i="3"/>
  <c r="E615" i="7"/>
  <c r="N612" i="7"/>
  <c r="M612" i="7"/>
  <c r="R612" i="7"/>
  <c r="Q612" i="7"/>
  <c r="AN522" i="3"/>
  <c r="AP522" i="3"/>
  <c r="I577" i="7"/>
  <c r="G561" i="3"/>
  <c r="H561" i="3"/>
  <c r="AA616" i="7"/>
  <c r="Q626" i="15" s="1"/>
  <c r="G614" i="7"/>
  <c r="U613" i="7"/>
  <c r="V613" i="7"/>
  <c r="Z613" i="7"/>
  <c r="Y613" i="7"/>
  <c r="I562" i="3"/>
  <c r="E562" i="3"/>
  <c r="C627" i="15" s="1"/>
  <c r="D562" i="3"/>
  <c r="S562" i="3"/>
  <c r="D626" i="15" l="1"/>
  <c r="F626" i="15" s="1"/>
  <c r="J626" i="15"/>
  <c r="N626" i="15"/>
  <c r="O626" i="15"/>
  <c r="AR522" i="3"/>
  <c r="AT522" i="3" s="1"/>
  <c r="H613" i="7"/>
  <c r="AQ558" i="3"/>
  <c r="W561" i="3"/>
  <c r="F616" i="7" s="1"/>
  <c r="H562" i="3"/>
  <c r="AA617" i="7"/>
  <c r="Q627" i="15" s="1"/>
  <c r="G562" i="3"/>
  <c r="H577" i="7"/>
  <c r="AK562" i="3"/>
  <c r="I617" i="7"/>
  <c r="AK523" i="3"/>
  <c r="AN523" i="3"/>
  <c r="S615" i="7" a="1"/>
  <c r="S615" i="7" s="1"/>
  <c r="W615" i="7" a="1"/>
  <c r="W615" i="7" s="1"/>
  <c r="O615" i="7" a="1"/>
  <c r="O615" i="7" s="1"/>
  <c r="D615" i="7"/>
  <c r="L615" i="7" a="1"/>
  <c r="L615" i="7" s="1"/>
  <c r="X615" i="7" a="1"/>
  <c r="X615" i="7" s="1"/>
  <c r="K615" i="7" a="1"/>
  <c r="K615" i="7" s="1"/>
  <c r="P615" i="7" a="1"/>
  <c r="P615" i="7" s="1"/>
  <c r="T615" i="7" a="1"/>
  <c r="T615" i="7" s="1"/>
  <c r="E616" i="7"/>
  <c r="AR560" i="3"/>
  <c r="AT560" i="3" s="1"/>
  <c r="AR559" i="3"/>
  <c r="AT559" i="3" s="1"/>
  <c r="I578" i="7"/>
  <c r="AP523" i="3"/>
  <c r="C562" i="3"/>
  <c r="B627" i="15" s="1"/>
  <c r="AQ522" i="3"/>
  <c r="G577" i="7"/>
  <c r="N561" i="3"/>
  <c r="R561" i="3" s="1"/>
  <c r="K626" i="15" s="1"/>
  <c r="B616" i="7"/>
  <c r="L614" i="7" a="1"/>
  <c r="L614" i="7" s="1"/>
  <c r="S614" i="7" a="1"/>
  <c r="S614" i="7" s="1"/>
  <c r="K614" i="7" a="1"/>
  <c r="K614" i="7" s="1"/>
  <c r="P614" i="7" a="1"/>
  <c r="P614" i="7" s="1"/>
  <c r="W614" i="7" a="1"/>
  <c r="W614" i="7" s="1"/>
  <c r="X614" i="7" a="1"/>
  <c r="X614" i="7" s="1"/>
  <c r="D614" i="7"/>
  <c r="T614" i="7" a="1"/>
  <c r="T614" i="7" s="1"/>
  <c r="O614" i="7" a="1"/>
  <c r="O614" i="7" s="1"/>
  <c r="AH523" i="3"/>
  <c r="P588" i="15" s="1"/>
  <c r="J578" i="7"/>
  <c r="S523" i="3"/>
  <c r="F562" i="3"/>
  <c r="E627" i="15" s="1"/>
  <c r="B561" i="3"/>
  <c r="H612" i="7"/>
  <c r="AQ557" i="3"/>
  <c r="G615" i="7"/>
  <c r="I563" i="3"/>
  <c r="E563" i="3"/>
  <c r="C628" i="15" s="1"/>
  <c r="D563" i="3"/>
  <c r="D627" i="15" l="1"/>
  <c r="J627" i="15"/>
  <c r="N627" i="15"/>
  <c r="O627" i="15"/>
  <c r="F627" i="15"/>
  <c r="S563" i="3"/>
  <c r="AR523" i="3"/>
  <c r="AT523" i="3" s="1"/>
  <c r="AR561" i="3"/>
  <c r="AT561" i="3" s="1"/>
  <c r="AK524" i="3"/>
  <c r="H563" i="3"/>
  <c r="AA618" i="7"/>
  <c r="Q628" i="15" s="1"/>
  <c r="G563" i="3"/>
  <c r="H578" i="7"/>
  <c r="V614" i="7"/>
  <c r="U614" i="7"/>
  <c r="AQ523" i="3"/>
  <c r="G578" i="7"/>
  <c r="AN560" i="3"/>
  <c r="S616" i="7" a="1"/>
  <c r="S616" i="7" s="1"/>
  <c r="L616" i="7" a="1"/>
  <c r="L616" i="7" s="1"/>
  <c r="D616" i="7"/>
  <c r="X616" i="7" a="1"/>
  <c r="X616" i="7" s="1"/>
  <c r="P616" i="7" a="1"/>
  <c r="P616" i="7" s="1"/>
  <c r="O616" i="7" a="1"/>
  <c r="O616" i="7" s="1"/>
  <c r="T616" i="7" a="1"/>
  <c r="T616" i="7" s="1"/>
  <c r="W616" i="7" a="1"/>
  <c r="W616" i="7" s="1"/>
  <c r="K616" i="7" a="1"/>
  <c r="K616" i="7" s="1"/>
  <c r="A624" i="15"/>
  <c r="AN524" i="3"/>
  <c r="S524" i="3"/>
  <c r="F563" i="3"/>
  <c r="E628" i="15" s="1"/>
  <c r="B562" i="3"/>
  <c r="Y614" i="7"/>
  <c r="Z614" i="7"/>
  <c r="W562" i="3"/>
  <c r="F617" i="7" s="1"/>
  <c r="Z615" i="7"/>
  <c r="Y615" i="7"/>
  <c r="AN559" i="3"/>
  <c r="Q614" i="7"/>
  <c r="R614" i="7"/>
  <c r="AP524" i="3"/>
  <c r="I579" i="7"/>
  <c r="I618" i="7"/>
  <c r="J579" i="7"/>
  <c r="AH524" i="3"/>
  <c r="P589" i="15" s="1"/>
  <c r="C563" i="3"/>
  <c r="B628" i="15" s="1"/>
  <c r="A625" i="15"/>
  <c r="E617" i="7"/>
  <c r="M614" i="7"/>
  <c r="N614" i="7"/>
  <c r="J615" i="7"/>
  <c r="AH560" i="3"/>
  <c r="P625" i="15" s="1"/>
  <c r="AP560" i="3"/>
  <c r="U615" i="7"/>
  <c r="V615" i="7"/>
  <c r="N615" i="7"/>
  <c r="M615" i="7"/>
  <c r="J614" i="7"/>
  <c r="AH559" i="3"/>
  <c r="P624" i="15" s="1"/>
  <c r="AP559" i="3"/>
  <c r="G616" i="7"/>
  <c r="B617" i="7"/>
  <c r="N562" i="3"/>
  <c r="R562" i="3" s="1"/>
  <c r="K627" i="15" s="1"/>
  <c r="Q615" i="7"/>
  <c r="R615" i="7"/>
  <c r="AK563" i="3"/>
  <c r="I564" i="3"/>
  <c r="E564" i="3"/>
  <c r="C629" i="15" s="1"/>
  <c r="D564" i="3"/>
  <c r="D628" i="15" l="1"/>
  <c r="J628" i="15"/>
  <c r="N628" i="15"/>
  <c r="O628" i="15"/>
  <c r="F628" i="15"/>
  <c r="AR524" i="3"/>
  <c r="AT524" i="3" s="1"/>
  <c r="S525" i="3"/>
  <c r="C564" i="3"/>
  <c r="B629" i="15" s="1"/>
  <c r="I619" i="7"/>
  <c r="H579" i="7"/>
  <c r="Z616" i="7"/>
  <c r="Y616" i="7"/>
  <c r="AK564" i="3"/>
  <c r="AN525" i="3"/>
  <c r="H615" i="7"/>
  <c r="AQ560" i="3"/>
  <c r="AH561" i="3"/>
  <c r="P626" i="15" s="1"/>
  <c r="J616" i="7"/>
  <c r="AP561" i="3"/>
  <c r="AR562" i="3"/>
  <c r="AT562" i="3" s="1"/>
  <c r="E618" i="7"/>
  <c r="V616" i="7"/>
  <c r="U616" i="7"/>
  <c r="S564" i="3"/>
  <c r="J580" i="7"/>
  <c r="AH525" i="3"/>
  <c r="P590" i="15" s="1"/>
  <c r="I580" i="7"/>
  <c r="AP525" i="3"/>
  <c r="AA619" i="7"/>
  <c r="Q629" i="15" s="1"/>
  <c r="G564" i="3"/>
  <c r="H564" i="3"/>
  <c r="AK525" i="3"/>
  <c r="G617" i="7"/>
  <c r="H614" i="7"/>
  <c r="AQ559" i="3"/>
  <c r="N563" i="3"/>
  <c r="R563" i="3" s="1"/>
  <c r="K628" i="15" s="1"/>
  <c r="B618" i="7"/>
  <c r="G579" i="7"/>
  <c r="AQ524" i="3"/>
  <c r="A626" i="15"/>
  <c r="M616" i="7"/>
  <c r="N616" i="7"/>
  <c r="S617" i="7" a="1"/>
  <c r="S617" i="7" s="1"/>
  <c r="X617" i="7" a="1"/>
  <c r="X617" i="7" s="1"/>
  <c r="K617" i="7" a="1"/>
  <c r="K617" i="7" s="1"/>
  <c r="T617" i="7" a="1"/>
  <c r="T617" i="7" s="1"/>
  <c r="W617" i="7" a="1"/>
  <c r="W617" i="7" s="1"/>
  <c r="O617" i="7" a="1"/>
  <c r="O617" i="7" s="1"/>
  <c r="P617" i="7" a="1"/>
  <c r="P617" i="7" s="1"/>
  <c r="D617" i="7"/>
  <c r="L617" i="7" a="1"/>
  <c r="L617" i="7" s="1"/>
  <c r="AN561" i="3"/>
  <c r="W563" i="3"/>
  <c r="F618" i="7" s="1"/>
  <c r="Q616" i="7"/>
  <c r="R616" i="7"/>
  <c r="B563" i="3"/>
  <c r="I565" i="3"/>
  <c r="E565" i="3"/>
  <c r="C630" i="15" s="1"/>
  <c r="D565" i="3"/>
  <c r="F564" i="3" l="1"/>
  <c r="E629" i="15" s="1"/>
  <c r="S565" i="3"/>
  <c r="AR525" i="3"/>
  <c r="AT525" i="3" s="1"/>
  <c r="AR563" i="3"/>
  <c r="AT563" i="3" s="1"/>
  <c r="AN526" i="3"/>
  <c r="B619" i="7"/>
  <c r="N564" i="3"/>
  <c r="R564" i="3" s="1"/>
  <c r="K629" i="15" s="1"/>
  <c r="AH526" i="3"/>
  <c r="P591" i="15" s="1"/>
  <c r="J581" i="7"/>
  <c r="AK526" i="3"/>
  <c r="I620" i="7"/>
  <c r="AK565" i="3"/>
  <c r="M617" i="7"/>
  <c r="N617" i="7"/>
  <c r="A627" i="15"/>
  <c r="H580" i="7"/>
  <c r="AN562" i="3"/>
  <c r="B564" i="3"/>
  <c r="AP526" i="3"/>
  <c r="I581" i="7"/>
  <c r="C565" i="3"/>
  <c r="B630" i="15" s="1"/>
  <c r="V617" i="7"/>
  <c r="U617" i="7"/>
  <c r="G618" i="7"/>
  <c r="AQ525" i="3"/>
  <c r="G580" i="7"/>
  <c r="X618" i="7" a="1"/>
  <c r="X618" i="7" s="1"/>
  <c r="O618" i="7" a="1"/>
  <c r="O618" i="7" s="1"/>
  <c r="S618" i="7" a="1"/>
  <c r="S618" i="7" s="1"/>
  <c r="L618" i="7" a="1"/>
  <c r="L618" i="7" s="1"/>
  <c r="D618" i="7"/>
  <c r="T618" i="7" a="1"/>
  <c r="T618" i="7" s="1"/>
  <c r="K618" i="7" a="1"/>
  <c r="K618" i="7" s="1"/>
  <c r="P618" i="7" a="1"/>
  <c r="P618" i="7" s="1"/>
  <c r="W618" i="7" a="1"/>
  <c r="W618" i="7" s="1"/>
  <c r="AH562" i="3"/>
  <c r="P627" i="15" s="1"/>
  <c r="J617" i="7"/>
  <c r="AP562" i="3"/>
  <c r="S526" i="3"/>
  <c r="AA620" i="7"/>
  <c r="Q630" i="15" s="1"/>
  <c r="H565" i="3"/>
  <c r="G565" i="3"/>
  <c r="R617" i="7"/>
  <c r="Q617" i="7"/>
  <c r="H616" i="7"/>
  <c r="AQ561" i="3"/>
  <c r="Y617" i="7"/>
  <c r="Z617" i="7"/>
  <c r="W564" i="3"/>
  <c r="F619" i="7" s="1"/>
  <c r="E619" i="7"/>
  <c r="I566" i="3"/>
  <c r="D566" i="3"/>
  <c r="E566" i="3"/>
  <c r="C631" i="15" s="1"/>
  <c r="D629" i="15" l="1"/>
  <c r="F629" i="15" s="1"/>
  <c r="J629" i="15"/>
  <c r="N629" i="15"/>
  <c r="O629" i="15"/>
  <c r="S566" i="3"/>
  <c r="S527" i="3"/>
  <c r="W565" i="3"/>
  <c r="F620" i="7" s="1"/>
  <c r="AR526" i="3"/>
  <c r="AT526" i="3" s="1"/>
  <c r="P619" i="7" a="1"/>
  <c r="P619" i="7" s="1"/>
  <c r="X619" i="7" a="1"/>
  <c r="X619" i="7" s="1"/>
  <c r="W619" i="7" a="1"/>
  <c r="W619" i="7" s="1"/>
  <c r="O619" i="7" a="1"/>
  <c r="O619" i="7" s="1"/>
  <c r="K619" i="7" a="1"/>
  <c r="K619" i="7" s="1"/>
  <c r="T619" i="7" a="1"/>
  <c r="T619" i="7" s="1"/>
  <c r="L619" i="7" a="1"/>
  <c r="L619" i="7" s="1"/>
  <c r="S619" i="7" a="1"/>
  <c r="S619" i="7" s="1"/>
  <c r="D619" i="7"/>
  <c r="J618" i="7"/>
  <c r="AH563" i="3"/>
  <c r="P628" i="15" s="1"/>
  <c r="AP563" i="3"/>
  <c r="AN563" i="3"/>
  <c r="AK566" i="3"/>
  <c r="I621" i="7"/>
  <c r="AK527" i="3"/>
  <c r="C566" i="3"/>
  <c r="B631" i="15" s="1"/>
  <c r="AP527" i="3"/>
  <c r="I582" i="7"/>
  <c r="Y618" i="7"/>
  <c r="Z618" i="7"/>
  <c r="AR564" i="3"/>
  <c r="AT564" i="3" s="1"/>
  <c r="H581" i="7"/>
  <c r="G619" i="7"/>
  <c r="H617" i="7"/>
  <c r="AQ562" i="3"/>
  <c r="G581" i="7"/>
  <c r="AQ526" i="3"/>
  <c r="AN527" i="3"/>
  <c r="AH527" i="3"/>
  <c r="P592" i="15" s="1"/>
  <c r="J582" i="7"/>
  <c r="H566" i="3"/>
  <c r="G566" i="3"/>
  <c r="AA621" i="7"/>
  <c r="Q631" i="15" s="1"/>
  <c r="R618" i="7"/>
  <c r="Q618" i="7"/>
  <c r="N618" i="7"/>
  <c r="M618" i="7"/>
  <c r="B620" i="7"/>
  <c r="N565" i="3"/>
  <c r="R565" i="3" s="1"/>
  <c r="K630" i="15" s="1"/>
  <c r="A628" i="15"/>
  <c r="V618" i="7"/>
  <c r="U618" i="7"/>
  <c r="F565" i="3"/>
  <c r="E630" i="15" s="1"/>
  <c r="I567" i="3"/>
  <c r="E567" i="3"/>
  <c r="C632" i="15" s="1"/>
  <c r="D567" i="3"/>
  <c r="D630" i="15" l="1"/>
  <c r="F630" i="15" s="1"/>
  <c r="J630" i="15"/>
  <c r="N630" i="15"/>
  <c r="O630" i="15"/>
  <c r="S567" i="3"/>
  <c r="W566" i="3"/>
  <c r="F621" i="7" s="1"/>
  <c r="AR527" i="3"/>
  <c r="AT527" i="3" s="1"/>
  <c r="B565" i="3"/>
  <c r="AP528" i="3"/>
  <c r="I583" i="7"/>
  <c r="J583" i="7"/>
  <c r="AH528" i="3"/>
  <c r="P593" i="15" s="1"/>
  <c r="AA622" i="7"/>
  <c r="Q632" i="15" s="1"/>
  <c r="H567" i="3"/>
  <c r="G567" i="3"/>
  <c r="E620" i="7"/>
  <c r="AH564" i="3"/>
  <c r="P629" i="15" s="1"/>
  <c r="J619" i="7"/>
  <c r="AP564" i="3"/>
  <c r="R619" i="7"/>
  <c r="Q619" i="7"/>
  <c r="AK567" i="3"/>
  <c r="AN528" i="3"/>
  <c r="AK528" i="3"/>
  <c r="G620" i="7"/>
  <c r="AQ527" i="3"/>
  <c r="G582" i="7"/>
  <c r="A629" i="15"/>
  <c r="N566" i="3"/>
  <c r="R566" i="3" s="1"/>
  <c r="K631" i="15" s="1"/>
  <c r="B621" i="7"/>
  <c r="I622" i="7"/>
  <c r="S528" i="3"/>
  <c r="C567" i="3"/>
  <c r="B632" i="15" s="1"/>
  <c r="H582" i="7"/>
  <c r="F566" i="3"/>
  <c r="E631" i="15" s="1"/>
  <c r="H618" i="7"/>
  <c r="AQ563" i="3"/>
  <c r="N619" i="7"/>
  <c r="M619" i="7"/>
  <c r="AN564" i="3"/>
  <c r="U619" i="7"/>
  <c r="V619" i="7"/>
  <c r="Y619" i="7"/>
  <c r="Z619" i="7"/>
  <c r="I568" i="3"/>
  <c r="E568" i="3"/>
  <c r="C633" i="15" s="1"/>
  <c r="D568" i="3"/>
  <c r="D631" i="15" l="1"/>
  <c r="F631" i="15" s="1"/>
  <c r="J631" i="15"/>
  <c r="N631" i="15"/>
  <c r="O631" i="15"/>
  <c r="S568" i="3"/>
  <c r="AR528" i="3"/>
  <c r="AT528" i="3" s="1"/>
  <c r="E621" i="7"/>
  <c r="AP529" i="3"/>
  <c r="I584" i="7"/>
  <c r="AK529" i="3"/>
  <c r="B566" i="3"/>
  <c r="N567" i="3"/>
  <c r="R567" i="3" s="1"/>
  <c r="K632" i="15" s="1"/>
  <c r="B622" i="7"/>
  <c r="F567" i="3"/>
  <c r="E632" i="15" s="1"/>
  <c r="X620" i="7" a="1"/>
  <c r="X620" i="7" s="1"/>
  <c r="K620" i="7" a="1"/>
  <c r="K620" i="7" s="1"/>
  <c r="S620" i="7" a="1"/>
  <c r="S620" i="7" s="1"/>
  <c r="P620" i="7" a="1"/>
  <c r="P620" i="7" s="1"/>
  <c r="T620" i="7" a="1"/>
  <c r="T620" i="7" s="1"/>
  <c r="O620" i="7" a="1"/>
  <c r="O620" i="7" s="1"/>
  <c r="W620" i="7" a="1"/>
  <c r="W620" i="7" s="1"/>
  <c r="L620" i="7" a="1"/>
  <c r="L620" i="7" s="1"/>
  <c r="D620" i="7"/>
  <c r="AK568" i="3"/>
  <c r="AN529" i="3"/>
  <c r="H568" i="3"/>
  <c r="G568" i="3"/>
  <c r="AA623" i="7"/>
  <c r="Q633" i="15" s="1"/>
  <c r="C568" i="3"/>
  <c r="B633" i="15" s="1"/>
  <c r="I623" i="7"/>
  <c r="S529" i="3"/>
  <c r="AH529" i="3"/>
  <c r="P594" i="15" s="1"/>
  <c r="J584" i="7"/>
  <c r="F568" i="3"/>
  <c r="E633" i="15" s="1"/>
  <c r="G621" i="7"/>
  <c r="H619" i="7"/>
  <c r="AQ564" i="3"/>
  <c r="H583" i="7"/>
  <c r="W567" i="3"/>
  <c r="F622" i="7" s="1"/>
  <c r="G583" i="7"/>
  <c r="AQ528" i="3"/>
  <c r="AR565" i="3"/>
  <c r="AT565" i="3" s="1"/>
  <c r="I569" i="3"/>
  <c r="E569" i="3"/>
  <c r="C634" i="15" s="1"/>
  <c r="D569" i="3"/>
  <c r="D633" i="15" l="1"/>
  <c r="J633" i="15"/>
  <c r="N633" i="15"/>
  <c r="O633" i="15"/>
  <c r="F633" i="15"/>
  <c r="D632" i="15"/>
  <c r="F632" i="15" s="1"/>
  <c r="J632" i="15"/>
  <c r="N632" i="15"/>
  <c r="O632" i="15"/>
  <c r="AR529" i="3"/>
  <c r="AT529" i="3" s="1"/>
  <c r="S569" i="3"/>
  <c r="AR566" i="3"/>
  <c r="AT566" i="3" s="1"/>
  <c r="G569" i="3"/>
  <c r="H569" i="3"/>
  <c r="AA624" i="7"/>
  <c r="Q634" i="15" s="1"/>
  <c r="A630" i="15"/>
  <c r="I624" i="7"/>
  <c r="E623" i="7"/>
  <c r="M620" i="7"/>
  <c r="N620" i="7"/>
  <c r="R620" i="7"/>
  <c r="Q620" i="7"/>
  <c r="B567" i="3"/>
  <c r="G584" i="7"/>
  <c r="AQ529" i="3"/>
  <c r="F569" i="3"/>
  <c r="E634" i="15" s="1"/>
  <c r="J620" i="7"/>
  <c r="AH565" i="3"/>
  <c r="P630" i="15" s="1"/>
  <c r="AP565" i="3"/>
  <c r="B623" i="7"/>
  <c r="N568" i="3"/>
  <c r="R568" i="3" s="1"/>
  <c r="K633" i="15" s="1"/>
  <c r="E622" i="7"/>
  <c r="AN565" i="3"/>
  <c r="AK569" i="3"/>
  <c r="C569" i="3"/>
  <c r="B634" i="15" s="1"/>
  <c r="W568" i="3"/>
  <c r="F623" i="7" s="1"/>
  <c r="G622" i="7"/>
  <c r="L621" i="7" a="1"/>
  <c r="L621" i="7" s="1"/>
  <c r="W621" i="7" a="1"/>
  <c r="W621" i="7" s="1"/>
  <c r="D621" i="7"/>
  <c r="O621" i="7" a="1"/>
  <c r="O621" i="7" s="1"/>
  <c r="K621" i="7" a="1"/>
  <c r="K621" i="7" s="1"/>
  <c r="T621" i="7" a="1"/>
  <c r="T621" i="7" s="1"/>
  <c r="X621" i="7" a="1"/>
  <c r="X621" i="7" s="1"/>
  <c r="S621" i="7" a="1"/>
  <c r="S621" i="7" s="1"/>
  <c r="P621" i="7" a="1"/>
  <c r="P621" i="7" s="1"/>
  <c r="B568" i="3"/>
  <c r="H584" i="7"/>
  <c r="U620" i="7"/>
  <c r="V620" i="7"/>
  <c r="Z620" i="7"/>
  <c r="Y620" i="7"/>
  <c r="I570" i="3"/>
  <c r="E570" i="3"/>
  <c r="C635" i="15" s="1"/>
  <c r="D570" i="3"/>
  <c r="D634" i="15" l="1"/>
  <c r="J634" i="15"/>
  <c r="N634" i="15"/>
  <c r="O634" i="15"/>
  <c r="F634" i="15"/>
  <c r="W569" i="3"/>
  <c r="F624" i="7" s="1"/>
  <c r="S570" i="3"/>
  <c r="U621" i="7"/>
  <c r="V621" i="7"/>
  <c r="AK570" i="3"/>
  <c r="I625" i="7"/>
  <c r="AN566" i="3"/>
  <c r="R621" i="7"/>
  <c r="Q621" i="7"/>
  <c r="M621" i="7"/>
  <c r="N621" i="7"/>
  <c r="N569" i="3"/>
  <c r="R569" i="3" s="1"/>
  <c r="K634" i="15" s="1"/>
  <c r="B624" i="7"/>
  <c r="A631" i="15"/>
  <c r="T622" i="7" a="1"/>
  <c r="T622" i="7" s="1"/>
  <c r="S622" i="7" a="1"/>
  <c r="S622" i="7" s="1"/>
  <c r="P622" i="7" a="1"/>
  <c r="P622" i="7" s="1"/>
  <c r="W622" i="7" a="1"/>
  <c r="W622" i="7" s="1"/>
  <c r="L622" i="7" a="1"/>
  <c r="L622" i="7" s="1"/>
  <c r="X622" i="7" a="1"/>
  <c r="X622" i="7" s="1"/>
  <c r="O622" i="7" a="1"/>
  <c r="O622" i="7" s="1"/>
  <c r="D622" i="7"/>
  <c r="K622" i="7" a="1"/>
  <c r="K622" i="7" s="1"/>
  <c r="H620" i="7"/>
  <c r="AQ565" i="3"/>
  <c r="E624" i="7"/>
  <c r="G570" i="3"/>
  <c r="AA625" i="7"/>
  <c r="Q635" i="15" s="1"/>
  <c r="H570" i="3"/>
  <c r="C570" i="3"/>
  <c r="B635" i="15" s="1"/>
  <c r="AH566" i="3"/>
  <c r="P631" i="15" s="1"/>
  <c r="J621" i="7"/>
  <c r="AP566" i="3"/>
  <c r="AR568" i="3"/>
  <c r="AT568" i="3" s="1"/>
  <c r="AR567" i="3"/>
  <c r="AT567" i="3" s="1"/>
  <c r="F570" i="3"/>
  <c r="E635" i="15" s="1"/>
  <c r="Z621" i="7"/>
  <c r="Y621" i="7"/>
  <c r="W623" i="7" a="1"/>
  <c r="W623" i="7" s="1"/>
  <c r="P623" i="7" a="1"/>
  <c r="P623" i="7" s="1"/>
  <c r="D623" i="7"/>
  <c r="K623" i="7" a="1"/>
  <c r="K623" i="7" s="1"/>
  <c r="X623" i="7" a="1"/>
  <c r="X623" i="7" s="1"/>
  <c r="S623" i="7" a="1"/>
  <c r="S623" i="7" s="1"/>
  <c r="O623" i="7" a="1"/>
  <c r="O623" i="7" s="1"/>
  <c r="T623" i="7" a="1"/>
  <c r="T623" i="7" s="1"/>
  <c r="L623" i="7" a="1"/>
  <c r="L623" i="7" s="1"/>
  <c r="G623" i="7"/>
  <c r="B569" i="3"/>
  <c r="I571" i="3"/>
  <c r="E571" i="3"/>
  <c r="C636" i="15" s="1"/>
  <c r="D571" i="3"/>
  <c r="D635" i="15" l="1"/>
  <c r="J635" i="15"/>
  <c r="N635" i="15"/>
  <c r="O635" i="15"/>
  <c r="F635" i="15"/>
  <c r="S571" i="3"/>
  <c r="L624" i="7" a="1"/>
  <c r="L624" i="7" s="1"/>
  <c r="O624" i="7" a="1"/>
  <c r="O624" i="7" s="1"/>
  <c r="T624" i="7" a="1"/>
  <c r="T624" i="7" s="1"/>
  <c r="P624" i="7" a="1"/>
  <c r="P624" i="7" s="1"/>
  <c r="S624" i="7" a="1"/>
  <c r="S624" i="7" s="1"/>
  <c r="D624" i="7"/>
  <c r="X624" i="7" a="1"/>
  <c r="X624" i="7" s="1"/>
  <c r="K624" i="7" a="1"/>
  <c r="K624" i="7" s="1"/>
  <c r="W624" i="7" a="1"/>
  <c r="W624" i="7" s="1"/>
  <c r="Y622" i="7"/>
  <c r="Z622" i="7"/>
  <c r="G624" i="7"/>
  <c r="J623" i="7"/>
  <c r="AH568" i="3"/>
  <c r="P633" i="15" s="1"/>
  <c r="AP568" i="3"/>
  <c r="AA626" i="7"/>
  <c r="Q636" i="15" s="1"/>
  <c r="G571" i="3"/>
  <c r="H571" i="3"/>
  <c r="A632" i="15"/>
  <c r="A633" i="15"/>
  <c r="AH567" i="3"/>
  <c r="P632" i="15" s="1"/>
  <c r="J622" i="7"/>
  <c r="AP567" i="3"/>
  <c r="U623" i="7"/>
  <c r="V623" i="7"/>
  <c r="I626" i="7"/>
  <c r="F571" i="3"/>
  <c r="E636" i="15" s="1"/>
  <c r="M622" i="7"/>
  <c r="N622" i="7"/>
  <c r="U622" i="7"/>
  <c r="V622" i="7"/>
  <c r="AK571" i="3"/>
  <c r="C571" i="3"/>
  <c r="B636" i="15" s="1"/>
  <c r="AN567" i="3"/>
  <c r="AR569" i="3"/>
  <c r="AT569" i="3" s="1"/>
  <c r="Q623" i="7"/>
  <c r="R623" i="7"/>
  <c r="E625" i="7"/>
  <c r="N570" i="3"/>
  <c r="R570" i="3" s="1"/>
  <c r="K635" i="15" s="1"/>
  <c r="B625" i="7"/>
  <c r="N623" i="7"/>
  <c r="M623" i="7"/>
  <c r="Y623" i="7"/>
  <c r="Z623" i="7"/>
  <c r="AN568" i="3"/>
  <c r="B570" i="3"/>
  <c r="H621" i="7"/>
  <c r="AQ566" i="3"/>
  <c r="W570" i="3"/>
  <c r="F625" i="7" s="1"/>
  <c r="Q622" i="7"/>
  <c r="R622" i="7"/>
  <c r="I572" i="3"/>
  <c r="E572" i="3"/>
  <c r="C637" i="15" s="1"/>
  <c r="D572" i="3"/>
  <c r="S572" i="3"/>
  <c r="D636" i="15" l="1"/>
  <c r="J636" i="15"/>
  <c r="N636" i="15"/>
  <c r="O636" i="15"/>
  <c r="F636" i="15"/>
  <c r="W571" i="3"/>
  <c r="F626" i="7" s="1"/>
  <c r="J624" i="7"/>
  <c r="AH569" i="3"/>
  <c r="P634" i="15" s="1"/>
  <c r="AP569" i="3"/>
  <c r="B626" i="7"/>
  <c r="N571" i="3"/>
  <c r="R571" i="3" s="1"/>
  <c r="K636" i="15" s="1"/>
  <c r="E626" i="7"/>
  <c r="I627" i="7"/>
  <c r="C572" i="3"/>
  <c r="B637" i="15" s="1"/>
  <c r="H623" i="7"/>
  <c r="AQ568" i="3"/>
  <c r="Y624" i="7"/>
  <c r="Z624" i="7"/>
  <c r="V624" i="7"/>
  <c r="U624" i="7"/>
  <c r="AR570" i="3"/>
  <c r="AT570" i="3" s="1"/>
  <c r="AK572" i="3"/>
  <c r="AA627" i="7"/>
  <c r="Q637" i="15" s="1"/>
  <c r="G572" i="3"/>
  <c r="H572" i="3"/>
  <c r="G625" i="7"/>
  <c r="AN569" i="3"/>
  <c r="A634" i="15"/>
  <c r="H622" i="7"/>
  <c r="AQ567" i="3"/>
  <c r="B571" i="3"/>
  <c r="N624" i="7"/>
  <c r="M624" i="7"/>
  <c r="T625" i="7" a="1"/>
  <c r="T625" i="7" s="1"/>
  <c r="L625" i="7" a="1"/>
  <c r="L625" i="7" s="1"/>
  <c r="P625" i="7" a="1"/>
  <c r="P625" i="7" s="1"/>
  <c r="K625" i="7" a="1"/>
  <c r="K625" i="7" s="1"/>
  <c r="W625" i="7" a="1"/>
  <c r="W625" i="7" s="1"/>
  <c r="X625" i="7" a="1"/>
  <c r="X625" i="7" s="1"/>
  <c r="D625" i="7"/>
  <c r="O625" i="7" a="1"/>
  <c r="O625" i="7" s="1"/>
  <c r="S625" i="7" a="1"/>
  <c r="S625" i="7" s="1"/>
  <c r="Q624" i="7"/>
  <c r="R624" i="7"/>
  <c r="I573" i="3"/>
  <c r="E573" i="3"/>
  <c r="C638" i="15" s="1"/>
  <c r="D573" i="3"/>
  <c r="S573" i="3"/>
  <c r="W572" i="3" l="1"/>
  <c r="F627" i="7" s="1"/>
  <c r="N572" i="3"/>
  <c r="R572" i="3" s="1"/>
  <c r="K637" i="15" s="1"/>
  <c r="B627" i="7"/>
  <c r="G626" i="7"/>
  <c r="H624" i="7"/>
  <c r="AQ569" i="3"/>
  <c r="AK573" i="3"/>
  <c r="F573" i="3"/>
  <c r="E638" i="15" s="1"/>
  <c r="I628" i="7"/>
  <c r="C573" i="3"/>
  <c r="B638" i="15" s="1"/>
  <c r="Q625" i="7"/>
  <c r="R625" i="7"/>
  <c r="A635" i="15"/>
  <c r="J625" i="7"/>
  <c r="AH570" i="3"/>
  <c r="P635" i="15" s="1"/>
  <c r="AP570" i="3"/>
  <c r="AN570" i="3"/>
  <c r="F572" i="3"/>
  <c r="E637" i="15" s="1"/>
  <c r="K626" i="7" a="1"/>
  <c r="K626" i="7" s="1"/>
  <c r="S626" i="7" a="1"/>
  <c r="S626" i="7" s="1"/>
  <c r="D626" i="7"/>
  <c r="L626" i="7" a="1"/>
  <c r="L626" i="7" s="1"/>
  <c r="P626" i="7" a="1"/>
  <c r="P626" i="7" s="1"/>
  <c r="T626" i="7" a="1"/>
  <c r="T626" i="7" s="1"/>
  <c r="O626" i="7" a="1"/>
  <c r="O626" i="7" s="1"/>
  <c r="X626" i="7" a="1"/>
  <c r="X626" i="7" s="1"/>
  <c r="W626" i="7" a="1"/>
  <c r="W626" i="7" s="1"/>
  <c r="Y625" i="7"/>
  <c r="Z625" i="7"/>
  <c r="M625" i="7"/>
  <c r="N625" i="7"/>
  <c r="G573" i="3"/>
  <c r="H573" i="3"/>
  <c r="AA628" i="7"/>
  <c r="Q638" i="15" s="1"/>
  <c r="V625" i="7"/>
  <c r="U625" i="7"/>
  <c r="AR571" i="3"/>
  <c r="AT571" i="3" s="1"/>
  <c r="I574" i="3"/>
  <c r="D574" i="3"/>
  <c r="E574" i="3"/>
  <c r="C639" i="15" s="1"/>
  <c r="D637" i="15" l="1"/>
  <c r="F637" i="15" s="1"/>
  <c r="J637" i="15"/>
  <c r="N637" i="15"/>
  <c r="O637" i="15"/>
  <c r="D638" i="15"/>
  <c r="F638" i="15" s="1"/>
  <c r="J638" i="15"/>
  <c r="N638" i="15"/>
  <c r="O638" i="15"/>
  <c r="S574" i="3"/>
  <c r="F574" i="3"/>
  <c r="E639" i="15" s="1"/>
  <c r="AN571" i="3"/>
  <c r="R626" i="7"/>
  <c r="Q626" i="7"/>
  <c r="B573" i="3"/>
  <c r="C574" i="3"/>
  <c r="B639" i="15" s="1"/>
  <c r="AK574" i="3"/>
  <c r="I629" i="7"/>
  <c r="H574" i="3"/>
  <c r="AA629" i="7"/>
  <c r="Q639" i="15" s="1"/>
  <c r="G574" i="3"/>
  <c r="Y626" i="7"/>
  <c r="Z626" i="7"/>
  <c r="M626" i="7"/>
  <c r="N626" i="7"/>
  <c r="E627" i="7"/>
  <c r="W573" i="3"/>
  <c r="F628" i="7" s="1"/>
  <c r="N573" i="3"/>
  <c r="R573" i="3" s="1"/>
  <c r="K638" i="15" s="1"/>
  <c r="B628" i="7"/>
  <c r="E628" i="7"/>
  <c r="G627" i="7"/>
  <c r="U626" i="7"/>
  <c r="V626" i="7"/>
  <c r="A636" i="15"/>
  <c r="AP571" i="3"/>
  <c r="AH571" i="3"/>
  <c r="P636" i="15" s="1"/>
  <c r="J626" i="7"/>
  <c r="B572" i="3"/>
  <c r="H625" i="7"/>
  <c r="AQ570" i="3"/>
  <c r="I575" i="3"/>
  <c r="E575" i="3"/>
  <c r="C640" i="15" s="1"/>
  <c r="D575" i="3"/>
  <c r="S575" i="3"/>
  <c r="D639" i="15" l="1"/>
  <c r="F639" i="15" s="1"/>
  <c r="J639" i="15"/>
  <c r="N639" i="15"/>
  <c r="O639" i="15"/>
  <c r="F575" i="3"/>
  <c r="E640" i="15" s="1"/>
  <c r="AR573" i="3"/>
  <c r="AT573" i="3" s="1"/>
  <c r="AR572" i="3"/>
  <c r="AT572" i="3" s="1"/>
  <c r="C575" i="3"/>
  <c r="B640" i="15" s="1"/>
  <c r="I630" i="7"/>
  <c r="AK575" i="3"/>
  <c r="O628" i="7" a="1"/>
  <c r="O628" i="7" s="1"/>
  <c r="P628" i="7" a="1"/>
  <c r="P628" i="7" s="1"/>
  <c r="S628" i="7" a="1"/>
  <c r="S628" i="7" s="1"/>
  <c r="W628" i="7" a="1"/>
  <c r="W628" i="7" s="1"/>
  <c r="X628" i="7" a="1"/>
  <c r="X628" i="7" s="1"/>
  <c r="K628" i="7" a="1"/>
  <c r="K628" i="7" s="1"/>
  <c r="D628" i="7"/>
  <c r="L628" i="7" a="1"/>
  <c r="L628" i="7" s="1"/>
  <c r="T628" i="7" a="1"/>
  <c r="T628" i="7" s="1"/>
  <c r="P627" i="7" a="1"/>
  <c r="P627" i="7" s="1"/>
  <c r="W627" i="7" a="1"/>
  <c r="W627" i="7" s="1"/>
  <c r="O627" i="7" a="1"/>
  <c r="O627" i="7" s="1"/>
  <c r="L627" i="7" a="1"/>
  <c r="L627" i="7" s="1"/>
  <c r="K627" i="7" a="1"/>
  <c r="K627" i="7" s="1"/>
  <c r="X627" i="7" a="1"/>
  <c r="X627" i="7" s="1"/>
  <c r="T627" i="7" a="1"/>
  <c r="T627" i="7" s="1"/>
  <c r="S627" i="7" a="1"/>
  <c r="S627" i="7" s="1"/>
  <c r="D627" i="7"/>
  <c r="B629" i="7"/>
  <c r="N574" i="3"/>
  <c r="R574" i="3" s="1"/>
  <c r="K639" i="15" s="1"/>
  <c r="W574" i="3"/>
  <c r="F629" i="7" s="1"/>
  <c r="E629" i="7"/>
  <c r="B574" i="3"/>
  <c r="AQ571" i="3"/>
  <c r="H626" i="7"/>
  <c r="G628" i="7"/>
  <c r="AA630" i="7"/>
  <c r="Q640" i="15" s="1"/>
  <c r="G575" i="3"/>
  <c r="H575" i="3"/>
  <c r="I576" i="3"/>
  <c r="E576" i="3"/>
  <c r="C641" i="15" s="1"/>
  <c r="D576" i="3"/>
  <c r="D640" i="15" l="1"/>
  <c r="F640" i="15" s="1"/>
  <c r="J640" i="15"/>
  <c r="N640" i="15"/>
  <c r="O640" i="15"/>
  <c r="S576" i="3"/>
  <c r="Z627" i="7"/>
  <c r="Y627" i="7"/>
  <c r="B575" i="3"/>
  <c r="B630" i="7"/>
  <c r="N575" i="3"/>
  <c r="R575" i="3" s="1"/>
  <c r="K640" i="15" s="1"/>
  <c r="I631" i="7"/>
  <c r="F576" i="3"/>
  <c r="E641" i="15" s="1"/>
  <c r="A638" i="15"/>
  <c r="AH572" i="3"/>
  <c r="P637" i="15" s="1"/>
  <c r="J627" i="7"/>
  <c r="AP572" i="3"/>
  <c r="R627" i="7"/>
  <c r="Q627" i="7"/>
  <c r="Q628" i="7"/>
  <c r="R628" i="7"/>
  <c r="E630" i="7"/>
  <c r="AN573" i="3"/>
  <c r="U627" i="7"/>
  <c r="V627" i="7"/>
  <c r="N628" i="7"/>
  <c r="M628" i="7"/>
  <c r="AK576" i="3"/>
  <c r="H576" i="3"/>
  <c r="AA631" i="7"/>
  <c r="Q641" i="15" s="1"/>
  <c r="G576" i="3"/>
  <c r="A637" i="15"/>
  <c r="AN572" i="3"/>
  <c r="D629" i="7"/>
  <c r="K629" i="7" a="1"/>
  <c r="K629" i="7" s="1"/>
  <c r="S629" i="7" a="1"/>
  <c r="S629" i="7" s="1"/>
  <c r="P629" i="7" a="1"/>
  <c r="P629" i="7" s="1"/>
  <c r="O629" i="7" a="1"/>
  <c r="O629" i="7" s="1"/>
  <c r="X629" i="7" a="1"/>
  <c r="X629" i="7" s="1"/>
  <c r="L629" i="7" a="1"/>
  <c r="L629" i="7" s="1"/>
  <c r="T629" i="7" a="1"/>
  <c r="T629" i="7" s="1"/>
  <c r="W629" i="7" a="1"/>
  <c r="W629" i="7" s="1"/>
  <c r="C576" i="3"/>
  <c r="B641" i="15" s="1"/>
  <c r="AR574" i="3"/>
  <c r="AT574" i="3" s="1"/>
  <c r="J628" i="7"/>
  <c r="AH573" i="3"/>
  <c r="P638" i="15" s="1"/>
  <c r="AP573" i="3"/>
  <c r="G629" i="7"/>
  <c r="N627" i="7"/>
  <c r="M627" i="7"/>
  <c r="V628" i="7"/>
  <c r="U628" i="7"/>
  <c r="Z628" i="7"/>
  <c r="Y628" i="7"/>
  <c r="W575" i="3"/>
  <c r="F630" i="7" s="1"/>
  <c r="I577" i="3"/>
  <c r="E577" i="3"/>
  <c r="C642" i="15" s="1"/>
  <c r="D577" i="3"/>
  <c r="S577" i="3"/>
  <c r="D641" i="15" l="1"/>
  <c r="F641" i="15" s="1"/>
  <c r="J641" i="15"/>
  <c r="N641" i="15"/>
  <c r="O641" i="15"/>
  <c r="G630" i="7"/>
  <c r="Z629" i="7"/>
  <c r="Y629" i="7"/>
  <c r="AN574" i="3"/>
  <c r="X630" i="7" a="1"/>
  <c r="X630" i="7" s="1"/>
  <c r="L630" i="7" a="1"/>
  <c r="L630" i="7" s="1"/>
  <c r="S630" i="7" a="1"/>
  <c r="S630" i="7" s="1"/>
  <c r="W630" i="7" a="1"/>
  <c r="W630" i="7" s="1"/>
  <c r="D630" i="7"/>
  <c r="O630" i="7" a="1"/>
  <c r="O630" i="7" s="1"/>
  <c r="K630" i="7" a="1"/>
  <c r="K630" i="7" s="1"/>
  <c r="P630" i="7" a="1"/>
  <c r="P630" i="7" s="1"/>
  <c r="T630" i="7" a="1"/>
  <c r="T630" i="7" s="1"/>
  <c r="W576" i="3"/>
  <c r="F631" i="7" s="1"/>
  <c r="H577" i="3"/>
  <c r="AA632" i="7"/>
  <c r="Q642" i="15" s="1"/>
  <c r="G577" i="3"/>
  <c r="M629" i="7"/>
  <c r="N629" i="7"/>
  <c r="I632" i="7"/>
  <c r="A639" i="15"/>
  <c r="H628" i="7"/>
  <c r="AQ573" i="3"/>
  <c r="B631" i="7"/>
  <c r="N576" i="3"/>
  <c r="R576" i="3" s="1"/>
  <c r="K641" i="15" s="1"/>
  <c r="H627" i="7"/>
  <c r="AQ572" i="3"/>
  <c r="B576" i="3"/>
  <c r="AK577" i="3"/>
  <c r="C577" i="3"/>
  <c r="B642" i="15" s="1"/>
  <c r="U629" i="7"/>
  <c r="V629" i="7"/>
  <c r="Q629" i="7"/>
  <c r="R629" i="7"/>
  <c r="AH574" i="3"/>
  <c r="P639" i="15" s="1"/>
  <c r="J629" i="7"/>
  <c r="AP574" i="3"/>
  <c r="E631" i="7"/>
  <c r="AR575" i="3"/>
  <c r="AT575" i="3" s="1"/>
  <c r="I578" i="3"/>
  <c r="E578" i="3"/>
  <c r="C643" i="15" s="1"/>
  <c r="D578" i="3"/>
  <c r="S578" i="3" l="1"/>
  <c r="F578" i="3"/>
  <c r="E643" i="15" s="1"/>
  <c r="H629" i="7"/>
  <c r="AQ574" i="3"/>
  <c r="B632" i="7"/>
  <c r="N577" i="3"/>
  <c r="R577" i="3" s="1"/>
  <c r="K642" i="15" s="1"/>
  <c r="J630" i="7"/>
  <c r="AH575" i="3"/>
  <c r="P640" i="15" s="1"/>
  <c r="AP575" i="3"/>
  <c r="Q630" i="7"/>
  <c r="R630" i="7"/>
  <c r="AN575" i="3"/>
  <c r="H578" i="3"/>
  <c r="G578" i="3"/>
  <c r="AA633" i="7"/>
  <c r="Q643" i="15" s="1"/>
  <c r="AR576" i="3"/>
  <c r="AT576" i="3" s="1"/>
  <c r="M630" i="7"/>
  <c r="N630" i="7"/>
  <c r="C578" i="3"/>
  <c r="B643" i="15" s="1"/>
  <c r="AK578" i="3"/>
  <c r="I633" i="7"/>
  <c r="D631" i="7"/>
  <c r="S631" i="7" a="1"/>
  <c r="S631" i="7" s="1"/>
  <c r="P631" i="7" a="1"/>
  <c r="P631" i="7" s="1"/>
  <c r="L631" i="7" a="1"/>
  <c r="L631" i="7" s="1"/>
  <c r="W631" i="7" a="1"/>
  <c r="W631" i="7" s="1"/>
  <c r="T631" i="7" a="1"/>
  <c r="T631" i="7" s="1"/>
  <c r="O631" i="7" a="1"/>
  <c r="O631" i="7" s="1"/>
  <c r="X631" i="7" a="1"/>
  <c r="X631" i="7" s="1"/>
  <c r="K631" i="7" a="1"/>
  <c r="K631" i="7" s="1"/>
  <c r="A640" i="15"/>
  <c r="G631" i="7"/>
  <c r="F577" i="3"/>
  <c r="E642" i="15" s="1"/>
  <c r="W577" i="3"/>
  <c r="F632" i="7" s="1"/>
  <c r="V630" i="7"/>
  <c r="U630" i="7"/>
  <c r="Z630" i="7"/>
  <c r="Y630" i="7"/>
  <c r="I579" i="3"/>
  <c r="E579" i="3"/>
  <c r="C644" i="15" s="1"/>
  <c r="D579" i="3"/>
  <c r="S579" i="3"/>
  <c r="D642" i="15" l="1"/>
  <c r="F642" i="15" s="1"/>
  <c r="J642" i="15"/>
  <c r="N642" i="15"/>
  <c r="O642" i="15"/>
  <c r="D643" i="15"/>
  <c r="F643" i="15" s="1"/>
  <c r="J643" i="15"/>
  <c r="N643" i="15"/>
  <c r="O643" i="15"/>
  <c r="B577" i="3"/>
  <c r="R631" i="7"/>
  <c r="Q631" i="7"/>
  <c r="I634" i="7"/>
  <c r="F579" i="3"/>
  <c r="E644" i="15" s="1"/>
  <c r="E632" i="7"/>
  <c r="V631" i="7"/>
  <c r="U631" i="7"/>
  <c r="G632" i="7"/>
  <c r="B633" i="7"/>
  <c r="N578" i="3"/>
  <c r="R578" i="3" s="1"/>
  <c r="K643" i="15" s="1"/>
  <c r="W578" i="3"/>
  <c r="F633" i="7" s="1"/>
  <c r="B578" i="3"/>
  <c r="AK579" i="3"/>
  <c r="C579" i="3"/>
  <c r="B644" i="15" s="1"/>
  <c r="AA634" i="7"/>
  <c r="Q644" i="15" s="1"/>
  <c r="H579" i="3"/>
  <c r="G579" i="3"/>
  <c r="AN576" i="3"/>
  <c r="AH576" i="3"/>
  <c r="P641" i="15" s="1"/>
  <c r="J631" i="7"/>
  <c r="AP576" i="3"/>
  <c r="Y631" i="7"/>
  <c r="Z631" i="7"/>
  <c r="M631" i="7"/>
  <c r="N631" i="7"/>
  <c r="E633" i="7"/>
  <c r="AQ575" i="3"/>
  <c r="H630" i="7"/>
  <c r="A641" i="15"/>
  <c r="I580" i="3"/>
  <c r="E580" i="3"/>
  <c r="C645" i="15" s="1"/>
  <c r="D580" i="3"/>
  <c r="D644" i="15" l="1"/>
  <c r="F644" i="15" s="1"/>
  <c r="J644" i="15"/>
  <c r="N644" i="15"/>
  <c r="O644" i="15"/>
  <c r="W579" i="3"/>
  <c r="F634" i="7" s="1"/>
  <c r="AR577" i="3"/>
  <c r="AT577" i="3" s="1"/>
  <c r="X632" i="7" a="1"/>
  <c r="X632" i="7" s="1"/>
  <c r="D632" i="7"/>
  <c r="S632" i="7" a="1"/>
  <c r="S632" i="7" s="1"/>
  <c r="P632" i="7" a="1"/>
  <c r="P632" i="7" s="1"/>
  <c r="W632" i="7" a="1"/>
  <c r="W632" i="7" s="1"/>
  <c r="K632" i="7" a="1"/>
  <c r="K632" i="7" s="1"/>
  <c r="T632" i="7" a="1"/>
  <c r="T632" i="7" s="1"/>
  <c r="O632" i="7" a="1"/>
  <c r="O632" i="7" s="1"/>
  <c r="L632" i="7" a="1"/>
  <c r="L632" i="7" s="1"/>
  <c r="AR578" i="3"/>
  <c r="AT578" i="3" s="1"/>
  <c r="G633" i="7"/>
  <c r="E634" i="7"/>
  <c r="H631" i="7"/>
  <c r="AQ576" i="3"/>
  <c r="I635" i="7"/>
  <c r="S580" i="3"/>
  <c r="C580" i="3"/>
  <c r="B645" i="15" s="1"/>
  <c r="B579" i="3"/>
  <c r="N579" i="3"/>
  <c r="R579" i="3" s="1"/>
  <c r="K644" i="15" s="1"/>
  <c r="B634" i="7"/>
  <c r="AK580" i="3"/>
  <c r="H580" i="3"/>
  <c r="AA635" i="7"/>
  <c r="Q645" i="15" s="1"/>
  <c r="G580" i="3"/>
  <c r="O633" i="7" a="1"/>
  <c r="O633" i="7" s="1"/>
  <c r="K633" i="7" a="1"/>
  <c r="K633" i="7" s="1"/>
  <c r="W633" i="7" a="1"/>
  <c r="W633" i="7" s="1"/>
  <c r="L633" i="7" a="1"/>
  <c r="L633" i="7" s="1"/>
  <c r="D633" i="7"/>
  <c r="P633" i="7" a="1"/>
  <c r="P633" i="7" s="1"/>
  <c r="S633" i="7" a="1"/>
  <c r="S633" i="7" s="1"/>
  <c r="T633" i="7" a="1"/>
  <c r="T633" i="7" s="1"/>
  <c r="X633" i="7" a="1"/>
  <c r="X633" i="7" s="1"/>
  <c r="I581" i="3"/>
  <c r="E581" i="3"/>
  <c r="C646" i="15" s="1"/>
  <c r="D581" i="3"/>
  <c r="S581" i="3" l="1"/>
  <c r="G634" i="7"/>
  <c r="R632" i="7"/>
  <c r="Q632" i="7"/>
  <c r="AN578" i="3"/>
  <c r="V633" i="7"/>
  <c r="U633" i="7"/>
  <c r="F580" i="3"/>
  <c r="E645" i="15" s="1"/>
  <c r="Z632" i="7"/>
  <c r="Y632" i="7"/>
  <c r="F581" i="3"/>
  <c r="E646" i="15" s="1"/>
  <c r="J632" i="7"/>
  <c r="AH577" i="3"/>
  <c r="P642" i="15" s="1"/>
  <c r="AP577" i="3"/>
  <c r="I636" i="7"/>
  <c r="AK581" i="3"/>
  <c r="J633" i="7"/>
  <c r="AH578" i="3"/>
  <c r="P643" i="15" s="1"/>
  <c r="AP578" i="3"/>
  <c r="R633" i="7"/>
  <c r="Q633" i="7"/>
  <c r="W580" i="3"/>
  <c r="F635" i="7" s="1"/>
  <c r="AR579" i="3"/>
  <c r="AT579" i="3" s="1"/>
  <c r="G581" i="3"/>
  <c r="H581" i="3"/>
  <c r="AA636" i="7"/>
  <c r="Q646" i="15" s="1"/>
  <c r="M633" i="7"/>
  <c r="N633" i="7"/>
  <c r="M632" i="7"/>
  <c r="N632" i="7"/>
  <c r="N580" i="3"/>
  <c r="R580" i="3" s="1"/>
  <c r="K645" i="15" s="1"/>
  <c r="B635" i="7"/>
  <c r="A643" i="15"/>
  <c r="A642" i="15"/>
  <c r="U632" i="7"/>
  <c r="V632" i="7"/>
  <c r="C581" i="3"/>
  <c r="B646" i="15" s="1"/>
  <c r="AN577" i="3"/>
  <c r="Y633" i="7"/>
  <c r="Z633" i="7"/>
  <c r="T634" i="7" a="1"/>
  <c r="T634" i="7" s="1"/>
  <c r="X634" i="7" a="1"/>
  <c r="X634" i="7" s="1"/>
  <c r="D634" i="7"/>
  <c r="O634" i="7" a="1"/>
  <c r="O634" i="7" s="1"/>
  <c r="P634" i="7" a="1"/>
  <c r="P634" i="7" s="1"/>
  <c r="W634" i="7" a="1"/>
  <c r="W634" i="7" s="1"/>
  <c r="S634" i="7" a="1"/>
  <c r="S634" i="7" s="1"/>
  <c r="L634" i="7" a="1"/>
  <c r="L634" i="7" s="1"/>
  <c r="K634" i="7" a="1"/>
  <c r="K634" i="7" s="1"/>
  <c r="I582" i="3"/>
  <c r="D582" i="3"/>
  <c r="E582" i="3"/>
  <c r="C647" i="15" s="1"/>
  <c r="D646" i="15" l="1"/>
  <c r="F646" i="15" s="1"/>
  <c r="J646" i="15"/>
  <c r="N646" i="15"/>
  <c r="O646" i="15"/>
  <c r="D645" i="15"/>
  <c r="F645" i="15" s="1"/>
  <c r="J645" i="15"/>
  <c r="N645" i="15"/>
  <c r="O645" i="15"/>
  <c r="S582" i="3"/>
  <c r="W581" i="3"/>
  <c r="F636" i="7" s="1"/>
  <c r="AA637" i="7"/>
  <c r="Q647" i="15" s="1"/>
  <c r="G582" i="3"/>
  <c r="H582" i="3"/>
  <c r="Y634" i="7"/>
  <c r="Z634" i="7"/>
  <c r="B581" i="3"/>
  <c r="B580" i="3"/>
  <c r="E636" i="7"/>
  <c r="E635" i="7"/>
  <c r="C582" i="3"/>
  <c r="B647" i="15" s="1"/>
  <c r="Q634" i="7"/>
  <c r="R634" i="7"/>
  <c r="V634" i="7"/>
  <c r="U634" i="7"/>
  <c r="AN579" i="3"/>
  <c r="N581" i="3"/>
  <c r="R581" i="3" s="1"/>
  <c r="K646" i="15" s="1"/>
  <c r="B636" i="7"/>
  <c r="H632" i="7"/>
  <c r="AQ577" i="3"/>
  <c r="AK582" i="3"/>
  <c r="I637" i="7"/>
  <c r="M634" i="7"/>
  <c r="N634" i="7"/>
  <c r="J634" i="7"/>
  <c r="AH579" i="3"/>
  <c r="P644" i="15" s="1"/>
  <c r="AP579" i="3"/>
  <c r="G635" i="7"/>
  <c r="A644" i="15"/>
  <c r="H633" i="7"/>
  <c r="AQ578" i="3"/>
  <c r="I583" i="3"/>
  <c r="E583" i="3"/>
  <c r="C648" i="15" s="1"/>
  <c r="D583" i="3"/>
  <c r="S583" i="3" l="1"/>
  <c r="W582" i="3"/>
  <c r="F637" i="7" s="1"/>
  <c r="F582" i="3"/>
  <c r="E647" i="15" s="1"/>
  <c r="N582" i="3"/>
  <c r="R582" i="3" s="1"/>
  <c r="K647" i="15" s="1"/>
  <c r="B637" i="7"/>
  <c r="G583" i="3"/>
  <c r="H583" i="3"/>
  <c r="AA638" i="7"/>
  <c r="Q648" i="15" s="1"/>
  <c r="G636" i="7"/>
  <c r="I638" i="7"/>
  <c r="H634" i="7"/>
  <c r="AQ579" i="3"/>
  <c r="AK583" i="3"/>
  <c r="AR580" i="3"/>
  <c r="AT580" i="3" s="1"/>
  <c r="AR581" i="3"/>
  <c r="AT581" i="3" s="1"/>
  <c r="C583" i="3"/>
  <c r="B648" i="15" s="1"/>
  <c r="X636" i="7" a="1"/>
  <c r="X636" i="7" s="1"/>
  <c r="S636" i="7" a="1"/>
  <c r="S636" i="7" s="1"/>
  <c r="T636" i="7" a="1"/>
  <c r="T636" i="7" s="1"/>
  <c r="D636" i="7"/>
  <c r="K636" i="7" a="1"/>
  <c r="K636" i="7" s="1"/>
  <c r="L636" i="7" a="1"/>
  <c r="L636" i="7" s="1"/>
  <c r="P636" i="7" a="1"/>
  <c r="P636" i="7" s="1"/>
  <c r="W636" i="7" a="1"/>
  <c r="W636" i="7" s="1"/>
  <c r="O636" i="7" a="1"/>
  <c r="O636" i="7" s="1"/>
  <c r="T635" i="7" a="1"/>
  <c r="T635" i="7" s="1"/>
  <c r="P635" i="7" a="1"/>
  <c r="P635" i="7" s="1"/>
  <c r="W635" i="7" a="1"/>
  <c r="W635" i="7" s="1"/>
  <c r="K635" i="7" a="1"/>
  <c r="K635" i="7" s="1"/>
  <c r="D635" i="7"/>
  <c r="O635" i="7" a="1"/>
  <c r="O635" i="7" s="1"/>
  <c r="X635" i="7" a="1"/>
  <c r="X635" i="7" s="1"/>
  <c r="S635" i="7" a="1"/>
  <c r="S635" i="7" s="1"/>
  <c r="L635" i="7" a="1"/>
  <c r="L635" i="7" s="1"/>
  <c r="I584" i="3"/>
  <c r="E584" i="3"/>
  <c r="C649" i="15" s="1"/>
  <c r="D584" i="3"/>
  <c r="D647" i="15" l="1"/>
  <c r="F647" i="15" s="1"/>
  <c r="J647" i="15"/>
  <c r="N647" i="15"/>
  <c r="O647" i="15"/>
  <c r="S584" i="3"/>
  <c r="Y636" i="7"/>
  <c r="Z636" i="7"/>
  <c r="AH581" i="3"/>
  <c r="P646" i="15" s="1"/>
  <c r="J636" i="7"/>
  <c r="AP581" i="3"/>
  <c r="F583" i="3"/>
  <c r="E648" i="15" s="1"/>
  <c r="G637" i="7"/>
  <c r="A645" i="15"/>
  <c r="N583" i="3"/>
  <c r="R583" i="3" s="1"/>
  <c r="K648" i="15" s="1"/>
  <c r="B638" i="7"/>
  <c r="E637" i="7"/>
  <c r="Z635" i="7"/>
  <c r="Y635" i="7"/>
  <c r="R636" i="7"/>
  <c r="Q636" i="7"/>
  <c r="V636" i="7"/>
  <c r="U636" i="7"/>
  <c r="AN581" i="3"/>
  <c r="W583" i="3"/>
  <c r="F638" i="7" s="1"/>
  <c r="B582" i="3"/>
  <c r="C584" i="3"/>
  <c r="B649" i="15" s="1"/>
  <c r="N635" i="7"/>
  <c r="M635" i="7"/>
  <c r="V635" i="7"/>
  <c r="U635" i="7"/>
  <c r="I639" i="7"/>
  <c r="AK584" i="3"/>
  <c r="AA639" i="7"/>
  <c r="Q649" i="15" s="1"/>
  <c r="H584" i="3"/>
  <c r="G584" i="3"/>
  <c r="R635" i="7"/>
  <c r="Q635" i="7"/>
  <c r="AP580" i="3"/>
  <c r="J635" i="7"/>
  <c r="AH580" i="3"/>
  <c r="P645" i="15" s="1"/>
  <c r="AN580" i="3"/>
  <c r="M636" i="7"/>
  <c r="N636" i="7"/>
  <c r="A646" i="15"/>
  <c r="I585" i="3"/>
  <c r="E585" i="3"/>
  <c r="C650" i="15" s="1"/>
  <c r="D585" i="3"/>
  <c r="D648" i="15" l="1"/>
  <c r="F648" i="15" s="1"/>
  <c r="J648" i="15"/>
  <c r="N648" i="15"/>
  <c r="O648" i="15"/>
  <c r="S585" i="3"/>
  <c r="B583" i="3"/>
  <c r="H636" i="7"/>
  <c r="AQ581" i="3"/>
  <c r="AK585" i="3"/>
  <c r="G638" i="7"/>
  <c r="H585" i="3"/>
  <c r="G585" i="3"/>
  <c r="AA640" i="7"/>
  <c r="Q650" i="15" s="1"/>
  <c r="H635" i="7"/>
  <c r="AQ580" i="3"/>
  <c r="F584" i="3"/>
  <c r="E649" i="15" s="1"/>
  <c r="AR582" i="3"/>
  <c r="AT582" i="3" s="1"/>
  <c r="I640" i="7"/>
  <c r="C585" i="3"/>
  <c r="B650" i="15" s="1"/>
  <c r="N584" i="3"/>
  <c r="R584" i="3" s="1"/>
  <c r="K649" i="15" s="1"/>
  <c r="B639" i="7"/>
  <c r="W584" i="3"/>
  <c r="F639" i="7" s="1"/>
  <c r="S637" i="7" a="1"/>
  <c r="S637" i="7" s="1"/>
  <c r="W637" i="7" a="1"/>
  <c r="W637" i="7" s="1"/>
  <c r="K637" i="7" a="1"/>
  <c r="K637" i="7" s="1"/>
  <c r="X637" i="7" a="1"/>
  <c r="X637" i="7" s="1"/>
  <c r="L637" i="7" a="1"/>
  <c r="L637" i="7" s="1"/>
  <c r="P637" i="7" a="1"/>
  <c r="P637" i="7" s="1"/>
  <c r="D637" i="7"/>
  <c r="T637" i="7" a="1"/>
  <c r="T637" i="7" s="1"/>
  <c r="O637" i="7" a="1"/>
  <c r="O637" i="7" s="1"/>
  <c r="E638" i="7"/>
  <c r="I586" i="3"/>
  <c r="E586" i="3"/>
  <c r="C651" i="15" s="1"/>
  <c r="D586" i="3"/>
  <c r="D649" i="15" l="1"/>
  <c r="F649" i="15" s="1"/>
  <c r="J649" i="15"/>
  <c r="N649" i="15"/>
  <c r="O649" i="15"/>
  <c r="S586" i="3"/>
  <c r="AK586" i="3"/>
  <c r="I641" i="7"/>
  <c r="N637" i="7"/>
  <c r="M637" i="7"/>
  <c r="B640" i="7"/>
  <c r="N585" i="3"/>
  <c r="R585" i="3" s="1"/>
  <c r="K650" i="15" s="1"/>
  <c r="A647" i="15"/>
  <c r="F585" i="3"/>
  <c r="E650" i="15" s="1"/>
  <c r="B584" i="3"/>
  <c r="AR583" i="3"/>
  <c r="AT583" i="3" s="1"/>
  <c r="AA641" i="7"/>
  <c r="Q651" i="15" s="1"/>
  <c r="H586" i="3"/>
  <c r="G586" i="3"/>
  <c r="C586" i="3"/>
  <c r="B651" i="15" s="1"/>
  <c r="V637" i="7"/>
  <c r="U637" i="7"/>
  <c r="Z637" i="7"/>
  <c r="Y637" i="7"/>
  <c r="J637" i="7"/>
  <c r="AH582" i="3"/>
  <c r="P647" i="15" s="1"/>
  <c r="AP582" i="3"/>
  <c r="AN582" i="3"/>
  <c r="G639" i="7"/>
  <c r="L638" i="7" a="1"/>
  <c r="L638" i="7" s="1"/>
  <c r="P638" i="7" a="1"/>
  <c r="P638" i="7" s="1"/>
  <c r="W638" i="7" a="1"/>
  <c r="W638" i="7" s="1"/>
  <c r="D638" i="7"/>
  <c r="X638" i="7" a="1"/>
  <c r="X638" i="7" s="1"/>
  <c r="S638" i="7" a="1"/>
  <c r="S638" i="7" s="1"/>
  <c r="T638" i="7" a="1"/>
  <c r="T638" i="7" s="1"/>
  <c r="K638" i="7" a="1"/>
  <c r="K638" i="7" s="1"/>
  <c r="O638" i="7" a="1"/>
  <c r="O638" i="7" s="1"/>
  <c r="R637" i="7"/>
  <c r="Q637" i="7"/>
  <c r="E639" i="7"/>
  <c r="W585" i="3"/>
  <c r="F640" i="7" s="1"/>
  <c r="I587" i="3"/>
  <c r="E587" i="3"/>
  <c r="C652" i="15" s="1"/>
  <c r="D587" i="3"/>
  <c r="D650" i="15" l="1"/>
  <c r="F650" i="15" s="1"/>
  <c r="J650" i="15"/>
  <c r="N650" i="15"/>
  <c r="O650" i="15"/>
  <c r="S587" i="3"/>
  <c r="W586" i="3"/>
  <c r="F641" i="7" s="1"/>
  <c r="AK587" i="3"/>
  <c r="B585" i="3"/>
  <c r="A648" i="15"/>
  <c r="H587" i="3"/>
  <c r="AA642" i="7"/>
  <c r="Q652" i="15" s="1"/>
  <c r="G587" i="3"/>
  <c r="V638" i="7"/>
  <c r="U638" i="7"/>
  <c r="J638" i="7"/>
  <c r="AH583" i="3"/>
  <c r="P648" i="15" s="1"/>
  <c r="AP583" i="3"/>
  <c r="R638" i="7"/>
  <c r="Q638" i="7"/>
  <c r="AN583" i="3"/>
  <c r="H637" i="7"/>
  <c r="AQ582" i="3"/>
  <c r="B641" i="7"/>
  <c r="N586" i="3"/>
  <c r="R586" i="3" s="1"/>
  <c r="K651" i="15" s="1"/>
  <c r="E640" i="7"/>
  <c r="I642" i="7"/>
  <c r="F587" i="3"/>
  <c r="E652" i="15" s="1"/>
  <c r="Z638" i="7"/>
  <c r="Y638" i="7"/>
  <c r="M638" i="7"/>
  <c r="N638" i="7"/>
  <c r="AR584" i="3"/>
  <c r="AT584" i="3" s="1"/>
  <c r="G640" i="7"/>
  <c r="F586" i="3"/>
  <c r="E651" i="15" s="1"/>
  <c r="C587" i="3"/>
  <c r="B652" i="15" s="1"/>
  <c r="L639" i="7" a="1"/>
  <c r="L639" i="7" s="1"/>
  <c r="D639" i="7"/>
  <c r="P639" i="7" a="1"/>
  <c r="P639" i="7" s="1"/>
  <c r="S639" i="7" a="1"/>
  <c r="S639" i="7" s="1"/>
  <c r="K639" i="7" a="1"/>
  <c r="K639" i="7" s="1"/>
  <c r="T639" i="7" a="1"/>
  <c r="T639" i="7" s="1"/>
  <c r="X639" i="7" a="1"/>
  <c r="X639" i="7" s="1"/>
  <c r="W639" i="7" a="1"/>
  <c r="W639" i="7" s="1"/>
  <c r="O639" i="7" a="1"/>
  <c r="O639" i="7" s="1"/>
  <c r="I588" i="3"/>
  <c r="E588" i="3"/>
  <c r="C653" i="15" s="1"/>
  <c r="D588" i="3"/>
  <c r="D651" i="15" l="1"/>
  <c r="F651" i="15" s="1"/>
  <c r="J651" i="15"/>
  <c r="N651" i="15"/>
  <c r="O651" i="15"/>
  <c r="D652" i="15"/>
  <c r="J652" i="15"/>
  <c r="N652" i="15"/>
  <c r="O652" i="15"/>
  <c r="F652" i="15"/>
  <c r="W587" i="3"/>
  <c r="F642" i="7" s="1"/>
  <c r="S588" i="3"/>
  <c r="J639" i="7"/>
  <c r="AH584" i="3"/>
  <c r="P649" i="15" s="1"/>
  <c r="AP584" i="3"/>
  <c r="M639" i="7"/>
  <c r="N639" i="7"/>
  <c r="AK588" i="3"/>
  <c r="V639" i="7"/>
  <c r="U639" i="7"/>
  <c r="C588" i="3"/>
  <c r="B653" i="15" s="1"/>
  <c r="E641" i="7"/>
  <c r="B587" i="3"/>
  <c r="S640" i="7" a="1"/>
  <c r="S640" i="7" s="1"/>
  <c r="K640" i="7" a="1"/>
  <c r="K640" i="7" s="1"/>
  <c r="D640" i="7"/>
  <c r="L640" i="7" a="1"/>
  <c r="L640" i="7" s="1"/>
  <c r="X640" i="7" a="1"/>
  <c r="X640" i="7" s="1"/>
  <c r="P640" i="7" a="1"/>
  <c r="P640" i="7" s="1"/>
  <c r="T640" i="7" a="1"/>
  <c r="T640" i="7" s="1"/>
  <c r="O640" i="7" a="1"/>
  <c r="O640" i="7" s="1"/>
  <c r="W640" i="7" a="1"/>
  <c r="W640" i="7" s="1"/>
  <c r="H588" i="3"/>
  <c r="G588" i="3"/>
  <c r="AA643" i="7"/>
  <c r="Q653" i="15" s="1"/>
  <c r="B586" i="3"/>
  <c r="E642" i="7"/>
  <c r="AN584" i="3"/>
  <c r="H638" i="7"/>
  <c r="AQ583" i="3"/>
  <c r="G641" i="7"/>
  <c r="I643" i="7"/>
  <c r="Z639" i="7"/>
  <c r="Y639" i="7"/>
  <c r="Q639" i="7"/>
  <c r="R639" i="7"/>
  <c r="N587" i="3"/>
  <c r="R587" i="3" s="1"/>
  <c r="K652" i="15" s="1"/>
  <c r="B642" i="7"/>
  <c r="A649" i="15"/>
  <c r="AR585" i="3"/>
  <c r="AT585" i="3" s="1"/>
  <c r="I589" i="3"/>
  <c r="E589" i="3"/>
  <c r="C654" i="15" s="1"/>
  <c r="D589" i="3"/>
  <c r="S589" i="3" l="1"/>
  <c r="AR586" i="3"/>
  <c r="AT586" i="3" s="1"/>
  <c r="AA644" i="7"/>
  <c r="Q654" i="15" s="1"/>
  <c r="G589" i="3"/>
  <c r="H589" i="3"/>
  <c r="F589" i="3"/>
  <c r="E654" i="15" s="1"/>
  <c r="A650" i="15"/>
  <c r="N640" i="7"/>
  <c r="M640" i="7"/>
  <c r="I644" i="7"/>
  <c r="C589" i="3"/>
  <c r="B654" i="15" s="1"/>
  <c r="J640" i="7"/>
  <c r="AH585" i="3"/>
  <c r="P650" i="15" s="1"/>
  <c r="AP585" i="3"/>
  <c r="U640" i="7"/>
  <c r="V640" i="7"/>
  <c r="H639" i="7"/>
  <c r="AQ584" i="3"/>
  <c r="AK589" i="3"/>
  <c r="G642" i="7"/>
  <c r="P642" i="7" a="1"/>
  <c r="P642" i="7" s="1"/>
  <c r="S642" i="7" a="1"/>
  <c r="S642" i="7" s="1"/>
  <c r="L642" i="7" a="1"/>
  <c r="L642" i="7" s="1"/>
  <c r="X642" i="7" a="1"/>
  <c r="X642" i="7" s="1"/>
  <c r="D642" i="7"/>
  <c r="O642" i="7" a="1"/>
  <c r="O642" i="7" s="1"/>
  <c r="T642" i="7" a="1"/>
  <c r="T642" i="7" s="1"/>
  <c r="K642" i="7" a="1"/>
  <c r="K642" i="7" s="1"/>
  <c r="W642" i="7" a="1"/>
  <c r="W642" i="7" s="1"/>
  <c r="W588" i="3"/>
  <c r="F643" i="7" s="1"/>
  <c r="R640" i="7"/>
  <c r="Q640" i="7"/>
  <c r="F588" i="3"/>
  <c r="E653" i="15" s="1"/>
  <c r="Z640" i="7"/>
  <c r="Y640" i="7"/>
  <c r="S641" i="7" a="1"/>
  <c r="S641" i="7" s="1"/>
  <c r="D641" i="7"/>
  <c r="P641" i="7" a="1"/>
  <c r="P641" i="7" s="1"/>
  <c r="W641" i="7" a="1"/>
  <c r="W641" i="7" s="1"/>
  <c r="K641" i="7" a="1"/>
  <c r="K641" i="7" s="1"/>
  <c r="X641" i="7" a="1"/>
  <c r="X641" i="7" s="1"/>
  <c r="O641" i="7" a="1"/>
  <c r="O641" i="7" s="1"/>
  <c r="T641" i="7" a="1"/>
  <c r="T641" i="7" s="1"/>
  <c r="L641" i="7" a="1"/>
  <c r="L641" i="7" s="1"/>
  <c r="AN585" i="3"/>
  <c r="AR587" i="3"/>
  <c r="AT587" i="3" s="1"/>
  <c r="B643" i="7"/>
  <c r="N588" i="3"/>
  <c r="R588" i="3" s="1"/>
  <c r="K653" i="15" s="1"/>
  <c r="I590" i="3"/>
  <c r="D590" i="3"/>
  <c r="E590" i="3"/>
  <c r="C655" i="15" s="1"/>
  <c r="D653" i="15" l="1"/>
  <c r="F653" i="15" s="1"/>
  <c r="J653" i="15"/>
  <c r="N653" i="15"/>
  <c r="O653" i="15"/>
  <c r="D654" i="15"/>
  <c r="J654" i="15"/>
  <c r="N654" i="15"/>
  <c r="O654" i="15"/>
  <c r="F654" i="15"/>
  <c r="S590" i="3"/>
  <c r="F590" i="3"/>
  <c r="E655" i="15" s="1"/>
  <c r="N641" i="7"/>
  <c r="M641" i="7"/>
  <c r="A651" i="15"/>
  <c r="N589" i="3"/>
  <c r="R589" i="3" s="1"/>
  <c r="K654" i="15" s="1"/>
  <c r="B644" i="7"/>
  <c r="E644" i="7"/>
  <c r="Y641" i="7"/>
  <c r="Z641" i="7"/>
  <c r="M642" i="7"/>
  <c r="N642" i="7"/>
  <c r="AK590" i="3"/>
  <c r="I645" i="7"/>
  <c r="C590" i="3"/>
  <c r="B655" i="15" s="1"/>
  <c r="H640" i="7"/>
  <c r="AQ585" i="3"/>
  <c r="J642" i="7"/>
  <c r="AH587" i="3"/>
  <c r="P652" i="15" s="1"/>
  <c r="AP587" i="3"/>
  <c r="V642" i="7"/>
  <c r="U642" i="7"/>
  <c r="AN586" i="3"/>
  <c r="U641" i="7"/>
  <c r="V641" i="7"/>
  <c r="AN587" i="3"/>
  <c r="B588" i="3"/>
  <c r="R642" i="7"/>
  <c r="Q642" i="7"/>
  <c r="AA645" i="7"/>
  <c r="Q655" i="15" s="1"/>
  <c r="G590" i="3"/>
  <c r="H590" i="3"/>
  <c r="G643" i="7"/>
  <c r="Q641" i="7"/>
  <c r="R641" i="7"/>
  <c r="A652" i="15"/>
  <c r="E643" i="7"/>
  <c r="Z642" i="7"/>
  <c r="Y642" i="7"/>
  <c r="AH586" i="3"/>
  <c r="P651" i="15" s="1"/>
  <c r="J641" i="7"/>
  <c r="AP586" i="3"/>
  <c r="W589" i="3"/>
  <c r="F644" i="7" s="1"/>
  <c r="B589" i="3"/>
  <c r="I591" i="3"/>
  <c r="E591" i="3"/>
  <c r="C656" i="15" s="1"/>
  <c r="D591" i="3"/>
  <c r="D655" i="15" l="1"/>
  <c r="F655" i="15" s="1"/>
  <c r="J655" i="15"/>
  <c r="N655" i="15"/>
  <c r="O655" i="15"/>
  <c r="S591" i="3"/>
  <c r="B590" i="3"/>
  <c r="AR589" i="3"/>
  <c r="AT589" i="3" s="1"/>
  <c r="AK591" i="3"/>
  <c r="H591" i="3"/>
  <c r="AA646" i="7"/>
  <c r="Q656" i="15" s="1"/>
  <c r="G591" i="3"/>
  <c r="AR588" i="3"/>
  <c r="AT588" i="3" s="1"/>
  <c r="B645" i="7"/>
  <c r="N590" i="3"/>
  <c r="R590" i="3" s="1"/>
  <c r="K655" i="15" s="1"/>
  <c r="D644" i="7"/>
  <c r="T644" i="7" a="1"/>
  <c r="T644" i="7" s="1"/>
  <c r="W644" i="7" a="1"/>
  <c r="W644" i="7" s="1"/>
  <c r="X644" i="7" a="1"/>
  <c r="X644" i="7" s="1"/>
  <c r="L644" i="7" a="1"/>
  <c r="L644" i="7" s="1"/>
  <c r="S644" i="7" a="1"/>
  <c r="S644" i="7" s="1"/>
  <c r="K644" i="7" a="1"/>
  <c r="K644" i="7" s="1"/>
  <c r="O644" i="7" a="1"/>
  <c r="O644" i="7" s="1"/>
  <c r="P644" i="7" a="1"/>
  <c r="P644" i="7" s="1"/>
  <c r="G644" i="7"/>
  <c r="H641" i="7"/>
  <c r="AQ586" i="3"/>
  <c r="X643" i="7" a="1"/>
  <c r="X643" i="7" s="1"/>
  <c r="S643" i="7" a="1"/>
  <c r="S643" i="7" s="1"/>
  <c r="W643" i="7" a="1"/>
  <c r="W643" i="7" s="1"/>
  <c r="L643" i="7" a="1"/>
  <c r="L643" i="7" s="1"/>
  <c r="K643" i="7" a="1"/>
  <c r="K643" i="7" s="1"/>
  <c r="P643" i="7" a="1"/>
  <c r="P643" i="7" s="1"/>
  <c r="D643" i="7"/>
  <c r="O643" i="7" a="1"/>
  <c r="O643" i="7" s="1"/>
  <c r="T643" i="7" a="1"/>
  <c r="T643" i="7" s="1"/>
  <c r="W590" i="3"/>
  <c r="F645" i="7" s="1"/>
  <c r="H642" i="7"/>
  <c r="AQ587" i="3"/>
  <c r="I646" i="7"/>
  <c r="C591" i="3"/>
  <c r="B656" i="15" s="1"/>
  <c r="E645" i="7"/>
  <c r="I592" i="3"/>
  <c r="E592" i="3"/>
  <c r="C657" i="15" s="1"/>
  <c r="D592" i="3"/>
  <c r="S592" i="3"/>
  <c r="AN588" i="3" l="1"/>
  <c r="X645" i="7" a="1"/>
  <c r="X645" i="7" s="1"/>
  <c r="L645" i="7" a="1"/>
  <c r="L645" i="7" s="1"/>
  <c r="O645" i="7" a="1"/>
  <c r="O645" i="7" s="1"/>
  <c r="T645" i="7" a="1"/>
  <c r="T645" i="7" s="1"/>
  <c r="D645" i="7"/>
  <c r="S645" i="7" a="1"/>
  <c r="S645" i="7" s="1"/>
  <c r="W645" i="7" a="1"/>
  <c r="W645" i="7" s="1"/>
  <c r="K645" i="7" a="1"/>
  <c r="K645" i="7" s="1"/>
  <c r="P645" i="7" a="1"/>
  <c r="P645" i="7" s="1"/>
  <c r="J643" i="7"/>
  <c r="AH588" i="3"/>
  <c r="P653" i="15" s="1"/>
  <c r="AP588" i="3"/>
  <c r="A654" i="15"/>
  <c r="R643" i="7"/>
  <c r="Q643" i="7"/>
  <c r="I647" i="7"/>
  <c r="N591" i="3"/>
  <c r="R591" i="3" s="1"/>
  <c r="K656" i="15" s="1"/>
  <c r="B646" i="7"/>
  <c r="U643" i="7"/>
  <c r="V643" i="7"/>
  <c r="Y643" i="7"/>
  <c r="Z643" i="7"/>
  <c r="U644" i="7"/>
  <c r="V644" i="7"/>
  <c r="G645" i="7"/>
  <c r="C592" i="3"/>
  <c r="B657" i="15" s="1"/>
  <c r="AK592" i="3"/>
  <c r="AA647" i="7"/>
  <c r="Q657" i="15" s="1"/>
  <c r="G592" i="3"/>
  <c r="H592" i="3"/>
  <c r="AR590" i="3"/>
  <c r="AT590" i="3" s="1"/>
  <c r="M643" i="7"/>
  <c r="N643" i="7"/>
  <c r="R644" i="7"/>
  <c r="Q644" i="7"/>
  <c r="N644" i="7"/>
  <c r="M644" i="7"/>
  <c r="AH589" i="3"/>
  <c r="P654" i="15" s="1"/>
  <c r="J644" i="7"/>
  <c r="AP589" i="3"/>
  <c r="Y644" i="7"/>
  <c r="Z644" i="7"/>
  <c r="A653" i="15"/>
  <c r="AN589" i="3"/>
  <c r="W591" i="3"/>
  <c r="F646" i="7" s="1"/>
  <c r="F591" i="3"/>
  <c r="E656" i="15" s="1"/>
  <c r="I593" i="3"/>
  <c r="E593" i="3"/>
  <c r="C658" i="15" s="1"/>
  <c r="D593" i="3"/>
  <c r="D656" i="15" l="1"/>
  <c r="F656" i="15" s="1"/>
  <c r="J656" i="15"/>
  <c r="N656" i="15"/>
  <c r="O656" i="15"/>
  <c r="S593" i="3"/>
  <c r="F592" i="3"/>
  <c r="E657" i="15" s="1"/>
  <c r="H593" i="3"/>
  <c r="G593" i="3"/>
  <c r="AA648" i="7"/>
  <c r="Q658" i="15" s="1"/>
  <c r="W592" i="3"/>
  <c r="F647" i="7" s="1"/>
  <c r="B647" i="7"/>
  <c r="N592" i="3"/>
  <c r="R592" i="3" s="1"/>
  <c r="K657" i="15" s="1"/>
  <c r="AN590" i="3"/>
  <c r="M645" i="7"/>
  <c r="N645" i="7"/>
  <c r="G646" i="7"/>
  <c r="Q645" i="7"/>
  <c r="R645" i="7"/>
  <c r="Y645" i="7"/>
  <c r="Z645" i="7"/>
  <c r="A655" i="15"/>
  <c r="I648" i="7"/>
  <c r="F593" i="3"/>
  <c r="E658" i="15" s="1"/>
  <c r="B591" i="3"/>
  <c r="AK593" i="3"/>
  <c r="C593" i="3"/>
  <c r="B658" i="15" s="1"/>
  <c r="E646" i="7"/>
  <c r="H644" i="7"/>
  <c r="AQ589" i="3"/>
  <c r="J645" i="7"/>
  <c r="AH590" i="3"/>
  <c r="P655" i="15" s="1"/>
  <c r="AP590" i="3"/>
  <c r="H643" i="7"/>
  <c r="AQ588" i="3"/>
  <c r="U645" i="7"/>
  <c r="V645" i="7"/>
  <c r="I594" i="3"/>
  <c r="E594" i="3"/>
  <c r="C659" i="15" s="1"/>
  <c r="D594" i="3"/>
  <c r="D658" i="15" l="1"/>
  <c r="J658" i="15"/>
  <c r="N658" i="15"/>
  <c r="O658" i="15"/>
  <c r="F658" i="15"/>
  <c r="D657" i="15"/>
  <c r="F657" i="15" s="1"/>
  <c r="J657" i="15"/>
  <c r="N657" i="15"/>
  <c r="O657" i="15"/>
  <c r="S594" i="3"/>
  <c r="AR591" i="3"/>
  <c r="AT591" i="3" s="1"/>
  <c r="I649" i="7"/>
  <c r="E648" i="7"/>
  <c r="G594" i="3"/>
  <c r="AA649" i="7"/>
  <c r="Q659" i="15" s="1"/>
  <c r="H594" i="3"/>
  <c r="C594" i="3"/>
  <c r="B659" i="15" s="1"/>
  <c r="F594" i="3"/>
  <c r="E659" i="15" s="1"/>
  <c r="E647" i="7"/>
  <c r="N593" i="3"/>
  <c r="R593" i="3" s="1"/>
  <c r="K658" i="15" s="1"/>
  <c r="B648" i="7"/>
  <c r="AK594" i="3"/>
  <c r="H645" i="7"/>
  <c r="AQ590" i="3"/>
  <c r="W646" i="7" a="1"/>
  <c r="W646" i="7" s="1"/>
  <c r="T646" i="7" a="1"/>
  <c r="T646" i="7" s="1"/>
  <c r="L646" i="7" a="1"/>
  <c r="L646" i="7" s="1"/>
  <c r="D646" i="7"/>
  <c r="X646" i="7" a="1"/>
  <c r="X646" i="7" s="1"/>
  <c r="K646" i="7" a="1"/>
  <c r="K646" i="7" s="1"/>
  <c r="P646" i="7" a="1"/>
  <c r="P646" i="7" s="1"/>
  <c r="O646" i="7" a="1"/>
  <c r="O646" i="7" s="1"/>
  <c r="S646" i="7" a="1"/>
  <c r="S646" i="7" s="1"/>
  <c r="B593" i="3"/>
  <c r="W593" i="3"/>
  <c r="F648" i="7" s="1"/>
  <c r="G647" i="7"/>
  <c r="B592" i="3"/>
  <c r="I595" i="3"/>
  <c r="E595" i="3"/>
  <c r="C660" i="15" s="1"/>
  <c r="D595" i="3"/>
  <c r="D659" i="15" l="1"/>
  <c r="J659" i="15"/>
  <c r="N659" i="15"/>
  <c r="O659" i="15"/>
  <c r="F659" i="15"/>
  <c r="W594" i="3"/>
  <c r="F649" i="7" s="1"/>
  <c r="S595" i="3"/>
  <c r="A656" i="15"/>
  <c r="AK595" i="3"/>
  <c r="H595" i="3"/>
  <c r="G595" i="3"/>
  <c r="AA650" i="7"/>
  <c r="Q660" i="15" s="1"/>
  <c r="AR592" i="3"/>
  <c r="AT592" i="3" s="1"/>
  <c r="Z646" i="7"/>
  <c r="Y646" i="7"/>
  <c r="G648" i="7"/>
  <c r="E649" i="7"/>
  <c r="O648" i="7" a="1"/>
  <c r="O648" i="7" s="1"/>
  <c r="P648" i="7" a="1"/>
  <c r="P648" i="7" s="1"/>
  <c r="S648" i="7" a="1"/>
  <c r="S648" i="7" s="1"/>
  <c r="L648" i="7" a="1"/>
  <c r="L648" i="7" s="1"/>
  <c r="X648" i="7" a="1"/>
  <c r="X648" i="7" s="1"/>
  <c r="D648" i="7"/>
  <c r="W648" i="7" a="1"/>
  <c r="W648" i="7" s="1"/>
  <c r="T648" i="7" a="1"/>
  <c r="T648" i="7" s="1"/>
  <c r="K648" i="7" a="1"/>
  <c r="K648" i="7" s="1"/>
  <c r="R646" i="7"/>
  <c r="Q646" i="7"/>
  <c r="AR593" i="3"/>
  <c r="AT593" i="3" s="1"/>
  <c r="P647" i="7" a="1"/>
  <c r="P647" i="7" s="1"/>
  <c r="X647" i="7" a="1"/>
  <c r="X647" i="7" s="1"/>
  <c r="S647" i="7" a="1"/>
  <c r="S647" i="7" s="1"/>
  <c r="T647" i="7" a="1"/>
  <c r="T647" i="7" s="1"/>
  <c r="L647" i="7" a="1"/>
  <c r="L647" i="7" s="1"/>
  <c r="D647" i="7"/>
  <c r="O647" i="7" a="1"/>
  <c r="O647" i="7" s="1"/>
  <c r="W647" i="7" a="1"/>
  <c r="W647" i="7" s="1"/>
  <c r="K647" i="7" a="1"/>
  <c r="K647" i="7" s="1"/>
  <c r="AN591" i="3"/>
  <c r="J646" i="7"/>
  <c r="AH591" i="3"/>
  <c r="P656" i="15" s="1"/>
  <c r="AP591" i="3"/>
  <c r="I650" i="7"/>
  <c r="M646" i="7"/>
  <c r="N646" i="7"/>
  <c r="C595" i="3"/>
  <c r="B660" i="15" s="1"/>
  <c r="V646" i="7"/>
  <c r="U646" i="7"/>
  <c r="B594" i="3"/>
  <c r="B649" i="7"/>
  <c r="N594" i="3"/>
  <c r="R594" i="3" s="1"/>
  <c r="K659" i="15" s="1"/>
  <c r="I596" i="3"/>
  <c r="E596" i="3"/>
  <c r="C661" i="15" s="1"/>
  <c r="D596" i="3"/>
  <c r="J648" i="7" l="1"/>
  <c r="AH593" i="3"/>
  <c r="P658" i="15" s="1"/>
  <c r="AP593" i="3"/>
  <c r="AH592" i="3"/>
  <c r="P657" i="15" s="1"/>
  <c r="J647" i="7"/>
  <c r="AP592" i="3"/>
  <c r="F595" i="3"/>
  <c r="E660" i="15" s="1"/>
  <c r="H646" i="7"/>
  <c r="AQ591" i="3"/>
  <c r="N647" i="7"/>
  <c r="M647" i="7"/>
  <c r="Q647" i="7"/>
  <c r="R647" i="7"/>
  <c r="R648" i="7"/>
  <c r="Q648" i="7"/>
  <c r="AN592" i="3"/>
  <c r="AR594" i="3"/>
  <c r="AT594" i="3" s="1"/>
  <c r="N595" i="3"/>
  <c r="R595" i="3" s="1"/>
  <c r="K660" i="15" s="1"/>
  <c r="B650" i="7"/>
  <c r="U648" i="7"/>
  <c r="V648" i="7"/>
  <c r="N648" i="7"/>
  <c r="M648" i="7"/>
  <c r="T649" i="7" a="1"/>
  <c r="T649" i="7" s="1"/>
  <c r="L649" i="7" a="1"/>
  <c r="L649" i="7" s="1"/>
  <c r="S649" i="7" a="1"/>
  <c r="S649" i="7" s="1"/>
  <c r="X649" i="7" a="1"/>
  <c r="X649" i="7" s="1"/>
  <c r="D649" i="7"/>
  <c r="W649" i="7" a="1"/>
  <c r="W649" i="7" s="1"/>
  <c r="K649" i="7" a="1"/>
  <c r="K649" i="7" s="1"/>
  <c r="P649" i="7" a="1"/>
  <c r="P649" i="7" s="1"/>
  <c r="O649" i="7" a="1"/>
  <c r="O649" i="7" s="1"/>
  <c r="A657" i="15"/>
  <c r="G649" i="7"/>
  <c r="I651" i="7"/>
  <c r="S596" i="3"/>
  <c r="U647" i="7"/>
  <c r="V647" i="7"/>
  <c r="AK596" i="3"/>
  <c r="C596" i="3"/>
  <c r="B661" i="15" s="1"/>
  <c r="H596" i="3"/>
  <c r="AA651" i="7"/>
  <c r="Q661" i="15" s="1"/>
  <c r="G596" i="3"/>
  <c r="A658" i="15"/>
  <c r="AN593" i="3"/>
  <c r="W595" i="3"/>
  <c r="F650" i="7" s="1"/>
  <c r="Z647" i="7"/>
  <c r="Y647" i="7"/>
  <c r="Y648" i="7"/>
  <c r="Z648" i="7"/>
  <c r="I597" i="3"/>
  <c r="E597" i="3"/>
  <c r="C662" i="15" s="1"/>
  <c r="D597" i="3"/>
  <c r="D660" i="15" l="1"/>
  <c r="F660" i="15" s="1"/>
  <c r="J660" i="15"/>
  <c r="N660" i="15"/>
  <c r="O660" i="15"/>
  <c r="G650" i="7"/>
  <c r="AH594" i="3"/>
  <c r="P659" i="15" s="1"/>
  <c r="E650" i="7"/>
  <c r="S597" i="3"/>
  <c r="H597" i="3"/>
  <c r="AA652" i="7"/>
  <c r="Q662" i="15" s="1"/>
  <c r="G597" i="3"/>
  <c r="W596" i="3"/>
  <c r="F651" i="7" s="1"/>
  <c r="B651" i="7"/>
  <c r="N596" i="3"/>
  <c r="R596" i="3" s="1"/>
  <c r="K661" i="15" s="1"/>
  <c r="M649" i="7"/>
  <c r="N649" i="7"/>
  <c r="J649" i="7"/>
  <c r="AP594" i="3"/>
  <c r="B595" i="3"/>
  <c r="H647" i="7"/>
  <c r="AQ592" i="3"/>
  <c r="C597" i="3"/>
  <c r="B662" i="15" s="1"/>
  <c r="I652" i="7"/>
  <c r="AK597" i="3"/>
  <c r="F597" i="3"/>
  <c r="E662" i="15" s="1"/>
  <c r="A659" i="15"/>
  <c r="F596" i="3"/>
  <c r="E661" i="15" s="1"/>
  <c r="V649" i="7"/>
  <c r="U649" i="7"/>
  <c r="AN594" i="3"/>
  <c r="R649" i="7"/>
  <c r="Q649" i="7"/>
  <c r="Z649" i="7"/>
  <c r="Y649" i="7"/>
  <c r="H648" i="7"/>
  <c r="AQ593" i="3"/>
  <c r="I598" i="3"/>
  <c r="D598" i="3"/>
  <c r="E598" i="3"/>
  <c r="C663" i="15" s="1"/>
  <c r="D661" i="15" l="1"/>
  <c r="F661" i="15" s="1"/>
  <c r="J661" i="15"/>
  <c r="N661" i="15"/>
  <c r="O661" i="15"/>
  <c r="D662" i="15"/>
  <c r="J662" i="15"/>
  <c r="N662" i="15"/>
  <c r="O662" i="15"/>
  <c r="F662" i="15"/>
  <c r="S598" i="3"/>
  <c r="W597" i="3"/>
  <c r="F652" i="7" s="1"/>
  <c r="F598" i="3"/>
  <c r="E663" i="15" s="1"/>
  <c r="B596" i="3"/>
  <c r="B652" i="7"/>
  <c r="N597" i="3"/>
  <c r="R597" i="3" s="1"/>
  <c r="K662" i="15" s="1"/>
  <c r="AK598" i="3"/>
  <c r="I653" i="7"/>
  <c r="AA653" i="7"/>
  <c r="Q663" i="15" s="1"/>
  <c r="G598" i="3"/>
  <c r="H598" i="3"/>
  <c r="E651" i="7"/>
  <c r="B597" i="3"/>
  <c r="AR595" i="3"/>
  <c r="AT595" i="3" s="1"/>
  <c r="P650" i="7" a="1"/>
  <c r="P650" i="7" s="1"/>
  <c r="X650" i="7" a="1"/>
  <c r="X650" i="7" s="1"/>
  <c r="D650" i="7"/>
  <c r="T650" i="7" a="1"/>
  <c r="T650" i="7" s="1"/>
  <c r="L650" i="7" a="1"/>
  <c r="L650" i="7" s="1"/>
  <c r="K650" i="7" a="1"/>
  <c r="K650" i="7" s="1"/>
  <c r="S650" i="7" a="1"/>
  <c r="S650" i="7" s="1"/>
  <c r="W650" i="7" a="1"/>
  <c r="W650" i="7" s="1"/>
  <c r="O650" i="7" a="1"/>
  <c r="O650" i="7" s="1"/>
  <c r="C598" i="3"/>
  <c r="B663" i="15" s="1"/>
  <c r="E652" i="7"/>
  <c r="G651" i="7"/>
  <c r="H649" i="7"/>
  <c r="AQ594" i="3"/>
  <c r="I599" i="3"/>
  <c r="E599" i="3"/>
  <c r="C664" i="15" s="1"/>
  <c r="D599" i="3"/>
  <c r="D663" i="15" l="1"/>
  <c r="F663" i="15" s="1"/>
  <c r="J663" i="15"/>
  <c r="N663" i="15"/>
  <c r="O663" i="15"/>
  <c r="S599" i="3"/>
  <c r="AK599" i="3"/>
  <c r="C599" i="3"/>
  <c r="B664" i="15" s="1"/>
  <c r="AN595" i="3"/>
  <c r="N650" i="7"/>
  <c r="M650" i="7"/>
  <c r="R650" i="7"/>
  <c r="Q650" i="7"/>
  <c r="P651" i="7" a="1"/>
  <c r="P651" i="7" s="1"/>
  <c r="K651" i="7" a="1"/>
  <c r="K651" i="7" s="1"/>
  <c r="T651" i="7" a="1"/>
  <c r="T651" i="7" s="1"/>
  <c r="S651" i="7" a="1"/>
  <c r="S651" i="7" s="1"/>
  <c r="W651" i="7" a="1"/>
  <c r="W651" i="7" s="1"/>
  <c r="O651" i="7" a="1"/>
  <c r="O651" i="7" s="1"/>
  <c r="L651" i="7" a="1"/>
  <c r="L651" i="7" s="1"/>
  <c r="D651" i="7"/>
  <c r="X651" i="7" a="1"/>
  <c r="X651" i="7" s="1"/>
  <c r="I654" i="7"/>
  <c r="AA654" i="7"/>
  <c r="Q664" i="15" s="1"/>
  <c r="H599" i="3"/>
  <c r="G599" i="3"/>
  <c r="J650" i="7"/>
  <c r="AH595" i="3"/>
  <c r="P660" i="15" s="1"/>
  <c r="AP595" i="3"/>
  <c r="A660" i="15"/>
  <c r="N598" i="3"/>
  <c r="R598" i="3" s="1"/>
  <c r="K663" i="15" s="1"/>
  <c r="B653" i="7"/>
  <c r="U650" i="7"/>
  <c r="V650" i="7"/>
  <c r="E653" i="7"/>
  <c r="F599" i="3"/>
  <c r="E664" i="15" s="1"/>
  <c r="AR597" i="3"/>
  <c r="AT597" i="3" s="1"/>
  <c r="D652" i="7"/>
  <c r="K652" i="7" a="1"/>
  <c r="K652" i="7" s="1"/>
  <c r="X652" i="7" a="1"/>
  <c r="X652" i="7" s="1"/>
  <c r="W652" i="7" a="1"/>
  <c r="W652" i="7" s="1"/>
  <c r="P652" i="7" a="1"/>
  <c r="P652" i="7" s="1"/>
  <c r="T652" i="7" a="1"/>
  <c r="T652" i="7" s="1"/>
  <c r="L652" i="7" a="1"/>
  <c r="L652" i="7" s="1"/>
  <c r="S652" i="7" a="1"/>
  <c r="S652" i="7" s="1"/>
  <c r="O652" i="7" a="1"/>
  <c r="O652" i="7" s="1"/>
  <c r="W598" i="3"/>
  <c r="F653" i="7" s="1"/>
  <c r="Z650" i="7"/>
  <c r="Y650" i="7"/>
  <c r="AR596" i="3"/>
  <c r="AT596" i="3" s="1"/>
  <c r="G652" i="7"/>
  <c r="B598" i="3"/>
  <c r="I600" i="3"/>
  <c r="E600" i="3"/>
  <c r="C665" i="15" s="1"/>
  <c r="D600" i="3"/>
  <c r="D664" i="15" l="1"/>
  <c r="J664" i="15"/>
  <c r="N664" i="15"/>
  <c r="O664" i="15"/>
  <c r="F664" i="15"/>
  <c r="S600" i="3"/>
  <c r="AR598" i="3"/>
  <c r="AT598" i="3" s="1"/>
  <c r="G653" i="7"/>
  <c r="AA655" i="7"/>
  <c r="Q665" i="15" s="1"/>
  <c r="H600" i="3"/>
  <c r="G600" i="3"/>
  <c r="N652" i="7"/>
  <c r="M652" i="7"/>
  <c r="Z652" i="7"/>
  <c r="Y652" i="7"/>
  <c r="B599" i="3"/>
  <c r="A661" i="15"/>
  <c r="C600" i="3"/>
  <c r="B665" i="15" s="1"/>
  <c r="H650" i="7"/>
  <c r="AQ595" i="3"/>
  <c r="I655" i="7"/>
  <c r="R652" i="7"/>
  <c r="Q652" i="7"/>
  <c r="L653" i="7" a="1"/>
  <c r="L653" i="7" s="1"/>
  <c r="D653" i="7"/>
  <c r="X653" i="7" a="1"/>
  <c r="X653" i="7" s="1"/>
  <c r="K653" i="7" a="1"/>
  <c r="K653" i="7" s="1"/>
  <c r="T653" i="7" a="1"/>
  <c r="T653" i="7" s="1"/>
  <c r="W653" i="7" a="1"/>
  <c r="W653" i="7" s="1"/>
  <c r="O653" i="7" a="1"/>
  <c r="O653" i="7" s="1"/>
  <c r="S653" i="7" a="1"/>
  <c r="S653" i="7" s="1"/>
  <c r="P653" i="7" a="1"/>
  <c r="P653" i="7" s="1"/>
  <c r="AN596" i="3"/>
  <c r="N651" i="7"/>
  <c r="M651" i="7"/>
  <c r="U651" i="7"/>
  <c r="V651" i="7"/>
  <c r="A662" i="15"/>
  <c r="AH597" i="3"/>
  <c r="P662" i="15" s="1"/>
  <c r="J652" i="7"/>
  <c r="AP597" i="3"/>
  <c r="N599" i="3"/>
  <c r="R599" i="3" s="1"/>
  <c r="K664" i="15" s="1"/>
  <c r="B654" i="7"/>
  <c r="AK600" i="3"/>
  <c r="F600" i="3"/>
  <c r="E665" i="15" s="1"/>
  <c r="W599" i="3"/>
  <c r="F654" i="7" s="1"/>
  <c r="Z651" i="7"/>
  <c r="Y651" i="7"/>
  <c r="R651" i="7"/>
  <c r="Q651" i="7"/>
  <c r="V652" i="7"/>
  <c r="U652" i="7"/>
  <c r="E654" i="7"/>
  <c r="J651" i="7"/>
  <c r="AH596" i="3"/>
  <c r="P661" i="15" s="1"/>
  <c r="AP596" i="3"/>
  <c r="AN597" i="3"/>
  <c r="I601" i="3"/>
  <c r="E601" i="3"/>
  <c r="C666" i="15" s="1"/>
  <c r="D601" i="3"/>
  <c r="D665" i="15" l="1"/>
  <c r="J665" i="15"/>
  <c r="N665" i="15"/>
  <c r="O665" i="15"/>
  <c r="F665" i="15"/>
  <c r="S601" i="3"/>
  <c r="AK601" i="3"/>
  <c r="Z653" i="7"/>
  <c r="Y653" i="7"/>
  <c r="AN598" i="3"/>
  <c r="I656" i="7"/>
  <c r="W600" i="3"/>
  <c r="F655" i="7" s="1"/>
  <c r="G654" i="7"/>
  <c r="R653" i="7"/>
  <c r="Q653" i="7"/>
  <c r="U653" i="7"/>
  <c r="V653" i="7"/>
  <c r="N653" i="7"/>
  <c r="M653" i="7"/>
  <c r="A663" i="15"/>
  <c r="C601" i="3"/>
  <c r="B666" i="15" s="1"/>
  <c r="E655" i="7"/>
  <c r="H652" i="7"/>
  <c r="AQ597" i="3"/>
  <c r="AH598" i="3"/>
  <c r="P663" i="15" s="1"/>
  <c r="J653" i="7"/>
  <c r="AP598" i="3"/>
  <c r="B655" i="7"/>
  <c r="N600" i="3"/>
  <c r="R600" i="3" s="1"/>
  <c r="K665" i="15" s="1"/>
  <c r="AR599" i="3"/>
  <c r="AT599" i="3" s="1"/>
  <c r="H651" i="7"/>
  <c r="AQ596" i="3"/>
  <c r="O654" i="7" a="1"/>
  <c r="O654" i="7" s="1"/>
  <c r="L654" i="7" a="1"/>
  <c r="L654" i="7" s="1"/>
  <c r="D654" i="7"/>
  <c r="P654" i="7" a="1"/>
  <c r="P654" i="7" s="1"/>
  <c r="X654" i="7" a="1"/>
  <c r="X654" i="7" s="1"/>
  <c r="W654" i="7" a="1"/>
  <c r="W654" i="7" s="1"/>
  <c r="K654" i="7" a="1"/>
  <c r="K654" i="7" s="1"/>
  <c r="S654" i="7" a="1"/>
  <c r="S654" i="7" s="1"/>
  <c r="T654" i="7" a="1"/>
  <c r="T654" i="7" s="1"/>
  <c r="B600" i="3"/>
  <c r="H601" i="3"/>
  <c r="AA656" i="7"/>
  <c r="Q666" i="15" s="1"/>
  <c r="G601" i="3"/>
  <c r="I602" i="3"/>
  <c r="E602" i="3"/>
  <c r="C667" i="15" s="1"/>
  <c r="D602" i="3"/>
  <c r="C602" i="3" l="1"/>
  <c r="B667" i="15" s="1"/>
  <c r="AN599" i="3"/>
  <c r="AK602" i="3"/>
  <c r="H602" i="3"/>
  <c r="AA657" i="7"/>
  <c r="Q667" i="15" s="1"/>
  <c r="G602" i="3"/>
  <c r="G655" i="7"/>
  <c r="H653" i="7"/>
  <c r="AQ598" i="3"/>
  <c r="A664" i="15"/>
  <c r="W601" i="3"/>
  <c r="F656" i="7" s="1"/>
  <c r="Q654" i="7"/>
  <c r="R654" i="7"/>
  <c r="AR600" i="3"/>
  <c r="AT600" i="3" s="1"/>
  <c r="M654" i="7"/>
  <c r="N654" i="7"/>
  <c r="X655" i="7" a="1"/>
  <c r="X655" i="7" s="1"/>
  <c r="W655" i="7" a="1"/>
  <c r="W655" i="7" s="1"/>
  <c r="K655" i="7" a="1"/>
  <c r="K655" i="7" s="1"/>
  <c r="S655" i="7" a="1"/>
  <c r="S655" i="7" s="1"/>
  <c r="O655" i="7" a="1"/>
  <c r="O655" i="7" s="1"/>
  <c r="D655" i="7"/>
  <c r="L655" i="7" a="1"/>
  <c r="L655" i="7" s="1"/>
  <c r="P655" i="7" a="1"/>
  <c r="P655" i="7" s="1"/>
  <c r="T655" i="7" a="1"/>
  <c r="T655" i="7" s="1"/>
  <c r="F601" i="3"/>
  <c r="E666" i="15" s="1"/>
  <c r="AH599" i="3"/>
  <c r="P664" i="15" s="1"/>
  <c r="J654" i="7"/>
  <c r="AP599" i="3"/>
  <c r="I657" i="7"/>
  <c r="S602" i="3"/>
  <c r="U654" i="7"/>
  <c r="V654" i="7"/>
  <c r="Y654" i="7"/>
  <c r="Z654" i="7"/>
  <c r="N601" i="3"/>
  <c r="R601" i="3" s="1"/>
  <c r="K666" i="15" s="1"/>
  <c r="B656" i="7"/>
  <c r="I603" i="3"/>
  <c r="E603" i="3"/>
  <c r="C668" i="15" s="1"/>
  <c r="D603" i="3"/>
  <c r="S603" i="3"/>
  <c r="D666" i="15" l="1"/>
  <c r="F666" i="15" s="1"/>
  <c r="J666" i="15"/>
  <c r="N666" i="15"/>
  <c r="O666" i="15"/>
  <c r="W602" i="3"/>
  <c r="F657" i="7" s="1"/>
  <c r="C603" i="3"/>
  <c r="B668" i="15" s="1"/>
  <c r="I658" i="7"/>
  <c r="H603" i="3"/>
  <c r="AA658" i="7"/>
  <c r="Q668" i="15" s="1"/>
  <c r="G603" i="3"/>
  <c r="H654" i="7"/>
  <c r="AQ599" i="3"/>
  <c r="U655" i="7"/>
  <c r="V655" i="7"/>
  <c r="Z655" i="7"/>
  <c r="Y655" i="7"/>
  <c r="AK603" i="3"/>
  <c r="G656" i="7"/>
  <c r="Q655" i="7"/>
  <c r="R655" i="7"/>
  <c r="AH600" i="3"/>
  <c r="P665" i="15" s="1"/>
  <c r="J655" i="7"/>
  <c r="AP600" i="3"/>
  <c r="B657" i="7"/>
  <c r="N602" i="3"/>
  <c r="R602" i="3" s="1"/>
  <c r="K667" i="15" s="1"/>
  <c r="B601" i="3"/>
  <c r="N655" i="7"/>
  <c r="M655" i="7"/>
  <c r="A665" i="15"/>
  <c r="AN600" i="3"/>
  <c r="F602" i="3"/>
  <c r="E667" i="15" s="1"/>
  <c r="E656" i="7"/>
  <c r="I604" i="3"/>
  <c r="E604" i="3"/>
  <c r="C669" i="15" s="1"/>
  <c r="D604" i="3"/>
  <c r="S604" i="3"/>
  <c r="D667" i="15" l="1"/>
  <c r="F667" i="15" s="1"/>
  <c r="J667" i="15"/>
  <c r="N667" i="15"/>
  <c r="O667" i="15"/>
  <c r="X656" i="7" a="1"/>
  <c r="X656" i="7" s="1"/>
  <c r="D656" i="7"/>
  <c r="O656" i="7" a="1"/>
  <c r="O656" i="7" s="1"/>
  <c r="S656" i="7" a="1"/>
  <c r="S656" i="7" s="1"/>
  <c r="W656" i="7" a="1"/>
  <c r="W656" i="7" s="1"/>
  <c r="T656" i="7" a="1"/>
  <c r="T656" i="7" s="1"/>
  <c r="L656" i="7" a="1"/>
  <c r="L656" i="7" s="1"/>
  <c r="P656" i="7" a="1"/>
  <c r="P656" i="7" s="1"/>
  <c r="K656" i="7" a="1"/>
  <c r="K656" i="7" s="1"/>
  <c r="AR601" i="3"/>
  <c r="AT601" i="3" s="1"/>
  <c r="G657" i="7"/>
  <c r="F603" i="3"/>
  <c r="E668" i="15" s="1"/>
  <c r="H655" i="7"/>
  <c r="AQ600" i="3"/>
  <c r="I659" i="7"/>
  <c r="G604" i="3"/>
  <c r="H604" i="3"/>
  <c r="AA659" i="7"/>
  <c r="Q669" i="15" s="1"/>
  <c r="E657" i="7"/>
  <c r="W603" i="3"/>
  <c r="F658" i="7" s="1"/>
  <c r="B658" i="7"/>
  <c r="N603" i="3"/>
  <c r="R603" i="3" s="1"/>
  <c r="K668" i="15" s="1"/>
  <c r="C604" i="3"/>
  <c r="B669" i="15" s="1"/>
  <c r="AK604" i="3"/>
  <c r="B602" i="3"/>
  <c r="I605" i="3"/>
  <c r="E605" i="3"/>
  <c r="C670" i="15" s="1"/>
  <c r="D605" i="3"/>
  <c r="D668" i="15" l="1"/>
  <c r="F668" i="15" s="1"/>
  <c r="J668" i="15"/>
  <c r="N668" i="15"/>
  <c r="O668" i="15"/>
  <c r="F604" i="3"/>
  <c r="E669" i="15" s="1"/>
  <c r="W604" i="3"/>
  <c r="F659" i="7" s="1"/>
  <c r="C605" i="3"/>
  <c r="B670" i="15" s="1"/>
  <c r="AA660" i="7"/>
  <c r="Q670" i="15" s="1"/>
  <c r="H605" i="3"/>
  <c r="G605" i="3"/>
  <c r="AR602" i="3"/>
  <c r="AT602" i="3" s="1"/>
  <c r="B604" i="3"/>
  <c r="S657" i="7" a="1"/>
  <c r="S657" i="7" s="1"/>
  <c r="W657" i="7" a="1"/>
  <c r="W657" i="7" s="1"/>
  <c r="T657" i="7" a="1"/>
  <c r="T657" i="7" s="1"/>
  <c r="X657" i="7" a="1"/>
  <c r="X657" i="7" s="1"/>
  <c r="O657" i="7" a="1"/>
  <c r="O657" i="7" s="1"/>
  <c r="D657" i="7"/>
  <c r="K657" i="7" a="1"/>
  <c r="K657" i="7" s="1"/>
  <c r="P657" i="7" a="1"/>
  <c r="P657" i="7" s="1"/>
  <c r="L657" i="7" a="1"/>
  <c r="L657" i="7" s="1"/>
  <c r="E658" i="7"/>
  <c r="AN601" i="3"/>
  <c r="N656" i="7"/>
  <c r="M656" i="7"/>
  <c r="S605" i="3"/>
  <c r="B659" i="7"/>
  <c r="N604" i="3"/>
  <c r="R604" i="3" s="1"/>
  <c r="K669" i="15" s="1"/>
  <c r="V656" i="7"/>
  <c r="U656" i="7"/>
  <c r="I660" i="7"/>
  <c r="AK605" i="3"/>
  <c r="J656" i="7"/>
  <c r="AH601" i="3"/>
  <c r="P666" i="15" s="1"/>
  <c r="AP601" i="3"/>
  <c r="Y656" i="7"/>
  <c r="Z656" i="7"/>
  <c r="E659" i="7"/>
  <c r="G658" i="7"/>
  <c r="B603" i="3"/>
  <c r="A666" i="15"/>
  <c r="R656" i="7"/>
  <c r="Q656" i="7"/>
  <c r="I606" i="3"/>
  <c r="D606" i="3"/>
  <c r="E606" i="3"/>
  <c r="C671" i="15" s="1"/>
  <c r="D669" i="15" l="1"/>
  <c r="F669" i="15" s="1"/>
  <c r="J669" i="15"/>
  <c r="N669" i="15"/>
  <c r="O669" i="15"/>
  <c r="S606" i="3"/>
  <c r="AR603" i="3"/>
  <c r="AT603" i="3" s="1"/>
  <c r="AK606" i="3"/>
  <c r="C606" i="3"/>
  <c r="B671" i="15" s="1"/>
  <c r="G659" i="7"/>
  <c r="K658" i="7" a="1"/>
  <c r="K658" i="7" s="1"/>
  <c r="S658" i="7" a="1"/>
  <c r="S658" i="7" s="1"/>
  <c r="X658" i="7" a="1"/>
  <c r="X658" i="7" s="1"/>
  <c r="T658" i="7" a="1"/>
  <c r="T658" i="7" s="1"/>
  <c r="L658" i="7" a="1"/>
  <c r="L658" i="7" s="1"/>
  <c r="D658" i="7"/>
  <c r="W658" i="7" a="1"/>
  <c r="W658" i="7" s="1"/>
  <c r="P658" i="7" a="1"/>
  <c r="P658" i="7" s="1"/>
  <c r="O658" i="7" a="1"/>
  <c r="O658" i="7" s="1"/>
  <c r="I661" i="7"/>
  <c r="F606" i="3"/>
  <c r="E671" i="15" s="1"/>
  <c r="D659" i="7"/>
  <c r="W659" i="7" a="1"/>
  <c r="W659" i="7" s="1"/>
  <c r="P659" i="7" a="1"/>
  <c r="P659" i="7" s="1"/>
  <c r="X659" i="7" a="1"/>
  <c r="X659" i="7" s="1"/>
  <c r="S659" i="7" a="1"/>
  <c r="S659" i="7" s="1"/>
  <c r="T659" i="7" a="1"/>
  <c r="T659" i="7" s="1"/>
  <c r="L659" i="7" a="1"/>
  <c r="L659" i="7" s="1"/>
  <c r="O659" i="7" a="1"/>
  <c r="O659" i="7" s="1"/>
  <c r="K659" i="7" a="1"/>
  <c r="K659" i="7" s="1"/>
  <c r="H656" i="7"/>
  <c r="AQ601" i="3"/>
  <c r="H606" i="3"/>
  <c r="AA661" i="7"/>
  <c r="Q671" i="15" s="1"/>
  <c r="G606" i="3"/>
  <c r="W605" i="3"/>
  <c r="F660" i="7" s="1"/>
  <c r="A667" i="15"/>
  <c r="AH602" i="3"/>
  <c r="P667" i="15" s="1"/>
  <c r="J657" i="7"/>
  <c r="AP602" i="3"/>
  <c r="M657" i="7"/>
  <c r="N657" i="7"/>
  <c r="AR604" i="3"/>
  <c r="AT604" i="3" s="1"/>
  <c r="N605" i="3"/>
  <c r="R605" i="3" s="1"/>
  <c r="K670" i="15" s="1"/>
  <c r="B660" i="7"/>
  <c r="F605" i="3"/>
  <c r="E670" i="15" s="1"/>
  <c r="R657" i="7"/>
  <c r="Q657" i="7"/>
  <c r="Z657" i="7"/>
  <c r="Y657" i="7"/>
  <c r="AN602" i="3"/>
  <c r="U657" i="7"/>
  <c r="V657" i="7"/>
  <c r="I607" i="3"/>
  <c r="E607" i="3"/>
  <c r="C672" i="15" s="1"/>
  <c r="D607" i="3"/>
  <c r="D670" i="15" l="1"/>
  <c r="F670" i="15" s="1"/>
  <c r="J670" i="15"/>
  <c r="N670" i="15"/>
  <c r="O670" i="15"/>
  <c r="D671" i="15"/>
  <c r="F671" i="15" s="1"/>
  <c r="J671" i="15"/>
  <c r="N671" i="15"/>
  <c r="O671" i="15"/>
  <c r="S607" i="3"/>
  <c r="A668" i="15"/>
  <c r="Y659" i="7"/>
  <c r="Z659" i="7"/>
  <c r="Y658" i="7"/>
  <c r="Z658" i="7"/>
  <c r="N606" i="3"/>
  <c r="R606" i="3" s="1"/>
  <c r="K671" i="15" s="1"/>
  <c r="B661" i="7"/>
  <c r="N659" i="7"/>
  <c r="M659" i="7"/>
  <c r="Q659" i="7"/>
  <c r="R659" i="7"/>
  <c r="W606" i="3"/>
  <c r="F661" i="7" s="1"/>
  <c r="E661" i="7"/>
  <c r="AN604" i="3"/>
  <c r="G660" i="7"/>
  <c r="I662" i="7"/>
  <c r="B605" i="3"/>
  <c r="AN603" i="3"/>
  <c r="J658" i="7"/>
  <c r="AH603" i="3"/>
  <c r="P668" i="15" s="1"/>
  <c r="AP603" i="3"/>
  <c r="AK607" i="3"/>
  <c r="C607" i="3"/>
  <c r="B672" i="15" s="1"/>
  <c r="E660" i="7"/>
  <c r="V659" i="7"/>
  <c r="U659" i="7"/>
  <c r="B606" i="3"/>
  <c r="A669" i="15"/>
  <c r="J659" i="7"/>
  <c r="AH604" i="3"/>
  <c r="P669" i="15" s="1"/>
  <c r="AP604" i="3"/>
  <c r="N658" i="7"/>
  <c r="M658" i="7"/>
  <c r="AA662" i="7"/>
  <c r="Q672" i="15" s="1"/>
  <c r="G607" i="3"/>
  <c r="H607" i="3"/>
  <c r="H657" i="7"/>
  <c r="AQ602" i="3"/>
  <c r="R658" i="7"/>
  <c r="Q658" i="7"/>
  <c r="V658" i="7"/>
  <c r="U658" i="7"/>
  <c r="I608" i="3"/>
  <c r="E608" i="3"/>
  <c r="C673" i="15" s="1"/>
  <c r="D608" i="3"/>
  <c r="F607" i="3" l="1"/>
  <c r="E672" i="15" s="1"/>
  <c r="S608" i="3"/>
  <c r="T660" i="7" a="1"/>
  <c r="T660" i="7" s="1"/>
  <c r="X660" i="7" a="1"/>
  <c r="X660" i="7" s="1"/>
  <c r="O660" i="7" a="1"/>
  <c r="O660" i="7" s="1"/>
  <c r="S660" i="7" a="1"/>
  <c r="S660" i="7" s="1"/>
  <c r="L660" i="7" a="1"/>
  <c r="L660" i="7" s="1"/>
  <c r="D660" i="7"/>
  <c r="W660" i="7" a="1"/>
  <c r="W660" i="7" s="1"/>
  <c r="K660" i="7" a="1"/>
  <c r="K660" i="7" s="1"/>
  <c r="P660" i="7" a="1"/>
  <c r="P660" i="7" s="1"/>
  <c r="W607" i="3"/>
  <c r="F662" i="7" s="1"/>
  <c r="I663" i="7"/>
  <c r="G608" i="3"/>
  <c r="H608" i="3"/>
  <c r="AA663" i="7"/>
  <c r="Q673" i="15" s="1"/>
  <c r="AR606" i="3"/>
  <c r="AT606" i="3" s="1"/>
  <c r="E662" i="7"/>
  <c r="AR605" i="3"/>
  <c r="AT605" i="3" s="1"/>
  <c r="L661" i="7" a="1"/>
  <c r="L661" i="7" s="1"/>
  <c r="T661" i="7" a="1"/>
  <c r="T661" i="7" s="1"/>
  <c r="P661" i="7" a="1"/>
  <c r="P661" i="7" s="1"/>
  <c r="X661" i="7" a="1"/>
  <c r="X661" i="7" s="1"/>
  <c r="O661" i="7" a="1"/>
  <c r="O661" i="7" s="1"/>
  <c r="S661" i="7" a="1"/>
  <c r="S661" i="7" s="1"/>
  <c r="W661" i="7" a="1"/>
  <c r="W661" i="7" s="1"/>
  <c r="K661" i="7" a="1"/>
  <c r="K661" i="7" s="1"/>
  <c r="D661" i="7"/>
  <c r="AK608" i="3"/>
  <c r="C608" i="3"/>
  <c r="B673" i="15" s="1"/>
  <c r="F608" i="3"/>
  <c r="E673" i="15" s="1"/>
  <c r="H659" i="7"/>
  <c r="AQ604" i="3"/>
  <c r="N607" i="3"/>
  <c r="R607" i="3" s="1"/>
  <c r="K672" i="15" s="1"/>
  <c r="B662" i="7"/>
  <c r="H658" i="7"/>
  <c r="AQ603" i="3"/>
  <c r="B607" i="3"/>
  <c r="G661" i="7"/>
  <c r="I609" i="3"/>
  <c r="E609" i="3"/>
  <c r="C674" i="15" s="1"/>
  <c r="D609" i="3"/>
  <c r="D673" i="15" l="1"/>
  <c r="J673" i="15"/>
  <c r="N673" i="15"/>
  <c r="O673" i="15"/>
  <c r="F673" i="15"/>
  <c r="D672" i="15"/>
  <c r="F672" i="15" s="1"/>
  <c r="J672" i="15"/>
  <c r="N672" i="15"/>
  <c r="O672" i="15"/>
  <c r="S609" i="3"/>
  <c r="E663" i="7"/>
  <c r="R661" i="7"/>
  <c r="Q661" i="7"/>
  <c r="Z660" i="7"/>
  <c r="Y660" i="7"/>
  <c r="G662" i="7"/>
  <c r="I664" i="7"/>
  <c r="AK609" i="3"/>
  <c r="V661" i="7"/>
  <c r="U661" i="7"/>
  <c r="AN606" i="3"/>
  <c r="AN605" i="3"/>
  <c r="Q660" i="7"/>
  <c r="R660" i="7"/>
  <c r="M660" i="7"/>
  <c r="N660" i="7"/>
  <c r="U660" i="7"/>
  <c r="V660" i="7"/>
  <c r="AA664" i="7"/>
  <c r="Q674" i="15" s="1"/>
  <c r="G609" i="3"/>
  <c r="H609" i="3"/>
  <c r="AR607" i="3"/>
  <c r="AT607" i="3" s="1"/>
  <c r="A671" i="15"/>
  <c r="W608" i="3"/>
  <c r="F663" i="7" s="1"/>
  <c r="N608" i="3"/>
  <c r="R608" i="3" s="1"/>
  <c r="K673" i="15" s="1"/>
  <c r="B663" i="7"/>
  <c r="M661" i="7"/>
  <c r="N661" i="7"/>
  <c r="A670" i="15"/>
  <c r="S662" i="7" a="1"/>
  <c r="S662" i="7" s="1"/>
  <c r="W662" i="7" a="1"/>
  <c r="W662" i="7" s="1"/>
  <c r="D662" i="7"/>
  <c r="L662" i="7" a="1"/>
  <c r="L662" i="7" s="1"/>
  <c r="K662" i="7" a="1"/>
  <c r="K662" i="7" s="1"/>
  <c r="O662" i="7" a="1"/>
  <c r="O662" i="7" s="1"/>
  <c r="X662" i="7" a="1"/>
  <c r="X662" i="7" s="1"/>
  <c r="P662" i="7" a="1"/>
  <c r="P662" i="7" s="1"/>
  <c r="T662" i="7" a="1"/>
  <c r="T662" i="7" s="1"/>
  <c r="C609" i="3"/>
  <c r="B674" i="15" s="1"/>
  <c r="B608" i="3"/>
  <c r="Z661" i="7"/>
  <c r="Y661" i="7"/>
  <c r="J661" i="7"/>
  <c r="AH606" i="3"/>
  <c r="P671" i="15" s="1"/>
  <c r="AP606" i="3"/>
  <c r="AH605" i="3"/>
  <c r="P670" i="15" s="1"/>
  <c r="J660" i="7"/>
  <c r="AP605" i="3"/>
  <c r="I610" i="3"/>
  <c r="E610" i="3"/>
  <c r="C675" i="15" s="1"/>
  <c r="D610" i="3"/>
  <c r="S610" i="3" l="1"/>
  <c r="H661" i="7"/>
  <c r="AQ606" i="3"/>
  <c r="AN607" i="3"/>
  <c r="A672" i="15"/>
  <c r="AR608" i="3"/>
  <c r="AT608" i="3" s="1"/>
  <c r="J662" i="7"/>
  <c r="AH607" i="3"/>
  <c r="P672" i="15" s="1"/>
  <c r="AP607" i="3"/>
  <c r="Z662" i="7"/>
  <c r="Y662" i="7"/>
  <c r="K663" i="7" a="1"/>
  <c r="K663" i="7" s="1"/>
  <c r="W663" i="7" a="1"/>
  <c r="W663" i="7" s="1"/>
  <c r="X663" i="7" a="1"/>
  <c r="X663" i="7" s="1"/>
  <c r="O663" i="7" a="1"/>
  <c r="O663" i="7" s="1"/>
  <c r="D663" i="7"/>
  <c r="S663" i="7" a="1"/>
  <c r="S663" i="7" s="1"/>
  <c r="P663" i="7" a="1"/>
  <c r="P663" i="7" s="1"/>
  <c r="T663" i="7" a="1"/>
  <c r="T663" i="7" s="1"/>
  <c r="L663" i="7" a="1"/>
  <c r="L663" i="7" s="1"/>
  <c r="C610" i="3"/>
  <c r="B675" i="15" s="1"/>
  <c r="H660" i="7"/>
  <c r="AQ605" i="3"/>
  <c r="N609" i="3"/>
  <c r="R609" i="3" s="1"/>
  <c r="K674" i="15" s="1"/>
  <c r="B664" i="7"/>
  <c r="W609" i="3"/>
  <c r="F664" i="7" s="1"/>
  <c r="G610" i="3"/>
  <c r="H610" i="3"/>
  <c r="AA665" i="7"/>
  <c r="Q675" i="15" s="1"/>
  <c r="U662" i="7"/>
  <c r="V662" i="7"/>
  <c r="G663" i="7"/>
  <c r="AK610" i="3"/>
  <c r="I665" i="7"/>
  <c r="R662" i="7"/>
  <c r="Q662" i="7"/>
  <c r="M662" i="7"/>
  <c r="N662" i="7"/>
  <c r="F609" i="3"/>
  <c r="E674" i="15" s="1"/>
  <c r="I611" i="3"/>
  <c r="E611" i="3"/>
  <c r="C676" i="15" s="1"/>
  <c r="D611" i="3"/>
  <c r="D674" i="15" l="1"/>
  <c r="F674" i="15" s="1"/>
  <c r="J674" i="15"/>
  <c r="N674" i="15"/>
  <c r="O674" i="15"/>
  <c r="S611" i="3"/>
  <c r="AA666" i="7"/>
  <c r="Q676" i="15" s="1"/>
  <c r="G611" i="3"/>
  <c r="H611" i="3"/>
  <c r="G664" i="7"/>
  <c r="F610" i="3"/>
  <c r="E675" i="15" s="1"/>
  <c r="N663" i="7"/>
  <c r="M663" i="7"/>
  <c r="AN608" i="3"/>
  <c r="B609" i="3"/>
  <c r="I666" i="7"/>
  <c r="N610" i="3"/>
  <c r="R610" i="3" s="1"/>
  <c r="K675" i="15" s="1"/>
  <c r="B665" i="7"/>
  <c r="U663" i="7"/>
  <c r="V663" i="7"/>
  <c r="AK611" i="3"/>
  <c r="F611" i="3"/>
  <c r="E676" i="15" s="1"/>
  <c r="E664" i="7"/>
  <c r="A673" i="15"/>
  <c r="W610" i="3"/>
  <c r="F665" i="7" s="1"/>
  <c r="Q663" i="7"/>
  <c r="R663" i="7"/>
  <c r="Y663" i="7"/>
  <c r="Z663" i="7"/>
  <c r="H662" i="7"/>
  <c r="AQ607" i="3"/>
  <c r="C611" i="3"/>
  <c r="B676" i="15" s="1"/>
  <c r="AH608" i="3"/>
  <c r="P673" i="15" s="1"/>
  <c r="J663" i="7"/>
  <c r="AP608" i="3"/>
  <c r="I612" i="3"/>
  <c r="E612" i="3"/>
  <c r="C677" i="15" s="1"/>
  <c r="D612" i="3"/>
  <c r="D676" i="15" l="1"/>
  <c r="J676" i="15"/>
  <c r="N676" i="15"/>
  <c r="O676" i="15"/>
  <c r="D675" i="15"/>
  <c r="F675" i="15" s="1"/>
  <c r="J675" i="15"/>
  <c r="N675" i="15"/>
  <c r="O675" i="15"/>
  <c r="F676" i="15"/>
  <c r="W611" i="3"/>
  <c r="F666" i="7" s="1"/>
  <c r="E665" i="7"/>
  <c r="B611" i="3"/>
  <c r="AR609" i="3"/>
  <c r="AT609" i="3" s="1"/>
  <c r="I667" i="7"/>
  <c r="S612" i="3"/>
  <c r="C612" i="3"/>
  <c r="B677" i="15" s="1"/>
  <c r="H663" i="7"/>
  <c r="AQ608" i="3"/>
  <c r="AK612" i="3"/>
  <c r="AA667" i="7"/>
  <c r="Q677" i="15" s="1"/>
  <c r="H612" i="3"/>
  <c r="G612" i="3"/>
  <c r="X664" i="7" a="1"/>
  <c r="X664" i="7" s="1"/>
  <c r="P664" i="7" a="1"/>
  <c r="P664" i="7" s="1"/>
  <c r="W664" i="7" a="1"/>
  <c r="W664" i="7" s="1"/>
  <c r="O664" i="7" a="1"/>
  <c r="O664" i="7" s="1"/>
  <c r="S664" i="7" a="1"/>
  <c r="S664" i="7" s="1"/>
  <c r="L664" i="7" a="1"/>
  <c r="L664" i="7" s="1"/>
  <c r="K664" i="7" a="1"/>
  <c r="K664" i="7" s="1"/>
  <c r="D664" i="7"/>
  <c r="T664" i="7" a="1"/>
  <c r="T664" i="7" s="1"/>
  <c r="G665" i="7"/>
  <c r="B610" i="3"/>
  <c r="B666" i="7"/>
  <c r="N611" i="3"/>
  <c r="R611" i="3" s="1"/>
  <c r="K676" i="15" s="1"/>
  <c r="E666" i="7"/>
  <c r="I613" i="3"/>
  <c r="E613" i="3"/>
  <c r="C678" i="15" s="1"/>
  <c r="D613" i="3"/>
  <c r="F613" i="3" l="1"/>
  <c r="E678" i="15" s="1"/>
  <c r="S613" i="3"/>
  <c r="U664" i="7"/>
  <c r="V664" i="7"/>
  <c r="Y664" i="7"/>
  <c r="Z664" i="7"/>
  <c r="J664" i="7"/>
  <c r="AH609" i="3"/>
  <c r="P674" i="15" s="1"/>
  <c r="AP609" i="3"/>
  <c r="N612" i="3"/>
  <c r="R612" i="3" s="1"/>
  <c r="K677" i="15" s="1"/>
  <c r="B667" i="7"/>
  <c r="G666" i="7"/>
  <c r="W612" i="3"/>
  <c r="F667" i="7" s="1"/>
  <c r="F612" i="3"/>
  <c r="E677" i="15" s="1"/>
  <c r="D665" i="7"/>
  <c r="K665" i="7" a="1"/>
  <c r="K665" i="7" s="1"/>
  <c r="O665" i="7" a="1"/>
  <c r="O665" i="7" s="1"/>
  <c r="L665" i="7" a="1"/>
  <c r="L665" i="7" s="1"/>
  <c r="S665" i="7" a="1"/>
  <c r="S665" i="7" s="1"/>
  <c r="T665" i="7" a="1"/>
  <c r="T665" i="7" s="1"/>
  <c r="X665" i="7" a="1"/>
  <c r="X665" i="7" s="1"/>
  <c r="P665" i="7" a="1"/>
  <c r="P665" i="7" s="1"/>
  <c r="W665" i="7" a="1"/>
  <c r="W665" i="7" s="1"/>
  <c r="I668" i="7"/>
  <c r="AK613" i="3"/>
  <c r="A674" i="15"/>
  <c r="AR610" i="3"/>
  <c r="AT610" i="3" s="1"/>
  <c r="C613" i="3"/>
  <c r="B678" i="15" s="1"/>
  <c r="M664" i="7"/>
  <c r="N664" i="7"/>
  <c r="R664" i="7"/>
  <c r="Q664" i="7"/>
  <c r="AN609" i="3"/>
  <c r="AR611" i="3"/>
  <c r="AT611" i="3" s="1"/>
  <c r="AA668" i="7"/>
  <c r="Q678" i="15" s="1"/>
  <c r="G613" i="3"/>
  <c r="H613" i="3"/>
  <c r="S666" i="7" a="1"/>
  <c r="S666" i="7" s="1"/>
  <c r="W666" i="7" a="1"/>
  <c r="W666" i="7" s="1"/>
  <c r="L666" i="7" a="1"/>
  <c r="L666" i="7" s="1"/>
  <c r="O666" i="7" a="1"/>
  <c r="O666" i="7" s="1"/>
  <c r="P666" i="7" a="1"/>
  <c r="P666" i="7" s="1"/>
  <c r="D666" i="7"/>
  <c r="K666" i="7" a="1"/>
  <c r="K666" i="7" s="1"/>
  <c r="X666" i="7" a="1"/>
  <c r="X666" i="7" s="1"/>
  <c r="T666" i="7" a="1"/>
  <c r="T666" i="7" s="1"/>
  <c r="I614" i="3"/>
  <c r="D614" i="3"/>
  <c r="E614" i="3"/>
  <c r="C679" i="15" s="1"/>
  <c r="D677" i="15" l="1"/>
  <c r="F677" i="15" s="1"/>
  <c r="J677" i="15"/>
  <c r="N677" i="15"/>
  <c r="O677" i="15"/>
  <c r="D678" i="15"/>
  <c r="F678" i="15" s="1"/>
  <c r="J678" i="15"/>
  <c r="N678" i="15"/>
  <c r="O678" i="15"/>
  <c r="B613" i="3"/>
  <c r="S614" i="3"/>
  <c r="AK614" i="3"/>
  <c r="I669" i="7"/>
  <c r="C614" i="3"/>
  <c r="B679" i="15" s="1"/>
  <c r="Q665" i="7"/>
  <c r="R665" i="7"/>
  <c r="M665" i="7"/>
  <c r="N665" i="7"/>
  <c r="E667" i="7"/>
  <c r="A675" i="15"/>
  <c r="U666" i="7"/>
  <c r="V666" i="7"/>
  <c r="R666" i="7"/>
  <c r="Q666" i="7"/>
  <c r="W613" i="3"/>
  <c r="F668" i="7" s="1"/>
  <c r="Y665" i="7"/>
  <c r="Z665" i="7"/>
  <c r="AN611" i="3"/>
  <c r="H664" i="7"/>
  <c r="AQ609" i="3"/>
  <c r="AP610" i="3"/>
  <c r="J665" i="7"/>
  <c r="AH610" i="3"/>
  <c r="P675" i="15" s="1"/>
  <c r="AN610" i="3"/>
  <c r="G614" i="3"/>
  <c r="H614" i="3"/>
  <c r="AA669" i="7"/>
  <c r="Q679" i="15" s="1"/>
  <c r="Y666" i="7"/>
  <c r="Z666" i="7"/>
  <c r="N613" i="3"/>
  <c r="R613" i="3" s="1"/>
  <c r="K678" i="15" s="1"/>
  <c r="B668" i="7"/>
  <c r="V665" i="7"/>
  <c r="U665" i="7"/>
  <c r="J666" i="7"/>
  <c r="AH611" i="3"/>
  <c r="P676" i="15" s="1"/>
  <c r="AP611" i="3"/>
  <c r="N666" i="7"/>
  <c r="M666" i="7"/>
  <c r="B612" i="3"/>
  <c r="G667" i="7"/>
  <c r="A676" i="15"/>
  <c r="E668" i="7"/>
  <c r="I615" i="3"/>
  <c r="E615" i="3"/>
  <c r="C680" i="15" s="1"/>
  <c r="D615" i="3"/>
  <c r="S615" i="3"/>
  <c r="H615" i="3" l="1"/>
  <c r="G615" i="3"/>
  <c r="AA670" i="7"/>
  <c r="Q680" i="15" s="1"/>
  <c r="I670" i="7"/>
  <c r="P668" i="7" a="1"/>
  <c r="P668" i="7" s="1"/>
  <c r="T668" i="7" a="1"/>
  <c r="T668" i="7" s="1"/>
  <c r="L668" i="7" a="1"/>
  <c r="L668" i="7" s="1"/>
  <c r="O668" i="7" a="1"/>
  <c r="O668" i="7" s="1"/>
  <c r="K668" i="7" a="1"/>
  <c r="K668" i="7" s="1"/>
  <c r="W668" i="7" a="1"/>
  <c r="W668" i="7" s="1"/>
  <c r="S668" i="7" a="1"/>
  <c r="S668" i="7" s="1"/>
  <c r="D668" i="7"/>
  <c r="X668" i="7" a="1"/>
  <c r="X668" i="7" s="1"/>
  <c r="AR613" i="3"/>
  <c r="AT613" i="3" s="1"/>
  <c r="AK615" i="3"/>
  <c r="C615" i="3"/>
  <c r="B680" i="15" s="1"/>
  <c r="W614" i="3"/>
  <c r="F669" i="7" s="1"/>
  <c r="AR612" i="3"/>
  <c r="AT612" i="3" s="1"/>
  <c r="H666" i="7"/>
  <c r="AQ611" i="3"/>
  <c r="H665" i="7"/>
  <c r="AQ610" i="3"/>
  <c r="N614" i="3"/>
  <c r="R614" i="3" s="1"/>
  <c r="K679" i="15" s="1"/>
  <c r="B669" i="7"/>
  <c r="G668" i="7"/>
  <c r="F614" i="3"/>
  <c r="E679" i="15" s="1"/>
  <c r="L667" i="7" a="1"/>
  <c r="L667" i="7" s="1"/>
  <c r="K667" i="7" a="1"/>
  <c r="K667" i="7" s="1"/>
  <c r="P667" i="7" a="1"/>
  <c r="P667" i="7" s="1"/>
  <c r="W667" i="7" a="1"/>
  <c r="W667" i="7" s="1"/>
  <c r="T667" i="7" a="1"/>
  <c r="T667" i="7" s="1"/>
  <c r="O667" i="7" a="1"/>
  <c r="O667" i="7" s="1"/>
  <c r="S667" i="7" a="1"/>
  <c r="S667" i="7" s="1"/>
  <c r="D667" i="7"/>
  <c r="X667" i="7" a="1"/>
  <c r="X667" i="7" s="1"/>
  <c r="I616" i="3"/>
  <c r="E616" i="3"/>
  <c r="C681" i="15" s="1"/>
  <c r="D616" i="3"/>
  <c r="D679" i="15" l="1"/>
  <c r="F679" i="15" s="1"/>
  <c r="J679" i="15"/>
  <c r="N679" i="15"/>
  <c r="O679" i="15"/>
  <c r="S616" i="3"/>
  <c r="Q667" i="7"/>
  <c r="R667" i="7"/>
  <c r="H616" i="3"/>
  <c r="AA671" i="7"/>
  <c r="Q681" i="15" s="1"/>
  <c r="G616" i="3"/>
  <c r="AK616" i="3"/>
  <c r="E669" i="7"/>
  <c r="AN613" i="3"/>
  <c r="M668" i="7"/>
  <c r="N668" i="7"/>
  <c r="W615" i="3"/>
  <c r="F670" i="7" s="1"/>
  <c r="G669" i="7"/>
  <c r="U668" i="7"/>
  <c r="V668" i="7"/>
  <c r="AN612" i="3"/>
  <c r="A677" i="15"/>
  <c r="A678" i="15"/>
  <c r="Y668" i="7"/>
  <c r="Z668" i="7"/>
  <c r="Q668" i="7"/>
  <c r="R668" i="7"/>
  <c r="AH612" i="3"/>
  <c r="P677" i="15" s="1"/>
  <c r="J667" i="7"/>
  <c r="AP612" i="3"/>
  <c r="F616" i="3"/>
  <c r="E681" i="15" s="1"/>
  <c r="B614" i="3"/>
  <c r="I671" i="7"/>
  <c r="C616" i="3"/>
  <c r="B681" i="15" s="1"/>
  <c r="Y667" i="7"/>
  <c r="Z667" i="7"/>
  <c r="U667" i="7"/>
  <c r="V667" i="7"/>
  <c r="M667" i="7"/>
  <c r="N667" i="7"/>
  <c r="B670" i="7"/>
  <c r="N615" i="3"/>
  <c r="R615" i="3" s="1"/>
  <c r="K680" i="15" s="1"/>
  <c r="AH613" i="3"/>
  <c r="P678" i="15" s="1"/>
  <c r="J668" i="7"/>
  <c r="AP613" i="3"/>
  <c r="F615" i="3"/>
  <c r="E680" i="15" s="1"/>
  <c r="I617" i="3"/>
  <c r="E617" i="3"/>
  <c r="C682" i="15" s="1"/>
  <c r="D617" i="3"/>
  <c r="D680" i="15" l="1"/>
  <c r="F680" i="15" s="1"/>
  <c r="J680" i="15"/>
  <c r="N680" i="15"/>
  <c r="O680" i="15"/>
  <c r="D681" i="15"/>
  <c r="J681" i="15"/>
  <c r="N681" i="15"/>
  <c r="O681" i="15"/>
  <c r="F681" i="15"/>
  <c r="S617" i="3"/>
  <c r="AR614" i="3"/>
  <c r="AT614" i="3" s="1"/>
  <c r="W616" i="3"/>
  <c r="F671" i="7" s="1"/>
  <c r="I672" i="7"/>
  <c r="B615" i="3"/>
  <c r="H668" i="7"/>
  <c r="AQ613" i="3"/>
  <c r="G670" i="7"/>
  <c r="B671" i="7"/>
  <c r="N616" i="3"/>
  <c r="R616" i="3" s="1"/>
  <c r="K681" i="15" s="1"/>
  <c r="E671" i="7"/>
  <c r="H667" i="7"/>
  <c r="AQ612" i="3"/>
  <c r="C617" i="3"/>
  <c r="B682" i="15" s="1"/>
  <c r="G617" i="3"/>
  <c r="AA672" i="7"/>
  <c r="Q682" i="15" s="1"/>
  <c r="H617" i="3"/>
  <c r="AK617" i="3"/>
  <c r="E670" i="7"/>
  <c r="B616" i="3"/>
  <c r="O669" i="7" a="1"/>
  <c r="O669" i="7" s="1"/>
  <c r="K669" i="7" a="1"/>
  <c r="K669" i="7" s="1"/>
  <c r="T669" i="7" a="1"/>
  <c r="T669" i="7" s="1"/>
  <c r="D669" i="7"/>
  <c r="S669" i="7" a="1"/>
  <c r="S669" i="7" s="1"/>
  <c r="W669" i="7" a="1"/>
  <c r="W669" i="7" s="1"/>
  <c r="X669" i="7" a="1"/>
  <c r="X669" i="7" s="1"/>
  <c r="L669" i="7" a="1"/>
  <c r="L669" i="7" s="1"/>
  <c r="P669" i="7" a="1"/>
  <c r="P669" i="7" s="1"/>
  <c r="I618" i="3"/>
  <c r="E618" i="3"/>
  <c r="C683" i="15" s="1"/>
  <c r="D618" i="3"/>
  <c r="S618" i="3" l="1"/>
  <c r="D670" i="7"/>
  <c r="T670" i="7" a="1"/>
  <c r="T670" i="7" s="1"/>
  <c r="X670" i="7" a="1"/>
  <c r="X670" i="7" s="1"/>
  <c r="W670" i="7" a="1"/>
  <c r="W670" i="7" s="1"/>
  <c r="S670" i="7" a="1"/>
  <c r="S670" i="7" s="1"/>
  <c r="L670" i="7" a="1"/>
  <c r="L670" i="7" s="1"/>
  <c r="K670" i="7" a="1"/>
  <c r="K670" i="7" s="1"/>
  <c r="P670" i="7" a="1"/>
  <c r="P670" i="7" s="1"/>
  <c r="O670" i="7" a="1"/>
  <c r="O670" i="7" s="1"/>
  <c r="N617" i="3"/>
  <c r="R617" i="3" s="1"/>
  <c r="K682" i="15" s="1"/>
  <c r="B672" i="7"/>
  <c r="R669" i="7"/>
  <c r="Q669" i="7"/>
  <c r="AR616" i="3"/>
  <c r="AT616" i="3" s="1"/>
  <c r="M669" i="7"/>
  <c r="N669" i="7"/>
  <c r="J669" i="7"/>
  <c r="AH614" i="3"/>
  <c r="P679" i="15" s="1"/>
  <c r="AP614" i="3"/>
  <c r="AK618" i="3"/>
  <c r="I673" i="7"/>
  <c r="AA673" i="7"/>
  <c r="Q683" i="15" s="1"/>
  <c r="G618" i="3"/>
  <c r="H618" i="3"/>
  <c r="C618" i="3"/>
  <c r="B683" i="15" s="1"/>
  <c r="Y669" i="7"/>
  <c r="Z669" i="7"/>
  <c r="V669" i="7"/>
  <c r="U669" i="7"/>
  <c r="AN614" i="3"/>
  <c r="W617" i="3"/>
  <c r="F672" i="7" s="1"/>
  <c r="A679" i="15"/>
  <c r="K671" i="7" a="1"/>
  <c r="K671" i="7" s="1"/>
  <c r="W671" i="7" a="1"/>
  <c r="W671" i="7" s="1"/>
  <c r="X671" i="7" a="1"/>
  <c r="X671" i="7" s="1"/>
  <c r="D671" i="7"/>
  <c r="T671" i="7" a="1"/>
  <c r="T671" i="7" s="1"/>
  <c r="S671" i="7" a="1"/>
  <c r="S671" i="7" s="1"/>
  <c r="O671" i="7" a="1"/>
  <c r="O671" i="7" s="1"/>
  <c r="P671" i="7" a="1"/>
  <c r="P671" i="7" s="1"/>
  <c r="L671" i="7" a="1"/>
  <c r="L671" i="7" s="1"/>
  <c r="AR615" i="3"/>
  <c r="AT615" i="3" s="1"/>
  <c r="G671" i="7"/>
  <c r="F617" i="3"/>
  <c r="E682" i="15" s="1"/>
  <c r="I619" i="3"/>
  <c r="E619" i="3"/>
  <c r="C684" i="15" s="1"/>
  <c r="D619" i="3"/>
  <c r="D682" i="15" l="1"/>
  <c r="F682" i="15" s="1"/>
  <c r="J682" i="15"/>
  <c r="N682" i="15"/>
  <c r="O682" i="15"/>
  <c r="S619" i="3"/>
  <c r="W618" i="3"/>
  <c r="F673" i="7" s="1"/>
  <c r="I674" i="7"/>
  <c r="F619" i="3"/>
  <c r="E684" i="15" s="1"/>
  <c r="A681" i="15"/>
  <c r="AN616" i="3"/>
  <c r="AK619" i="3"/>
  <c r="C619" i="3"/>
  <c r="B684" i="15" s="1"/>
  <c r="AH615" i="3"/>
  <c r="P680" i="15" s="1"/>
  <c r="J670" i="7"/>
  <c r="AP615" i="3"/>
  <c r="N671" i="7"/>
  <c r="M671" i="7"/>
  <c r="U671" i="7"/>
  <c r="V671" i="7"/>
  <c r="A680" i="15"/>
  <c r="J671" i="7"/>
  <c r="AH616" i="3"/>
  <c r="P681" i="15" s="1"/>
  <c r="AP616" i="3"/>
  <c r="Z670" i="7"/>
  <c r="Y670" i="7"/>
  <c r="AN615" i="3"/>
  <c r="R671" i="7"/>
  <c r="Q671" i="7"/>
  <c r="N618" i="3"/>
  <c r="R618" i="3" s="1"/>
  <c r="K683" i="15" s="1"/>
  <c r="B673" i="7"/>
  <c r="G672" i="7"/>
  <c r="N670" i="7"/>
  <c r="M670" i="7"/>
  <c r="U670" i="7"/>
  <c r="V670" i="7"/>
  <c r="G619" i="3"/>
  <c r="H619" i="3"/>
  <c r="AA674" i="7"/>
  <c r="Q684" i="15" s="1"/>
  <c r="E672" i="7"/>
  <c r="B617" i="3"/>
  <c r="Z671" i="7"/>
  <c r="Y671" i="7"/>
  <c r="H669" i="7"/>
  <c r="AQ614" i="3"/>
  <c r="F618" i="3"/>
  <c r="E683" i="15" s="1"/>
  <c r="R670" i="7"/>
  <c r="Q670" i="7"/>
  <c r="I620" i="3"/>
  <c r="E620" i="3"/>
  <c r="C685" i="15" s="1"/>
  <c r="D620" i="3"/>
  <c r="D683" i="15" l="1"/>
  <c r="F683" i="15" s="1"/>
  <c r="J683" i="15"/>
  <c r="N683" i="15"/>
  <c r="O683" i="15"/>
  <c r="D684" i="15"/>
  <c r="F684" i="15" s="1"/>
  <c r="J684" i="15"/>
  <c r="N684" i="15"/>
  <c r="O684" i="15"/>
  <c r="S620" i="3"/>
  <c r="AR617" i="3"/>
  <c r="AT617" i="3" s="1"/>
  <c r="I675" i="7"/>
  <c r="B618" i="3"/>
  <c r="D672" i="7"/>
  <c r="W672" i="7" a="1"/>
  <c r="W672" i="7" s="1"/>
  <c r="S672" i="7" a="1"/>
  <c r="S672" i="7" s="1"/>
  <c r="K672" i="7" a="1"/>
  <c r="K672" i="7" s="1"/>
  <c r="T672" i="7" a="1"/>
  <c r="T672" i="7" s="1"/>
  <c r="O672" i="7" a="1"/>
  <c r="O672" i="7" s="1"/>
  <c r="P672" i="7" a="1"/>
  <c r="P672" i="7" s="1"/>
  <c r="L672" i="7" a="1"/>
  <c r="L672" i="7" s="1"/>
  <c r="X672" i="7" a="1"/>
  <c r="X672" i="7" s="1"/>
  <c r="B674" i="7"/>
  <c r="N619" i="3"/>
  <c r="R619" i="3" s="1"/>
  <c r="K684" i="15" s="1"/>
  <c r="W619" i="3"/>
  <c r="F674" i="7" s="1"/>
  <c r="H670" i="7"/>
  <c r="AQ615" i="3"/>
  <c r="AK620" i="3"/>
  <c r="F620" i="3"/>
  <c r="E685" i="15" s="1"/>
  <c r="C620" i="3"/>
  <c r="B685" i="15" s="1"/>
  <c r="E673" i="7"/>
  <c r="G673" i="7"/>
  <c r="H671" i="7"/>
  <c r="AQ616" i="3"/>
  <c r="B619" i="3"/>
  <c r="G620" i="3"/>
  <c r="AA675" i="7"/>
  <c r="Q685" i="15" s="1"/>
  <c r="H620" i="3"/>
  <c r="E674" i="7"/>
  <c r="I621" i="3"/>
  <c r="E621" i="3"/>
  <c r="C686" i="15" s="1"/>
  <c r="D621" i="3"/>
  <c r="D685" i="15" l="1"/>
  <c r="F685" i="15" s="1"/>
  <c r="J685" i="15"/>
  <c r="N685" i="15"/>
  <c r="O685" i="15"/>
  <c r="W620" i="3"/>
  <c r="F675" i="7" s="1"/>
  <c r="AR619" i="3"/>
  <c r="AT619" i="3" s="1"/>
  <c r="I676" i="7"/>
  <c r="Y672" i="7"/>
  <c r="Z672" i="7"/>
  <c r="U672" i="7"/>
  <c r="V672" i="7"/>
  <c r="J672" i="7"/>
  <c r="AH617" i="3"/>
  <c r="P682" i="15" s="1"/>
  <c r="AP617" i="3"/>
  <c r="AK621" i="3"/>
  <c r="AN617" i="3"/>
  <c r="H621" i="3"/>
  <c r="AA676" i="7"/>
  <c r="Q686" i="15" s="1"/>
  <c r="G621" i="3"/>
  <c r="B675" i="7"/>
  <c r="N620" i="3"/>
  <c r="R620" i="3" s="1"/>
  <c r="K685" i="15" s="1"/>
  <c r="S621" i="3"/>
  <c r="P674" i="7" a="1"/>
  <c r="P674" i="7" s="1"/>
  <c r="K674" i="7" a="1"/>
  <c r="K674" i="7" s="1"/>
  <c r="W674" i="7" a="1"/>
  <c r="W674" i="7" s="1"/>
  <c r="D674" i="7"/>
  <c r="O674" i="7" a="1"/>
  <c r="O674" i="7" s="1"/>
  <c r="X674" i="7" a="1"/>
  <c r="X674" i="7" s="1"/>
  <c r="T674" i="7" a="1"/>
  <c r="T674" i="7" s="1"/>
  <c r="L674" i="7" a="1"/>
  <c r="L674" i="7" s="1"/>
  <c r="S674" i="7" a="1"/>
  <c r="S674" i="7" s="1"/>
  <c r="M672" i="7"/>
  <c r="N672" i="7"/>
  <c r="O673" i="7" a="1"/>
  <c r="O673" i="7" s="1"/>
  <c r="W673" i="7" a="1"/>
  <c r="W673" i="7" s="1"/>
  <c r="K673" i="7" a="1"/>
  <c r="K673" i="7" s="1"/>
  <c r="T673" i="7" a="1"/>
  <c r="T673" i="7" s="1"/>
  <c r="S673" i="7" a="1"/>
  <c r="S673" i="7" s="1"/>
  <c r="D673" i="7"/>
  <c r="L673" i="7" a="1"/>
  <c r="L673" i="7" s="1"/>
  <c r="X673" i="7" a="1"/>
  <c r="X673" i="7" s="1"/>
  <c r="P673" i="7" a="1"/>
  <c r="P673" i="7" s="1"/>
  <c r="E675" i="7"/>
  <c r="G674" i="7"/>
  <c r="R672" i="7"/>
  <c r="Q672" i="7"/>
  <c r="AR618" i="3"/>
  <c r="AT618" i="3" s="1"/>
  <c r="A682" i="15"/>
  <c r="C621" i="3"/>
  <c r="B686" i="15" s="1"/>
  <c r="B620" i="3"/>
  <c r="I622" i="3"/>
  <c r="D622" i="3"/>
  <c r="E622" i="3"/>
  <c r="C687" i="15" s="1"/>
  <c r="Y673" i="7" l="1"/>
  <c r="Z673" i="7"/>
  <c r="U673" i="7"/>
  <c r="V673" i="7"/>
  <c r="Q674" i="7"/>
  <c r="R674" i="7"/>
  <c r="AK622" i="3"/>
  <c r="B676" i="7"/>
  <c r="N621" i="3"/>
  <c r="R621" i="3" s="1"/>
  <c r="K686" i="15" s="1"/>
  <c r="C622" i="3"/>
  <c r="B687" i="15" s="1"/>
  <c r="A684" i="15"/>
  <c r="T675" i="7" a="1"/>
  <c r="T675" i="7" s="1"/>
  <c r="K675" i="7" a="1"/>
  <c r="K675" i="7" s="1"/>
  <c r="P675" i="7" a="1"/>
  <c r="P675" i="7" s="1"/>
  <c r="D675" i="7"/>
  <c r="L675" i="7" a="1"/>
  <c r="L675" i="7" s="1"/>
  <c r="W675" i="7" a="1"/>
  <c r="W675" i="7" s="1"/>
  <c r="X675" i="7" a="1"/>
  <c r="X675" i="7" s="1"/>
  <c r="O675" i="7" a="1"/>
  <c r="O675" i="7" s="1"/>
  <c r="S675" i="7" a="1"/>
  <c r="S675" i="7" s="1"/>
  <c r="M673" i="7"/>
  <c r="N673" i="7"/>
  <c r="N674" i="7"/>
  <c r="M674" i="7"/>
  <c r="F621" i="3"/>
  <c r="E686" i="15" s="1"/>
  <c r="I677" i="7"/>
  <c r="F622" i="3"/>
  <c r="E687" i="15" s="1"/>
  <c r="A683" i="15"/>
  <c r="W621" i="3"/>
  <c r="F676" i="7" s="1"/>
  <c r="AN619" i="3"/>
  <c r="AH618" i="3"/>
  <c r="P683" i="15" s="1"/>
  <c r="J673" i="7"/>
  <c r="AP618" i="3"/>
  <c r="H672" i="7"/>
  <c r="AQ617" i="3"/>
  <c r="V674" i="7"/>
  <c r="U674" i="7"/>
  <c r="S622" i="3"/>
  <c r="H622" i="3"/>
  <c r="AA677" i="7"/>
  <c r="Q687" i="15" s="1"/>
  <c r="G622" i="3"/>
  <c r="AR620" i="3"/>
  <c r="AT620" i="3" s="1"/>
  <c r="AH619" i="3"/>
  <c r="P684" i="15" s="1"/>
  <c r="J674" i="7"/>
  <c r="AP619" i="3"/>
  <c r="R673" i="7"/>
  <c r="Q673" i="7"/>
  <c r="Z674" i="7"/>
  <c r="Y674" i="7"/>
  <c r="G675" i="7"/>
  <c r="AN618" i="3"/>
  <c r="I623" i="3"/>
  <c r="E623" i="3"/>
  <c r="C688" i="15" s="1"/>
  <c r="D623" i="3"/>
  <c r="S623" i="3"/>
  <c r="D687" i="15" l="1"/>
  <c r="F687" i="15" s="1"/>
  <c r="J687" i="15"/>
  <c r="N687" i="15"/>
  <c r="O687" i="15"/>
  <c r="D686" i="15"/>
  <c r="F686" i="15" s="1"/>
  <c r="J686" i="15"/>
  <c r="N686" i="15"/>
  <c r="O686" i="15"/>
  <c r="AK623" i="3"/>
  <c r="W622" i="3"/>
  <c r="F677" i="7" s="1"/>
  <c r="B622" i="3"/>
  <c r="AA678" i="7"/>
  <c r="Q688" i="15" s="1"/>
  <c r="G623" i="3"/>
  <c r="H623" i="3"/>
  <c r="E677" i="7"/>
  <c r="E676" i="7"/>
  <c r="Z675" i="7"/>
  <c r="Y675" i="7"/>
  <c r="R675" i="7"/>
  <c r="Q675" i="7"/>
  <c r="AN620" i="3"/>
  <c r="H674" i="7"/>
  <c r="AQ619" i="3"/>
  <c r="I678" i="7"/>
  <c r="C623" i="3"/>
  <c r="B688" i="15" s="1"/>
  <c r="H673" i="7"/>
  <c r="AQ618" i="3"/>
  <c r="A685" i="15"/>
  <c r="B621" i="3"/>
  <c r="B677" i="7"/>
  <c r="N622" i="3"/>
  <c r="R622" i="3" s="1"/>
  <c r="K687" i="15" s="1"/>
  <c r="N675" i="7"/>
  <c r="M675" i="7"/>
  <c r="V675" i="7"/>
  <c r="U675" i="7"/>
  <c r="G676" i="7"/>
  <c r="AH620" i="3"/>
  <c r="P685" i="15" s="1"/>
  <c r="J675" i="7"/>
  <c r="AP620" i="3"/>
  <c r="I624" i="3"/>
  <c r="E624" i="3"/>
  <c r="C689" i="15" s="1"/>
  <c r="D624" i="3"/>
  <c r="S624" i="3"/>
  <c r="AR621" i="3" l="1"/>
  <c r="AT621" i="3" s="1"/>
  <c r="G624" i="3"/>
  <c r="H624" i="3"/>
  <c r="AA679" i="7"/>
  <c r="Q689" i="15" s="1"/>
  <c r="B678" i="7"/>
  <c r="N623" i="3"/>
  <c r="R623" i="3" s="1"/>
  <c r="K688" i="15" s="1"/>
  <c r="X676" i="7" a="1"/>
  <c r="X676" i="7" s="1"/>
  <c r="T676" i="7" a="1"/>
  <c r="T676" i="7" s="1"/>
  <c r="P676" i="7" a="1"/>
  <c r="P676" i="7" s="1"/>
  <c r="D676" i="7"/>
  <c r="O676" i="7" a="1"/>
  <c r="O676" i="7" s="1"/>
  <c r="L676" i="7" a="1"/>
  <c r="L676" i="7" s="1"/>
  <c r="S676" i="7" a="1"/>
  <c r="S676" i="7" s="1"/>
  <c r="K676" i="7" a="1"/>
  <c r="K676" i="7" s="1"/>
  <c r="W676" i="7" a="1"/>
  <c r="W676" i="7" s="1"/>
  <c r="I679" i="7"/>
  <c r="AK624" i="3"/>
  <c r="F624" i="3"/>
  <c r="E689" i="15" s="1"/>
  <c r="C624" i="3"/>
  <c r="B689" i="15" s="1"/>
  <c r="W623" i="3"/>
  <c r="F678" i="7" s="1"/>
  <c r="H675" i="7"/>
  <c r="AQ620" i="3"/>
  <c r="G677" i="7"/>
  <c r="L677" i="7" a="1"/>
  <c r="L677" i="7" s="1"/>
  <c r="T677" i="7" a="1"/>
  <c r="T677" i="7" s="1"/>
  <c r="O677" i="7" a="1"/>
  <c r="O677" i="7" s="1"/>
  <c r="S677" i="7" a="1"/>
  <c r="S677" i="7" s="1"/>
  <c r="X677" i="7" a="1"/>
  <c r="X677" i="7" s="1"/>
  <c r="W677" i="7" a="1"/>
  <c r="W677" i="7" s="1"/>
  <c r="K677" i="7" a="1"/>
  <c r="K677" i="7" s="1"/>
  <c r="D677" i="7"/>
  <c r="P677" i="7" a="1"/>
  <c r="P677" i="7" s="1"/>
  <c r="AR622" i="3"/>
  <c r="AT622" i="3" s="1"/>
  <c r="F623" i="3"/>
  <c r="E688" i="15" s="1"/>
  <c r="I625" i="3"/>
  <c r="E625" i="3"/>
  <c r="C690" i="15" s="1"/>
  <c r="D625" i="3"/>
  <c r="D688" i="15" l="1"/>
  <c r="F688" i="15" s="1"/>
  <c r="J688" i="15"/>
  <c r="N688" i="15"/>
  <c r="O688" i="15"/>
  <c r="D689" i="15"/>
  <c r="J689" i="15"/>
  <c r="N689" i="15"/>
  <c r="O689" i="15"/>
  <c r="F689" i="15"/>
  <c r="S625" i="3"/>
  <c r="F625" i="3"/>
  <c r="E690" i="15" s="1"/>
  <c r="Q677" i="7"/>
  <c r="R677" i="7"/>
  <c r="N677" i="7"/>
  <c r="M677" i="7"/>
  <c r="E678" i="7"/>
  <c r="I680" i="7"/>
  <c r="AK625" i="3"/>
  <c r="C625" i="3"/>
  <c r="B690" i="15" s="1"/>
  <c r="B623" i="3"/>
  <c r="N624" i="3"/>
  <c r="R624" i="3" s="1"/>
  <c r="K689" i="15" s="1"/>
  <c r="B679" i="7"/>
  <c r="M676" i="7"/>
  <c r="N676" i="7"/>
  <c r="U676" i="7"/>
  <c r="V676" i="7"/>
  <c r="G678" i="7"/>
  <c r="AN621" i="3"/>
  <c r="H625" i="3"/>
  <c r="AA680" i="7"/>
  <c r="Q690" i="15" s="1"/>
  <c r="G625" i="3"/>
  <c r="U677" i="7"/>
  <c r="V677" i="7"/>
  <c r="AN622" i="3"/>
  <c r="E679" i="7"/>
  <c r="Z676" i="7"/>
  <c r="Y676" i="7"/>
  <c r="B624" i="3"/>
  <c r="J676" i="7"/>
  <c r="AH621" i="3"/>
  <c r="P686" i="15" s="1"/>
  <c r="AP621" i="3"/>
  <c r="A686" i="15"/>
  <c r="W624" i="3"/>
  <c r="F679" i="7" s="1"/>
  <c r="A687" i="15"/>
  <c r="Q676" i="7"/>
  <c r="R676" i="7"/>
  <c r="Z677" i="7"/>
  <c r="Y677" i="7"/>
  <c r="AH622" i="3"/>
  <c r="P687" i="15" s="1"/>
  <c r="J677" i="7"/>
  <c r="AP622" i="3"/>
  <c r="I626" i="3"/>
  <c r="E626" i="3"/>
  <c r="C691" i="15" s="1"/>
  <c r="D626" i="3"/>
  <c r="D690" i="15" l="1"/>
  <c r="F690" i="15" s="1"/>
  <c r="J690" i="15"/>
  <c r="N690" i="15"/>
  <c r="O690" i="15"/>
  <c r="S626" i="3"/>
  <c r="AR624" i="3"/>
  <c r="AT624" i="3" s="1"/>
  <c r="AR623" i="3"/>
  <c r="AT623" i="3" s="1"/>
  <c r="F626" i="3"/>
  <c r="E691" i="15" s="1"/>
  <c r="G626" i="3"/>
  <c r="AA681" i="7"/>
  <c r="Q691" i="15" s="1"/>
  <c r="H626" i="3"/>
  <c r="AK626" i="3"/>
  <c r="I681" i="7"/>
  <c r="H677" i="7"/>
  <c r="AQ622" i="3"/>
  <c r="H676" i="7"/>
  <c r="AQ621" i="3"/>
  <c r="C626" i="3"/>
  <c r="B691" i="15" s="1"/>
  <c r="G679" i="7"/>
  <c r="N625" i="3"/>
  <c r="R625" i="3" s="1"/>
  <c r="K690" i="15" s="1"/>
  <c r="B680" i="7"/>
  <c r="S678" i="7" a="1"/>
  <c r="S678" i="7" s="1"/>
  <c r="P678" i="7" a="1"/>
  <c r="P678" i="7" s="1"/>
  <c r="W678" i="7" a="1"/>
  <c r="W678" i="7" s="1"/>
  <c r="X678" i="7" a="1"/>
  <c r="X678" i="7" s="1"/>
  <c r="T678" i="7" a="1"/>
  <c r="T678" i="7" s="1"/>
  <c r="D678" i="7"/>
  <c r="L678" i="7" a="1"/>
  <c r="L678" i="7" s="1"/>
  <c r="K678" i="7" a="1"/>
  <c r="K678" i="7" s="1"/>
  <c r="O678" i="7" a="1"/>
  <c r="O678" i="7" s="1"/>
  <c r="K679" i="7" a="1"/>
  <c r="K679" i="7" s="1"/>
  <c r="T679" i="7" a="1"/>
  <c r="T679" i="7" s="1"/>
  <c r="D679" i="7"/>
  <c r="P679" i="7" a="1"/>
  <c r="P679" i="7" s="1"/>
  <c r="S679" i="7" a="1"/>
  <c r="S679" i="7" s="1"/>
  <c r="O679" i="7" a="1"/>
  <c r="O679" i="7" s="1"/>
  <c r="L679" i="7" a="1"/>
  <c r="L679" i="7" s="1"/>
  <c r="W679" i="7" a="1"/>
  <c r="W679" i="7" s="1"/>
  <c r="X679" i="7" a="1"/>
  <c r="X679" i="7" s="1"/>
  <c r="E680" i="7"/>
  <c r="W625" i="3"/>
  <c r="F680" i="7" s="1"/>
  <c r="B625" i="3"/>
  <c r="I627" i="3"/>
  <c r="E627" i="3"/>
  <c r="C692" i="15" s="1"/>
  <c r="D627" i="3"/>
  <c r="S627" i="3"/>
  <c r="D691" i="15" l="1"/>
  <c r="F691" i="15" s="1"/>
  <c r="J691" i="15"/>
  <c r="N691" i="15"/>
  <c r="O691" i="15"/>
  <c r="AN624" i="3"/>
  <c r="A689" i="15"/>
  <c r="A688" i="15"/>
  <c r="AH624" i="3"/>
  <c r="P689" i="15" s="1"/>
  <c r="J679" i="7"/>
  <c r="AP624" i="3"/>
  <c r="AK627" i="3"/>
  <c r="H627" i="3"/>
  <c r="G627" i="3"/>
  <c r="AA682" i="7"/>
  <c r="Q692" i="15" s="1"/>
  <c r="D680" i="7"/>
  <c r="T680" i="7" a="1"/>
  <c r="T680" i="7" s="1"/>
  <c r="X680" i="7" a="1"/>
  <c r="X680" i="7" s="1"/>
  <c r="S680" i="7" a="1"/>
  <c r="S680" i="7" s="1"/>
  <c r="L680" i="7" a="1"/>
  <c r="L680" i="7" s="1"/>
  <c r="W680" i="7" a="1"/>
  <c r="W680" i="7" s="1"/>
  <c r="O680" i="7" a="1"/>
  <c r="O680" i="7" s="1"/>
  <c r="P680" i="7" a="1"/>
  <c r="P680" i="7" s="1"/>
  <c r="K680" i="7" a="1"/>
  <c r="K680" i="7" s="1"/>
  <c r="M679" i="7"/>
  <c r="N679" i="7"/>
  <c r="Y678" i="7"/>
  <c r="Z678" i="7"/>
  <c r="Y679" i="7"/>
  <c r="Z679" i="7"/>
  <c r="Q678" i="7"/>
  <c r="R678" i="7"/>
  <c r="B681" i="7"/>
  <c r="N626" i="3"/>
  <c r="R626" i="3" s="1"/>
  <c r="K691" i="15" s="1"/>
  <c r="B626" i="3"/>
  <c r="U679" i="7"/>
  <c r="V679" i="7"/>
  <c r="N678" i="7"/>
  <c r="M678" i="7"/>
  <c r="F627" i="3"/>
  <c r="E692" i="15" s="1"/>
  <c r="I682" i="7"/>
  <c r="C627" i="3"/>
  <c r="B692" i="15" s="1"/>
  <c r="AR625" i="3"/>
  <c r="AT625" i="3" s="1"/>
  <c r="Q679" i="7"/>
  <c r="R679" i="7"/>
  <c r="U678" i="7"/>
  <c r="V678" i="7"/>
  <c r="G680" i="7"/>
  <c r="AN623" i="3"/>
  <c r="AH623" i="3"/>
  <c r="P688" i="15" s="1"/>
  <c r="J678" i="7"/>
  <c r="AP623" i="3"/>
  <c r="W626" i="3"/>
  <c r="F681" i="7" s="1"/>
  <c r="E681" i="7"/>
  <c r="I628" i="3"/>
  <c r="E628" i="3"/>
  <c r="C693" i="15" s="1"/>
  <c r="D628" i="3"/>
  <c r="D692" i="15" l="1"/>
  <c r="J692" i="15"/>
  <c r="N692" i="15"/>
  <c r="O692" i="15"/>
  <c r="F692" i="15"/>
  <c r="AR626" i="3"/>
  <c r="AT626" i="3" s="1"/>
  <c r="AK628" i="3"/>
  <c r="C628" i="3"/>
  <c r="B693" i="15" s="1"/>
  <c r="AA683" i="7"/>
  <c r="Q693" i="15" s="1"/>
  <c r="H628" i="3"/>
  <c r="G628" i="3"/>
  <c r="AN625" i="3"/>
  <c r="J680" i="7"/>
  <c r="AH625" i="3"/>
  <c r="P690" i="15" s="1"/>
  <c r="AP625" i="3"/>
  <c r="A690" i="15"/>
  <c r="V680" i="7"/>
  <c r="U680" i="7"/>
  <c r="W627" i="3"/>
  <c r="F682" i="7" s="1"/>
  <c r="M680" i="7"/>
  <c r="N680" i="7"/>
  <c r="X681" i="7" a="1"/>
  <c r="X681" i="7" s="1"/>
  <c r="S681" i="7" a="1"/>
  <c r="S681" i="7" s="1"/>
  <c r="D681" i="7"/>
  <c r="L681" i="7" a="1"/>
  <c r="L681" i="7" s="1"/>
  <c r="P681" i="7" a="1"/>
  <c r="P681" i="7" s="1"/>
  <c r="W681" i="7" a="1"/>
  <c r="W681" i="7" s="1"/>
  <c r="O681" i="7" a="1"/>
  <c r="O681" i="7" s="1"/>
  <c r="K681" i="7" a="1"/>
  <c r="K681" i="7" s="1"/>
  <c r="T681" i="7" a="1"/>
  <c r="T681" i="7" s="1"/>
  <c r="H678" i="7"/>
  <c r="AQ623" i="3"/>
  <c r="B682" i="7"/>
  <c r="N627" i="3"/>
  <c r="R627" i="3" s="1"/>
  <c r="K692" i="15" s="1"/>
  <c r="I683" i="7"/>
  <c r="S628" i="3"/>
  <c r="E682" i="7"/>
  <c r="G681" i="7"/>
  <c r="Q680" i="7"/>
  <c r="R680" i="7"/>
  <c r="H679" i="7"/>
  <c r="AQ624" i="3"/>
  <c r="B627" i="3"/>
  <c r="Y680" i="7"/>
  <c r="Z680" i="7"/>
  <c r="I629" i="3"/>
  <c r="E629" i="3"/>
  <c r="C694" i="15" s="1"/>
  <c r="D629" i="3"/>
  <c r="S629" i="3"/>
  <c r="W628" i="3" l="1"/>
  <c r="F683" i="7" s="1"/>
  <c r="J681" i="7"/>
  <c r="AH626" i="3"/>
  <c r="P691" i="15" s="1"/>
  <c r="AP626" i="3"/>
  <c r="AK629" i="3"/>
  <c r="C629" i="3"/>
  <c r="B694" i="15" s="1"/>
  <c r="N628" i="3"/>
  <c r="R628" i="3" s="1"/>
  <c r="K693" i="15" s="1"/>
  <c r="B683" i="7"/>
  <c r="U681" i="7"/>
  <c r="V681" i="7"/>
  <c r="Q681" i="7"/>
  <c r="R681" i="7"/>
  <c r="Z681" i="7"/>
  <c r="Y681" i="7"/>
  <c r="A691" i="15"/>
  <c r="F628" i="3"/>
  <c r="E693" i="15" s="1"/>
  <c r="AA684" i="7"/>
  <c r="Q694" i="15" s="1"/>
  <c r="G629" i="3"/>
  <c r="H629" i="3"/>
  <c r="I684" i="7"/>
  <c r="AR627" i="3"/>
  <c r="AT627" i="3" s="1"/>
  <c r="N681" i="7"/>
  <c r="M681" i="7"/>
  <c r="AN626" i="3"/>
  <c r="T682" i="7" a="1"/>
  <c r="T682" i="7" s="1"/>
  <c r="P682" i="7" a="1"/>
  <c r="P682" i="7" s="1"/>
  <c r="X682" i="7" a="1"/>
  <c r="X682" i="7" s="1"/>
  <c r="S682" i="7" a="1"/>
  <c r="S682" i="7" s="1"/>
  <c r="O682" i="7" a="1"/>
  <c r="O682" i="7" s="1"/>
  <c r="D682" i="7"/>
  <c r="W682" i="7" a="1"/>
  <c r="W682" i="7" s="1"/>
  <c r="L682" i="7" a="1"/>
  <c r="L682" i="7" s="1"/>
  <c r="K682" i="7" a="1"/>
  <c r="K682" i="7" s="1"/>
  <c r="G682" i="7"/>
  <c r="H680" i="7"/>
  <c r="AQ625" i="3"/>
  <c r="I630" i="3"/>
  <c r="D630" i="3"/>
  <c r="E630" i="3"/>
  <c r="C695" i="15" s="1"/>
  <c r="D693" i="15" l="1"/>
  <c r="F693" i="15" s="1"/>
  <c r="J693" i="15"/>
  <c r="N693" i="15"/>
  <c r="O693" i="15"/>
  <c r="I685" i="7"/>
  <c r="C630" i="3"/>
  <c r="B695" i="15" s="1"/>
  <c r="H630" i="3"/>
  <c r="AA685" i="7"/>
  <c r="Q695" i="15" s="1"/>
  <c r="G630" i="3"/>
  <c r="Q682" i="7"/>
  <c r="R682" i="7"/>
  <c r="F629" i="3"/>
  <c r="E694" i="15" s="1"/>
  <c r="H681" i="7"/>
  <c r="AQ626" i="3"/>
  <c r="AK630" i="3"/>
  <c r="V682" i="7"/>
  <c r="U682" i="7"/>
  <c r="A692" i="15"/>
  <c r="E683" i="7"/>
  <c r="AN627" i="3"/>
  <c r="W629" i="3"/>
  <c r="F684" i="7" s="1"/>
  <c r="Y682" i="7"/>
  <c r="Z682" i="7"/>
  <c r="S630" i="3"/>
  <c r="M682" i="7"/>
  <c r="N682" i="7"/>
  <c r="B628" i="3"/>
  <c r="G683" i="7"/>
  <c r="J682" i="7"/>
  <c r="AH627" i="3"/>
  <c r="P692" i="15" s="1"/>
  <c r="AP627" i="3"/>
  <c r="N629" i="3"/>
  <c r="R629" i="3" s="1"/>
  <c r="K694" i="15" s="1"/>
  <c r="B684" i="7"/>
  <c r="I631" i="3"/>
  <c r="E631" i="3"/>
  <c r="C696" i="15" s="1"/>
  <c r="D631" i="3"/>
  <c r="D694" i="15" l="1"/>
  <c r="F694" i="15" s="1"/>
  <c r="J694" i="15"/>
  <c r="N694" i="15"/>
  <c r="O694" i="15"/>
  <c r="S631" i="3"/>
  <c r="W630" i="3"/>
  <c r="F685" i="7" s="1"/>
  <c r="I686" i="7"/>
  <c r="AK631" i="3"/>
  <c r="AR628" i="3"/>
  <c r="AT628" i="3" s="1"/>
  <c r="T683" i="7" a="1"/>
  <c r="T683" i="7" s="1"/>
  <c r="P683" i="7" a="1"/>
  <c r="P683" i="7" s="1"/>
  <c r="L683" i="7" a="1"/>
  <c r="L683" i="7" s="1"/>
  <c r="S683" i="7" a="1"/>
  <c r="S683" i="7" s="1"/>
  <c r="O683" i="7" a="1"/>
  <c r="O683" i="7" s="1"/>
  <c r="W683" i="7" a="1"/>
  <c r="W683" i="7" s="1"/>
  <c r="D683" i="7"/>
  <c r="K683" i="7" a="1"/>
  <c r="K683" i="7" s="1"/>
  <c r="X683" i="7" a="1"/>
  <c r="X683" i="7" s="1"/>
  <c r="B629" i="3"/>
  <c r="H682" i="7"/>
  <c r="AQ627" i="3"/>
  <c r="E684" i="7"/>
  <c r="AA686" i="7"/>
  <c r="Q696" i="15" s="1"/>
  <c r="G631" i="3"/>
  <c r="H631" i="3"/>
  <c r="C631" i="3"/>
  <c r="B696" i="15" s="1"/>
  <c r="F630" i="3"/>
  <c r="E695" i="15" s="1"/>
  <c r="N630" i="3"/>
  <c r="R630" i="3" s="1"/>
  <c r="K695" i="15" s="1"/>
  <c r="B685" i="7"/>
  <c r="G684" i="7"/>
  <c r="I632" i="3"/>
  <c r="D632" i="3"/>
  <c r="E632" i="3"/>
  <c r="C697" i="15" s="1"/>
  <c r="D695" i="15" l="1"/>
  <c r="F695" i="15" s="1"/>
  <c r="J695" i="15"/>
  <c r="N695" i="15"/>
  <c r="O695" i="15"/>
  <c r="W631" i="3"/>
  <c r="F686" i="7" s="1"/>
  <c r="S632" i="3"/>
  <c r="AH628" i="3"/>
  <c r="P693" i="15" s="1"/>
  <c r="J683" i="7"/>
  <c r="AP628" i="3"/>
  <c r="E685" i="7"/>
  <c r="K684" i="7" a="1"/>
  <c r="K684" i="7" s="1"/>
  <c r="W684" i="7" a="1"/>
  <c r="W684" i="7" s="1"/>
  <c r="L684" i="7" a="1"/>
  <c r="L684" i="7" s="1"/>
  <c r="D684" i="7"/>
  <c r="X684" i="7" a="1"/>
  <c r="X684" i="7" s="1"/>
  <c r="P684" i="7" a="1"/>
  <c r="P684" i="7" s="1"/>
  <c r="O684" i="7" a="1"/>
  <c r="O684" i="7" s="1"/>
  <c r="S684" i="7" a="1"/>
  <c r="S684" i="7" s="1"/>
  <c r="T684" i="7" a="1"/>
  <c r="T684" i="7" s="1"/>
  <c r="AK632" i="3"/>
  <c r="C632" i="3"/>
  <c r="B697" i="15" s="1"/>
  <c r="Z683" i="7"/>
  <c r="Y683" i="7"/>
  <c r="U683" i="7"/>
  <c r="V683" i="7"/>
  <c r="N683" i="7"/>
  <c r="M683" i="7"/>
  <c r="F631" i="3"/>
  <c r="E696" i="15" s="1"/>
  <c r="B630" i="3"/>
  <c r="A693" i="15"/>
  <c r="I687" i="7"/>
  <c r="H632" i="3"/>
  <c r="AA687" i="7"/>
  <c r="Q697" i="15" s="1"/>
  <c r="G632" i="3"/>
  <c r="AN628" i="3"/>
  <c r="G685" i="7"/>
  <c r="N631" i="3"/>
  <c r="R631" i="3" s="1"/>
  <c r="K696" i="15" s="1"/>
  <c r="B686" i="7"/>
  <c r="AR629" i="3"/>
  <c r="AT629" i="3" s="1"/>
  <c r="R683" i="7"/>
  <c r="Q683" i="7"/>
  <c r="I633" i="3"/>
  <c r="E633" i="3"/>
  <c r="C698" i="15" s="1"/>
  <c r="D633" i="3"/>
  <c r="D696" i="15" l="1"/>
  <c r="F696" i="15" s="1"/>
  <c r="J696" i="15"/>
  <c r="N696" i="15"/>
  <c r="O696" i="15"/>
  <c r="S633" i="3"/>
  <c r="W632" i="3"/>
  <c r="F687" i="7" s="1"/>
  <c r="E686" i="7"/>
  <c r="A694" i="15"/>
  <c r="M684" i="7"/>
  <c r="N684" i="7"/>
  <c r="D685" i="7"/>
  <c r="K685" i="7" a="1"/>
  <c r="K685" i="7" s="1"/>
  <c r="S685" i="7" a="1"/>
  <c r="S685" i="7" s="1"/>
  <c r="L685" i="7" a="1"/>
  <c r="L685" i="7" s="1"/>
  <c r="W685" i="7" a="1"/>
  <c r="W685" i="7" s="1"/>
  <c r="X685" i="7" a="1"/>
  <c r="X685" i="7" s="1"/>
  <c r="O685" i="7" a="1"/>
  <c r="O685" i="7" s="1"/>
  <c r="P685" i="7" a="1"/>
  <c r="P685" i="7" s="1"/>
  <c r="T685" i="7" a="1"/>
  <c r="T685" i="7" s="1"/>
  <c r="G633" i="3"/>
  <c r="H633" i="3"/>
  <c r="AA688" i="7"/>
  <c r="Q698" i="15" s="1"/>
  <c r="F632" i="3"/>
  <c r="E697" i="15" s="1"/>
  <c r="AN629" i="3"/>
  <c r="B631" i="3"/>
  <c r="R684" i="7"/>
  <c r="Q684" i="7"/>
  <c r="AK633" i="3"/>
  <c r="C633" i="3"/>
  <c r="B698" i="15" s="1"/>
  <c r="AR630" i="3"/>
  <c r="AT630" i="3" s="1"/>
  <c r="B687" i="7"/>
  <c r="N632" i="3"/>
  <c r="R632" i="3" s="1"/>
  <c r="K697" i="15" s="1"/>
  <c r="V684" i="7"/>
  <c r="U684" i="7"/>
  <c r="Y684" i="7"/>
  <c r="Z684" i="7"/>
  <c r="H683" i="7"/>
  <c r="AQ628" i="3"/>
  <c r="I688" i="7"/>
  <c r="G686" i="7"/>
  <c r="AH629" i="3"/>
  <c r="P694" i="15" s="1"/>
  <c r="J684" i="7"/>
  <c r="AP629" i="3"/>
  <c r="I634" i="3"/>
  <c r="D634" i="3"/>
  <c r="E634" i="3"/>
  <c r="C699" i="15" s="1"/>
  <c r="D697" i="15" l="1"/>
  <c r="F697" i="15" s="1"/>
  <c r="J697" i="15"/>
  <c r="N697" i="15"/>
  <c r="O697" i="15"/>
  <c r="W633" i="3"/>
  <c r="F688" i="7" s="1"/>
  <c r="AN630" i="3"/>
  <c r="Z685" i="7"/>
  <c r="Y685" i="7"/>
  <c r="U685" i="7"/>
  <c r="V685" i="7"/>
  <c r="I689" i="7"/>
  <c r="H634" i="3"/>
  <c r="G634" i="3"/>
  <c r="AA689" i="7"/>
  <c r="Q699" i="15" s="1"/>
  <c r="J685" i="7"/>
  <c r="AH630" i="3"/>
  <c r="P695" i="15" s="1"/>
  <c r="AP630" i="3"/>
  <c r="G687" i="7"/>
  <c r="N633" i="3"/>
  <c r="R633" i="3" s="1"/>
  <c r="K698" i="15" s="1"/>
  <c r="B688" i="7"/>
  <c r="E687" i="7"/>
  <c r="R685" i="7"/>
  <c r="Q685" i="7"/>
  <c r="N685" i="7"/>
  <c r="M685" i="7"/>
  <c r="AK634" i="3"/>
  <c r="C634" i="3"/>
  <c r="B699" i="15" s="1"/>
  <c r="A695" i="15"/>
  <c r="S634" i="3"/>
  <c r="H684" i="7"/>
  <c r="AQ629" i="3"/>
  <c r="F633" i="3"/>
  <c r="E698" i="15" s="1"/>
  <c r="AR631" i="3"/>
  <c r="AT631" i="3" s="1"/>
  <c r="B632" i="3"/>
  <c r="S686" i="7" a="1"/>
  <c r="S686" i="7" s="1"/>
  <c r="K686" i="7" a="1"/>
  <c r="K686" i="7" s="1"/>
  <c r="T686" i="7" a="1"/>
  <c r="T686" i="7" s="1"/>
  <c r="O686" i="7" a="1"/>
  <c r="O686" i="7" s="1"/>
  <c r="X686" i="7" a="1"/>
  <c r="X686" i="7" s="1"/>
  <c r="P686" i="7" a="1"/>
  <c r="P686" i="7" s="1"/>
  <c r="D686" i="7"/>
  <c r="W686" i="7" a="1"/>
  <c r="W686" i="7" s="1"/>
  <c r="L686" i="7" a="1"/>
  <c r="L686" i="7" s="1"/>
  <c r="I635" i="3"/>
  <c r="E635" i="3"/>
  <c r="C700" i="15" s="1"/>
  <c r="D635" i="3"/>
  <c r="S635" i="3"/>
  <c r="D698" i="15" l="1"/>
  <c r="F698" i="15" s="1"/>
  <c r="J698" i="15"/>
  <c r="N698" i="15"/>
  <c r="O698" i="15"/>
  <c r="M686" i="7"/>
  <c r="N686" i="7"/>
  <c r="E688" i="7"/>
  <c r="A696" i="15"/>
  <c r="B633" i="3"/>
  <c r="H685" i="7"/>
  <c r="AQ630" i="3"/>
  <c r="Z686" i="7"/>
  <c r="Y686" i="7"/>
  <c r="H635" i="3"/>
  <c r="AA690" i="7"/>
  <c r="Q700" i="15" s="1"/>
  <c r="G635" i="3"/>
  <c r="AR632" i="3"/>
  <c r="AT632" i="3" s="1"/>
  <c r="I690" i="7"/>
  <c r="C635" i="3"/>
  <c r="B700" i="15" s="1"/>
  <c r="U686" i="7"/>
  <c r="V686" i="7"/>
  <c r="AK635" i="3"/>
  <c r="Q686" i="7"/>
  <c r="R686" i="7"/>
  <c r="AH631" i="3"/>
  <c r="P696" i="15" s="1"/>
  <c r="J686" i="7"/>
  <c r="AP631" i="3"/>
  <c r="O687" i="7" a="1"/>
  <c r="O687" i="7" s="1"/>
  <c r="X687" i="7" a="1"/>
  <c r="X687" i="7" s="1"/>
  <c r="D687" i="7"/>
  <c r="L687" i="7" a="1"/>
  <c r="L687" i="7" s="1"/>
  <c r="K687" i="7" a="1"/>
  <c r="K687" i="7" s="1"/>
  <c r="W687" i="7" a="1"/>
  <c r="W687" i="7" s="1"/>
  <c r="P687" i="7" a="1"/>
  <c r="P687" i="7" s="1"/>
  <c r="S687" i="7" a="1"/>
  <c r="S687" i="7" s="1"/>
  <c r="T687" i="7" a="1"/>
  <c r="T687" i="7" s="1"/>
  <c r="W634" i="3"/>
  <c r="F689" i="7" s="1"/>
  <c r="AN631" i="3"/>
  <c r="N634" i="3"/>
  <c r="R634" i="3" s="1"/>
  <c r="K699" i="15" s="1"/>
  <c r="B689" i="7"/>
  <c r="G688" i="7"/>
  <c r="F634" i="3"/>
  <c r="E699" i="15" s="1"/>
  <c r="I636" i="3"/>
  <c r="D636" i="3"/>
  <c r="E636" i="3"/>
  <c r="C701" i="15" s="1"/>
  <c r="D699" i="15" l="1"/>
  <c r="F699" i="15" s="1"/>
  <c r="J699" i="15"/>
  <c r="N699" i="15"/>
  <c r="O699" i="15"/>
  <c r="S636" i="3"/>
  <c r="J687" i="7"/>
  <c r="AH632" i="3"/>
  <c r="P697" i="15" s="1"/>
  <c r="AP632" i="3"/>
  <c r="B690" i="7"/>
  <c r="N635" i="3"/>
  <c r="R635" i="3" s="1"/>
  <c r="K700" i="15" s="1"/>
  <c r="A697" i="15"/>
  <c r="AK636" i="3"/>
  <c r="C636" i="3"/>
  <c r="B701" i="15" s="1"/>
  <c r="E689" i="7"/>
  <c r="G689" i="7"/>
  <c r="Y687" i="7"/>
  <c r="Z687" i="7"/>
  <c r="I691" i="7"/>
  <c r="U687" i="7"/>
  <c r="V687" i="7"/>
  <c r="H686" i="7"/>
  <c r="AQ631" i="3"/>
  <c r="F635" i="3"/>
  <c r="E700" i="15" s="1"/>
  <c r="S688" i="7" a="1"/>
  <c r="S688" i="7" s="1"/>
  <c r="W688" i="7" a="1"/>
  <c r="W688" i="7" s="1"/>
  <c r="D688" i="7"/>
  <c r="P688" i="7" a="1"/>
  <c r="P688" i="7" s="1"/>
  <c r="T688" i="7" a="1"/>
  <c r="T688" i="7" s="1"/>
  <c r="X688" i="7" a="1"/>
  <c r="X688" i="7" s="1"/>
  <c r="O688" i="7" a="1"/>
  <c r="O688" i="7" s="1"/>
  <c r="L688" i="7" a="1"/>
  <c r="L688" i="7" s="1"/>
  <c r="K688" i="7" a="1"/>
  <c r="K688" i="7" s="1"/>
  <c r="AN632" i="3"/>
  <c r="M687" i="7"/>
  <c r="N687" i="7"/>
  <c r="G636" i="3"/>
  <c r="H636" i="3"/>
  <c r="AA691" i="7"/>
  <c r="Q701" i="15" s="1"/>
  <c r="B634" i="3"/>
  <c r="Q687" i="7"/>
  <c r="R687" i="7"/>
  <c r="W635" i="3"/>
  <c r="F690" i="7" s="1"/>
  <c r="AR633" i="3"/>
  <c r="AT633" i="3" s="1"/>
  <c r="I637" i="3"/>
  <c r="D637" i="3"/>
  <c r="E637" i="3"/>
  <c r="C702" i="15" s="1"/>
  <c r="D700" i="15" l="1"/>
  <c r="F700" i="15" s="1"/>
  <c r="J700" i="15"/>
  <c r="N700" i="15"/>
  <c r="O700" i="15"/>
  <c r="S637" i="3"/>
  <c r="F636" i="3"/>
  <c r="E701" i="15" s="1"/>
  <c r="A698" i="15"/>
  <c r="Z688" i="7"/>
  <c r="Y688" i="7"/>
  <c r="O689" i="7" a="1"/>
  <c r="O689" i="7" s="1"/>
  <c r="T689" i="7" a="1"/>
  <c r="T689" i="7" s="1"/>
  <c r="D689" i="7"/>
  <c r="W689" i="7" a="1"/>
  <c r="W689" i="7" s="1"/>
  <c r="X689" i="7" a="1"/>
  <c r="X689" i="7" s="1"/>
  <c r="K689" i="7" a="1"/>
  <c r="K689" i="7" s="1"/>
  <c r="P689" i="7" a="1"/>
  <c r="P689" i="7" s="1"/>
  <c r="L689" i="7" a="1"/>
  <c r="L689" i="7" s="1"/>
  <c r="S689" i="7" a="1"/>
  <c r="S689" i="7" s="1"/>
  <c r="W636" i="3"/>
  <c r="F691" i="7" s="1"/>
  <c r="AN633" i="3"/>
  <c r="AK637" i="3"/>
  <c r="AR634" i="3"/>
  <c r="AT634" i="3" s="1"/>
  <c r="N636" i="3"/>
  <c r="R636" i="3" s="1"/>
  <c r="K701" i="15" s="1"/>
  <c r="B691" i="7"/>
  <c r="E691" i="7"/>
  <c r="C637" i="3"/>
  <c r="B702" i="15" s="1"/>
  <c r="AH633" i="3"/>
  <c r="P698" i="15" s="1"/>
  <c r="J688" i="7"/>
  <c r="AP633" i="3"/>
  <c r="I692" i="7"/>
  <c r="U688" i="7"/>
  <c r="V688" i="7"/>
  <c r="AA692" i="7"/>
  <c r="Q702" i="15" s="1"/>
  <c r="H637" i="3"/>
  <c r="G637" i="3"/>
  <c r="M688" i="7"/>
  <c r="N688" i="7"/>
  <c r="R688" i="7"/>
  <c r="Q688" i="7"/>
  <c r="B635" i="3"/>
  <c r="G690" i="7"/>
  <c r="H687" i="7"/>
  <c r="AQ632" i="3"/>
  <c r="B636" i="3"/>
  <c r="E690" i="7"/>
  <c r="I638" i="3"/>
  <c r="D638" i="3"/>
  <c r="E638" i="3"/>
  <c r="C703" i="15" s="1"/>
  <c r="D701" i="15" l="1"/>
  <c r="F701" i="15" s="1"/>
  <c r="J701" i="15"/>
  <c r="N701" i="15"/>
  <c r="O701" i="15"/>
  <c r="F637" i="3"/>
  <c r="E702" i="15" s="1"/>
  <c r="S638" i="3"/>
  <c r="AR636" i="3"/>
  <c r="AT636" i="3" s="1"/>
  <c r="AQ633" i="3"/>
  <c r="H688" i="7"/>
  <c r="R689" i="7"/>
  <c r="Q689" i="7"/>
  <c r="B637" i="3"/>
  <c r="C638" i="3"/>
  <c r="B703" i="15" s="1"/>
  <c r="G638" i="3"/>
  <c r="H638" i="3"/>
  <c r="AA693" i="7"/>
  <c r="Q703" i="15" s="1"/>
  <c r="W637" i="3"/>
  <c r="F692" i="7" s="1"/>
  <c r="A699" i="15"/>
  <c r="AN634" i="3"/>
  <c r="U689" i="7"/>
  <c r="V689" i="7"/>
  <c r="E692" i="7"/>
  <c r="AK638" i="3"/>
  <c r="I693" i="7"/>
  <c r="F638" i="3"/>
  <c r="E703" i="15" s="1"/>
  <c r="L690" i="7" a="1"/>
  <c r="L690" i="7" s="1"/>
  <c r="X690" i="7" a="1"/>
  <c r="X690" i="7" s="1"/>
  <c r="T690" i="7" a="1"/>
  <c r="T690" i="7" s="1"/>
  <c r="S690" i="7" a="1"/>
  <c r="S690" i="7" s="1"/>
  <c r="W690" i="7" a="1"/>
  <c r="W690" i="7" s="1"/>
  <c r="P690" i="7" a="1"/>
  <c r="P690" i="7" s="1"/>
  <c r="O690" i="7" a="1"/>
  <c r="O690" i="7" s="1"/>
  <c r="D690" i="7"/>
  <c r="K690" i="7" a="1"/>
  <c r="K690" i="7" s="1"/>
  <c r="AR635" i="3"/>
  <c r="AT635" i="3" s="1"/>
  <c r="B692" i="7"/>
  <c r="N637" i="3"/>
  <c r="R637" i="3" s="1"/>
  <c r="K702" i="15" s="1"/>
  <c r="P691" i="7" a="1"/>
  <c r="P691" i="7" s="1"/>
  <c r="D691" i="7"/>
  <c r="S691" i="7" a="1"/>
  <c r="S691" i="7" s="1"/>
  <c r="O691" i="7" a="1"/>
  <c r="O691" i="7" s="1"/>
  <c r="W691" i="7" a="1"/>
  <c r="W691" i="7" s="1"/>
  <c r="L691" i="7" a="1"/>
  <c r="L691" i="7" s="1"/>
  <c r="K691" i="7" a="1"/>
  <c r="K691" i="7" s="1"/>
  <c r="X691" i="7" a="1"/>
  <c r="X691" i="7" s="1"/>
  <c r="T691" i="7" a="1"/>
  <c r="T691" i="7" s="1"/>
  <c r="Y689" i="7"/>
  <c r="Z689" i="7"/>
  <c r="G691" i="7"/>
  <c r="AH634" i="3"/>
  <c r="P699" i="15" s="1"/>
  <c r="J689" i="7"/>
  <c r="AP634" i="3"/>
  <c r="N689" i="7"/>
  <c r="M689" i="7"/>
  <c r="I639" i="3"/>
  <c r="D639" i="3"/>
  <c r="E639" i="3"/>
  <c r="C704" i="15" s="1"/>
  <c r="D703" i="15" l="1"/>
  <c r="J703" i="15"/>
  <c r="N703" i="15"/>
  <c r="O703" i="15"/>
  <c r="F703" i="15"/>
  <c r="D702" i="15"/>
  <c r="F702" i="15" s="1"/>
  <c r="J702" i="15"/>
  <c r="N702" i="15"/>
  <c r="O702" i="15"/>
  <c r="S639" i="3"/>
  <c r="Y691" i="7"/>
  <c r="Z691" i="7"/>
  <c r="J691" i="7"/>
  <c r="AH636" i="3"/>
  <c r="P701" i="15" s="1"/>
  <c r="AP636" i="3"/>
  <c r="Q690" i="7"/>
  <c r="R690" i="7"/>
  <c r="Z690" i="7"/>
  <c r="Y690" i="7"/>
  <c r="A700" i="15"/>
  <c r="N638" i="3"/>
  <c r="R638" i="3" s="1"/>
  <c r="K703" i="15" s="1"/>
  <c r="B693" i="7"/>
  <c r="AR637" i="3"/>
  <c r="AT637" i="3" s="1"/>
  <c r="H689" i="7"/>
  <c r="AQ634" i="3"/>
  <c r="AN636" i="3"/>
  <c r="N690" i="7"/>
  <c r="M690" i="7"/>
  <c r="E693" i="7"/>
  <c r="A701" i="15"/>
  <c r="W638" i="3"/>
  <c r="F693" i="7" s="1"/>
  <c r="C639" i="3"/>
  <c r="B704" i="15" s="1"/>
  <c r="I694" i="7"/>
  <c r="W639" i="3"/>
  <c r="F694" i="7" s="1"/>
  <c r="AK639" i="3"/>
  <c r="H639" i="3"/>
  <c r="AA694" i="7"/>
  <c r="Q704" i="15" s="1"/>
  <c r="G639" i="3"/>
  <c r="N691" i="7"/>
  <c r="M691" i="7"/>
  <c r="B638" i="3"/>
  <c r="K692" i="7" a="1"/>
  <c r="K692" i="7" s="1"/>
  <c r="P692" i="7" a="1"/>
  <c r="P692" i="7" s="1"/>
  <c r="D692" i="7"/>
  <c r="L692" i="7" a="1"/>
  <c r="L692" i="7" s="1"/>
  <c r="S692" i="7" a="1"/>
  <c r="S692" i="7" s="1"/>
  <c r="T692" i="7" a="1"/>
  <c r="T692" i="7" s="1"/>
  <c r="O692" i="7" a="1"/>
  <c r="O692" i="7" s="1"/>
  <c r="W692" i="7" a="1"/>
  <c r="W692" i="7" s="1"/>
  <c r="X692" i="7" a="1"/>
  <c r="X692" i="7" s="1"/>
  <c r="J690" i="7"/>
  <c r="AH635" i="3"/>
  <c r="P700" i="15" s="1"/>
  <c r="AP635" i="3"/>
  <c r="V691" i="7"/>
  <c r="U691" i="7"/>
  <c r="R691" i="7"/>
  <c r="Q691" i="7"/>
  <c r="G692" i="7"/>
  <c r="V690" i="7"/>
  <c r="U690" i="7"/>
  <c r="AN635" i="3"/>
  <c r="I640" i="3"/>
  <c r="D640" i="3"/>
  <c r="E640" i="3"/>
  <c r="C705" i="15" s="1"/>
  <c r="S640" i="3" l="1"/>
  <c r="AK640" i="3"/>
  <c r="G640" i="3"/>
  <c r="H640" i="3"/>
  <c r="AA695" i="7"/>
  <c r="Q705" i="15" s="1"/>
  <c r="U692" i="7"/>
  <c r="V692" i="7"/>
  <c r="R692" i="7"/>
  <c r="Q692" i="7"/>
  <c r="N639" i="3"/>
  <c r="R639" i="3" s="1"/>
  <c r="K704" i="15" s="1"/>
  <c r="B694" i="7"/>
  <c r="C640" i="3"/>
  <c r="B705" i="15" s="1"/>
  <c r="AN637" i="3"/>
  <c r="Y692" i="7"/>
  <c r="Z692" i="7"/>
  <c r="AR638" i="3"/>
  <c r="AT638" i="3" s="1"/>
  <c r="G693" i="7"/>
  <c r="AQ635" i="3"/>
  <c r="H690" i="7"/>
  <c r="N692" i="7"/>
  <c r="M692" i="7"/>
  <c r="F639" i="3"/>
  <c r="E704" i="15" s="1"/>
  <c r="A702" i="15"/>
  <c r="H691" i="7"/>
  <c r="AQ636" i="3"/>
  <c r="I695" i="7"/>
  <c r="AH637" i="3"/>
  <c r="P702" i="15" s="1"/>
  <c r="J692" i="7"/>
  <c r="AP637" i="3"/>
  <c r="W693" i="7" a="1"/>
  <c r="W693" i="7" s="1"/>
  <c r="L693" i="7" a="1"/>
  <c r="L693" i="7" s="1"/>
  <c r="K693" i="7" a="1"/>
  <c r="K693" i="7" s="1"/>
  <c r="X693" i="7" a="1"/>
  <c r="X693" i="7" s="1"/>
  <c r="D693" i="7"/>
  <c r="S693" i="7" a="1"/>
  <c r="S693" i="7" s="1"/>
  <c r="O693" i="7" a="1"/>
  <c r="O693" i="7" s="1"/>
  <c r="P693" i="7" a="1"/>
  <c r="P693" i="7" s="1"/>
  <c r="T693" i="7" a="1"/>
  <c r="T693" i="7" s="1"/>
  <c r="I641" i="3"/>
  <c r="D641" i="3"/>
  <c r="E641" i="3"/>
  <c r="C706" i="15" s="1"/>
  <c r="D704" i="15" l="1"/>
  <c r="F704" i="15" s="1"/>
  <c r="J704" i="15"/>
  <c r="N704" i="15"/>
  <c r="O704" i="15"/>
  <c r="W640" i="3"/>
  <c r="F695" i="7" s="1"/>
  <c r="AK641" i="3"/>
  <c r="E694" i="7"/>
  <c r="J693" i="7"/>
  <c r="AH638" i="3"/>
  <c r="P703" i="15" s="1"/>
  <c r="AP638" i="3"/>
  <c r="M693" i="7"/>
  <c r="N693" i="7"/>
  <c r="H692" i="7"/>
  <c r="AQ637" i="3"/>
  <c r="H641" i="3"/>
  <c r="AA696" i="7"/>
  <c r="Q706" i="15" s="1"/>
  <c r="G641" i="3"/>
  <c r="U693" i="7"/>
  <c r="V693" i="7"/>
  <c r="B639" i="3"/>
  <c r="A703" i="15"/>
  <c r="AN638" i="3"/>
  <c r="I696" i="7"/>
  <c r="C641" i="3"/>
  <c r="B706" i="15" s="1"/>
  <c r="S641" i="3"/>
  <c r="Q693" i="7"/>
  <c r="R693" i="7"/>
  <c r="Z693" i="7"/>
  <c r="Y693" i="7"/>
  <c r="F640" i="3"/>
  <c r="E705" i="15" s="1"/>
  <c r="B695" i="7"/>
  <c r="N640" i="3"/>
  <c r="R640" i="3" s="1"/>
  <c r="K705" i="15" s="1"/>
  <c r="G694" i="7"/>
  <c r="I642" i="3"/>
  <c r="D642" i="3"/>
  <c r="E642" i="3"/>
  <c r="C707" i="15" s="1"/>
  <c r="D705" i="15" l="1"/>
  <c r="F705" i="15" s="1"/>
  <c r="J705" i="15"/>
  <c r="N705" i="15"/>
  <c r="O705" i="15"/>
  <c r="S642" i="3"/>
  <c r="C642" i="3"/>
  <c r="B707" i="15" s="1"/>
  <c r="E695" i="7"/>
  <c r="L694" i="7" a="1"/>
  <c r="L694" i="7" s="1"/>
  <c r="P694" i="7" a="1"/>
  <c r="P694" i="7" s="1"/>
  <c r="O694" i="7" a="1"/>
  <c r="O694" i="7" s="1"/>
  <c r="D694" i="7"/>
  <c r="S694" i="7" a="1"/>
  <c r="S694" i="7" s="1"/>
  <c r="K694" i="7" a="1"/>
  <c r="K694" i="7" s="1"/>
  <c r="T694" i="7" a="1"/>
  <c r="T694" i="7" s="1"/>
  <c r="X694" i="7" a="1"/>
  <c r="X694" i="7" s="1"/>
  <c r="W694" i="7" a="1"/>
  <c r="W694" i="7" s="1"/>
  <c r="AK642" i="3"/>
  <c r="I697" i="7"/>
  <c r="B640" i="3"/>
  <c r="H693" i="7"/>
  <c r="AQ638" i="3"/>
  <c r="G695" i="7"/>
  <c r="F641" i="3"/>
  <c r="E706" i="15" s="1"/>
  <c r="B696" i="7"/>
  <c r="N641" i="3"/>
  <c r="R641" i="3" s="1"/>
  <c r="K706" i="15" s="1"/>
  <c r="AR639" i="3"/>
  <c r="AT639" i="3" s="1"/>
  <c r="W641" i="3"/>
  <c r="F696" i="7" s="1"/>
  <c r="AA697" i="7"/>
  <c r="Q707" i="15" s="1"/>
  <c r="G642" i="3"/>
  <c r="H642" i="3"/>
  <c r="F642" i="3"/>
  <c r="E707" i="15" s="1"/>
  <c r="I643" i="3"/>
  <c r="D643" i="3"/>
  <c r="E643" i="3"/>
  <c r="C708" i="15" s="1"/>
  <c r="S643" i="3"/>
  <c r="D707" i="15" l="1"/>
  <c r="J707" i="15"/>
  <c r="N707" i="15"/>
  <c r="O707" i="15"/>
  <c r="F707" i="15"/>
  <c r="D706" i="15"/>
  <c r="F706" i="15" s="1"/>
  <c r="J706" i="15"/>
  <c r="N706" i="15"/>
  <c r="O706" i="15"/>
  <c r="AR640" i="3"/>
  <c r="AT640" i="3" s="1"/>
  <c r="W642" i="3"/>
  <c r="F697" i="7" s="1"/>
  <c r="Y694" i="7"/>
  <c r="Z694" i="7"/>
  <c r="D695" i="7"/>
  <c r="L695" i="7" a="1"/>
  <c r="L695" i="7" s="1"/>
  <c r="K695" i="7" a="1"/>
  <c r="K695" i="7" s="1"/>
  <c r="T695" i="7" a="1"/>
  <c r="T695" i="7" s="1"/>
  <c r="X695" i="7" a="1"/>
  <c r="X695" i="7" s="1"/>
  <c r="W695" i="7" a="1"/>
  <c r="W695" i="7" s="1"/>
  <c r="S695" i="7" a="1"/>
  <c r="S695" i="7" s="1"/>
  <c r="P695" i="7" a="1"/>
  <c r="P695" i="7" s="1"/>
  <c r="O695" i="7" a="1"/>
  <c r="O695" i="7" s="1"/>
  <c r="G696" i="7"/>
  <c r="V694" i="7"/>
  <c r="U694" i="7"/>
  <c r="E697" i="7"/>
  <c r="AA698" i="7"/>
  <c r="Q708" i="15" s="1"/>
  <c r="H643" i="3"/>
  <c r="G643" i="3"/>
  <c r="E696" i="7"/>
  <c r="J694" i="7"/>
  <c r="AH639" i="3"/>
  <c r="P704" i="15" s="1"/>
  <c r="AP639" i="3"/>
  <c r="Q694" i="7"/>
  <c r="R694" i="7"/>
  <c r="AK643" i="3"/>
  <c r="I698" i="7"/>
  <c r="C643" i="3"/>
  <c r="B708" i="15" s="1"/>
  <c r="F643" i="3"/>
  <c r="E708" i="15" s="1"/>
  <c r="B642" i="3"/>
  <c r="A704" i="15"/>
  <c r="B641" i="3"/>
  <c r="AN639" i="3"/>
  <c r="M694" i="7"/>
  <c r="N694" i="7"/>
  <c r="B697" i="7"/>
  <c r="N642" i="3"/>
  <c r="R642" i="3" s="1"/>
  <c r="K707" i="15" s="1"/>
  <c r="I644" i="3"/>
  <c r="D644" i="3"/>
  <c r="E644" i="3"/>
  <c r="C709" i="15" s="1"/>
  <c r="D708" i="15" l="1"/>
  <c r="J708" i="15"/>
  <c r="N708" i="15"/>
  <c r="O708" i="15"/>
  <c r="F708" i="15"/>
  <c r="G697" i="7"/>
  <c r="E698" i="7"/>
  <c r="AK644" i="3"/>
  <c r="C644" i="3"/>
  <c r="B709" i="15" s="1"/>
  <c r="W643" i="3"/>
  <c r="F698" i="7" s="1"/>
  <c r="J695" i="7"/>
  <c r="AH640" i="3"/>
  <c r="P705" i="15" s="1"/>
  <c r="AP640" i="3"/>
  <c r="Q695" i="7"/>
  <c r="R695" i="7"/>
  <c r="V695" i="7"/>
  <c r="U695" i="7"/>
  <c r="AR641" i="3"/>
  <c r="AT641" i="3" s="1"/>
  <c r="AR642" i="3"/>
  <c r="AT642" i="3" s="1"/>
  <c r="N643" i="3"/>
  <c r="R643" i="3" s="1"/>
  <c r="K708" i="15" s="1"/>
  <c r="B698" i="7"/>
  <c r="D697" i="7"/>
  <c r="S697" i="7" a="1"/>
  <c r="S697" i="7" s="1"/>
  <c r="O697" i="7" a="1"/>
  <c r="O697" i="7" s="1"/>
  <c r="L697" i="7" a="1"/>
  <c r="L697" i="7" s="1"/>
  <c r="K697" i="7" a="1"/>
  <c r="K697" i="7" s="1"/>
  <c r="T697" i="7" a="1"/>
  <c r="T697" i="7" s="1"/>
  <c r="X697" i="7" a="1"/>
  <c r="X697" i="7" s="1"/>
  <c r="P697" i="7" a="1"/>
  <c r="P697" i="7" s="1"/>
  <c r="W697" i="7" a="1"/>
  <c r="W697" i="7" s="1"/>
  <c r="AN640" i="3"/>
  <c r="N695" i="7"/>
  <c r="M695" i="7"/>
  <c r="I699" i="7"/>
  <c r="S644" i="3"/>
  <c r="H644" i="3"/>
  <c r="AA699" i="7"/>
  <c r="Q709" i="15" s="1"/>
  <c r="G644" i="3"/>
  <c r="B643" i="3"/>
  <c r="H694" i="7"/>
  <c r="AQ639" i="3"/>
  <c r="L696" i="7" a="1"/>
  <c r="L696" i="7" s="1"/>
  <c r="D696" i="7"/>
  <c r="T696" i="7" a="1"/>
  <c r="T696" i="7" s="1"/>
  <c r="S696" i="7" a="1"/>
  <c r="S696" i="7" s="1"/>
  <c r="X696" i="7" a="1"/>
  <c r="X696" i="7" s="1"/>
  <c r="P696" i="7" a="1"/>
  <c r="P696" i="7" s="1"/>
  <c r="K696" i="7" a="1"/>
  <c r="K696" i="7" s="1"/>
  <c r="W696" i="7" a="1"/>
  <c r="W696" i="7" s="1"/>
  <c r="O696" i="7" a="1"/>
  <c r="O696" i="7" s="1"/>
  <c r="A705" i="15"/>
  <c r="Y695" i="7"/>
  <c r="Z695" i="7"/>
  <c r="I645" i="3"/>
  <c r="D645" i="3"/>
  <c r="E645" i="3"/>
  <c r="C710" i="15" s="1"/>
  <c r="S645" i="3"/>
  <c r="W644" i="3" l="1"/>
  <c r="F699" i="7" s="1"/>
  <c r="R697" i="7"/>
  <c r="Q697" i="7"/>
  <c r="G698" i="7"/>
  <c r="AH641" i="3"/>
  <c r="P706" i="15" s="1"/>
  <c r="J696" i="7"/>
  <c r="AP641" i="3"/>
  <c r="I700" i="7"/>
  <c r="AK645" i="3"/>
  <c r="H645" i="3"/>
  <c r="AA700" i="7"/>
  <c r="Q710" i="15" s="1"/>
  <c r="G645" i="3"/>
  <c r="Y697" i="7"/>
  <c r="Z697" i="7"/>
  <c r="X698" i="7" a="1"/>
  <c r="X698" i="7" s="1"/>
  <c r="K698" i="7" a="1"/>
  <c r="K698" i="7" s="1"/>
  <c r="O698" i="7" a="1"/>
  <c r="O698" i="7" s="1"/>
  <c r="P698" i="7" a="1"/>
  <c r="P698" i="7" s="1"/>
  <c r="W698" i="7" a="1"/>
  <c r="W698" i="7" s="1"/>
  <c r="D698" i="7"/>
  <c r="T698" i="7" a="1"/>
  <c r="T698" i="7" s="1"/>
  <c r="L698" i="7" a="1"/>
  <c r="L698" i="7" s="1"/>
  <c r="S698" i="7" a="1"/>
  <c r="S698" i="7" s="1"/>
  <c r="F644" i="3"/>
  <c r="E709" i="15" s="1"/>
  <c r="V696" i="7"/>
  <c r="U696" i="7"/>
  <c r="U697" i="7"/>
  <c r="V697" i="7"/>
  <c r="AN641" i="3"/>
  <c r="AN642" i="3"/>
  <c r="B699" i="7"/>
  <c r="N644" i="3"/>
  <c r="R644" i="3" s="1"/>
  <c r="K709" i="15" s="1"/>
  <c r="Y696" i="7"/>
  <c r="Z696" i="7"/>
  <c r="C645" i="3"/>
  <c r="B710" i="15" s="1"/>
  <c r="Q696" i="7"/>
  <c r="R696" i="7"/>
  <c r="H695" i="7"/>
  <c r="AQ640" i="3"/>
  <c r="A707" i="15"/>
  <c r="A706" i="15"/>
  <c r="J697" i="7"/>
  <c r="AH642" i="3"/>
  <c r="P707" i="15" s="1"/>
  <c r="AP642" i="3"/>
  <c r="N696" i="7"/>
  <c r="M696" i="7"/>
  <c r="AR643" i="3"/>
  <c r="AT643" i="3" s="1"/>
  <c r="M697" i="7"/>
  <c r="N697" i="7"/>
  <c r="I646" i="3"/>
  <c r="D646" i="3"/>
  <c r="E646" i="3"/>
  <c r="C711" i="15" s="1"/>
  <c r="D709" i="15" l="1"/>
  <c r="F709" i="15" s="1"/>
  <c r="J709" i="15"/>
  <c r="N709" i="15"/>
  <c r="O709" i="15"/>
  <c r="S646" i="3"/>
  <c r="W645" i="3"/>
  <c r="F700" i="7" s="1"/>
  <c r="C646" i="3"/>
  <c r="B711" i="15" s="1"/>
  <c r="H646" i="3"/>
  <c r="G646" i="3"/>
  <c r="AA701" i="7"/>
  <c r="Q711" i="15" s="1"/>
  <c r="B700" i="7"/>
  <c r="N645" i="3"/>
  <c r="R645" i="3" s="1"/>
  <c r="K710" i="15" s="1"/>
  <c r="F646" i="3"/>
  <c r="E711" i="15" s="1"/>
  <c r="B644" i="3"/>
  <c r="E699" i="7"/>
  <c r="U698" i="7"/>
  <c r="V698" i="7"/>
  <c r="AK646" i="3"/>
  <c r="I701" i="7"/>
  <c r="A708" i="15"/>
  <c r="G699" i="7"/>
  <c r="AN643" i="3"/>
  <c r="F645" i="3"/>
  <c r="E710" i="15" s="1"/>
  <c r="Z698" i="7"/>
  <c r="Y698" i="7"/>
  <c r="H696" i="7"/>
  <c r="AQ641" i="3"/>
  <c r="AQ642" i="3"/>
  <c r="H697" i="7"/>
  <c r="AP643" i="3"/>
  <c r="J698" i="7"/>
  <c r="AH643" i="3"/>
  <c r="P708" i="15" s="1"/>
  <c r="M698" i="7"/>
  <c r="N698" i="7"/>
  <c r="Q698" i="7"/>
  <c r="R698" i="7"/>
  <c r="I647" i="3"/>
  <c r="D647" i="3"/>
  <c r="E647" i="3"/>
  <c r="C712" i="15" s="1"/>
  <c r="D710" i="15" l="1"/>
  <c r="F710" i="15" s="1"/>
  <c r="J710" i="15"/>
  <c r="N710" i="15"/>
  <c r="O710" i="15"/>
  <c r="D711" i="15"/>
  <c r="J711" i="15"/>
  <c r="N711" i="15"/>
  <c r="O711" i="15"/>
  <c r="F711" i="15"/>
  <c r="S647" i="3"/>
  <c r="E701" i="7"/>
  <c r="AA702" i="7"/>
  <c r="Q712" i="15" s="1"/>
  <c r="G647" i="3"/>
  <c r="H647" i="3"/>
  <c r="S699" i="7" a="1"/>
  <c r="S699" i="7" s="1"/>
  <c r="T699" i="7" a="1"/>
  <c r="T699" i="7" s="1"/>
  <c r="X699" i="7" a="1"/>
  <c r="X699" i="7" s="1"/>
  <c r="D699" i="7"/>
  <c r="W699" i="7" a="1"/>
  <c r="W699" i="7" s="1"/>
  <c r="L699" i="7" a="1"/>
  <c r="L699" i="7" s="1"/>
  <c r="K699" i="7" a="1"/>
  <c r="K699" i="7" s="1"/>
  <c r="O699" i="7" a="1"/>
  <c r="O699" i="7" s="1"/>
  <c r="P699" i="7" a="1"/>
  <c r="P699" i="7" s="1"/>
  <c r="AK647" i="3"/>
  <c r="W646" i="3"/>
  <c r="F701" i="7" s="1"/>
  <c r="E700" i="7"/>
  <c r="AR644" i="3"/>
  <c r="AT644" i="3" s="1"/>
  <c r="B646" i="3"/>
  <c r="B701" i="7"/>
  <c r="N646" i="3"/>
  <c r="R646" i="3" s="1"/>
  <c r="K711" i="15" s="1"/>
  <c r="I702" i="7"/>
  <c r="H698" i="7"/>
  <c r="AQ643" i="3"/>
  <c r="C647" i="3"/>
  <c r="B712" i="15" s="1"/>
  <c r="B645" i="3"/>
  <c r="G700" i="7"/>
  <c r="I648" i="3"/>
  <c r="D648" i="3"/>
  <c r="E648" i="3"/>
  <c r="C713" i="15" s="1"/>
  <c r="S648" i="3" l="1"/>
  <c r="AR645" i="3"/>
  <c r="AT645" i="3" s="1"/>
  <c r="AR646" i="3"/>
  <c r="AT646" i="3" s="1"/>
  <c r="A709" i="15"/>
  <c r="AN644" i="3"/>
  <c r="H648" i="3"/>
  <c r="G648" i="3"/>
  <c r="AA703" i="7"/>
  <c r="Q713" i="15" s="1"/>
  <c r="F647" i="3"/>
  <c r="E712" i="15" s="1"/>
  <c r="Z699" i="7"/>
  <c r="Y699" i="7"/>
  <c r="I703" i="7"/>
  <c r="C648" i="3"/>
  <c r="B713" i="15" s="1"/>
  <c r="W647" i="3"/>
  <c r="F702" i="7" s="1"/>
  <c r="AH644" i="3"/>
  <c r="P709" i="15" s="1"/>
  <c r="J699" i="7"/>
  <c r="AP644" i="3"/>
  <c r="N699" i="7"/>
  <c r="M699" i="7"/>
  <c r="U699" i="7"/>
  <c r="V699" i="7"/>
  <c r="L701" i="7" a="1"/>
  <c r="L701" i="7" s="1"/>
  <c r="P701" i="7" a="1"/>
  <c r="P701" i="7" s="1"/>
  <c r="D701" i="7"/>
  <c r="O701" i="7" a="1"/>
  <c r="O701" i="7" s="1"/>
  <c r="X701" i="7" a="1"/>
  <c r="X701" i="7" s="1"/>
  <c r="K701" i="7" a="1"/>
  <c r="K701" i="7" s="1"/>
  <c r="S701" i="7" a="1"/>
  <c r="S701" i="7" s="1"/>
  <c r="T701" i="7" a="1"/>
  <c r="T701" i="7" s="1"/>
  <c r="W701" i="7" a="1"/>
  <c r="W701" i="7" s="1"/>
  <c r="N647" i="3"/>
  <c r="R647" i="3" s="1"/>
  <c r="K712" i="15" s="1"/>
  <c r="B702" i="7"/>
  <c r="T700" i="7" a="1"/>
  <c r="T700" i="7" s="1"/>
  <c r="S700" i="7" a="1"/>
  <c r="S700" i="7" s="1"/>
  <c r="W700" i="7" a="1"/>
  <c r="W700" i="7" s="1"/>
  <c r="L700" i="7" a="1"/>
  <c r="L700" i="7" s="1"/>
  <c r="P700" i="7" a="1"/>
  <c r="P700" i="7" s="1"/>
  <c r="D700" i="7"/>
  <c r="K700" i="7" a="1"/>
  <c r="K700" i="7" s="1"/>
  <c r="X700" i="7" a="1"/>
  <c r="X700" i="7" s="1"/>
  <c r="O700" i="7" a="1"/>
  <c r="O700" i="7" s="1"/>
  <c r="R699" i="7"/>
  <c r="Q699" i="7"/>
  <c r="AK648" i="3"/>
  <c r="G701" i="7"/>
  <c r="I649" i="3"/>
  <c r="D649" i="3"/>
  <c r="E649" i="3"/>
  <c r="C714" i="15" s="1"/>
  <c r="D712" i="15" l="1"/>
  <c r="F712" i="15" s="1"/>
  <c r="J712" i="15"/>
  <c r="N712" i="15"/>
  <c r="O712" i="15"/>
  <c r="W648" i="3"/>
  <c r="F703" i="7" s="1"/>
  <c r="AK649" i="3"/>
  <c r="R700" i="7"/>
  <c r="Q700" i="7"/>
  <c r="U700" i="7"/>
  <c r="V700" i="7"/>
  <c r="C649" i="3"/>
  <c r="B714" i="15" s="1"/>
  <c r="A711" i="15"/>
  <c r="Y700" i="7"/>
  <c r="Z700" i="7"/>
  <c r="N700" i="7"/>
  <c r="M700" i="7"/>
  <c r="R701" i="7"/>
  <c r="Q701" i="7"/>
  <c r="B647" i="3"/>
  <c r="AN645" i="3"/>
  <c r="F648" i="3"/>
  <c r="E713" i="15" s="1"/>
  <c r="I704" i="7"/>
  <c r="G702" i="7"/>
  <c r="N648" i="3"/>
  <c r="R648" i="3" s="1"/>
  <c r="K713" i="15" s="1"/>
  <c r="B703" i="7"/>
  <c r="E702" i="7"/>
  <c r="J701" i="7"/>
  <c r="AH646" i="3"/>
  <c r="P711" i="15" s="1"/>
  <c r="AP646" i="3"/>
  <c r="AN646" i="3"/>
  <c r="H699" i="7"/>
  <c r="AQ644" i="3"/>
  <c r="J700" i="7"/>
  <c r="AH645" i="3"/>
  <c r="P710" i="15" s="1"/>
  <c r="AP645" i="3"/>
  <c r="H649" i="3"/>
  <c r="AA704" i="7"/>
  <c r="Q714" i="15" s="1"/>
  <c r="G649" i="3"/>
  <c r="Z701" i="7"/>
  <c r="Y701" i="7"/>
  <c r="M701" i="7"/>
  <c r="N701" i="7"/>
  <c r="S649" i="3"/>
  <c r="U701" i="7"/>
  <c r="V701" i="7"/>
  <c r="A710" i="15"/>
  <c r="I650" i="3"/>
  <c r="D650" i="3"/>
  <c r="E650" i="3"/>
  <c r="C715" i="15" s="1"/>
  <c r="D713" i="15" l="1"/>
  <c r="F713" i="15" s="1"/>
  <c r="J713" i="15"/>
  <c r="N713" i="15"/>
  <c r="O713" i="15"/>
  <c r="W649" i="3"/>
  <c r="F704" i="7" s="1"/>
  <c r="S650" i="3"/>
  <c r="AR647" i="3"/>
  <c r="AT647" i="3" s="1"/>
  <c r="B648" i="3"/>
  <c r="AA705" i="7"/>
  <c r="Q715" i="15" s="1"/>
  <c r="G650" i="3"/>
  <c r="H650" i="3"/>
  <c r="G703" i="7"/>
  <c r="AK650" i="3"/>
  <c r="I705" i="7"/>
  <c r="E703" i="7"/>
  <c r="C650" i="3"/>
  <c r="B715" i="15" s="1"/>
  <c r="F649" i="3"/>
  <c r="E714" i="15" s="1"/>
  <c r="H700" i="7"/>
  <c r="AQ645" i="3"/>
  <c r="F650" i="3"/>
  <c r="E715" i="15" s="1"/>
  <c r="H701" i="7"/>
  <c r="AQ646" i="3"/>
  <c r="D702" i="7"/>
  <c r="W702" i="7" a="1"/>
  <c r="W702" i="7" s="1"/>
  <c r="X702" i="7" a="1"/>
  <c r="X702" i="7" s="1"/>
  <c r="O702" i="7" a="1"/>
  <c r="O702" i="7" s="1"/>
  <c r="P702" i="7" a="1"/>
  <c r="P702" i="7" s="1"/>
  <c r="L702" i="7" a="1"/>
  <c r="L702" i="7" s="1"/>
  <c r="S702" i="7" a="1"/>
  <c r="S702" i="7" s="1"/>
  <c r="T702" i="7" a="1"/>
  <c r="T702" i="7" s="1"/>
  <c r="K702" i="7" a="1"/>
  <c r="K702" i="7" s="1"/>
  <c r="B704" i="7"/>
  <c r="N649" i="3"/>
  <c r="R649" i="3" s="1"/>
  <c r="K714" i="15" s="1"/>
  <c r="I651" i="3"/>
  <c r="D651" i="3"/>
  <c r="E651" i="3"/>
  <c r="C716" i="15" s="1"/>
  <c r="D715" i="15" l="1"/>
  <c r="J715" i="15"/>
  <c r="N715" i="15"/>
  <c r="O715" i="15"/>
  <c r="D714" i="15"/>
  <c r="F714" i="15" s="1"/>
  <c r="J714" i="15"/>
  <c r="N714" i="15"/>
  <c r="O714" i="15"/>
  <c r="F715" i="15"/>
  <c r="S651" i="3"/>
  <c r="W650" i="3"/>
  <c r="F705" i="7" s="1"/>
  <c r="C651" i="3"/>
  <c r="B716" i="15" s="1"/>
  <c r="F651" i="3"/>
  <c r="E716" i="15" s="1"/>
  <c r="A712" i="15"/>
  <c r="B649" i="3"/>
  <c r="M702" i="7"/>
  <c r="N702" i="7"/>
  <c r="Q702" i="7"/>
  <c r="R702" i="7"/>
  <c r="E704" i="7"/>
  <c r="L703" i="7" a="1"/>
  <c r="L703" i="7" s="1"/>
  <c r="W703" i="7" a="1"/>
  <c r="W703" i="7" s="1"/>
  <c r="D703" i="7"/>
  <c r="X703" i="7" a="1"/>
  <c r="X703" i="7" s="1"/>
  <c r="S703" i="7" a="1"/>
  <c r="S703" i="7" s="1"/>
  <c r="O703" i="7" a="1"/>
  <c r="O703" i="7" s="1"/>
  <c r="K703" i="7" a="1"/>
  <c r="K703" i="7" s="1"/>
  <c r="P703" i="7" a="1"/>
  <c r="P703" i="7" s="1"/>
  <c r="T703" i="7" a="1"/>
  <c r="T703" i="7" s="1"/>
  <c r="AK651" i="3"/>
  <c r="I706" i="7"/>
  <c r="G704" i="7"/>
  <c r="V702" i="7"/>
  <c r="U702" i="7"/>
  <c r="J702" i="7"/>
  <c r="AH647" i="3"/>
  <c r="P712" i="15" s="1"/>
  <c r="AP647" i="3"/>
  <c r="AN647" i="3"/>
  <c r="E705" i="7"/>
  <c r="N650" i="3"/>
  <c r="R650" i="3" s="1"/>
  <c r="K715" i="15" s="1"/>
  <c r="B705" i="7"/>
  <c r="AR648" i="3"/>
  <c r="AT648" i="3" s="1"/>
  <c r="AA706" i="7"/>
  <c r="Q716" i="15" s="1"/>
  <c r="G651" i="3"/>
  <c r="H651" i="3"/>
  <c r="Y702" i="7"/>
  <c r="Z702" i="7"/>
  <c r="B650" i="3"/>
  <c r="I652" i="3"/>
  <c r="D652" i="3"/>
  <c r="E652" i="3"/>
  <c r="C717" i="15" s="1"/>
  <c r="D716" i="15" l="1"/>
  <c r="F716" i="15" s="1"/>
  <c r="J716" i="15"/>
  <c r="N716" i="15"/>
  <c r="O716" i="15"/>
  <c r="S652" i="3"/>
  <c r="AR649" i="3"/>
  <c r="AT649" i="3" s="1"/>
  <c r="I707" i="7"/>
  <c r="AA707" i="7"/>
  <c r="Q717" i="15" s="1"/>
  <c r="G652" i="3"/>
  <c r="H652" i="3"/>
  <c r="AN648" i="3"/>
  <c r="AH648" i="3"/>
  <c r="P713" i="15" s="1"/>
  <c r="J703" i="7"/>
  <c r="AP648" i="3"/>
  <c r="AK652" i="3"/>
  <c r="C652" i="3"/>
  <c r="B717" i="15" s="1"/>
  <c r="H702" i="7"/>
  <c r="AQ647" i="3"/>
  <c r="E706" i="7"/>
  <c r="G705" i="7"/>
  <c r="V703" i="7"/>
  <c r="U703" i="7"/>
  <c r="M703" i="7"/>
  <c r="N703" i="7"/>
  <c r="W651" i="3"/>
  <c r="F706" i="7" s="1"/>
  <c r="B706" i="7"/>
  <c r="N651" i="3"/>
  <c r="R651" i="3" s="1"/>
  <c r="K716" i="15" s="1"/>
  <c r="Q703" i="7"/>
  <c r="R703" i="7"/>
  <c r="Z703" i="7"/>
  <c r="Y703" i="7"/>
  <c r="D704" i="7"/>
  <c r="S704" i="7" a="1"/>
  <c r="S704" i="7" s="1"/>
  <c r="X704" i="7" a="1"/>
  <c r="X704" i="7" s="1"/>
  <c r="P704" i="7" a="1"/>
  <c r="P704" i="7" s="1"/>
  <c r="T704" i="7" a="1"/>
  <c r="T704" i="7" s="1"/>
  <c r="W704" i="7" a="1"/>
  <c r="W704" i="7" s="1"/>
  <c r="L704" i="7" a="1"/>
  <c r="L704" i="7" s="1"/>
  <c r="K704" i="7" a="1"/>
  <c r="K704" i="7" s="1"/>
  <c r="O704" i="7" a="1"/>
  <c r="O704" i="7" s="1"/>
  <c r="AR650" i="3"/>
  <c r="AT650" i="3" s="1"/>
  <c r="A713" i="15"/>
  <c r="P705" i="7" a="1"/>
  <c r="P705" i="7" s="1"/>
  <c r="D705" i="7"/>
  <c r="O705" i="7" a="1"/>
  <c r="O705" i="7" s="1"/>
  <c r="S705" i="7" a="1"/>
  <c r="S705" i="7" s="1"/>
  <c r="K705" i="7" a="1"/>
  <c r="K705" i="7" s="1"/>
  <c r="W705" i="7" a="1"/>
  <c r="W705" i="7" s="1"/>
  <c r="T705" i="7" a="1"/>
  <c r="T705" i="7" s="1"/>
  <c r="X705" i="7" a="1"/>
  <c r="X705" i="7" s="1"/>
  <c r="L705" i="7" a="1"/>
  <c r="L705" i="7" s="1"/>
  <c r="B651" i="3"/>
  <c r="I653" i="3"/>
  <c r="D653" i="3"/>
  <c r="E653" i="3"/>
  <c r="C718" i="15" s="1"/>
  <c r="S653" i="3" l="1"/>
  <c r="AR651" i="3"/>
  <c r="AT651" i="3" s="1"/>
  <c r="O706" i="7" a="1"/>
  <c r="O706" i="7" s="1"/>
  <c r="K706" i="7" a="1"/>
  <c r="K706" i="7" s="1"/>
  <c r="D706" i="7"/>
  <c r="W706" i="7" a="1"/>
  <c r="W706" i="7" s="1"/>
  <c r="X706" i="7" a="1"/>
  <c r="X706" i="7" s="1"/>
  <c r="T706" i="7" a="1"/>
  <c r="T706" i="7" s="1"/>
  <c r="L706" i="7" a="1"/>
  <c r="L706" i="7" s="1"/>
  <c r="P706" i="7" a="1"/>
  <c r="P706" i="7" s="1"/>
  <c r="S706" i="7" a="1"/>
  <c r="S706" i="7" s="1"/>
  <c r="J704" i="7"/>
  <c r="AH649" i="3"/>
  <c r="P714" i="15" s="1"/>
  <c r="AP649" i="3"/>
  <c r="F652" i="3"/>
  <c r="E717" i="15" s="1"/>
  <c r="Q704" i="7"/>
  <c r="R704" i="7"/>
  <c r="I708" i="7"/>
  <c r="AK653" i="3"/>
  <c r="F653" i="3"/>
  <c r="E718" i="15" s="1"/>
  <c r="N705" i="7"/>
  <c r="M705" i="7"/>
  <c r="Q705" i="7"/>
  <c r="R705" i="7"/>
  <c r="M704" i="7"/>
  <c r="N704" i="7"/>
  <c r="Y704" i="7"/>
  <c r="Z704" i="7"/>
  <c r="C653" i="3"/>
  <c r="B718" i="15" s="1"/>
  <c r="Z705" i="7"/>
  <c r="Y705" i="7"/>
  <c r="W652" i="3"/>
  <c r="F707" i="7" s="1"/>
  <c r="B707" i="7"/>
  <c r="N652" i="3"/>
  <c r="R652" i="3" s="1"/>
  <c r="K717" i="15" s="1"/>
  <c r="AN650" i="3"/>
  <c r="AN649" i="3"/>
  <c r="H703" i="7"/>
  <c r="AQ648" i="3"/>
  <c r="A714" i="15"/>
  <c r="A715" i="15"/>
  <c r="U705" i="7"/>
  <c r="V705" i="7"/>
  <c r="V704" i="7"/>
  <c r="U704" i="7"/>
  <c r="G706" i="7"/>
  <c r="G653" i="3"/>
  <c r="H653" i="3"/>
  <c r="AA708" i="7"/>
  <c r="Q718" i="15" s="1"/>
  <c r="J705" i="7"/>
  <c r="AH650" i="3"/>
  <c r="P715" i="15" s="1"/>
  <c r="AP650" i="3"/>
  <c r="I654" i="3"/>
  <c r="D654" i="3"/>
  <c r="E654" i="3"/>
  <c r="C719" i="15" s="1"/>
  <c r="S654" i="3"/>
  <c r="D718" i="15" l="1"/>
  <c r="F718" i="15" s="1"/>
  <c r="J718" i="15"/>
  <c r="N718" i="15"/>
  <c r="O718" i="15"/>
  <c r="D717" i="15"/>
  <c r="F717" i="15" s="1"/>
  <c r="J717" i="15"/>
  <c r="N717" i="15"/>
  <c r="O717" i="15"/>
  <c r="E707" i="7"/>
  <c r="H704" i="7"/>
  <c r="AQ649" i="3"/>
  <c r="R706" i="7"/>
  <c r="Q706" i="7"/>
  <c r="H705" i="7"/>
  <c r="AQ650" i="3"/>
  <c r="AN651" i="3"/>
  <c r="AH651" i="3"/>
  <c r="P716" i="15" s="1"/>
  <c r="J706" i="7"/>
  <c r="AP651" i="3"/>
  <c r="W653" i="3"/>
  <c r="F708" i="7" s="1"/>
  <c r="AK654" i="3"/>
  <c r="I709" i="7"/>
  <c r="G707" i="7"/>
  <c r="A716" i="15"/>
  <c r="B652" i="3"/>
  <c r="M706" i="7"/>
  <c r="N706" i="7"/>
  <c r="C654" i="3"/>
  <c r="B719" i="15" s="1"/>
  <c r="G654" i="3"/>
  <c r="AA709" i="7"/>
  <c r="Q719" i="15" s="1"/>
  <c r="H654" i="3"/>
  <c r="E708" i="7"/>
  <c r="U706" i="7"/>
  <c r="V706" i="7"/>
  <c r="B708" i="7"/>
  <c r="N653" i="3"/>
  <c r="R653" i="3" s="1"/>
  <c r="K718" i="15" s="1"/>
  <c r="B653" i="3"/>
  <c r="Z706" i="7"/>
  <c r="Y706" i="7"/>
  <c r="I655" i="3"/>
  <c r="D655" i="3"/>
  <c r="E655" i="3"/>
  <c r="C720" i="15" s="1"/>
  <c r="S655" i="3" l="1"/>
  <c r="F654" i="3"/>
  <c r="W654" i="3"/>
  <c r="F709" i="7" s="1"/>
  <c r="C655" i="3"/>
  <c r="B720" i="15" s="1"/>
  <c r="F655" i="3"/>
  <c r="E720" i="15" s="1"/>
  <c r="I710" i="7"/>
  <c r="H706" i="7"/>
  <c r="AQ651" i="3"/>
  <c r="X707" i="7" a="1"/>
  <c r="X707" i="7" s="1"/>
  <c r="W707" i="7" a="1"/>
  <c r="W707" i="7" s="1"/>
  <c r="P707" i="7" a="1"/>
  <c r="P707" i="7" s="1"/>
  <c r="D707" i="7"/>
  <c r="T707" i="7" a="1"/>
  <c r="T707" i="7" s="1"/>
  <c r="K707" i="7" a="1"/>
  <c r="K707" i="7" s="1"/>
  <c r="L707" i="7" a="1"/>
  <c r="L707" i="7" s="1"/>
  <c r="S707" i="7" a="1"/>
  <c r="S707" i="7" s="1"/>
  <c r="O707" i="7" a="1"/>
  <c r="O707" i="7" s="1"/>
  <c r="O708" i="7" a="1"/>
  <c r="O708" i="7" s="1"/>
  <c r="D708" i="7"/>
  <c r="W708" i="7" a="1"/>
  <c r="W708" i="7" s="1"/>
  <c r="X708" i="7" a="1"/>
  <c r="X708" i="7" s="1"/>
  <c r="P708" i="7" a="1"/>
  <c r="P708" i="7" s="1"/>
  <c r="K708" i="7" a="1"/>
  <c r="K708" i="7" s="1"/>
  <c r="T708" i="7" a="1"/>
  <c r="T708" i="7" s="1"/>
  <c r="S708" i="7" a="1"/>
  <c r="S708" i="7" s="1"/>
  <c r="L708" i="7" a="1"/>
  <c r="L708" i="7" s="1"/>
  <c r="AK655" i="3"/>
  <c r="G708" i="7"/>
  <c r="B709" i="7"/>
  <c r="N654" i="3"/>
  <c r="R654" i="3" s="1"/>
  <c r="K719" i="15" s="1"/>
  <c r="AR652" i="3"/>
  <c r="AT652" i="3" s="1"/>
  <c r="AA710" i="7"/>
  <c r="Q720" i="15" s="1"/>
  <c r="H655" i="3"/>
  <c r="G655" i="3"/>
  <c r="AR653" i="3"/>
  <c r="AT653" i="3" s="1"/>
  <c r="B654" i="3"/>
  <c r="I656" i="3"/>
  <c r="D656" i="3"/>
  <c r="E656" i="3"/>
  <c r="C721" i="15" s="1"/>
  <c r="S656" i="3"/>
  <c r="D720" i="15" l="1"/>
  <c r="F720" i="15" s="1"/>
  <c r="J720" i="15"/>
  <c r="N720" i="15"/>
  <c r="O720" i="15"/>
  <c r="E709" i="7"/>
  <c r="E719" i="15"/>
  <c r="W655" i="3"/>
  <c r="F710" i="7" s="1"/>
  <c r="AR654" i="3"/>
  <c r="AT654" i="3" s="1"/>
  <c r="AK656" i="3"/>
  <c r="AA711" i="7"/>
  <c r="Q721" i="15" s="1"/>
  <c r="G656" i="3"/>
  <c r="H656" i="3"/>
  <c r="AN652" i="3"/>
  <c r="AH652" i="3"/>
  <c r="P717" i="15" s="1"/>
  <c r="J707" i="7"/>
  <c r="AP652" i="3"/>
  <c r="C656" i="3"/>
  <c r="B721" i="15" s="1"/>
  <c r="G709" i="7"/>
  <c r="J708" i="7"/>
  <c r="AH653" i="3"/>
  <c r="P718" i="15" s="1"/>
  <c r="AP653" i="3"/>
  <c r="N708" i="7"/>
  <c r="M708" i="7"/>
  <c r="Q708" i="7"/>
  <c r="R708" i="7"/>
  <c r="E710" i="7"/>
  <c r="I711" i="7"/>
  <c r="F656" i="3"/>
  <c r="E721" i="15" s="1"/>
  <c r="A717" i="15"/>
  <c r="Z708" i="7"/>
  <c r="Y708" i="7"/>
  <c r="U707" i="7"/>
  <c r="V707" i="7"/>
  <c r="Z707" i="7"/>
  <c r="Y707" i="7"/>
  <c r="A718" i="15"/>
  <c r="AN653" i="3"/>
  <c r="U708" i="7"/>
  <c r="V708" i="7"/>
  <c r="O709" i="7" a="1"/>
  <c r="O709" i="7" s="1"/>
  <c r="L709" i="7" a="1"/>
  <c r="L709" i="7" s="1"/>
  <c r="T709" i="7" a="1"/>
  <c r="T709" i="7" s="1"/>
  <c r="X709" i="7" a="1"/>
  <c r="X709" i="7" s="1"/>
  <c r="D709" i="7"/>
  <c r="S709" i="7" a="1"/>
  <c r="S709" i="7" s="1"/>
  <c r="P709" i="7" a="1"/>
  <c r="P709" i="7" s="1"/>
  <c r="W709" i="7" a="1"/>
  <c r="W709" i="7" s="1"/>
  <c r="K709" i="7" a="1"/>
  <c r="K709" i="7" s="1"/>
  <c r="N655" i="3"/>
  <c r="R655" i="3" s="1"/>
  <c r="K720" i="15" s="1"/>
  <c r="B710" i="7"/>
  <c r="N707" i="7"/>
  <c r="M707" i="7"/>
  <c r="R707" i="7"/>
  <c r="Q707" i="7"/>
  <c r="B655" i="3"/>
  <c r="I657" i="3"/>
  <c r="D657" i="3"/>
  <c r="E657" i="3"/>
  <c r="C722" i="15" s="1"/>
  <c r="D721" i="15" l="1"/>
  <c r="J721" i="15"/>
  <c r="N721" i="15"/>
  <c r="O721" i="15"/>
  <c r="F721" i="15"/>
  <c r="D719" i="15"/>
  <c r="F719" i="15" s="1"/>
  <c r="J719" i="15"/>
  <c r="N719" i="15"/>
  <c r="O719" i="15"/>
  <c r="AR655" i="3"/>
  <c r="AT655" i="3" s="1"/>
  <c r="AK657" i="3"/>
  <c r="AH654" i="3"/>
  <c r="P719" i="15" s="1"/>
  <c r="J709" i="7"/>
  <c r="AP654" i="3"/>
  <c r="S710" i="7" a="1"/>
  <c r="S710" i="7" s="1"/>
  <c r="D710" i="7"/>
  <c r="W710" i="7" a="1"/>
  <c r="W710" i="7" s="1"/>
  <c r="K710" i="7" a="1"/>
  <c r="K710" i="7" s="1"/>
  <c r="P710" i="7" a="1"/>
  <c r="P710" i="7" s="1"/>
  <c r="T710" i="7" a="1"/>
  <c r="T710" i="7" s="1"/>
  <c r="O710" i="7" a="1"/>
  <c r="O710" i="7" s="1"/>
  <c r="L710" i="7" a="1"/>
  <c r="L710" i="7" s="1"/>
  <c r="X710" i="7" a="1"/>
  <c r="X710" i="7" s="1"/>
  <c r="H708" i="7"/>
  <c r="AQ653" i="3"/>
  <c r="N656" i="3"/>
  <c r="R656" i="3" s="1"/>
  <c r="K721" i="15" s="1"/>
  <c r="B711" i="7"/>
  <c r="A719" i="15"/>
  <c r="C657" i="3"/>
  <c r="B722" i="15" s="1"/>
  <c r="Y709" i="7"/>
  <c r="Z709" i="7"/>
  <c r="W656" i="3"/>
  <c r="F711" i="7" s="1"/>
  <c r="I712" i="7"/>
  <c r="F657" i="3"/>
  <c r="E722" i="15" s="1"/>
  <c r="G710" i="7"/>
  <c r="N709" i="7"/>
  <c r="M709" i="7"/>
  <c r="S657" i="3"/>
  <c r="H657" i="3"/>
  <c r="AA712" i="7"/>
  <c r="Q722" i="15" s="1"/>
  <c r="G657" i="3"/>
  <c r="Q709" i="7"/>
  <c r="R709" i="7"/>
  <c r="U709" i="7"/>
  <c r="V709" i="7"/>
  <c r="AN654" i="3"/>
  <c r="B656" i="3"/>
  <c r="H707" i="7"/>
  <c r="AQ652" i="3"/>
  <c r="E711" i="7"/>
  <c r="I658" i="3"/>
  <c r="D658" i="3"/>
  <c r="E658" i="3"/>
  <c r="C723" i="15" s="1"/>
  <c r="D722" i="15" l="1"/>
  <c r="F722" i="15" s="1"/>
  <c r="J722" i="15"/>
  <c r="N722" i="15"/>
  <c r="O722" i="15"/>
  <c r="S658" i="3"/>
  <c r="AR656" i="3"/>
  <c r="AT656" i="3" s="1"/>
  <c r="AK658" i="3"/>
  <c r="I713" i="7"/>
  <c r="F658" i="3"/>
  <c r="E723" i="15" s="1"/>
  <c r="W657" i="3"/>
  <c r="F712" i="7" s="1"/>
  <c r="AH655" i="3"/>
  <c r="P720" i="15" s="1"/>
  <c r="J710" i="7"/>
  <c r="AP655" i="3"/>
  <c r="E712" i="7"/>
  <c r="B657" i="3"/>
  <c r="A720" i="15"/>
  <c r="P711" i="7" a="1"/>
  <c r="P711" i="7" s="1"/>
  <c r="O711" i="7" a="1"/>
  <c r="O711" i="7" s="1"/>
  <c r="W711" i="7" a="1"/>
  <c r="W711" i="7" s="1"/>
  <c r="X711" i="7" a="1"/>
  <c r="X711" i="7" s="1"/>
  <c r="T711" i="7" a="1"/>
  <c r="T711" i="7" s="1"/>
  <c r="S711" i="7" a="1"/>
  <c r="S711" i="7" s="1"/>
  <c r="D711" i="7"/>
  <c r="K711" i="7" a="1"/>
  <c r="K711" i="7" s="1"/>
  <c r="L711" i="7" a="1"/>
  <c r="L711" i="7" s="1"/>
  <c r="AN655" i="3"/>
  <c r="N657" i="3"/>
  <c r="R657" i="3" s="1"/>
  <c r="K722" i="15" s="1"/>
  <c r="B712" i="7"/>
  <c r="V710" i="7"/>
  <c r="U710" i="7"/>
  <c r="G711" i="7"/>
  <c r="Y710" i="7"/>
  <c r="Z710" i="7"/>
  <c r="Q710" i="7"/>
  <c r="R710" i="7"/>
  <c r="H709" i="7"/>
  <c r="AQ654" i="3"/>
  <c r="C658" i="3"/>
  <c r="B723" i="15" s="1"/>
  <c r="AA713" i="7"/>
  <c r="Q723" i="15" s="1"/>
  <c r="G658" i="3"/>
  <c r="H658" i="3"/>
  <c r="M710" i="7"/>
  <c r="N710" i="7"/>
  <c r="I659" i="3"/>
  <c r="D659" i="3"/>
  <c r="E659" i="3"/>
  <c r="C724" i="15" s="1"/>
  <c r="D723" i="15" l="1"/>
  <c r="F723" i="15" s="1"/>
  <c r="J723" i="15"/>
  <c r="N723" i="15"/>
  <c r="O723" i="15"/>
  <c r="S659" i="3"/>
  <c r="Y711" i="7"/>
  <c r="Z711" i="7"/>
  <c r="N658" i="3"/>
  <c r="R658" i="3" s="1"/>
  <c r="K723" i="15" s="1"/>
  <c r="B713" i="7"/>
  <c r="AR657" i="3"/>
  <c r="AT657" i="3" s="1"/>
  <c r="AP656" i="3"/>
  <c r="J711" i="7"/>
  <c r="AH656" i="3"/>
  <c r="P721" i="15" s="1"/>
  <c r="B658" i="3"/>
  <c r="I714" i="7"/>
  <c r="A721" i="15"/>
  <c r="E713" i="7"/>
  <c r="AK659" i="3"/>
  <c r="AA714" i="7"/>
  <c r="Q724" i="15" s="1"/>
  <c r="G659" i="3"/>
  <c r="H659" i="3"/>
  <c r="G712" i="7"/>
  <c r="N711" i="7"/>
  <c r="M711" i="7"/>
  <c r="V711" i="7"/>
  <c r="U711" i="7"/>
  <c r="Q711" i="7"/>
  <c r="R711" i="7"/>
  <c r="AN656" i="3"/>
  <c r="W658" i="3"/>
  <c r="F713" i="7" s="1"/>
  <c r="C659" i="3"/>
  <c r="B724" i="15" s="1"/>
  <c r="F659" i="3"/>
  <c r="E724" i="15" s="1"/>
  <c r="T712" i="7" a="1"/>
  <c r="T712" i="7" s="1"/>
  <c r="P712" i="7" a="1"/>
  <c r="P712" i="7" s="1"/>
  <c r="L712" i="7" a="1"/>
  <c r="L712" i="7" s="1"/>
  <c r="X712" i="7" a="1"/>
  <c r="X712" i="7" s="1"/>
  <c r="W712" i="7" a="1"/>
  <c r="W712" i="7" s="1"/>
  <c r="K712" i="7" a="1"/>
  <c r="K712" i="7" s="1"/>
  <c r="O712" i="7" a="1"/>
  <c r="O712" i="7" s="1"/>
  <c r="S712" i="7" a="1"/>
  <c r="S712" i="7" s="1"/>
  <c r="D712" i="7"/>
  <c r="H710" i="7"/>
  <c r="AQ655" i="3"/>
  <c r="I660" i="3"/>
  <c r="E660" i="3"/>
  <c r="C725" i="15" s="1"/>
  <c r="D660" i="3"/>
  <c r="D724" i="15" l="1"/>
  <c r="J724" i="15"/>
  <c r="N724" i="15"/>
  <c r="O724" i="15"/>
  <c r="F724" i="15"/>
  <c r="AR658" i="3"/>
  <c r="AT658" i="3" s="1"/>
  <c r="R712" i="7"/>
  <c r="Q712" i="7"/>
  <c r="W659" i="3"/>
  <c r="F714" i="7" s="1"/>
  <c r="C660" i="3"/>
  <c r="B725" i="15" s="1"/>
  <c r="Z712" i="7"/>
  <c r="Y712" i="7"/>
  <c r="B659" i="3"/>
  <c r="I715" i="7"/>
  <c r="S660" i="3"/>
  <c r="M712" i="7"/>
  <c r="N712" i="7"/>
  <c r="B714" i="7"/>
  <c r="N659" i="3"/>
  <c r="R659" i="3" s="1"/>
  <c r="K724" i="15" s="1"/>
  <c r="A722" i="15"/>
  <c r="P713" i="7" a="1"/>
  <c r="P713" i="7" s="1"/>
  <c r="X713" i="7" a="1"/>
  <c r="X713" i="7" s="1"/>
  <c r="T713" i="7" a="1"/>
  <c r="T713" i="7" s="1"/>
  <c r="L713" i="7" a="1"/>
  <c r="L713" i="7" s="1"/>
  <c r="S713" i="7" a="1"/>
  <c r="S713" i="7" s="1"/>
  <c r="W713" i="7" a="1"/>
  <c r="W713" i="7" s="1"/>
  <c r="K713" i="7" a="1"/>
  <c r="K713" i="7" s="1"/>
  <c r="O713" i="7" a="1"/>
  <c r="O713" i="7" s="1"/>
  <c r="D713" i="7"/>
  <c r="AK660" i="3"/>
  <c r="G660" i="3"/>
  <c r="H660" i="3"/>
  <c r="AA715" i="7"/>
  <c r="Q725" i="15" s="1"/>
  <c r="U712" i="7"/>
  <c r="V712" i="7"/>
  <c r="E714" i="7"/>
  <c r="J712" i="7"/>
  <c r="AH657" i="3"/>
  <c r="P722" i="15" s="1"/>
  <c r="AP657" i="3"/>
  <c r="AQ656" i="3"/>
  <c r="H711" i="7"/>
  <c r="AN657" i="3"/>
  <c r="G713" i="7"/>
  <c r="I661" i="3"/>
  <c r="D661" i="3"/>
  <c r="E661" i="3"/>
  <c r="C726" i="15" s="1"/>
  <c r="C661" i="3" l="1"/>
  <c r="B726" i="15" s="1"/>
  <c r="G661" i="3"/>
  <c r="H661" i="3"/>
  <c r="AA716" i="7"/>
  <c r="Q726" i="15" s="1"/>
  <c r="S661" i="3"/>
  <c r="V713" i="7"/>
  <c r="U713" i="7"/>
  <c r="F661" i="3"/>
  <c r="E726" i="15" s="1"/>
  <c r="I716" i="7"/>
  <c r="AK661" i="3"/>
  <c r="J713" i="7"/>
  <c r="AH658" i="3"/>
  <c r="P723" i="15" s="1"/>
  <c r="AP658" i="3"/>
  <c r="AN658" i="3"/>
  <c r="H712" i="7"/>
  <c r="AQ657" i="3"/>
  <c r="Z713" i="7"/>
  <c r="Y713" i="7"/>
  <c r="W660" i="3"/>
  <c r="F715" i="7" s="1"/>
  <c r="AR659" i="3"/>
  <c r="AT659" i="3" s="1"/>
  <c r="F660" i="3"/>
  <c r="E725" i="15" s="1"/>
  <c r="R713" i="7"/>
  <c r="Q713" i="7"/>
  <c r="B715" i="7"/>
  <c r="N660" i="3"/>
  <c r="R660" i="3" s="1"/>
  <c r="K725" i="15" s="1"/>
  <c r="A723" i="15"/>
  <c r="P714" i="7" a="1"/>
  <c r="P714" i="7" s="1"/>
  <c r="L714" i="7" a="1"/>
  <c r="L714" i="7" s="1"/>
  <c r="X714" i="7" a="1"/>
  <c r="X714" i="7" s="1"/>
  <c r="K714" i="7" a="1"/>
  <c r="K714" i="7" s="1"/>
  <c r="S714" i="7" a="1"/>
  <c r="S714" i="7" s="1"/>
  <c r="W714" i="7" a="1"/>
  <c r="W714" i="7" s="1"/>
  <c r="D714" i="7"/>
  <c r="T714" i="7" a="1"/>
  <c r="T714" i="7" s="1"/>
  <c r="O714" i="7" a="1"/>
  <c r="O714" i="7" s="1"/>
  <c r="M713" i="7"/>
  <c r="N713" i="7"/>
  <c r="G714" i="7"/>
  <c r="I662" i="3"/>
  <c r="E662" i="3"/>
  <c r="C727" i="15" s="1"/>
  <c r="D662" i="3"/>
  <c r="D725" i="15" l="1"/>
  <c r="F725" i="15" s="1"/>
  <c r="J725" i="15"/>
  <c r="N725" i="15"/>
  <c r="O725" i="15"/>
  <c r="D726" i="15"/>
  <c r="J726" i="15"/>
  <c r="N726" i="15"/>
  <c r="O726" i="15"/>
  <c r="F726" i="15"/>
  <c r="S662" i="3"/>
  <c r="F662" i="3"/>
  <c r="E727" i="15" s="1"/>
  <c r="U714" i="7"/>
  <c r="V714" i="7"/>
  <c r="E715" i="7"/>
  <c r="H713" i="7"/>
  <c r="AQ658" i="3"/>
  <c r="Q714" i="7"/>
  <c r="R714" i="7"/>
  <c r="AK662" i="3"/>
  <c r="I717" i="7"/>
  <c r="Z714" i="7"/>
  <c r="Y714" i="7"/>
  <c r="B661" i="3"/>
  <c r="C662" i="3"/>
  <c r="B727" i="15" s="1"/>
  <c r="AA717" i="7"/>
  <c r="Q727" i="15" s="1"/>
  <c r="H662" i="3"/>
  <c r="G662" i="3"/>
  <c r="M714" i="7"/>
  <c r="N714" i="7"/>
  <c r="E716" i="7"/>
  <c r="W661" i="3"/>
  <c r="F716" i="7" s="1"/>
  <c r="B716" i="7"/>
  <c r="N661" i="3"/>
  <c r="R661" i="3" s="1"/>
  <c r="K726" i="15" s="1"/>
  <c r="G715" i="7"/>
  <c r="AH659" i="3"/>
  <c r="P724" i="15" s="1"/>
  <c r="J714" i="7"/>
  <c r="AP659" i="3"/>
  <c r="AN659" i="3"/>
  <c r="B660" i="3"/>
  <c r="A724" i="15"/>
  <c r="I663" i="3"/>
  <c r="D663" i="3"/>
  <c r="E663" i="3"/>
  <c r="C728" i="15" s="1"/>
  <c r="D727" i="15" l="1"/>
  <c r="F727" i="15" s="1"/>
  <c r="J727" i="15"/>
  <c r="N727" i="15"/>
  <c r="O727" i="15"/>
  <c r="S663" i="3"/>
  <c r="W662" i="3"/>
  <c r="F717" i="7" s="1"/>
  <c r="F663" i="3"/>
  <c r="E728" i="15" s="1"/>
  <c r="AR660" i="3"/>
  <c r="AT660" i="3" s="1"/>
  <c r="G716" i="7"/>
  <c r="I718" i="7"/>
  <c r="H714" i="7"/>
  <c r="AQ659" i="3"/>
  <c r="C663" i="3"/>
  <c r="B728" i="15" s="1"/>
  <c r="W715" i="7" a="1"/>
  <c r="W715" i="7" s="1"/>
  <c r="S715" i="7" a="1"/>
  <c r="S715" i="7" s="1"/>
  <c r="P715" i="7" a="1"/>
  <c r="P715" i="7" s="1"/>
  <c r="L715" i="7" a="1"/>
  <c r="L715" i="7" s="1"/>
  <c r="T715" i="7" a="1"/>
  <c r="T715" i="7" s="1"/>
  <c r="X715" i="7" a="1"/>
  <c r="X715" i="7" s="1"/>
  <c r="O715" i="7" a="1"/>
  <c r="O715" i="7" s="1"/>
  <c r="D715" i="7"/>
  <c r="K715" i="7" a="1"/>
  <c r="K715" i="7" s="1"/>
  <c r="E717" i="7"/>
  <c r="W716" i="7" a="1"/>
  <c r="W716" i="7" s="1"/>
  <c r="S716" i="7" a="1"/>
  <c r="S716" i="7" s="1"/>
  <c r="L716" i="7" a="1"/>
  <c r="L716" i="7" s="1"/>
  <c r="X716" i="7" a="1"/>
  <c r="X716" i="7" s="1"/>
  <c r="D716" i="7"/>
  <c r="O716" i="7" a="1"/>
  <c r="O716" i="7" s="1"/>
  <c r="P716" i="7" a="1"/>
  <c r="P716" i="7" s="1"/>
  <c r="K716" i="7" a="1"/>
  <c r="K716" i="7" s="1"/>
  <c r="T716" i="7" a="1"/>
  <c r="T716" i="7" s="1"/>
  <c r="AR661" i="3"/>
  <c r="AT661" i="3" s="1"/>
  <c r="B662" i="3"/>
  <c r="N662" i="3"/>
  <c r="R662" i="3" s="1"/>
  <c r="K727" i="15" s="1"/>
  <c r="B717" i="7"/>
  <c r="AK663" i="3"/>
  <c r="H663" i="3"/>
  <c r="G663" i="3"/>
  <c r="AA718" i="7"/>
  <c r="Q728" i="15" s="1"/>
  <c r="I664" i="3"/>
  <c r="E664" i="3"/>
  <c r="C729" i="15" s="1"/>
  <c r="D664" i="3"/>
  <c r="S664" i="3"/>
  <c r="D728" i="15" l="1"/>
  <c r="F728" i="15" s="1"/>
  <c r="J728" i="15"/>
  <c r="N728" i="15"/>
  <c r="O728" i="15"/>
  <c r="G717" i="7"/>
  <c r="Q716" i="7"/>
  <c r="R716" i="7"/>
  <c r="N716" i="7"/>
  <c r="M716" i="7"/>
  <c r="R715" i="7"/>
  <c r="Q715" i="7"/>
  <c r="I719" i="7"/>
  <c r="AR662" i="3"/>
  <c r="AT662" i="3" s="1"/>
  <c r="AN661" i="3"/>
  <c r="P717" i="7" a="1"/>
  <c r="P717" i="7" s="1"/>
  <c r="X717" i="7" a="1"/>
  <c r="X717" i="7" s="1"/>
  <c r="O717" i="7" a="1"/>
  <c r="O717" i="7" s="1"/>
  <c r="T717" i="7" a="1"/>
  <c r="T717" i="7" s="1"/>
  <c r="D717" i="7"/>
  <c r="S717" i="7" a="1"/>
  <c r="S717" i="7" s="1"/>
  <c r="K717" i="7" a="1"/>
  <c r="K717" i="7" s="1"/>
  <c r="L717" i="7" a="1"/>
  <c r="L717" i="7" s="1"/>
  <c r="W717" i="7" a="1"/>
  <c r="W717" i="7" s="1"/>
  <c r="Z715" i="7"/>
  <c r="Y715" i="7"/>
  <c r="W663" i="3"/>
  <c r="F718" i="7" s="1"/>
  <c r="E718" i="7"/>
  <c r="A726" i="15"/>
  <c r="J715" i="7"/>
  <c r="AH660" i="3"/>
  <c r="P725" i="15" s="1"/>
  <c r="AP660" i="3"/>
  <c r="AK664" i="3"/>
  <c r="AA719" i="7"/>
  <c r="Q729" i="15" s="1"/>
  <c r="G664" i="3"/>
  <c r="H664" i="3"/>
  <c r="U716" i="7"/>
  <c r="V716" i="7"/>
  <c r="V715" i="7"/>
  <c r="U715" i="7"/>
  <c r="B718" i="7"/>
  <c r="N663" i="3"/>
  <c r="R663" i="3" s="1"/>
  <c r="K728" i="15" s="1"/>
  <c r="B663" i="3"/>
  <c r="AN660" i="3"/>
  <c r="C664" i="3"/>
  <c r="B729" i="15" s="1"/>
  <c r="A725" i="15"/>
  <c r="J716" i="7"/>
  <c r="AH661" i="3"/>
  <c r="P726" i="15" s="1"/>
  <c r="AP661" i="3"/>
  <c r="Y716" i="7"/>
  <c r="Z716" i="7"/>
  <c r="M715" i="7"/>
  <c r="N715" i="7"/>
  <c r="I665" i="3"/>
  <c r="D665" i="3"/>
  <c r="E665" i="3"/>
  <c r="C730" i="15" s="1"/>
  <c r="S665" i="3" l="1"/>
  <c r="AR663" i="3"/>
  <c r="AT663" i="3" s="1"/>
  <c r="F664" i="3"/>
  <c r="E729" i="15" s="1"/>
  <c r="H715" i="7"/>
  <c r="AQ660" i="3"/>
  <c r="W664" i="3"/>
  <c r="F719" i="7" s="1"/>
  <c r="AH662" i="3"/>
  <c r="P727" i="15" s="1"/>
  <c r="J717" i="7"/>
  <c r="AP662" i="3"/>
  <c r="G718" i="7"/>
  <c r="S718" i="7" a="1"/>
  <c r="S718" i="7" s="1"/>
  <c r="D718" i="7"/>
  <c r="X718" i="7" a="1"/>
  <c r="X718" i="7" s="1"/>
  <c r="P718" i="7" a="1"/>
  <c r="P718" i="7" s="1"/>
  <c r="O718" i="7" a="1"/>
  <c r="O718" i="7" s="1"/>
  <c r="W718" i="7" a="1"/>
  <c r="W718" i="7" s="1"/>
  <c r="T718" i="7" a="1"/>
  <c r="T718" i="7" s="1"/>
  <c r="L718" i="7" a="1"/>
  <c r="L718" i="7" s="1"/>
  <c r="K718" i="7" a="1"/>
  <c r="K718" i="7" s="1"/>
  <c r="Z717" i="7"/>
  <c r="Y717" i="7"/>
  <c r="I720" i="7"/>
  <c r="AK665" i="3"/>
  <c r="C665" i="3"/>
  <c r="B730" i="15" s="1"/>
  <c r="AA720" i="7"/>
  <c r="Q730" i="15" s="1"/>
  <c r="G665" i="3"/>
  <c r="H665" i="3"/>
  <c r="R717" i="7"/>
  <c r="Q717" i="7"/>
  <c r="A727" i="15"/>
  <c r="H716" i="7"/>
  <c r="AQ661" i="3"/>
  <c r="AN662" i="3"/>
  <c r="N664" i="3"/>
  <c r="R664" i="3" s="1"/>
  <c r="K729" i="15" s="1"/>
  <c r="B719" i="7"/>
  <c r="M717" i="7"/>
  <c r="N717" i="7"/>
  <c r="U717" i="7"/>
  <c r="V717" i="7"/>
  <c r="I666" i="3"/>
  <c r="E666" i="3"/>
  <c r="C731" i="15" s="1"/>
  <c r="D666" i="3"/>
  <c r="D729" i="15" l="1"/>
  <c r="F729" i="15" s="1"/>
  <c r="J729" i="15"/>
  <c r="N729" i="15"/>
  <c r="O729" i="15"/>
  <c r="S666" i="3"/>
  <c r="U718" i="7"/>
  <c r="V718" i="7"/>
  <c r="Y718" i="7"/>
  <c r="Z718" i="7"/>
  <c r="H717" i="7"/>
  <c r="AQ662" i="3"/>
  <c r="I721" i="7"/>
  <c r="C666" i="3"/>
  <c r="B731" i="15" s="1"/>
  <c r="F665" i="3"/>
  <c r="E730" i="15" s="1"/>
  <c r="E719" i="7"/>
  <c r="AK666" i="3"/>
  <c r="AA721" i="7"/>
  <c r="Q731" i="15" s="1"/>
  <c r="G666" i="3"/>
  <c r="H666" i="3"/>
  <c r="A728" i="15"/>
  <c r="G719" i="7"/>
  <c r="W665" i="3"/>
  <c r="F720" i="7" s="1"/>
  <c r="B664" i="3"/>
  <c r="AH663" i="3"/>
  <c r="P728" i="15" s="1"/>
  <c r="J718" i="7"/>
  <c r="AP663" i="3"/>
  <c r="AN663" i="3"/>
  <c r="B720" i="7"/>
  <c r="N665" i="3"/>
  <c r="R665" i="3" s="1"/>
  <c r="K730" i="15" s="1"/>
  <c r="M718" i="7"/>
  <c r="N718" i="7"/>
  <c r="R718" i="7"/>
  <c r="Q718" i="7"/>
  <c r="I667" i="3"/>
  <c r="D667" i="3"/>
  <c r="E667" i="3"/>
  <c r="C732" i="15" s="1"/>
  <c r="D730" i="15" l="1"/>
  <c r="F730" i="15" s="1"/>
  <c r="J730" i="15"/>
  <c r="N730" i="15"/>
  <c r="O730" i="15"/>
  <c r="S667" i="3"/>
  <c r="F666" i="3"/>
  <c r="E731" i="15" s="1"/>
  <c r="W666" i="3"/>
  <c r="F721" i="7" s="1"/>
  <c r="B721" i="7"/>
  <c r="N666" i="3"/>
  <c r="R666" i="3" s="1"/>
  <c r="K731" i="15" s="1"/>
  <c r="AR664" i="3"/>
  <c r="AT664" i="3" s="1"/>
  <c r="F667" i="3"/>
  <c r="E732" i="15" s="1"/>
  <c r="H718" i="7"/>
  <c r="AQ663" i="3"/>
  <c r="D719" i="7"/>
  <c r="T719" i="7" a="1"/>
  <c r="T719" i="7" s="1"/>
  <c r="W719" i="7" a="1"/>
  <c r="W719" i="7" s="1"/>
  <c r="O719" i="7" a="1"/>
  <c r="O719" i="7" s="1"/>
  <c r="X719" i="7" a="1"/>
  <c r="X719" i="7" s="1"/>
  <c r="L719" i="7" a="1"/>
  <c r="L719" i="7" s="1"/>
  <c r="P719" i="7" a="1"/>
  <c r="P719" i="7" s="1"/>
  <c r="K719" i="7" a="1"/>
  <c r="K719" i="7" s="1"/>
  <c r="S719" i="7" a="1"/>
  <c r="S719" i="7" s="1"/>
  <c r="I722" i="7"/>
  <c r="AA722" i="7"/>
  <c r="Q732" i="15" s="1"/>
  <c r="G667" i="3"/>
  <c r="H667" i="3"/>
  <c r="G720" i="7"/>
  <c r="B666" i="3"/>
  <c r="E720" i="7"/>
  <c r="AK667" i="3"/>
  <c r="C667" i="3"/>
  <c r="B732" i="15" s="1"/>
  <c r="B665" i="3"/>
  <c r="I668" i="3"/>
  <c r="E668" i="3"/>
  <c r="C733" i="15" s="1"/>
  <c r="D668" i="3"/>
  <c r="D732" i="15" l="1"/>
  <c r="F732" i="15" s="1"/>
  <c r="J732" i="15"/>
  <c r="N732" i="15"/>
  <c r="O732" i="15"/>
  <c r="D731" i="15"/>
  <c r="F731" i="15" s="1"/>
  <c r="J731" i="15"/>
  <c r="N731" i="15"/>
  <c r="O731" i="15"/>
  <c r="E721" i="7"/>
  <c r="S668" i="3"/>
  <c r="AR666" i="3"/>
  <c r="AT666" i="3" s="1"/>
  <c r="E722" i="7"/>
  <c r="N667" i="3"/>
  <c r="R667" i="3" s="1"/>
  <c r="K732" i="15" s="1"/>
  <c r="B722" i="7"/>
  <c r="T720" i="7" a="1"/>
  <c r="T720" i="7" s="1"/>
  <c r="O720" i="7" a="1"/>
  <c r="O720" i="7" s="1"/>
  <c r="S720" i="7" a="1"/>
  <c r="S720" i="7" s="1"/>
  <c r="D720" i="7"/>
  <c r="P720" i="7" a="1"/>
  <c r="P720" i="7" s="1"/>
  <c r="K720" i="7" a="1"/>
  <c r="K720" i="7" s="1"/>
  <c r="X720" i="7" a="1"/>
  <c r="X720" i="7" s="1"/>
  <c r="W720" i="7" a="1"/>
  <c r="W720" i="7" s="1"/>
  <c r="L720" i="7" a="1"/>
  <c r="L720" i="7" s="1"/>
  <c r="B667" i="3"/>
  <c r="G721" i="7"/>
  <c r="C668" i="3"/>
  <c r="B733" i="15" s="1"/>
  <c r="AH664" i="3"/>
  <c r="P729" i="15" s="1"/>
  <c r="J719" i="7"/>
  <c r="AP664" i="3"/>
  <c r="AN664" i="3"/>
  <c r="N719" i="7"/>
  <c r="M719" i="7"/>
  <c r="U719" i="7"/>
  <c r="V719" i="7"/>
  <c r="S721" i="7" a="1"/>
  <c r="S721" i="7" s="1"/>
  <c r="W721" i="7" a="1"/>
  <c r="W721" i="7" s="1"/>
  <c r="L721" i="7" a="1"/>
  <c r="L721" i="7" s="1"/>
  <c r="P721" i="7" a="1"/>
  <c r="P721" i="7" s="1"/>
  <c r="K721" i="7" a="1"/>
  <c r="K721" i="7" s="1"/>
  <c r="X721" i="7" a="1"/>
  <c r="X721" i="7" s="1"/>
  <c r="T721" i="7" a="1"/>
  <c r="T721" i="7" s="1"/>
  <c r="D721" i="7"/>
  <c r="O721" i="7" a="1"/>
  <c r="O721" i="7" s="1"/>
  <c r="Y719" i="7"/>
  <c r="Z719" i="7"/>
  <c r="I723" i="7"/>
  <c r="AK668" i="3"/>
  <c r="H668" i="3"/>
  <c r="G668" i="3"/>
  <c r="AA723" i="7"/>
  <c r="Q733" i="15" s="1"/>
  <c r="AR665" i="3"/>
  <c r="AT665" i="3" s="1"/>
  <c r="W667" i="3"/>
  <c r="F722" i="7" s="1"/>
  <c r="Q719" i="7"/>
  <c r="R719" i="7"/>
  <c r="A729" i="15"/>
  <c r="I669" i="3"/>
  <c r="D669" i="3"/>
  <c r="E669" i="3"/>
  <c r="C734" i="15" s="1"/>
  <c r="S669" i="3" l="1"/>
  <c r="V721" i="7"/>
  <c r="U721" i="7"/>
  <c r="M721" i="7"/>
  <c r="N721" i="7"/>
  <c r="H719" i="7"/>
  <c r="AQ664" i="3"/>
  <c r="Y720" i="7"/>
  <c r="Z720" i="7"/>
  <c r="W668" i="3"/>
  <c r="F723" i="7" s="1"/>
  <c r="AN666" i="3"/>
  <c r="A730" i="15"/>
  <c r="Z721" i="7"/>
  <c r="Y721" i="7"/>
  <c r="AR667" i="3"/>
  <c r="AT667" i="3" s="1"/>
  <c r="AN665" i="3"/>
  <c r="AH665" i="3"/>
  <c r="P730" i="15" s="1"/>
  <c r="J720" i="7"/>
  <c r="AP665" i="3"/>
  <c r="C669" i="3"/>
  <c r="B734" i="15" s="1"/>
  <c r="G669" i="3"/>
  <c r="AA724" i="7"/>
  <c r="Q734" i="15" s="1"/>
  <c r="H669" i="3"/>
  <c r="A731" i="15"/>
  <c r="J721" i="7"/>
  <c r="AH666" i="3"/>
  <c r="P731" i="15" s="1"/>
  <c r="AP666" i="3"/>
  <c r="I724" i="7"/>
  <c r="AK669" i="3"/>
  <c r="F668" i="3"/>
  <c r="E733" i="15" s="1"/>
  <c r="B723" i="7"/>
  <c r="N668" i="3"/>
  <c r="R668" i="3" s="1"/>
  <c r="K733" i="15" s="1"/>
  <c r="N720" i="7"/>
  <c r="M720" i="7"/>
  <c r="R720" i="7"/>
  <c r="Q720" i="7"/>
  <c r="U720" i="7"/>
  <c r="V720" i="7"/>
  <c r="R721" i="7"/>
  <c r="Q721" i="7"/>
  <c r="G722" i="7"/>
  <c r="O722" i="7" a="1"/>
  <c r="O722" i="7" s="1"/>
  <c r="X722" i="7" a="1"/>
  <c r="X722" i="7" s="1"/>
  <c r="D722" i="7"/>
  <c r="S722" i="7" a="1"/>
  <c r="S722" i="7" s="1"/>
  <c r="L722" i="7" a="1"/>
  <c r="L722" i="7" s="1"/>
  <c r="T722" i="7" a="1"/>
  <c r="T722" i="7" s="1"/>
  <c r="W722" i="7" a="1"/>
  <c r="W722" i="7" s="1"/>
  <c r="K722" i="7" a="1"/>
  <c r="K722" i="7" s="1"/>
  <c r="P722" i="7" a="1"/>
  <c r="P722" i="7" s="1"/>
  <c r="I670" i="3"/>
  <c r="E670" i="3"/>
  <c r="C735" i="15" s="1"/>
  <c r="D670" i="3"/>
  <c r="D733" i="15" l="1"/>
  <c r="F733" i="15" s="1"/>
  <c r="J733" i="15"/>
  <c r="N733" i="15"/>
  <c r="O733" i="15"/>
  <c r="S670" i="3"/>
  <c r="W669" i="3"/>
  <c r="F724" i="7" s="1"/>
  <c r="G670" i="3"/>
  <c r="AA725" i="7"/>
  <c r="Q735" i="15" s="1"/>
  <c r="H670" i="3"/>
  <c r="F669" i="3"/>
  <c r="E734" i="15" s="1"/>
  <c r="F670" i="3"/>
  <c r="E735" i="15" s="1"/>
  <c r="AN667" i="3"/>
  <c r="B668" i="3"/>
  <c r="J722" i="7"/>
  <c r="AH667" i="3"/>
  <c r="P732" i="15" s="1"/>
  <c r="AP667" i="3"/>
  <c r="E723" i="7"/>
  <c r="H721" i="7"/>
  <c r="AQ666" i="3"/>
  <c r="N669" i="3"/>
  <c r="R669" i="3" s="1"/>
  <c r="K734" i="15" s="1"/>
  <c r="B724" i="7"/>
  <c r="H720" i="7"/>
  <c r="AQ665" i="3"/>
  <c r="A732" i="15"/>
  <c r="C670" i="3"/>
  <c r="B735" i="15" s="1"/>
  <c r="Z722" i="7"/>
  <c r="Y722" i="7"/>
  <c r="G723" i="7"/>
  <c r="V722" i="7"/>
  <c r="U722" i="7"/>
  <c r="AK670" i="3"/>
  <c r="I725" i="7"/>
  <c r="Q722" i="7"/>
  <c r="R722" i="7"/>
  <c r="N722" i="7"/>
  <c r="M722" i="7"/>
  <c r="I671" i="3"/>
  <c r="D671" i="3"/>
  <c r="E671" i="3"/>
  <c r="C736" i="15" s="1"/>
  <c r="D735" i="15" l="1"/>
  <c r="J735" i="15"/>
  <c r="N735" i="15"/>
  <c r="O735" i="15"/>
  <c r="D734" i="15"/>
  <c r="F734" i="15" s="1"/>
  <c r="J734" i="15"/>
  <c r="N734" i="15"/>
  <c r="O734" i="15"/>
  <c r="F735" i="15"/>
  <c r="S671" i="3"/>
  <c r="F671" i="3"/>
  <c r="E736" i="15" s="1"/>
  <c r="L723" i="7" a="1"/>
  <c r="L723" i="7" s="1"/>
  <c r="S723" i="7" a="1"/>
  <c r="S723" i="7" s="1"/>
  <c r="T723" i="7" a="1"/>
  <c r="T723" i="7" s="1"/>
  <c r="D723" i="7"/>
  <c r="W723" i="7" a="1"/>
  <c r="W723" i="7" s="1"/>
  <c r="O723" i="7" a="1"/>
  <c r="O723" i="7" s="1"/>
  <c r="P723" i="7" a="1"/>
  <c r="P723" i="7" s="1"/>
  <c r="X723" i="7" a="1"/>
  <c r="X723" i="7" s="1"/>
  <c r="K723" i="7" a="1"/>
  <c r="K723" i="7" s="1"/>
  <c r="B669" i="3"/>
  <c r="I726" i="7"/>
  <c r="G671" i="3"/>
  <c r="AA726" i="7"/>
  <c r="Q736" i="15" s="1"/>
  <c r="H671" i="3"/>
  <c r="AR668" i="3"/>
  <c r="AT668" i="3" s="1"/>
  <c r="B670" i="3"/>
  <c r="E724" i="7"/>
  <c r="N670" i="3"/>
  <c r="R670" i="3" s="1"/>
  <c r="K735" i="15" s="1"/>
  <c r="B725" i="7"/>
  <c r="AK671" i="3"/>
  <c r="C671" i="3"/>
  <c r="B736" i="15" s="1"/>
  <c r="W670" i="3"/>
  <c r="F725" i="7" s="1"/>
  <c r="G724" i="7"/>
  <c r="H722" i="7"/>
  <c r="AQ667" i="3"/>
  <c r="E725" i="7"/>
  <c r="I672" i="3"/>
  <c r="E672" i="3"/>
  <c r="C737" i="15" s="1"/>
  <c r="D672" i="3"/>
  <c r="D736" i="15" l="1"/>
  <c r="F736" i="15" s="1"/>
  <c r="J736" i="15"/>
  <c r="N736" i="15"/>
  <c r="O736" i="15"/>
  <c r="S672" i="3"/>
  <c r="AR670" i="3"/>
  <c r="AT670" i="3" s="1"/>
  <c r="AR669" i="3"/>
  <c r="AT669" i="3" s="1"/>
  <c r="AA727" i="7"/>
  <c r="Q737" i="15" s="1"/>
  <c r="H672" i="3"/>
  <c r="G672" i="3"/>
  <c r="AN668" i="3"/>
  <c r="W671" i="3"/>
  <c r="F726" i="7" s="1"/>
  <c r="K724" i="7" a="1"/>
  <c r="K724" i="7" s="1"/>
  <c r="T724" i="7" a="1"/>
  <c r="T724" i="7" s="1"/>
  <c r="P724" i="7" a="1"/>
  <c r="P724" i="7" s="1"/>
  <c r="X724" i="7" a="1"/>
  <c r="X724" i="7" s="1"/>
  <c r="W724" i="7" a="1"/>
  <c r="W724" i="7" s="1"/>
  <c r="L724" i="7" a="1"/>
  <c r="L724" i="7" s="1"/>
  <c r="D724" i="7"/>
  <c r="S724" i="7" a="1"/>
  <c r="S724" i="7" s="1"/>
  <c r="O724" i="7" a="1"/>
  <c r="O724" i="7" s="1"/>
  <c r="C672" i="3"/>
  <c r="B737" i="15" s="1"/>
  <c r="L725" i="7" a="1"/>
  <c r="L725" i="7" s="1"/>
  <c r="D725" i="7"/>
  <c r="O725" i="7" a="1"/>
  <c r="O725" i="7" s="1"/>
  <c r="X725" i="7" a="1"/>
  <c r="X725" i="7" s="1"/>
  <c r="K725" i="7" a="1"/>
  <c r="K725" i="7" s="1"/>
  <c r="T725" i="7" a="1"/>
  <c r="T725" i="7" s="1"/>
  <c r="P725" i="7" a="1"/>
  <c r="P725" i="7" s="1"/>
  <c r="S725" i="7" a="1"/>
  <c r="S725" i="7" s="1"/>
  <c r="W725" i="7" a="1"/>
  <c r="W725" i="7" s="1"/>
  <c r="E726" i="7"/>
  <c r="M723" i="7"/>
  <c r="N723" i="7"/>
  <c r="A733" i="15"/>
  <c r="AK672" i="3"/>
  <c r="I727" i="7"/>
  <c r="N671" i="3"/>
  <c r="R671" i="3" s="1"/>
  <c r="K736" i="15" s="1"/>
  <c r="B726" i="7"/>
  <c r="B671" i="3"/>
  <c r="G725" i="7"/>
  <c r="Y723" i="7"/>
  <c r="Z723" i="7"/>
  <c r="Q723" i="7"/>
  <c r="R723" i="7"/>
  <c r="V723" i="7"/>
  <c r="U723" i="7"/>
  <c r="AH668" i="3"/>
  <c r="P733" i="15" s="1"/>
  <c r="J723" i="7"/>
  <c r="AP668" i="3"/>
  <c r="I673" i="3"/>
  <c r="D673" i="3"/>
  <c r="E673" i="3"/>
  <c r="C738" i="15" s="1"/>
  <c r="Q725" i="7" l="1"/>
  <c r="R725" i="7"/>
  <c r="N672" i="3"/>
  <c r="R672" i="3" s="1"/>
  <c r="K737" i="15" s="1"/>
  <c r="B727" i="7"/>
  <c r="AN669" i="3"/>
  <c r="AN670" i="3"/>
  <c r="Y724" i="7"/>
  <c r="Z724" i="7"/>
  <c r="F673" i="3"/>
  <c r="E738" i="15" s="1"/>
  <c r="C673" i="3"/>
  <c r="B738" i="15" s="1"/>
  <c r="G673" i="3"/>
  <c r="AA728" i="7"/>
  <c r="Q738" i="15" s="1"/>
  <c r="H673" i="3"/>
  <c r="S673" i="3"/>
  <c r="G726" i="7"/>
  <c r="W672" i="3"/>
  <c r="F727" i="7" s="1"/>
  <c r="T726" i="7" a="1"/>
  <c r="T726" i="7" s="1"/>
  <c r="P726" i="7" a="1"/>
  <c r="P726" i="7" s="1"/>
  <c r="K726" i="7" a="1"/>
  <c r="K726" i="7" s="1"/>
  <c r="L726" i="7" a="1"/>
  <c r="L726" i="7" s="1"/>
  <c r="X726" i="7" a="1"/>
  <c r="X726" i="7" s="1"/>
  <c r="O726" i="7" a="1"/>
  <c r="O726" i="7" s="1"/>
  <c r="S726" i="7" a="1"/>
  <c r="S726" i="7" s="1"/>
  <c r="W726" i="7" a="1"/>
  <c r="W726" i="7" s="1"/>
  <c r="D726" i="7"/>
  <c r="U725" i="7"/>
  <c r="V725" i="7"/>
  <c r="R724" i="7"/>
  <c r="Q724" i="7"/>
  <c r="I728" i="7"/>
  <c r="AK673" i="3"/>
  <c r="H723" i="7"/>
  <c r="AQ668" i="3"/>
  <c r="A734" i="15"/>
  <c r="M725" i="7"/>
  <c r="N725" i="7"/>
  <c r="AH669" i="3"/>
  <c r="P734" i="15" s="1"/>
  <c r="J724" i="7"/>
  <c r="AP669" i="3"/>
  <c r="AH670" i="3"/>
  <c r="P735" i="15" s="1"/>
  <c r="J725" i="7"/>
  <c r="AP670" i="3"/>
  <c r="N724" i="7"/>
  <c r="M724" i="7"/>
  <c r="V724" i="7"/>
  <c r="U724" i="7"/>
  <c r="A735" i="15"/>
  <c r="AR671" i="3"/>
  <c r="AT671" i="3" s="1"/>
  <c r="Y725" i="7"/>
  <c r="Z725" i="7"/>
  <c r="F672" i="3"/>
  <c r="E737" i="15" s="1"/>
  <c r="I674" i="3"/>
  <c r="E674" i="3"/>
  <c r="C739" i="15" s="1"/>
  <c r="D674" i="3"/>
  <c r="D737" i="15" l="1"/>
  <c r="F737" i="15" s="1"/>
  <c r="J737" i="15"/>
  <c r="N737" i="15"/>
  <c r="O737" i="15"/>
  <c r="D738" i="15"/>
  <c r="F738" i="15" s="1"/>
  <c r="J738" i="15"/>
  <c r="N738" i="15"/>
  <c r="O738" i="15"/>
  <c r="S674" i="3"/>
  <c r="H725" i="7"/>
  <c r="AQ670" i="3"/>
  <c r="M726" i="7"/>
  <c r="N726" i="7"/>
  <c r="AK674" i="3"/>
  <c r="I729" i="7"/>
  <c r="B728" i="7"/>
  <c r="N673" i="3"/>
  <c r="R673" i="3" s="1"/>
  <c r="K738" i="15" s="1"/>
  <c r="E727" i="7"/>
  <c r="Q726" i="7"/>
  <c r="R726" i="7"/>
  <c r="W673" i="3"/>
  <c r="F728" i="7" s="1"/>
  <c r="E728" i="7"/>
  <c r="G727" i="7"/>
  <c r="AH671" i="3"/>
  <c r="P736" i="15" s="1"/>
  <c r="J726" i="7"/>
  <c r="AP671" i="3"/>
  <c r="A736" i="15"/>
  <c r="Z726" i="7"/>
  <c r="Y726" i="7"/>
  <c r="AN671" i="3"/>
  <c r="C674" i="3"/>
  <c r="B739" i="15" s="1"/>
  <c r="G674" i="3"/>
  <c r="AA729" i="7"/>
  <c r="Q739" i="15" s="1"/>
  <c r="H674" i="3"/>
  <c r="H724" i="7"/>
  <c r="AQ669" i="3"/>
  <c r="U726" i="7"/>
  <c r="V726" i="7"/>
  <c r="B673" i="3"/>
  <c r="F674" i="3"/>
  <c r="E739" i="15" s="1"/>
  <c r="B672" i="3"/>
  <c r="I675" i="3"/>
  <c r="D675" i="3"/>
  <c r="E675" i="3"/>
  <c r="C740" i="15" s="1"/>
  <c r="D739" i="15" l="1"/>
  <c r="J739" i="15"/>
  <c r="N739" i="15"/>
  <c r="O739" i="15"/>
  <c r="F739" i="15"/>
  <c r="S675" i="3"/>
  <c r="AR672" i="3"/>
  <c r="AT672" i="3" s="1"/>
  <c r="AR673" i="3"/>
  <c r="AT673" i="3" s="1"/>
  <c r="N674" i="3"/>
  <c r="R674" i="3" s="1"/>
  <c r="K739" i="15" s="1"/>
  <c r="B729" i="7"/>
  <c r="D727" i="7"/>
  <c r="W727" i="7" a="1"/>
  <c r="W727" i="7" s="1"/>
  <c r="O727" i="7" a="1"/>
  <c r="O727" i="7" s="1"/>
  <c r="X727" i="7" a="1"/>
  <c r="X727" i="7" s="1"/>
  <c r="S727" i="7" a="1"/>
  <c r="S727" i="7" s="1"/>
  <c r="L727" i="7" a="1"/>
  <c r="L727" i="7" s="1"/>
  <c r="P727" i="7" a="1"/>
  <c r="P727" i="7" s="1"/>
  <c r="K727" i="7" a="1"/>
  <c r="K727" i="7" s="1"/>
  <c r="T727" i="7" a="1"/>
  <c r="T727" i="7" s="1"/>
  <c r="AK675" i="3"/>
  <c r="C675" i="3"/>
  <c r="B740" i="15" s="1"/>
  <c r="P728" i="7" a="1"/>
  <c r="P728" i="7" s="1"/>
  <c r="D728" i="7"/>
  <c r="O728" i="7" a="1"/>
  <c r="O728" i="7" s="1"/>
  <c r="X728" i="7" a="1"/>
  <c r="X728" i="7" s="1"/>
  <c r="S728" i="7" a="1"/>
  <c r="S728" i="7" s="1"/>
  <c r="L728" i="7" a="1"/>
  <c r="L728" i="7" s="1"/>
  <c r="W728" i="7" a="1"/>
  <c r="W728" i="7" s="1"/>
  <c r="K728" i="7" a="1"/>
  <c r="K728" i="7" s="1"/>
  <c r="T728" i="7" a="1"/>
  <c r="T728" i="7" s="1"/>
  <c r="G728" i="7"/>
  <c r="E729" i="7"/>
  <c r="I730" i="7"/>
  <c r="H675" i="3"/>
  <c r="G675" i="3"/>
  <c r="AA730" i="7"/>
  <c r="Q740" i="15" s="1"/>
  <c r="B674" i="3"/>
  <c r="W674" i="3"/>
  <c r="F729" i="7" s="1"/>
  <c r="H726" i="7"/>
  <c r="AQ671" i="3"/>
  <c r="I676" i="3"/>
  <c r="E676" i="3"/>
  <c r="C741" i="15" s="1"/>
  <c r="D676" i="3"/>
  <c r="AR674" i="3" l="1"/>
  <c r="AT674" i="3" s="1"/>
  <c r="A738" i="15"/>
  <c r="AN673" i="3"/>
  <c r="J727" i="7"/>
  <c r="AH672" i="3"/>
  <c r="P737" i="15" s="1"/>
  <c r="AP672" i="3"/>
  <c r="B730" i="7"/>
  <c r="N675" i="3"/>
  <c r="R675" i="3" s="1"/>
  <c r="K740" i="15" s="1"/>
  <c r="Z727" i="7"/>
  <c r="Y727" i="7"/>
  <c r="AK676" i="3"/>
  <c r="G729" i="7"/>
  <c r="C676" i="3"/>
  <c r="B741" i="15" s="1"/>
  <c r="J728" i="7"/>
  <c r="AH673" i="3"/>
  <c r="P738" i="15" s="1"/>
  <c r="AP673" i="3"/>
  <c r="W675" i="3"/>
  <c r="F730" i="7" s="1"/>
  <c r="N728" i="7"/>
  <c r="M728" i="7"/>
  <c r="R727" i="7"/>
  <c r="Q727" i="7"/>
  <c r="I731" i="7"/>
  <c r="S676" i="3"/>
  <c r="A737" i="15"/>
  <c r="U728" i="7"/>
  <c r="V728" i="7"/>
  <c r="Q728" i="7"/>
  <c r="R728" i="7"/>
  <c r="M727" i="7"/>
  <c r="N727" i="7"/>
  <c r="AN672" i="3"/>
  <c r="S729" i="7" a="1"/>
  <c r="S729" i="7" s="1"/>
  <c r="X729" i="7" a="1"/>
  <c r="X729" i="7" s="1"/>
  <c r="T729" i="7" a="1"/>
  <c r="T729" i="7" s="1"/>
  <c r="P729" i="7" a="1"/>
  <c r="P729" i="7" s="1"/>
  <c r="D729" i="7"/>
  <c r="K729" i="7" a="1"/>
  <c r="K729" i="7" s="1"/>
  <c r="W729" i="7" a="1"/>
  <c r="W729" i="7" s="1"/>
  <c r="L729" i="7" a="1"/>
  <c r="L729" i="7" s="1"/>
  <c r="O729" i="7" a="1"/>
  <c r="O729" i="7" s="1"/>
  <c r="F675" i="3"/>
  <c r="E740" i="15" s="1"/>
  <c r="Y728" i="7"/>
  <c r="Z728" i="7"/>
  <c r="V727" i="7"/>
  <c r="U727" i="7"/>
  <c r="G676" i="3"/>
  <c r="H676" i="3"/>
  <c r="AA731" i="7"/>
  <c r="Q741" i="15" s="1"/>
  <c r="I677" i="3"/>
  <c r="D677" i="3"/>
  <c r="E677" i="3"/>
  <c r="C742" i="15" s="1"/>
  <c r="D740" i="15" l="1"/>
  <c r="F740" i="15" s="1"/>
  <c r="J740" i="15"/>
  <c r="N740" i="15"/>
  <c r="O740" i="15"/>
  <c r="R729" i="7"/>
  <c r="Q729" i="7"/>
  <c r="E730" i="7"/>
  <c r="F676" i="3"/>
  <c r="E741" i="15" s="1"/>
  <c r="N729" i="7"/>
  <c r="M729" i="7"/>
  <c r="W676" i="3"/>
  <c r="F731" i="7" s="1"/>
  <c r="H728" i="7"/>
  <c r="AQ673" i="3"/>
  <c r="H727" i="7"/>
  <c r="AQ672" i="3"/>
  <c r="I732" i="7"/>
  <c r="AK677" i="3"/>
  <c r="U729" i="7"/>
  <c r="V729" i="7"/>
  <c r="C677" i="3"/>
  <c r="B742" i="15" s="1"/>
  <c r="AA732" i="7"/>
  <c r="Q742" i="15" s="1"/>
  <c r="H677" i="3"/>
  <c r="G677" i="3"/>
  <c r="AN674" i="3"/>
  <c r="AH674" i="3"/>
  <c r="P739" i="15" s="1"/>
  <c r="J729" i="7"/>
  <c r="AP674" i="3"/>
  <c r="B675" i="3"/>
  <c r="Z729" i="7"/>
  <c r="Y729" i="7"/>
  <c r="S677" i="3"/>
  <c r="A739" i="15"/>
  <c r="N676" i="3"/>
  <c r="R676" i="3" s="1"/>
  <c r="K741" i="15" s="1"/>
  <c r="B731" i="7"/>
  <c r="G730" i="7"/>
  <c r="I678" i="3"/>
  <c r="E678" i="3"/>
  <c r="C743" i="15" s="1"/>
  <c r="D678" i="3"/>
  <c r="D741" i="15" l="1"/>
  <c r="F741" i="15" s="1"/>
  <c r="J741" i="15"/>
  <c r="N741" i="15"/>
  <c r="O741" i="15"/>
  <c r="S678" i="3"/>
  <c r="G731" i="7"/>
  <c r="H729" i="7"/>
  <c r="AQ674" i="3"/>
  <c r="E731" i="7"/>
  <c r="C678" i="3"/>
  <c r="B743" i="15" s="1"/>
  <c r="F677" i="3"/>
  <c r="E742" i="15" s="1"/>
  <c r="AK678" i="3"/>
  <c r="I733" i="7"/>
  <c r="AA733" i="7"/>
  <c r="Q743" i="15" s="1"/>
  <c r="H678" i="3"/>
  <c r="G678" i="3"/>
  <c r="AR675" i="3"/>
  <c r="AT675" i="3" s="1"/>
  <c r="B732" i="7"/>
  <c r="N677" i="3"/>
  <c r="R677" i="3" s="1"/>
  <c r="K742" i="15" s="1"/>
  <c r="F678" i="3"/>
  <c r="E743" i="15" s="1"/>
  <c r="W677" i="3"/>
  <c r="F732" i="7" s="1"/>
  <c r="B676" i="3"/>
  <c r="P730" i="7" a="1"/>
  <c r="P730" i="7" s="1"/>
  <c r="K730" i="7" a="1"/>
  <c r="K730" i="7" s="1"/>
  <c r="D730" i="7"/>
  <c r="X730" i="7" a="1"/>
  <c r="X730" i="7" s="1"/>
  <c r="L730" i="7" a="1"/>
  <c r="L730" i="7" s="1"/>
  <c r="W730" i="7" a="1"/>
  <c r="W730" i="7" s="1"/>
  <c r="S730" i="7" a="1"/>
  <c r="S730" i="7" s="1"/>
  <c r="O730" i="7" a="1"/>
  <c r="O730" i="7" s="1"/>
  <c r="T730" i="7" a="1"/>
  <c r="T730" i="7" s="1"/>
  <c r="I679" i="3"/>
  <c r="D679" i="3"/>
  <c r="E679" i="3"/>
  <c r="C744" i="15" s="1"/>
  <c r="D743" i="15" l="1"/>
  <c r="J743" i="15"/>
  <c r="N743" i="15"/>
  <c r="O743" i="15"/>
  <c r="F743" i="15"/>
  <c r="D742" i="15"/>
  <c r="F742" i="15" s="1"/>
  <c r="J742" i="15"/>
  <c r="N742" i="15"/>
  <c r="O742" i="15"/>
  <c r="AR676" i="3"/>
  <c r="AT676" i="3" s="1"/>
  <c r="S679" i="3"/>
  <c r="G732" i="7"/>
  <c r="C679" i="3"/>
  <c r="B744" i="15" s="1"/>
  <c r="Y730" i="7"/>
  <c r="Z730" i="7"/>
  <c r="B678" i="3"/>
  <c r="AN675" i="3"/>
  <c r="B733" i="7"/>
  <c r="N678" i="3"/>
  <c r="R678" i="3" s="1"/>
  <c r="K743" i="15" s="1"/>
  <c r="I734" i="7"/>
  <c r="W678" i="3"/>
  <c r="F733" i="7" s="1"/>
  <c r="B677" i="3"/>
  <c r="X731" i="7" a="1"/>
  <c r="X731" i="7" s="1"/>
  <c r="W731" i="7" a="1"/>
  <c r="W731" i="7" s="1"/>
  <c r="D731" i="7"/>
  <c r="P731" i="7" a="1"/>
  <c r="P731" i="7" s="1"/>
  <c r="K731" i="7" a="1"/>
  <c r="K731" i="7" s="1"/>
  <c r="S731" i="7" a="1"/>
  <c r="S731" i="7" s="1"/>
  <c r="L731" i="7" a="1"/>
  <c r="L731" i="7" s="1"/>
  <c r="O731" i="7" a="1"/>
  <c r="O731" i="7" s="1"/>
  <c r="T731" i="7" a="1"/>
  <c r="T731" i="7" s="1"/>
  <c r="F679" i="3"/>
  <c r="E744" i="15" s="1"/>
  <c r="AK679" i="3"/>
  <c r="AA734" i="7"/>
  <c r="Q744" i="15" s="1"/>
  <c r="G679" i="3"/>
  <c r="H679" i="3"/>
  <c r="U730" i="7"/>
  <c r="V730" i="7"/>
  <c r="M730" i="7"/>
  <c r="N730" i="7"/>
  <c r="R730" i="7"/>
  <c r="Q730" i="7"/>
  <c r="E733" i="7"/>
  <c r="E732" i="7"/>
  <c r="A740" i="15"/>
  <c r="AH675" i="3"/>
  <c r="P740" i="15" s="1"/>
  <c r="J730" i="7"/>
  <c r="AP675" i="3"/>
  <c r="I680" i="3"/>
  <c r="E680" i="3"/>
  <c r="C745" i="15" s="1"/>
  <c r="D680" i="3"/>
  <c r="D744" i="15" l="1"/>
  <c r="F744" i="15" s="1"/>
  <c r="J744" i="15"/>
  <c r="N744" i="15"/>
  <c r="O744" i="15"/>
  <c r="S680" i="3"/>
  <c r="AR678" i="3"/>
  <c r="AT678" i="3" s="1"/>
  <c r="I735" i="7"/>
  <c r="E734" i="7"/>
  <c r="C680" i="3"/>
  <c r="B745" i="15" s="1"/>
  <c r="AK680" i="3"/>
  <c r="AA735" i="7"/>
  <c r="Q745" i="15" s="1"/>
  <c r="G680" i="3"/>
  <c r="H680" i="3"/>
  <c r="T733" i="7" a="1"/>
  <c r="T733" i="7" s="1"/>
  <c r="W733" i="7" a="1"/>
  <c r="W733" i="7" s="1"/>
  <c r="O733" i="7" a="1"/>
  <c r="O733" i="7" s="1"/>
  <c r="X733" i="7" a="1"/>
  <c r="X733" i="7" s="1"/>
  <c r="P733" i="7" a="1"/>
  <c r="P733" i="7" s="1"/>
  <c r="S733" i="7" a="1"/>
  <c r="S733" i="7" s="1"/>
  <c r="D733" i="7"/>
  <c r="L733" i="7" a="1"/>
  <c r="L733" i="7" s="1"/>
  <c r="K733" i="7" a="1"/>
  <c r="K733" i="7" s="1"/>
  <c r="U731" i="7"/>
  <c r="V731" i="7"/>
  <c r="Y731" i="7"/>
  <c r="Z731" i="7"/>
  <c r="P732" i="7" a="1"/>
  <c r="P732" i="7" s="1"/>
  <c r="X732" i="7" a="1"/>
  <c r="X732" i="7" s="1"/>
  <c r="D732" i="7"/>
  <c r="L732" i="7" a="1"/>
  <c r="L732" i="7" s="1"/>
  <c r="S732" i="7" a="1"/>
  <c r="S732" i="7" s="1"/>
  <c r="T732" i="7" a="1"/>
  <c r="T732" i="7" s="1"/>
  <c r="K732" i="7" a="1"/>
  <c r="K732" i="7" s="1"/>
  <c r="W732" i="7" a="1"/>
  <c r="W732" i="7" s="1"/>
  <c r="O732" i="7" a="1"/>
  <c r="O732" i="7" s="1"/>
  <c r="R731" i="7"/>
  <c r="Q731" i="7"/>
  <c r="J731" i="7"/>
  <c r="AH676" i="3"/>
  <c r="P741" i="15" s="1"/>
  <c r="AP676" i="3"/>
  <c r="W679" i="3"/>
  <c r="F734" i="7" s="1"/>
  <c r="H730" i="7"/>
  <c r="AQ675" i="3"/>
  <c r="B679" i="3"/>
  <c r="N731" i="7"/>
  <c r="M731" i="7"/>
  <c r="AR677" i="3"/>
  <c r="AT677" i="3" s="1"/>
  <c r="A741" i="15"/>
  <c r="G733" i="7"/>
  <c r="AN676" i="3"/>
  <c r="B734" i="7"/>
  <c r="N679" i="3"/>
  <c r="R679" i="3" s="1"/>
  <c r="K744" i="15" s="1"/>
  <c r="I681" i="3"/>
  <c r="D681" i="3"/>
  <c r="E681" i="3"/>
  <c r="C746" i="15" s="1"/>
  <c r="AR679" i="3" l="1"/>
  <c r="AT679" i="3" s="1"/>
  <c r="S681" i="3"/>
  <c r="A743" i="15"/>
  <c r="R733" i="7"/>
  <c r="Q733" i="7"/>
  <c r="V733" i="7"/>
  <c r="U733" i="7"/>
  <c r="I736" i="7"/>
  <c r="AK681" i="3"/>
  <c r="AN677" i="3"/>
  <c r="U732" i="7"/>
  <c r="V732" i="7"/>
  <c r="Y732" i="7"/>
  <c r="Z732" i="7"/>
  <c r="M733" i="7"/>
  <c r="N733" i="7"/>
  <c r="Z733" i="7"/>
  <c r="Y733" i="7"/>
  <c r="F680" i="3"/>
  <c r="E745" i="15" s="1"/>
  <c r="A742" i="15"/>
  <c r="H731" i="7"/>
  <c r="AQ676" i="3"/>
  <c r="Q732" i="7"/>
  <c r="R732" i="7"/>
  <c r="B735" i="7"/>
  <c r="N680" i="3"/>
  <c r="R680" i="3" s="1"/>
  <c r="K745" i="15" s="1"/>
  <c r="W680" i="3"/>
  <c r="F735" i="7" s="1"/>
  <c r="F681" i="3"/>
  <c r="E746" i="15" s="1"/>
  <c r="C681" i="3"/>
  <c r="B746" i="15" s="1"/>
  <c r="AA736" i="7"/>
  <c r="Q746" i="15" s="1"/>
  <c r="H681" i="3"/>
  <c r="G681" i="3"/>
  <c r="G734" i="7"/>
  <c r="J732" i="7"/>
  <c r="AH677" i="3"/>
  <c r="P742" i="15" s="1"/>
  <c r="AP677" i="3"/>
  <c r="J733" i="7"/>
  <c r="AH678" i="3"/>
  <c r="P743" i="15" s="1"/>
  <c r="AP678" i="3"/>
  <c r="AN678" i="3"/>
  <c r="N732" i="7"/>
  <c r="M732" i="7"/>
  <c r="S734" i="7" a="1"/>
  <c r="S734" i="7" s="1"/>
  <c r="O734" i="7" a="1"/>
  <c r="O734" i="7" s="1"/>
  <c r="P734" i="7" a="1"/>
  <c r="P734" i="7" s="1"/>
  <c r="D734" i="7"/>
  <c r="W734" i="7" a="1"/>
  <c r="W734" i="7" s="1"/>
  <c r="T734" i="7" a="1"/>
  <c r="T734" i="7" s="1"/>
  <c r="X734" i="7" a="1"/>
  <c r="X734" i="7" s="1"/>
  <c r="L734" i="7" a="1"/>
  <c r="L734" i="7" s="1"/>
  <c r="K734" i="7" a="1"/>
  <c r="K734" i="7" s="1"/>
  <c r="I682" i="3"/>
  <c r="E682" i="3"/>
  <c r="C747" i="15" s="1"/>
  <c r="D682" i="3"/>
  <c r="D746" i="15" l="1"/>
  <c r="F746" i="15" s="1"/>
  <c r="J746" i="15"/>
  <c r="N746" i="15"/>
  <c r="O746" i="15"/>
  <c r="D745" i="15"/>
  <c r="F745" i="15" s="1"/>
  <c r="J745" i="15"/>
  <c r="N745" i="15"/>
  <c r="O745" i="15"/>
  <c r="S682" i="3"/>
  <c r="E736" i="7"/>
  <c r="AK682" i="3"/>
  <c r="I737" i="7"/>
  <c r="V734" i="7"/>
  <c r="U734" i="7"/>
  <c r="H733" i="7"/>
  <c r="AQ678" i="3"/>
  <c r="B736" i="7"/>
  <c r="N681" i="3"/>
  <c r="R681" i="3" s="1"/>
  <c r="K746" i="15" s="1"/>
  <c r="J734" i="7"/>
  <c r="AH679" i="3"/>
  <c r="P744" i="15" s="1"/>
  <c r="AP679" i="3"/>
  <c r="M734" i="7"/>
  <c r="N734" i="7"/>
  <c r="AA737" i="7"/>
  <c r="Q747" i="15" s="1"/>
  <c r="H682" i="3"/>
  <c r="G682" i="3"/>
  <c r="Z734" i="7"/>
  <c r="Y734" i="7"/>
  <c r="H732" i="7"/>
  <c r="AQ677" i="3"/>
  <c r="W681" i="3"/>
  <c r="F736" i="7" s="1"/>
  <c r="F682" i="3"/>
  <c r="E747" i="15" s="1"/>
  <c r="B681" i="3"/>
  <c r="E735" i="7"/>
  <c r="B680" i="3"/>
  <c r="A744" i="15"/>
  <c r="C682" i="3"/>
  <c r="B747" i="15" s="1"/>
  <c r="R734" i="7"/>
  <c r="Q734" i="7"/>
  <c r="G735" i="7"/>
  <c r="AN679" i="3"/>
  <c r="I683" i="3"/>
  <c r="D683" i="3"/>
  <c r="E683" i="3"/>
  <c r="C748" i="15" s="1"/>
  <c r="D747" i="15" l="1"/>
  <c r="J747" i="15"/>
  <c r="N747" i="15"/>
  <c r="O747" i="15"/>
  <c r="F747" i="15"/>
  <c r="S683" i="3"/>
  <c r="I738" i="7"/>
  <c r="F683" i="3"/>
  <c r="E748" i="15" s="1"/>
  <c r="B737" i="7"/>
  <c r="N682" i="3"/>
  <c r="R682" i="3" s="1"/>
  <c r="K747" i="15" s="1"/>
  <c r="AR680" i="3"/>
  <c r="AT680" i="3" s="1"/>
  <c r="AR681" i="3"/>
  <c r="AT681" i="3" s="1"/>
  <c r="W682" i="3"/>
  <c r="F737" i="7" s="1"/>
  <c r="H734" i="7"/>
  <c r="AQ679" i="3"/>
  <c r="AK683" i="3"/>
  <c r="G683" i="3"/>
  <c r="H683" i="3"/>
  <c r="AA738" i="7"/>
  <c r="Q748" i="15" s="1"/>
  <c r="C683" i="3"/>
  <c r="B748" i="15" s="1"/>
  <c r="B682" i="3"/>
  <c r="G736" i="7"/>
  <c r="W735" i="7" a="1"/>
  <c r="W735" i="7" s="1"/>
  <c r="D735" i="7"/>
  <c r="X735" i="7" a="1"/>
  <c r="X735" i="7" s="1"/>
  <c r="T735" i="7" a="1"/>
  <c r="T735" i="7" s="1"/>
  <c r="L735" i="7" a="1"/>
  <c r="L735" i="7" s="1"/>
  <c r="P735" i="7" a="1"/>
  <c r="P735" i="7" s="1"/>
  <c r="O735" i="7" a="1"/>
  <c r="O735" i="7" s="1"/>
  <c r="K735" i="7" a="1"/>
  <c r="K735" i="7" s="1"/>
  <c r="S735" i="7" a="1"/>
  <c r="S735" i="7" s="1"/>
  <c r="E737" i="7"/>
  <c r="W736" i="7" a="1"/>
  <c r="W736" i="7" s="1"/>
  <c r="S736" i="7" a="1"/>
  <c r="S736" i="7" s="1"/>
  <c r="P736" i="7" a="1"/>
  <c r="P736" i="7" s="1"/>
  <c r="D736" i="7"/>
  <c r="T736" i="7" a="1"/>
  <c r="T736" i="7" s="1"/>
  <c r="L736" i="7" a="1"/>
  <c r="L736" i="7" s="1"/>
  <c r="X736" i="7" a="1"/>
  <c r="X736" i="7" s="1"/>
  <c r="O736" i="7" a="1"/>
  <c r="O736" i="7" s="1"/>
  <c r="K736" i="7" a="1"/>
  <c r="K736" i="7" s="1"/>
  <c r="I684" i="3"/>
  <c r="E684" i="3"/>
  <c r="C749" i="15" s="1"/>
  <c r="D684" i="3"/>
  <c r="D748" i="15" l="1"/>
  <c r="F748" i="15" s="1"/>
  <c r="J748" i="15"/>
  <c r="N748" i="15"/>
  <c r="O748" i="15"/>
  <c r="S684" i="3"/>
  <c r="AH680" i="3"/>
  <c r="P745" i="15" s="1"/>
  <c r="J735" i="7"/>
  <c r="AP680" i="3"/>
  <c r="I739" i="7"/>
  <c r="H684" i="3"/>
  <c r="AA739" i="7"/>
  <c r="Q749" i="15" s="1"/>
  <c r="G684" i="3"/>
  <c r="U736" i="7"/>
  <c r="V736" i="7"/>
  <c r="U735" i="7"/>
  <c r="V735" i="7"/>
  <c r="AR682" i="3"/>
  <c r="AT682" i="3" s="1"/>
  <c r="E738" i="7"/>
  <c r="N736" i="7"/>
  <c r="M736" i="7"/>
  <c r="M735" i="7"/>
  <c r="N735" i="7"/>
  <c r="AN681" i="3"/>
  <c r="A746" i="15"/>
  <c r="AN680" i="3"/>
  <c r="G737" i="7"/>
  <c r="B683" i="3"/>
  <c r="B738" i="7"/>
  <c r="N683" i="3"/>
  <c r="R683" i="3" s="1"/>
  <c r="K748" i="15" s="1"/>
  <c r="AK684" i="3"/>
  <c r="C684" i="3"/>
  <c r="B749" i="15" s="1"/>
  <c r="W737" i="7" a="1"/>
  <c r="W737" i="7" s="1"/>
  <c r="D737" i="7"/>
  <c r="S737" i="7" a="1"/>
  <c r="S737" i="7" s="1"/>
  <c r="O737" i="7" a="1"/>
  <c r="O737" i="7" s="1"/>
  <c r="X737" i="7" a="1"/>
  <c r="X737" i="7" s="1"/>
  <c r="K737" i="7" a="1"/>
  <c r="K737" i="7" s="1"/>
  <c r="T737" i="7" a="1"/>
  <c r="T737" i="7" s="1"/>
  <c r="L737" i="7" a="1"/>
  <c r="L737" i="7" s="1"/>
  <c r="P737" i="7" a="1"/>
  <c r="P737" i="7" s="1"/>
  <c r="Z735" i="7"/>
  <c r="Y735" i="7"/>
  <c r="AH681" i="3"/>
  <c r="P746" i="15" s="1"/>
  <c r="J736" i="7"/>
  <c r="AP681" i="3"/>
  <c r="Z736" i="7"/>
  <c r="Y736" i="7"/>
  <c r="R736" i="7"/>
  <c r="Q736" i="7"/>
  <c r="R735" i="7"/>
  <c r="Q735" i="7"/>
  <c r="W683" i="3"/>
  <c r="F738" i="7" s="1"/>
  <c r="A745" i="15"/>
  <c r="I685" i="3"/>
  <c r="D685" i="3"/>
  <c r="E685" i="3"/>
  <c r="C750" i="15" s="1"/>
  <c r="S685" i="3" l="1"/>
  <c r="A747" i="15"/>
  <c r="V737" i="7"/>
  <c r="U737" i="7"/>
  <c r="B739" i="7"/>
  <c r="N684" i="3"/>
  <c r="R684" i="3" s="1"/>
  <c r="K749" i="15" s="1"/>
  <c r="I740" i="7"/>
  <c r="AK685" i="3"/>
  <c r="G738" i="7"/>
  <c r="F684" i="3"/>
  <c r="E749" i="15" s="1"/>
  <c r="H735" i="7"/>
  <c r="AQ680" i="3"/>
  <c r="C685" i="3"/>
  <c r="B750" i="15" s="1"/>
  <c r="AA740" i="7"/>
  <c r="Q750" i="15" s="1"/>
  <c r="G685" i="3"/>
  <c r="H685" i="3"/>
  <c r="W684" i="3"/>
  <c r="F739" i="7" s="1"/>
  <c r="H736" i="7"/>
  <c r="AQ681" i="3"/>
  <c r="Q737" i="7"/>
  <c r="R737" i="7"/>
  <c r="Z737" i="7"/>
  <c r="Y737" i="7"/>
  <c r="X738" i="7" a="1"/>
  <c r="X738" i="7" s="1"/>
  <c r="T738" i="7" a="1"/>
  <c r="T738" i="7" s="1"/>
  <c r="K738" i="7" a="1"/>
  <c r="K738" i="7" s="1"/>
  <c r="P738" i="7" a="1"/>
  <c r="P738" i="7" s="1"/>
  <c r="O738" i="7" a="1"/>
  <c r="O738" i="7" s="1"/>
  <c r="L738" i="7" a="1"/>
  <c r="L738" i="7" s="1"/>
  <c r="S738" i="7" a="1"/>
  <c r="S738" i="7" s="1"/>
  <c r="D738" i="7"/>
  <c r="W738" i="7" a="1"/>
  <c r="W738" i="7" s="1"/>
  <c r="AN682" i="3"/>
  <c r="M737" i="7"/>
  <c r="N737" i="7"/>
  <c r="AR683" i="3"/>
  <c r="AT683" i="3" s="1"/>
  <c r="J737" i="7"/>
  <c r="AH682" i="3"/>
  <c r="P747" i="15" s="1"/>
  <c r="AP682" i="3"/>
  <c r="I686" i="3"/>
  <c r="E686" i="3"/>
  <c r="C751" i="15" s="1"/>
  <c r="D686" i="3"/>
  <c r="D749" i="15" l="1"/>
  <c r="F749" i="15" s="1"/>
  <c r="J749" i="15"/>
  <c r="N749" i="15"/>
  <c r="O749" i="15"/>
  <c r="M738" i="7"/>
  <c r="N738" i="7"/>
  <c r="U738" i="7"/>
  <c r="V738" i="7"/>
  <c r="W685" i="3"/>
  <c r="F740" i="7" s="1"/>
  <c r="B684" i="3"/>
  <c r="J738" i="7"/>
  <c r="AH683" i="3"/>
  <c r="P748" i="15" s="1"/>
  <c r="AP683" i="3"/>
  <c r="F685" i="3"/>
  <c r="E750" i="15" s="1"/>
  <c r="S686" i="3"/>
  <c r="F686" i="3"/>
  <c r="E751" i="15" s="1"/>
  <c r="Y738" i="7"/>
  <c r="Z738" i="7"/>
  <c r="AN683" i="3"/>
  <c r="G739" i="7"/>
  <c r="R738" i="7"/>
  <c r="Q738" i="7"/>
  <c r="N685" i="3"/>
  <c r="R685" i="3" s="1"/>
  <c r="K750" i="15" s="1"/>
  <c r="B740" i="7"/>
  <c r="AK686" i="3"/>
  <c r="I741" i="7"/>
  <c r="C686" i="3"/>
  <c r="B751" i="15" s="1"/>
  <c r="AA741" i="7"/>
  <c r="Q751" i="15" s="1"/>
  <c r="H686" i="3"/>
  <c r="G686" i="3"/>
  <c r="H737" i="7"/>
  <c r="AQ682" i="3"/>
  <c r="A748" i="15"/>
  <c r="E739" i="7"/>
  <c r="I687" i="3"/>
  <c r="D687" i="3"/>
  <c r="E687" i="3"/>
  <c r="C752" i="15" s="1"/>
  <c r="D751" i="15" l="1"/>
  <c r="F751" i="15" s="1"/>
  <c r="J751" i="15"/>
  <c r="N751" i="15"/>
  <c r="O751" i="15"/>
  <c r="D750" i="15"/>
  <c r="F750" i="15" s="1"/>
  <c r="J750" i="15"/>
  <c r="N750" i="15"/>
  <c r="O750" i="15"/>
  <c r="S687" i="3"/>
  <c r="W686" i="3"/>
  <c r="F741" i="7" s="1"/>
  <c r="I742" i="7"/>
  <c r="AA742" i="7"/>
  <c r="Q752" i="15" s="1"/>
  <c r="G687" i="3"/>
  <c r="H687" i="3"/>
  <c r="K739" i="7" a="1"/>
  <c r="K739" i="7" s="1"/>
  <c r="T739" i="7" a="1"/>
  <c r="T739" i="7" s="1"/>
  <c r="L739" i="7" a="1"/>
  <c r="L739" i="7" s="1"/>
  <c r="P739" i="7" a="1"/>
  <c r="P739" i="7" s="1"/>
  <c r="S739" i="7" a="1"/>
  <c r="S739" i="7" s="1"/>
  <c r="W739" i="7" a="1"/>
  <c r="W739" i="7" s="1"/>
  <c r="X739" i="7" a="1"/>
  <c r="X739" i="7" s="1"/>
  <c r="O739" i="7" a="1"/>
  <c r="O739" i="7" s="1"/>
  <c r="D739" i="7"/>
  <c r="E741" i="7"/>
  <c r="G740" i="7"/>
  <c r="B686" i="3"/>
  <c r="B685" i="3"/>
  <c r="H738" i="7"/>
  <c r="AQ683" i="3"/>
  <c r="AR684" i="3"/>
  <c r="AT684" i="3" s="1"/>
  <c r="E740" i="7"/>
  <c r="AK687" i="3"/>
  <c r="C687" i="3"/>
  <c r="B752" i="15" s="1"/>
  <c r="N686" i="3"/>
  <c r="R686" i="3" s="1"/>
  <c r="K751" i="15" s="1"/>
  <c r="B741" i="7"/>
  <c r="I688" i="3"/>
  <c r="E688" i="3"/>
  <c r="C753" i="15" s="1"/>
  <c r="D688" i="3"/>
  <c r="S688" i="3" l="1"/>
  <c r="AR685" i="3"/>
  <c r="AT685" i="3" s="1"/>
  <c r="W687" i="3"/>
  <c r="F742" i="7" s="1"/>
  <c r="AR686" i="3"/>
  <c r="AT686" i="3" s="1"/>
  <c r="A749" i="15"/>
  <c r="N687" i="3"/>
  <c r="R687" i="3" s="1"/>
  <c r="K752" i="15" s="1"/>
  <c r="B742" i="7"/>
  <c r="F687" i="3"/>
  <c r="E752" i="15" s="1"/>
  <c r="R739" i="7"/>
  <c r="Q739" i="7"/>
  <c r="AK688" i="3"/>
  <c r="AN684" i="3"/>
  <c r="Z739" i="7"/>
  <c r="Y739" i="7"/>
  <c r="M739" i="7"/>
  <c r="N739" i="7"/>
  <c r="J739" i="7"/>
  <c r="AH684" i="3"/>
  <c r="P749" i="15" s="1"/>
  <c r="AP684" i="3"/>
  <c r="P741" i="7" a="1"/>
  <c r="P741" i="7" s="1"/>
  <c r="L741" i="7" a="1"/>
  <c r="L741" i="7" s="1"/>
  <c r="S741" i="7" a="1"/>
  <c r="S741" i="7" s="1"/>
  <c r="K741" i="7" a="1"/>
  <c r="K741" i="7" s="1"/>
  <c r="D741" i="7"/>
  <c r="W741" i="7" a="1"/>
  <c r="W741" i="7" s="1"/>
  <c r="O741" i="7" a="1"/>
  <c r="O741" i="7" s="1"/>
  <c r="X741" i="7" a="1"/>
  <c r="X741" i="7" s="1"/>
  <c r="T741" i="7" a="1"/>
  <c r="T741" i="7" s="1"/>
  <c r="U739" i="7"/>
  <c r="V739" i="7"/>
  <c r="G741" i="7"/>
  <c r="O740" i="7" a="1"/>
  <c r="O740" i="7" s="1"/>
  <c r="X740" i="7" a="1"/>
  <c r="X740" i="7" s="1"/>
  <c r="P740" i="7" a="1"/>
  <c r="P740" i="7" s="1"/>
  <c r="L740" i="7" a="1"/>
  <c r="L740" i="7" s="1"/>
  <c r="W740" i="7" a="1"/>
  <c r="W740" i="7" s="1"/>
  <c r="K740" i="7" a="1"/>
  <c r="K740" i="7" s="1"/>
  <c r="T740" i="7" a="1"/>
  <c r="T740" i="7" s="1"/>
  <c r="D740" i="7"/>
  <c r="S740" i="7" a="1"/>
  <c r="S740" i="7" s="1"/>
  <c r="G688" i="3"/>
  <c r="H688" i="3"/>
  <c r="AA743" i="7"/>
  <c r="Q753" i="15" s="1"/>
  <c r="I743" i="7"/>
  <c r="C688" i="3"/>
  <c r="B753" i="15" s="1"/>
  <c r="I689" i="3"/>
  <c r="D689" i="3"/>
  <c r="E689" i="3"/>
  <c r="C754" i="15" s="1"/>
  <c r="D752" i="15" l="1"/>
  <c r="F752" i="15" s="1"/>
  <c r="J752" i="15"/>
  <c r="N752" i="15"/>
  <c r="O752" i="15"/>
  <c r="I744" i="7"/>
  <c r="G689" i="3"/>
  <c r="AA744" i="7"/>
  <c r="Q754" i="15" s="1"/>
  <c r="H689" i="3"/>
  <c r="W688" i="3"/>
  <c r="F743" i="7" s="1"/>
  <c r="AN686" i="3"/>
  <c r="M740" i="7"/>
  <c r="N740" i="7"/>
  <c r="Z741" i="7"/>
  <c r="Y741" i="7"/>
  <c r="AH685" i="3"/>
  <c r="P750" i="15" s="1"/>
  <c r="J740" i="7"/>
  <c r="AP685" i="3"/>
  <c r="S689" i="3"/>
  <c r="F689" i="3"/>
  <c r="E754" i="15" s="1"/>
  <c r="N688" i="3"/>
  <c r="R688" i="3" s="1"/>
  <c r="K753" i="15" s="1"/>
  <c r="B743" i="7"/>
  <c r="V740" i="7"/>
  <c r="U740" i="7"/>
  <c r="R740" i="7"/>
  <c r="Q740" i="7"/>
  <c r="AN685" i="3"/>
  <c r="H739" i="7"/>
  <c r="AQ684" i="3"/>
  <c r="B687" i="3"/>
  <c r="A750" i="15"/>
  <c r="AH686" i="3"/>
  <c r="P751" i="15" s="1"/>
  <c r="J741" i="7"/>
  <c r="AP686" i="3"/>
  <c r="Y740" i="7"/>
  <c r="Z740" i="7"/>
  <c r="N741" i="7"/>
  <c r="M741" i="7"/>
  <c r="A751" i="15"/>
  <c r="E742" i="7"/>
  <c r="G742" i="7"/>
  <c r="AK689" i="3"/>
  <c r="C689" i="3"/>
  <c r="B754" i="15" s="1"/>
  <c r="F688" i="3"/>
  <c r="E753" i="15" s="1"/>
  <c r="U741" i="7"/>
  <c r="V741" i="7"/>
  <c r="R741" i="7"/>
  <c r="Q741" i="7"/>
  <c r="I690" i="3"/>
  <c r="E690" i="3"/>
  <c r="C755" i="15" s="1"/>
  <c r="D690" i="3"/>
  <c r="D753" i="15" l="1"/>
  <c r="F753" i="15" s="1"/>
  <c r="J753" i="15"/>
  <c r="N753" i="15"/>
  <c r="O753" i="15"/>
  <c r="D754" i="15"/>
  <c r="J754" i="15"/>
  <c r="N754" i="15"/>
  <c r="O754" i="15"/>
  <c r="F754" i="15"/>
  <c r="E743" i="7"/>
  <c r="H741" i="7"/>
  <c r="AQ686" i="3"/>
  <c r="AK690" i="3"/>
  <c r="I745" i="7"/>
  <c r="O742" i="7" a="1"/>
  <c r="O742" i="7" s="1"/>
  <c r="X742" i="7" a="1"/>
  <c r="X742" i="7" s="1"/>
  <c r="K742" i="7" a="1"/>
  <c r="K742" i="7" s="1"/>
  <c r="P742" i="7" a="1"/>
  <c r="P742" i="7" s="1"/>
  <c r="W742" i="7" a="1"/>
  <c r="W742" i="7" s="1"/>
  <c r="L742" i="7" a="1"/>
  <c r="L742" i="7" s="1"/>
  <c r="T742" i="7" a="1"/>
  <c r="T742" i="7" s="1"/>
  <c r="D742" i="7"/>
  <c r="S742" i="7" a="1"/>
  <c r="S742" i="7" s="1"/>
  <c r="G743" i="7"/>
  <c r="B689" i="3"/>
  <c r="B688" i="3"/>
  <c r="E744" i="7"/>
  <c r="H740" i="7"/>
  <c r="AQ685" i="3"/>
  <c r="W689" i="3"/>
  <c r="F744" i="7" s="1"/>
  <c r="S690" i="3"/>
  <c r="C690" i="3"/>
  <c r="B755" i="15" s="1"/>
  <c r="H690" i="3"/>
  <c r="G690" i="3"/>
  <c r="AA745" i="7"/>
  <c r="Q755" i="15" s="1"/>
  <c r="N689" i="3"/>
  <c r="R689" i="3" s="1"/>
  <c r="K754" i="15" s="1"/>
  <c r="B744" i="7"/>
  <c r="AR687" i="3"/>
  <c r="AT687" i="3" s="1"/>
  <c r="I691" i="3"/>
  <c r="D691" i="3"/>
  <c r="E691" i="3"/>
  <c r="C756" i="15" s="1"/>
  <c r="W690" i="3" l="1"/>
  <c r="F745" i="7" s="1"/>
  <c r="F690" i="3"/>
  <c r="E755" i="15" s="1"/>
  <c r="R742" i="7"/>
  <c r="Q742" i="7"/>
  <c r="I746" i="7"/>
  <c r="C691" i="3"/>
  <c r="B756" i="15" s="1"/>
  <c r="V742" i="7"/>
  <c r="U742" i="7"/>
  <c r="J742" i="7"/>
  <c r="AH687" i="3"/>
  <c r="P752" i="15" s="1"/>
  <c r="AP687" i="3"/>
  <c r="K743" i="7" a="1"/>
  <c r="K743" i="7" s="1"/>
  <c r="S743" i="7" a="1"/>
  <c r="S743" i="7" s="1"/>
  <c r="L743" i="7" a="1"/>
  <c r="L743" i="7" s="1"/>
  <c r="P743" i="7" a="1"/>
  <c r="P743" i="7" s="1"/>
  <c r="D743" i="7"/>
  <c r="T743" i="7" a="1"/>
  <c r="T743" i="7" s="1"/>
  <c r="O743" i="7" a="1"/>
  <c r="O743" i="7" s="1"/>
  <c r="X743" i="7" a="1"/>
  <c r="X743" i="7" s="1"/>
  <c r="W743" i="7" a="1"/>
  <c r="W743" i="7" s="1"/>
  <c r="S691" i="3"/>
  <c r="AR688" i="3"/>
  <c r="AT688" i="3" s="1"/>
  <c r="N742" i="7"/>
  <c r="M742" i="7"/>
  <c r="Z742" i="7"/>
  <c r="Y742" i="7"/>
  <c r="AK691" i="3"/>
  <c r="F691" i="3"/>
  <c r="E756" i="15" s="1"/>
  <c r="G744" i="7"/>
  <c r="B745" i="7"/>
  <c r="N690" i="3"/>
  <c r="R690" i="3" s="1"/>
  <c r="K755" i="15" s="1"/>
  <c r="AR689" i="3"/>
  <c r="AT689" i="3" s="1"/>
  <c r="AN687" i="3"/>
  <c r="G691" i="3"/>
  <c r="H691" i="3"/>
  <c r="AA746" i="7"/>
  <c r="Q756" i="15" s="1"/>
  <c r="A752" i="15"/>
  <c r="T744" i="7" a="1"/>
  <c r="T744" i="7" s="1"/>
  <c r="P744" i="7" a="1"/>
  <c r="P744" i="7" s="1"/>
  <c r="W744" i="7" a="1"/>
  <c r="W744" i="7" s="1"/>
  <c r="K744" i="7" a="1"/>
  <c r="K744" i="7" s="1"/>
  <c r="S744" i="7" a="1"/>
  <c r="S744" i="7" s="1"/>
  <c r="X744" i="7" a="1"/>
  <c r="X744" i="7" s="1"/>
  <c r="D744" i="7"/>
  <c r="O744" i="7" a="1"/>
  <c r="O744" i="7" s="1"/>
  <c r="L744" i="7" a="1"/>
  <c r="L744" i="7" s="1"/>
  <c r="I692" i="3"/>
  <c r="E692" i="3"/>
  <c r="C757" i="15" s="1"/>
  <c r="D692" i="3"/>
  <c r="D756" i="15" l="1"/>
  <c r="F756" i="15" s="1"/>
  <c r="J756" i="15"/>
  <c r="N756" i="15"/>
  <c r="O756" i="15"/>
  <c r="D755" i="15"/>
  <c r="F755" i="15" s="1"/>
  <c r="J755" i="15"/>
  <c r="N755" i="15"/>
  <c r="O755" i="15"/>
  <c r="C692" i="3"/>
  <c r="B757" i="15" s="1"/>
  <c r="AH688" i="3"/>
  <c r="P753" i="15" s="1"/>
  <c r="J743" i="7"/>
  <c r="AP688" i="3"/>
  <c r="Y744" i="7"/>
  <c r="Z744" i="7"/>
  <c r="R744" i="7"/>
  <c r="Q744" i="7"/>
  <c r="E746" i="7"/>
  <c r="AH689" i="3"/>
  <c r="P754" i="15" s="1"/>
  <c r="J744" i="7"/>
  <c r="AP689" i="3"/>
  <c r="Z743" i="7"/>
  <c r="Y743" i="7"/>
  <c r="Q743" i="7"/>
  <c r="R743" i="7"/>
  <c r="AK692" i="3"/>
  <c r="M744" i="7"/>
  <c r="N744" i="7"/>
  <c r="V744" i="7"/>
  <c r="U744" i="7"/>
  <c r="I747" i="7"/>
  <c r="S692" i="3"/>
  <c r="G692" i="3"/>
  <c r="H692" i="3"/>
  <c r="AA747" i="7"/>
  <c r="Q757" i="15" s="1"/>
  <c r="G745" i="7"/>
  <c r="M743" i="7"/>
  <c r="N743" i="7"/>
  <c r="W691" i="3"/>
  <c r="F746" i="7" s="1"/>
  <c r="B746" i="7"/>
  <c r="N691" i="3"/>
  <c r="R691" i="3" s="1"/>
  <c r="K756" i="15" s="1"/>
  <c r="E745" i="7"/>
  <c r="AN688" i="3"/>
  <c r="AN689" i="3"/>
  <c r="V743" i="7"/>
  <c r="U743" i="7"/>
  <c r="H742" i="7"/>
  <c r="AQ687" i="3"/>
  <c r="A754" i="15"/>
  <c r="B690" i="3"/>
  <c r="B691" i="3"/>
  <c r="A753" i="15"/>
  <c r="I693" i="3"/>
  <c r="D693" i="3"/>
  <c r="E693" i="3"/>
  <c r="C758" i="15" s="1"/>
  <c r="S693" i="3" l="1"/>
  <c r="W692" i="3"/>
  <c r="F747" i="7" s="1"/>
  <c r="AR690" i="3"/>
  <c r="AT690" i="3" s="1"/>
  <c r="I748" i="7"/>
  <c r="AK693" i="3"/>
  <c r="O746" i="7" a="1"/>
  <c r="O746" i="7" s="1"/>
  <c r="W746" i="7" a="1"/>
  <c r="W746" i="7" s="1"/>
  <c r="L746" i="7" a="1"/>
  <c r="L746" i="7" s="1"/>
  <c r="X746" i="7" a="1"/>
  <c r="X746" i="7" s="1"/>
  <c r="S746" i="7" a="1"/>
  <c r="S746" i="7" s="1"/>
  <c r="D746" i="7"/>
  <c r="K746" i="7" a="1"/>
  <c r="K746" i="7" s="1"/>
  <c r="P746" i="7" a="1"/>
  <c r="P746" i="7" s="1"/>
  <c r="T746" i="7" a="1"/>
  <c r="T746" i="7" s="1"/>
  <c r="B747" i="7"/>
  <c r="N692" i="3"/>
  <c r="R692" i="3" s="1"/>
  <c r="K757" i="15" s="1"/>
  <c r="F692" i="3"/>
  <c r="E757" i="15" s="1"/>
  <c r="H744" i="7"/>
  <c r="AQ689" i="3"/>
  <c r="C693" i="3"/>
  <c r="B758" i="15" s="1"/>
  <c r="G693" i="3"/>
  <c r="H693" i="3"/>
  <c r="AA748" i="7"/>
  <c r="Q758" i="15" s="1"/>
  <c r="AR691" i="3"/>
  <c r="AT691" i="3" s="1"/>
  <c r="P745" i="7" a="1"/>
  <c r="P745" i="7" s="1"/>
  <c r="T745" i="7" a="1"/>
  <c r="T745" i="7" s="1"/>
  <c r="L745" i="7" a="1"/>
  <c r="L745" i="7" s="1"/>
  <c r="X745" i="7" a="1"/>
  <c r="X745" i="7" s="1"/>
  <c r="O745" i="7" a="1"/>
  <c r="O745" i="7" s="1"/>
  <c r="S745" i="7" a="1"/>
  <c r="S745" i="7" s="1"/>
  <c r="W745" i="7" a="1"/>
  <c r="W745" i="7" s="1"/>
  <c r="D745" i="7"/>
  <c r="K745" i="7" a="1"/>
  <c r="K745" i="7" s="1"/>
  <c r="G746" i="7"/>
  <c r="H743" i="7"/>
  <c r="AQ688" i="3"/>
  <c r="I694" i="3"/>
  <c r="E694" i="3"/>
  <c r="C759" i="15" s="1"/>
  <c r="D694" i="3"/>
  <c r="D757" i="15" l="1"/>
  <c r="F757" i="15" s="1"/>
  <c r="J757" i="15"/>
  <c r="N757" i="15"/>
  <c r="O757" i="15"/>
  <c r="S694" i="3"/>
  <c r="AN690" i="3"/>
  <c r="Q745" i="7"/>
  <c r="R745" i="7"/>
  <c r="E747" i="7"/>
  <c r="Q746" i="7"/>
  <c r="R746" i="7"/>
  <c r="Y746" i="7"/>
  <c r="Z746" i="7"/>
  <c r="F693" i="3"/>
  <c r="E758" i="15" s="1"/>
  <c r="G747" i="7"/>
  <c r="M746" i="7"/>
  <c r="N746" i="7"/>
  <c r="C694" i="3"/>
  <c r="B759" i="15" s="1"/>
  <c r="Z745" i="7"/>
  <c r="Y745" i="7"/>
  <c r="N693" i="3"/>
  <c r="R693" i="3" s="1"/>
  <c r="K758" i="15" s="1"/>
  <c r="B748" i="7"/>
  <c r="F694" i="3"/>
  <c r="E759" i="15" s="1"/>
  <c r="A756" i="15"/>
  <c r="N745" i="7"/>
  <c r="M745" i="7"/>
  <c r="W693" i="3"/>
  <c r="F748" i="7" s="1"/>
  <c r="A755" i="15"/>
  <c r="AN691" i="3"/>
  <c r="H694" i="3"/>
  <c r="AA749" i="7"/>
  <c r="Q759" i="15" s="1"/>
  <c r="G694" i="3"/>
  <c r="AK694" i="3"/>
  <c r="I749" i="7"/>
  <c r="J745" i="7"/>
  <c r="AH690" i="3"/>
  <c r="P755" i="15" s="1"/>
  <c r="AP690" i="3"/>
  <c r="V745" i="7"/>
  <c r="U745" i="7"/>
  <c r="B692" i="3"/>
  <c r="V746" i="7"/>
  <c r="U746" i="7"/>
  <c r="J746" i="7"/>
  <c r="AH691" i="3"/>
  <c r="P756" i="15" s="1"/>
  <c r="AP691" i="3"/>
  <c r="I695" i="3"/>
  <c r="D695" i="3"/>
  <c r="E695" i="3"/>
  <c r="C760" i="15" s="1"/>
  <c r="D759" i="15" l="1"/>
  <c r="F759" i="15" s="1"/>
  <c r="J759" i="15"/>
  <c r="N759" i="15"/>
  <c r="O759" i="15"/>
  <c r="D758" i="15"/>
  <c r="F758" i="15" s="1"/>
  <c r="J758" i="15"/>
  <c r="N758" i="15"/>
  <c r="O758" i="15"/>
  <c r="I750" i="7"/>
  <c r="H745" i="7"/>
  <c r="AQ690" i="3"/>
  <c r="G748" i="7"/>
  <c r="AK695" i="3"/>
  <c r="W694" i="3"/>
  <c r="F749" i="7" s="1"/>
  <c r="B749" i="7"/>
  <c r="N694" i="3"/>
  <c r="R694" i="3" s="1"/>
  <c r="K759" i="15" s="1"/>
  <c r="T747" i="7" a="1"/>
  <c r="T747" i="7" s="1"/>
  <c r="K747" i="7" a="1"/>
  <c r="K747" i="7" s="1"/>
  <c r="W747" i="7" a="1"/>
  <c r="W747" i="7" s="1"/>
  <c r="P747" i="7" a="1"/>
  <c r="P747" i="7" s="1"/>
  <c r="O747" i="7" a="1"/>
  <c r="O747" i="7" s="1"/>
  <c r="X747" i="7" a="1"/>
  <c r="X747" i="7" s="1"/>
  <c r="S747" i="7" a="1"/>
  <c r="S747" i="7" s="1"/>
  <c r="D747" i="7"/>
  <c r="L747" i="7" a="1"/>
  <c r="L747" i="7" s="1"/>
  <c r="S695" i="3"/>
  <c r="H695" i="3"/>
  <c r="G695" i="3"/>
  <c r="AA750" i="7"/>
  <c r="Q760" i="15" s="1"/>
  <c r="AR692" i="3"/>
  <c r="AT692" i="3" s="1"/>
  <c r="B694" i="3"/>
  <c r="E748" i="7"/>
  <c r="F695" i="3"/>
  <c r="E760" i="15" s="1"/>
  <c r="C695" i="3"/>
  <c r="B760" i="15" s="1"/>
  <c r="H746" i="7"/>
  <c r="AQ691" i="3"/>
  <c r="E749" i="7"/>
  <c r="B693" i="3"/>
  <c r="I696" i="3"/>
  <c r="E696" i="3"/>
  <c r="C761" i="15" s="1"/>
  <c r="D696" i="3"/>
  <c r="D760" i="15" l="1"/>
  <c r="J760" i="15"/>
  <c r="N760" i="15"/>
  <c r="O760" i="15"/>
  <c r="F760" i="15"/>
  <c r="S696" i="3"/>
  <c r="W695" i="3"/>
  <c r="F750" i="7" s="1"/>
  <c r="I751" i="7"/>
  <c r="AK696" i="3"/>
  <c r="O749" i="7" a="1"/>
  <c r="O749" i="7" s="1"/>
  <c r="T749" i="7" a="1"/>
  <c r="T749" i="7" s="1"/>
  <c r="P749" i="7" a="1"/>
  <c r="P749" i="7" s="1"/>
  <c r="W749" i="7" a="1"/>
  <c r="W749" i="7" s="1"/>
  <c r="K749" i="7" a="1"/>
  <c r="K749" i="7" s="1"/>
  <c r="D749" i="7"/>
  <c r="L749" i="7" a="1"/>
  <c r="L749" i="7" s="1"/>
  <c r="S749" i="7" a="1"/>
  <c r="S749" i="7" s="1"/>
  <c r="X749" i="7" a="1"/>
  <c r="X749" i="7" s="1"/>
  <c r="S748" i="7" a="1"/>
  <c r="S748" i="7" s="1"/>
  <c r="L748" i="7" a="1"/>
  <c r="L748" i="7" s="1"/>
  <c r="T748" i="7" a="1"/>
  <c r="T748" i="7" s="1"/>
  <c r="P748" i="7" a="1"/>
  <c r="P748" i="7" s="1"/>
  <c r="W748" i="7" a="1"/>
  <c r="W748" i="7" s="1"/>
  <c r="O748" i="7" a="1"/>
  <c r="O748" i="7" s="1"/>
  <c r="K748" i="7" a="1"/>
  <c r="K748" i="7" s="1"/>
  <c r="X748" i="7" a="1"/>
  <c r="X748" i="7" s="1"/>
  <c r="D748" i="7"/>
  <c r="Q747" i="7"/>
  <c r="R747" i="7"/>
  <c r="J747" i="7"/>
  <c r="AH692" i="3"/>
  <c r="P757" i="15" s="1"/>
  <c r="AP692" i="3"/>
  <c r="E750" i="7"/>
  <c r="A757" i="15"/>
  <c r="AR693" i="3"/>
  <c r="AT693" i="3" s="1"/>
  <c r="H696" i="3"/>
  <c r="G696" i="3"/>
  <c r="AA751" i="7"/>
  <c r="Q761" i="15" s="1"/>
  <c r="AN692" i="3"/>
  <c r="N695" i="3"/>
  <c r="R695" i="3" s="1"/>
  <c r="K760" i="15" s="1"/>
  <c r="B750" i="7"/>
  <c r="B695" i="3"/>
  <c r="Z747" i="7"/>
  <c r="Y747" i="7"/>
  <c r="AR694" i="3"/>
  <c r="AT694" i="3" s="1"/>
  <c r="M747" i="7"/>
  <c r="N747" i="7"/>
  <c r="V747" i="7"/>
  <c r="U747" i="7"/>
  <c r="C696" i="3"/>
  <c r="B761" i="15" s="1"/>
  <c r="G749" i="7"/>
  <c r="I697" i="3"/>
  <c r="D697" i="3"/>
  <c r="E697" i="3"/>
  <c r="C762" i="15" s="1"/>
  <c r="F696" i="3" l="1"/>
  <c r="I752" i="7"/>
  <c r="H747" i="7"/>
  <c r="AQ692" i="3"/>
  <c r="AN694" i="3"/>
  <c r="Z748" i="7"/>
  <c r="Y748" i="7"/>
  <c r="R748" i="7"/>
  <c r="Q748" i="7"/>
  <c r="Y749" i="7"/>
  <c r="Z749" i="7"/>
  <c r="N696" i="3"/>
  <c r="R696" i="3" s="1"/>
  <c r="K761" i="15" s="1"/>
  <c r="B751" i="7"/>
  <c r="A759" i="15"/>
  <c r="AR695" i="3"/>
  <c r="AT695" i="3" s="1"/>
  <c r="S697" i="3"/>
  <c r="C697" i="3"/>
  <c r="B762" i="15" s="1"/>
  <c r="AA752" i="7"/>
  <c r="Q762" i="15" s="1"/>
  <c r="G697" i="3"/>
  <c r="H697" i="3"/>
  <c r="V748" i="7"/>
  <c r="U748" i="7"/>
  <c r="A758" i="15"/>
  <c r="AN693" i="3"/>
  <c r="J749" i="7"/>
  <c r="AH694" i="3"/>
  <c r="P759" i="15" s="1"/>
  <c r="AP694" i="3"/>
  <c r="M748" i="7"/>
  <c r="N748" i="7"/>
  <c r="N749" i="7"/>
  <c r="M749" i="7"/>
  <c r="Q749" i="7"/>
  <c r="R749" i="7"/>
  <c r="AK697" i="3"/>
  <c r="G750" i="7"/>
  <c r="B696" i="3"/>
  <c r="X750" i="7" a="1"/>
  <c r="X750" i="7" s="1"/>
  <c r="O750" i="7" a="1"/>
  <c r="O750" i="7" s="1"/>
  <c r="P750" i="7" a="1"/>
  <c r="P750" i="7" s="1"/>
  <c r="W750" i="7" a="1"/>
  <c r="W750" i="7" s="1"/>
  <c r="K750" i="7" a="1"/>
  <c r="K750" i="7" s="1"/>
  <c r="D750" i="7"/>
  <c r="T750" i="7" a="1"/>
  <c r="T750" i="7" s="1"/>
  <c r="S750" i="7" a="1"/>
  <c r="S750" i="7" s="1"/>
  <c r="L750" i="7" a="1"/>
  <c r="L750" i="7" s="1"/>
  <c r="J748" i="7"/>
  <c r="AH693" i="3"/>
  <c r="P758" i="15" s="1"/>
  <c r="AP693" i="3"/>
  <c r="W696" i="3"/>
  <c r="F751" i="7" s="1"/>
  <c r="V749" i="7"/>
  <c r="U749" i="7"/>
  <c r="I698" i="3"/>
  <c r="E698" i="3"/>
  <c r="C763" i="15" s="1"/>
  <c r="D698" i="3"/>
  <c r="E751" i="7" l="1"/>
  <c r="E761" i="15"/>
  <c r="S698" i="3"/>
  <c r="G751" i="7"/>
  <c r="F698" i="3"/>
  <c r="E763" i="15" s="1"/>
  <c r="M750" i="7"/>
  <c r="N750" i="7"/>
  <c r="Y750" i="7"/>
  <c r="Z750" i="7"/>
  <c r="F697" i="3"/>
  <c r="E762" i="15" s="1"/>
  <c r="H748" i="7"/>
  <c r="AQ693" i="3"/>
  <c r="AH695" i="3"/>
  <c r="P760" i="15" s="1"/>
  <c r="J750" i="7"/>
  <c r="AP695" i="3"/>
  <c r="B752" i="7"/>
  <c r="N697" i="3"/>
  <c r="R697" i="3" s="1"/>
  <c r="K762" i="15" s="1"/>
  <c r="A760" i="15"/>
  <c r="AK698" i="3"/>
  <c r="I753" i="7"/>
  <c r="C698" i="3"/>
  <c r="B763" i="15" s="1"/>
  <c r="H698" i="3"/>
  <c r="AA753" i="7"/>
  <c r="Q763" i="15" s="1"/>
  <c r="G698" i="3"/>
  <c r="V750" i="7"/>
  <c r="U750" i="7"/>
  <c r="Q750" i="7"/>
  <c r="R750" i="7"/>
  <c r="AN695" i="3"/>
  <c r="P751" i="7" a="1"/>
  <c r="P751" i="7" s="1"/>
  <c r="S751" i="7" a="1"/>
  <c r="S751" i="7" s="1"/>
  <c r="D751" i="7"/>
  <c r="L751" i="7" a="1"/>
  <c r="L751" i="7" s="1"/>
  <c r="K751" i="7" a="1"/>
  <c r="K751" i="7" s="1"/>
  <c r="X751" i="7" a="1"/>
  <c r="X751" i="7" s="1"/>
  <c r="T751" i="7" a="1"/>
  <c r="T751" i="7" s="1"/>
  <c r="O751" i="7" a="1"/>
  <c r="O751" i="7" s="1"/>
  <c r="W751" i="7" a="1"/>
  <c r="W751" i="7" s="1"/>
  <c r="AR696" i="3"/>
  <c r="AT696" i="3" s="1"/>
  <c r="AQ694" i="3"/>
  <c r="H749" i="7"/>
  <c r="W697" i="3"/>
  <c r="F752" i="7" s="1"/>
  <c r="I699" i="3"/>
  <c r="D699" i="3"/>
  <c r="E699" i="3"/>
  <c r="C764" i="15" s="1"/>
  <c r="D762" i="15" l="1"/>
  <c r="F762" i="15" s="1"/>
  <c r="J762" i="15"/>
  <c r="N762" i="15"/>
  <c r="O762" i="15"/>
  <c r="D763" i="15"/>
  <c r="F763" i="15" s="1"/>
  <c r="J763" i="15"/>
  <c r="N763" i="15"/>
  <c r="O763" i="15"/>
  <c r="D761" i="15"/>
  <c r="F761" i="15" s="1"/>
  <c r="J761" i="15"/>
  <c r="N761" i="15"/>
  <c r="O761" i="15"/>
  <c r="W698" i="3"/>
  <c r="F753" i="7" s="1"/>
  <c r="A761" i="15"/>
  <c r="B698" i="3"/>
  <c r="H750" i="7"/>
  <c r="AQ695" i="3"/>
  <c r="E753" i="7"/>
  <c r="AK699" i="3"/>
  <c r="AA754" i="7"/>
  <c r="Q764" i="15" s="1"/>
  <c r="G699" i="3"/>
  <c r="H699" i="3"/>
  <c r="C699" i="3"/>
  <c r="B764" i="15" s="1"/>
  <c r="V751" i="7"/>
  <c r="U751" i="7"/>
  <c r="N698" i="3"/>
  <c r="R698" i="3" s="1"/>
  <c r="K763" i="15" s="1"/>
  <c r="B753" i="7"/>
  <c r="I754" i="7"/>
  <c r="Z751" i="7"/>
  <c r="Y751" i="7"/>
  <c r="S699" i="3"/>
  <c r="R751" i="7"/>
  <c r="Q751" i="7"/>
  <c r="AN696" i="3"/>
  <c r="G752" i="7"/>
  <c r="E752" i="7"/>
  <c r="M751" i="7"/>
  <c r="N751" i="7"/>
  <c r="J751" i="7"/>
  <c r="AH696" i="3"/>
  <c r="P761" i="15" s="1"/>
  <c r="AP696" i="3"/>
  <c r="B697" i="3"/>
  <c r="I700" i="3"/>
  <c r="E700" i="3"/>
  <c r="C765" i="15" s="1"/>
  <c r="D700" i="3"/>
  <c r="S700" i="3" l="1"/>
  <c r="W699" i="3"/>
  <c r="F754" i="7" s="1"/>
  <c r="I755" i="7"/>
  <c r="H700" i="3"/>
  <c r="AA755" i="7"/>
  <c r="Q765" i="15" s="1"/>
  <c r="G700" i="3"/>
  <c r="C700" i="3"/>
  <c r="B765" i="15" s="1"/>
  <c r="AR698" i="3"/>
  <c r="AT698" i="3" s="1"/>
  <c r="AR697" i="3"/>
  <c r="AT697" i="3" s="1"/>
  <c r="K752" i="7" a="1"/>
  <c r="K752" i="7" s="1"/>
  <c r="D752" i="7"/>
  <c r="O752" i="7" a="1"/>
  <c r="O752" i="7" s="1"/>
  <c r="S752" i="7" a="1"/>
  <c r="S752" i="7" s="1"/>
  <c r="P752" i="7" a="1"/>
  <c r="P752" i="7" s="1"/>
  <c r="X752" i="7" a="1"/>
  <c r="X752" i="7" s="1"/>
  <c r="L752" i="7" a="1"/>
  <c r="L752" i="7" s="1"/>
  <c r="T752" i="7" a="1"/>
  <c r="T752" i="7" s="1"/>
  <c r="W752" i="7" a="1"/>
  <c r="W752" i="7" s="1"/>
  <c r="F699" i="3"/>
  <c r="E764" i="15" s="1"/>
  <c r="G753" i="7"/>
  <c r="AQ696" i="3"/>
  <c r="H751" i="7"/>
  <c r="N699" i="3"/>
  <c r="R699" i="3" s="1"/>
  <c r="K764" i="15" s="1"/>
  <c r="B754" i="7"/>
  <c r="F700" i="3"/>
  <c r="E765" i="15" s="1"/>
  <c r="AK700" i="3"/>
  <c r="T753" i="7" a="1"/>
  <c r="T753" i="7" s="1"/>
  <c r="D753" i="7"/>
  <c r="L753" i="7" a="1"/>
  <c r="L753" i="7" s="1"/>
  <c r="K753" i="7" a="1"/>
  <c r="K753" i="7" s="1"/>
  <c r="X753" i="7" a="1"/>
  <c r="X753" i="7" s="1"/>
  <c r="W753" i="7" a="1"/>
  <c r="W753" i="7" s="1"/>
  <c r="S753" i="7" a="1"/>
  <c r="S753" i="7" s="1"/>
  <c r="O753" i="7" a="1"/>
  <c r="O753" i="7" s="1"/>
  <c r="P753" i="7" a="1"/>
  <c r="P753" i="7" s="1"/>
  <c r="I701" i="3"/>
  <c r="D701" i="3"/>
  <c r="E701" i="3"/>
  <c r="C766" i="15" s="1"/>
  <c r="D765" i="15" l="1"/>
  <c r="J765" i="15"/>
  <c r="N765" i="15"/>
  <c r="O765" i="15"/>
  <c r="D764" i="15"/>
  <c r="F764" i="15" s="1"/>
  <c r="J764" i="15"/>
  <c r="N764" i="15"/>
  <c r="O764" i="15"/>
  <c r="F765" i="15"/>
  <c r="W700" i="3"/>
  <c r="F755" i="7" s="1"/>
  <c r="M753" i="7"/>
  <c r="N753" i="7"/>
  <c r="U752" i="7"/>
  <c r="V752" i="7"/>
  <c r="B699" i="3"/>
  <c r="N752" i="7"/>
  <c r="M752" i="7"/>
  <c r="A762" i="15"/>
  <c r="AN697" i="3"/>
  <c r="C701" i="3"/>
  <c r="B766" i="15" s="1"/>
  <c r="G754" i="7"/>
  <c r="S701" i="3"/>
  <c r="R753" i="7"/>
  <c r="Q753" i="7"/>
  <c r="Z753" i="7"/>
  <c r="Y753" i="7"/>
  <c r="V753" i="7"/>
  <c r="U753" i="7"/>
  <c r="E755" i="7"/>
  <c r="E754" i="7"/>
  <c r="Z752" i="7"/>
  <c r="Y752" i="7"/>
  <c r="AP698" i="3"/>
  <c r="J753" i="7"/>
  <c r="AH698" i="3"/>
  <c r="P763" i="15" s="1"/>
  <c r="N700" i="3"/>
  <c r="R700" i="3" s="1"/>
  <c r="K765" i="15" s="1"/>
  <c r="B755" i="7"/>
  <c r="F701" i="3"/>
  <c r="E766" i="15" s="1"/>
  <c r="G701" i="3"/>
  <c r="H701" i="3"/>
  <c r="AA756" i="7"/>
  <c r="Q766" i="15" s="1"/>
  <c r="I756" i="7"/>
  <c r="AK701" i="3"/>
  <c r="B700" i="3"/>
  <c r="R752" i="7"/>
  <c r="Q752" i="7"/>
  <c r="AN698" i="3"/>
  <c r="A763" i="15"/>
  <c r="J752" i="7"/>
  <c r="AH697" i="3"/>
  <c r="P762" i="15" s="1"/>
  <c r="AP697" i="3"/>
  <c r="I702" i="3"/>
  <c r="E702" i="3"/>
  <c r="C767" i="15" s="1"/>
  <c r="D702" i="3"/>
  <c r="S702" i="3"/>
  <c r="D766" i="15" l="1"/>
  <c r="F766" i="15" s="1"/>
  <c r="J766" i="15"/>
  <c r="N766" i="15"/>
  <c r="O766" i="15"/>
  <c r="AR699" i="3"/>
  <c r="AT699" i="3" s="1"/>
  <c r="AR700" i="3"/>
  <c r="AT700" i="3" s="1"/>
  <c r="D754" i="7"/>
  <c r="T754" i="7" a="1"/>
  <c r="T754" i="7" s="1"/>
  <c r="K754" i="7" a="1"/>
  <c r="K754" i="7" s="1"/>
  <c r="P754" i="7" a="1"/>
  <c r="P754" i="7" s="1"/>
  <c r="W754" i="7" a="1"/>
  <c r="W754" i="7" s="1"/>
  <c r="O754" i="7" a="1"/>
  <c r="O754" i="7" s="1"/>
  <c r="S754" i="7" a="1"/>
  <c r="S754" i="7" s="1"/>
  <c r="L754" i="7" a="1"/>
  <c r="L754" i="7" s="1"/>
  <c r="X754" i="7" a="1"/>
  <c r="X754" i="7" s="1"/>
  <c r="AK702" i="3"/>
  <c r="I757" i="7"/>
  <c r="F702" i="3"/>
  <c r="E767" i="15" s="1"/>
  <c r="B701" i="3"/>
  <c r="B756" i="7"/>
  <c r="N701" i="3"/>
  <c r="R701" i="3" s="1"/>
  <c r="K766" i="15" s="1"/>
  <c r="C702" i="3"/>
  <c r="B767" i="15" s="1"/>
  <c r="G702" i="3"/>
  <c r="H702" i="3"/>
  <c r="AA757" i="7"/>
  <c r="Q767" i="15" s="1"/>
  <c r="G755" i="7"/>
  <c r="H753" i="7"/>
  <c r="AQ698" i="3"/>
  <c r="H752" i="7"/>
  <c r="AQ697" i="3"/>
  <c r="E756" i="7"/>
  <c r="W701" i="3"/>
  <c r="F756" i="7" s="1"/>
  <c r="D755" i="7"/>
  <c r="X755" i="7" a="1"/>
  <c r="X755" i="7" s="1"/>
  <c r="O755" i="7" a="1"/>
  <c r="O755" i="7" s="1"/>
  <c r="P755" i="7" a="1"/>
  <c r="P755" i="7" s="1"/>
  <c r="S755" i="7" a="1"/>
  <c r="S755" i="7" s="1"/>
  <c r="K755" i="7" a="1"/>
  <c r="K755" i="7" s="1"/>
  <c r="T755" i="7" a="1"/>
  <c r="T755" i="7" s="1"/>
  <c r="W755" i="7" a="1"/>
  <c r="W755" i="7" s="1"/>
  <c r="L755" i="7" a="1"/>
  <c r="L755" i="7" s="1"/>
  <c r="I703" i="3"/>
  <c r="D703" i="3"/>
  <c r="E703" i="3"/>
  <c r="C768" i="15" s="1"/>
  <c r="D767" i="15" l="1"/>
  <c r="F767" i="15" s="1"/>
  <c r="J767" i="15"/>
  <c r="N767" i="15"/>
  <c r="O767" i="15"/>
  <c r="W702" i="3"/>
  <c r="F757" i="7" s="1"/>
  <c r="S703" i="3"/>
  <c r="AR701" i="3"/>
  <c r="AT701" i="3" s="1"/>
  <c r="AN700" i="3"/>
  <c r="B702" i="3"/>
  <c r="N754" i="7"/>
  <c r="M754" i="7"/>
  <c r="Q754" i="7"/>
  <c r="R754" i="7"/>
  <c r="AA758" i="7"/>
  <c r="Q768" i="15" s="1"/>
  <c r="G703" i="3"/>
  <c r="H703" i="3"/>
  <c r="A764" i="15"/>
  <c r="AN699" i="3"/>
  <c r="U755" i="7"/>
  <c r="V755" i="7"/>
  <c r="L756" i="7" a="1"/>
  <c r="L756" i="7" s="1"/>
  <c r="K756" i="7" a="1"/>
  <c r="K756" i="7" s="1"/>
  <c r="W756" i="7" a="1"/>
  <c r="W756" i="7" s="1"/>
  <c r="D756" i="7"/>
  <c r="P756" i="7" a="1"/>
  <c r="P756" i="7" s="1"/>
  <c r="S756" i="7" a="1"/>
  <c r="S756" i="7" s="1"/>
  <c r="X756" i="7" a="1"/>
  <c r="X756" i="7" s="1"/>
  <c r="T756" i="7" a="1"/>
  <c r="T756" i="7" s="1"/>
  <c r="O756" i="7" a="1"/>
  <c r="O756" i="7" s="1"/>
  <c r="AH700" i="3"/>
  <c r="P765" i="15" s="1"/>
  <c r="J755" i="7"/>
  <c r="AP700" i="3"/>
  <c r="I758" i="7"/>
  <c r="AH699" i="3"/>
  <c r="P764" i="15" s="1"/>
  <c r="J754" i="7"/>
  <c r="AP699" i="3"/>
  <c r="Z755" i="7"/>
  <c r="Y755" i="7"/>
  <c r="A765" i="15"/>
  <c r="G756" i="7"/>
  <c r="U754" i="7"/>
  <c r="V754" i="7"/>
  <c r="Q755" i="7"/>
  <c r="R755" i="7"/>
  <c r="C703" i="3"/>
  <c r="B768" i="15" s="1"/>
  <c r="AK703" i="3"/>
  <c r="M755" i="7"/>
  <c r="N755" i="7"/>
  <c r="B757" i="7"/>
  <c r="N702" i="3"/>
  <c r="R702" i="3" s="1"/>
  <c r="K767" i="15" s="1"/>
  <c r="E757" i="7"/>
  <c r="Z754" i="7"/>
  <c r="Y754" i="7"/>
  <c r="I704" i="3"/>
  <c r="E704" i="3"/>
  <c r="C769" i="15" s="1"/>
  <c r="D704" i="3"/>
  <c r="S704" i="3" l="1"/>
  <c r="AN701" i="3"/>
  <c r="I759" i="7"/>
  <c r="P757" i="7" a="1"/>
  <c r="P757" i="7" s="1"/>
  <c r="K757" i="7" a="1"/>
  <c r="K757" i="7" s="1"/>
  <c r="O757" i="7" a="1"/>
  <c r="O757" i="7" s="1"/>
  <c r="T757" i="7" a="1"/>
  <c r="T757" i="7" s="1"/>
  <c r="S757" i="7" a="1"/>
  <c r="S757" i="7" s="1"/>
  <c r="D757" i="7"/>
  <c r="X757" i="7" a="1"/>
  <c r="X757" i="7" s="1"/>
  <c r="W757" i="7" a="1"/>
  <c r="W757" i="7" s="1"/>
  <c r="L757" i="7" a="1"/>
  <c r="L757" i="7" s="1"/>
  <c r="F703" i="3"/>
  <c r="E768" i="15" s="1"/>
  <c r="B758" i="7"/>
  <c r="N703" i="3"/>
  <c r="R703" i="3" s="1"/>
  <c r="K768" i="15" s="1"/>
  <c r="H754" i="7"/>
  <c r="AQ699" i="3"/>
  <c r="Z756" i="7"/>
  <c r="Y756" i="7"/>
  <c r="AK704" i="3"/>
  <c r="G704" i="3"/>
  <c r="H704" i="3"/>
  <c r="AA759" i="7"/>
  <c r="Q769" i="15" s="1"/>
  <c r="F704" i="3"/>
  <c r="E769" i="15" s="1"/>
  <c r="W703" i="3"/>
  <c r="F758" i="7" s="1"/>
  <c r="J756" i="7"/>
  <c r="AH701" i="3"/>
  <c r="P766" i="15" s="1"/>
  <c r="AP701" i="3"/>
  <c r="Q756" i="7"/>
  <c r="R756" i="7"/>
  <c r="M756" i="7"/>
  <c r="N756" i="7"/>
  <c r="C704" i="3"/>
  <c r="B769" i="15" s="1"/>
  <c r="G757" i="7"/>
  <c r="H755" i="7"/>
  <c r="AQ700" i="3"/>
  <c r="V756" i="7"/>
  <c r="U756" i="7"/>
  <c r="A766" i="15"/>
  <c r="AR702" i="3"/>
  <c r="AT702" i="3" s="1"/>
  <c r="I705" i="3"/>
  <c r="D705" i="3"/>
  <c r="E705" i="3"/>
  <c r="C770" i="15" s="1"/>
  <c r="D769" i="15" l="1"/>
  <c r="J769" i="15"/>
  <c r="N769" i="15"/>
  <c r="O769" i="15"/>
  <c r="F769" i="15"/>
  <c r="D768" i="15"/>
  <c r="F768" i="15" s="1"/>
  <c r="J768" i="15"/>
  <c r="N768" i="15"/>
  <c r="O768" i="15"/>
  <c r="S705" i="3"/>
  <c r="F705" i="3"/>
  <c r="E770" i="15" s="1"/>
  <c r="AN702" i="3"/>
  <c r="N757" i="7"/>
  <c r="M757" i="7"/>
  <c r="Q757" i="7"/>
  <c r="R757" i="7"/>
  <c r="AK705" i="3"/>
  <c r="B704" i="3"/>
  <c r="H756" i="7"/>
  <c r="AQ701" i="3"/>
  <c r="B703" i="3"/>
  <c r="Y757" i="7"/>
  <c r="Z757" i="7"/>
  <c r="E759" i="7"/>
  <c r="A767" i="15"/>
  <c r="I760" i="7"/>
  <c r="W704" i="3"/>
  <c r="F759" i="7" s="1"/>
  <c r="N704" i="3"/>
  <c r="R704" i="3" s="1"/>
  <c r="K769" i="15" s="1"/>
  <c r="B759" i="7"/>
  <c r="AH702" i="3"/>
  <c r="P767" i="15" s="1"/>
  <c r="J757" i="7"/>
  <c r="AP702" i="3"/>
  <c r="G758" i="7"/>
  <c r="E758" i="7"/>
  <c r="C705" i="3"/>
  <c r="B770" i="15" s="1"/>
  <c r="G705" i="3"/>
  <c r="H705" i="3"/>
  <c r="AA760" i="7"/>
  <c r="Q770" i="15" s="1"/>
  <c r="U757" i="7"/>
  <c r="V757" i="7"/>
  <c r="I706" i="3"/>
  <c r="E706" i="3"/>
  <c r="C771" i="15" s="1"/>
  <c r="D706" i="3"/>
  <c r="D770" i="15" l="1"/>
  <c r="F770" i="15" s="1"/>
  <c r="J770" i="15"/>
  <c r="N770" i="15"/>
  <c r="O770" i="15"/>
  <c r="S706" i="3"/>
  <c r="T758" i="7" a="1"/>
  <c r="T758" i="7" s="1"/>
  <c r="K758" i="7" a="1"/>
  <c r="K758" i="7" s="1"/>
  <c r="S758" i="7" a="1"/>
  <c r="S758" i="7" s="1"/>
  <c r="P758" i="7" a="1"/>
  <c r="P758" i="7" s="1"/>
  <c r="O758" i="7" a="1"/>
  <c r="O758" i="7" s="1"/>
  <c r="W758" i="7" a="1"/>
  <c r="W758" i="7" s="1"/>
  <c r="X758" i="7" a="1"/>
  <c r="X758" i="7" s="1"/>
  <c r="D758" i="7"/>
  <c r="L758" i="7" a="1"/>
  <c r="L758" i="7" s="1"/>
  <c r="H757" i="7"/>
  <c r="AQ702" i="3"/>
  <c r="E760" i="7"/>
  <c r="T759" i="7" a="1"/>
  <c r="T759" i="7" s="1"/>
  <c r="L759" i="7" a="1"/>
  <c r="L759" i="7" s="1"/>
  <c r="K759" i="7" a="1"/>
  <c r="K759" i="7" s="1"/>
  <c r="X759" i="7" a="1"/>
  <c r="X759" i="7" s="1"/>
  <c r="O759" i="7" a="1"/>
  <c r="O759" i="7" s="1"/>
  <c r="D759" i="7"/>
  <c r="W759" i="7" a="1"/>
  <c r="W759" i="7" s="1"/>
  <c r="P759" i="7" a="1"/>
  <c r="P759" i="7" s="1"/>
  <c r="S759" i="7" a="1"/>
  <c r="S759" i="7" s="1"/>
  <c r="AK706" i="3"/>
  <c r="I761" i="7"/>
  <c r="C706" i="3"/>
  <c r="B771" i="15" s="1"/>
  <c r="H706" i="3"/>
  <c r="AA761" i="7"/>
  <c r="Q771" i="15" s="1"/>
  <c r="G706" i="3"/>
  <c r="F706" i="3"/>
  <c r="E771" i="15" s="1"/>
  <c r="W705" i="3"/>
  <c r="F760" i="7" s="1"/>
  <c r="G759" i="7"/>
  <c r="B705" i="3"/>
  <c r="AR704" i="3"/>
  <c r="AT704" i="3" s="1"/>
  <c r="N705" i="3"/>
  <c r="R705" i="3" s="1"/>
  <c r="K770" i="15" s="1"/>
  <c r="B760" i="7"/>
  <c r="AR703" i="3"/>
  <c r="AT703" i="3" s="1"/>
  <c r="I707" i="3"/>
  <c r="D707" i="3"/>
  <c r="E707" i="3"/>
  <c r="C772" i="15" s="1"/>
  <c r="D771" i="15" l="1"/>
  <c r="J771" i="15"/>
  <c r="N771" i="15"/>
  <c r="O771" i="15"/>
  <c r="F771" i="15"/>
  <c r="S707" i="3"/>
  <c r="AK707" i="3"/>
  <c r="C707" i="3"/>
  <c r="B772" i="15" s="1"/>
  <c r="J759" i="7"/>
  <c r="AH704" i="3"/>
  <c r="P769" i="15" s="1"/>
  <c r="AP704" i="3"/>
  <c r="B706" i="3"/>
  <c r="M759" i="7"/>
  <c r="N759" i="7"/>
  <c r="R758" i="7"/>
  <c r="Q758" i="7"/>
  <c r="E761" i="7"/>
  <c r="N706" i="3"/>
  <c r="R706" i="3" s="1"/>
  <c r="K771" i="15" s="1"/>
  <c r="B761" i="7"/>
  <c r="U759" i="7"/>
  <c r="V759" i="7"/>
  <c r="Z758" i="7"/>
  <c r="Y758" i="7"/>
  <c r="G707" i="3"/>
  <c r="H707" i="3"/>
  <c r="AA762" i="7"/>
  <c r="Q772" i="15" s="1"/>
  <c r="I762" i="7"/>
  <c r="F707" i="3"/>
  <c r="E772" i="15" s="1"/>
  <c r="G760" i="7"/>
  <c r="AN704" i="3"/>
  <c r="A769" i="15"/>
  <c r="A768" i="15"/>
  <c r="AP703" i="3"/>
  <c r="AH703" i="3"/>
  <c r="P768" i="15" s="1"/>
  <c r="J758" i="7"/>
  <c r="R759" i="7"/>
  <c r="Q759" i="7"/>
  <c r="Y759" i="7"/>
  <c r="Z759" i="7"/>
  <c r="S760" i="7" a="1"/>
  <c r="S760" i="7" s="1"/>
  <c r="D760" i="7"/>
  <c r="P760" i="7" a="1"/>
  <c r="P760" i="7" s="1"/>
  <c r="W760" i="7" a="1"/>
  <c r="W760" i="7" s="1"/>
  <c r="L760" i="7" a="1"/>
  <c r="L760" i="7" s="1"/>
  <c r="K760" i="7" a="1"/>
  <c r="K760" i="7" s="1"/>
  <c r="T760" i="7" a="1"/>
  <c r="T760" i="7" s="1"/>
  <c r="X760" i="7" a="1"/>
  <c r="X760" i="7" s="1"/>
  <c r="O760" i="7" a="1"/>
  <c r="O760" i="7" s="1"/>
  <c r="AR705" i="3"/>
  <c r="AT705" i="3" s="1"/>
  <c r="W706" i="3"/>
  <c r="F761" i="7" s="1"/>
  <c r="AN703" i="3"/>
  <c r="N758" i="7"/>
  <c r="M758" i="7"/>
  <c r="U758" i="7"/>
  <c r="V758" i="7"/>
  <c r="I708" i="3"/>
  <c r="E708" i="3"/>
  <c r="C773" i="15" s="1"/>
  <c r="D708" i="3"/>
  <c r="D772" i="15" l="1"/>
  <c r="J772" i="15"/>
  <c r="N772" i="15"/>
  <c r="O772" i="15"/>
  <c r="F772" i="15"/>
  <c r="AR706" i="3"/>
  <c r="AT706" i="3" s="1"/>
  <c r="AK708" i="3"/>
  <c r="C708" i="3"/>
  <c r="B773" i="15" s="1"/>
  <c r="G761" i="7"/>
  <c r="Z760" i="7"/>
  <c r="Y760" i="7"/>
  <c r="A770" i="15"/>
  <c r="M760" i="7"/>
  <c r="N760" i="7"/>
  <c r="AN705" i="3"/>
  <c r="I763" i="7"/>
  <c r="S708" i="3"/>
  <c r="AA763" i="7"/>
  <c r="Q773" i="15" s="1"/>
  <c r="H708" i="3"/>
  <c r="G708" i="3"/>
  <c r="U760" i="7"/>
  <c r="V760" i="7"/>
  <c r="Q760" i="7"/>
  <c r="R760" i="7"/>
  <c r="B707" i="3"/>
  <c r="X761" i="7" a="1"/>
  <c r="X761" i="7" s="1"/>
  <c r="S761" i="7" a="1"/>
  <c r="S761" i="7" s="1"/>
  <c r="K761" i="7" a="1"/>
  <c r="K761" i="7" s="1"/>
  <c r="D761" i="7"/>
  <c r="P761" i="7" a="1"/>
  <c r="P761" i="7" s="1"/>
  <c r="T761" i="7" a="1"/>
  <c r="T761" i="7" s="1"/>
  <c r="W761" i="7" a="1"/>
  <c r="W761" i="7" s="1"/>
  <c r="O761" i="7" a="1"/>
  <c r="O761" i="7" s="1"/>
  <c r="L761" i="7" a="1"/>
  <c r="L761" i="7" s="1"/>
  <c r="AH705" i="3"/>
  <c r="P770" i="15" s="1"/>
  <c r="J760" i="7"/>
  <c r="AP705" i="3"/>
  <c r="B762" i="7"/>
  <c r="N707" i="3"/>
  <c r="R707" i="3" s="1"/>
  <c r="K772" i="15" s="1"/>
  <c r="AQ703" i="3"/>
  <c r="H758" i="7"/>
  <c r="E762" i="7"/>
  <c r="H759" i="7"/>
  <c r="AQ704" i="3"/>
  <c r="W707" i="3"/>
  <c r="F762" i="7" s="1"/>
  <c r="I709" i="3"/>
  <c r="D709" i="3"/>
  <c r="E709" i="3"/>
  <c r="C774" i="15" s="1"/>
  <c r="F709" i="3" l="1"/>
  <c r="E774" i="15" s="1"/>
  <c r="W708" i="3"/>
  <c r="F763" i="7" s="1"/>
  <c r="I764" i="7"/>
  <c r="AK709" i="3"/>
  <c r="C709" i="3"/>
  <c r="B774" i="15" s="1"/>
  <c r="G709" i="3"/>
  <c r="AA764" i="7"/>
  <c r="Q774" i="15" s="1"/>
  <c r="H709" i="3"/>
  <c r="AN706" i="3"/>
  <c r="H760" i="7"/>
  <c r="AQ705" i="3"/>
  <c r="V761" i="7"/>
  <c r="U761" i="7"/>
  <c r="N761" i="7"/>
  <c r="M761" i="7"/>
  <c r="R761" i="7"/>
  <c r="Q761" i="7"/>
  <c r="Z761" i="7"/>
  <c r="Y761" i="7"/>
  <c r="F708" i="3"/>
  <c r="E773" i="15" s="1"/>
  <c r="K762" i="7" a="1"/>
  <c r="K762" i="7" s="1"/>
  <c r="T762" i="7" a="1"/>
  <c r="T762" i="7" s="1"/>
  <c r="S762" i="7" a="1"/>
  <c r="S762" i="7" s="1"/>
  <c r="O762" i="7" a="1"/>
  <c r="O762" i="7" s="1"/>
  <c r="L762" i="7" a="1"/>
  <c r="L762" i="7" s="1"/>
  <c r="W762" i="7" a="1"/>
  <c r="W762" i="7" s="1"/>
  <c r="P762" i="7" a="1"/>
  <c r="P762" i="7" s="1"/>
  <c r="D762" i="7"/>
  <c r="X762" i="7" a="1"/>
  <c r="X762" i="7" s="1"/>
  <c r="AR707" i="3"/>
  <c r="AT707" i="3" s="1"/>
  <c r="J761" i="7"/>
  <c r="AH706" i="3"/>
  <c r="P771" i="15" s="1"/>
  <c r="AP706" i="3"/>
  <c r="S709" i="3"/>
  <c r="G762" i="7"/>
  <c r="A771" i="15"/>
  <c r="N708" i="3"/>
  <c r="R708" i="3" s="1"/>
  <c r="K773" i="15" s="1"/>
  <c r="B763" i="7"/>
  <c r="I710" i="3"/>
  <c r="E710" i="3"/>
  <c r="C775" i="15" s="1"/>
  <c r="D710" i="3"/>
  <c r="D773" i="15" l="1"/>
  <c r="F773" i="15" s="1"/>
  <c r="J773" i="15"/>
  <c r="N773" i="15"/>
  <c r="O773" i="15"/>
  <c r="D774" i="15"/>
  <c r="F774" i="15" s="1"/>
  <c r="J774" i="15"/>
  <c r="N774" i="15"/>
  <c r="O774" i="15"/>
  <c r="R762" i="7"/>
  <c r="Q762" i="7"/>
  <c r="AN707" i="3"/>
  <c r="AK710" i="3"/>
  <c r="I765" i="7"/>
  <c r="C710" i="3"/>
  <c r="B775" i="15" s="1"/>
  <c r="AA765" i="7"/>
  <c r="Q775" i="15" s="1"/>
  <c r="G710" i="3"/>
  <c r="H710" i="3"/>
  <c r="W709" i="3"/>
  <c r="F764" i="7" s="1"/>
  <c r="S710" i="3"/>
  <c r="F710" i="3"/>
  <c r="E775" i="15" s="1"/>
  <c r="V762" i="7"/>
  <c r="U762" i="7"/>
  <c r="A772" i="15"/>
  <c r="B764" i="7"/>
  <c r="N709" i="3"/>
  <c r="R709" i="3" s="1"/>
  <c r="K774" i="15" s="1"/>
  <c r="H761" i="7"/>
  <c r="AQ706" i="3"/>
  <c r="Z762" i="7"/>
  <c r="Y762" i="7"/>
  <c r="M762" i="7"/>
  <c r="N762" i="7"/>
  <c r="E763" i="7"/>
  <c r="B709" i="3"/>
  <c r="AH707" i="3"/>
  <c r="P772" i="15" s="1"/>
  <c r="J762" i="7"/>
  <c r="AP707" i="3"/>
  <c r="G763" i="7"/>
  <c r="B708" i="3"/>
  <c r="E764" i="7"/>
  <c r="I711" i="3"/>
  <c r="D711" i="3"/>
  <c r="E711" i="3"/>
  <c r="C776" i="15" s="1"/>
  <c r="D775" i="15" l="1"/>
  <c r="J775" i="15"/>
  <c r="N775" i="15"/>
  <c r="O775" i="15"/>
  <c r="F775" i="15"/>
  <c r="E765" i="7"/>
  <c r="W710" i="3"/>
  <c r="F765" i="7" s="1"/>
  <c r="I766" i="7"/>
  <c r="AR708" i="3"/>
  <c r="AT708" i="3" s="1"/>
  <c r="AR709" i="3"/>
  <c r="AT709" i="3" s="1"/>
  <c r="AK711" i="3"/>
  <c r="S711" i="3"/>
  <c r="AA766" i="7"/>
  <c r="Q776" i="15" s="1"/>
  <c r="G711" i="3"/>
  <c r="H711" i="3"/>
  <c r="X764" i="7" a="1"/>
  <c r="X764" i="7" s="1"/>
  <c r="D764" i="7"/>
  <c r="W764" i="7" a="1"/>
  <c r="W764" i="7" s="1"/>
  <c r="K764" i="7" a="1"/>
  <c r="K764" i="7" s="1"/>
  <c r="O764" i="7" a="1"/>
  <c r="O764" i="7" s="1"/>
  <c r="T764" i="7" a="1"/>
  <c r="T764" i="7" s="1"/>
  <c r="L764" i="7" a="1"/>
  <c r="L764" i="7" s="1"/>
  <c r="S764" i="7" a="1"/>
  <c r="S764" i="7" s="1"/>
  <c r="P764" i="7" a="1"/>
  <c r="P764" i="7" s="1"/>
  <c r="B710" i="3"/>
  <c r="N710" i="3"/>
  <c r="R710" i="3" s="1"/>
  <c r="K775" i="15" s="1"/>
  <c r="B765" i="7"/>
  <c r="C711" i="3"/>
  <c r="B776" i="15" s="1"/>
  <c r="H762" i="7"/>
  <c r="AQ707" i="3"/>
  <c r="G764" i="7"/>
  <c r="O763" i="7" a="1"/>
  <c r="O763" i="7" s="1"/>
  <c r="W763" i="7" a="1"/>
  <c r="W763" i="7" s="1"/>
  <c r="T763" i="7" a="1"/>
  <c r="T763" i="7" s="1"/>
  <c r="K763" i="7" a="1"/>
  <c r="K763" i="7" s="1"/>
  <c r="S763" i="7" a="1"/>
  <c r="S763" i="7" s="1"/>
  <c r="L763" i="7" a="1"/>
  <c r="L763" i="7" s="1"/>
  <c r="D763" i="7"/>
  <c r="X763" i="7" a="1"/>
  <c r="X763" i="7" s="1"/>
  <c r="P763" i="7" a="1"/>
  <c r="P763" i="7" s="1"/>
  <c r="I712" i="3"/>
  <c r="E712" i="3"/>
  <c r="C777" i="15" s="1"/>
  <c r="D712" i="3"/>
  <c r="S712" i="3" l="1"/>
  <c r="N763" i="7"/>
  <c r="M763" i="7"/>
  <c r="AK712" i="3"/>
  <c r="Q763" i="7"/>
  <c r="R763" i="7"/>
  <c r="G765" i="7"/>
  <c r="AN709" i="3"/>
  <c r="W765" i="7" a="1"/>
  <c r="W765" i="7" s="1"/>
  <c r="T765" i="7" a="1"/>
  <c r="T765" i="7" s="1"/>
  <c r="D765" i="7"/>
  <c r="K765" i="7" a="1"/>
  <c r="K765" i="7" s="1"/>
  <c r="P765" i="7" a="1"/>
  <c r="P765" i="7" s="1"/>
  <c r="O765" i="7" a="1"/>
  <c r="O765" i="7" s="1"/>
  <c r="S765" i="7" a="1"/>
  <c r="S765" i="7" s="1"/>
  <c r="L765" i="7" a="1"/>
  <c r="L765" i="7" s="1"/>
  <c r="X765" i="7" a="1"/>
  <c r="X765" i="7" s="1"/>
  <c r="AH708" i="3"/>
  <c r="P773" i="15" s="1"/>
  <c r="J763" i="7"/>
  <c r="AP708" i="3"/>
  <c r="A773" i="15"/>
  <c r="B766" i="7"/>
  <c r="N711" i="3"/>
  <c r="R711" i="3" s="1"/>
  <c r="K776" i="15" s="1"/>
  <c r="N764" i="7"/>
  <c r="M764" i="7"/>
  <c r="J764" i="7"/>
  <c r="AH709" i="3"/>
  <c r="P774" i="15" s="1"/>
  <c r="AP709" i="3"/>
  <c r="I767" i="7"/>
  <c r="AA767" i="7"/>
  <c r="Q777" i="15" s="1"/>
  <c r="G712" i="3"/>
  <c r="H712" i="3"/>
  <c r="F712" i="3"/>
  <c r="E777" i="15" s="1"/>
  <c r="Z763" i="7"/>
  <c r="Y763" i="7"/>
  <c r="C712" i="3"/>
  <c r="B777" i="15" s="1"/>
  <c r="U763" i="7"/>
  <c r="V763" i="7"/>
  <c r="W711" i="3"/>
  <c r="F766" i="7" s="1"/>
  <c r="AR710" i="3"/>
  <c r="AT710" i="3" s="1"/>
  <c r="U764" i="7"/>
  <c r="V764" i="7"/>
  <c r="A774" i="15"/>
  <c r="R764" i="7"/>
  <c r="Q764" i="7"/>
  <c r="Z764" i="7"/>
  <c r="Y764" i="7"/>
  <c r="F711" i="3"/>
  <c r="E776" i="15" s="1"/>
  <c r="AN708" i="3"/>
  <c r="I713" i="3"/>
  <c r="D713" i="3"/>
  <c r="E713" i="3"/>
  <c r="C778" i="15" s="1"/>
  <c r="D776" i="15" l="1"/>
  <c r="F776" i="15" s="1"/>
  <c r="J776" i="15"/>
  <c r="N776" i="15"/>
  <c r="O776" i="15"/>
  <c r="D777" i="15"/>
  <c r="J777" i="15"/>
  <c r="N777" i="15"/>
  <c r="O777" i="15"/>
  <c r="F777" i="15"/>
  <c r="W712" i="3"/>
  <c r="F767" i="7" s="1"/>
  <c r="S713" i="3"/>
  <c r="C713" i="3"/>
  <c r="B778" i="15" s="1"/>
  <c r="H713" i="3"/>
  <c r="G713" i="3"/>
  <c r="AA768" i="7"/>
  <c r="Q778" i="15" s="1"/>
  <c r="B711" i="3"/>
  <c r="A775" i="15"/>
  <c r="Z765" i="7"/>
  <c r="Y765" i="7"/>
  <c r="Q765" i="7"/>
  <c r="R765" i="7"/>
  <c r="F713" i="3"/>
  <c r="E778" i="15" s="1"/>
  <c r="E766" i="7"/>
  <c r="E767" i="7"/>
  <c r="AH710" i="3"/>
  <c r="P775" i="15" s="1"/>
  <c r="J765" i="7"/>
  <c r="AP710" i="3"/>
  <c r="N765" i="7"/>
  <c r="M765" i="7"/>
  <c r="AN710" i="3"/>
  <c r="H763" i="7"/>
  <c r="AQ708" i="3"/>
  <c r="B767" i="7"/>
  <c r="N712" i="3"/>
  <c r="R712" i="3" s="1"/>
  <c r="K777" i="15" s="1"/>
  <c r="B712" i="3"/>
  <c r="H764" i="7"/>
  <c r="AQ709" i="3"/>
  <c r="I768" i="7"/>
  <c r="AK713" i="3"/>
  <c r="G766" i="7"/>
  <c r="V765" i="7"/>
  <c r="U765" i="7"/>
  <c r="I714" i="3"/>
  <c r="E714" i="3"/>
  <c r="C779" i="15" s="1"/>
  <c r="D714" i="3"/>
  <c r="D778" i="15" l="1"/>
  <c r="J778" i="15"/>
  <c r="N778" i="15"/>
  <c r="O778" i="15"/>
  <c r="F778" i="15"/>
  <c r="W713" i="3"/>
  <c r="F768" i="7" s="1"/>
  <c r="S714" i="3"/>
  <c r="AR711" i="3"/>
  <c r="AT711" i="3" s="1"/>
  <c r="AK714" i="3"/>
  <c r="I769" i="7"/>
  <c r="F714" i="3"/>
  <c r="E779" i="15" s="1"/>
  <c r="AR712" i="3"/>
  <c r="AT712" i="3" s="1"/>
  <c r="O767" i="7" a="1"/>
  <c r="O767" i="7" s="1"/>
  <c r="K767" i="7" a="1"/>
  <c r="K767" i="7" s="1"/>
  <c r="T767" i="7" a="1"/>
  <c r="T767" i="7" s="1"/>
  <c r="L767" i="7" a="1"/>
  <c r="L767" i="7" s="1"/>
  <c r="P767" i="7" a="1"/>
  <c r="P767" i="7" s="1"/>
  <c r="S767" i="7" a="1"/>
  <c r="S767" i="7" s="1"/>
  <c r="W767" i="7" a="1"/>
  <c r="W767" i="7" s="1"/>
  <c r="D767" i="7"/>
  <c r="X767" i="7" a="1"/>
  <c r="X767" i="7" s="1"/>
  <c r="B713" i="3"/>
  <c r="N713" i="3"/>
  <c r="R713" i="3" s="1"/>
  <c r="K778" i="15" s="1"/>
  <c r="B768" i="7"/>
  <c r="E768" i="7"/>
  <c r="C714" i="3"/>
  <c r="B779" i="15" s="1"/>
  <c r="G714" i="3"/>
  <c r="H714" i="3"/>
  <c r="AA769" i="7"/>
  <c r="Q779" i="15" s="1"/>
  <c r="H765" i="7"/>
  <c r="AQ710" i="3"/>
  <c r="P766" i="7" a="1"/>
  <c r="P766" i="7" s="1"/>
  <c r="O766" i="7" a="1"/>
  <c r="O766" i="7" s="1"/>
  <c r="K766" i="7" a="1"/>
  <c r="K766" i="7" s="1"/>
  <c r="S766" i="7" a="1"/>
  <c r="S766" i="7" s="1"/>
  <c r="T766" i="7" a="1"/>
  <c r="T766" i="7" s="1"/>
  <c r="W766" i="7" a="1"/>
  <c r="W766" i="7" s="1"/>
  <c r="L766" i="7" a="1"/>
  <c r="L766" i="7" s="1"/>
  <c r="X766" i="7" a="1"/>
  <c r="X766" i="7" s="1"/>
  <c r="D766" i="7"/>
  <c r="G767" i="7"/>
  <c r="I715" i="3"/>
  <c r="D715" i="3"/>
  <c r="E715" i="3"/>
  <c r="C780" i="15" s="1"/>
  <c r="D779" i="15" l="1"/>
  <c r="F779" i="15" s="1"/>
  <c r="J779" i="15"/>
  <c r="N779" i="15"/>
  <c r="O779" i="15"/>
  <c r="W714" i="3"/>
  <c r="F769" i="7" s="1"/>
  <c r="G768" i="7"/>
  <c r="J766" i="7"/>
  <c r="AH711" i="3"/>
  <c r="P776" i="15" s="1"/>
  <c r="AP711" i="3"/>
  <c r="U767" i="7"/>
  <c r="V767" i="7"/>
  <c r="E769" i="7"/>
  <c r="Y766" i="7"/>
  <c r="Z766" i="7"/>
  <c r="N714" i="3"/>
  <c r="R714" i="3" s="1"/>
  <c r="K779" i="15" s="1"/>
  <c r="B769" i="7"/>
  <c r="A776" i="15"/>
  <c r="A777" i="15"/>
  <c r="AR713" i="3"/>
  <c r="AT713" i="3" s="1"/>
  <c r="I770" i="7"/>
  <c r="G715" i="3"/>
  <c r="H715" i="3"/>
  <c r="AA770" i="7"/>
  <c r="Q780" i="15" s="1"/>
  <c r="AH712" i="3"/>
  <c r="P777" i="15" s="1"/>
  <c r="J767" i="7"/>
  <c r="AP712" i="3"/>
  <c r="D768" i="7"/>
  <c r="P768" i="7" a="1"/>
  <c r="P768" i="7" s="1"/>
  <c r="S768" i="7" a="1"/>
  <c r="S768" i="7" s="1"/>
  <c r="X768" i="7" a="1"/>
  <c r="X768" i="7" s="1"/>
  <c r="T768" i="7" a="1"/>
  <c r="T768" i="7" s="1"/>
  <c r="O768" i="7" a="1"/>
  <c r="O768" i="7" s="1"/>
  <c r="L768" i="7" a="1"/>
  <c r="L768" i="7" s="1"/>
  <c r="K768" i="7" a="1"/>
  <c r="K768" i="7" s="1"/>
  <c r="W768" i="7" a="1"/>
  <c r="W768" i="7" s="1"/>
  <c r="S715" i="3"/>
  <c r="C715" i="3"/>
  <c r="B780" i="15" s="1"/>
  <c r="AN711" i="3"/>
  <c r="Y767" i="7"/>
  <c r="Z767" i="7"/>
  <c r="Q767" i="7"/>
  <c r="R767" i="7"/>
  <c r="M766" i="7"/>
  <c r="N766" i="7"/>
  <c r="AK715" i="3"/>
  <c r="AN712" i="3"/>
  <c r="U766" i="7"/>
  <c r="V766" i="7"/>
  <c r="R766" i="7"/>
  <c r="Q766" i="7"/>
  <c r="N767" i="7"/>
  <c r="M767" i="7"/>
  <c r="B714" i="3"/>
  <c r="I716" i="3"/>
  <c r="E716" i="3"/>
  <c r="C781" i="15" s="1"/>
  <c r="D716" i="3"/>
  <c r="S716" i="3" l="1"/>
  <c r="Z768" i="7"/>
  <c r="Y768" i="7"/>
  <c r="W715" i="3"/>
  <c r="F770" i="7" s="1"/>
  <c r="G769" i="7"/>
  <c r="I771" i="7"/>
  <c r="F715" i="3"/>
  <c r="E780" i="15" s="1"/>
  <c r="A778" i="15"/>
  <c r="B770" i="7"/>
  <c r="N715" i="3"/>
  <c r="R715" i="3" s="1"/>
  <c r="K780" i="15" s="1"/>
  <c r="N768" i="7"/>
  <c r="M768" i="7"/>
  <c r="S769" i="7" a="1"/>
  <c r="S769" i="7" s="1"/>
  <c r="K769" i="7" a="1"/>
  <c r="K769" i="7" s="1"/>
  <c r="W769" i="7" a="1"/>
  <c r="W769" i="7" s="1"/>
  <c r="X769" i="7" a="1"/>
  <c r="X769" i="7" s="1"/>
  <c r="T769" i="7" a="1"/>
  <c r="T769" i="7" s="1"/>
  <c r="P769" i="7" a="1"/>
  <c r="P769" i="7" s="1"/>
  <c r="L769" i="7" a="1"/>
  <c r="L769" i="7" s="1"/>
  <c r="O769" i="7" a="1"/>
  <c r="O769" i="7" s="1"/>
  <c r="D769" i="7"/>
  <c r="AP713" i="3"/>
  <c r="AH713" i="3"/>
  <c r="P778" i="15" s="1"/>
  <c r="J768" i="7"/>
  <c r="AK716" i="3"/>
  <c r="H716" i="3"/>
  <c r="G716" i="3"/>
  <c r="AA771" i="7"/>
  <c r="Q781" i="15" s="1"/>
  <c r="C716" i="3"/>
  <c r="B781" i="15" s="1"/>
  <c r="AR714" i="3"/>
  <c r="AT714" i="3" s="1"/>
  <c r="Q768" i="7"/>
  <c r="R768" i="7"/>
  <c r="AN713" i="3"/>
  <c r="H766" i="7"/>
  <c r="AQ711" i="3"/>
  <c r="V768" i="7"/>
  <c r="U768" i="7"/>
  <c r="H767" i="7"/>
  <c r="AQ712" i="3"/>
  <c r="I717" i="3"/>
  <c r="D717" i="3"/>
  <c r="E717" i="3"/>
  <c r="C782" i="15" s="1"/>
  <c r="D780" i="15" l="1"/>
  <c r="F780" i="15" s="1"/>
  <c r="J780" i="15"/>
  <c r="N780" i="15"/>
  <c r="O780" i="15"/>
  <c r="S717" i="3"/>
  <c r="W716" i="3"/>
  <c r="F771" i="7" s="1"/>
  <c r="V769" i="7"/>
  <c r="U769" i="7"/>
  <c r="B715" i="3"/>
  <c r="C717" i="3"/>
  <c r="B782" i="15" s="1"/>
  <c r="H717" i="3"/>
  <c r="AA772" i="7"/>
  <c r="Q782" i="15" s="1"/>
  <c r="G717" i="3"/>
  <c r="F716" i="3"/>
  <c r="E781" i="15" s="1"/>
  <c r="Z769" i="7"/>
  <c r="Y769" i="7"/>
  <c r="G770" i="7"/>
  <c r="F717" i="3"/>
  <c r="E782" i="15" s="1"/>
  <c r="N716" i="3"/>
  <c r="R716" i="3" s="1"/>
  <c r="K781" i="15" s="1"/>
  <c r="B771" i="7"/>
  <c r="AN714" i="3"/>
  <c r="J769" i="7"/>
  <c r="AH714" i="3"/>
  <c r="P779" i="15" s="1"/>
  <c r="AP714" i="3"/>
  <c r="H768" i="7"/>
  <c r="AQ713" i="3"/>
  <c r="M769" i="7"/>
  <c r="N769" i="7"/>
  <c r="I772" i="7"/>
  <c r="AK717" i="3"/>
  <c r="A779" i="15"/>
  <c r="Q769" i="7"/>
  <c r="R769" i="7"/>
  <c r="E770" i="7"/>
  <c r="I718" i="3"/>
  <c r="E718" i="3"/>
  <c r="C783" i="15" s="1"/>
  <c r="D718" i="3"/>
  <c r="D782" i="15" l="1"/>
  <c r="J782" i="15"/>
  <c r="N782" i="15"/>
  <c r="O782" i="15"/>
  <c r="D781" i="15"/>
  <c r="F781" i="15" s="1"/>
  <c r="J781" i="15"/>
  <c r="N781" i="15"/>
  <c r="O781" i="15"/>
  <c r="F782" i="15"/>
  <c r="AR715" i="3"/>
  <c r="AT715" i="3" s="1"/>
  <c r="AK718" i="3"/>
  <c r="I773" i="7"/>
  <c r="E772" i="7"/>
  <c r="B772" i="7"/>
  <c r="N717" i="3"/>
  <c r="R717" i="3" s="1"/>
  <c r="K782" i="15" s="1"/>
  <c r="W717" i="3"/>
  <c r="F772" i="7" s="1"/>
  <c r="S718" i="3"/>
  <c r="C718" i="3"/>
  <c r="B783" i="15" s="1"/>
  <c r="H718" i="3"/>
  <c r="AA773" i="7"/>
  <c r="Q783" i="15" s="1"/>
  <c r="G718" i="3"/>
  <c r="L770" i="7" a="1"/>
  <c r="L770" i="7" s="1"/>
  <c r="P770" i="7" a="1"/>
  <c r="P770" i="7" s="1"/>
  <c r="W770" i="7" a="1"/>
  <c r="W770" i="7" s="1"/>
  <c r="O770" i="7" a="1"/>
  <c r="O770" i="7" s="1"/>
  <c r="K770" i="7" a="1"/>
  <c r="K770" i="7" s="1"/>
  <c r="X770" i="7" a="1"/>
  <c r="X770" i="7" s="1"/>
  <c r="S770" i="7" a="1"/>
  <c r="S770" i="7" s="1"/>
  <c r="D770" i="7"/>
  <c r="T770" i="7" a="1"/>
  <c r="T770" i="7" s="1"/>
  <c r="H769" i="7"/>
  <c r="AQ714" i="3"/>
  <c r="G771" i="7"/>
  <c r="E771" i="7"/>
  <c r="B717" i="3"/>
  <c r="B716" i="3"/>
  <c r="I719" i="3"/>
  <c r="D719" i="3"/>
  <c r="E719" i="3"/>
  <c r="C784" i="15" s="1"/>
  <c r="F719" i="3" l="1"/>
  <c r="E784" i="15" s="1"/>
  <c r="S719" i="3"/>
  <c r="F718" i="3"/>
  <c r="E783" i="15" s="1"/>
  <c r="AA774" i="7"/>
  <c r="Q784" i="15" s="1"/>
  <c r="G719" i="3"/>
  <c r="H719" i="3"/>
  <c r="AR716" i="3"/>
  <c r="AT716" i="3" s="1"/>
  <c r="Y770" i="7"/>
  <c r="Z770" i="7"/>
  <c r="R770" i="7"/>
  <c r="Q770" i="7"/>
  <c r="S772" i="7" a="1"/>
  <c r="S772" i="7" s="1"/>
  <c r="T772" i="7" a="1"/>
  <c r="T772" i="7" s="1"/>
  <c r="W772" i="7" a="1"/>
  <c r="W772" i="7" s="1"/>
  <c r="L772" i="7" a="1"/>
  <c r="L772" i="7" s="1"/>
  <c r="D772" i="7"/>
  <c r="P772" i="7" a="1"/>
  <c r="P772" i="7" s="1"/>
  <c r="K772" i="7" a="1"/>
  <c r="K772" i="7" s="1"/>
  <c r="O772" i="7" a="1"/>
  <c r="O772" i="7" s="1"/>
  <c r="X772" i="7" a="1"/>
  <c r="X772" i="7" s="1"/>
  <c r="I774" i="7"/>
  <c r="C719" i="3"/>
  <c r="B784" i="15" s="1"/>
  <c r="J770" i="7"/>
  <c r="AH715" i="3"/>
  <c r="P780" i="15" s="1"/>
  <c r="AP715" i="3"/>
  <c r="T771" i="7" a="1"/>
  <c r="T771" i="7" s="1"/>
  <c r="W771" i="7" a="1"/>
  <c r="W771" i="7" s="1"/>
  <c r="P771" i="7" a="1"/>
  <c r="P771" i="7" s="1"/>
  <c r="O771" i="7" a="1"/>
  <c r="O771" i="7" s="1"/>
  <c r="L771" i="7" a="1"/>
  <c r="L771" i="7" s="1"/>
  <c r="S771" i="7" a="1"/>
  <c r="S771" i="7" s="1"/>
  <c r="X771" i="7" a="1"/>
  <c r="X771" i="7" s="1"/>
  <c r="D771" i="7"/>
  <c r="K771" i="7" a="1"/>
  <c r="K771" i="7" s="1"/>
  <c r="U770" i="7"/>
  <c r="V770" i="7"/>
  <c r="N770" i="7"/>
  <c r="M770" i="7"/>
  <c r="A780" i="15"/>
  <c r="G772" i="7"/>
  <c r="AK719" i="3"/>
  <c r="AN715" i="3"/>
  <c r="AR717" i="3"/>
  <c r="AT717" i="3" s="1"/>
  <c r="N718" i="3"/>
  <c r="R718" i="3" s="1"/>
  <c r="K783" i="15" s="1"/>
  <c r="B773" i="7"/>
  <c r="W718" i="3"/>
  <c r="F773" i="7" s="1"/>
  <c r="I720" i="3"/>
  <c r="E720" i="3"/>
  <c r="C785" i="15" s="1"/>
  <c r="D720" i="3"/>
  <c r="D783" i="15" l="1"/>
  <c r="F783" i="15" s="1"/>
  <c r="J783" i="15"/>
  <c r="N783" i="15"/>
  <c r="O783" i="15"/>
  <c r="D784" i="15"/>
  <c r="F784" i="15" s="1"/>
  <c r="J784" i="15"/>
  <c r="N784" i="15"/>
  <c r="O784" i="15"/>
  <c r="S720" i="3"/>
  <c r="A782" i="15"/>
  <c r="G773" i="7"/>
  <c r="M771" i="7"/>
  <c r="N771" i="7"/>
  <c r="U771" i="7"/>
  <c r="V771" i="7"/>
  <c r="N719" i="3"/>
  <c r="R719" i="3" s="1"/>
  <c r="K784" i="15" s="1"/>
  <c r="B774" i="7"/>
  <c r="Q772" i="7"/>
  <c r="R772" i="7"/>
  <c r="V772" i="7"/>
  <c r="U772" i="7"/>
  <c r="B718" i="3"/>
  <c r="E774" i="7"/>
  <c r="AK720" i="3"/>
  <c r="W719" i="3"/>
  <c r="F774" i="7" s="1"/>
  <c r="AN717" i="3"/>
  <c r="H770" i="7"/>
  <c r="AQ715" i="3"/>
  <c r="Z772" i="7"/>
  <c r="Y772" i="7"/>
  <c r="J771" i="7"/>
  <c r="AH716" i="3"/>
  <c r="P781" i="15" s="1"/>
  <c r="AP716" i="3"/>
  <c r="B719" i="3"/>
  <c r="AH717" i="3"/>
  <c r="P782" i="15" s="1"/>
  <c r="J772" i="7"/>
  <c r="AP717" i="3"/>
  <c r="E773" i="7"/>
  <c r="G720" i="3"/>
  <c r="AA775" i="7"/>
  <c r="Q785" i="15" s="1"/>
  <c r="H720" i="3"/>
  <c r="I775" i="7"/>
  <c r="C720" i="3"/>
  <c r="B785" i="15" s="1"/>
  <c r="A781" i="15"/>
  <c r="Z771" i="7"/>
  <c r="Y771" i="7"/>
  <c r="Q771" i="7"/>
  <c r="R771" i="7"/>
  <c r="N772" i="7"/>
  <c r="M772" i="7"/>
  <c r="AN716" i="3"/>
  <c r="I721" i="3"/>
  <c r="D721" i="3"/>
  <c r="E721" i="3"/>
  <c r="C786" i="15" s="1"/>
  <c r="S721" i="3" l="1"/>
  <c r="S773" i="7" a="1"/>
  <c r="S773" i="7" s="1"/>
  <c r="P773" i="7" a="1"/>
  <c r="P773" i="7" s="1"/>
  <c r="T773" i="7" a="1"/>
  <c r="T773" i="7" s="1"/>
  <c r="D773" i="7"/>
  <c r="K773" i="7" a="1"/>
  <c r="K773" i="7" s="1"/>
  <c r="L773" i="7" a="1"/>
  <c r="L773" i="7" s="1"/>
  <c r="X773" i="7" a="1"/>
  <c r="X773" i="7" s="1"/>
  <c r="W773" i="7" a="1"/>
  <c r="W773" i="7" s="1"/>
  <c r="O773" i="7" a="1"/>
  <c r="O773" i="7" s="1"/>
  <c r="AQ717" i="3"/>
  <c r="H772" i="7"/>
  <c r="N720" i="3"/>
  <c r="R720" i="3" s="1"/>
  <c r="K785" i="15" s="1"/>
  <c r="B775" i="7"/>
  <c r="AR719" i="3"/>
  <c r="AT719" i="3" s="1"/>
  <c r="H771" i="7"/>
  <c r="AQ716" i="3"/>
  <c r="AR718" i="3"/>
  <c r="AT718" i="3" s="1"/>
  <c r="C721" i="3"/>
  <c r="B786" i="15" s="1"/>
  <c r="AA776" i="7"/>
  <c r="Q786" i="15" s="1"/>
  <c r="G721" i="3"/>
  <c r="H721" i="3"/>
  <c r="G774" i="7"/>
  <c r="F720" i="3"/>
  <c r="E785" i="15" s="1"/>
  <c r="S774" i="7" a="1"/>
  <c r="S774" i="7" s="1"/>
  <c r="K774" i="7" a="1"/>
  <c r="K774" i="7" s="1"/>
  <c r="P774" i="7" a="1"/>
  <c r="P774" i="7" s="1"/>
  <c r="O774" i="7" a="1"/>
  <c r="O774" i="7" s="1"/>
  <c r="W774" i="7" a="1"/>
  <c r="W774" i="7" s="1"/>
  <c r="L774" i="7" a="1"/>
  <c r="L774" i="7" s="1"/>
  <c r="D774" i="7"/>
  <c r="X774" i="7" a="1"/>
  <c r="X774" i="7" s="1"/>
  <c r="T774" i="7" a="1"/>
  <c r="T774" i="7" s="1"/>
  <c r="W720" i="3"/>
  <c r="F775" i="7" s="1"/>
  <c r="I776" i="7"/>
  <c r="AK721" i="3"/>
  <c r="I722" i="3"/>
  <c r="E722" i="3"/>
  <c r="C787" i="15" s="1"/>
  <c r="D722" i="3"/>
  <c r="D785" i="15" l="1"/>
  <c r="F785" i="15" s="1"/>
  <c r="J785" i="15"/>
  <c r="N785" i="15"/>
  <c r="O785" i="15"/>
  <c r="S722" i="3"/>
  <c r="Y774" i="7"/>
  <c r="Z774" i="7"/>
  <c r="AK722" i="3"/>
  <c r="I777" i="7"/>
  <c r="R774" i="7"/>
  <c r="Q774" i="7"/>
  <c r="A783" i="15"/>
  <c r="E775" i="7"/>
  <c r="F721" i="3"/>
  <c r="E786" i="15" s="1"/>
  <c r="M774" i="7"/>
  <c r="N774" i="7"/>
  <c r="A784" i="15"/>
  <c r="Z773" i="7"/>
  <c r="Y773" i="7"/>
  <c r="V773" i="7"/>
  <c r="U773" i="7"/>
  <c r="C722" i="3"/>
  <c r="B787" i="15" s="1"/>
  <c r="AA777" i="7"/>
  <c r="Q787" i="15" s="1"/>
  <c r="H722" i="3"/>
  <c r="G722" i="3"/>
  <c r="V774" i="7"/>
  <c r="U774" i="7"/>
  <c r="AN719" i="3"/>
  <c r="W721" i="3"/>
  <c r="F776" i="7" s="1"/>
  <c r="AN718" i="3"/>
  <c r="M773" i="7"/>
  <c r="N773" i="7"/>
  <c r="Q773" i="7"/>
  <c r="R773" i="7"/>
  <c r="B720" i="3"/>
  <c r="J774" i="7"/>
  <c r="AH719" i="3"/>
  <c r="P784" i="15" s="1"/>
  <c r="AP719" i="3"/>
  <c r="B776" i="7"/>
  <c r="N721" i="3"/>
  <c r="R721" i="3" s="1"/>
  <c r="K786" i="15" s="1"/>
  <c r="G775" i="7"/>
  <c r="F722" i="3"/>
  <c r="E787" i="15" s="1"/>
  <c r="AH718" i="3"/>
  <c r="P783" i="15" s="1"/>
  <c r="J773" i="7"/>
  <c r="AP718" i="3"/>
  <c r="I723" i="3"/>
  <c r="D723" i="3"/>
  <c r="E723" i="3"/>
  <c r="C788" i="15" s="1"/>
  <c r="D787" i="15" l="1"/>
  <c r="J787" i="15"/>
  <c r="N787" i="15"/>
  <c r="O787" i="15"/>
  <c r="F787" i="15"/>
  <c r="D786" i="15"/>
  <c r="F786" i="15" s="1"/>
  <c r="J786" i="15"/>
  <c r="N786" i="15"/>
  <c r="O786" i="15"/>
  <c r="AA778" i="7"/>
  <c r="Q788" i="15" s="1"/>
  <c r="G723" i="3"/>
  <c r="H723" i="3"/>
  <c r="S775" i="7" a="1"/>
  <c r="S775" i="7" s="1"/>
  <c r="K775" i="7" a="1"/>
  <c r="K775" i="7" s="1"/>
  <c r="X775" i="7" a="1"/>
  <c r="X775" i="7" s="1"/>
  <c r="P775" i="7" a="1"/>
  <c r="P775" i="7" s="1"/>
  <c r="T775" i="7" a="1"/>
  <c r="T775" i="7" s="1"/>
  <c r="W775" i="7" a="1"/>
  <c r="W775" i="7" s="1"/>
  <c r="O775" i="7" a="1"/>
  <c r="O775" i="7" s="1"/>
  <c r="D775" i="7"/>
  <c r="L775" i="7" a="1"/>
  <c r="L775" i="7" s="1"/>
  <c r="I778" i="7"/>
  <c r="C723" i="3"/>
  <c r="B788" i="15" s="1"/>
  <c r="S723" i="3"/>
  <c r="E777" i="7"/>
  <c r="W722" i="3"/>
  <c r="F777" i="7" s="1"/>
  <c r="B721" i="3"/>
  <c r="AK723" i="3"/>
  <c r="F723" i="3"/>
  <c r="E788" i="15" s="1"/>
  <c r="H773" i="7"/>
  <c r="AQ718" i="3"/>
  <c r="B722" i="3"/>
  <c r="G776" i="7"/>
  <c r="H774" i="7"/>
  <c r="AQ719" i="3"/>
  <c r="AR720" i="3"/>
  <c r="AT720" i="3" s="1"/>
  <c r="E776" i="7"/>
  <c r="N722" i="3"/>
  <c r="R722" i="3" s="1"/>
  <c r="K787" i="15" s="1"/>
  <c r="B777" i="7"/>
  <c r="I724" i="3"/>
  <c r="E724" i="3"/>
  <c r="C789" i="15" s="1"/>
  <c r="D724" i="3"/>
  <c r="D788" i="15" l="1"/>
  <c r="J788" i="15"/>
  <c r="N788" i="15"/>
  <c r="O788" i="15"/>
  <c r="F788" i="15"/>
  <c r="W723" i="3"/>
  <c r="F778" i="7" s="1"/>
  <c r="F724" i="3"/>
  <c r="E789" i="15" s="1"/>
  <c r="T776" i="7" a="1"/>
  <c r="T776" i="7" s="1"/>
  <c r="X776" i="7" a="1"/>
  <c r="X776" i="7" s="1"/>
  <c r="P776" i="7" a="1"/>
  <c r="P776" i="7" s="1"/>
  <c r="L776" i="7" a="1"/>
  <c r="L776" i="7" s="1"/>
  <c r="W776" i="7" a="1"/>
  <c r="W776" i="7" s="1"/>
  <c r="O776" i="7" a="1"/>
  <c r="O776" i="7" s="1"/>
  <c r="S776" i="7" a="1"/>
  <c r="S776" i="7" s="1"/>
  <c r="K776" i="7" a="1"/>
  <c r="K776" i="7" s="1"/>
  <c r="D776" i="7"/>
  <c r="AH720" i="3"/>
  <c r="P785" i="15" s="1"/>
  <c r="J775" i="7"/>
  <c r="AP720" i="3"/>
  <c r="AN720" i="3"/>
  <c r="AR722" i="3"/>
  <c r="AT722" i="3" s="1"/>
  <c r="G724" i="3"/>
  <c r="H724" i="3"/>
  <c r="AA779" i="7"/>
  <c r="Q789" i="15" s="1"/>
  <c r="G777" i="7"/>
  <c r="E778" i="7"/>
  <c r="AR721" i="3"/>
  <c r="AT721" i="3" s="1"/>
  <c r="W777" i="7" a="1"/>
  <c r="W777" i="7" s="1"/>
  <c r="S777" i="7" a="1"/>
  <c r="S777" i="7" s="1"/>
  <c r="X777" i="7" a="1"/>
  <c r="X777" i="7" s="1"/>
  <c r="O777" i="7" a="1"/>
  <c r="O777" i="7" s="1"/>
  <c r="K777" i="7" a="1"/>
  <c r="K777" i="7" s="1"/>
  <c r="L777" i="7" a="1"/>
  <c r="L777" i="7" s="1"/>
  <c r="P777" i="7" a="1"/>
  <c r="P777" i="7" s="1"/>
  <c r="D777" i="7"/>
  <c r="T777" i="7" a="1"/>
  <c r="T777" i="7" s="1"/>
  <c r="B778" i="7"/>
  <c r="N723" i="3"/>
  <c r="R723" i="3" s="1"/>
  <c r="K788" i="15" s="1"/>
  <c r="Y775" i="7"/>
  <c r="Z775" i="7"/>
  <c r="B723" i="3"/>
  <c r="A785" i="15"/>
  <c r="N775" i="7"/>
  <c r="M775" i="7"/>
  <c r="V775" i="7"/>
  <c r="U775" i="7"/>
  <c r="R775" i="7"/>
  <c r="Q775" i="7"/>
  <c r="AK724" i="3"/>
  <c r="I779" i="7"/>
  <c r="S724" i="3"/>
  <c r="C724" i="3"/>
  <c r="B789" i="15" s="1"/>
  <c r="I725" i="3"/>
  <c r="D725" i="3"/>
  <c r="E725" i="3"/>
  <c r="C790" i="15" s="1"/>
  <c r="D789" i="15" l="1"/>
  <c r="F789" i="15" s="1"/>
  <c r="J789" i="15"/>
  <c r="N789" i="15"/>
  <c r="O789" i="15"/>
  <c r="W724" i="3"/>
  <c r="F779" i="7" s="1"/>
  <c r="B724" i="3"/>
  <c r="S725" i="3"/>
  <c r="I780" i="7"/>
  <c r="AK725" i="3"/>
  <c r="C725" i="3"/>
  <c r="B790" i="15" s="1"/>
  <c r="G725" i="3"/>
  <c r="H725" i="3"/>
  <c r="AA780" i="7"/>
  <c r="Q790" i="15" s="1"/>
  <c r="A786" i="15"/>
  <c r="R777" i="7"/>
  <c r="Q777" i="7"/>
  <c r="Z777" i="7"/>
  <c r="Y777" i="7"/>
  <c r="AN722" i="3"/>
  <c r="N776" i="7"/>
  <c r="M776" i="7"/>
  <c r="AN721" i="3"/>
  <c r="V777" i="7"/>
  <c r="U777" i="7"/>
  <c r="N724" i="3"/>
  <c r="R724" i="3" s="1"/>
  <c r="K789" i="15" s="1"/>
  <c r="B779" i="7"/>
  <c r="A787" i="15"/>
  <c r="AR723" i="3"/>
  <c r="AT723" i="3" s="1"/>
  <c r="M777" i="7"/>
  <c r="N777" i="7"/>
  <c r="W778" i="7" a="1"/>
  <c r="W778" i="7" s="1"/>
  <c r="T778" i="7" a="1"/>
  <c r="T778" i="7" s="1"/>
  <c r="S778" i="7" a="1"/>
  <c r="S778" i="7" s="1"/>
  <c r="L778" i="7" a="1"/>
  <c r="L778" i="7" s="1"/>
  <c r="K778" i="7" a="1"/>
  <c r="K778" i="7" s="1"/>
  <c r="D778" i="7"/>
  <c r="P778" i="7" a="1"/>
  <c r="P778" i="7" s="1"/>
  <c r="X778" i="7" a="1"/>
  <c r="X778" i="7" s="1"/>
  <c r="O778" i="7" a="1"/>
  <c r="O778" i="7" s="1"/>
  <c r="H775" i="7"/>
  <c r="AQ720" i="3"/>
  <c r="Q776" i="7"/>
  <c r="R776" i="7"/>
  <c r="AH721" i="3"/>
  <c r="P786" i="15" s="1"/>
  <c r="J776" i="7"/>
  <c r="AP721" i="3"/>
  <c r="J777" i="7"/>
  <c r="AH722" i="3"/>
  <c r="P787" i="15" s="1"/>
  <c r="AP722" i="3"/>
  <c r="Y776" i="7"/>
  <c r="Z776" i="7"/>
  <c r="G778" i="7"/>
  <c r="E779" i="7"/>
  <c r="V776" i="7"/>
  <c r="U776" i="7"/>
  <c r="I726" i="3"/>
  <c r="E726" i="3"/>
  <c r="C791" i="15" s="1"/>
  <c r="D726" i="3"/>
  <c r="S726" i="3" l="1"/>
  <c r="F725" i="3"/>
  <c r="E790" i="15" s="1"/>
  <c r="C726" i="3"/>
  <c r="B791" i="15" s="1"/>
  <c r="AA781" i="7"/>
  <c r="Q791" i="15" s="1"/>
  <c r="G726" i="3"/>
  <c r="H726" i="3"/>
  <c r="D779" i="7"/>
  <c r="O779" i="7" a="1"/>
  <c r="O779" i="7" s="1"/>
  <c r="X779" i="7" a="1"/>
  <c r="X779" i="7" s="1"/>
  <c r="T779" i="7" a="1"/>
  <c r="T779" i="7" s="1"/>
  <c r="P779" i="7" a="1"/>
  <c r="P779" i="7" s="1"/>
  <c r="S779" i="7" a="1"/>
  <c r="S779" i="7" s="1"/>
  <c r="K779" i="7" a="1"/>
  <c r="K779" i="7" s="1"/>
  <c r="W779" i="7" a="1"/>
  <c r="W779" i="7" s="1"/>
  <c r="L779" i="7" a="1"/>
  <c r="L779" i="7" s="1"/>
  <c r="AH723" i="3"/>
  <c r="P788" i="15" s="1"/>
  <c r="J778" i="7"/>
  <c r="AP723" i="3"/>
  <c r="AK726" i="3"/>
  <c r="I781" i="7"/>
  <c r="F726" i="3"/>
  <c r="E791" i="15" s="1"/>
  <c r="H776" i="7"/>
  <c r="AQ721" i="3"/>
  <c r="Y778" i="7"/>
  <c r="Z778" i="7"/>
  <c r="M778" i="7"/>
  <c r="N778" i="7"/>
  <c r="G779" i="7"/>
  <c r="A788" i="15"/>
  <c r="W725" i="3"/>
  <c r="F780" i="7" s="1"/>
  <c r="N725" i="3"/>
  <c r="R725" i="3" s="1"/>
  <c r="K790" i="15" s="1"/>
  <c r="B780" i="7"/>
  <c r="R778" i="7"/>
  <c r="Q778" i="7"/>
  <c r="AN723" i="3"/>
  <c r="U778" i="7"/>
  <c r="V778" i="7"/>
  <c r="AR724" i="3"/>
  <c r="AT724" i="3" s="1"/>
  <c r="H777" i="7"/>
  <c r="AQ722" i="3"/>
  <c r="I727" i="3"/>
  <c r="D727" i="3"/>
  <c r="E727" i="3"/>
  <c r="C792" i="15" s="1"/>
  <c r="D791" i="15" l="1"/>
  <c r="J791" i="15"/>
  <c r="N791" i="15"/>
  <c r="O791" i="15"/>
  <c r="F791" i="15"/>
  <c r="D790" i="15"/>
  <c r="F790" i="15" s="1"/>
  <c r="J790" i="15"/>
  <c r="N790" i="15"/>
  <c r="O790" i="15"/>
  <c r="S727" i="3"/>
  <c r="E781" i="7"/>
  <c r="H778" i="7"/>
  <c r="AQ723" i="3"/>
  <c r="Z779" i="7"/>
  <c r="Y779" i="7"/>
  <c r="AA782" i="7"/>
  <c r="Q792" i="15" s="1"/>
  <c r="G727" i="3"/>
  <c r="H727" i="3"/>
  <c r="C727" i="3"/>
  <c r="B792" i="15" s="1"/>
  <c r="B781" i="7"/>
  <c r="N726" i="3"/>
  <c r="R726" i="3" s="1"/>
  <c r="K791" i="15" s="1"/>
  <c r="AH724" i="3"/>
  <c r="P789" i="15" s="1"/>
  <c r="J779" i="7"/>
  <c r="AP724" i="3"/>
  <c r="AK727" i="3"/>
  <c r="G780" i="7"/>
  <c r="I782" i="7"/>
  <c r="A789" i="15"/>
  <c r="M779" i="7"/>
  <c r="N779" i="7"/>
  <c r="R779" i="7"/>
  <c r="Q779" i="7"/>
  <c r="W726" i="3"/>
  <c r="F781" i="7" s="1"/>
  <c r="AN724" i="3"/>
  <c r="E780" i="7"/>
  <c r="B726" i="3"/>
  <c r="U779" i="7"/>
  <c r="V779" i="7"/>
  <c r="B725" i="3"/>
  <c r="I728" i="3"/>
  <c r="E728" i="3"/>
  <c r="C793" i="15" s="1"/>
  <c r="D728" i="3"/>
  <c r="S728" i="3"/>
  <c r="F727" i="3" l="1"/>
  <c r="E792" i="15" s="1"/>
  <c r="AK728" i="3"/>
  <c r="AR725" i="3"/>
  <c r="AT725" i="3" s="1"/>
  <c r="G728" i="3"/>
  <c r="H728" i="3"/>
  <c r="AA783" i="7"/>
  <c r="Q793" i="15" s="1"/>
  <c r="AR726" i="3"/>
  <c r="AT726" i="3" s="1"/>
  <c r="X780" i="7" a="1"/>
  <c r="X780" i="7" s="1"/>
  <c r="W780" i="7" a="1"/>
  <c r="W780" i="7" s="1"/>
  <c r="L780" i="7" a="1"/>
  <c r="L780" i="7" s="1"/>
  <c r="D780" i="7"/>
  <c r="P780" i="7" a="1"/>
  <c r="P780" i="7" s="1"/>
  <c r="O780" i="7" a="1"/>
  <c r="O780" i="7" s="1"/>
  <c r="T780" i="7" a="1"/>
  <c r="T780" i="7" s="1"/>
  <c r="K780" i="7" a="1"/>
  <c r="K780" i="7" s="1"/>
  <c r="S780" i="7" a="1"/>
  <c r="S780" i="7" s="1"/>
  <c r="H779" i="7"/>
  <c r="AQ724" i="3"/>
  <c r="W727" i="3"/>
  <c r="F782" i="7" s="1"/>
  <c r="I783" i="7"/>
  <c r="C728" i="3"/>
  <c r="B793" i="15" s="1"/>
  <c r="E782" i="7"/>
  <c r="B727" i="3"/>
  <c r="O781" i="7" a="1"/>
  <c r="O781" i="7" s="1"/>
  <c r="S781" i="7" a="1"/>
  <c r="S781" i="7" s="1"/>
  <c r="P781" i="7" a="1"/>
  <c r="P781" i="7" s="1"/>
  <c r="T781" i="7" a="1"/>
  <c r="T781" i="7" s="1"/>
  <c r="W781" i="7" a="1"/>
  <c r="W781" i="7" s="1"/>
  <c r="K781" i="7" a="1"/>
  <c r="K781" i="7" s="1"/>
  <c r="X781" i="7" a="1"/>
  <c r="X781" i="7" s="1"/>
  <c r="D781" i="7"/>
  <c r="L781" i="7" a="1"/>
  <c r="L781" i="7" s="1"/>
  <c r="G781" i="7"/>
  <c r="B782" i="7"/>
  <c r="N727" i="3"/>
  <c r="R727" i="3" s="1"/>
  <c r="K792" i="15" s="1"/>
  <c r="I729" i="3"/>
  <c r="D729" i="3"/>
  <c r="E729" i="3"/>
  <c r="C794" i="15" s="1"/>
  <c r="D792" i="15" l="1"/>
  <c r="F792" i="15" s="1"/>
  <c r="J792" i="15"/>
  <c r="N792" i="15"/>
  <c r="O792" i="15"/>
  <c r="S729" i="3"/>
  <c r="G782" i="7"/>
  <c r="U781" i="7"/>
  <c r="V781" i="7"/>
  <c r="AN726" i="3"/>
  <c r="AH725" i="3"/>
  <c r="P790" i="15" s="1"/>
  <c r="J780" i="7"/>
  <c r="AP725" i="3"/>
  <c r="I784" i="7"/>
  <c r="AK729" i="3"/>
  <c r="Z781" i="7"/>
  <c r="Y781" i="7"/>
  <c r="R781" i="7"/>
  <c r="Q781" i="7"/>
  <c r="B783" i="7"/>
  <c r="N728" i="3"/>
  <c r="R728" i="3" s="1"/>
  <c r="K793" i="15" s="1"/>
  <c r="A790" i="15"/>
  <c r="AH726" i="3"/>
  <c r="P791" i="15" s="1"/>
  <c r="J781" i="7"/>
  <c r="AP726" i="3"/>
  <c r="W728" i="3"/>
  <c r="F783" i="7" s="1"/>
  <c r="C729" i="3"/>
  <c r="B794" i="15" s="1"/>
  <c r="H729" i="3"/>
  <c r="G729" i="3"/>
  <c r="AA784" i="7"/>
  <c r="Q794" i="15" s="1"/>
  <c r="AR727" i="3"/>
  <c r="AT727" i="3" s="1"/>
  <c r="V780" i="7"/>
  <c r="U780" i="7"/>
  <c r="N780" i="7"/>
  <c r="M780" i="7"/>
  <c r="F728" i="3"/>
  <c r="E793" i="15" s="1"/>
  <c r="A791" i="15"/>
  <c r="N781" i="7"/>
  <c r="M781" i="7"/>
  <c r="AN725" i="3"/>
  <c r="S782" i="7" a="1"/>
  <c r="S782" i="7" s="1"/>
  <c r="X782" i="7" a="1"/>
  <c r="X782" i="7" s="1"/>
  <c r="W782" i="7" a="1"/>
  <c r="W782" i="7" s="1"/>
  <c r="P782" i="7" a="1"/>
  <c r="P782" i="7" s="1"/>
  <c r="T782" i="7" a="1"/>
  <c r="T782" i="7" s="1"/>
  <c r="D782" i="7"/>
  <c r="L782" i="7" a="1"/>
  <c r="L782" i="7" s="1"/>
  <c r="O782" i="7" a="1"/>
  <c r="O782" i="7" s="1"/>
  <c r="K782" i="7" a="1"/>
  <c r="K782" i="7" s="1"/>
  <c r="Q780" i="7"/>
  <c r="R780" i="7"/>
  <c r="Y780" i="7"/>
  <c r="Z780" i="7"/>
  <c r="I730" i="3"/>
  <c r="E730" i="3"/>
  <c r="C795" i="15" s="1"/>
  <c r="D730" i="3"/>
  <c r="D793" i="15" l="1"/>
  <c r="F793" i="15" s="1"/>
  <c r="J793" i="15"/>
  <c r="N793" i="15"/>
  <c r="O793" i="15"/>
  <c r="W729" i="3"/>
  <c r="F784" i="7" s="1"/>
  <c r="S730" i="3"/>
  <c r="Z782" i="7"/>
  <c r="Y782" i="7"/>
  <c r="F730" i="3"/>
  <c r="E795" i="15" s="1"/>
  <c r="V782" i="7"/>
  <c r="U782" i="7"/>
  <c r="N729" i="3"/>
  <c r="R729" i="3" s="1"/>
  <c r="K794" i="15" s="1"/>
  <c r="B784" i="7"/>
  <c r="H781" i="7"/>
  <c r="AQ726" i="3"/>
  <c r="Q782" i="7"/>
  <c r="R782" i="7"/>
  <c r="F729" i="3"/>
  <c r="E794" i="15" s="1"/>
  <c r="AK730" i="3"/>
  <c r="I785" i="7"/>
  <c r="C730" i="3"/>
  <c r="B795" i="15" s="1"/>
  <c r="G730" i="3"/>
  <c r="H730" i="3"/>
  <c r="AA785" i="7"/>
  <c r="Q795" i="15" s="1"/>
  <c r="M782" i="7"/>
  <c r="N782" i="7"/>
  <c r="A792" i="15"/>
  <c r="B728" i="3"/>
  <c r="AN727" i="3"/>
  <c r="E783" i="7"/>
  <c r="G783" i="7"/>
  <c r="J782" i="7"/>
  <c r="AH727" i="3"/>
  <c r="P792" i="15" s="1"/>
  <c r="AP727" i="3"/>
  <c r="H780" i="7"/>
  <c r="AQ725" i="3"/>
  <c r="I731" i="3"/>
  <c r="D731" i="3"/>
  <c r="E731" i="3"/>
  <c r="C796" i="15" s="1"/>
  <c r="D794" i="15" l="1"/>
  <c r="F794" i="15" s="1"/>
  <c r="J794" i="15"/>
  <c r="N794" i="15"/>
  <c r="O794" i="15"/>
  <c r="D795" i="15"/>
  <c r="F795" i="15" s="1"/>
  <c r="J795" i="15"/>
  <c r="N795" i="15"/>
  <c r="O795" i="15"/>
  <c r="AR728" i="3"/>
  <c r="AT728" i="3" s="1"/>
  <c r="F731" i="3"/>
  <c r="E796" i="15" s="1"/>
  <c r="AA786" i="7"/>
  <c r="Q796" i="15" s="1"/>
  <c r="H731" i="3"/>
  <c r="G731" i="3"/>
  <c r="D783" i="7"/>
  <c r="L783" i="7" a="1"/>
  <c r="L783" i="7" s="1"/>
  <c r="T783" i="7" a="1"/>
  <c r="T783" i="7" s="1"/>
  <c r="S783" i="7" a="1"/>
  <c r="S783" i="7" s="1"/>
  <c r="P783" i="7" a="1"/>
  <c r="P783" i="7" s="1"/>
  <c r="K783" i="7" a="1"/>
  <c r="K783" i="7" s="1"/>
  <c r="W783" i="7" a="1"/>
  <c r="W783" i="7" s="1"/>
  <c r="O783" i="7" a="1"/>
  <c r="O783" i="7" s="1"/>
  <c r="X783" i="7" a="1"/>
  <c r="X783" i="7" s="1"/>
  <c r="E784" i="7"/>
  <c r="W730" i="3"/>
  <c r="F785" i="7" s="1"/>
  <c r="I786" i="7"/>
  <c r="B785" i="7"/>
  <c r="N730" i="3"/>
  <c r="R730" i="3" s="1"/>
  <c r="K795" i="15" s="1"/>
  <c r="AK731" i="3"/>
  <c r="S731" i="3"/>
  <c r="C731" i="3"/>
  <c r="B796" i="15" s="1"/>
  <c r="H782" i="7"/>
  <c r="AQ727" i="3"/>
  <c r="B729" i="3"/>
  <c r="E785" i="7"/>
  <c r="G784" i="7"/>
  <c r="B730" i="3"/>
  <c r="I732" i="3"/>
  <c r="E732" i="3"/>
  <c r="C797" i="15" s="1"/>
  <c r="D732" i="3"/>
  <c r="D796" i="15" l="1"/>
  <c r="F796" i="15" s="1"/>
  <c r="J796" i="15"/>
  <c r="N796" i="15"/>
  <c r="O796" i="15"/>
  <c r="S732" i="3"/>
  <c r="AR730" i="3"/>
  <c r="AT730" i="3" s="1"/>
  <c r="W731" i="3"/>
  <c r="F786" i="7" s="1"/>
  <c r="AN728" i="3"/>
  <c r="V783" i="7"/>
  <c r="U783" i="7"/>
  <c r="AK732" i="3"/>
  <c r="AA787" i="7"/>
  <c r="Q797" i="15" s="1"/>
  <c r="G732" i="3"/>
  <c r="H732" i="3"/>
  <c r="AR729" i="3"/>
  <c r="AT729" i="3" s="1"/>
  <c r="G785" i="7"/>
  <c r="M783" i="7"/>
  <c r="N783" i="7"/>
  <c r="I787" i="7"/>
  <c r="C732" i="3"/>
  <c r="B797" i="15" s="1"/>
  <c r="S785" i="7" a="1"/>
  <c r="S785" i="7" s="1"/>
  <c r="P785" i="7" a="1"/>
  <c r="P785" i="7" s="1"/>
  <c r="K785" i="7" a="1"/>
  <c r="K785" i="7" s="1"/>
  <c r="O785" i="7" a="1"/>
  <c r="O785" i="7" s="1"/>
  <c r="W785" i="7" a="1"/>
  <c r="W785" i="7" s="1"/>
  <c r="L785" i="7" a="1"/>
  <c r="L785" i="7" s="1"/>
  <c r="D785" i="7"/>
  <c r="T785" i="7" a="1"/>
  <c r="T785" i="7" s="1"/>
  <c r="X785" i="7" a="1"/>
  <c r="X785" i="7" s="1"/>
  <c r="N731" i="3"/>
  <c r="R731" i="3" s="1"/>
  <c r="K796" i="15" s="1"/>
  <c r="B786" i="7"/>
  <c r="L784" i="7" a="1"/>
  <c r="L784" i="7" s="1"/>
  <c r="X784" i="7" a="1"/>
  <c r="X784" i="7" s="1"/>
  <c r="W784" i="7" a="1"/>
  <c r="W784" i="7" s="1"/>
  <c r="D784" i="7"/>
  <c r="O784" i="7" a="1"/>
  <c r="O784" i="7" s="1"/>
  <c r="S784" i="7" a="1"/>
  <c r="S784" i="7" s="1"/>
  <c r="P784" i="7" a="1"/>
  <c r="P784" i="7" s="1"/>
  <c r="K784" i="7" a="1"/>
  <c r="K784" i="7" s="1"/>
  <c r="T784" i="7" a="1"/>
  <c r="T784" i="7" s="1"/>
  <c r="Z783" i="7"/>
  <c r="Y783" i="7"/>
  <c r="Q783" i="7"/>
  <c r="R783" i="7"/>
  <c r="E786" i="7"/>
  <c r="A793" i="15"/>
  <c r="J783" i="7"/>
  <c r="AH728" i="3"/>
  <c r="P793" i="15" s="1"/>
  <c r="AP728" i="3"/>
  <c r="B731" i="3"/>
  <c r="I733" i="3"/>
  <c r="D733" i="3"/>
  <c r="E733" i="3"/>
  <c r="C798" i="15" s="1"/>
  <c r="S733" i="3" l="1"/>
  <c r="AH730" i="3"/>
  <c r="P795" i="15" s="1"/>
  <c r="J785" i="7"/>
  <c r="AP730" i="3"/>
  <c r="I788" i="7"/>
  <c r="AK733" i="3"/>
  <c r="Q784" i="7"/>
  <c r="R784" i="7"/>
  <c r="AR731" i="3"/>
  <c r="AT731" i="3" s="1"/>
  <c r="AN730" i="3"/>
  <c r="X786" i="7" a="1"/>
  <c r="X786" i="7" s="1"/>
  <c r="K786" i="7" a="1"/>
  <c r="K786" i="7" s="1"/>
  <c r="W786" i="7" a="1"/>
  <c r="W786" i="7" s="1"/>
  <c r="L786" i="7" a="1"/>
  <c r="L786" i="7" s="1"/>
  <c r="T786" i="7" a="1"/>
  <c r="T786" i="7" s="1"/>
  <c r="D786" i="7"/>
  <c r="O786" i="7" a="1"/>
  <c r="O786" i="7" s="1"/>
  <c r="P786" i="7" a="1"/>
  <c r="P786" i="7" s="1"/>
  <c r="S786" i="7" a="1"/>
  <c r="S786" i="7" s="1"/>
  <c r="Y784" i="7"/>
  <c r="Z784" i="7"/>
  <c r="U785" i="7"/>
  <c r="V785" i="7"/>
  <c r="F732" i="3"/>
  <c r="E797" i="15" s="1"/>
  <c r="H783" i="7"/>
  <c r="AQ728" i="3"/>
  <c r="C733" i="3"/>
  <c r="B798" i="15" s="1"/>
  <c r="AA788" i="7"/>
  <c r="Q798" i="15" s="1"/>
  <c r="G733" i="3"/>
  <c r="H733" i="3"/>
  <c r="W732" i="3"/>
  <c r="F787" i="7" s="1"/>
  <c r="U784" i="7"/>
  <c r="V784" i="7"/>
  <c r="N784" i="7"/>
  <c r="M784" i="7"/>
  <c r="G786" i="7"/>
  <c r="AN729" i="3"/>
  <c r="N785" i="7"/>
  <c r="M785" i="7"/>
  <c r="R785" i="7"/>
  <c r="Q785" i="7"/>
  <c r="B787" i="7"/>
  <c r="N732" i="3"/>
  <c r="R732" i="3" s="1"/>
  <c r="K797" i="15" s="1"/>
  <c r="J784" i="7"/>
  <c r="AH729" i="3"/>
  <c r="P794" i="15" s="1"/>
  <c r="AP729" i="3"/>
  <c r="Z785" i="7"/>
  <c r="Y785" i="7"/>
  <c r="A794" i="15"/>
  <c r="A795" i="15"/>
  <c r="I734" i="3"/>
  <c r="E734" i="3"/>
  <c r="C799" i="15" s="1"/>
  <c r="D734" i="3"/>
  <c r="D797" i="15" l="1"/>
  <c r="F797" i="15" s="1"/>
  <c r="J797" i="15"/>
  <c r="N797" i="15"/>
  <c r="O797" i="15"/>
  <c r="W733" i="3"/>
  <c r="F788" i="7" s="1"/>
  <c r="C734" i="3"/>
  <c r="B799" i="15" s="1"/>
  <c r="AA789" i="7"/>
  <c r="Q799" i="15" s="1"/>
  <c r="G734" i="3"/>
  <c r="H734" i="3"/>
  <c r="H784" i="7"/>
  <c r="AQ729" i="3"/>
  <c r="AP731" i="3"/>
  <c r="AH731" i="3"/>
  <c r="P796" i="15" s="1"/>
  <c r="J786" i="7"/>
  <c r="B732" i="3"/>
  <c r="Q786" i="7"/>
  <c r="R786" i="7"/>
  <c r="N786" i="7"/>
  <c r="M786" i="7"/>
  <c r="F733" i="3"/>
  <c r="E798" i="15" s="1"/>
  <c r="A796" i="15"/>
  <c r="S734" i="3"/>
  <c r="G787" i="7"/>
  <c r="B788" i="7"/>
  <c r="N733" i="3"/>
  <c r="R733" i="3" s="1"/>
  <c r="K798" i="15" s="1"/>
  <c r="AN731" i="3"/>
  <c r="AK734" i="3"/>
  <c r="H785" i="7"/>
  <c r="AQ730" i="3"/>
  <c r="I789" i="7"/>
  <c r="E787" i="7"/>
  <c r="U786" i="7"/>
  <c r="V786" i="7"/>
  <c r="Y786" i="7"/>
  <c r="Z786" i="7"/>
  <c r="I735" i="3"/>
  <c r="D735" i="3"/>
  <c r="E735" i="3"/>
  <c r="C800" i="15" s="1"/>
  <c r="D798" i="15" l="1"/>
  <c r="F798" i="15" s="1"/>
  <c r="J798" i="15"/>
  <c r="N798" i="15"/>
  <c r="O798" i="15"/>
  <c r="F735" i="3"/>
  <c r="E800" i="15" s="1"/>
  <c r="S735" i="3"/>
  <c r="G735" i="3"/>
  <c r="H735" i="3"/>
  <c r="AA790" i="7"/>
  <c r="Q800" i="15" s="1"/>
  <c r="S787" i="7" a="1"/>
  <c r="S787" i="7" s="1"/>
  <c r="T787" i="7" a="1"/>
  <c r="T787" i="7" s="1"/>
  <c r="O787" i="7" a="1"/>
  <c r="O787" i="7" s="1"/>
  <c r="D787" i="7"/>
  <c r="X787" i="7" a="1"/>
  <c r="X787" i="7" s="1"/>
  <c r="P787" i="7" a="1"/>
  <c r="P787" i="7" s="1"/>
  <c r="K787" i="7" a="1"/>
  <c r="K787" i="7" s="1"/>
  <c r="L787" i="7" a="1"/>
  <c r="L787" i="7" s="1"/>
  <c r="W787" i="7" a="1"/>
  <c r="W787" i="7" s="1"/>
  <c r="B733" i="3"/>
  <c r="AR732" i="3"/>
  <c r="AT732" i="3" s="1"/>
  <c r="B789" i="7"/>
  <c r="N734" i="3"/>
  <c r="R734" i="3" s="1"/>
  <c r="K799" i="15" s="1"/>
  <c r="W734" i="3"/>
  <c r="F789" i="7" s="1"/>
  <c r="E788" i="7"/>
  <c r="I790" i="7"/>
  <c r="AK735" i="3"/>
  <c r="F734" i="3"/>
  <c r="E799" i="15" s="1"/>
  <c r="G788" i="7"/>
  <c r="AQ731" i="3"/>
  <c r="H786" i="7"/>
  <c r="C735" i="3"/>
  <c r="B800" i="15" s="1"/>
  <c r="I736" i="3"/>
  <c r="E736" i="3"/>
  <c r="C801" i="15" s="1"/>
  <c r="D736" i="3"/>
  <c r="D799" i="15" l="1"/>
  <c r="F799" i="15" s="1"/>
  <c r="J799" i="15"/>
  <c r="N799" i="15"/>
  <c r="O799" i="15"/>
  <c r="D800" i="15"/>
  <c r="F800" i="15" s="1"/>
  <c r="J800" i="15"/>
  <c r="N800" i="15"/>
  <c r="O800" i="15"/>
  <c r="S736" i="3"/>
  <c r="W735" i="3"/>
  <c r="F790" i="7" s="1"/>
  <c r="R787" i="7"/>
  <c r="Q787" i="7"/>
  <c r="Y787" i="7"/>
  <c r="Z787" i="7"/>
  <c r="G789" i="7"/>
  <c r="V787" i="7"/>
  <c r="U787" i="7"/>
  <c r="A797" i="15"/>
  <c r="N735" i="3"/>
  <c r="R735" i="3" s="1"/>
  <c r="K800" i="15" s="1"/>
  <c r="B790" i="7"/>
  <c r="AN732" i="3"/>
  <c r="AR733" i="3"/>
  <c r="AT733" i="3" s="1"/>
  <c r="M787" i="7"/>
  <c r="N787" i="7"/>
  <c r="B735" i="3"/>
  <c r="J787" i="7"/>
  <c r="AH732" i="3"/>
  <c r="P797" i="15" s="1"/>
  <c r="AP732" i="3"/>
  <c r="P788" i="7" a="1"/>
  <c r="P788" i="7" s="1"/>
  <c r="O788" i="7" a="1"/>
  <c r="O788" i="7" s="1"/>
  <c r="X788" i="7" a="1"/>
  <c r="X788" i="7" s="1"/>
  <c r="L788" i="7" a="1"/>
  <c r="L788" i="7" s="1"/>
  <c r="T788" i="7" a="1"/>
  <c r="T788" i="7" s="1"/>
  <c r="K788" i="7" a="1"/>
  <c r="K788" i="7" s="1"/>
  <c r="S788" i="7" a="1"/>
  <c r="S788" i="7" s="1"/>
  <c r="D788" i="7"/>
  <c r="W788" i="7" a="1"/>
  <c r="W788" i="7" s="1"/>
  <c r="I791" i="7"/>
  <c r="AA791" i="7"/>
  <c r="Q801" i="15" s="1"/>
  <c r="G736" i="3"/>
  <c r="H736" i="3"/>
  <c r="E789" i="7"/>
  <c r="AK736" i="3"/>
  <c r="C736" i="3"/>
  <c r="B801" i="15" s="1"/>
  <c r="B734" i="3"/>
  <c r="E790" i="7"/>
  <c r="I737" i="3"/>
  <c r="D737" i="3"/>
  <c r="E737" i="3"/>
  <c r="C802" i="15" s="1"/>
  <c r="S737" i="3" l="1"/>
  <c r="AR735" i="3"/>
  <c r="AT735" i="3" s="1"/>
  <c r="Q788" i="7"/>
  <c r="R788" i="7"/>
  <c r="O789" i="7" a="1"/>
  <c r="O789" i="7" s="1"/>
  <c r="S789" i="7" a="1"/>
  <c r="S789" i="7" s="1"/>
  <c r="T789" i="7" a="1"/>
  <c r="T789" i="7" s="1"/>
  <c r="X789" i="7" a="1"/>
  <c r="X789" i="7" s="1"/>
  <c r="K789" i="7" a="1"/>
  <c r="K789" i="7" s="1"/>
  <c r="W789" i="7" a="1"/>
  <c r="W789" i="7" s="1"/>
  <c r="L789" i="7" a="1"/>
  <c r="L789" i="7" s="1"/>
  <c r="P789" i="7" a="1"/>
  <c r="P789" i="7" s="1"/>
  <c r="D789" i="7"/>
  <c r="V788" i="7"/>
  <c r="U788" i="7"/>
  <c r="I792" i="7"/>
  <c r="AK737" i="3"/>
  <c r="A798" i="15"/>
  <c r="M788" i="7"/>
  <c r="N788" i="7"/>
  <c r="J788" i="7"/>
  <c r="AH733" i="3"/>
  <c r="P798" i="15" s="1"/>
  <c r="AP733" i="3"/>
  <c r="N736" i="3"/>
  <c r="R736" i="3" s="1"/>
  <c r="K801" i="15" s="1"/>
  <c r="B791" i="7"/>
  <c r="F736" i="3"/>
  <c r="E801" i="15" s="1"/>
  <c r="Y788" i="7"/>
  <c r="Z788" i="7"/>
  <c r="H787" i="7"/>
  <c r="AQ732" i="3"/>
  <c r="C737" i="3"/>
  <c r="B802" i="15" s="1"/>
  <c r="H737" i="3"/>
  <c r="AA792" i="7"/>
  <c r="Q802" i="15" s="1"/>
  <c r="G737" i="3"/>
  <c r="K790" i="7" a="1"/>
  <c r="K790" i="7" s="1"/>
  <c r="P790" i="7" a="1"/>
  <c r="P790" i="7" s="1"/>
  <c r="O790" i="7" a="1"/>
  <c r="O790" i="7" s="1"/>
  <c r="L790" i="7" a="1"/>
  <c r="L790" i="7" s="1"/>
  <c r="D790" i="7"/>
  <c r="W790" i="7" a="1"/>
  <c r="W790" i="7" s="1"/>
  <c r="T790" i="7" a="1"/>
  <c r="T790" i="7" s="1"/>
  <c r="X790" i="7" a="1"/>
  <c r="X790" i="7" s="1"/>
  <c r="S790" i="7" a="1"/>
  <c r="S790" i="7" s="1"/>
  <c r="AN733" i="3"/>
  <c r="AR734" i="3"/>
  <c r="AT734" i="3" s="1"/>
  <c r="G790" i="7"/>
  <c r="W736" i="3"/>
  <c r="F791" i="7" s="1"/>
  <c r="I738" i="3"/>
  <c r="E738" i="3"/>
  <c r="C803" i="15" s="1"/>
  <c r="D738" i="3"/>
  <c r="D801" i="15" l="1"/>
  <c r="F801" i="15" s="1"/>
  <c r="J801" i="15"/>
  <c r="N801" i="15"/>
  <c r="O801" i="15"/>
  <c r="AN735" i="3"/>
  <c r="V790" i="7"/>
  <c r="U790" i="7"/>
  <c r="S738" i="3"/>
  <c r="F738" i="3"/>
  <c r="E803" i="15" s="1"/>
  <c r="Q790" i="7"/>
  <c r="R790" i="7"/>
  <c r="W737" i="3"/>
  <c r="F792" i="7" s="1"/>
  <c r="AH734" i="3"/>
  <c r="P799" i="15" s="1"/>
  <c r="J789" i="7"/>
  <c r="AP734" i="3"/>
  <c r="H788" i="7"/>
  <c r="AQ733" i="3"/>
  <c r="F737" i="3"/>
  <c r="E802" i="15" s="1"/>
  <c r="AK738" i="3"/>
  <c r="I793" i="7"/>
  <c r="AH735" i="3"/>
  <c r="P800" i="15" s="1"/>
  <c r="J790" i="7"/>
  <c r="AP735" i="3"/>
  <c r="E791" i="7"/>
  <c r="AN734" i="3"/>
  <c r="A800" i="15"/>
  <c r="Q789" i="7"/>
  <c r="R789" i="7"/>
  <c r="Z789" i="7"/>
  <c r="Y789" i="7"/>
  <c r="C738" i="3"/>
  <c r="B803" i="15" s="1"/>
  <c r="H738" i="3"/>
  <c r="AA793" i="7"/>
  <c r="Q803" i="15" s="1"/>
  <c r="G738" i="3"/>
  <c r="Z790" i="7"/>
  <c r="Y790" i="7"/>
  <c r="M790" i="7"/>
  <c r="N790" i="7"/>
  <c r="N737" i="3"/>
  <c r="R737" i="3" s="1"/>
  <c r="K802" i="15" s="1"/>
  <c r="B792" i="7"/>
  <c r="B736" i="3"/>
  <c r="G791" i="7"/>
  <c r="A799" i="15"/>
  <c r="M789" i="7"/>
  <c r="N789" i="7"/>
  <c r="V789" i="7"/>
  <c r="U789" i="7"/>
  <c r="I739" i="3"/>
  <c r="D739" i="3"/>
  <c r="E739" i="3"/>
  <c r="C804" i="15" s="1"/>
  <c r="D802" i="15" l="1"/>
  <c r="F802" i="15" s="1"/>
  <c r="J802" i="15"/>
  <c r="N802" i="15"/>
  <c r="O802" i="15"/>
  <c r="D803" i="15"/>
  <c r="F803" i="15" s="1"/>
  <c r="J803" i="15"/>
  <c r="N803" i="15"/>
  <c r="O803" i="15"/>
  <c r="W738" i="3"/>
  <c r="F793" i="7" s="1"/>
  <c r="F739" i="3"/>
  <c r="E804" i="15" s="1"/>
  <c r="E793" i="7"/>
  <c r="H739" i="3"/>
  <c r="AA794" i="7"/>
  <c r="Q804" i="15" s="1"/>
  <c r="G739" i="3"/>
  <c r="AR736" i="3"/>
  <c r="AT736" i="3" s="1"/>
  <c r="E792" i="7"/>
  <c r="B738" i="3"/>
  <c r="I794" i="7"/>
  <c r="AK739" i="3"/>
  <c r="S739" i="3"/>
  <c r="G792" i="7"/>
  <c r="C739" i="3"/>
  <c r="B804" i="15" s="1"/>
  <c r="B793" i="7"/>
  <c r="N738" i="3"/>
  <c r="R738" i="3" s="1"/>
  <c r="K803" i="15" s="1"/>
  <c r="S791" i="7" a="1"/>
  <c r="S791" i="7" s="1"/>
  <c r="P791" i="7" a="1"/>
  <c r="P791" i="7" s="1"/>
  <c r="K791" i="7" a="1"/>
  <c r="K791" i="7" s="1"/>
  <c r="D791" i="7"/>
  <c r="X791" i="7" a="1"/>
  <c r="X791" i="7" s="1"/>
  <c r="O791" i="7" a="1"/>
  <c r="O791" i="7" s="1"/>
  <c r="L791" i="7" a="1"/>
  <c r="L791" i="7" s="1"/>
  <c r="W791" i="7" a="1"/>
  <c r="W791" i="7" s="1"/>
  <c r="T791" i="7" a="1"/>
  <c r="T791" i="7" s="1"/>
  <c r="H790" i="7"/>
  <c r="AQ735" i="3"/>
  <c r="B737" i="3"/>
  <c r="H789" i="7"/>
  <c r="AQ734" i="3"/>
  <c r="I740" i="3"/>
  <c r="E740" i="3"/>
  <c r="C805" i="15" s="1"/>
  <c r="D740" i="3"/>
  <c r="D804" i="15" l="1"/>
  <c r="F804" i="15" s="1"/>
  <c r="J804" i="15"/>
  <c r="N804" i="15"/>
  <c r="O804" i="15"/>
  <c r="AR738" i="3"/>
  <c r="AT738" i="3" s="1"/>
  <c r="K793" i="7" a="1"/>
  <c r="K793" i="7" s="1"/>
  <c r="S793" i="7" a="1"/>
  <c r="S793" i="7" s="1"/>
  <c r="P793" i="7" a="1"/>
  <c r="P793" i="7" s="1"/>
  <c r="X793" i="7" a="1"/>
  <c r="X793" i="7" s="1"/>
  <c r="T793" i="7" a="1"/>
  <c r="T793" i="7" s="1"/>
  <c r="D793" i="7"/>
  <c r="L793" i="7" a="1"/>
  <c r="L793" i="7" s="1"/>
  <c r="O793" i="7" a="1"/>
  <c r="O793" i="7" s="1"/>
  <c r="W793" i="7" a="1"/>
  <c r="W793" i="7" s="1"/>
  <c r="C740" i="3"/>
  <c r="B805" i="15" s="1"/>
  <c r="Q791" i="7"/>
  <c r="R791" i="7"/>
  <c r="AR737" i="3"/>
  <c r="AT737" i="3" s="1"/>
  <c r="V791" i="7"/>
  <c r="U791" i="7"/>
  <c r="Z791" i="7"/>
  <c r="Y791" i="7"/>
  <c r="A801" i="15"/>
  <c r="E794" i="7"/>
  <c r="J791" i="7"/>
  <c r="AH736" i="3"/>
  <c r="P801" i="15" s="1"/>
  <c r="AP736" i="3"/>
  <c r="AN736" i="3"/>
  <c r="G793" i="7"/>
  <c r="B794" i="7"/>
  <c r="N739" i="3"/>
  <c r="R739" i="3" s="1"/>
  <c r="K804" i="15" s="1"/>
  <c r="B739" i="3"/>
  <c r="AK740" i="3"/>
  <c r="I795" i="7"/>
  <c r="S740" i="3"/>
  <c r="G740" i="3"/>
  <c r="AA795" i="7"/>
  <c r="Q805" i="15" s="1"/>
  <c r="H740" i="3"/>
  <c r="F740" i="3"/>
  <c r="E805" i="15" s="1"/>
  <c r="M791" i="7"/>
  <c r="N791" i="7"/>
  <c r="W739" i="3"/>
  <c r="F794" i="7" s="1"/>
  <c r="S792" i="7" a="1"/>
  <c r="S792" i="7" s="1"/>
  <c r="W792" i="7" a="1"/>
  <c r="W792" i="7" s="1"/>
  <c r="X792" i="7" a="1"/>
  <c r="X792" i="7" s="1"/>
  <c r="P792" i="7" a="1"/>
  <c r="P792" i="7" s="1"/>
  <c r="K792" i="7" a="1"/>
  <c r="K792" i="7" s="1"/>
  <c r="T792" i="7" a="1"/>
  <c r="T792" i="7" s="1"/>
  <c r="D792" i="7"/>
  <c r="L792" i="7" a="1"/>
  <c r="L792" i="7" s="1"/>
  <c r="O792" i="7" a="1"/>
  <c r="O792" i="7" s="1"/>
  <c r="I741" i="3"/>
  <c r="D741" i="3"/>
  <c r="E741" i="3"/>
  <c r="C806" i="15" s="1"/>
  <c r="D805" i="15" l="1"/>
  <c r="J805" i="15"/>
  <c r="N805" i="15"/>
  <c r="O805" i="15"/>
  <c r="F805" i="15"/>
  <c r="W740" i="3"/>
  <c r="F795" i="7" s="1"/>
  <c r="N792" i="7"/>
  <c r="M792" i="7"/>
  <c r="R792" i="7"/>
  <c r="Q792" i="7"/>
  <c r="E795" i="7"/>
  <c r="J792" i="7"/>
  <c r="AH737" i="3"/>
  <c r="P802" i="15" s="1"/>
  <c r="AP737" i="3"/>
  <c r="M793" i="7"/>
  <c r="N793" i="7"/>
  <c r="Q793" i="7"/>
  <c r="R793" i="7"/>
  <c r="A802" i="15"/>
  <c r="A803" i="15"/>
  <c r="Y792" i="7"/>
  <c r="Z792" i="7"/>
  <c r="B740" i="3"/>
  <c r="AN738" i="3"/>
  <c r="N740" i="3"/>
  <c r="R740" i="3" s="1"/>
  <c r="K805" i="15" s="1"/>
  <c r="B795" i="7"/>
  <c r="V792" i="7"/>
  <c r="U792" i="7"/>
  <c r="AR739" i="3"/>
  <c r="AT739" i="3" s="1"/>
  <c r="J793" i="7"/>
  <c r="AH738" i="3"/>
  <c r="P803" i="15" s="1"/>
  <c r="AP738" i="3"/>
  <c r="AN737" i="3"/>
  <c r="V793" i="7"/>
  <c r="U793" i="7"/>
  <c r="I796" i="7"/>
  <c r="AK741" i="3"/>
  <c r="C741" i="3"/>
  <c r="B806" i="15" s="1"/>
  <c r="H741" i="3"/>
  <c r="AA796" i="7"/>
  <c r="Q806" i="15" s="1"/>
  <c r="G741" i="3"/>
  <c r="S741" i="3"/>
  <c r="G794" i="7"/>
  <c r="H791" i="7"/>
  <c r="AQ736" i="3"/>
  <c r="D794" i="7"/>
  <c r="O794" i="7" a="1"/>
  <c r="O794" i="7" s="1"/>
  <c r="S794" i="7" a="1"/>
  <c r="S794" i="7" s="1"/>
  <c r="L794" i="7" a="1"/>
  <c r="L794" i="7" s="1"/>
  <c r="P794" i="7" a="1"/>
  <c r="P794" i="7" s="1"/>
  <c r="T794" i="7" a="1"/>
  <c r="T794" i="7" s="1"/>
  <c r="X794" i="7" a="1"/>
  <c r="X794" i="7" s="1"/>
  <c r="W794" i="7" a="1"/>
  <c r="W794" i="7" s="1"/>
  <c r="K794" i="7" a="1"/>
  <c r="K794" i="7" s="1"/>
  <c r="Z793" i="7"/>
  <c r="Y793" i="7"/>
  <c r="I742" i="3"/>
  <c r="E742" i="3"/>
  <c r="C807" i="15" s="1"/>
  <c r="D742" i="3"/>
  <c r="AR740" i="3" l="1"/>
  <c r="AT740" i="3" s="1"/>
  <c r="B796" i="7"/>
  <c r="N741" i="3"/>
  <c r="R741" i="3" s="1"/>
  <c r="K806" i="15" s="1"/>
  <c r="H793" i="7"/>
  <c r="AQ738" i="3"/>
  <c r="Y794" i="7"/>
  <c r="Z794" i="7"/>
  <c r="V794" i="7"/>
  <c r="U794" i="7"/>
  <c r="AN739" i="3"/>
  <c r="H792" i="7"/>
  <c r="AQ737" i="3"/>
  <c r="I797" i="7"/>
  <c r="C742" i="3"/>
  <c r="B807" i="15" s="1"/>
  <c r="W741" i="3"/>
  <c r="F796" i="7" s="1"/>
  <c r="F742" i="3"/>
  <c r="E807" i="15" s="1"/>
  <c r="S742" i="3"/>
  <c r="Q794" i="7"/>
  <c r="R794" i="7"/>
  <c r="F741" i="3"/>
  <c r="E806" i="15" s="1"/>
  <c r="J794" i="7"/>
  <c r="AH739" i="3"/>
  <c r="P804" i="15" s="1"/>
  <c r="AP739" i="3"/>
  <c r="G795" i="7"/>
  <c r="D795" i="7"/>
  <c r="X795" i="7" a="1"/>
  <c r="X795" i="7" s="1"/>
  <c r="P795" i="7" a="1"/>
  <c r="P795" i="7" s="1"/>
  <c r="T795" i="7" a="1"/>
  <c r="T795" i="7" s="1"/>
  <c r="O795" i="7" a="1"/>
  <c r="O795" i="7" s="1"/>
  <c r="S795" i="7" a="1"/>
  <c r="S795" i="7" s="1"/>
  <c r="L795" i="7" a="1"/>
  <c r="L795" i="7" s="1"/>
  <c r="W795" i="7" a="1"/>
  <c r="W795" i="7" s="1"/>
  <c r="K795" i="7" a="1"/>
  <c r="K795" i="7" s="1"/>
  <c r="AK742" i="3"/>
  <c r="H742" i="3"/>
  <c r="AA797" i="7"/>
  <c r="Q807" i="15" s="1"/>
  <c r="G742" i="3"/>
  <c r="M794" i="7"/>
  <c r="N794" i="7"/>
  <c r="A804" i="15"/>
  <c r="I743" i="3"/>
  <c r="D743" i="3"/>
  <c r="E743" i="3"/>
  <c r="C808" i="15" s="1"/>
  <c r="D806" i="15" l="1"/>
  <c r="F806" i="15" s="1"/>
  <c r="J806" i="15"/>
  <c r="N806" i="15"/>
  <c r="O806" i="15"/>
  <c r="D807" i="15"/>
  <c r="F807" i="15" s="1"/>
  <c r="J807" i="15"/>
  <c r="N807" i="15"/>
  <c r="O807" i="15"/>
  <c r="S743" i="3"/>
  <c r="AK743" i="3"/>
  <c r="I798" i="7"/>
  <c r="Y795" i="7"/>
  <c r="Z795" i="7"/>
  <c r="B742" i="3"/>
  <c r="A805" i="15"/>
  <c r="AN740" i="3"/>
  <c r="B741" i="3"/>
  <c r="J795" i="7"/>
  <c r="AH740" i="3"/>
  <c r="P805" i="15" s="1"/>
  <c r="AP740" i="3"/>
  <c r="E797" i="7"/>
  <c r="B797" i="7"/>
  <c r="N742" i="3"/>
  <c r="R742" i="3" s="1"/>
  <c r="K807" i="15" s="1"/>
  <c r="AA798" i="7"/>
  <c r="Q808" i="15" s="1"/>
  <c r="G743" i="3"/>
  <c r="H743" i="3"/>
  <c r="G796" i="7"/>
  <c r="U795" i="7"/>
  <c r="V795" i="7"/>
  <c r="H794" i="7"/>
  <c r="AQ739" i="3"/>
  <c r="E796" i="7"/>
  <c r="C743" i="3"/>
  <c r="B808" i="15" s="1"/>
  <c r="N795" i="7"/>
  <c r="M795" i="7"/>
  <c r="R795" i="7"/>
  <c r="Q795" i="7"/>
  <c r="W742" i="3"/>
  <c r="F797" i="7" s="1"/>
  <c r="I744" i="3"/>
  <c r="E744" i="3"/>
  <c r="C809" i="15" s="1"/>
  <c r="D744" i="3"/>
  <c r="S744" i="3" l="1"/>
  <c r="W743" i="3"/>
  <c r="F798" i="7" s="1"/>
  <c r="AR742" i="3"/>
  <c r="AT742" i="3" s="1"/>
  <c r="F743" i="3"/>
  <c r="AR741" i="3"/>
  <c r="AT741" i="3" s="1"/>
  <c r="H795" i="7"/>
  <c r="AQ740" i="3"/>
  <c r="G797" i="7"/>
  <c r="K796" i="7" a="1"/>
  <c r="K796" i="7" s="1"/>
  <c r="T796" i="7" a="1"/>
  <c r="T796" i="7" s="1"/>
  <c r="L796" i="7" a="1"/>
  <c r="L796" i="7" s="1"/>
  <c r="O796" i="7" a="1"/>
  <c r="O796" i="7" s="1"/>
  <c r="P796" i="7" a="1"/>
  <c r="P796" i="7" s="1"/>
  <c r="D796" i="7"/>
  <c r="W796" i="7" a="1"/>
  <c r="W796" i="7" s="1"/>
  <c r="S796" i="7" a="1"/>
  <c r="S796" i="7" s="1"/>
  <c r="X796" i="7" a="1"/>
  <c r="X796" i="7" s="1"/>
  <c r="L797" i="7" a="1"/>
  <c r="L797" i="7" s="1"/>
  <c r="D797" i="7"/>
  <c r="W797" i="7" a="1"/>
  <c r="W797" i="7" s="1"/>
  <c r="O797" i="7" a="1"/>
  <c r="O797" i="7" s="1"/>
  <c r="K797" i="7" a="1"/>
  <c r="K797" i="7" s="1"/>
  <c r="P797" i="7" a="1"/>
  <c r="P797" i="7" s="1"/>
  <c r="T797" i="7" a="1"/>
  <c r="T797" i="7" s="1"/>
  <c r="S797" i="7" a="1"/>
  <c r="S797" i="7" s="1"/>
  <c r="X797" i="7" a="1"/>
  <c r="X797" i="7" s="1"/>
  <c r="H744" i="3"/>
  <c r="G744" i="3"/>
  <c r="AA799" i="7"/>
  <c r="Q809" i="15" s="1"/>
  <c r="I799" i="7"/>
  <c r="C744" i="3"/>
  <c r="B809" i="15" s="1"/>
  <c r="B798" i="7"/>
  <c r="N743" i="3"/>
  <c r="R743" i="3" s="1"/>
  <c r="K808" i="15" s="1"/>
  <c r="AK744" i="3"/>
  <c r="B743" i="3"/>
  <c r="I745" i="3"/>
  <c r="D745" i="3"/>
  <c r="E745" i="3"/>
  <c r="C810" i="15" s="1"/>
  <c r="E798" i="7" l="1"/>
  <c r="E808" i="15"/>
  <c r="AR743" i="3"/>
  <c r="AT743" i="3" s="1"/>
  <c r="V797" i="7"/>
  <c r="U797" i="7"/>
  <c r="I800" i="7"/>
  <c r="AK745" i="3"/>
  <c r="C745" i="3"/>
  <c r="B810" i="15" s="1"/>
  <c r="G745" i="3"/>
  <c r="H745" i="3"/>
  <c r="AA800" i="7"/>
  <c r="Q810" i="15" s="1"/>
  <c r="AN742" i="3"/>
  <c r="AH741" i="3"/>
  <c r="P806" i="15" s="1"/>
  <c r="J796" i="7"/>
  <c r="AP741" i="3"/>
  <c r="X798" i="7" a="1"/>
  <c r="X798" i="7" s="1"/>
  <c r="T798" i="7" a="1"/>
  <c r="T798" i="7" s="1"/>
  <c r="K798" i="7" a="1"/>
  <c r="K798" i="7" s="1"/>
  <c r="L798" i="7" a="1"/>
  <c r="L798" i="7" s="1"/>
  <c r="W798" i="7" a="1"/>
  <c r="W798" i="7" s="1"/>
  <c r="S798" i="7" a="1"/>
  <c r="S798" i="7" s="1"/>
  <c r="P798" i="7" a="1"/>
  <c r="P798" i="7" s="1"/>
  <c r="D798" i="7"/>
  <c r="O798" i="7" a="1"/>
  <c r="O798" i="7" s="1"/>
  <c r="AN741" i="3"/>
  <c r="N744" i="3"/>
  <c r="R744" i="3" s="1"/>
  <c r="K809" i="15" s="1"/>
  <c r="B799" i="7"/>
  <c r="R797" i="7"/>
  <c r="Q797" i="7"/>
  <c r="M796" i="7"/>
  <c r="N796" i="7"/>
  <c r="A807" i="15"/>
  <c r="A806" i="15"/>
  <c r="W744" i="3"/>
  <c r="F799" i="7" s="1"/>
  <c r="S745" i="3"/>
  <c r="AP742" i="3"/>
  <c r="J797" i="7"/>
  <c r="AH742" i="3"/>
  <c r="P807" i="15" s="1"/>
  <c r="G798" i="7"/>
  <c r="Z797" i="7"/>
  <c r="Y797" i="7"/>
  <c r="N797" i="7"/>
  <c r="M797" i="7"/>
  <c r="V796" i="7"/>
  <c r="U796" i="7"/>
  <c r="F744" i="3"/>
  <c r="E809" i="15" s="1"/>
  <c r="Z796" i="7"/>
  <c r="Y796" i="7"/>
  <c r="Q796" i="7"/>
  <c r="R796" i="7"/>
  <c r="I746" i="3"/>
  <c r="E746" i="3"/>
  <c r="C811" i="15" s="1"/>
  <c r="D746" i="3"/>
  <c r="D809" i="15" l="1"/>
  <c r="F809" i="15" s="1"/>
  <c r="J809" i="15"/>
  <c r="N809" i="15"/>
  <c r="O809" i="15"/>
  <c r="D808" i="15"/>
  <c r="F808" i="15" s="1"/>
  <c r="J808" i="15"/>
  <c r="N808" i="15"/>
  <c r="O808" i="15"/>
  <c r="F745" i="3"/>
  <c r="S746" i="3"/>
  <c r="G799" i="7"/>
  <c r="N798" i="7"/>
  <c r="M798" i="7"/>
  <c r="A808" i="15"/>
  <c r="F746" i="3"/>
  <c r="E811" i="15" s="1"/>
  <c r="Q798" i="7"/>
  <c r="R798" i="7"/>
  <c r="H797" i="7"/>
  <c r="AQ742" i="3"/>
  <c r="AN743" i="3"/>
  <c r="B745" i="3"/>
  <c r="U798" i="7"/>
  <c r="V798" i="7"/>
  <c r="E799" i="7"/>
  <c r="Y798" i="7"/>
  <c r="Z798" i="7"/>
  <c r="N745" i="3"/>
  <c r="R745" i="3" s="1"/>
  <c r="K810" i="15" s="1"/>
  <c r="B800" i="7"/>
  <c r="H746" i="3"/>
  <c r="AA801" i="7"/>
  <c r="Q811" i="15" s="1"/>
  <c r="G746" i="3"/>
  <c r="B744" i="3"/>
  <c r="AH743" i="3"/>
  <c r="P808" i="15" s="1"/>
  <c r="J798" i="7"/>
  <c r="AP743" i="3"/>
  <c r="H796" i="7"/>
  <c r="AQ741" i="3"/>
  <c r="C746" i="3"/>
  <c r="B811" i="15" s="1"/>
  <c r="AK746" i="3"/>
  <c r="I801" i="7"/>
  <c r="W745" i="3"/>
  <c r="F800" i="7" s="1"/>
  <c r="I747" i="3"/>
  <c r="D747" i="3"/>
  <c r="E747" i="3"/>
  <c r="C812" i="15" s="1"/>
  <c r="D811" i="15" l="1"/>
  <c r="F811" i="15" s="1"/>
  <c r="J811" i="15"/>
  <c r="N811" i="15"/>
  <c r="O811" i="15"/>
  <c r="E800" i="7"/>
  <c r="E810" i="15"/>
  <c r="S747" i="3"/>
  <c r="W746" i="3"/>
  <c r="F801" i="7" s="1"/>
  <c r="AK747" i="3"/>
  <c r="G747" i="3"/>
  <c r="H747" i="3"/>
  <c r="AA802" i="7"/>
  <c r="Q812" i="15" s="1"/>
  <c r="C747" i="3"/>
  <c r="B812" i="15" s="1"/>
  <c r="I802" i="7"/>
  <c r="H798" i="7"/>
  <c r="AQ743" i="3"/>
  <c r="AR744" i="3"/>
  <c r="AT744" i="3" s="1"/>
  <c r="N746" i="3"/>
  <c r="R746" i="3" s="1"/>
  <c r="K811" i="15" s="1"/>
  <c r="B801" i="7"/>
  <c r="G800" i="7"/>
  <c r="K800" i="7" a="1"/>
  <c r="K800" i="7" s="1"/>
  <c r="S800" i="7" a="1"/>
  <c r="S800" i="7" s="1"/>
  <c r="P800" i="7" a="1"/>
  <c r="P800" i="7" s="1"/>
  <c r="O800" i="7" a="1"/>
  <c r="O800" i="7" s="1"/>
  <c r="L800" i="7" a="1"/>
  <c r="L800" i="7" s="1"/>
  <c r="D800" i="7"/>
  <c r="W800" i="7" a="1"/>
  <c r="W800" i="7" s="1"/>
  <c r="X800" i="7" a="1"/>
  <c r="X800" i="7" s="1"/>
  <c r="T800" i="7" a="1"/>
  <c r="T800" i="7" s="1"/>
  <c r="D799" i="7"/>
  <c r="W799" i="7" a="1"/>
  <c r="W799" i="7" s="1"/>
  <c r="P799" i="7" a="1"/>
  <c r="P799" i="7" s="1"/>
  <c r="T799" i="7" a="1"/>
  <c r="T799" i="7" s="1"/>
  <c r="X799" i="7" a="1"/>
  <c r="X799" i="7" s="1"/>
  <c r="K799" i="7" a="1"/>
  <c r="K799" i="7" s="1"/>
  <c r="O799" i="7" a="1"/>
  <c r="O799" i="7" s="1"/>
  <c r="L799" i="7" a="1"/>
  <c r="L799" i="7" s="1"/>
  <c r="S799" i="7" a="1"/>
  <c r="S799" i="7" s="1"/>
  <c r="B746" i="3"/>
  <c r="AR745" i="3"/>
  <c r="AT745" i="3" s="1"/>
  <c r="E801" i="7"/>
  <c r="I748" i="3"/>
  <c r="E748" i="3"/>
  <c r="C813" i="15" s="1"/>
  <c r="D748" i="3"/>
  <c r="S748" i="3"/>
  <c r="D810" i="15" l="1"/>
  <c r="F810" i="15" s="1"/>
  <c r="J810" i="15"/>
  <c r="N810" i="15"/>
  <c r="O810" i="15"/>
  <c r="AR746" i="3"/>
  <c r="AT746" i="3" s="1"/>
  <c r="Y799" i="7"/>
  <c r="Z799" i="7"/>
  <c r="J799" i="7"/>
  <c r="AH744" i="3"/>
  <c r="P809" i="15" s="1"/>
  <c r="AP744" i="3"/>
  <c r="G801" i="7"/>
  <c r="D801" i="7"/>
  <c r="K801" i="7" a="1"/>
  <c r="K801" i="7" s="1"/>
  <c r="W801" i="7" a="1"/>
  <c r="W801" i="7" s="1"/>
  <c r="S801" i="7" a="1"/>
  <c r="S801" i="7" s="1"/>
  <c r="T801" i="7" a="1"/>
  <c r="T801" i="7" s="1"/>
  <c r="X801" i="7" a="1"/>
  <c r="X801" i="7" s="1"/>
  <c r="L801" i="7" a="1"/>
  <c r="L801" i="7" s="1"/>
  <c r="O801" i="7" a="1"/>
  <c r="O801" i="7" s="1"/>
  <c r="P801" i="7" a="1"/>
  <c r="P801" i="7" s="1"/>
  <c r="M799" i="7"/>
  <c r="N799" i="7"/>
  <c r="U799" i="7"/>
  <c r="V799" i="7"/>
  <c r="M800" i="7"/>
  <c r="N800" i="7"/>
  <c r="I803" i="7"/>
  <c r="AK748" i="3"/>
  <c r="AA803" i="7"/>
  <c r="Q813" i="15" s="1"/>
  <c r="H748" i="3"/>
  <c r="G748" i="3"/>
  <c r="AN745" i="3"/>
  <c r="V800" i="7"/>
  <c r="U800" i="7"/>
  <c r="C748" i="3"/>
  <c r="B813" i="15" s="1"/>
  <c r="AH745" i="3"/>
  <c r="P810" i="15" s="1"/>
  <c r="J800" i="7"/>
  <c r="AP745" i="3"/>
  <c r="R799" i="7"/>
  <c r="Q799" i="7"/>
  <c r="Z800" i="7"/>
  <c r="Y800" i="7"/>
  <c r="AN744" i="3"/>
  <c r="A809" i="15"/>
  <c r="F747" i="3"/>
  <c r="E812" i="15" s="1"/>
  <c r="W747" i="3"/>
  <c r="F802" i="7" s="1"/>
  <c r="N747" i="3"/>
  <c r="R747" i="3" s="1"/>
  <c r="K812" i="15" s="1"/>
  <c r="B802" i="7"/>
  <c r="A810" i="15"/>
  <c r="Q800" i="7"/>
  <c r="R800" i="7"/>
  <c r="I749" i="3"/>
  <c r="D749" i="3"/>
  <c r="E749" i="3"/>
  <c r="C814" i="15" s="1"/>
  <c r="D812" i="15" l="1"/>
  <c r="F812" i="15" s="1"/>
  <c r="J812" i="15"/>
  <c r="N812" i="15"/>
  <c r="O812" i="15"/>
  <c r="I804" i="7"/>
  <c r="AK749" i="3"/>
  <c r="W748" i="3"/>
  <c r="F803" i="7" s="1"/>
  <c r="N748" i="3"/>
  <c r="R748" i="3" s="1"/>
  <c r="K813" i="15" s="1"/>
  <c r="B803" i="7"/>
  <c r="Y801" i="7"/>
  <c r="Z801" i="7"/>
  <c r="E802" i="7"/>
  <c r="Q801" i="7"/>
  <c r="R801" i="7"/>
  <c r="U801" i="7"/>
  <c r="V801" i="7"/>
  <c r="AN746" i="3"/>
  <c r="C749" i="3"/>
  <c r="B814" i="15" s="1"/>
  <c r="G749" i="3"/>
  <c r="H749" i="3"/>
  <c r="AA804" i="7"/>
  <c r="Q814" i="15" s="1"/>
  <c r="S749" i="3"/>
  <c r="G802" i="7"/>
  <c r="B747" i="3"/>
  <c r="H800" i="7"/>
  <c r="AQ745" i="3"/>
  <c r="F748" i="3"/>
  <c r="E813" i="15" s="1"/>
  <c r="J801" i="7"/>
  <c r="AH746" i="3"/>
  <c r="P811" i="15" s="1"/>
  <c r="AP746" i="3"/>
  <c r="N801" i="7"/>
  <c r="M801" i="7"/>
  <c r="H799" i="7"/>
  <c r="AQ744" i="3"/>
  <c r="A811" i="15"/>
  <c r="I750" i="3"/>
  <c r="E750" i="3"/>
  <c r="C815" i="15" s="1"/>
  <c r="D750" i="3"/>
  <c r="D813" i="15" l="1"/>
  <c r="F813" i="15" s="1"/>
  <c r="J813" i="15"/>
  <c r="N813" i="15"/>
  <c r="O813" i="15"/>
  <c r="F749" i="3"/>
  <c r="E814" i="15" s="1"/>
  <c r="S750" i="3"/>
  <c r="F750" i="3"/>
  <c r="E815" i="15" s="1"/>
  <c r="E803" i="7"/>
  <c r="C750" i="3"/>
  <c r="B815" i="15" s="1"/>
  <c r="AA805" i="7"/>
  <c r="Q815" i="15" s="1"/>
  <c r="G750" i="3"/>
  <c r="H750" i="3"/>
  <c r="H801" i="7"/>
  <c r="AQ746" i="3"/>
  <c r="W749" i="3"/>
  <c r="F804" i="7" s="1"/>
  <c r="AK750" i="3"/>
  <c r="I805" i="7"/>
  <c r="B748" i="3"/>
  <c r="AR747" i="3"/>
  <c r="AT747" i="3" s="1"/>
  <c r="B804" i="7"/>
  <c r="N749" i="3"/>
  <c r="R749" i="3" s="1"/>
  <c r="K814" i="15" s="1"/>
  <c r="L802" i="7" a="1"/>
  <c r="L802" i="7" s="1"/>
  <c r="X802" i="7" a="1"/>
  <c r="X802" i="7" s="1"/>
  <c r="W802" i="7" a="1"/>
  <c r="W802" i="7" s="1"/>
  <c r="O802" i="7" a="1"/>
  <c r="O802" i="7" s="1"/>
  <c r="P802" i="7" a="1"/>
  <c r="P802" i="7" s="1"/>
  <c r="S802" i="7" a="1"/>
  <c r="S802" i="7" s="1"/>
  <c r="D802" i="7"/>
  <c r="K802" i="7" a="1"/>
  <c r="K802" i="7" s="1"/>
  <c r="T802" i="7" a="1"/>
  <c r="T802" i="7" s="1"/>
  <c r="G803" i="7"/>
  <c r="E804" i="7"/>
  <c r="B749" i="3"/>
  <c r="I751" i="3"/>
  <c r="D751" i="3"/>
  <c r="E751" i="3"/>
  <c r="C816" i="15" s="1"/>
  <c r="D815" i="15" l="1"/>
  <c r="F815" i="15" s="1"/>
  <c r="J815" i="15"/>
  <c r="N815" i="15"/>
  <c r="O815" i="15"/>
  <c r="D814" i="15"/>
  <c r="F814" i="15" s="1"/>
  <c r="J814" i="15"/>
  <c r="N814" i="15"/>
  <c r="O814" i="15"/>
  <c r="S751" i="3"/>
  <c r="W750" i="3"/>
  <c r="F805" i="7" s="1"/>
  <c r="N750" i="3"/>
  <c r="R750" i="3" s="1"/>
  <c r="K815" i="15" s="1"/>
  <c r="B805" i="7"/>
  <c r="E805" i="7"/>
  <c r="AK751" i="3"/>
  <c r="B750" i="3"/>
  <c r="J802" i="7"/>
  <c r="AH747" i="3"/>
  <c r="P812" i="15" s="1"/>
  <c r="AP747" i="3"/>
  <c r="C751" i="3"/>
  <c r="B816" i="15" s="1"/>
  <c r="L804" i="7" a="1"/>
  <c r="L804" i="7" s="1"/>
  <c r="D804" i="7"/>
  <c r="O804" i="7" a="1"/>
  <c r="O804" i="7" s="1"/>
  <c r="K804" i="7" a="1"/>
  <c r="K804" i="7" s="1"/>
  <c r="T804" i="7" a="1"/>
  <c r="T804" i="7" s="1"/>
  <c r="S804" i="7" a="1"/>
  <c r="S804" i="7" s="1"/>
  <c r="P804" i="7" a="1"/>
  <c r="P804" i="7" s="1"/>
  <c r="X804" i="7" a="1"/>
  <c r="X804" i="7" s="1"/>
  <c r="W804" i="7" a="1"/>
  <c r="W804" i="7" s="1"/>
  <c r="Y802" i="7"/>
  <c r="Z802" i="7"/>
  <c r="G804" i="7"/>
  <c r="AR748" i="3"/>
  <c r="AT748" i="3" s="1"/>
  <c r="W803" i="7" a="1"/>
  <c r="W803" i="7" s="1"/>
  <c r="P803" i="7" a="1"/>
  <c r="P803" i="7" s="1"/>
  <c r="O803" i="7" a="1"/>
  <c r="O803" i="7" s="1"/>
  <c r="T803" i="7" a="1"/>
  <c r="T803" i="7" s="1"/>
  <c r="L803" i="7" a="1"/>
  <c r="L803" i="7" s="1"/>
  <c r="S803" i="7" a="1"/>
  <c r="S803" i="7" s="1"/>
  <c r="D803" i="7"/>
  <c r="X803" i="7" a="1"/>
  <c r="X803" i="7" s="1"/>
  <c r="K803" i="7" a="1"/>
  <c r="K803" i="7" s="1"/>
  <c r="AN747" i="3"/>
  <c r="H751" i="3"/>
  <c r="AA806" i="7"/>
  <c r="Q816" i="15" s="1"/>
  <c r="G751" i="3"/>
  <c r="I806" i="7"/>
  <c r="AR749" i="3"/>
  <c r="AT749" i="3" s="1"/>
  <c r="V802" i="7"/>
  <c r="U802" i="7"/>
  <c r="Q802" i="7"/>
  <c r="R802" i="7"/>
  <c r="M802" i="7"/>
  <c r="N802" i="7"/>
  <c r="A812" i="15"/>
  <c r="I752" i="3"/>
  <c r="E752" i="3"/>
  <c r="C817" i="15" s="1"/>
  <c r="D752" i="3"/>
  <c r="S752" i="3" l="1"/>
  <c r="F751" i="3"/>
  <c r="AR750" i="3"/>
  <c r="AT750" i="3" s="1"/>
  <c r="A814" i="15"/>
  <c r="J804" i="7"/>
  <c r="AH749" i="3"/>
  <c r="P814" i="15" s="1"/>
  <c r="AP749" i="3"/>
  <c r="Z803" i="7"/>
  <c r="Y803" i="7"/>
  <c r="I807" i="7"/>
  <c r="A813" i="15"/>
  <c r="U804" i="7"/>
  <c r="V804" i="7"/>
  <c r="N804" i="7"/>
  <c r="M804" i="7"/>
  <c r="AK752" i="3"/>
  <c r="H752" i="3"/>
  <c r="G752" i="3"/>
  <c r="AA807" i="7"/>
  <c r="Q817" i="15" s="1"/>
  <c r="AN749" i="3"/>
  <c r="W751" i="3"/>
  <c r="F806" i="7" s="1"/>
  <c r="Q803" i="7"/>
  <c r="R803" i="7"/>
  <c r="AH748" i="3"/>
  <c r="P813" i="15" s="1"/>
  <c r="J803" i="7"/>
  <c r="AP748" i="3"/>
  <c r="Z804" i="7"/>
  <c r="Y804" i="7"/>
  <c r="N751" i="3"/>
  <c r="R751" i="3" s="1"/>
  <c r="K816" i="15" s="1"/>
  <c r="B806" i="7"/>
  <c r="B751" i="3"/>
  <c r="T805" i="7" a="1"/>
  <c r="T805" i="7" s="1"/>
  <c r="L805" i="7" a="1"/>
  <c r="L805" i="7" s="1"/>
  <c r="X805" i="7" a="1"/>
  <c r="X805" i="7" s="1"/>
  <c r="S805" i="7" a="1"/>
  <c r="S805" i="7" s="1"/>
  <c r="D805" i="7"/>
  <c r="P805" i="7" a="1"/>
  <c r="P805" i="7" s="1"/>
  <c r="W805" i="7" a="1"/>
  <c r="W805" i="7" s="1"/>
  <c r="K805" i="7" a="1"/>
  <c r="K805" i="7" s="1"/>
  <c r="O805" i="7" a="1"/>
  <c r="O805" i="7" s="1"/>
  <c r="G805" i="7"/>
  <c r="V803" i="7"/>
  <c r="U803" i="7"/>
  <c r="H802" i="7"/>
  <c r="AQ747" i="3"/>
  <c r="C752" i="3"/>
  <c r="B817" i="15" s="1"/>
  <c r="M803" i="7"/>
  <c r="N803" i="7"/>
  <c r="AN748" i="3"/>
  <c r="R804" i="7"/>
  <c r="Q804" i="7"/>
  <c r="I753" i="3"/>
  <c r="D753" i="3"/>
  <c r="E753" i="3"/>
  <c r="C818" i="15" s="1"/>
  <c r="E806" i="7" l="1"/>
  <c r="E816" i="15"/>
  <c r="S753" i="3"/>
  <c r="W752" i="3"/>
  <c r="F807" i="7" s="1"/>
  <c r="Q805" i="7"/>
  <c r="R805" i="7"/>
  <c r="M805" i="7"/>
  <c r="N805" i="7"/>
  <c r="G806" i="7"/>
  <c r="F752" i="3"/>
  <c r="E817" i="15" s="1"/>
  <c r="A815" i="15"/>
  <c r="B807" i="7"/>
  <c r="N752" i="3"/>
  <c r="R752" i="3" s="1"/>
  <c r="K817" i="15" s="1"/>
  <c r="U805" i="7"/>
  <c r="V805" i="7"/>
  <c r="I808" i="7"/>
  <c r="AK753" i="3"/>
  <c r="C753" i="3"/>
  <c r="B818" i="15" s="1"/>
  <c r="G753" i="3"/>
  <c r="AA808" i="7"/>
  <c r="Q818" i="15" s="1"/>
  <c r="H753" i="3"/>
  <c r="J805" i="7"/>
  <c r="AH750" i="3"/>
  <c r="P815" i="15" s="1"/>
  <c r="AP750" i="3"/>
  <c r="AN750" i="3"/>
  <c r="H803" i="7"/>
  <c r="AQ748" i="3"/>
  <c r="Z805" i="7"/>
  <c r="Y805" i="7"/>
  <c r="AR751" i="3"/>
  <c r="AT751" i="3" s="1"/>
  <c r="T806" i="7" a="1"/>
  <c r="T806" i="7" s="1"/>
  <c r="O806" i="7" a="1"/>
  <c r="O806" i="7" s="1"/>
  <c r="S806" i="7" a="1"/>
  <c r="S806" i="7" s="1"/>
  <c r="P806" i="7" a="1"/>
  <c r="P806" i="7" s="1"/>
  <c r="D806" i="7"/>
  <c r="X806" i="7" a="1"/>
  <c r="X806" i="7" s="1"/>
  <c r="K806" i="7" a="1"/>
  <c r="K806" i="7" s="1"/>
  <c r="L806" i="7" a="1"/>
  <c r="L806" i="7" s="1"/>
  <c r="W806" i="7" a="1"/>
  <c r="W806" i="7" s="1"/>
  <c r="H804" i="7"/>
  <c r="AQ749" i="3"/>
  <c r="I754" i="3"/>
  <c r="E754" i="3"/>
  <c r="C819" i="15" s="1"/>
  <c r="D754" i="3"/>
  <c r="D817" i="15" l="1"/>
  <c r="F817" i="15" s="1"/>
  <c r="J817" i="15"/>
  <c r="N817" i="15"/>
  <c r="O817" i="15"/>
  <c r="D816" i="15"/>
  <c r="F816" i="15" s="1"/>
  <c r="J816" i="15"/>
  <c r="N816" i="15"/>
  <c r="O816" i="15"/>
  <c r="S754" i="3"/>
  <c r="W753" i="3"/>
  <c r="F808" i="7" s="1"/>
  <c r="Y806" i="7"/>
  <c r="Z806" i="7"/>
  <c r="J806" i="7"/>
  <c r="AH751" i="3"/>
  <c r="P816" i="15" s="1"/>
  <c r="AP751" i="3"/>
  <c r="H805" i="7"/>
  <c r="AQ750" i="3"/>
  <c r="C754" i="3"/>
  <c r="B819" i="15" s="1"/>
  <c r="AA809" i="7"/>
  <c r="Q819" i="15" s="1"/>
  <c r="H754" i="3"/>
  <c r="G754" i="3"/>
  <c r="A816" i="15"/>
  <c r="N806" i="7"/>
  <c r="M806" i="7"/>
  <c r="R806" i="7"/>
  <c r="Q806" i="7"/>
  <c r="AN751" i="3"/>
  <c r="B808" i="7"/>
  <c r="N753" i="3"/>
  <c r="R753" i="3" s="1"/>
  <c r="K818" i="15" s="1"/>
  <c r="V806" i="7"/>
  <c r="U806" i="7"/>
  <c r="AK754" i="3"/>
  <c r="I809" i="7"/>
  <c r="F754" i="3"/>
  <c r="E819" i="15" s="1"/>
  <c r="G807" i="7"/>
  <c r="B752" i="3"/>
  <c r="F753" i="3"/>
  <c r="E818" i="15" s="1"/>
  <c r="E807" i="7"/>
  <c r="I755" i="3"/>
  <c r="D755" i="3"/>
  <c r="E755" i="3"/>
  <c r="C820" i="15" s="1"/>
  <c r="D818" i="15" l="1"/>
  <c r="F818" i="15" s="1"/>
  <c r="J818" i="15"/>
  <c r="N818" i="15"/>
  <c r="O818" i="15"/>
  <c r="D819" i="15"/>
  <c r="J819" i="15"/>
  <c r="N819" i="15"/>
  <c r="O819" i="15"/>
  <c r="F819" i="15"/>
  <c r="S755" i="3"/>
  <c r="AR752" i="3"/>
  <c r="AT752" i="3" s="1"/>
  <c r="AA810" i="7"/>
  <c r="Q820" i="15" s="1"/>
  <c r="H755" i="3"/>
  <c r="G755" i="3"/>
  <c r="N754" i="3"/>
  <c r="R754" i="3" s="1"/>
  <c r="K819" i="15" s="1"/>
  <c r="B809" i="7"/>
  <c r="E809" i="7"/>
  <c r="W754" i="3"/>
  <c r="F809" i="7" s="1"/>
  <c r="C755" i="3"/>
  <c r="B820" i="15" s="1"/>
  <c r="O807" i="7" a="1"/>
  <c r="O807" i="7" s="1"/>
  <c r="D807" i="7"/>
  <c r="K807" i="7" a="1"/>
  <c r="K807" i="7" s="1"/>
  <c r="W807" i="7" a="1"/>
  <c r="W807" i="7" s="1"/>
  <c r="S807" i="7" a="1"/>
  <c r="S807" i="7" s="1"/>
  <c r="X807" i="7" a="1"/>
  <c r="X807" i="7" s="1"/>
  <c r="L807" i="7" a="1"/>
  <c r="L807" i="7" s="1"/>
  <c r="T807" i="7" a="1"/>
  <c r="T807" i="7" s="1"/>
  <c r="P807" i="7" a="1"/>
  <c r="P807" i="7" s="1"/>
  <c r="I810" i="7"/>
  <c r="B753" i="3"/>
  <c r="B754" i="3"/>
  <c r="H806" i="7"/>
  <c r="AQ751" i="3"/>
  <c r="AK755" i="3"/>
  <c r="E808" i="7"/>
  <c r="G808" i="7"/>
  <c r="I756" i="3"/>
  <c r="E756" i="3"/>
  <c r="C821" i="15" s="1"/>
  <c r="D756" i="3"/>
  <c r="AR753" i="3" l="1"/>
  <c r="AT753" i="3" s="1"/>
  <c r="S756" i="3"/>
  <c r="N807" i="7"/>
  <c r="M807" i="7"/>
  <c r="D809" i="7"/>
  <c r="K809" i="7" a="1"/>
  <c r="K809" i="7" s="1"/>
  <c r="S809" i="7" a="1"/>
  <c r="S809" i="7" s="1"/>
  <c r="P809" i="7" a="1"/>
  <c r="P809" i="7" s="1"/>
  <c r="L809" i="7" a="1"/>
  <c r="L809" i="7" s="1"/>
  <c r="W809" i="7" a="1"/>
  <c r="W809" i="7" s="1"/>
  <c r="X809" i="7" a="1"/>
  <c r="X809" i="7" s="1"/>
  <c r="O809" i="7" a="1"/>
  <c r="O809" i="7" s="1"/>
  <c r="T809" i="7" a="1"/>
  <c r="T809" i="7" s="1"/>
  <c r="AN752" i="3"/>
  <c r="W755" i="3"/>
  <c r="F810" i="7" s="1"/>
  <c r="Z807" i="7"/>
  <c r="Y807" i="7"/>
  <c r="G809" i="7"/>
  <c r="AH752" i="3"/>
  <c r="P817" i="15" s="1"/>
  <c r="J807" i="7"/>
  <c r="AP752" i="3"/>
  <c r="A817" i="15"/>
  <c r="H756" i="3"/>
  <c r="AA811" i="7"/>
  <c r="Q821" i="15" s="1"/>
  <c r="G756" i="3"/>
  <c r="P808" i="7" a="1"/>
  <c r="P808" i="7" s="1"/>
  <c r="S808" i="7" a="1"/>
  <c r="S808" i="7" s="1"/>
  <c r="T808" i="7" a="1"/>
  <c r="T808" i="7" s="1"/>
  <c r="D808" i="7"/>
  <c r="O808" i="7" a="1"/>
  <c r="O808" i="7" s="1"/>
  <c r="L808" i="7" a="1"/>
  <c r="L808" i="7" s="1"/>
  <c r="W808" i="7" a="1"/>
  <c r="W808" i="7" s="1"/>
  <c r="K808" i="7" a="1"/>
  <c r="K808" i="7" s="1"/>
  <c r="X808" i="7" a="1"/>
  <c r="X808" i="7" s="1"/>
  <c r="Q807" i="7"/>
  <c r="R807" i="7"/>
  <c r="F755" i="3"/>
  <c r="E820" i="15" s="1"/>
  <c r="I811" i="7"/>
  <c r="AK756" i="3"/>
  <c r="C756" i="3"/>
  <c r="B821" i="15" s="1"/>
  <c r="AR754" i="3"/>
  <c r="AT754" i="3" s="1"/>
  <c r="V807" i="7"/>
  <c r="U807" i="7"/>
  <c r="N755" i="3"/>
  <c r="R755" i="3" s="1"/>
  <c r="K820" i="15" s="1"/>
  <c r="B810" i="7"/>
  <c r="I757" i="3"/>
  <c r="D757" i="3"/>
  <c r="E757" i="3"/>
  <c r="C822" i="15" s="1"/>
  <c r="D820" i="15" l="1"/>
  <c r="F820" i="15" s="1"/>
  <c r="J820" i="15"/>
  <c r="N820" i="15"/>
  <c r="O820" i="15"/>
  <c r="S757" i="3"/>
  <c r="W756" i="3"/>
  <c r="F811" i="7" s="1"/>
  <c r="A818" i="15"/>
  <c r="Z808" i="7"/>
  <c r="Y808" i="7"/>
  <c r="Q808" i="7"/>
  <c r="R808" i="7"/>
  <c r="V809" i="7"/>
  <c r="U809" i="7"/>
  <c r="M809" i="7"/>
  <c r="N809" i="7"/>
  <c r="C757" i="3"/>
  <c r="B822" i="15" s="1"/>
  <c r="A819" i="15"/>
  <c r="I812" i="7"/>
  <c r="AK757" i="3"/>
  <c r="J808" i="7"/>
  <c r="AH753" i="3"/>
  <c r="P818" i="15" s="1"/>
  <c r="AP753" i="3"/>
  <c r="B811" i="7"/>
  <c r="N756" i="3"/>
  <c r="R756" i="3" s="1"/>
  <c r="K821" i="15" s="1"/>
  <c r="F756" i="3"/>
  <c r="E821" i="15" s="1"/>
  <c r="R809" i="7"/>
  <c r="Q809" i="7"/>
  <c r="G810" i="7"/>
  <c r="AN753" i="3"/>
  <c r="AH754" i="3"/>
  <c r="P819" i="15" s="1"/>
  <c r="J809" i="7"/>
  <c r="AP754" i="3"/>
  <c r="E810" i="7"/>
  <c r="V808" i="7"/>
  <c r="U808" i="7"/>
  <c r="H807" i="7"/>
  <c r="AQ752" i="3"/>
  <c r="Z809" i="7"/>
  <c r="Y809" i="7"/>
  <c r="AA812" i="7"/>
  <c r="Q822" i="15" s="1"/>
  <c r="G757" i="3"/>
  <c r="H757" i="3"/>
  <c r="AN754" i="3"/>
  <c r="B755" i="3"/>
  <c r="N808" i="7"/>
  <c r="M808" i="7"/>
  <c r="I758" i="3"/>
  <c r="E758" i="3"/>
  <c r="C823" i="15" s="1"/>
  <c r="D758" i="3"/>
  <c r="D821" i="15" l="1"/>
  <c r="F821" i="15" s="1"/>
  <c r="J821" i="15"/>
  <c r="N821" i="15"/>
  <c r="O821" i="15"/>
  <c r="G758" i="3"/>
  <c r="H758" i="3"/>
  <c r="AA813" i="7"/>
  <c r="Q823" i="15" s="1"/>
  <c r="AR755" i="3"/>
  <c r="AT755" i="3" s="1"/>
  <c r="G811" i="7"/>
  <c r="H808" i="7"/>
  <c r="AQ753" i="3"/>
  <c r="C758" i="3"/>
  <c r="B823" i="15" s="1"/>
  <c r="T810" i="7" a="1"/>
  <c r="T810" i="7" s="1"/>
  <c r="L810" i="7" a="1"/>
  <c r="L810" i="7" s="1"/>
  <c r="K810" i="7" a="1"/>
  <c r="K810" i="7" s="1"/>
  <c r="O810" i="7" a="1"/>
  <c r="O810" i="7" s="1"/>
  <c r="W810" i="7" a="1"/>
  <c r="W810" i="7" s="1"/>
  <c r="P810" i="7" a="1"/>
  <c r="P810" i="7" s="1"/>
  <c r="S810" i="7" a="1"/>
  <c r="S810" i="7" s="1"/>
  <c r="D810" i="7"/>
  <c r="X810" i="7" a="1"/>
  <c r="X810" i="7" s="1"/>
  <c r="S758" i="3"/>
  <c r="H809" i="7"/>
  <c r="AQ754" i="3"/>
  <c r="B812" i="7"/>
  <c r="N757" i="3"/>
  <c r="R757" i="3" s="1"/>
  <c r="K822" i="15" s="1"/>
  <c r="AK758" i="3"/>
  <c r="I813" i="7"/>
  <c r="F758" i="3"/>
  <c r="E823" i="15" s="1"/>
  <c r="B756" i="3"/>
  <c r="W757" i="3"/>
  <c r="F812" i="7" s="1"/>
  <c r="E811" i="7"/>
  <c r="F757" i="3"/>
  <c r="E822" i="15" s="1"/>
  <c r="I759" i="3"/>
  <c r="D759" i="3"/>
  <c r="E759" i="3"/>
  <c r="C824" i="15" s="1"/>
  <c r="D822" i="15" l="1"/>
  <c r="F822" i="15" s="1"/>
  <c r="J822" i="15"/>
  <c r="N822" i="15"/>
  <c r="O822" i="15"/>
  <c r="D823" i="15"/>
  <c r="J823" i="15"/>
  <c r="N823" i="15"/>
  <c r="O823" i="15"/>
  <c r="F823" i="15"/>
  <c r="S759" i="3"/>
  <c r="O811" i="7" a="1"/>
  <c r="O811" i="7" s="1"/>
  <c r="D811" i="7"/>
  <c r="S811" i="7" a="1"/>
  <c r="S811" i="7" s="1"/>
  <c r="W811" i="7" a="1"/>
  <c r="W811" i="7" s="1"/>
  <c r="T811" i="7" a="1"/>
  <c r="T811" i="7" s="1"/>
  <c r="K811" i="7" a="1"/>
  <c r="K811" i="7" s="1"/>
  <c r="P811" i="7" a="1"/>
  <c r="P811" i="7" s="1"/>
  <c r="X811" i="7" a="1"/>
  <c r="X811" i="7" s="1"/>
  <c r="L811" i="7" a="1"/>
  <c r="L811" i="7" s="1"/>
  <c r="J810" i="7"/>
  <c r="AH755" i="3"/>
  <c r="P820" i="15" s="1"/>
  <c r="AP755" i="3"/>
  <c r="W758" i="3"/>
  <c r="F813" i="7" s="1"/>
  <c r="N758" i="3"/>
  <c r="R758" i="3" s="1"/>
  <c r="K823" i="15" s="1"/>
  <c r="B813" i="7"/>
  <c r="AN755" i="3"/>
  <c r="F759" i="3"/>
  <c r="E824" i="15" s="1"/>
  <c r="E813" i="7"/>
  <c r="AA814" i="7"/>
  <c r="Q824" i="15" s="1"/>
  <c r="G759" i="3"/>
  <c r="H759" i="3"/>
  <c r="B757" i="3"/>
  <c r="B758" i="3"/>
  <c r="R810" i="7"/>
  <c r="Q810" i="7"/>
  <c r="N810" i="7"/>
  <c r="M810" i="7"/>
  <c r="AK759" i="3"/>
  <c r="I814" i="7"/>
  <c r="C759" i="3"/>
  <c r="B824" i="15" s="1"/>
  <c r="E812" i="7"/>
  <c r="AR756" i="3"/>
  <c r="AT756" i="3" s="1"/>
  <c r="G812" i="7"/>
  <c r="A820" i="15"/>
  <c r="Z810" i="7"/>
  <c r="Y810" i="7"/>
  <c r="U810" i="7"/>
  <c r="V810" i="7"/>
  <c r="I760" i="3"/>
  <c r="E760" i="3"/>
  <c r="C825" i="15" s="1"/>
  <c r="D760" i="3"/>
  <c r="S760" i="3"/>
  <c r="D824" i="15" l="1"/>
  <c r="F824" i="15" s="1"/>
  <c r="J824" i="15"/>
  <c r="N824" i="15"/>
  <c r="O824" i="15"/>
  <c r="W759" i="3"/>
  <c r="F814" i="7" s="1"/>
  <c r="H760" i="3"/>
  <c r="AA815" i="7"/>
  <c r="Q825" i="15" s="1"/>
  <c r="G760" i="3"/>
  <c r="B814" i="7"/>
  <c r="N759" i="3"/>
  <c r="R759" i="3" s="1"/>
  <c r="K824" i="15" s="1"/>
  <c r="Y811" i="7"/>
  <c r="Z811" i="7"/>
  <c r="C760" i="3"/>
  <c r="B825" i="15" s="1"/>
  <c r="AR758" i="3"/>
  <c r="AT758" i="3" s="1"/>
  <c r="AR757" i="3"/>
  <c r="AT757" i="3" s="1"/>
  <c r="L813" i="7" a="1"/>
  <c r="L813" i="7" s="1"/>
  <c r="W813" i="7" a="1"/>
  <c r="W813" i="7" s="1"/>
  <c r="K813" i="7" a="1"/>
  <c r="K813" i="7" s="1"/>
  <c r="T813" i="7" a="1"/>
  <c r="T813" i="7" s="1"/>
  <c r="D813" i="7"/>
  <c r="P813" i="7" a="1"/>
  <c r="P813" i="7" s="1"/>
  <c r="O813" i="7" a="1"/>
  <c r="O813" i="7" s="1"/>
  <c r="X813" i="7" a="1"/>
  <c r="X813" i="7" s="1"/>
  <c r="S813" i="7" a="1"/>
  <c r="S813" i="7" s="1"/>
  <c r="G813" i="7"/>
  <c r="Q811" i="7"/>
  <c r="R811" i="7"/>
  <c r="E814" i="7"/>
  <c r="AH756" i="3"/>
  <c r="P821" i="15" s="1"/>
  <c r="J811" i="7"/>
  <c r="AP756" i="3"/>
  <c r="I815" i="7"/>
  <c r="AK760" i="3"/>
  <c r="X812" i="7" a="1"/>
  <c r="X812" i="7" s="1"/>
  <c r="D812" i="7"/>
  <c r="P812" i="7" a="1"/>
  <c r="P812" i="7" s="1"/>
  <c r="L812" i="7" a="1"/>
  <c r="L812" i="7" s="1"/>
  <c r="W812" i="7" a="1"/>
  <c r="W812" i="7" s="1"/>
  <c r="O812" i="7" a="1"/>
  <c r="O812" i="7" s="1"/>
  <c r="S812" i="7" a="1"/>
  <c r="S812" i="7" s="1"/>
  <c r="T812" i="7" a="1"/>
  <c r="T812" i="7" s="1"/>
  <c r="K812" i="7" a="1"/>
  <c r="K812" i="7" s="1"/>
  <c r="A821" i="15"/>
  <c r="B759" i="3"/>
  <c r="AN756" i="3"/>
  <c r="H810" i="7"/>
  <c r="AQ755" i="3"/>
  <c r="N811" i="7"/>
  <c r="M811" i="7"/>
  <c r="U811" i="7"/>
  <c r="V811" i="7"/>
  <c r="I761" i="3"/>
  <c r="D761" i="3"/>
  <c r="E761" i="3"/>
  <c r="C826" i="15" s="1"/>
  <c r="S761" i="3" l="1"/>
  <c r="Y812" i="7"/>
  <c r="Z812" i="7"/>
  <c r="C761" i="3"/>
  <c r="B826" i="15" s="1"/>
  <c r="G761" i="3"/>
  <c r="H761" i="3"/>
  <c r="AA816" i="7"/>
  <c r="Q826" i="15" s="1"/>
  <c r="U812" i="7"/>
  <c r="V812" i="7"/>
  <c r="R812" i="7"/>
  <c r="Q812" i="7"/>
  <c r="AN758" i="3"/>
  <c r="W760" i="3"/>
  <c r="F815" i="7" s="1"/>
  <c r="A823" i="15"/>
  <c r="J812" i="7"/>
  <c r="AH757" i="3"/>
  <c r="P822" i="15" s="1"/>
  <c r="AP757" i="3"/>
  <c r="R813" i="7"/>
  <c r="Q813" i="7"/>
  <c r="N760" i="3"/>
  <c r="R760" i="3" s="1"/>
  <c r="K825" i="15" s="1"/>
  <c r="B815" i="7"/>
  <c r="F761" i="3"/>
  <c r="E826" i="15" s="1"/>
  <c r="N813" i="7"/>
  <c r="M813" i="7"/>
  <c r="Y813" i="7"/>
  <c r="Z813" i="7"/>
  <c r="V813" i="7"/>
  <c r="U813" i="7"/>
  <c r="A822" i="15"/>
  <c r="F760" i="3"/>
  <c r="E825" i="15" s="1"/>
  <c r="AR759" i="3"/>
  <c r="AT759" i="3" s="1"/>
  <c r="J813" i="7"/>
  <c r="AH758" i="3"/>
  <c r="P823" i="15" s="1"/>
  <c r="AP758" i="3"/>
  <c r="M812" i="7"/>
  <c r="N812" i="7"/>
  <c r="K814" i="7" a="1"/>
  <c r="K814" i="7" s="1"/>
  <c r="S814" i="7" a="1"/>
  <c r="S814" i="7" s="1"/>
  <c r="D814" i="7"/>
  <c r="W814" i="7" a="1"/>
  <c r="W814" i="7" s="1"/>
  <c r="X814" i="7" a="1"/>
  <c r="X814" i="7" s="1"/>
  <c r="P814" i="7" a="1"/>
  <c r="P814" i="7" s="1"/>
  <c r="O814" i="7" a="1"/>
  <c r="O814" i="7" s="1"/>
  <c r="L814" i="7" a="1"/>
  <c r="L814" i="7" s="1"/>
  <c r="T814" i="7" a="1"/>
  <c r="T814" i="7" s="1"/>
  <c r="AN757" i="3"/>
  <c r="I816" i="7"/>
  <c r="AK761" i="3"/>
  <c r="H811" i="7"/>
  <c r="AQ756" i="3"/>
  <c r="G814" i="7"/>
  <c r="I762" i="3"/>
  <c r="E762" i="3"/>
  <c r="C827" i="15" s="1"/>
  <c r="D762" i="3"/>
  <c r="D825" i="15" l="1"/>
  <c r="F825" i="15" s="1"/>
  <c r="J825" i="15"/>
  <c r="N825" i="15"/>
  <c r="O825" i="15"/>
  <c r="D826" i="15"/>
  <c r="J826" i="15"/>
  <c r="N826" i="15"/>
  <c r="O826" i="15"/>
  <c r="F826" i="15"/>
  <c r="W761" i="3"/>
  <c r="F816" i="7" s="1"/>
  <c r="AK762" i="3"/>
  <c r="I817" i="7"/>
  <c r="F762" i="3"/>
  <c r="E827" i="15" s="1"/>
  <c r="E815" i="7"/>
  <c r="S762" i="3"/>
  <c r="U814" i="7"/>
  <c r="V814" i="7"/>
  <c r="Y814" i="7"/>
  <c r="Z814" i="7"/>
  <c r="H813" i="7"/>
  <c r="AQ758" i="3"/>
  <c r="G815" i="7"/>
  <c r="N761" i="3"/>
  <c r="R761" i="3" s="1"/>
  <c r="K826" i="15" s="1"/>
  <c r="B816" i="7"/>
  <c r="H812" i="7"/>
  <c r="AQ757" i="3"/>
  <c r="B760" i="3"/>
  <c r="E816" i="7"/>
  <c r="J814" i="7"/>
  <c r="AH759" i="3"/>
  <c r="P824" i="15" s="1"/>
  <c r="AP759" i="3"/>
  <c r="A824" i="15"/>
  <c r="N814" i="7"/>
  <c r="M814" i="7"/>
  <c r="C762" i="3"/>
  <c r="B827" i="15" s="1"/>
  <c r="H762" i="3"/>
  <c r="AA817" i="7"/>
  <c r="Q827" i="15" s="1"/>
  <c r="G762" i="3"/>
  <c r="Q814" i="7"/>
  <c r="R814" i="7"/>
  <c r="B761" i="3"/>
  <c r="AN759" i="3"/>
  <c r="I763" i="3"/>
  <c r="D763" i="3"/>
  <c r="E763" i="3"/>
  <c r="C828" i="15" s="1"/>
  <c r="D827" i="15" l="1"/>
  <c r="F827" i="15" s="1"/>
  <c r="J827" i="15"/>
  <c r="N827" i="15"/>
  <c r="O827" i="15"/>
  <c r="S763" i="3"/>
  <c r="W762" i="3"/>
  <c r="F817" i="7" s="1"/>
  <c r="AK763" i="3"/>
  <c r="AR761" i="3"/>
  <c r="AT761" i="3" s="1"/>
  <c r="I818" i="7"/>
  <c r="G763" i="3"/>
  <c r="H763" i="3"/>
  <c r="AA818" i="7"/>
  <c r="Q828" i="15" s="1"/>
  <c r="H814" i="7"/>
  <c r="AQ759" i="3"/>
  <c r="G816" i="7"/>
  <c r="C763" i="3"/>
  <c r="B828" i="15" s="1"/>
  <c r="X815" i="7" a="1"/>
  <c r="X815" i="7" s="1"/>
  <c r="O815" i="7" a="1"/>
  <c r="O815" i="7" s="1"/>
  <c r="S815" i="7" a="1"/>
  <c r="S815" i="7" s="1"/>
  <c r="K815" i="7" a="1"/>
  <c r="K815" i="7" s="1"/>
  <c r="L815" i="7" a="1"/>
  <c r="L815" i="7" s="1"/>
  <c r="W815" i="7" a="1"/>
  <c r="W815" i="7" s="1"/>
  <c r="D815" i="7"/>
  <c r="P815" i="7" a="1"/>
  <c r="P815" i="7" s="1"/>
  <c r="T815" i="7" a="1"/>
  <c r="T815" i="7" s="1"/>
  <c r="B762" i="3"/>
  <c r="E817" i="7"/>
  <c r="B817" i="7"/>
  <c r="N762" i="3"/>
  <c r="R762" i="3" s="1"/>
  <c r="K827" i="15" s="1"/>
  <c r="K816" i="7" a="1"/>
  <c r="K816" i="7" s="1"/>
  <c r="X816" i="7" a="1"/>
  <c r="X816" i="7" s="1"/>
  <c r="S816" i="7" a="1"/>
  <c r="S816" i="7" s="1"/>
  <c r="W816" i="7" a="1"/>
  <c r="W816" i="7" s="1"/>
  <c r="P816" i="7" a="1"/>
  <c r="P816" i="7" s="1"/>
  <c r="T816" i="7" a="1"/>
  <c r="T816" i="7" s="1"/>
  <c r="L816" i="7" a="1"/>
  <c r="L816" i="7" s="1"/>
  <c r="D816" i="7"/>
  <c r="O816" i="7" a="1"/>
  <c r="O816" i="7" s="1"/>
  <c r="AR760" i="3"/>
  <c r="AT760" i="3" s="1"/>
  <c r="I764" i="3"/>
  <c r="E764" i="3"/>
  <c r="C829" i="15" s="1"/>
  <c r="D764" i="3"/>
  <c r="W763" i="3" l="1"/>
  <c r="F818" i="7" s="1"/>
  <c r="S764" i="3"/>
  <c r="AR762" i="3"/>
  <c r="AT762" i="3" s="1"/>
  <c r="R816" i="7"/>
  <c r="Q816" i="7"/>
  <c r="U815" i="7"/>
  <c r="V815" i="7"/>
  <c r="N815" i="7"/>
  <c r="M815" i="7"/>
  <c r="Z815" i="7"/>
  <c r="Y815" i="7"/>
  <c r="B818" i="7"/>
  <c r="N763" i="3"/>
  <c r="R763" i="3" s="1"/>
  <c r="K828" i="15" s="1"/>
  <c r="AH761" i="3"/>
  <c r="P826" i="15" s="1"/>
  <c r="J816" i="7"/>
  <c r="AP761" i="3"/>
  <c r="AA819" i="7"/>
  <c r="Q829" i="15" s="1"/>
  <c r="G764" i="3"/>
  <c r="H764" i="3"/>
  <c r="S817" i="7" a="1"/>
  <c r="S817" i="7" s="1"/>
  <c r="L817" i="7" a="1"/>
  <c r="L817" i="7" s="1"/>
  <c r="O817" i="7" a="1"/>
  <c r="O817" i="7" s="1"/>
  <c r="W817" i="7" a="1"/>
  <c r="W817" i="7" s="1"/>
  <c r="D817" i="7"/>
  <c r="X817" i="7" a="1"/>
  <c r="X817" i="7" s="1"/>
  <c r="T817" i="7" a="1"/>
  <c r="T817" i="7" s="1"/>
  <c r="P817" i="7" a="1"/>
  <c r="P817" i="7" s="1"/>
  <c r="K817" i="7" a="1"/>
  <c r="K817" i="7" s="1"/>
  <c r="Q815" i="7"/>
  <c r="R815" i="7"/>
  <c r="AN760" i="3"/>
  <c r="AK764" i="3"/>
  <c r="C764" i="3"/>
  <c r="B829" i="15" s="1"/>
  <c r="J815" i="7"/>
  <c r="AH760" i="3"/>
  <c r="P825" i="15" s="1"/>
  <c r="AP760" i="3"/>
  <c r="F763" i="3"/>
  <c r="E828" i="15" s="1"/>
  <c r="N816" i="7"/>
  <c r="M816" i="7"/>
  <c r="I819" i="7"/>
  <c r="V816" i="7"/>
  <c r="U816" i="7"/>
  <c r="Z816" i="7"/>
  <c r="Y816" i="7"/>
  <c r="G817" i="7"/>
  <c r="A825" i="15"/>
  <c r="A826" i="15"/>
  <c r="AN761" i="3"/>
  <c r="I765" i="3"/>
  <c r="D765" i="3"/>
  <c r="E765" i="3"/>
  <c r="C830" i="15" s="1"/>
  <c r="D828" i="15" l="1"/>
  <c r="F828" i="15" s="1"/>
  <c r="J828" i="15"/>
  <c r="N828" i="15"/>
  <c r="O828" i="15"/>
  <c r="S765" i="3"/>
  <c r="B763" i="3"/>
  <c r="AP762" i="3"/>
  <c r="J817" i="7"/>
  <c r="AH762" i="3"/>
  <c r="P827" i="15" s="1"/>
  <c r="N764" i="3"/>
  <c r="R764" i="3" s="1"/>
  <c r="K829" i="15" s="1"/>
  <c r="B819" i="7"/>
  <c r="Q817" i="7"/>
  <c r="R817" i="7"/>
  <c r="F764" i="3"/>
  <c r="E829" i="15" s="1"/>
  <c r="V817" i="7"/>
  <c r="U817" i="7"/>
  <c r="I820" i="7"/>
  <c r="AK765" i="3"/>
  <c r="E818" i="7"/>
  <c r="C765" i="3"/>
  <c r="B830" i="15" s="1"/>
  <c r="AA820" i="7"/>
  <c r="Q830" i="15" s="1"/>
  <c r="G765" i="3"/>
  <c r="H765" i="3"/>
  <c r="W764" i="3"/>
  <c r="F819" i="7" s="1"/>
  <c r="AQ760" i="3"/>
  <c r="H815" i="7"/>
  <c r="AN762" i="3"/>
  <c r="Y817" i="7"/>
  <c r="Z817" i="7"/>
  <c r="M817" i="7"/>
  <c r="N817" i="7"/>
  <c r="H816" i="7"/>
  <c r="AQ761" i="3"/>
  <c r="G818" i="7"/>
  <c r="A827" i="15"/>
  <c r="I766" i="3"/>
  <c r="E766" i="3"/>
  <c r="C831" i="15" s="1"/>
  <c r="D766" i="3"/>
  <c r="D829" i="15" l="1"/>
  <c r="F829" i="15" s="1"/>
  <c r="J829" i="15"/>
  <c r="N829" i="15"/>
  <c r="O829" i="15"/>
  <c r="S766" i="3"/>
  <c r="C766" i="3"/>
  <c r="B831" i="15" s="1"/>
  <c r="G766" i="3"/>
  <c r="AA821" i="7"/>
  <c r="Q831" i="15" s="1"/>
  <c r="H766" i="3"/>
  <c r="E819" i="7"/>
  <c r="AK766" i="3"/>
  <c r="I821" i="7"/>
  <c r="L818" i="7" a="1"/>
  <c r="L818" i="7" s="1"/>
  <c r="W818" i="7" a="1"/>
  <c r="W818" i="7" s="1"/>
  <c r="O818" i="7" a="1"/>
  <c r="O818" i="7" s="1"/>
  <c r="D818" i="7"/>
  <c r="K818" i="7" a="1"/>
  <c r="K818" i="7" s="1"/>
  <c r="T818" i="7" a="1"/>
  <c r="T818" i="7" s="1"/>
  <c r="X818" i="7" a="1"/>
  <c r="X818" i="7" s="1"/>
  <c r="S818" i="7" a="1"/>
  <c r="S818" i="7" s="1"/>
  <c r="P818" i="7" a="1"/>
  <c r="P818" i="7" s="1"/>
  <c r="B764" i="3"/>
  <c r="AQ762" i="3"/>
  <c r="H817" i="7"/>
  <c r="F766" i="3"/>
  <c r="E831" i="15" s="1"/>
  <c r="B820" i="7"/>
  <c r="N765" i="3"/>
  <c r="R765" i="3" s="1"/>
  <c r="K830" i="15" s="1"/>
  <c r="AR763" i="3"/>
  <c r="AT763" i="3" s="1"/>
  <c r="W765" i="3"/>
  <c r="F820" i="7" s="1"/>
  <c r="F765" i="3"/>
  <c r="E830" i="15" s="1"/>
  <c r="G819" i="7"/>
  <c r="I767" i="3"/>
  <c r="D767" i="3"/>
  <c r="E767" i="3"/>
  <c r="C832" i="15" s="1"/>
  <c r="D830" i="15" l="1"/>
  <c r="F830" i="15" s="1"/>
  <c r="J830" i="15"/>
  <c r="N830" i="15"/>
  <c r="O830" i="15"/>
  <c r="D831" i="15"/>
  <c r="J831" i="15"/>
  <c r="N831" i="15"/>
  <c r="O831" i="15"/>
  <c r="F831" i="15"/>
  <c r="AK767" i="3"/>
  <c r="AN763" i="3"/>
  <c r="E820" i="7"/>
  <c r="Z818" i="7"/>
  <c r="Y818" i="7"/>
  <c r="W766" i="3"/>
  <c r="F821" i="7" s="1"/>
  <c r="H767" i="3"/>
  <c r="AA822" i="7"/>
  <c r="Q832" i="15" s="1"/>
  <c r="G767" i="3"/>
  <c r="B765" i="3"/>
  <c r="E821" i="7"/>
  <c r="AR764" i="3"/>
  <c r="AT764" i="3" s="1"/>
  <c r="U818" i="7"/>
  <c r="V818" i="7"/>
  <c r="W819" i="7" a="1"/>
  <c r="W819" i="7" s="1"/>
  <c r="S819" i="7" a="1"/>
  <c r="S819" i="7" s="1"/>
  <c r="T819" i="7" a="1"/>
  <c r="T819" i="7" s="1"/>
  <c r="P819" i="7" a="1"/>
  <c r="P819" i="7" s="1"/>
  <c r="O819" i="7" a="1"/>
  <c r="O819" i="7" s="1"/>
  <c r="K819" i="7" a="1"/>
  <c r="K819" i="7" s="1"/>
  <c r="D819" i="7"/>
  <c r="L819" i="7" a="1"/>
  <c r="L819" i="7" s="1"/>
  <c r="X819" i="7" a="1"/>
  <c r="X819" i="7" s="1"/>
  <c r="B821" i="7"/>
  <c r="N766" i="3"/>
  <c r="R766" i="3" s="1"/>
  <c r="K831" i="15" s="1"/>
  <c r="I822" i="7"/>
  <c r="S767" i="3"/>
  <c r="C767" i="3"/>
  <c r="B832" i="15" s="1"/>
  <c r="A828" i="15"/>
  <c r="J818" i="7"/>
  <c r="AH763" i="3"/>
  <c r="P828" i="15" s="1"/>
  <c r="AP763" i="3"/>
  <c r="G820" i="7"/>
  <c r="B766" i="3"/>
  <c r="R818" i="7"/>
  <c r="Q818" i="7"/>
  <c r="M818" i="7"/>
  <c r="N818" i="7"/>
  <c r="I768" i="3"/>
  <c r="E768" i="3"/>
  <c r="C833" i="15" s="1"/>
  <c r="D768" i="3"/>
  <c r="S768" i="3"/>
  <c r="W767" i="3" l="1"/>
  <c r="F822" i="7" s="1"/>
  <c r="C768" i="3"/>
  <c r="B833" i="15" s="1"/>
  <c r="A829" i="15"/>
  <c r="F767" i="3"/>
  <c r="E832" i="15" s="1"/>
  <c r="U819" i="7"/>
  <c r="V819" i="7"/>
  <c r="AR765" i="3"/>
  <c r="AT765" i="3" s="1"/>
  <c r="I823" i="7"/>
  <c r="H818" i="7"/>
  <c r="AQ763" i="3"/>
  <c r="AN764" i="3"/>
  <c r="Y819" i="7"/>
  <c r="Z819" i="7"/>
  <c r="O821" i="7" a="1"/>
  <c r="O821" i="7" s="1"/>
  <c r="L821" i="7" a="1"/>
  <c r="L821" i="7" s="1"/>
  <c r="S821" i="7" a="1"/>
  <c r="S821" i="7" s="1"/>
  <c r="K821" i="7" a="1"/>
  <c r="K821" i="7" s="1"/>
  <c r="W821" i="7" a="1"/>
  <c r="W821" i="7" s="1"/>
  <c r="P821" i="7" a="1"/>
  <c r="P821" i="7" s="1"/>
  <c r="D821" i="7"/>
  <c r="T821" i="7" a="1"/>
  <c r="T821" i="7" s="1"/>
  <c r="X821" i="7" a="1"/>
  <c r="X821" i="7" s="1"/>
  <c r="AH764" i="3"/>
  <c r="P829" i="15" s="1"/>
  <c r="J819" i="7"/>
  <c r="AP764" i="3"/>
  <c r="P820" i="7" a="1"/>
  <c r="P820" i="7" s="1"/>
  <c r="L820" i="7" a="1"/>
  <c r="L820" i="7" s="1"/>
  <c r="T820" i="7" a="1"/>
  <c r="T820" i="7" s="1"/>
  <c r="S820" i="7" a="1"/>
  <c r="S820" i="7" s="1"/>
  <c r="K820" i="7" a="1"/>
  <c r="K820" i="7" s="1"/>
  <c r="D820" i="7"/>
  <c r="X820" i="7" a="1"/>
  <c r="X820" i="7" s="1"/>
  <c r="O820" i="7" a="1"/>
  <c r="O820" i="7" s="1"/>
  <c r="W820" i="7" a="1"/>
  <c r="W820" i="7" s="1"/>
  <c r="AK768" i="3"/>
  <c r="N767" i="3"/>
  <c r="R767" i="3" s="1"/>
  <c r="K832" i="15" s="1"/>
  <c r="B822" i="7"/>
  <c r="H768" i="3"/>
  <c r="AA823" i="7"/>
  <c r="Q833" i="15" s="1"/>
  <c r="G768" i="3"/>
  <c r="AR766" i="3"/>
  <c r="AT766" i="3" s="1"/>
  <c r="G821" i="7"/>
  <c r="M819" i="7"/>
  <c r="N819" i="7"/>
  <c r="Q819" i="7"/>
  <c r="R819" i="7"/>
  <c r="I769" i="3"/>
  <c r="D769" i="3"/>
  <c r="E769" i="3"/>
  <c r="C834" i="15" s="1"/>
  <c r="D832" i="15" l="1"/>
  <c r="F832" i="15" s="1"/>
  <c r="J832" i="15"/>
  <c r="N832" i="15"/>
  <c r="O832" i="15"/>
  <c r="Q821" i="7"/>
  <c r="R821" i="7"/>
  <c r="M821" i="7"/>
  <c r="N821" i="7"/>
  <c r="AN765" i="3"/>
  <c r="G822" i="7"/>
  <c r="M820" i="7"/>
  <c r="N820" i="7"/>
  <c r="H819" i="7"/>
  <c r="AQ764" i="3"/>
  <c r="Y821" i="7"/>
  <c r="Z821" i="7"/>
  <c r="W768" i="3"/>
  <c r="F823" i="7" s="1"/>
  <c r="E822" i="7"/>
  <c r="A830" i="15"/>
  <c r="U820" i="7"/>
  <c r="V820" i="7"/>
  <c r="AN766" i="3"/>
  <c r="C769" i="3"/>
  <c r="B834" i="15" s="1"/>
  <c r="G769" i="3"/>
  <c r="H769" i="3"/>
  <c r="AA824" i="7"/>
  <c r="Q834" i="15" s="1"/>
  <c r="A831" i="15"/>
  <c r="R820" i="7"/>
  <c r="Q820" i="7"/>
  <c r="V821" i="7"/>
  <c r="U821" i="7"/>
  <c r="AH766" i="3"/>
  <c r="P831" i="15" s="1"/>
  <c r="J821" i="7"/>
  <c r="AP766" i="3"/>
  <c r="B767" i="3"/>
  <c r="B823" i="7"/>
  <c r="N768" i="3"/>
  <c r="R768" i="3" s="1"/>
  <c r="K833" i="15" s="1"/>
  <c r="I824" i="7"/>
  <c r="AK769" i="3"/>
  <c r="F769" i="3"/>
  <c r="E834" i="15" s="1"/>
  <c r="Z820" i="7"/>
  <c r="Y820" i="7"/>
  <c r="S769" i="3"/>
  <c r="J820" i="7"/>
  <c r="AH765" i="3"/>
  <c r="P830" i="15" s="1"/>
  <c r="AP765" i="3"/>
  <c r="F768" i="3"/>
  <c r="E833" i="15" s="1"/>
  <c r="I770" i="3"/>
  <c r="E770" i="3"/>
  <c r="C835" i="15" s="1"/>
  <c r="D770" i="3"/>
  <c r="D833" i="15" l="1"/>
  <c r="F833" i="15" s="1"/>
  <c r="J833" i="15"/>
  <c r="N833" i="15"/>
  <c r="O833" i="15"/>
  <c r="D834" i="15"/>
  <c r="J834" i="15"/>
  <c r="N834" i="15"/>
  <c r="O834" i="15"/>
  <c r="F834" i="15"/>
  <c r="W769" i="3"/>
  <c r="F824" i="7" s="1"/>
  <c r="AR767" i="3"/>
  <c r="AT767" i="3" s="1"/>
  <c r="I825" i="7"/>
  <c r="E823" i="7"/>
  <c r="B769" i="3"/>
  <c r="H821" i="7"/>
  <c r="AQ766" i="3"/>
  <c r="S770" i="3"/>
  <c r="F770" i="3"/>
  <c r="E835" i="15" s="1"/>
  <c r="B768" i="3"/>
  <c r="G823" i="7"/>
  <c r="N769" i="3"/>
  <c r="R769" i="3" s="1"/>
  <c r="K834" i="15" s="1"/>
  <c r="B824" i="7"/>
  <c r="H820" i="7"/>
  <c r="AQ765" i="3"/>
  <c r="E824" i="7"/>
  <c r="AK770" i="3"/>
  <c r="C770" i="3"/>
  <c r="B835" i="15" s="1"/>
  <c r="AA825" i="7"/>
  <c r="Q835" i="15" s="1"/>
  <c r="H770" i="3"/>
  <c r="G770" i="3"/>
  <c r="W822" i="7" a="1"/>
  <c r="W822" i="7" s="1"/>
  <c r="K822" i="7" a="1"/>
  <c r="K822" i="7" s="1"/>
  <c r="O822" i="7" a="1"/>
  <c r="O822" i="7" s="1"/>
  <c r="P822" i="7" a="1"/>
  <c r="P822" i="7" s="1"/>
  <c r="T822" i="7" a="1"/>
  <c r="T822" i="7" s="1"/>
  <c r="D822" i="7"/>
  <c r="L822" i="7" a="1"/>
  <c r="L822" i="7" s="1"/>
  <c r="S822" i="7" a="1"/>
  <c r="S822" i="7" s="1"/>
  <c r="X822" i="7" a="1"/>
  <c r="X822" i="7" s="1"/>
  <c r="I771" i="3"/>
  <c r="D771" i="3"/>
  <c r="E771" i="3"/>
  <c r="C836" i="15" s="1"/>
  <c r="D835" i="15" l="1"/>
  <c r="F835" i="15" s="1"/>
  <c r="J835" i="15"/>
  <c r="N835" i="15"/>
  <c r="O835" i="15"/>
  <c r="G824" i="7"/>
  <c r="AR768" i="3"/>
  <c r="AT768" i="3" s="1"/>
  <c r="D823" i="7"/>
  <c r="T823" i="7" a="1"/>
  <c r="T823" i="7" s="1"/>
  <c r="X823" i="7" a="1"/>
  <c r="X823" i="7" s="1"/>
  <c r="W823" i="7" a="1"/>
  <c r="W823" i="7" s="1"/>
  <c r="K823" i="7" a="1"/>
  <c r="K823" i="7" s="1"/>
  <c r="S823" i="7" a="1"/>
  <c r="S823" i="7" s="1"/>
  <c r="L823" i="7" a="1"/>
  <c r="L823" i="7" s="1"/>
  <c r="O823" i="7" a="1"/>
  <c r="O823" i="7" s="1"/>
  <c r="P823" i="7" a="1"/>
  <c r="P823" i="7" s="1"/>
  <c r="H771" i="3"/>
  <c r="G771" i="3"/>
  <c r="AA826" i="7"/>
  <c r="Q836" i="15" s="1"/>
  <c r="E825" i="7"/>
  <c r="AR769" i="3"/>
  <c r="AT769" i="3" s="1"/>
  <c r="AK771" i="3"/>
  <c r="S771" i="3"/>
  <c r="C771" i="3"/>
  <c r="B836" i="15" s="1"/>
  <c r="Z822" i="7"/>
  <c r="Y822" i="7"/>
  <c r="U822" i="7"/>
  <c r="V822" i="7"/>
  <c r="AN767" i="3"/>
  <c r="X824" i="7" a="1"/>
  <c r="X824" i="7" s="1"/>
  <c r="P824" i="7" a="1"/>
  <c r="P824" i="7" s="1"/>
  <c r="W824" i="7" a="1"/>
  <c r="W824" i="7" s="1"/>
  <c r="L824" i="7" a="1"/>
  <c r="L824" i="7" s="1"/>
  <c r="T824" i="7" a="1"/>
  <c r="T824" i="7" s="1"/>
  <c r="S824" i="7" a="1"/>
  <c r="S824" i="7" s="1"/>
  <c r="D824" i="7"/>
  <c r="O824" i="7" a="1"/>
  <c r="O824" i="7" s="1"/>
  <c r="K824" i="7" a="1"/>
  <c r="K824" i="7" s="1"/>
  <c r="R822" i="7"/>
  <c r="Q822" i="7"/>
  <c r="N770" i="3"/>
  <c r="R770" i="3" s="1"/>
  <c r="K835" i="15" s="1"/>
  <c r="B825" i="7"/>
  <c r="J822" i="7"/>
  <c r="AH767" i="3"/>
  <c r="P832" i="15" s="1"/>
  <c r="AP767" i="3"/>
  <c r="N822" i="7"/>
  <c r="M822" i="7"/>
  <c r="W770" i="3"/>
  <c r="F825" i="7" s="1"/>
  <c r="A832" i="15"/>
  <c r="B770" i="3"/>
  <c r="I826" i="7"/>
  <c r="I772" i="3"/>
  <c r="E772" i="3"/>
  <c r="C837" i="15" s="1"/>
  <c r="D772" i="3"/>
  <c r="AH768" i="3" l="1"/>
  <c r="P833" i="15" s="1"/>
  <c r="J823" i="7"/>
  <c r="AP768" i="3"/>
  <c r="N771" i="3"/>
  <c r="R771" i="3" s="1"/>
  <c r="K836" i="15" s="1"/>
  <c r="B826" i="7"/>
  <c r="A833" i="15"/>
  <c r="N823" i="7"/>
  <c r="M823" i="7"/>
  <c r="Z823" i="7"/>
  <c r="Y823" i="7"/>
  <c r="J824" i="7"/>
  <c r="AH769" i="3"/>
  <c r="P834" i="15" s="1"/>
  <c r="AP769" i="3"/>
  <c r="AK772" i="3"/>
  <c r="C772" i="3"/>
  <c r="B837" i="15" s="1"/>
  <c r="G825" i="7"/>
  <c r="N824" i="7"/>
  <c r="M824" i="7"/>
  <c r="A834" i="15"/>
  <c r="U823" i="7"/>
  <c r="V823" i="7"/>
  <c r="AN769" i="3"/>
  <c r="Q824" i="7"/>
  <c r="R824" i="7"/>
  <c r="AR770" i="3"/>
  <c r="AT770" i="3" s="1"/>
  <c r="V824" i="7"/>
  <c r="U824" i="7"/>
  <c r="Y824" i="7"/>
  <c r="Z824" i="7"/>
  <c r="F771" i="3"/>
  <c r="E836" i="15" s="1"/>
  <c r="I827" i="7"/>
  <c r="S772" i="3"/>
  <c r="G772" i="3"/>
  <c r="AA827" i="7"/>
  <c r="Q837" i="15" s="1"/>
  <c r="H772" i="3"/>
  <c r="H822" i="7"/>
  <c r="AQ767" i="3"/>
  <c r="W771" i="3"/>
  <c r="F826" i="7" s="1"/>
  <c r="W825" i="7" a="1"/>
  <c r="W825" i="7" s="1"/>
  <c r="K825" i="7" a="1"/>
  <c r="K825" i="7" s="1"/>
  <c r="S825" i="7" a="1"/>
  <c r="S825" i="7" s="1"/>
  <c r="D825" i="7"/>
  <c r="T825" i="7" a="1"/>
  <c r="T825" i="7" s="1"/>
  <c r="O825" i="7" a="1"/>
  <c r="O825" i="7" s="1"/>
  <c r="P825" i="7" a="1"/>
  <c r="P825" i="7" s="1"/>
  <c r="L825" i="7" a="1"/>
  <c r="L825" i="7" s="1"/>
  <c r="X825" i="7" a="1"/>
  <c r="X825" i="7" s="1"/>
  <c r="R823" i="7"/>
  <c r="Q823" i="7"/>
  <c r="AN768" i="3"/>
  <c r="I773" i="3"/>
  <c r="D773" i="3"/>
  <c r="E773" i="3"/>
  <c r="C838" i="15" s="1"/>
  <c r="D836" i="15" l="1"/>
  <c r="F836" i="15" s="1"/>
  <c r="J836" i="15"/>
  <c r="N836" i="15"/>
  <c r="O836" i="15"/>
  <c r="S773" i="3"/>
  <c r="A835" i="15"/>
  <c r="G826" i="7"/>
  <c r="H823" i="7"/>
  <c r="AQ768" i="3"/>
  <c r="C773" i="3"/>
  <c r="B838" i="15" s="1"/>
  <c r="AA828" i="7"/>
  <c r="Q838" i="15" s="1"/>
  <c r="G773" i="3"/>
  <c r="H773" i="3"/>
  <c r="Y825" i="7"/>
  <c r="Z825" i="7"/>
  <c r="U825" i="7"/>
  <c r="V825" i="7"/>
  <c r="AH770" i="3"/>
  <c r="P835" i="15" s="1"/>
  <c r="J825" i="7"/>
  <c r="AP770" i="3"/>
  <c r="I828" i="7"/>
  <c r="AK773" i="3"/>
  <c r="N825" i="7"/>
  <c r="M825" i="7"/>
  <c r="B771" i="3"/>
  <c r="R825" i="7"/>
  <c r="Q825" i="7"/>
  <c r="F772" i="3"/>
  <c r="E837" i="15" s="1"/>
  <c r="E826" i="7"/>
  <c r="W772" i="3"/>
  <c r="F827" i="7" s="1"/>
  <c r="B827" i="7"/>
  <c r="N772" i="3"/>
  <c r="R772" i="3" s="1"/>
  <c r="K837" i="15" s="1"/>
  <c r="H824" i="7"/>
  <c r="AQ769" i="3"/>
  <c r="F773" i="3"/>
  <c r="E838" i="15" s="1"/>
  <c r="AN770" i="3"/>
  <c r="I774" i="3"/>
  <c r="E774" i="3"/>
  <c r="C839" i="15" s="1"/>
  <c r="D774" i="3"/>
  <c r="D838" i="15" l="1"/>
  <c r="J838" i="15"/>
  <c r="N838" i="15"/>
  <c r="O838" i="15"/>
  <c r="D837" i="15"/>
  <c r="F837" i="15" s="1"/>
  <c r="J837" i="15"/>
  <c r="N837" i="15"/>
  <c r="O837" i="15"/>
  <c r="F838" i="15"/>
  <c r="B773" i="3"/>
  <c r="C774" i="3"/>
  <c r="B839" i="15" s="1"/>
  <c r="AA829" i="7"/>
  <c r="Q839" i="15" s="1"/>
  <c r="H774" i="3"/>
  <c r="G774" i="3"/>
  <c r="E828" i="7"/>
  <c r="H825" i="7"/>
  <c r="AQ770" i="3"/>
  <c r="S774" i="3"/>
  <c r="G827" i="7"/>
  <c r="X826" i="7" a="1"/>
  <c r="X826" i="7" s="1"/>
  <c r="O826" i="7" a="1"/>
  <c r="O826" i="7" s="1"/>
  <c r="T826" i="7" a="1"/>
  <c r="T826" i="7" s="1"/>
  <c r="W826" i="7" a="1"/>
  <c r="W826" i="7" s="1"/>
  <c r="S826" i="7" a="1"/>
  <c r="S826" i="7" s="1"/>
  <c r="L826" i="7" a="1"/>
  <c r="L826" i="7" s="1"/>
  <c r="D826" i="7"/>
  <c r="K826" i="7" a="1"/>
  <c r="K826" i="7" s="1"/>
  <c r="P826" i="7" a="1"/>
  <c r="P826" i="7" s="1"/>
  <c r="AR771" i="3"/>
  <c r="AT771" i="3" s="1"/>
  <c r="N773" i="3"/>
  <c r="R773" i="3" s="1"/>
  <c r="K838" i="15" s="1"/>
  <c r="B828" i="7"/>
  <c r="AK774" i="3"/>
  <c r="I829" i="7"/>
  <c r="F774" i="3"/>
  <c r="E839" i="15" s="1"/>
  <c r="E827" i="7"/>
  <c r="W773" i="3"/>
  <c r="F828" i="7" s="1"/>
  <c r="B772" i="3"/>
  <c r="I775" i="3"/>
  <c r="D775" i="3"/>
  <c r="E775" i="3"/>
  <c r="C840" i="15" s="1"/>
  <c r="D839" i="15" l="1"/>
  <c r="J839" i="15"/>
  <c r="N839" i="15"/>
  <c r="O839" i="15"/>
  <c r="F839" i="15"/>
  <c r="S775" i="3"/>
  <c r="W774" i="3"/>
  <c r="F829" i="7" s="1"/>
  <c r="AR772" i="3"/>
  <c r="AT772" i="3" s="1"/>
  <c r="Q826" i="7"/>
  <c r="R826" i="7"/>
  <c r="Z826" i="7"/>
  <c r="Y826" i="7"/>
  <c r="C775" i="3"/>
  <c r="B840" i="15" s="1"/>
  <c r="K827" i="7" a="1"/>
  <c r="K827" i="7" s="1"/>
  <c r="S827" i="7" a="1"/>
  <c r="S827" i="7" s="1"/>
  <c r="W827" i="7" a="1"/>
  <c r="W827" i="7" s="1"/>
  <c r="L827" i="7" a="1"/>
  <c r="L827" i="7" s="1"/>
  <c r="P827" i="7" a="1"/>
  <c r="P827" i="7" s="1"/>
  <c r="X827" i="7" a="1"/>
  <c r="X827" i="7" s="1"/>
  <c r="O827" i="7" a="1"/>
  <c r="O827" i="7" s="1"/>
  <c r="T827" i="7" a="1"/>
  <c r="T827" i="7" s="1"/>
  <c r="D827" i="7"/>
  <c r="AH771" i="3"/>
  <c r="P836" i="15" s="1"/>
  <c r="J826" i="7"/>
  <c r="AP771" i="3"/>
  <c r="A836" i="15"/>
  <c r="N774" i="3"/>
  <c r="R774" i="3" s="1"/>
  <c r="K839" i="15" s="1"/>
  <c r="B829" i="7"/>
  <c r="AK775" i="3"/>
  <c r="F775" i="3"/>
  <c r="E840" i="15" s="1"/>
  <c r="I830" i="7"/>
  <c r="B774" i="3"/>
  <c r="V826" i="7"/>
  <c r="U826" i="7"/>
  <c r="E829" i="7"/>
  <c r="L828" i="7" a="1"/>
  <c r="L828" i="7" s="1"/>
  <c r="W828" i="7" a="1"/>
  <c r="W828" i="7" s="1"/>
  <c r="X828" i="7" a="1"/>
  <c r="X828" i="7" s="1"/>
  <c r="O828" i="7" a="1"/>
  <c r="O828" i="7" s="1"/>
  <c r="D828" i="7"/>
  <c r="S828" i="7" a="1"/>
  <c r="S828" i="7" s="1"/>
  <c r="P828" i="7" a="1"/>
  <c r="P828" i="7" s="1"/>
  <c r="K828" i="7" a="1"/>
  <c r="K828" i="7" s="1"/>
  <c r="T828" i="7" a="1"/>
  <c r="T828" i="7" s="1"/>
  <c r="AR773" i="3"/>
  <c r="AT773" i="3" s="1"/>
  <c r="G828" i="7"/>
  <c r="AN771" i="3"/>
  <c r="M826" i="7"/>
  <c r="N826" i="7"/>
  <c r="H775" i="3"/>
  <c r="AA830" i="7"/>
  <c r="Q840" i="15" s="1"/>
  <c r="G775" i="3"/>
  <c r="I776" i="3"/>
  <c r="E776" i="3"/>
  <c r="C841" i="15" s="1"/>
  <c r="D776" i="3"/>
  <c r="D840" i="15" l="1"/>
  <c r="F840" i="15" s="1"/>
  <c r="J840" i="15"/>
  <c r="N840" i="15"/>
  <c r="O840" i="15"/>
  <c r="S776" i="3"/>
  <c r="G829" i="7"/>
  <c r="U827" i="7"/>
  <c r="V827" i="7"/>
  <c r="N827" i="7"/>
  <c r="M827" i="7"/>
  <c r="I831" i="7"/>
  <c r="C776" i="3"/>
  <c r="B841" i="15" s="1"/>
  <c r="AN772" i="3"/>
  <c r="AK776" i="3"/>
  <c r="AR774" i="3"/>
  <c r="AT774" i="3" s="1"/>
  <c r="E830" i="7"/>
  <c r="AN773" i="3"/>
  <c r="A837" i="15"/>
  <c r="V828" i="7"/>
  <c r="U828" i="7"/>
  <c r="N828" i="7"/>
  <c r="M828" i="7"/>
  <c r="J827" i="7"/>
  <c r="AH772" i="3"/>
  <c r="P837" i="15" s="1"/>
  <c r="AP772" i="3"/>
  <c r="H776" i="3"/>
  <c r="G776" i="3"/>
  <c r="AA831" i="7"/>
  <c r="Q841" i="15" s="1"/>
  <c r="Q828" i="7"/>
  <c r="R828" i="7"/>
  <c r="Y828" i="7"/>
  <c r="Z828" i="7"/>
  <c r="S829" i="7" a="1"/>
  <c r="S829" i="7" s="1"/>
  <c r="O829" i="7" a="1"/>
  <c r="O829" i="7" s="1"/>
  <c r="P829" i="7" a="1"/>
  <c r="P829" i="7" s="1"/>
  <c r="D829" i="7"/>
  <c r="K829" i="7" a="1"/>
  <c r="K829" i="7" s="1"/>
  <c r="W829" i="7" a="1"/>
  <c r="W829" i="7" s="1"/>
  <c r="X829" i="7" a="1"/>
  <c r="X829" i="7" s="1"/>
  <c r="L829" i="7" a="1"/>
  <c r="L829" i="7" s="1"/>
  <c r="T829" i="7" a="1"/>
  <c r="T829" i="7" s="1"/>
  <c r="B775" i="3"/>
  <c r="H826" i="7"/>
  <c r="AQ771" i="3"/>
  <c r="Y827" i="7"/>
  <c r="Z827" i="7"/>
  <c r="W775" i="3"/>
  <c r="F830" i="7" s="1"/>
  <c r="A838" i="15"/>
  <c r="J828" i="7"/>
  <c r="AH773" i="3"/>
  <c r="P838" i="15" s="1"/>
  <c r="AP773" i="3"/>
  <c r="Q827" i="7"/>
  <c r="R827" i="7"/>
  <c r="N775" i="3"/>
  <c r="R775" i="3" s="1"/>
  <c r="K840" i="15" s="1"/>
  <c r="B830" i="7"/>
  <c r="I777" i="3"/>
  <c r="D777" i="3"/>
  <c r="E777" i="3"/>
  <c r="C842" i="15" s="1"/>
  <c r="AR775" i="3" l="1"/>
  <c r="AT775" i="3" s="1"/>
  <c r="H828" i="7"/>
  <c r="AQ773" i="3"/>
  <c r="X830" i="7" a="1"/>
  <c r="X830" i="7" s="1"/>
  <c r="P830" i="7" a="1"/>
  <c r="P830" i="7" s="1"/>
  <c r="T830" i="7" a="1"/>
  <c r="T830" i="7" s="1"/>
  <c r="K830" i="7" a="1"/>
  <c r="K830" i="7" s="1"/>
  <c r="O830" i="7" a="1"/>
  <c r="O830" i="7" s="1"/>
  <c r="L830" i="7" a="1"/>
  <c r="L830" i="7" s="1"/>
  <c r="W830" i="7" a="1"/>
  <c r="W830" i="7" s="1"/>
  <c r="S830" i="7" a="1"/>
  <c r="S830" i="7" s="1"/>
  <c r="D830" i="7"/>
  <c r="W776" i="3"/>
  <c r="F831" i="7" s="1"/>
  <c r="AN774" i="3"/>
  <c r="V829" i="7"/>
  <c r="U829" i="7"/>
  <c r="I832" i="7"/>
  <c r="AK777" i="3"/>
  <c r="S777" i="3"/>
  <c r="C777" i="3"/>
  <c r="B842" i="15" s="1"/>
  <c r="H777" i="3"/>
  <c r="G777" i="3"/>
  <c r="AA832" i="7"/>
  <c r="Q842" i="15" s="1"/>
  <c r="J829" i="7"/>
  <c r="AH774" i="3"/>
  <c r="P839" i="15" s="1"/>
  <c r="AP774" i="3"/>
  <c r="N829" i="7"/>
  <c r="M829" i="7"/>
  <c r="F776" i="3"/>
  <c r="E841" i="15" s="1"/>
  <c r="G830" i="7"/>
  <c r="Z829" i="7"/>
  <c r="Y829" i="7"/>
  <c r="R829" i="7"/>
  <c r="Q829" i="7"/>
  <c r="H827" i="7"/>
  <c r="AQ772" i="3"/>
  <c r="A839" i="15"/>
  <c r="B831" i="7"/>
  <c r="N776" i="3"/>
  <c r="R776" i="3" s="1"/>
  <c r="K841" i="15" s="1"/>
  <c r="I778" i="3"/>
  <c r="E778" i="3"/>
  <c r="C843" i="15" s="1"/>
  <c r="D778" i="3"/>
  <c r="D841" i="15" l="1"/>
  <c r="F841" i="15" s="1"/>
  <c r="J841" i="15"/>
  <c r="N841" i="15"/>
  <c r="O841" i="15"/>
  <c r="E831" i="7"/>
  <c r="F777" i="3"/>
  <c r="E842" i="15" s="1"/>
  <c r="H829" i="7"/>
  <c r="AQ774" i="3"/>
  <c r="W777" i="3"/>
  <c r="F832" i="7" s="1"/>
  <c r="Y830" i="7"/>
  <c r="Z830" i="7"/>
  <c r="AK778" i="3"/>
  <c r="I833" i="7"/>
  <c r="G831" i="7"/>
  <c r="C778" i="3"/>
  <c r="B843" i="15" s="1"/>
  <c r="S778" i="3"/>
  <c r="B832" i="7"/>
  <c r="N777" i="3"/>
  <c r="R777" i="3" s="1"/>
  <c r="K842" i="15" s="1"/>
  <c r="A840" i="15"/>
  <c r="J830" i="7"/>
  <c r="AH775" i="3"/>
  <c r="P840" i="15" s="1"/>
  <c r="AP775" i="3"/>
  <c r="AN775" i="3"/>
  <c r="B776" i="3"/>
  <c r="V830" i="7"/>
  <c r="U830" i="7"/>
  <c r="H778" i="3"/>
  <c r="G778" i="3"/>
  <c r="AA833" i="7"/>
  <c r="Q843" i="15" s="1"/>
  <c r="N830" i="7"/>
  <c r="M830" i="7"/>
  <c r="R830" i="7"/>
  <c r="Q830" i="7"/>
  <c r="I779" i="3"/>
  <c r="D779" i="3"/>
  <c r="E779" i="3"/>
  <c r="C844" i="15" s="1"/>
  <c r="D842" i="15" l="1"/>
  <c r="F842" i="15" s="1"/>
  <c r="J842" i="15"/>
  <c r="N842" i="15"/>
  <c r="O842" i="15"/>
  <c r="S779" i="3"/>
  <c r="W778" i="3"/>
  <c r="F833" i="7" s="1"/>
  <c r="AR776" i="3"/>
  <c r="AT776" i="3" s="1"/>
  <c r="F778" i="3"/>
  <c r="E843" i="15" s="1"/>
  <c r="N778" i="3"/>
  <c r="R778" i="3" s="1"/>
  <c r="K843" i="15" s="1"/>
  <c r="B833" i="7"/>
  <c r="E832" i="7"/>
  <c r="I834" i="7"/>
  <c r="B777" i="3"/>
  <c r="F779" i="3"/>
  <c r="E844" i="15" s="1"/>
  <c r="G832" i="7"/>
  <c r="K831" i="7" a="1"/>
  <c r="K831" i="7" s="1"/>
  <c r="X831" i="7" a="1"/>
  <c r="X831" i="7" s="1"/>
  <c r="L831" i="7" a="1"/>
  <c r="L831" i="7" s="1"/>
  <c r="W831" i="7" a="1"/>
  <c r="W831" i="7" s="1"/>
  <c r="S831" i="7" a="1"/>
  <c r="S831" i="7" s="1"/>
  <c r="P831" i="7" a="1"/>
  <c r="P831" i="7" s="1"/>
  <c r="O831" i="7" a="1"/>
  <c r="O831" i="7" s="1"/>
  <c r="T831" i="7" a="1"/>
  <c r="T831" i="7" s="1"/>
  <c r="D831" i="7"/>
  <c r="AK779" i="3"/>
  <c r="H830" i="7"/>
  <c r="AQ775" i="3"/>
  <c r="G779" i="3"/>
  <c r="H779" i="3"/>
  <c r="AA834" i="7"/>
  <c r="Q844" i="15" s="1"/>
  <c r="C779" i="3"/>
  <c r="B844" i="15" s="1"/>
  <c r="I780" i="3"/>
  <c r="E780" i="3"/>
  <c r="C845" i="15" s="1"/>
  <c r="D780" i="3"/>
  <c r="D844" i="15" l="1"/>
  <c r="F844" i="15" s="1"/>
  <c r="J844" i="15"/>
  <c r="N844" i="15"/>
  <c r="O844" i="15"/>
  <c r="D843" i="15"/>
  <c r="F843" i="15" s="1"/>
  <c r="J843" i="15"/>
  <c r="N843" i="15"/>
  <c r="O843" i="15"/>
  <c r="S780" i="3"/>
  <c r="AR777" i="3"/>
  <c r="AT777" i="3" s="1"/>
  <c r="R831" i="7"/>
  <c r="Q831" i="7"/>
  <c r="Z831" i="7"/>
  <c r="Y831" i="7"/>
  <c r="W779" i="3"/>
  <c r="F834" i="7" s="1"/>
  <c r="B779" i="3"/>
  <c r="D832" i="7"/>
  <c r="T832" i="7" a="1"/>
  <c r="T832" i="7" s="1"/>
  <c r="X832" i="7" a="1"/>
  <c r="X832" i="7" s="1"/>
  <c r="S832" i="7" a="1"/>
  <c r="S832" i="7" s="1"/>
  <c r="W832" i="7" a="1"/>
  <c r="W832" i="7" s="1"/>
  <c r="O832" i="7" a="1"/>
  <c r="O832" i="7" s="1"/>
  <c r="K832" i="7" a="1"/>
  <c r="K832" i="7" s="1"/>
  <c r="L832" i="7" a="1"/>
  <c r="L832" i="7" s="1"/>
  <c r="P832" i="7" a="1"/>
  <c r="P832" i="7" s="1"/>
  <c r="B778" i="3"/>
  <c r="AK780" i="3"/>
  <c r="G780" i="3"/>
  <c r="AA835" i="7"/>
  <c r="Q845" i="15" s="1"/>
  <c r="H780" i="3"/>
  <c r="C780" i="3"/>
  <c r="B845" i="15" s="1"/>
  <c r="N779" i="3"/>
  <c r="R779" i="3" s="1"/>
  <c r="K844" i="15" s="1"/>
  <c r="B834" i="7"/>
  <c r="I835" i="7"/>
  <c r="A841" i="15"/>
  <c r="V831" i="7"/>
  <c r="U831" i="7"/>
  <c r="E834" i="7"/>
  <c r="F780" i="3"/>
  <c r="E845" i="15" s="1"/>
  <c r="N831" i="7"/>
  <c r="M831" i="7"/>
  <c r="G833" i="7"/>
  <c r="AN776" i="3"/>
  <c r="E833" i="7"/>
  <c r="AP776" i="3"/>
  <c r="AH776" i="3"/>
  <c r="P841" i="15" s="1"/>
  <c r="J831" i="7"/>
  <c r="I781" i="3"/>
  <c r="D781" i="3"/>
  <c r="E781" i="3"/>
  <c r="C846" i="15" s="1"/>
  <c r="S781" i="3"/>
  <c r="D845" i="15" l="1"/>
  <c r="J845" i="15"/>
  <c r="N845" i="15"/>
  <c r="O845" i="15"/>
  <c r="F845" i="15"/>
  <c r="W780" i="3"/>
  <c r="F835" i="7" s="1"/>
  <c r="I836" i="7"/>
  <c r="AK781" i="3"/>
  <c r="AH777" i="3"/>
  <c r="P842" i="15" s="1"/>
  <c r="J832" i="7"/>
  <c r="AP777" i="3"/>
  <c r="C781" i="3"/>
  <c r="B846" i="15" s="1"/>
  <c r="G781" i="3"/>
  <c r="AA836" i="7"/>
  <c r="Q846" i="15" s="1"/>
  <c r="H781" i="3"/>
  <c r="H831" i="7"/>
  <c r="AQ776" i="3"/>
  <c r="W833" i="7" a="1"/>
  <c r="W833" i="7" s="1"/>
  <c r="P833" i="7" a="1"/>
  <c r="P833" i="7" s="1"/>
  <c r="S833" i="7" a="1"/>
  <c r="S833" i="7" s="1"/>
  <c r="D833" i="7"/>
  <c r="X833" i="7" a="1"/>
  <c r="X833" i="7" s="1"/>
  <c r="K833" i="7" a="1"/>
  <c r="K833" i="7" s="1"/>
  <c r="L833" i="7" a="1"/>
  <c r="L833" i="7" s="1"/>
  <c r="O833" i="7" a="1"/>
  <c r="O833" i="7" s="1"/>
  <c r="T833" i="7" a="1"/>
  <c r="T833" i="7" s="1"/>
  <c r="B780" i="3"/>
  <c r="B835" i="7"/>
  <c r="N780" i="3"/>
  <c r="R780" i="3" s="1"/>
  <c r="K845" i="15" s="1"/>
  <c r="M832" i="7"/>
  <c r="N832" i="7"/>
  <c r="AN777" i="3"/>
  <c r="E835" i="7"/>
  <c r="G834" i="7"/>
  <c r="AR778" i="3"/>
  <c r="AT778" i="3" s="1"/>
  <c r="Z832" i="7"/>
  <c r="Y832" i="7"/>
  <c r="A842" i="15"/>
  <c r="U832" i="7"/>
  <c r="V832" i="7"/>
  <c r="AR779" i="3"/>
  <c r="AT779" i="3" s="1"/>
  <c r="X834" i="7" a="1"/>
  <c r="X834" i="7" s="1"/>
  <c r="T834" i="7" a="1"/>
  <c r="T834" i="7" s="1"/>
  <c r="S834" i="7" a="1"/>
  <c r="S834" i="7" s="1"/>
  <c r="K834" i="7" a="1"/>
  <c r="K834" i="7" s="1"/>
  <c r="L834" i="7" a="1"/>
  <c r="L834" i="7" s="1"/>
  <c r="O834" i="7" a="1"/>
  <c r="O834" i="7" s="1"/>
  <c r="P834" i="7" a="1"/>
  <c r="P834" i="7" s="1"/>
  <c r="D834" i="7"/>
  <c r="W834" i="7" a="1"/>
  <c r="W834" i="7" s="1"/>
  <c r="Q832" i="7"/>
  <c r="R832" i="7"/>
  <c r="I782" i="3"/>
  <c r="E782" i="3"/>
  <c r="C847" i="15" s="1"/>
  <c r="D782" i="3"/>
  <c r="AK782" i="3" l="1"/>
  <c r="I837" i="7"/>
  <c r="J834" i="7"/>
  <c r="AH779" i="3"/>
  <c r="P844" i="15" s="1"/>
  <c r="AP779" i="3"/>
  <c r="V834" i="7"/>
  <c r="U834" i="7"/>
  <c r="A843" i="15"/>
  <c r="AR780" i="3"/>
  <c r="AT780" i="3" s="1"/>
  <c r="N833" i="7"/>
  <c r="M833" i="7"/>
  <c r="W781" i="3"/>
  <c r="F836" i="7" s="1"/>
  <c r="M834" i="7"/>
  <c r="N834" i="7"/>
  <c r="AH778" i="3"/>
  <c r="P843" i="15" s="1"/>
  <c r="J833" i="7"/>
  <c r="AP778" i="3"/>
  <c r="G835" i="7"/>
  <c r="R833" i="7"/>
  <c r="Q833" i="7"/>
  <c r="B836" i="7"/>
  <c r="N781" i="3"/>
  <c r="R781" i="3" s="1"/>
  <c r="K846" i="15" s="1"/>
  <c r="H832" i="7"/>
  <c r="AQ777" i="3"/>
  <c r="F782" i="3"/>
  <c r="E847" i="15" s="1"/>
  <c r="Z834" i="7"/>
  <c r="Y834" i="7"/>
  <c r="AN779" i="3"/>
  <c r="S782" i="3"/>
  <c r="C782" i="3"/>
  <c r="B847" i="15" s="1"/>
  <c r="H782" i="3"/>
  <c r="AA837" i="7"/>
  <c r="Q847" i="15" s="1"/>
  <c r="G782" i="3"/>
  <c r="R834" i="7"/>
  <c r="Q834" i="7"/>
  <c r="AN778" i="3"/>
  <c r="W835" i="7" a="1"/>
  <c r="W835" i="7" s="1"/>
  <c r="P835" i="7" a="1"/>
  <c r="P835" i="7" s="1"/>
  <c r="K835" i="7" a="1"/>
  <c r="K835" i="7" s="1"/>
  <c r="L835" i="7" a="1"/>
  <c r="L835" i="7" s="1"/>
  <c r="T835" i="7" a="1"/>
  <c r="T835" i="7" s="1"/>
  <c r="D835" i="7"/>
  <c r="X835" i="7" a="1"/>
  <c r="X835" i="7" s="1"/>
  <c r="S835" i="7" a="1"/>
  <c r="S835" i="7" s="1"/>
  <c r="O835" i="7" a="1"/>
  <c r="O835" i="7" s="1"/>
  <c r="A844" i="15"/>
  <c r="U833" i="7"/>
  <c r="V833" i="7"/>
  <c r="Z833" i="7"/>
  <c r="Y833" i="7"/>
  <c r="F781" i="3"/>
  <c r="E846" i="15" s="1"/>
  <c r="D783" i="3"/>
  <c r="E783" i="3"/>
  <c r="C848" i="15" s="1"/>
  <c r="D846" i="15" l="1"/>
  <c r="F846" i="15" s="1"/>
  <c r="J846" i="15"/>
  <c r="N846" i="15"/>
  <c r="O846" i="15"/>
  <c r="D847" i="15"/>
  <c r="F847" i="15" s="1"/>
  <c r="J847" i="15"/>
  <c r="N847" i="15"/>
  <c r="O847" i="15"/>
  <c r="S783" i="3"/>
  <c r="C783" i="3"/>
  <c r="B848" i="15" s="1"/>
  <c r="Q835" i="7"/>
  <c r="R835" i="7"/>
  <c r="A845" i="15"/>
  <c r="W782" i="3"/>
  <c r="F837" i="7" s="1"/>
  <c r="AN780" i="3"/>
  <c r="V835" i="7"/>
  <c r="U835" i="7"/>
  <c r="B782" i="3"/>
  <c r="G836" i="7"/>
  <c r="H833" i="7"/>
  <c r="AQ778" i="3"/>
  <c r="I838" i="7"/>
  <c r="I783" i="3"/>
  <c r="E836" i="7"/>
  <c r="AH780" i="3"/>
  <c r="P845" i="15" s="1"/>
  <c r="J835" i="7"/>
  <c r="AP780" i="3"/>
  <c r="N835" i="7"/>
  <c r="M835" i="7"/>
  <c r="E837" i="7"/>
  <c r="H834" i="7"/>
  <c r="AQ779" i="3"/>
  <c r="AK783" i="3"/>
  <c r="G783" i="3"/>
  <c r="H783" i="3"/>
  <c r="AA838" i="7"/>
  <c r="Q848" i="15" s="1"/>
  <c r="B781" i="3"/>
  <c r="Z835" i="7"/>
  <c r="Y835" i="7"/>
  <c r="N782" i="3"/>
  <c r="R782" i="3" s="1"/>
  <c r="K847" i="15" s="1"/>
  <c r="B837" i="7"/>
  <c r="I784" i="3"/>
  <c r="E784" i="3"/>
  <c r="C849" i="15" s="1"/>
  <c r="D784" i="3"/>
  <c r="W783" i="3" l="1"/>
  <c r="F838" i="7" s="1"/>
  <c r="S784" i="3"/>
  <c r="AR781" i="3"/>
  <c r="AT781" i="3" s="1"/>
  <c r="W837" i="7" a="1"/>
  <c r="W837" i="7" s="1"/>
  <c r="L837" i="7" a="1"/>
  <c r="L837" i="7" s="1"/>
  <c r="X837" i="7" a="1"/>
  <c r="X837" i="7" s="1"/>
  <c r="K837" i="7" a="1"/>
  <c r="K837" i="7" s="1"/>
  <c r="D837" i="7"/>
  <c r="T837" i="7" a="1"/>
  <c r="T837" i="7" s="1"/>
  <c r="S837" i="7" a="1"/>
  <c r="S837" i="7" s="1"/>
  <c r="P837" i="7" a="1"/>
  <c r="P837" i="7" s="1"/>
  <c r="O837" i="7" a="1"/>
  <c r="O837" i="7" s="1"/>
  <c r="H835" i="7"/>
  <c r="AQ780" i="3"/>
  <c r="G784" i="3"/>
  <c r="H784" i="3"/>
  <c r="AA839" i="7"/>
  <c r="Q849" i="15" s="1"/>
  <c r="F783" i="3"/>
  <c r="E848" i="15" s="1"/>
  <c r="B838" i="7"/>
  <c r="N783" i="3"/>
  <c r="R783" i="3" s="1"/>
  <c r="K848" i="15" s="1"/>
  <c r="I839" i="7"/>
  <c r="G837" i="7"/>
  <c r="AK784" i="3"/>
  <c r="X836" i="7" a="1"/>
  <c r="X836" i="7" s="1"/>
  <c r="W836" i="7" a="1"/>
  <c r="W836" i="7" s="1"/>
  <c r="D836" i="7"/>
  <c r="L836" i="7" a="1"/>
  <c r="L836" i="7" s="1"/>
  <c r="O836" i="7" a="1"/>
  <c r="O836" i="7" s="1"/>
  <c r="S836" i="7" a="1"/>
  <c r="S836" i="7" s="1"/>
  <c r="K836" i="7" a="1"/>
  <c r="K836" i="7" s="1"/>
  <c r="T836" i="7" a="1"/>
  <c r="T836" i="7" s="1"/>
  <c r="P836" i="7" a="1"/>
  <c r="P836" i="7" s="1"/>
  <c r="AR782" i="3"/>
  <c r="AT782" i="3" s="1"/>
  <c r="C784" i="3"/>
  <c r="B849" i="15" s="1"/>
  <c r="I785" i="3"/>
  <c r="D785" i="3"/>
  <c r="E785" i="3"/>
  <c r="C850" i="15" s="1"/>
  <c r="S785" i="3"/>
  <c r="D848" i="15" l="1"/>
  <c r="F848" i="15" s="1"/>
  <c r="J848" i="15"/>
  <c r="N848" i="15"/>
  <c r="O848" i="15"/>
  <c r="G838" i="7"/>
  <c r="Q836" i="7"/>
  <c r="R836" i="7"/>
  <c r="Z836" i="7"/>
  <c r="Y836" i="7"/>
  <c r="AN781" i="3"/>
  <c r="AH782" i="3"/>
  <c r="P847" i="15" s="1"/>
  <c r="J837" i="7"/>
  <c r="AP782" i="3"/>
  <c r="Y837" i="7"/>
  <c r="Z837" i="7"/>
  <c r="B783" i="3"/>
  <c r="A846" i="15"/>
  <c r="U837" i="7"/>
  <c r="V837" i="7"/>
  <c r="N837" i="7"/>
  <c r="M837" i="7"/>
  <c r="AK785" i="3"/>
  <c r="AN782" i="3"/>
  <c r="E838" i="7"/>
  <c r="C785" i="3"/>
  <c r="B850" i="15" s="1"/>
  <c r="H785" i="3"/>
  <c r="AA840" i="7"/>
  <c r="Q850" i="15" s="1"/>
  <c r="G785" i="3"/>
  <c r="A847" i="15"/>
  <c r="U836" i="7"/>
  <c r="V836" i="7"/>
  <c r="M836" i="7"/>
  <c r="N836" i="7"/>
  <c r="I840" i="7"/>
  <c r="B839" i="7"/>
  <c r="N784" i="3"/>
  <c r="R784" i="3" s="1"/>
  <c r="K849" i="15" s="1"/>
  <c r="W784" i="3"/>
  <c r="F839" i="7" s="1"/>
  <c r="AH781" i="3"/>
  <c r="P846" i="15" s="1"/>
  <c r="J836" i="7"/>
  <c r="AP781" i="3"/>
  <c r="F784" i="3"/>
  <c r="E849" i="15" s="1"/>
  <c r="Q837" i="7"/>
  <c r="R837" i="7"/>
  <c r="I786" i="3"/>
  <c r="E786" i="3"/>
  <c r="C851" i="15" s="1"/>
  <c r="D786" i="3"/>
  <c r="D849" i="15" l="1"/>
  <c r="F849" i="15" s="1"/>
  <c r="J849" i="15"/>
  <c r="N849" i="15"/>
  <c r="O849" i="15"/>
  <c r="S786" i="3"/>
  <c r="AA841" i="7"/>
  <c r="Q851" i="15" s="1"/>
  <c r="G786" i="3"/>
  <c r="H786" i="3"/>
  <c r="I841" i="7"/>
  <c r="AR783" i="3"/>
  <c r="AT783" i="3" s="1"/>
  <c r="F786" i="3"/>
  <c r="E851" i="15" s="1"/>
  <c r="C786" i="3"/>
  <c r="B851" i="15" s="1"/>
  <c r="B784" i="3"/>
  <c r="AK786" i="3"/>
  <c r="E839" i="7"/>
  <c r="H836" i="7"/>
  <c r="AQ781" i="3"/>
  <c r="G839" i="7"/>
  <c r="N785" i="3"/>
  <c r="R785" i="3" s="1"/>
  <c r="K850" i="15" s="1"/>
  <c r="B840" i="7"/>
  <c r="W785" i="3"/>
  <c r="F840" i="7" s="1"/>
  <c r="D838" i="7"/>
  <c r="S838" i="7" a="1"/>
  <c r="S838" i="7" s="1"/>
  <c r="W838" i="7" a="1"/>
  <c r="W838" i="7" s="1"/>
  <c r="P838" i="7" a="1"/>
  <c r="P838" i="7" s="1"/>
  <c r="L838" i="7" a="1"/>
  <c r="L838" i="7" s="1"/>
  <c r="O838" i="7" a="1"/>
  <c r="O838" i="7" s="1"/>
  <c r="T838" i="7" a="1"/>
  <c r="T838" i="7" s="1"/>
  <c r="X838" i="7" a="1"/>
  <c r="X838" i="7" s="1"/>
  <c r="K838" i="7" a="1"/>
  <c r="K838" i="7" s="1"/>
  <c r="H837" i="7"/>
  <c r="AQ782" i="3"/>
  <c r="F785" i="3"/>
  <c r="E850" i="15" s="1"/>
  <c r="I787" i="3"/>
  <c r="D787" i="3"/>
  <c r="E787" i="3"/>
  <c r="C852" i="15" s="1"/>
  <c r="D850" i="15" l="1"/>
  <c r="F850" i="15" s="1"/>
  <c r="J850" i="15"/>
  <c r="N850" i="15"/>
  <c r="O850" i="15"/>
  <c r="D851" i="15"/>
  <c r="J851" i="15"/>
  <c r="N851" i="15"/>
  <c r="O851" i="15"/>
  <c r="F851" i="15"/>
  <c r="W786" i="3"/>
  <c r="F841" i="7" s="1"/>
  <c r="U838" i="7"/>
  <c r="V838" i="7"/>
  <c r="A848" i="15"/>
  <c r="G787" i="3"/>
  <c r="H787" i="3"/>
  <c r="AA842" i="7"/>
  <c r="Q852" i="15" s="1"/>
  <c r="AH783" i="3"/>
  <c r="P848" i="15" s="1"/>
  <c r="J838" i="7"/>
  <c r="AP783" i="3"/>
  <c r="B785" i="3"/>
  <c r="N786" i="3"/>
  <c r="R786" i="3" s="1"/>
  <c r="K851" i="15" s="1"/>
  <c r="B841" i="7"/>
  <c r="E841" i="7"/>
  <c r="C787" i="3"/>
  <c r="B852" i="15" s="1"/>
  <c r="E840" i="7"/>
  <c r="M838" i="7"/>
  <c r="N838" i="7"/>
  <c r="AR784" i="3"/>
  <c r="AT784" i="3" s="1"/>
  <c r="Y838" i="7"/>
  <c r="Z838" i="7"/>
  <c r="G840" i="7"/>
  <c r="I842" i="7"/>
  <c r="L839" i="7" a="1"/>
  <c r="L839" i="7" s="1"/>
  <c r="D839" i="7"/>
  <c r="S839" i="7" a="1"/>
  <c r="S839" i="7" s="1"/>
  <c r="K839" i="7" a="1"/>
  <c r="K839" i="7" s="1"/>
  <c r="P839" i="7" a="1"/>
  <c r="P839" i="7" s="1"/>
  <c r="X839" i="7" a="1"/>
  <c r="X839" i="7" s="1"/>
  <c r="W839" i="7" a="1"/>
  <c r="W839" i="7" s="1"/>
  <c r="O839" i="7" a="1"/>
  <c r="O839" i="7" s="1"/>
  <c r="T839" i="7" a="1"/>
  <c r="T839" i="7" s="1"/>
  <c r="B786" i="3"/>
  <c r="Q838" i="7"/>
  <c r="R838" i="7"/>
  <c r="AK787" i="3"/>
  <c r="S787" i="3"/>
  <c r="F787" i="3"/>
  <c r="E852" i="15" s="1"/>
  <c r="AN783" i="3"/>
  <c r="I788" i="3"/>
  <c r="E788" i="3"/>
  <c r="C853" i="15" s="1"/>
  <c r="D788" i="3"/>
  <c r="D852" i="15" l="1"/>
  <c r="J852" i="15"/>
  <c r="N852" i="15"/>
  <c r="O852" i="15"/>
  <c r="F852" i="15"/>
  <c r="B787" i="3"/>
  <c r="V839" i="7"/>
  <c r="U839" i="7"/>
  <c r="M839" i="7"/>
  <c r="N839" i="7"/>
  <c r="I843" i="7"/>
  <c r="S788" i="3"/>
  <c r="G788" i="3"/>
  <c r="AA843" i="7"/>
  <c r="Q853" i="15" s="1"/>
  <c r="H788" i="3"/>
  <c r="AK788" i="3"/>
  <c r="E842" i="7"/>
  <c r="AR786" i="3"/>
  <c r="AT786" i="3" s="1"/>
  <c r="Z839" i="7"/>
  <c r="Y839" i="7"/>
  <c r="A849" i="15"/>
  <c r="G841" i="7"/>
  <c r="AN784" i="3"/>
  <c r="AR785" i="3"/>
  <c r="AT785" i="3" s="1"/>
  <c r="W840" i="7" a="1"/>
  <c r="W840" i="7" s="1"/>
  <c r="L840" i="7" a="1"/>
  <c r="L840" i="7" s="1"/>
  <c r="T840" i="7" a="1"/>
  <c r="T840" i="7" s="1"/>
  <c r="S840" i="7" a="1"/>
  <c r="S840" i="7" s="1"/>
  <c r="X840" i="7" a="1"/>
  <c r="X840" i="7" s="1"/>
  <c r="O840" i="7" a="1"/>
  <c r="O840" i="7" s="1"/>
  <c r="D840" i="7"/>
  <c r="P840" i="7" a="1"/>
  <c r="P840" i="7" s="1"/>
  <c r="K840" i="7" a="1"/>
  <c r="K840" i="7" s="1"/>
  <c r="N787" i="3"/>
  <c r="R787" i="3" s="1"/>
  <c r="K852" i="15" s="1"/>
  <c r="B842" i="7"/>
  <c r="H838" i="7"/>
  <c r="AQ783" i="3"/>
  <c r="W787" i="3"/>
  <c r="F842" i="7" s="1"/>
  <c r="P841" i="7" a="1"/>
  <c r="P841" i="7" s="1"/>
  <c r="D841" i="7"/>
  <c r="O841" i="7" a="1"/>
  <c r="O841" i="7" s="1"/>
  <c r="W841" i="7" a="1"/>
  <c r="W841" i="7" s="1"/>
  <c r="S841" i="7" a="1"/>
  <c r="S841" i="7" s="1"/>
  <c r="T841" i="7" a="1"/>
  <c r="T841" i="7" s="1"/>
  <c r="L841" i="7" a="1"/>
  <c r="L841" i="7" s="1"/>
  <c r="X841" i="7" a="1"/>
  <c r="X841" i="7" s="1"/>
  <c r="K841" i="7" a="1"/>
  <c r="K841" i="7" s="1"/>
  <c r="J839" i="7"/>
  <c r="AH784" i="3"/>
  <c r="P849" i="15" s="1"/>
  <c r="AP784" i="3"/>
  <c r="Q839" i="7"/>
  <c r="R839" i="7"/>
  <c r="C788" i="3"/>
  <c r="B853" i="15" s="1"/>
  <c r="I789" i="3"/>
  <c r="D789" i="3"/>
  <c r="E789" i="3"/>
  <c r="C854" i="15" s="1"/>
  <c r="S789" i="3" l="1"/>
  <c r="AR787" i="3"/>
  <c r="AT787" i="3" s="1"/>
  <c r="H839" i="7"/>
  <c r="AQ784" i="3"/>
  <c r="AA844" i="7"/>
  <c r="Q854" i="15" s="1"/>
  <c r="H789" i="3"/>
  <c r="G789" i="3"/>
  <c r="Y840" i="7"/>
  <c r="Z840" i="7"/>
  <c r="A851" i="15"/>
  <c r="V841" i="7"/>
  <c r="U841" i="7"/>
  <c r="R840" i="7"/>
  <c r="Q840" i="7"/>
  <c r="W788" i="3"/>
  <c r="F843" i="7" s="1"/>
  <c r="AN786" i="3"/>
  <c r="AH786" i="3"/>
  <c r="P851" i="15" s="1"/>
  <c r="J841" i="7"/>
  <c r="AP786" i="3"/>
  <c r="N788" i="3"/>
  <c r="R788" i="3" s="1"/>
  <c r="K853" i="15" s="1"/>
  <c r="B843" i="7"/>
  <c r="Z841" i="7"/>
  <c r="Y841" i="7"/>
  <c r="Q841" i="7"/>
  <c r="R841" i="7"/>
  <c r="J840" i="7"/>
  <c r="AH785" i="3"/>
  <c r="P850" i="15" s="1"/>
  <c r="AP785" i="3"/>
  <c r="U840" i="7"/>
  <c r="V840" i="7"/>
  <c r="A850" i="15"/>
  <c r="D842" i="7"/>
  <c r="K842" i="7" a="1"/>
  <c r="K842" i="7" s="1"/>
  <c r="T842" i="7" a="1"/>
  <c r="T842" i="7" s="1"/>
  <c r="W842" i="7" a="1"/>
  <c r="W842" i="7" s="1"/>
  <c r="P842" i="7" a="1"/>
  <c r="P842" i="7" s="1"/>
  <c r="L842" i="7" a="1"/>
  <c r="L842" i="7" s="1"/>
  <c r="X842" i="7" a="1"/>
  <c r="X842" i="7" s="1"/>
  <c r="O842" i="7" a="1"/>
  <c r="O842" i="7" s="1"/>
  <c r="S842" i="7" a="1"/>
  <c r="S842" i="7" s="1"/>
  <c r="G842" i="7"/>
  <c r="M840" i="7"/>
  <c r="N840" i="7"/>
  <c r="I844" i="7"/>
  <c r="AK789" i="3"/>
  <c r="C789" i="3"/>
  <c r="B854" i="15" s="1"/>
  <c r="F788" i="3"/>
  <c r="E853" i="15" s="1"/>
  <c r="N841" i="7"/>
  <c r="M841" i="7"/>
  <c r="AN785" i="3"/>
  <c r="I790" i="3"/>
  <c r="E790" i="3"/>
  <c r="C855" i="15" s="1"/>
  <c r="D790" i="3"/>
  <c r="D853" i="15" l="1"/>
  <c r="F853" i="15" s="1"/>
  <c r="J853" i="15"/>
  <c r="N853" i="15"/>
  <c r="O853" i="15"/>
  <c r="F789" i="3"/>
  <c r="E854" i="15" s="1"/>
  <c r="W789" i="3"/>
  <c r="F844" i="7" s="1"/>
  <c r="G843" i="7"/>
  <c r="AN787" i="3"/>
  <c r="B788" i="3"/>
  <c r="R842" i="7"/>
  <c r="Q842" i="7"/>
  <c r="F790" i="3"/>
  <c r="E855" i="15" s="1"/>
  <c r="E843" i="7"/>
  <c r="E844" i="7"/>
  <c r="J842" i="7"/>
  <c r="AH787" i="3"/>
  <c r="P852" i="15" s="1"/>
  <c r="AP787" i="3"/>
  <c r="A852" i="15"/>
  <c r="S790" i="3"/>
  <c r="B844" i="7"/>
  <c r="N789" i="3"/>
  <c r="R789" i="3" s="1"/>
  <c r="K854" i="15" s="1"/>
  <c r="Y842" i="7"/>
  <c r="Z842" i="7"/>
  <c r="V842" i="7"/>
  <c r="U842" i="7"/>
  <c r="H840" i="7"/>
  <c r="AQ785" i="3"/>
  <c r="B789" i="3"/>
  <c r="AK790" i="3"/>
  <c r="I845" i="7"/>
  <c r="C790" i="3"/>
  <c r="B855" i="15" s="1"/>
  <c r="G790" i="3"/>
  <c r="AA845" i="7"/>
  <c r="Q855" i="15" s="1"/>
  <c r="H790" i="3"/>
  <c r="N842" i="7"/>
  <c r="M842" i="7"/>
  <c r="H841" i="7"/>
  <c r="AQ786" i="3"/>
  <c r="I791" i="3"/>
  <c r="D791" i="3"/>
  <c r="E791" i="3"/>
  <c r="C856" i="15" s="1"/>
  <c r="D855" i="15" l="1"/>
  <c r="F855" i="15" s="1"/>
  <c r="J855" i="15"/>
  <c r="N855" i="15"/>
  <c r="O855" i="15"/>
  <c r="D854" i="15"/>
  <c r="F854" i="15" s="1"/>
  <c r="J854" i="15"/>
  <c r="N854" i="15"/>
  <c r="O854" i="15"/>
  <c r="I846" i="7"/>
  <c r="AK791" i="3"/>
  <c r="S791" i="3"/>
  <c r="G791" i="3"/>
  <c r="H791" i="3"/>
  <c r="AA846" i="7"/>
  <c r="Q856" i="15" s="1"/>
  <c r="N790" i="3"/>
  <c r="R790" i="3" s="1"/>
  <c r="K855" i="15" s="1"/>
  <c r="B845" i="7"/>
  <c r="W790" i="3"/>
  <c r="F845" i="7" s="1"/>
  <c r="G844" i="7"/>
  <c r="O844" i="7" a="1"/>
  <c r="O844" i="7" s="1"/>
  <c r="S844" i="7" a="1"/>
  <c r="S844" i="7" s="1"/>
  <c r="X844" i="7" a="1"/>
  <c r="X844" i="7" s="1"/>
  <c r="D844" i="7"/>
  <c r="K844" i="7" a="1"/>
  <c r="K844" i="7" s="1"/>
  <c r="T844" i="7" a="1"/>
  <c r="T844" i="7" s="1"/>
  <c r="L844" i="7" a="1"/>
  <c r="L844" i="7" s="1"/>
  <c r="W844" i="7" a="1"/>
  <c r="W844" i="7" s="1"/>
  <c r="P844" i="7" a="1"/>
  <c r="P844" i="7" s="1"/>
  <c r="E845" i="7"/>
  <c r="H842" i="7"/>
  <c r="AQ787" i="3"/>
  <c r="P843" i="7" a="1"/>
  <c r="P843" i="7" s="1"/>
  <c r="W843" i="7" a="1"/>
  <c r="W843" i="7" s="1"/>
  <c r="K843" i="7" a="1"/>
  <c r="K843" i="7" s="1"/>
  <c r="T843" i="7" a="1"/>
  <c r="T843" i="7" s="1"/>
  <c r="L843" i="7" a="1"/>
  <c r="L843" i="7" s="1"/>
  <c r="X843" i="7" a="1"/>
  <c r="X843" i="7" s="1"/>
  <c r="D843" i="7"/>
  <c r="O843" i="7" a="1"/>
  <c r="O843" i="7" s="1"/>
  <c r="S843" i="7" a="1"/>
  <c r="S843" i="7" s="1"/>
  <c r="AR789" i="3"/>
  <c r="AT789" i="3" s="1"/>
  <c r="C791" i="3"/>
  <c r="B856" i="15" s="1"/>
  <c r="B790" i="3"/>
  <c r="AR788" i="3"/>
  <c r="AT788" i="3" s="1"/>
  <c r="I792" i="3"/>
  <c r="E792" i="3"/>
  <c r="C857" i="15" s="1"/>
  <c r="D792" i="3"/>
  <c r="S792" i="3" l="1"/>
  <c r="I847" i="7"/>
  <c r="G845" i="7"/>
  <c r="AK792" i="3"/>
  <c r="G792" i="3"/>
  <c r="H792" i="3"/>
  <c r="AA847" i="7"/>
  <c r="Q857" i="15" s="1"/>
  <c r="N791" i="3"/>
  <c r="R791" i="3" s="1"/>
  <c r="K856" i="15" s="1"/>
  <c r="B846" i="7"/>
  <c r="R843" i="7"/>
  <c r="Q843" i="7"/>
  <c r="AN788" i="3"/>
  <c r="C792" i="3"/>
  <c r="B857" i="15" s="1"/>
  <c r="A853" i="15"/>
  <c r="V843" i="7"/>
  <c r="U843" i="7"/>
  <c r="Q844" i="7"/>
  <c r="R844" i="7"/>
  <c r="AN789" i="3"/>
  <c r="N843" i="7"/>
  <c r="M843" i="7"/>
  <c r="U844" i="7"/>
  <c r="V844" i="7"/>
  <c r="AR790" i="3"/>
  <c r="AT790" i="3" s="1"/>
  <c r="F791" i="3"/>
  <c r="E856" i="15" s="1"/>
  <c r="W791" i="3"/>
  <c r="F846" i="7" s="1"/>
  <c r="Z843" i="7"/>
  <c r="Y843" i="7"/>
  <c r="J843" i="7"/>
  <c r="AH788" i="3"/>
  <c r="P853" i="15" s="1"/>
  <c r="AP788" i="3"/>
  <c r="L845" i="7" a="1"/>
  <c r="L845" i="7" s="1"/>
  <c r="X845" i="7" a="1"/>
  <c r="X845" i="7" s="1"/>
  <c r="D845" i="7"/>
  <c r="K845" i="7" a="1"/>
  <c r="K845" i="7" s="1"/>
  <c r="W845" i="7" a="1"/>
  <c r="W845" i="7" s="1"/>
  <c r="O845" i="7" a="1"/>
  <c r="O845" i="7" s="1"/>
  <c r="P845" i="7" a="1"/>
  <c r="P845" i="7" s="1"/>
  <c r="S845" i="7" a="1"/>
  <c r="S845" i="7" s="1"/>
  <c r="T845" i="7" a="1"/>
  <c r="T845" i="7" s="1"/>
  <c r="M844" i="7"/>
  <c r="N844" i="7"/>
  <c r="Z844" i="7"/>
  <c r="Y844" i="7"/>
  <c r="A854" i="15"/>
  <c r="J844" i="7"/>
  <c r="AH789" i="3"/>
  <c r="P854" i="15" s="1"/>
  <c r="AP789" i="3"/>
  <c r="I793" i="3"/>
  <c r="D793" i="3"/>
  <c r="E793" i="3"/>
  <c r="C858" i="15" s="1"/>
  <c r="D856" i="15" l="1"/>
  <c r="F856" i="15" s="1"/>
  <c r="J856" i="15"/>
  <c r="N856" i="15"/>
  <c r="O856" i="15"/>
  <c r="S793" i="3"/>
  <c r="C793" i="3"/>
  <c r="B858" i="15" s="1"/>
  <c r="G793" i="3"/>
  <c r="H793" i="3"/>
  <c r="AA848" i="7"/>
  <c r="Q858" i="15" s="1"/>
  <c r="Q845" i="7"/>
  <c r="R845" i="7"/>
  <c r="H843" i="7"/>
  <c r="AQ788" i="3"/>
  <c r="E846" i="7"/>
  <c r="N792" i="3"/>
  <c r="R792" i="3" s="1"/>
  <c r="K857" i="15" s="1"/>
  <c r="B847" i="7"/>
  <c r="G846" i="7"/>
  <c r="W792" i="3"/>
  <c r="F847" i="7" s="1"/>
  <c r="I848" i="7"/>
  <c r="AK793" i="3"/>
  <c r="H844" i="7"/>
  <c r="AQ789" i="3"/>
  <c r="V845" i="7"/>
  <c r="U845" i="7"/>
  <c r="M845" i="7"/>
  <c r="N845" i="7"/>
  <c r="F792" i="3"/>
  <c r="E857" i="15" s="1"/>
  <c r="J845" i="7"/>
  <c r="AH790" i="3"/>
  <c r="P855" i="15" s="1"/>
  <c r="AP790" i="3"/>
  <c r="Z845" i="7"/>
  <c r="Y845" i="7"/>
  <c r="F793" i="3"/>
  <c r="E858" i="15" s="1"/>
  <c r="B791" i="3"/>
  <c r="A855" i="15"/>
  <c r="AN790" i="3"/>
  <c r="I794" i="3"/>
  <c r="E794" i="3"/>
  <c r="C859" i="15" s="1"/>
  <c r="D794" i="3"/>
  <c r="D858" i="15" l="1"/>
  <c r="J858" i="15"/>
  <c r="N858" i="15"/>
  <c r="O858" i="15"/>
  <c r="D857" i="15"/>
  <c r="F857" i="15" s="1"/>
  <c r="J857" i="15"/>
  <c r="N857" i="15"/>
  <c r="O857" i="15"/>
  <c r="F858" i="15"/>
  <c r="S794" i="3"/>
  <c r="P846" i="7" a="1"/>
  <c r="P846" i="7" s="1"/>
  <c r="K846" i="7" a="1"/>
  <c r="K846" i="7" s="1"/>
  <c r="X846" i="7" a="1"/>
  <c r="X846" i="7" s="1"/>
  <c r="D846" i="7"/>
  <c r="O846" i="7" a="1"/>
  <c r="O846" i="7" s="1"/>
  <c r="T846" i="7" a="1"/>
  <c r="T846" i="7" s="1"/>
  <c r="S846" i="7" a="1"/>
  <c r="S846" i="7" s="1"/>
  <c r="W846" i="7" a="1"/>
  <c r="W846" i="7" s="1"/>
  <c r="L846" i="7" a="1"/>
  <c r="L846" i="7" s="1"/>
  <c r="AK794" i="3"/>
  <c r="I849" i="7"/>
  <c r="AR791" i="3"/>
  <c r="AT791" i="3" s="1"/>
  <c r="W793" i="3"/>
  <c r="F848" i="7" s="1"/>
  <c r="N793" i="3"/>
  <c r="R793" i="3" s="1"/>
  <c r="K858" i="15" s="1"/>
  <c r="B848" i="7"/>
  <c r="F794" i="3"/>
  <c r="E859" i="15" s="1"/>
  <c r="C794" i="3"/>
  <c r="B859" i="15" s="1"/>
  <c r="H794" i="3"/>
  <c r="G794" i="3"/>
  <c r="AA849" i="7"/>
  <c r="Q859" i="15" s="1"/>
  <c r="E847" i="7"/>
  <c r="B793" i="3"/>
  <c r="H845" i="7"/>
  <c r="AQ790" i="3"/>
  <c r="B792" i="3"/>
  <c r="G847" i="7"/>
  <c r="E848" i="7"/>
  <c r="I795" i="3"/>
  <c r="D795" i="3"/>
  <c r="E795" i="3"/>
  <c r="C860" i="15" s="1"/>
  <c r="D859" i="15" l="1"/>
  <c r="F859" i="15" s="1"/>
  <c r="J859" i="15"/>
  <c r="N859" i="15"/>
  <c r="O859" i="15"/>
  <c r="S795" i="3"/>
  <c r="AR793" i="3"/>
  <c r="AT793" i="3" s="1"/>
  <c r="W794" i="3"/>
  <c r="F849" i="7" s="1"/>
  <c r="W847" i="7" a="1"/>
  <c r="W847" i="7" s="1"/>
  <c r="S847" i="7" a="1"/>
  <c r="S847" i="7" s="1"/>
  <c r="O847" i="7" a="1"/>
  <c r="O847" i="7" s="1"/>
  <c r="D847" i="7"/>
  <c r="X847" i="7" a="1"/>
  <c r="X847" i="7" s="1"/>
  <c r="K847" i="7" a="1"/>
  <c r="K847" i="7" s="1"/>
  <c r="P847" i="7" a="1"/>
  <c r="P847" i="7" s="1"/>
  <c r="T847" i="7" a="1"/>
  <c r="T847" i="7" s="1"/>
  <c r="L847" i="7" a="1"/>
  <c r="L847" i="7" s="1"/>
  <c r="Z846" i="7"/>
  <c r="Y846" i="7"/>
  <c r="AK795" i="3"/>
  <c r="C795" i="3"/>
  <c r="B860" i="15" s="1"/>
  <c r="I850" i="7"/>
  <c r="AA850" i="7"/>
  <c r="Q860" i="15" s="1"/>
  <c r="G795" i="3"/>
  <c r="H795" i="3"/>
  <c r="D848" i="7"/>
  <c r="X848" i="7" a="1"/>
  <c r="X848" i="7" s="1"/>
  <c r="K848" i="7" a="1"/>
  <c r="K848" i="7" s="1"/>
  <c r="T848" i="7" a="1"/>
  <c r="T848" i="7" s="1"/>
  <c r="S848" i="7" a="1"/>
  <c r="S848" i="7" s="1"/>
  <c r="P848" i="7" a="1"/>
  <c r="P848" i="7" s="1"/>
  <c r="W848" i="7" a="1"/>
  <c r="W848" i="7" s="1"/>
  <c r="O848" i="7" a="1"/>
  <c r="O848" i="7" s="1"/>
  <c r="L848" i="7" a="1"/>
  <c r="L848" i="7" s="1"/>
  <c r="J846" i="7"/>
  <c r="AH791" i="3"/>
  <c r="P856" i="15" s="1"/>
  <c r="AP791" i="3"/>
  <c r="B794" i="3"/>
  <c r="G848" i="7"/>
  <c r="A856" i="15"/>
  <c r="U846" i="7"/>
  <c r="V846" i="7"/>
  <c r="AR792" i="3"/>
  <c r="AT792" i="3" s="1"/>
  <c r="AN791" i="3"/>
  <c r="E849" i="7"/>
  <c r="N846" i="7"/>
  <c r="M846" i="7"/>
  <c r="R846" i="7"/>
  <c r="Q846" i="7"/>
  <c r="N794" i="3"/>
  <c r="R794" i="3" s="1"/>
  <c r="K859" i="15" s="1"/>
  <c r="B849" i="7"/>
  <c r="I796" i="3"/>
  <c r="E796" i="3"/>
  <c r="C861" i="15" s="1"/>
  <c r="D796" i="3"/>
  <c r="S796" i="3" l="1"/>
  <c r="J848" i="7"/>
  <c r="AH793" i="3"/>
  <c r="P858" i="15" s="1"/>
  <c r="AP793" i="3"/>
  <c r="AN792" i="3"/>
  <c r="P849" i="7" a="1"/>
  <c r="P849" i="7" s="1"/>
  <c r="X849" i="7" a="1"/>
  <c r="X849" i="7" s="1"/>
  <c r="D849" i="7"/>
  <c r="T849" i="7" a="1"/>
  <c r="T849" i="7" s="1"/>
  <c r="W849" i="7" a="1"/>
  <c r="W849" i="7" s="1"/>
  <c r="S849" i="7" a="1"/>
  <c r="S849" i="7" s="1"/>
  <c r="K849" i="7" a="1"/>
  <c r="K849" i="7" s="1"/>
  <c r="O849" i="7" a="1"/>
  <c r="O849" i="7" s="1"/>
  <c r="L849" i="7" a="1"/>
  <c r="L849" i="7" s="1"/>
  <c r="W795" i="3"/>
  <c r="F850" i="7" s="1"/>
  <c r="M847" i="7"/>
  <c r="N847" i="7"/>
  <c r="Y847" i="7"/>
  <c r="Z847" i="7"/>
  <c r="AK796" i="3"/>
  <c r="J847" i="7"/>
  <c r="AH792" i="3"/>
  <c r="P857" i="15" s="1"/>
  <c r="AP792" i="3"/>
  <c r="A858" i="15"/>
  <c r="AR794" i="3"/>
  <c r="AT794" i="3" s="1"/>
  <c r="Q848" i="7"/>
  <c r="R848" i="7"/>
  <c r="Z848" i="7"/>
  <c r="Y848" i="7"/>
  <c r="F795" i="3"/>
  <c r="E860" i="15" s="1"/>
  <c r="V847" i="7"/>
  <c r="U847" i="7"/>
  <c r="I851" i="7"/>
  <c r="H796" i="3"/>
  <c r="G796" i="3"/>
  <c r="AA851" i="7"/>
  <c r="Q861" i="15" s="1"/>
  <c r="F796" i="3"/>
  <c r="E861" i="15" s="1"/>
  <c r="G849" i="7"/>
  <c r="AN793" i="3"/>
  <c r="A857" i="15"/>
  <c r="N848" i="7"/>
  <c r="M848" i="7"/>
  <c r="R847" i="7"/>
  <c r="Q847" i="7"/>
  <c r="C796" i="3"/>
  <c r="B861" i="15" s="1"/>
  <c r="H846" i="7"/>
  <c r="AQ791" i="3"/>
  <c r="V848" i="7"/>
  <c r="U848" i="7"/>
  <c r="N795" i="3"/>
  <c r="R795" i="3" s="1"/>
  <c r="K860" i="15" s="1"/>
  <c r="B850" i="7"/>
  <c r="I797" i="3"/>
  <c r="D797" i="3"/>
  <c r="E797" i="3"/>
  <c r="C862" i="15" s="1"/>
  <c r="D861" i="15" l="1"/>
  <c r="J861" i="15"/>
  <c r="N861" i="15"/>
  <c r="O861" i="15"/>
  <c r="F861" i="15"/>
  <c r="D860" i="15"/>
  <c r="F860" i="15" s="1"/>
  <c r="J860" i="15"/>
  <c r="N860" i="15"/>
  <c r="O860" i="15"/>
  <c r="S797" i="3"/>
  <c r="B851" i="7"/>
  <c r="N796" i="3"/>
  <c r="R796" i="3" s="1"/>
  <c r="K861" i="15" s="1"/>
  <c r="B796" i="3"/>
  <c r="N849" i="7"/>
  <c r="M849" i="7"/>
  <c r="R849" i="7"/>
  <c r="Q849" i="7"/>
  <c r="H848" i="7"/>
  <c r="AQ793" i="3"/>
  <c r="F797" i="3"/>
  <c r="E862" i="15" s="1"/>
  <c r="I852" i="7"/>
  <c r="AK797" i="3"/>
  <c r="G850" i="7"/>
  <c r="E850" i="7"/>
  <c r="AN794" i="3"/>
  <c r="V849" i="7"/>
  <c r="U849" i="7"/>
  <c r="B795" i="3"/>
  <c r="A859" i="15"/>
  <c r="H847" i="7"/>
  <c r="AQ792" i="3"/>
  <c r="AH794" i="3"/>
  <c r="P859" i="15" s="1"/>
  <c r="J849" i="7"/>
  <c r="AP794" i="3"/>
  <c r="W796" i="3"/>
  <c r="F851" i="7" s="1"/>
  <c r="C797" i="3"/>
  <c r="B862" i="15" s="1"/>
  <c r="H797" i="3"/>
  <c r="AA852" i="7"/>
  <c r="Q862" i="15" s="1"/>
  <c r="G797" i="3"/>
  <c r="E851" i="7"/>
  <c r="Z849" i="7"/>
  <c r="Y849" i="7"/>
  <c r="I798" i="3"/>
  <c r="E798" i="3"/>
  <c r="C863" i="15" s="1"/>
  <c r="D798" i="3"/>
  <c r="D862" i="15" l="1"/>
  <c r="F862" i="15" s="1"/>
  <c r="J862" i="15"/>
  <c r="N862" i="15"/>
  <c r="O862" i="15"/>
  <c r="H849" i="7"/>
  <c r="AQ794" i="3"/>
  <c r="W797" i="3"/>
  <c r="F852" i="7" s="1"/>
  <c r="AR796" i="3"/>
  <c r="AT796" i="3" s="1"/>
  <c r="G851" i="7"/>
  <c r="AK798" i="3"/>
  <c r="I853" i="7"/>
  <c r="F798" i="3"/>
  <c r="E863" i="15" s="1"/>
  <c r="W851" i="7" a="1"/>
  <c r="W851" i="7" s="1"/>
  <c r="K851" i="7" a="1"/>
  <c r="K851" i="7" s="1"/>
  <c r="D851" i="7"/>
  <c r="L851" i="7" a="1"/>
  <c r="L851" i="7" s="1"/>
  <c r="O851" i="7" a="1"/>
  <c r="O851" i="7" s="1"/>
  <c r="X851" i="7" a="1"/>
  <c r="X851" i="7" s="1"/>
  <c r="S851" i="7" a="1"/>
  <c r="S851" i="7" s="1"/>
  <c r="P851" i="7" a="1"/>
  <c r="P851" i="7" s="1"/>
  <c r="T851" i="7" a="1"/>
  <c r="T851" i="7" s="1"/>
  <c r="N797" i="3"/>
  <c r="R797" i="3" s="1"/>
  <c r="K862" i="15" s="1"/>
  <c r="B852" i="7"/>
  <c r="L850" i="7" a="1"/>
  <c r="L850" i="7" s="1"/>
  <c r="S850" i="7" a="1"/>
  <c r="S850" i="7" s="1"/>
  <c r="P850" i="7" a="1"/>
  <c r="P850" i="7" s="1"/>
  <c r="K850" i="7" a="1"/>
  <c r="K850" i="7" s="1"/>
  <c r="T850" i="7" a="1"/>
  <c r="T850" i="7" s="1"/>
  <c r="O850" i="7" a="1"/>
  <c r="O850" i="7" s="1"/>
  <c r="D850" i="7"/>
  <c r="X850" i="7" a="1"/>
  <c r="X850" i="7" s="1"/>
  <c r="W850" i="7" a="1"/>
  <c r="W850" i="7" s="1"/>
  <c r="E852" i="7"/>
  <c r="C798" i="3"/>
  <c r="B863" i="15" s="1"/>
  <c r="G798" i="3"/>
  <c r="H798" i="3"/>
  <c r="AA853" i="7"/>
  <c r="Q863" i="15" s="1"/>
  <c r="S798" i="3"/>
  <c r="B797" i="3"/>
  <c r="AR795" i="3"/>
  <c r="AT795" i="3" s="1"/>
  <c r="I799" i="3"/>
  <c r="D799" i="3"/>
  <c r="E799" i="3"/>
  <c r="C864" i="15" s="1"/>
  <c r="D863" i="15" l="1"/>
  <c r="F863" i="15" s="1"/>
  <c r="J863" i="15"/>
  <c r="N863" i="15"/>
  <c r="O863" i="15"/>
  <c r="B798" i="3"/>
  <c r="G852" i="7"/>
  <c r="Z851" i="7"/>
  <c r="Y851" i="7"/>
  <c r="V850" i="7"/>
  <c r="U850" i="7"/>
  <c r="AN796" i="3"/>
  <c r="U851" i="7"/>
  <c r="V851" i="7"/>
  <c r="F799" i="3"/>
  <c r="E864" i="15" s="1"/>
  <c r="N850" i="7"/>
  <c r="M850" i="7"/>
  <c r="AA854" i="7"/>
  <c r="Q864" i="15" s="1"/>
  <c r="H799" i="3"/>
  <c r="G799" i="3"/>
  <c r="A861" i="15"/>
  <c r="AR797" i="3"/>
  <c r="AT797" i="3" s="1"/>
  <c r="Y850" i="7"/>
  <c r="Z850" i="7"/>
  <c r="I854" i="7"/>
  <c r="C799" i="3"/>
  <c r="B864" i="15" s="1"/>
  <c r="A860" i="15"/>
  <c r="W798" i="3"/>
  <c r="F853" i="7" s="1"/>
  <c r="B853" i="7"/>
  <c r="N798" i="3"/>
  <c r="R798" i="3" s="1"/>
  <c r="K863" i="15" s="1"/>
  <c r="J851" i="7"/>
  <c r="AH796" i="3"/>
  <c r="P861" i="15" s="1"/>
  <c r="AP796" i="3"/>
  <c r="O852" i="7" a="1"/>
  <c r="O852" i="7" s="1"/>
  <c r="P852" i="7" a="1"/>
  <c r="P852" i="7" s="1"/>
  <c r="X852" i="7" a="1"/>
  <c r="X852" i="7" s="1"/>
  <c r="L852" i="7" a="1"/>
  <c r="L852" i="7" s="1"/>
  <c r="S852" i="7" a="1"/>
  <c r="S852" i="7" s="1"/>
  <c r="T852" i="7" a="1"/>
  <c r="T852" i="7" s="1"/>
  <c r="K852" i="7" a="1"/>
  <c r="K852" i="7" s="1"/>
  <c r="W852" i="7" a="1"/>
  <c r="W852" i="7" s="1"/>
  <c r="D852" i="7"/>
  <c r="R850" i="7"/>
  <c r="Q850" i="7"/>
  <c r="AK799" i="3"/>
  <c r="S799" i="3"/>
  <c r="J850" i="7"/>
  <c r="AH795" i="3"/>
  <c r="P860" i="15" s="1"/>
  <c r="AP795" i="3"/>
  <c r="AN795" i="3"/>
  <c r="R851" i="7"/>
  <c r="Q851" i="7"/>
  <c r="M851" i="7"/>
  <c r="N851" i="7"/>
  <c r="E853" i="7"/>
  <c r="I800" i="3"/>
  <c r="E800" i="3"/>
  <c r="C865" i="15" s="1"/>
  <c r="D800" i="3"/>
  <c r="D864" i="15" l="1"/>
  <c r="F864" i="15" s="1"/>
  <c r="J864" i="15"/>
  <c r="N864" i="15"/>
  <c r="O864" i="15"/>
  <c r="S800" i="3"/>
  <c r="W799" i="3"/>
  <c r="F854" i="7" s="1"/>
  <c r="AR798" i="3"/>
  <c r="AT798" i="3" s="1"/>
  <c r="D853" i="7"/>
  <c r="X853" i="7" a="1"/>
  <c r="X853" i="7" s="1"/>
  <c r="O853" i="7" a="1"/>
  <c r="O853" i="7" s="1"/>
  <c r="W853" i="7" a="1"/>
  <c r="W853" i="7" s="1"/>
  <c r="K853" i="7" a="1"/>
  <c r="K853" i="7" s="1"/>
  <c r="L853" i="7" a="1"/>
  <c r="L853" i="7" s="1"/>
  <c r="T853" i="7" a="1"/>
  <c r="T853" i="7" s="1"/>
  <c r="S853" i="7" a="1"/>
  <c r="S853" i="7" s="1"/>
  <c r="P853" i="7" a="1"/>
  <c r="P853" i="7" s="1"/>
  <c r="AN797" i="3"/>
  <c r="G853" i="7"/>
  <c r="I855" i="7"/>
  <c r="AK800" i="3"/>
  <c r="AA855" i="7"/>
  <c r="Q865" i="15" s="1"/>
  <c r="H800" i="3"/>
  <c r="G800" i="3"/>
  <c r="C800" i="3"/>
  <c r="B865" i="15" s="1"/>
  <c r="A862" i="15"/>
  <c r="M852" i="7"/>
  <c r="N852" i="7"/>
  <c r="N799" i="3"/>
  <c r="R799" i="3" s="1"/>
  <c r="K864" i="15" s="1"/>
  <c r="B854" i="7"/>
  <c r="B799" i="3"/>
  <c r="J852" i="7"/>
  <c r="AH797" i="3"/>
  <c r="P862" i="15" s="1"/>
  <c r="AP797" i="3"/>
  <c r="Y852" i="7"/>
  <c r="Z852" i="7"/>
  <c r="H851" i="7"/>
  <c r="AQ796" i="3"/>
  <c r="E854" i="7"/>
  <c r="H850" i="7"/>
  <c r="AQ795" i="3"/>
  <c r="U852" i="7"/>
  <c r="V852" i="7"/>
  <c r="Q852" i="7"/>
  <c r="R852" i="7"/>
  <c r="I801" i="3"/>
  <c r="D801" i="3"/>
  <c r="E801" i="3"/>
  <c r="C866" i="15" s="1"/>
  <c r="S801" i="3" l="1"/>
  <c r="F801" i="3"/>
  <c r="E866" i="15" s="1"/>
  <c r="F800" i="3"/>
  <c r="E865" i="15" s="1"/>
  <c r="V853" i="7"/>
  <c r="U853" i="7"/>
  <c r="H852" i="7"/>
  <c r="AQ797" i="3"/>
  <c r="AK801" i="3"/>
  <c r="H801" i="3"/>
  <c r="G801" i="3"/>
  <c r="AA856" i="7"/>
  <c r="Q866" i="15" s="1"/>
  <c r="N800" i="3"/>
  <c r="R800" i="3" s="1"/>
  <c r="K865" i="15" s="1"/>
  <c r="B855" i="7"/>
  <c r="M853" i="7"/>
  <c r="N853" i="7"/>
  <c r="Z853" i="7"/>
  <c r="Y853" i="7"/>
  <c r="I856" i="7"/>
  <c r="C801" i="3"/>
  <c r="B866" i="15" s="1"/>
  <c r="X854" i="7" a="1"/>
  <c r="X854" i="7" s="1"/>
  <c r="T854" i="7" a="1"/>
  <c r="T854" i="7" s="1"/>
  <c r="S854" i="7" a="1"/>
  <c r="S854" i="7" s="1"/>
  <c r="O854" i="7" a="1"/>
  <c r="O854" i="7" s="1"/>
  <c r="W854" i="7" a="1"/>
  <c r="W854" i="7" s="1"/>
  <c r="K854" i="7" a="1"/>
  <c r="K854" i="7" s="1"/>
  <c r="P854" i="7" a="1"/>
  <c r="P854" i="7" s="1"/>
  <c r="D854" i="7"/>
  <c r="L854" i="7" a="1"/>
  <c r="L854" i="7" s="1"/>
  <c r="A863" i="15"/>
  <c r="W800" i="3"/>
  <c r="F855" i="7" s="1"/>
  <c r="AR799" i="3"/>
  <c r="AT799" i="3" s="1"/>
  <c r="G854" i="7"/>
  <c r="AN798" i="3"/>
  <c r="R853" i="7"/>
  <c r="Q853" i="7"/>
  <c r="AH798" i="3"/>
  <c r="P863" i="15" s="1"/>
  <c r="J853" i="7"/>
  <c r="AP798" i="3"/>
  <c r="I802" i="3"/>
  <c r="E802" i="3"/>
  <c r="C867" i="15" s="1"/>
  <c r="D802" i="3"/>
  <c r="S802" i="3"/>
  <c r="D865" i="15" l="1"/>
  <c r="F865" i="15" s="1"/>
  <c r="J865" i="15"/>
  <c r="N865" i="15"/>
  <c r="O865" i="15"/>
  <c r="D866" i="15"/>
  <c r="F866" i="15" s="1"/>
  <c r="J866" i="15"/>
  <c r="N866" i="15"/>
  <c r="O866" i="15"/>
  <c r="AN799" i="3"/>
  <c r="A864" i="15"/>
  <c r="W801" i="3"/>
  <c r="F856" i="7" s="1"/>
  <c r="AK802" i="3"/>
  <c r="I857" i="7"/>
  <c r="F802" i="3"/>
  <c r="E867" i="15" s="1"/>
  <c r="R854" i="7"/>
  <c r="Q854" i="7"/>
  <c r="E855" i="7"/>
  <c r="AH799" i="3"/>
  <c r="P864" i="15" s="1"/>
  <c r="J854" i="7"/>
  <c r="AP799" i="3"/>
  <c r="C802" i="3"/>
  <c r="B867" i="15" s="1"/>
  <c r="AA857" i="7"/>
  <c r="Q867" i="15" s="1"/>
  <c r="H802" i="3"/>
  <c r="G802" i="3"/>
  <c r="N854" i="7"/>
  <c r="M854" i="7"/>
  <c r="H853" i="7"/>
  <c r="AQ798" i="3"/>
  <c r="U854" i="7"/>
  <c r="V854" i="7"/>
  <c r="B856" i="7"/>
  <c r="N801" i="3"/>
  <c r="R801" i="3" s="1"/>
  <c r="K866" i="15" s="1"/>
  <c r="E856" i="7"/>
  <c r="G855" i="7"/>
  <c r="B800" i="3"/>
  <c r="Z854" i="7"/>
  <c r="Y854" i="7"/>
  <c r="B801" i="3"/>
  <c r="I803" i="3"/>
  <c r="D803" i="3"/>
  <c r="E803" i="3"/>
  <c r="C868" i="15" s="1"/>
  <c r="D867" i="15" l="1"/>
  <c r="F867" i="15" s="1"/>
  <c r="J867" i="15"/>
  <c r="N867" i="15"/>
  <c r="O867" i="15"/>
  <c r="W802" i="3"/>
  <c r="F857" i="7" s="1"/>
  <c r="AR800" i="3"/>
  <c r="AT800" i="3" s="1"/>
  <c r="L856" i="7" a="1"/>
  <c r="L856" i="7" s="1"/>
  <c r="K856" i="7" a="1"/>
  <c r="K856" i="7" s="1"/>
  <c r="T856" i="7" a="1"/>
  <c r="T856" i="7" s="1"/>
  <c r="X856" i="7" a="1"/>
  <c r="X856" i="7" s="1"/>
  <c r="P856" i="7" a="1"/>
  <c r="P856" i="7" s="1"/>
  <c r="S856" i="7" a="1"/>
  <c r="S856" i="7" s="1"/>
  <c r="W856" i="7" a="1"/>
  <c r="W856" i="7" s="1"/>
  <c r="O856" i="7" a="1"/>
  <c r="O856" i="7" s="1"/>
  <c r="D856" i="7"/>
  <c r="G856" i="7"/>
  <c r="B802" i="3"/>
  <c r="I858" i="7"/>
  <c r="AK803" i="3"/>
  <c r="S803" i="3"/>
  <c r="H803" i="3"/>
  <c r="AA858" i="7"/>
  <c r="Q868" i="15" s="1"/>
  <c r="G803" i="3"/>
  <c r="AR801" i="3"/>
  <c r="AT801" i="3" s="1"/>
  <c r="N802" i="3"/>
  <c r="R802" i="3" s="1"/>
  <c r="K867" i="15" s="1"/>
  <c r="B857" i="7"/>
  <c r="H854" i="7"/>
  <c r="AQ799" i="3"/>
  <c r="C803" i="3"/>
  <c r="B868" i="15" s="1"/>
  <c r="X855" i="7" a="1"/>
  <c r="X855" i="7" s="1"/>
  <c r="D855" i="7"/>
  <c r="W855" i="7" a="1"/>
  <c r="W855" i="7" s="1"/>
  <c r="T855" i="7" a="1"/>
  <c r="T855" i="7" s="1"/>
  <c r="K855" i="7" a="1"/>
  <c r="K855" i="7" s="1"/>
  <c r="L855" i="7" a="1"/>
  <c r="L855" i="7" s="1"/>
  <c r="P855" i="7" a="1"/>
  <c r="P855" i="7" s="1"/>
  <c r="O855" i="7" a="1"/>
  <c r="O855" i="7" s="1"/>
  <c r="S855" i="7" a="1"/>
  <c r="S855" i="7" s="1"/>
  <c r="E857" i="7"/>
  <c r="I804" i="3"/>
  <c r="E804" i="3"/>
  <c r="C869" i="15" s="1"/>
  <c r="D804" i="3"/>
  <c r="F804" i="3" l="1"/>
  <c r="E869" i="15" s="1"/>
  <c r="A866" i="15"/>
  <c r="V855" i="7"/>
  <c r="U855" i="7"/>
  <c r="S804" i="3"/>
  <c r="C804" i="3"/>
  <c r="B869" i="15" s="1"/>
  <c r="A865" i="15"/>
  <c r="AN800" i="3"/>
  <c r="AK804" i="3"/>
  <c r="AN801" i="3"/>
  <c r="O857" i="7" a="1"/>
  <c r="O857" i="7" s="1"/>
  <c r="P857" i="7" a="1"/>
  <c r="P857" i="7" s="1"/>
  <c r="D857" i="7"/>
  <c r="X857" i="7" a="1"/>
  <c r="X857" i="7" s="1"/>
  <c r="S857" i="7" a="1"/>
  <c r="S857" i="7" s="1"/>
  <c r="L857" i="7" a="1"/>
  <c r="L857" i="7" s="1"/>
  <c r="K857" i="7" a="1"/>
  <c r="K857" i="7" s="1"/>
  <c r="T857" i="7" a="1"/>
  <c r="T857" i="7" s="1"/>
  <c r="W857" i="7" a="1"/>
  <c r="W857" i="7" s="1"/>
  <c r="N855" i="7"/>
  <c r="M855" i="7"/>
  <c r="G857" i="7"/>
  <c r="AR802" i="3"/>
  <c r="AT802" i="3" s="1"/>
  <c r="U856" i="7"/>
  <c r="V856" i="7"/>
  <c r="J856" i="7"/>
  <c r="AH801" i="3"/>
  <c r="P866" i="15" s="1"/>
  <c r="AP801" i="3"/>
  <c r="Y855" i="7"/>
  <c r="Z855" i="7"/>
  <c r="B858" i="7"/>
  <c r="N803" i="3"/>
  <c r="R803" i="3" s="1"/>
  <c r="K868" i="15" s="1"/>
  <c r="J855" i="7"/>
  <c r="AH800" i="3"/>
  <c r="P865" i="15" s="1"/>
  <c r="AP800" i="3"/>
  <c r="W803" i="3"/>
  <c r="F858" i="7" s="1"/>
  <c r="Q856" i="7"/>
  <c r="R856" i="7"/>
  <c r="N856" i="7"/>
  <c r="M856" i="7"/>
  <c r="AA859" i="7"/>
  <c r="Q869" i="15" s="1"/>
  <c r="G804" i="3"/>
  <c r="H804" i="3"/>
  <c r="I859" i="7"/>
  <c r="Q855" i="7"/>
  <c r="R855" i="7"/>
  <c r="F803" i="3"/>
  <c r="E868" i="15" s="1"/>
  <c r="Z856" i="7"/>
  <c r="Y856" i="7"/>
  <c r="I805" i="3"/>
  <c r="D805" i="3"/>
  <c r="E805" i="3"/>
  <c r="C870" i="15" s="1"/>
  <c r="D868" i="15" l="1"/>
  <c r="F868" i="15" s="1"/>
  <c r="J868" i="15"/>
  <c r="N868" i="15"/>
  <c r="O868" i="15"/>
  <c r="D869" i="15"/>
  <c r="F869" i="15" s="1"/>
  <c r="J869" i="15"/>
  <c r="N869" i="15"/>
  <c r="O869" i="15"/>
  <c r="S805" i="3"/>
  <c r="V857" i="7"/>
  <c r="U857" i="7"/>
  <c r="Y857" i="7"/>
  <c r="Z857" i="7"/>
  <c r="W804" i="3"/>
  <c r="F859" i="7" s="1"/>
  <c r="E859" i="7"/>
  <c r="I860" i="7"/>
  <c r="AK805" i="3"/>
  <c r="J857" i="7"/>
  <c r="AH802" i="3"/>
  <c r="P867" i="15" s="1"/>
  <c r="AP802" i="3"/>
  <c r="E858" i="7"/>
  <c r="G858" i="7"/>
  <c r="C805" i="3"/>
  <c r="B870" i="15" s="1"/>
  <c r="AA860" i="7"/>
  <c r="Q870" i="15" s="1"/>
  <c r="G805" i="3"/>
  <c r="H805" i="3"/>
  <c r="AN802" i="3"/>
  <c r="F805" i="3"/>
  <c r="E870" i="15" s="1"/>
  <c r="B803" i="3"/>
  <c r="H855" i="7"/>
  <c r="AQ800" i="3"/>
  <c r="H856" i="7"/>
  <c r="AQ801" i="3"/>
  <c r="N857" i="7"/>
  <c r="M857" i="7"/>
  <c r="R857" i="7"/>
  <c r="Q857" i="7"/>
  <c r="A867" i="15"/>
  <c r="B859" i="7"/>
  <c r="N804" i="3"/>
  <c r="R804" i="3" s="1"/>
  <c r="K869" i="15" s="1"/>
  <c r="B804" i="3"/>
  <c r="I806" i="3"/>
  <c r="E806" i="3"/>
  <c r="C871" i="15" s="1"/>
  <c r="D806" i="3"/>
  <c r="D870" i="15" l="1"/>
  <c r="J870" i="15"/>
  <c r="N870" i="15"/>
  <c r="O870" i="15"/>
  <c r="F870" i="15"/>
  <c r="AR804" i="3"/>
  <c r="AT804" i="3" s="1"/>
  <c r="I861" i="7"/>
  <c r="F806" i="3"/>
  <c r="E871" i="15" s="1"/>
  <c r="C806" i="3"/>
  <c r="B871" i="15" s="1"/>
  <c r="H806" i="3"/>
  <c r="G806" i="3"/>
  <c r="AA861" i="7"/>
  <c r="Q871" i="15" s="1"/>
  <c r="S806" i="3"/>
  <c r="G859" i="7"/>
  <c r="B805" i="3"/>
  <c r="W805" i="3"/>
  <c r="F860" i="7" s="1"/>
  <c r="AK806" i="3"/>
  <c r="AR803" i="3"/>
  <c r="AT803" i="3" s="1"/>
  <c r="D859" i="7"/>
  <c r="P859" i="7" a="1"/>
  <c r="P859" i="7" s="1"/>
  <c r="L859" i="7" a="1"/>
  <c r="L859" i="7" s="1"/>
  <c r="K859" i="7" a="1"/>
  <c r="K859" i="7" s="1"/>
  <c r="S859" i="7" a="1"/>
  <c r="S859" i="7" s="1"/>
  <c r="T859" i="7" a="1"/>
  <c r="T859" i="7" s="1"/>
  <c r="O859" i="7" a="1"/>
  <c r="O859" i="7" s="1"/>
  <c r="W859" i="7" a="1"/>
  <c r="W859" i="7" s="1"/>
  <c r="X859" i="7" a="1"/>
  <c r="X859" i="7" s="1"/>
  <c r="E860" i="7"/>
  <c r="N805" i="3"/>
  <c r="R805" i="3" s="1"/>
  <c r="K870" i="15" s="1"/>
  <c r="B860" i="7"/>
  <c r="L858" i="7" a="1"/>
  <c r="L858" i="7" s="1"/>
  <c r="O858" i="7" a="1"/>
  <c r="O858" i="7" s="1"/>
  <c r="S858" i="7" a="1"/>
  <c r="S858" i="7" s="1"/>
  <c r="K858" i="7" a="1"/>
  <c r="K858" i="7" s="1"/>
  <c r="P858" i="7" a="1"/>
  <c r="P858" i="7" s="1"/>
  <c r="W858" i="7" a="1"/>
  <c r="W858" i="7" s="1"/>
  <c r="D858" i="7"/>
  <c r="X858" i="7" a="1"/>
  <c r="X858" i="7" s="1"/>
  <c r="T858" i="7" a="1"/>
  <c r="T858" i="7" s="1"/>
  <c r="H857" i="7"/>
  <c r="AQ802" i="3"/>
  <c r="I807" i="3"/>
  <c r="D807" i="3"/>
  <c r="E807" i="3"/>
  <c r="C872" i="15" s="1"/>
  <c r="D871" i="15" l="1"/>
  <c r="F871" i="15" s="1"/>
  <c r="J871" i="15"/>
  <c r="N871" i="15"/>
  <c r="O871" i="15"/>
  <c r="W806" i="3"/>
  <c r="F861" i="7" s="1"/>
  <c r="G860" i="7"/>
  <c r="Y859" i="7"/>
  <c r="Z859" i="7"/>
  <c r="A868" i="15"/>
  <c r="B861" i="7"/>
  <c r="N806" i="3"/>
  <c r="R806" i="3" s="1"/>
  <c r="K871" i="15" s="1"/>
  <c r="AN804" i="3"/>
  <c r="I862" i="7"/>
  <c r="AR805" i="3"/>
  <c r="AT805" i="3" s="1"/>
  <c r="B806" i="3"/>
  <c r="C807" i="3"/>
  <c r="B872" i="15" s="1"/>
  <c r="V858" i="7"/>
  <c r="U858" i="7"/>
  <c r="Q858" i="7"/>
  <c r="R858" i="7"/>
  <c r="M858" i="7"/>
  <c r="N858" i="7"/>
  <c r="V859" i="7"/>
  <c r="U859" i="7"/>
  <c r="R859" i="7"/>
  <c r="Q859" i="7"/>
  <c r="J859" i="7"/>
  <c r="AH804" i="3"/>
  <c r="P869" i="15" s="1"/>
  <c r="AP804" i="3"/>
  <c r="AK807" i="3"/>
  <c r="S807" i="3"/>
  <c r="Z858" i="7"/>
  <c r="Y858" i="7"/>
  <c r="G807" i="3"/>
  <c r="H807" i="3"/>
  <c r="AA862" i="7"/>
  <c r="Q872" i="15" s="1"/>
  <c r="K860" i="7" a="1"/>
  <c r="K860" i="7" s="1"/>
  <c r="L860" i="7" a="1"/>
  <c r="L860" i="7" s="1"/>
  <c r="S860" i="7" a="1"/>
  <c r="S860" i="7" s="1"/>
  <c r="T860" i="7" a="1"/>
  <c r="T860" i="7" s="1"/>
  <c r="P860" i="7" a="1"/>
  <c r="P860" i="7" s="1"/>
  <c r="X860" i="7" a="1"/>
  <c r="X860" i="7" s="1"/>
  <c r="D860" i="7"/>
  <c r="O860" i="7" a="1"/>
  <c r="O860" i="7" s="1"/>
  <c r="W860" i="7" a="1"/>
  <c r="W860" i="7" s="1"/>
  <c r="AN803" i="3"/>
  <c r="J858" i="7"/>
  <c r="AH803" i="3"/>
  <c r="P868" i="15" s="1"/>
  <c r="AP803" i="3"/>
  <c r="M859" i="7"/>
  <c r="N859" i="7"/>
  <c r="A869" i="15"/>
  <c r="E861" i="7"/>
  <c r="I808" i="3"/>
  <c r="E808" i="3"/>
  <c r="C873" i="15" s="1"/>
  <c r="D808" i="3"/>
  <c r="S808" i="3"/>
  <c r="AR806" i="3" l="1"/>
  <c r="AT806" i="3" s="1"/>
  <c r="I863" i="7"/>
  <c r="C808" i="3"/>
  <c r="B873" i="15" s="1"/>
  <c r="Y860" i="7"/>
  <c r="Z860" i="7"/>
  <c r="N860" i="7"/>
  <c r="M860" i="7"/>
  <c r="H859" i="7"/>
  <c r="AQ804" i="3"/>
  <c r="AK808" i="3"/>
  <c r="W807" i="3"/>
  <c r="F862" i="7" s="1"/>
  <c r="A870" i="15"/>
  <c r="AN805" i="3"/>
  <c r="H858" i="7"/>
  <c r="AQ803" i="3"/>
  <c r="R860" i="7"/>
  <c r="Q860" i="7"/>
  <c r="F807" i="3"/>
  <c r="E872" i="15" s="1"/>
  <c r="P861" i="7" a="1"/>
  <c r="P861" i="7" s="1"/>
  <c r="W861" i="7" a="1"/>
  <c r="W861" i="7" s="1"/>
  <c r="T861" i="7" a="1"/>
  <c r="T861" i="7" s="1"/>
  <c r="X861" i="7" a="1"/>
  <c r="X861" i="7" s="1"/>
  <c r="O861" i="7" a="1"/>
  <c r="O861" i="7" s="1"/>
  <c r="L861" i="7" a="1"/>
  <c r="L861" i="7" s="1"/>
  <c r="D861" i="7"/>
  <c r="S861" i="7" a="1"/>
  <c r="S861" i="7" s="1"/>
  <c r="K861" i="7" a="1"/>
  <c r="K861" i="7" s="1"/>
  <c r="V860" i="7"/>
  <c r="U860" i="7"/>
  <c r="AH805" i="3"/>
  <c r="P870" i="15" s="1"/>
  <c r="J860" i="7"/>
  <c r="AP805" i="3"/>
  <c r="G808" i="3"/>
  <c r="H808" i="3"/>
  <c r="AA863" i="7"/>
  <c r="Q873" i="15" s="1"/>
  <c r="F808" i="3"/>
  <c r="E873" i="15" s="1"/>
  <c r="B862" i="7"/>
  <c r="N807" i="3"/>
  <c r="R807" i="3" s="1"/>
  <c r="K872" i="15" s="1"/>
  <c r="G861" i="7"/>
  <c r="I809" i="3"/>
  <c r="D809" i="3"/>
  <c r="E809" i="3"/>
  <c r="C874" i="15" s="1"/>
  <c r="D873" i="15" l="1"/>
  <c r="J873" i="15"/>
  <c r="N873" i="15"/>
  <c r="O873" i="15"/>
  <c r="F873" i="15"/>
  <c r="D872" i="15"/>
  <c r="F872" i="15" s="1"/>
  <c r="J872" i="15"/>
  <c r="N872" i="15"/>
  <c r="O872" i="15"/>
  <c r="S809" i="3"/>
  <c r="Z861" i="7"/>
  <c r="Y861" i="7"/>
  <c r="G862" i="7"/>
  <c r="V861" i="7"/>
  <c r="U861" i="7"/>
  <c r="E862" i="7"/>
  <c r="B863" i="7"/>
  <c r="N808" i="3"/>
  <c r="R808" i="3" s="1"/>
  <c r="K873" i="15" s="1"/>
  <c r="AK809" i="3"/>
  <c r="B808" i="3"/>
  <c r="AH806" i="3"/>
  <c r="P871" i="15" s="1"/>
  <c r="J861" i="7"/>
  <c r="AP806" i="3"/>
  <c r="AN806" i="3"/>
  <c r="M861" i="7"/>
  <c r="N861" i="7"/>
  <c r="W808" i="3"/>
  <c r="F863" i="7" s="1"/>
  <c r="B807" i="3"/>
  <c r="A871" i="15"/>
  <c r="I864" i="7"/>
  <c r="C809" i="3"/>
  <c r="B874" i="15" s="1"/>
  <c r="G809" i="3"/>
  <c r="H809" i="3"/>
  <c r="AA864" i="7"/>
  <c r="Q874" i="15" s="1"/>
  <c r="E863" i="7"/>
  <c r="H860" i="7"/>
  <c r="AQ805" i="3"/>
  <c r="R861" i="7"/>
  <c r="Q861" i="7"/>
  <c r="I810" i="3"/>
  <c r="E810" i="3"/>
  <c r="C875" i="15" s="1"/>
  <c r="D810" i="3"/>
  <c r="N809" i="3" l="1"/>
  <c r="R809" i="3" s="1"/>
  <c r="K874" i="15" s="1"/>
  <c r="B864" i="7"/>
  <c r="F809" i="3"/>
  <c r="E874" i="15" s="1"/>
  <c r="S810" i="3"/>
  <c r="C810" i="3"/>
  <c r="B875" i="15" s="1"/>
  <c r="AA865" i="7"/>
  <c r="Q875" i="15" s="1"/>
  <c r="G810" i="3"/>
  <c r="H810" i="3"/>
  <c r="AR807" i="3"/>
  <c r="AT807" i="3" s="1"/>
  <c r="AR808" i="3"/>
  <c r="AT808" i="3" s="1"/>
  <c r="P862" i="7" a="1"/>
  <c r="P862" i="7" s="1"/>
  <c r="D862" i="7"/>
  <c r="W862" i="7" a="1"/>
  <c r="W862" i="7" s="1"/>
  <c r="O862" i="7" a="1"/>
  <c r="O862" i="7" s="1"/>
  <c r="S862" i="7" a="1"/>
  <c r="S862" i="7" s="1"/>
  <c r="T862" i="7" a="1"/>
  <c r="T862" i="7" s="1"/>
  <c r="K862" i="7" a="1"/>
  <c r="K862" i="7" s="1"/>
  <c r="X862" i="7" a="1"/>
  <c r="X862" i="7" s="1"/>
  <c r="L862" i="7" a="1"/>
  <c r="L862" i="7" s="1"/>
  <c r="AK810" i="3"/>
  <c r="G863" i="7"/>
  <c r="I865" i="7"/>
  <c r="F810" i="3"/>
  <c r="E875" i="15" s="1"/>
  <c r="L863" i="7" a="1"/>
  <c r="L863" i="7" s="1"/>
  <c r="X863" i="7" a="1"/>
  <c r="X863" i="7" s="1"/>
  <c r="P863" i="7" a="1"/>
  <c r="P863" i="7" s="1"/>
  <c r="T863" i="7" a="1"/>
  <c r="T863" i="7" s="1"/>
  <c r="D863" i="7"/>
  <c r="W863" i="7" a="1"/>
  <c r="W863" i="7" s="1"/>
  <c r="S863" i="7" a="1"/>
  <c r="S863" i="7" s="1"/>
  <c r="O863" i="7" a="1"/>
  <c r="O863" i="7" s="1"/>
  <c r="K863" i="7" a="1"/>
  <c r="K863" i="7" s="1"/>
  <c r="H861" i="7"/>
  <c r="AQ806" i="3"/>
  <c r="W809" i="3"/>
  <c r="F864" i="7" s="1"/>
  <c r="I811" i="3"/>
  <c r="D811" i="3"/>
  <c r="E811" i="3"/>
  <c r="C876" i="15" s="1"/>
  <c r="D875" i="15" l="1"/>
  <c r="J875" i="15"/>
  <c r="N875" i="15"/>
  <c r="O875" i="15"/>
  <c r="F875" i="15"/>
  <c r="D874" i="15"/>
  <c r="F874" i="15" s="1"/>
  <c r="J874" i="15"/>
  <c r="N874" i="15"/>
  <c r="O874" i="15"/>
  <c r="M863" i="7"/>
  <c r="N863" i="7"/>
  <c r="AH807" i="3"/>
  <c r="P872" i="15" s="1"/>
  <c r="J862" i="7"/>
  <c r="AP807" i="3"/>
  <c r="B865" i="7"/>
  <c r="N810" i="3"/>
  <c r="R810" i="3" s="1"/>
  <c r="K875" i="15" s="1"/>
  <c r="F811" i="3"/>
  <c r="E876" i="15" s="1"/>
  <c r="M862" i="7"/>
  <c r="N862" i="7"/>
  <c r="R862" i="7"/>
  <c r="Q862" i="7"/>
  <c r="AH808" i="3"/>
  <c r="P873" i="15" s="1"/>
  <c r="J863" i="7"/>
  <c r="AP808" i="3"/>
  <c r="S811" i="3"/>
  <c r="E864" i="7"/>
  <c r="I866" i="7"/>
  <c r="AK811" i="3"/>
  <c r="AA866" i="7"/>
  <c r="Q876" i="15" s="1"/>
  <c r="H811" i="3"/>
  <c r="G811" i="3"/>
  <c r="U863" i="7"/>
  <c r="V863" i="7"/>
  <c r="E865" i="7"/>
  <c r="Y862" i="7"/>
  <c r="Z862" i="7"/>
  <c r="C811" i="3"/>
  <c r="B876" i="15" s="1"/>
  <c r="R863" i="7"/>
  <c r="Q863" i="7"/>
  <c r="B810" i="3"/>
  <c r="A872" i="15"/>
  <c r="AN807" i="3"/>
  <c r="A873" i="15"/>
  <c r="W810" i="3"/>
  <c r="F865" i="7" s="1"/>
  <c r="Z863" i="7"/>
  <c r="Y863" i="7"/>
  <c r="U862" i="7"/>
  <c r="V862" i="7"/>
  <c r="AN808" i="3"/>
  <c r="B809" i="3"/>
  <c r="G864" i="7"/>
  <c r="I812" i="3"/>
  <c r="E812" i="3"/>
  <c r="C877" i="15" s="1"/>
  <c r="D812" i="3"/>
  <c r="S812" i="3"/>
  <c r="D876" i="15" l="1"/>
  <c r="F876" i="15" s="1"/>
  <c r="J876" i="15"/>
  <c r="N876" i="15"/>
  <c r="O876" i="15"/>
  <c r="AR809" i="3"/>
  <c r="AT809" i="3" s="1"/>
  <c r="AK812" i="3"/>
  <c r="C812" i="3"/>
  <c r="B877" i="15" s="1"/>
  <c r="AR810" i="3"/>
  <c r="AT810" i="3" s="1"/>
  <c r="W811" i="3"/>
  <c r="F866" i="7" s="1"/>
  <c r="B866" i="7"/>
  <c r="N811" i="3"/>
  <c r="R811" i="3" s="1"/>
  <c r="K876" i="15" s="1"/>
  <c r="E866" i="7"/>
  <c r="G865" i="7"/>
  <c r="I867" i="7"/>
  <c r="G812" i="3"/>
  <c r="H812" i="3"/>
  <c r="AA867" i="7"/>
  <c r="Q877" i="15" s="1"/>
  <c r="T865" i="7" a="1"/>
  <c r="T865" i="7" s="1"/>
  <c r="O865" i="7" a="1"/>
  <c r="O865" i="7" s="1"/>
  <c r="K865" i="7" a="1"/>
  <c r="K865" i="7" s="1"/>
  <c r="L865" i="7" a="1"/>
  <c r="L865" i="7" s="1"/>
  <c r="X865" i="7" a="1"/>
  <c r="X865" i="7" s="1"/>
  <c r="P865" i="7" a="1"/>
  <c r="P865" i="7" s="1"/>
  <c r="S865" i="7" a="1"/>
  <c r="S865" i="7" s="1"/>
  <c r="D865" i="7"/>
  <c r="W865" i="7" a="1"/>
  <c r="W865" i="7" s="1"/>
  <c r="T864" i="7" a="1"/>
  <c r="T864" i="7" s="1"/>
  <c r="S864" i="7" a="1"/>
  <c r="S864" i="7" s="1"/>
  <c r="D864" i="7"/>
  <c r="P864" i="7" a="1"/>
  <c r="P864" i="7" s="1"/>
  <c r="L864" i="7" a="1"/>
  <c r="L864" i="7" s="1"/>
  <c r="W864" i="7" a="1"/>
  <c r="W864" i="7" s="1"/>
  <c r="K864" i="7" a="1"/>
  <c r="K864" i="7" s="1"/>
  <c r="O864" i="7" a="1"/>
  <c r="O864" i="7" s="1"/>
  <c r="X864" i="7" a="1"/>
  <c r="X864" i="7" s="1"/>
  <c r="B811" i="3"/>
  <c r="H862" i="7"/>
  <c r="AQ807" i="3"/>
  <c r="H863" i="7"/>
  <c r="AQ808" i="3"/>
  <c r="I813" i="3"/>
  <c r="D813" i="3"/>
  <c r="E813" i="3"/>
  <c r="C878" i="15" s="1"/>
  <c r="AR811" i="3" l="1"/>
  <c r="AT811" i="3" s="1"/>
  <c r="C813" i="3"/>
  <c r="B878" i="15" s="1"/>
  <c r="H813" i="3"/>
  <c r="G813" i="3"/>
  <c r="AA868" i="7"/>
  <c r="Q878" i="15" s="1"/>
  <c r="Q864" i="7"/>
  <c r="R864" i="7"/>
  <c r="Y865" i="7"/>
  <c r="Z865" i="7"/>
  <c r="V865" i="7"/>
  <c r="U865" i="7"/>
  <c r="G866" i="7"/>
  <c r="AN810" i="3"/>
  <c r="I868" i="7"/>
  <c r="S813" i="3"/>
  <c r="N865" i="7"/>
  <c r="M865" i="7"/>
  <c r="W812" i="3"/>
  <c r="F867" i="7" s="1"/>
  <c r="X866" i="7" a="1"/>
  <c r="X866" i="7" s="1"/>
  <c r="O866" i="7" a="1"/>
  <c r="O866" i="7" s="1"/>
  <c r="P866" i="7" a="1"/>
  <c r="P866" i="7" s="1"/>
  <c r="D866" i="7"/>
  <c r="T866" i="7" a="1"/>
  <c r="T866" i="7" s="1"/>
  <c r="S866" i="7" a="1"/>
  <c r="S866" i="7" s="1"/>
  <c r="K866" i="7" a="1"/>
  <c r="K866" i="7" s="1"/>
  <c r="L866" i="7" a="1"/>
  <c r="L866" i="7" s="1"/>
  <c r="W866" i="7" a="1"/>
  <c r="W866" i="7" s="1"/>
  <c r="AN809" i="3"/>
  <c r="AK813" i="3"/>
  <c r="J865" i="7"/>
  <c r="AH810" i="3"/>
  <c r="P875" i="15" s="1"/>
  <c r="AP810" i="3"/>
  <c r="A875" i="15"/>
  <c r="Y864" i="7"/>
  <c r="Z864" i="7"/>
  <c r="M864" i="7"/>
  <c r="N864" i="7"/>
  <c r="U864" i="7"/>
  <c r="V864" i="7"/>
  <c r="Q865" i="7"/>
  <c r="R865" i="7"/>
  <c r="F812" i="3"/>
  <c r="E877" i="15" s="1"/>
  <c r="A874" i="15"/>
  <c r="AH809" i="3"/>
  <c r="P874" i="15" s="1"/>
  <c r="J864" i="7"/>
  <c r="AP809" i="3"/>
  <c r="N812" i="3"/>
  <c r="R812" i="3" s="1"/>
  <c r="K877" i="15" s="1"/>
  <c r="B867" i="7"/>
  <c r="I814" i="3"/>
  <c r="E814" i="3"/>
  <c r="C879" i="15" s="1"/>
  <c r="D814" i="3"/>
  <c r="D877" i="15" l="1"/>
  <c r="F877" i="15" s="1"/>
  <c r="J877" i="15"/>
  <c r="N877" i="15"/>
  <c r="O877" i="15"/>
  <c r="S814" i="3"/>
  <c r="C814" i="3"/>
  <c r="B879" i="15" s="1"/>
  <c r="AK814" i="3"/>
  <c r="R866" i="7"/>
  <c r="Q866" i="7"/>
  <c r="F814" i="3"/>
  <c r="E879" i="15" s="1"/>
  <c r="H865" i="7"/>
  <c r="AQ810" i="3"/>
  <c r="G867" i="7"/>
  <c r="E867" i="7"/>
  <c r="W813" i="3"/>
  <c r="F868" i="7" s="1"/>
  <c r="F813" i="3"/>
  <c r="E878" i="15" s="1"/>
  <c r="H864" i="7"/>
  <c r="AQ809" i="3"/>
  <c r="B812" i="3"/>
  <c r="V866" i="7"/>
  <c r="U866" i="7"/>
  <c r="Z866" i="7"/>
  <c r="Y866" i="7"/>
  <c r="AN811" i="3"/>
  <c r="B868" i="7"/>
  <c r="N813" i="3"/>
  <c r="R813" i="3" s="1"/>
  <c r="K878" i="15" s="1"/>
  <c r="G814" i="3"/>
  <c r="H814" i="3"/>
  <c r="AA869" i="7"/>
  <c r="Q879" i="15" s="1"/>
  <c r="I869" i="7"/>
  <c r="N866" i="7"/>
  <c r="M866" i="7"/>
  <c r="AH811" i="3"/>
  <c r="P876" i="15" s="1"/>
  <c r="J866" i="7"/>
  <c r="AP811" i="3"/>
  <c r="A876" i="15"/>
  <c r="I815" i="3"/>
  <c r="D815" i="3"/>
  <c r="E815" i="3"/>
  <c r="C880" i="15" s="1"/>
  <c r="D878" i="15" l="1"/>
  <c r="F878" i="15" s="1"/>
  <c r="J878" i="15"/>
  <c r="N878" i="15"/>
  <c r="O878" i="15"/>
  <c r="D879" i="15"/>
  <c r="F879" i="15" s="1"/>
  <c r="J879" i="15"/>
  <c r="N879" i="15"/>
  <c r="O879" i="15"/>
  <c r="AK815" i="3"/>
  <c r="C815" i="3"/>
  <c r="B880" i="15" s="1"/>
  <c r="G868" i="7"/>
  <c r="E868" i="7"/>
  <c r="S867" i="7" a="1"/>
  <c r="S867" i="7" s="1"/>
  <c r="W867" i="7" a="1"/>
  <c r="W867" i="7" s="1"/>
  <c r="P867" i="7" a="1"/>
  <c r="P867" i="7" s="1"/>
  <c r="O867" i="7" a="1"/>
  <c r="O867" i="7" s="1"/>
  <c r="T867" i="7" a="1"/>
  <c r="T867" i="7" s="1"/>
  <c r="X867" i="7" a="1"/>
  <c r="X867" i="7" s="1"/>
  <c r="L867" i="7" a="1"/>
  <c r="L867" i="7" s="1"/>
  <c r="D867" i="7"/>
  <c r="K867" i="7" a="1"/>
  <c r="K867" i="7" s="1"/>
  <c r="H866" i="7"/>
  <c r="AQ811" i="3"/>
  <c r="W814" i="3"/>
  <c r="F869" i="7" s="1"/>
  <c r="B813" i="3"/>
  <c r="AR812" i="3"/>
  <c r="AT812" i="3" s="1"/>
  <c r="E869" i="7"/>
  <c r="I870" i="7"/>
  <c r="S815" i="3"/>
  <c r="H815" i="3"/>
  <c r="AA870" i="7"/>
  <c r="Q880" i="15" s="1"/>
  <c r="G815" i="3"/>
  <c r="B814" i="3"/>
  <c r="N814" i="3"/>
  <c r="R814" i="3" s="1"/>
  <c r="K879" i="15" s="1"/>
  <c r="B869" i="7"/>
  <c r="I816" i="3"/>
  <c r="E816" i="3"/>
  <c r="C881" i="15" s="1"/>
  <c r="D816" i="3"/>
  <c r="S816" i="3" l="1"/>
  <c r="AR813" i="3"/>
  <c r="AT813" i="3" s="1"/>
  <c r="C816" i="3"/>
  <c r="B881" i="15" s="1"/>
  <c r="AK816" i="3"/>
  <c r="AR814" i="3"/>
  <c r="AT814" i="3" s="1"/>
  <c r="F815" i="3"/>
  <c r="E880" i="15" s="1"/>
  <c r="V867" i="7"/>
  <c r="U867" i="7"/>
  <c r="W815" i="3"/>
  <c r="F870" i="7" s="1"/>
  <c r="T868" i="7" a="1"/>
  <c r="T868" i="7" s="1"/>
  <c r="D868" i="7"/>
  <c r="L868" i="7" a="1"/>
  <c r="L868" i="7" s="1"/>
  <c r="S868" i="7" a="1"/>
  <c r="S868" i="7" s="1"/>
  <c r="W868" i="7" a="1"/>
  <c r="W868" i="7" s="1"/>
  <c r="P868" i="7" a="1"/>
  <c r="P868" i="7" s="1"/>
  <c r="K868" i="7" a="1"/>
  <c r="K868" i="7" s="1"/>
  <c r="X868" i="7" a="1"/>
  <c r="X868" i="7" s="1"/>
  <c r="O868" i="7" a="1"/>
  <c r="O868" i="7" s="1"/>
  <c r="AH812" i="3"/>
  <c r="P877" i="15" s="1"/>
  <c r="J867" i="7"/>
  <c r="AP812" i="3"/>
  <c r="AN812" i="3"/>
  <c r="G816" i="3"/>
  <c r="AA871" i="7"/>
  <c r="Q881" i="15" s="1"/>
  <c r="H816" i="3"/>
  <c r="I871" i="7"/>
  <c r="G869" i="7"/>
  <c r="A877" i="15"/>
  <c r="M867" i="7"/>
  <c r="N867" i="7"/>
  <c r="R867" i="7"/>
  <c r="Q867" i="7"/>
  <c r="N815" i="3"/>
  <c r="R815" i="3" s="1"/>
  <c r="K880" i="15" s="1"/>
  <c r="B870" i="7"/>
  <c r="F816" i="3"/>
  <c r="E881" i="15" s="1"/>
  <c r="T869" i="7" a="1"/>
  <c r="T869" i="7" s="1"/>
  <c r="K869" i="7" a="1"/>
  <c r="K869" i="7" s="1"/>
  <c r="P869" i="7" a="1"/>
  <c r="P869" i="7" s="1"/>
  <c r="L869" i="7" a="1"/>
  <c r="L869" i="7" s="1"/>
  <c r="S869" i="7" a="1"/>
  <c r="S869" i="7" s="1"/>
  <c r="D869" i="7"/>
  <c r="O869" i="7" a="1"/>
  <c r="O869" i="7" s="1"/>
  <c r="X869" i="7" a="1"/>
  <c r="X869" i="7" s="1"/>
  <c r="W869" i="7" a="1"/>
  <c r="W869" i="7" s="1"/>
  <c r="Y867" i="7"/>
  <c r="Z867" i="7"/>
  <c r="I817" i="3"/>
  <c r="D817" i="3"/>
  <c r="E817" i="3"/>
  <c r="C882" i="15" s="1"/>
  <c r="D881" i="15" l="1"/>
  <c r="J881" i="15"/>
  <c r="N881" i="15"/>
  <c r="O881" i="15"/>
  <c r="F881" i="15"/>
  <c r="D880" i="15"/>
  <c r="F880" i="15" s="1"/>
  <c r="J880" i="15"/>
  <c r="N880" i="15"/>
  <c r="O880" i="15"/>
  <c r="S817" i="3"/>
  <c r="I872" i="7"/>
  <c r="AK817" i="3"/>
  <c r="C817" i="3"/>
  <c r="B882" i="15" s="1"/>
  <c r="H817" i="3"/>
  <c r="G817" i="3"/>
  <c r="AA872" i="7"/>
  <c r="Q882" i="15" s="1"/>
  <c r="U869" i="7"/>
  <c r="V869" i="7"/>
  <c r="Y868" i="7"/>
  <c r="Z868" i="7"/>
  <c r="AH814" i="3"/>
  <c r="P879" i="15" s="1"/>
  <c r="J869" i="7"/>
  <c r="AP814" i="3"/>
  <c r="Z869" i="7"/>
  <c r="Y869" i="7"/>
  <c r="N869" i="7"/>
  <c r="M869" i="7"/>
  <c r="E871" i="7"/>
  <c r="A878" i="15"/>
  <c r="H867" i="7"/>
  <c r="AQ812" i="3"/>
  <c r="N868" i="7"/>
  <c r="M868" i="7"/>
  <c r="E870" i="7"/>
  <c r="AN813" i="3"/>
  <c r="W816" i="3"/>
  <c r="F871" i="7" s="1"/>
  <c r="AN814" i="3"/>
  <c r="R869" i="7"/>
  <c r="Q869" i="7"/>
  <c r="B816" i="3"/>
  <c r="R868" i="7"/>
  <c r="Q868" i="7"/>
  <c r="U868" i="7"/>
  <c r="V868" i="7"/>
  <c r="B871" i="7"/>
  <c r="N816" i="3"/>
  <c r="R816" i="3" s="1"/>
  <c r="K881" i="15" s="1"/>
  <c r="G870" i="7"/>
  <c r="A879" i="15"/>
  <c r="B815" i="3"/>
  <c r="J868" i="7"/>
  <c r="AH813" i="3"/>
  <c r="P878" i="15" s="1"/>
  <c r="AP813" i="3"/>
  <c r="I818" i="3"/>
  <c r="E818" i="3"/>
  <c r="C883" i="15" s="1"/>
  <c r="D818" i="3"/>
  <c r="W817" i="3" l="1"/>
  <c r="F872" i="7" s="1"/>
  <c r="G818" i="3"/>
  <c r="H818" i="3"/>
  <c r="AA873" i="7"/>
  <c r="Q883" i="15" s="1"/>
  <c r="AR816" i="3"/>
  <c r="AT816" i="3" s="1"/>
  <c r="F817" i="3"/>
  <c r="E882" i="15" s="1"/>
  <c r="I873" i="7"/>
  <c r="C818" i="3"/>
  <c r="B883" i="15" s="1"/>
  <c r="H868" i="7"/>
  <c r="AQ813" i="3"/>
  <c r="F818" i="3"/>
  <c r="E883" i="15" s="1"/>
  <c r="N817" i="3"/>
  <c r="R817" i="3" s="1"/>
  <c r="K882" i="15" s="1"/>
  <c r="B872" i="7"/>
  <c r="AK818" i="3"/>
  <c r="S818" i="3"/>
  <c r="AR815" i="3"/>
  <c r="AT815" i="3" s="1"/>
  <c r="G871" i="7"/>
  <c r="X870" i="7" a="1"/>
  <c r="X870" i="7" s="1"/>
  <c r="L870" i="7" a="1"/>
  <c r="L870" i="7" s="1"/>
  <c r="D870" i="7"/>
  <c r="K870" i="7" a="1"/>
  <c r="K870" i="7" s="1"/>
  <c r="S870" i="7" a="1"/>
  <c r="S870" i="7" s="1"/>
  <c r="P870" i="7" a="1"/>
  <c r="P870" i="7" s="1"/>
  <c r="O870" i="7" a="1"/>
  <c r="O870" i="7" s="1"/>
  <c r="T870" i="7" a="1"/>
  <c r="T870" i="7" s="1"/>
  <c r="W870" i="7" a="1"/>
  <c r="W870" i="7" s="1"/>
  <c r="O871" i="7" a="1"/>
  <c r="O871" i="7" s="1"/>
  <c r="T871" i="7" a="1"/>
  <c r="T871" i="7" s="1"/>
  <c r="W871" i="7" a="1"/>
  <c r="W871" i="7" s="1"/>
  <c r="D871" i="7"/>
  <c r="K871" i="7" a="1"/>
  <c r="K871" i="7" s="1"/>
  <c r="L871" i="7" a="1"/>
  <c r="L871" i="7" s="1"/>
  <c r="S871" i="7" a="1"/>
  <c r="S871" i="7" s="1"/>
  <c r="P871" i="7" a="1"/>
  <c r="P871" i="7" s="1"/>
  <c r="X871" i="7" a="1"/>
  <c r="X871" i="7" s="1"/>
  <c r="H869" i="7"/>
  <c r="AQ814" i="3"/>
  <c r="I819" i="3"/>
  <c r="D819" i="3"/>
  <c r="E819" i="3"/>
  <c r="C884" i="15" s="1"/>
  <c r="D883" i="15" l="1"/>
  <c r="J883" i="15"/>
  <c r="N883" i="15"/>
  <c r="O883" i="15"/>
  <c r="D882" i="15"/>
  <c r="F882" i="15" s="1"/>
  <c r="J882" i="15"/>
  <c r="N882" i="15"/>
  <c r="O882" i="15"/>
  <c r="F883" i="15"/>
  <c r="W818" i="3"/>
  <c r="F873" i="7" s="1"/>
  <c r="S819" i="3"/>
  <c r="AK819" i="3"/>
  <c r="G819" i="3"/>
  <c r="H819" i="3"/>
  <c r="AA874" i="7"/>
  <c r="Q884" i="15" s="1"/>
  <c r="G872" i="7"/>
  <c r="E873" i="7"/>
  <c r="J870" i="7"/>
  <c r="AH815" i="3"/>
  <c r="P880" i="15" s="1"/>
  <c r="AP815" i="3"/>
  <c r="B873" i="7"/>
  <c r="N818" i="3"/>
  <c r="R818" i="3" s="1"/>
  <c r="K883" i="15" s="1"/>
  <c r="A881" i="15"/>
  <c r="B818" i="3"/>
  <c r="AN815" i="3"/>
  <c r="B817" i="3"/>
  <c r="N871" i="7"/>
  <c r="M871" i="7"/>
  <c r="C819" i="3"/>
  <c r="B884" i="15" s="1"/>
  <c r="Z871" i="7"/>
  <c r="Y871" i="7"/>
  <c r="Q870" i="7"/>
  <c r="R870" i="7"/>
  <c r="M870" i="7"/>
  <c r="N870" i="7"/>
  <c r="J871" i="7"/>
  <c r="AH816" i="3"/>
  <c r="P881" i="15" s="1"/>
  <c r="AP816" i="3"/>
  <c r="R871" i="7"/>
  <c r="Q871" i="7"/>
  <c r="Z870" i="7"/>
  <c r="Y870" i="7"/>
  <c r="E872" i="7"/>
  <c r="V871" i="7"/>
  <c r="U871" i="7"/>
  <c r="I874" i="7"/>
  <c r="U870" i="7"/>
  <c r="V870" i="7"/>
  <c r="AN816" i="3"/>
  <c r="A880" i="15"/>
  <c r="I820" i="3"/>
  <c r="E820" i="3"/>
  <c r="C885" i="15" s="1"/>
  <c r="D820" i="3"/>
  <c r="AR817" i="3" l="1"/>
  <c r="AT817" i="3" s="1"/>
  <c r="H820" i="3"/>
  <c r="AA875" i="7"/>
  <c r="Q885" i="15" s="1"/>
  <c r="G820" i="3"/>
  <c r="H871" i="7"/>
  <c r="AQ816" i="3"/>
  <c r="N819" i="3"/>
  <c r="R819" i="3" s="1"/>
  <c r="K884" i="15" s="1"/>
  <c r="B874" i="7"/>
  <c r="G873" i="7"/>
  <c r="H870" i="7"/>
  <c r="AQ815" i="3"/>
  <c r="T873" i="7" a="1"/>
  <c r="T873" i="7" s="1"/>
  <c r="L873" i="7" a="1"/>
  <c r="L873" i="7" s="1"/>
  <c r="W873" i="7" a="1"/>
  <c r="W873" i="7" s="1"/>
  <c r="X873" i="7" a="1"/>
  <c r="X873" i="7" s="1"/>
  <c r="K873" i="7" a="1"/>
  <c r="K873" i="7" s="1"/>
  <c r="O873" i="7" a="1"/>
  <c r="O873" i="7" s="1"/>
  <c r="P873" i="7" a="1"/>
  <c r="P873" i="7" s="1"/>
  <c r="S873" i="7" a="1"/>
  <c r="S873" i="7" s="1"/>
  <c r="D873" i="7"/>
  <c r="AK820" i="3"/>
  <c r="C820" i="3"/>
  <c r="B885" i="15" s="1"/>
  <c r="K872" i="7" a="1"/>
  <c r="K872" i="7" s="1"/>
  <c r="X872" i="7" a="1"/>
  <c r="X872" i="7" s="1"/>
  <c r="S872" i="7" a="1"/>
  <c r="S872" i="7" s="1"/>
  <c r="T872" i="7" a="1"/>
  <c r="T872" i="7" s="1"/>
  <c r="L872" i="7" a="1"/>
  <c r="L872" i="7" s="1"/>
  <c r="O872" i="7" a="1"/>
  <c r="O872" i="7" s="1"/>
  <c r="P872" i="7" a="1"/>
  <c r="P872" i="7" s="1"/>
  <c r="D872" i="7"/>
  <c r="W872" i="7" a="1"/>
  <c r="W872" i="7" s="1"/>
  <c r="I875" i="7"/>
  <c r="S820" i="3"/>
  <c r="W819" i="3"/>
  <c r="F874" i="7" s="1"/>
  <c r="F819" i="3"/>
  <c r="E884" i="15" s="1"/>
  <c r="AR818" i="3"/>
  <c r="AT818" i="3" s="1"/>
  <c r="I821" i="3"/>
  <c r="D821" i="3"/>
  <c r="E821" i="3"/>
  <c r="C886" i="15" s="1"/>
  <c r="D884" i="15" l="1"/>
  <c r="F884" i="15" s="1"/>
  <c r="J884" i="15"/>
  <c r="N884" i="15"/>
  <c r="O884" i="15"/>
  <c r="S821" i="3"/>
  <c r="G821" i="3"/>
  <c r="H821" i="3"/>
  <c r="AA876" i="7"/>
  <c r="Q886" i="15" s="1"/>
  <c r="B819" i="3"/>
  <c r="AN817" i="3"/>
  <c r="Y872" i="7"/>
  <c r="Z872" i="7"/>
  <c r="Q873" i="7"/>
  <c r="R873" i="7"/>
  <c r="I876" i="7"/>
  <c r="AK821" i="3"/>
  <c r="J873" i="7"/>
  <c r="AH818" i="3"/>
  <c r="P883" i="15" s="1"/>
  <c r="AP818" i="3"/>
  <c r="AH817" i="3"/>
  <c r="P882" i="15" s="1"/>
  <c r="J872" i="7"/>
  <c r="AP817" i="3"/>
  <c r="N872" i="7"/>
  <c r="M872" i="7"/>
  <c r="M873" i="7"/>
  <c r="N873" i="7"/>
  <c r="F820" i="3"/>
  <c r="E885" i="15" s="1"/>
  <c r="C821" i="3"/>
  <c r="B886" i="15" s="1"/>
  <c r="V872" i="7"/>
  <c r="U872" i="7"/>
  <c r="B875" i="7"/>
  <c r="N820" i="3"/>
  <c r="R820" i="3" s="1"/>
  <c r="K885" i="15" s="1"/>
  <c r="U873" i="7"/>
  <c r="V873" i="7"/>
  <c r="E874" i="7"/>
  <c r="AN818" i="3"/>
  <c r="R872" i="7"/>
  <c r="Q872" i="7"/>
  <c r="Y873" i="7"/>
  <c r="Z873" i="7"/>
  <c r="G874" i="7"/>
  <c r="A882" i="15"/>
  <c r="W820" i="3"/>
  <c r="F875" i="7" s="1"/>
  <c r="A883" i="15"/>
  <c r="I822" i="3"/>
  <c r="E822" i="3"/>
  <c r="C887" i="15" s="1"/>
  <c r="D822" i="3"/>
  <c r="D885" i="15" l="1"/>
  <c r="F885" i="15" s="1"/>
  <c r="J885" i="15"/>
  <c r="N885" i="15"/>
  <c r="O885" i="15"/>
  <c r="H873" i="7"/>
  <c r="AQ818" i="3"/>
  <c r="F822" i="3"/>
  <c r="E887" i="15" s="1"/>
  <c r="E875" i="7"/>
  <c r="AR819" i="3"/>
  <c r="AT819" i="3" s="1"/>
  <c r="K874" i="7" a="1"/>
  <c r="K874" i="7" s="1"/>
  <c r="W874" i="7" a="1"/>
  <c r="W874" i="7" s="1"/>
  <c r="S874" i="7" a="1"/>
  <c r="S874" i="7" s="1"/>
  <c r="T874" i="7" a="1"/>
  <c r="T874" i="7" s="1"/>
  <c r="O874" i="7" a="1"/>
  <c r="O874" i="7" s="1"/>
  <c r="X874" i="7" a="1"/>
  <c r="X874" i="7" s="1"/>
  <c r="L874" i="7" a="1"/>
  <c r="L874" i="7" s="1"/>
  <c r="P874" i="7" a="1"/>
  <c r="P874" i="7" s="1"/>
  <c r="D874" i="7"/>
  <c r="G875" i="7"/>
  <c r="S822" i="3"/>
  <c r="C822" i="3"/>
  <c r="B887" i="15" s="1"/>
  <c r="G822" i="3"/>
  <c r="AA877" i="7"/>
  <c r="Q887" i="15" s="1"/>
  <c r="H822" i="3"/>
  <c r="W821" i="3"/>
  <c r="F876" i="7" s="1"/>
  <c r="B820" i="3"/>
  <c r="H872" i="7"/>
  <c r="AQ817" i="3"/>
  <c r="AK822" i="3"/>
  <c r="I877" i="7"/>
  <c r="N821" i="3"/>
  <c r="R821" i="3" s="1"/>
  <c r="K886" i="15" s="1"/>
  <c r="B876" i="7"/>
  <c r="F821" i="3"/>
  <c r="E886" i="15" s="1"/>
  <c r="I823" i="3"/>
  <c r="D823" i="3"/>
  <c r="E823" i="3"/>
  <c r="C888" i="15" s="1"/>
  <c r="D886" i="15" l="1"/>
  <c r="F886" i="15" s="1"/>
  <c r="J886" i="15"/>
  <c r="N886" i="15"/>
  <c r="O886" i="15"/>
  <c r="D887" i="15"/>
  <c r="F887" i="15" s="1"/>
  <c r="J887" i="15"/>
  <c r="N887" i="15"/>
  <c r="O887" i="15"/>
  <c r="Y874" i="7"/>
  <c r="Z874" i="7"/>
  <c r="O875" i="7" a="1"/>
  <c r="O875" i="7" s="1"/>
  <c r="S875" i="7" a="1"/>
  <c r="S875" i="7" s="1"/>
  <c r="K875" i="7" a="1"/>
  <c r="K875" i="7" s="1"/>
  <c r="T875" i="7" a="1"/>
  <c r="T875" i="7" s="1"/>
  <c r="P875" i="7" a="1"/>
  <c r="P875" i="7" s="1"/>
  <c r="L875" i="7" a="1"/>
  <c r="L875" i="7" s="1"/>
  <c r="X875" i="7" a="1"/>
  <c r="X875" i="7" s="1"/>
  <c r="D875" i="7"/>
  <c r="W875" i="7" a="1"/>
  <c r="W875" i="7" s="1"/>
  <c r="H823" i="3"/>
  <c r="AA878" i="7"/>
  <c r="Q888" i="15" s="1"/>
  <c r="G823" i="3"/>
  <c r="B821" i="3"/>
  <c r="AR820" i="3"/>
  <c r="AT820" i="3" s="1"/>
  <c r="W822" i="3"/>
  <c r="F877" i="7" s="1"/>
  <c r="N822" i="3"/>
  <c r="R822" i="3" s="1"/>
  <c r="K887" i="15" s="1"/>
  <c r="B877" i="7"/>
  <c r="R874" i="7"/>
  <c r="Q874" i="7"/>
  <c r="U874" i="7"/>
  <c r="V874" i="7"/>
  <c r="B822" i="3"/>
  <c r="G876" i="7"/>
  <c r="M874" i="7"/>
  <c r="N874" i="7"/>
  <c r="E877" i="7"/>
  <c r="I878" i="7"/>
  <c r="C823" i="3"/>
  <c r="B888" i="15" s="1"/>
  <c r="F823" i="3"/>
  <c r="E888" i="15" s="1"/>
  <c r="J874" i="7"/>
  <c r="AH819" i="3"/>
  <c r="P884" i="15" s="1"/>
  <c r="AP819" i="3"/>
  <c r="E876" i="7"/>
  <c r="A884" i="15"/>
  <c r="AK823" i="3"/>
  <c r="S823" i="3"/>
  <c r="AN819" i="3"/>
  <c r="I824" i="3"/>
  <c r="E824" i="3"/>
  <c r="C889" i="15" s="1"/>
  <c r="D824" i="3"/>
  <c r="D888" i="15" l="1"/>
  <c r="J888" i="15"/>
  <c r="N888" i="15"/>
  <c r="O888" i="15"/>
  <c r="F888" i="15"/>
  <c r="S824" i="3"/>
  <c r="AR821" i="3"/>
  <c r="AT821" i="3" s="1"/>
  <c r="H874" i="7"/>
  <c r="AQ819" i="3"/>
  <c r="W823" i="3"/>
  <c r="F878" i="7" s="1"/>
  <c r="B878" i="7"/>
  <c r="N823" i="3"/>
  <c r="R823" i="3" s="1"/>
  <c r="K888" i="15" s="1"/>
  <c r="A885" i="15"/>
  <c r="Q875" i="7"/>
  <c r="R875" i="7"/>
  <c r="AK824" i="3"/>
  <c r="O876" i="7" a="1"/>
  <c r="O876" i="7" s="1"/>
  <c r="L876" i="7" a="1"/>
  <c r="L876" i="7" s="1"/>
  <c r="W876" i="7" a="1"/>
  <c r="W876" i="7" s="1"/>
  <c r="D876" i="7"/>
  <c r="T876" i="7" a="1"/>
  <c r="T876" i="7" s="1"/>
  <c r="S876" i="7" a="1"/>
  <c r="S876" i="7" s="1"/>
  <c r="P876" i="7" a="1"/>
  <c r="P876" i="7" s="1"/>
  <c r="K876" i="7" a="1"/>
  <c r="K876" i="7" s="1"/>
  <c r="X876" i="7" a="1"/>
  <c r="X876" i="7" s="1"/>
  <c r="W877" i="7" a="1"/>
  <c r="W877" i="7" s="1"/>
  <c r="K877" i="7" a="1"/>
  <c r="K877" i="7" s="1"/>
  <c r="X877" i="7" a="1"/>
  <c r="X877" i="7" s="1"/>
  <c r="S877" i="7" a="1"/>
  <c r="S877" i="7" s="1"/>
  <c r="L877" i="7" a="1"/>
  <c r="L877" i="7" s="1"/>
  <c r="T877" i="7" a="1"/>
  <c r="T877" i="7" s="1"/>
  <c r="D877" i="7"/>
  <c r="O877" i="7" a="1"/>
  <c r="O877" i="7" s="1"/>
  <c r="P877" i="7" a="1"/>
  <c r="P877" i="7" s="1"/>
  <c r="AR822" i="3"/>
  <c r="AT822" i="3" s="1"/>
  <c r="AH820" i="3"/>
  <c r="P885" i="15" s="1"/>
  <c r="J875" i="7"/>
  <c r="AP820" i="3"/>
  <c r="U875" i="7"/>
  <c r="V875" i="7"/>
  <c r="G824" i="3"/>
  <c r="AA879" i="7"/>
  <c r="Q889" i="15" s="1"/>
  <c r="H824" i="3"/>
  <c r="E878" i="7"/>
  <c r="AN820" i="3"/>
  <c r="Z875" i="7"/>
  <c r="Y875" i="7"/>
  <c r="I879" i="7"/>
  <c r="C824" i="3"/>
  <c r="B889" i="15" s="1"/>
  <c r="B823" i="3"/>
  <c r="G877" i="7"/>
  <c r="N875" i="7"/>
  <c r="M875" i="7"/>
  <c r="I825" i="3"/>
  <c r="D825" i="3"/>
  <c r="E825" i="3"/>
  <c r="C890" i="15" s="1"/>
  <c r="S825" i="3" l="1"/>
  <c r="W824" i="3"/>
  <c r="F879" i="7" s="1"/>
  <c r="H875" i="7"/>
  <c r="AQ820" i="3"/>
  <c r="Y877" i="7"/>
  <c r="Z877" i="7"/>
  <c r="T878" i="7" a="1"/>
  <c r="T878" i="7" s="1"/>
  <c r="K878" i="7" a="1"/>
  <c r="K878" i="7" s="1"/>
  <c r="O878" i="7" a="1"/>
  <c r="O878" i="7" s="1"/>
  <c r="W878" i="7" a="1"/>
  <c r="W878" i="7" s="1"/>
  <c r="S878" i="7" a="1"/>
  <c r="S878" i="7" s="1"/>
  <c r="X878" i="7" a="1"/>
  <c r="X878" i="7" s="1"/>
  <c r="L878" i="7" a="1"/>
  <c r="L878" i="7" s="1"/>
  <c r="D878" i="7"/>
  <c r="P878" i="7" a="1"/>
  <c r="P878" i="7" s="1"/>
  <c r="U877" i="7"/>
  <c r="V877" i="7"/>
  <c r="Q876" i="7"/>
  <c r="R876" i="7"/>
  <c r="C825" i="3"/>
  <c r="B890" i="15" s="1"/>
  <c r="AA880" i="7"/>
  <c r="Q890" i="15" s="1"/>
  <c r="G825" i="3"/>
  <c r="H825" i="3"/>
  <c r="AN821" i="3"/>
  <c r="F824" i="3"/>
  <c r="E889" i="15" s="1"/>
  <c r="R877" i="7"/>
  <c r="Q877" i="7"/>
  <c r="M877" i="7"/>
  <c r="N877" i="7"/>
  <c r="M876" i="7"/>
  <c r="N876" i="7"/>
  <c r="Z876" i="7"/>
  <c r="Y876" i="7"/>
  <c r="U876" i="7"/>
  <c r="V876" i="7"/>
  <c r="A887" i="15"/>
  <c r="AP822" i="3"/>
  <c r="J877" i="7"/>
  <c r="AH822" i="3"/>
  <c r="P887" i="15" s="1"/>
  <c r="AH821" i="3"/>
  <c r="P886" i="15" s="1"/>
  <c r="J876" i="7"/>
  <c r="AP821" i="3"/>
  <c r="I880" i="7"/>
  <c r="AK825" i="3"/>
  <c r="AN822" i="3"/>
  <c r="AR823" i="3"/>
  <c r="AT823" i="3" s="1"/>
  <c r="B879" i="7"/>
  <c r="N824" i="3"/>
  <c r="R824" i="3" s="1"/>
  <c r="K889" i="15" s="1"/>
  <c r="A886" i="15"/>
  <c r="G878" i="7"/>
  <c r="I826" i="3"/>
  <c r="E826" i="3"/>
  <c r="C891" i="15" s="1"/>
  <c r="D826" i="3"/>
  <c r="D889" i="15" l="1"/>
  <c r="F889" i="15" s="1"/>
  <c r="J889" i="15"/>
  <c r="N889" i="15"/>
  <c r="O889" i="15"/>
  <c r="S826" i="3"/>
  <c r="F826" i="3"/>
  <c r="E891" i="15" s="1"/>
  <c r="A888" i="15"/>
  <c r="AH823" i="3"/>
  <c r="P888" i="15" s="1"/>
  <c r="J878" i="7"/>
  <c r="AP823" i="3"/>
  <c r="H876" i="7"/>
  <c r="AQ821" i="3"/>
  <c r="AQ822" i="3"/>
  <c r="H877" i="7"/>
  <c r="B824" i="3"/>
  <c r="W825" i="3"/>
  <c r="F880" i="7" s="1"/>
  <c r="B880" i="7"/>
  <c r="N825" i="3"/>
  <c r="R825" i="3" s="1"/>
  <c r="K890" i="15" s="1"/>
  <c r="M878" i="7"/>
  <c r="N878" i="7"/>
  <c r="F825" i="3"/>
  <c r="E890" i="15" s="1"/>
  <c r="R878" i="7"/>
  <c r="Q878" i="7"/>
  <c r="AK826" i="3"/>
  <c r="I881" i="7"/>
  <c r="C826" i="3"/>
  <c r="B891" i="15" s="1"/>
  <c r="H826" i="3"/>
  <c r="AA881" i="7"/>
  <c r="Q891" i="15" s="1"/>
  <c r="G826" i="3"/>
  <c r="G879" i="7"/>
  <c r="E879" i="7"/>
  <c r="Z878" i="7"/>
  <c r="Y878" i="7"/>
  <c r="AN823" i="3"/>
  <c r="V878" i="7"/>
  <c r="U878" i="7"/>
  <c r="I827" i="3"/>
  <c r="D827" i="3"/>
  <c r="E827" i="3"/>
  <c r="C892" i="15" s="1"/>
  <c r="D890" i="15" l="1"/>
  <c r="F890" i="15" s="1"/>
  <c r="J890" i="15"/>
  <c r="N890" i="15"/>
  <c r="O890" i="15"/>
  <c r="D891" i="15"/>
  <c r="F891" i="15" s="1"/>
  <c r="J891" i="15"/>
  <c r="N891" i="15"/>
  <c r="O891" i="15"/>
  <c r="E880" i="7"/>
  <c r="E881" i="7"/>
  <c r="B825" i="3"/>
  <c r="AA882" i="7"/>
  <c r="Q892" i="15" s="1"/>
  <c r="H827" i="3"/>
  <c r="G827" i="3"/>
  <c r="B881" i="7"/>
  <c r="N826" i="3"/>
  <c r="R826" i="3" s="1"/>
  <c r="K891" i="15" s="1"/>
  <c r="AR824" i="3"/>
  <c r="AT824" i="3" s="1"/>
  <c r="C827" i="3"/>
  <c r="B892" i="15" s="1"/>
  <c r="T879" i="7" a="1"/>
  <c r="T879" i="7" s="1"/>
  <c r="D879" i="7"/>
  <c r="S879" i="7" a="1"/>
  <c r="S879" i="7" s="1"/>
  <c r="W879" i="7" a="1"/>
  <c r="W879" i="7" s="1"/>
  <c r="O879" i="7" a="1"/>
  <c r="O879" i="7" s="1"/>
  <c r="X879" i="7" a="1"/>
  <c r="X879" i="7" s="1"/>
  <c r="L879" i="7" a="1"/>
  <c r="L879" i="7" s="1"/>
  <c r="P879" i="7" a="1"/>
  <c r="P879" i="7" s="1"/>
  <c r="K879" i="7" a="1"/>
  <c r="K879" i="7" s="1"/>
  <c r="W826" i="3"/>
  <c r="F881" i="7" s="1"/>
  <c r="G880" i="7"/>
  <c r="H878" i="7"/>
  <c r="AQ823" i="3"/>
  <c r="B826" i="3"/>
  <c r="I882" i="7"/>
  <c r="AK827" i="3"/>
  <c r="S827" i="3"/>
  <c r="I828" i="3"/>
  <c r="E828" i="3"/>
  <c r="C893" i="15" s="1"/>
  <c r="D828" i="3"/>
  <c r="S828" i="3" l="1"/>
  <c r="F827" i="3"/>
  <c r="E892" i="15" s="1"/>
  <c r="Z879" i="7"/>
  <c r="Y879" i="7"/>
  <c r="W827" i="3"/>
  <c r="F882" i="7" s="1"/>
  <c r="E882" i="7"/>
  <c r="I883" i="7"/>
  <c r="C828" i="3"/>
  <c r="B893" i="15" s="1"/>
  <c r="A889" i="15"/>
  <c r="AR826" i="3"/>
  <c r="AT826" i="3" s="1"/>
  <c r="V879" i="7"/>
  <c r="U879" i="7"/>
  <c r="S880" i="7" a="1"/>
  <c r="S880" i="7" s="1"/>
  <c r="W880" i="7" a="1"/>
  <c r="W880" i="7" s="1"/>
  <c r="X880" i="7" a="1"/>
  <c r="X880" i="7" s="1"/>
  <c r="L880" i="7" a="1"/>
  <c r="L880" i="7" s="1"/>
  <c r="O880" i="7" a="1"/>
  <c r="O880" i="7" s="1"/>
  <c r="D880" i="7"/>
  <c r="K880" i="7" a="1"/>
  <c r="K880" i="7" s="1"/>
  <c r="P880" i="7" a="1"/>
  <c r="P880" i="7" s="1"/>
  <c r="T880" i="7" a="1"/>
  <c r="T880" i="7" s="1"/>
  <c r="M879" i="7"/>
  <c r="N879" i="7"/>
  <c r="G828" i="3"/>
  <c r="AA883" i="7"/>
  <c r="Q893" i="15" s="1"/>
  <c r="H828" i="3"/>
  <c r="AK828" i="3"/>
  <c r="AN824" i="3"/>
  <c r="AH824" i="3"/>
  <c r="P889" i="15" s="1"/>
  <c r="J879" i="7"/>
  <c r="AP824" i="3"/>
  <c r="Q879" i="7"/>
  <c r="R879" i="7"/>
  <c r="N827" i="3"/>
  <c r="R827" i="3" s="1"/>
  <c r="K892" i="15" s="1"/>
  <c r="B882" i="7"/>
  <c r="G881" i="7"/>
  <c r="AR825" i="3"/>
  <c r="AT825" i="3" s="1"/>
  <c r="B827" i="3"/>
  <c r="X881" i="7" a="1"/>
  <c r="X881" i="7" s="1"/>
  <c r="W881" i="7" a="1"/>
  <c r="W881" i="7" s="1"/>
  <c r="O881" i="7" a="1"/>
  <c r="O881" i="7" s="1"/>
  <c r="D881" i="7"/>
  <c r="S881" i="7" a="1"/>
  <c r="S881" i="7" s="1"/>
  <c r="P881" i="7" a="1"/>
  <c r="P881" i="7" s="1"/>
  <c r="K881" i="7" a="1"/>
  <c r="K881" i="7" s="1"/>
  <c r="T881" i="7" a="1"/>
  <c r="T881" i="7" s="1"/>
  <c r="L881" i="7" a="1"/>
  <c r="L881" i="7" s="1"/>
  <c r="I829" i="3"/>
  <c r="D829" i="3"/>
  <c r="E829" i="3"/>
  <c r="C894" i="15" s="1"/>
  <c r="D892" i="15" l="1"/>
  <c r="F892" i="15" s="1"/>
  <c r="J892" i="15"/>
  <c r="N892" i="15"/>
  <c r="O892" i="15"/>
  <c r="W828" i="3"/>
  <c r="F883" i="7" s="1"/>
  <c r="AR827" i="3"/>
  <c r="AT827" i="3" s="1"/>
  <c r="V880" i="7"/>
  <c r="U880" i="7"/>
  <c r="AH826" i="3"/>
  <c r="P891" i="15" s="1"/>
  <c r="J881" i="7"/>
  <c r="AP826" i="3"/>
  <c r="R880" i="7"/>
  <c r="Q880" i="7"/>
  <c r="N880" i="7"/>
  <c r="M880" i="7"/>
  <c r="F828" i="3"/>
  <c r="E893" i="15" s="1"/>
  <c r="AN826" i="3"/>
  <c r="F829" i="3"/>
  <c r="E894" i="15" s="1"/>
  <c r="V881" i="7"/>
  <c r="U881" i="7"/>
  <c r="C829" i="3"/>
  <c r="B894" i="15" s="1"/>
  <c r="AA884" i="7"/>
  <c r="Q894" i="15" s="1"/>
  <c r="G829" i="3"/>
  <c r="H829" i="3"/>
  <c r="A890" i="15"/>
  <c r="R881" i="7"/>
  <c r="Q881" i="7"/>
  <c r="AN825" i="3"/>
  <c r="AH825" i="3"/>
  <c r="P890" i="15" s="1"/>
  <c r="J880" i="7"/>
  <c r="AP825" i="3"/>
  <c r="A891" i="15"/>
  <c r="H879" i="7"/>
  <c r="AQ824" i="3"/>
  <c r="Y880" i="7"/>
  <c r="Z880" i="7"/>
  <c r="S829" i="3"/>
  <c r="N881" i="7"/>
  <c r="M881" i="7"/>
  <c r="Z881" i="7"/>
  <c r="Y881" i="7"/>
  <c r="G882" i="7"/>
  <c r="N828" i="3"/>
  <c r="R828" i="3" s="1"/>
  <c r="K893" i="15" s="1"/>
  <c r="B883" i="7"/>
  <c r="X882" i="7" a="1"/>
  <c r="X882" i="7" s="1"/>
  <c r="D882" i="7"/>
  <c r="L882" i="7" a="1"/>
  <c r="L882" i="7" s="1"/>
  <c r="W882" i="7" a="1"/>
  <c r="W882" i="7" s="1"/>
  <c r="P882" i="7" a="1"/>
  <c r="P882" i="7" s="1"/>
  <c r="O882" i="7" a="1"/>
  <c r="O882" i="7" s="1"/>
  <c r="K882" i="7" a="1"/>
  <c r="K882" i="7" s="1"/>
  <c r="S882" i="7" a="1"/>
  <c r="S882" i="7" s="1"/>
  <c r="T882" i="7" a="1"/>
  <c r="T882" i="7" s="1"/>
  <c r="I884" i="7"/>
  <c r="AK829" i="3"/>
  <c r="I830" i="3"/>
  <c r="E830" i="3"/>
  <c r="C895" i="15" s="1"/>
  <c r="D830" i="3"/>
  <c r="D894" i="15" l="1"/>
  <c r="F894" i="15" s="1"/>
  <c r="J894" i="15"/>
  <c r="N894" i="15"/>
  <c r="O894" i="15"/>
  <c r="D893" i="15"/>
  <c r="F893" i="15" s="1"/>
  <c r="J893" i="15"/>
  <c r="N893" i="15"/>
  <c r="O893" i="15"/>
  <c r="AK830" i="3"/>
  <c r="V882" i="7"/>
  <c r="U882" i="7"/>
  <c r="Y882" i="7"/>
  <c r="Z882" i="7"/>
  <c r="J882" i="7"/>
  <c r="AH827" i="3"/>
  <c r="P892" i="15" s="1"/>
  <c r="AP827" i="3"/>
  <c r="B829" i="3"/>
  <c r="E883" i="7"/>
  <c r="G883" i="7"/>
  <c r="B884" i="7"/>
  <c r="N829" i="3"/>
  <c r="R829" i="3" s="1"/>
  <c r="K894" i="15" s="1"/>
  <c r="E884" i="7"/>
  <c r="B828" i="3"/>
  <c r="I885" i="7"/>
  <c r="Q882" i="7"/>
  <c r="R882" i="7"/>
  <c r="C830" i="3"/>
  <c r="B895" i="15" s="1"/>
  <c r="H830" i="3"/>
  <c r="G830" i="3"/>
  <c r="AA885" i="7"/>
  <c r="Q895" i="15" s="1"/>
  <c r="N882" i="7"/>
  <c r="M882" i="7"/>
  <c r="H881" i="7"/>
  <c r="AQ826" i="3"/>
  <c r="H880" i="7"/>
  <c r="AQ825" i="3"/>
  <c r="AN827" i="3"/>
  <c r="S830" i="3"/>
  <c r="W829" i="3"/>
  <c r="F884" i="7" s="1"/>
  <c r="A892" i="15"/>
  <c r="I831" i="3"/>
  <c r="D831" i="3"/>
  <c r="E831" i="3"/>
  <c r="C896" i="15" s="1"/>
  <c r="S831" i="3" l="1"/>
  <c r="W830" i="3"/>
  <c r="F885" i="7" s="1"/>
  <c r="AK831" i="3"/>
  <c r="F831" i="3"/>
  <c r="E896" i="15" s="1"/>
  <c r="F830" i="3"/>
  <c r="E895" i="15" s="1"/>
  <c r="G884" i="7"/>
  <c r="AA886" i="7"/>
  <c r="Q896" i="15" s="1"/>
  <c r="H831" i="3"/>
  <c r="G831" i="3"/>
  <c r="C831" i="3"/>
  <c r="B896" i="15" s="1"/>
  <c r="S883" i="7" a="1"/>
  <c r="S883" i="7" s="1"/>
  <c r="W883" i="7" a="1"/>
  <c r="W883" i="7" s="1"/>
  <c r="P883" i="7" a="1"/>
  <c r="P883" i="7" s="1"/>
  <c r="D883" i="7"/>
  <c r="T883" i="7" a="1"/>
  <c r="T883" i="7" s="1"/>
  <c r="L883" i="7" a="1"/>
  <c r="L883" i="7" s="1"/>
  <c r="X883" i="7" a="1"/>
  <c r="X883" i="7" s="1"/>
  <c r="K883" i="7" a="1"/>
  <c r="K883" i="7" s="1"/>
  <c r="O883" i="7" a="1"/>
  <c r="O883" i="7" s="1"/>
  <c r="I886" i="7"/>
  <c r="N830" i="3"/>
  <c r="R830" i="3" s="1"/>
  <c r="K895" i="15" s="1"/>
  <c r="B885" i="7"/>
  <c r="AR828" i="3"/>
  <c r="AT828" i="3" s="1"/>
  <c r="P884" i="7" a="1"/>
  <c r="P884" i="7" s="1"/>
  <c r="S884" i="7" a="1"/>
  <c r="S884" i="7" s="1"/>
  <c r="X884" i="7" a="1"/>
  <c r="X884" i="7" s="1"/>
  <c r="W884" i="7" a="1"/>
  <c r="W884" i="7" s="1"/>
  <c r="T884" i="7" a="1"/>
  <c r="T884" i="7" s="1"/>
  <c r="L884" i="7" a="1"/>
  <c r="L884" i="7" s="1"/>
  <c r="K884" i="7" a="1"/>
  <c r="K884" i="7" s="1"/>
  <c r="O884" i="7" a="1"/>
  <c r="O884" i="7" s="1"/>
  <c r="D884" i="7"/>
  <c r="AR829" i="3"/>
  <c r="AT829" i="3" s="1"/>
  <c r="H882" i="7"/>
  <c r="AQ827" i="3"/>
  <c r="I832" i="3"/>
  <c r="E832" i="3"/>
  <c r="C897" i="15" s="1"/>
  <c r="D832" i="3"/>
  <c r="D895" i="15" l="1"/>
  <c r="F895" i="15" s="1"/>
  <c r="J895" i="15"/>
  <c r="N895" i="15"/>
  <c r="O895" i="15"/>
  <c r="D896" i="15"/>
  <c r="F896" i="15" s="1"/>
  <c r="J896" i="15"/>
  <c r="N896" i="15"/>
  <c r="O896" i="15"/>
  <c r="S832" i="3"/>
  <c r="N884" i="7"/>
  <c r="M884" i="7"/>
  <c r="I887" i="7"/>
  <c r="AA887" i="7"/>
  <c r="Q897" i="15" s="1"/>
  <c r="G832" i="3"/>
  <c r="H832" i="3"/>
  <c r="U884" i="7"/>
  <c r="V884" i="7"/>
  <c r="R884" i="7"/>
  <c r="Q884" i="7"/>
  <c r="M883" i="7"/>
  <c r="N883" i="7"/>
  <c r="B831" i="3"/>
  <c r="AK832" i="3"/>
  <c r="C832" i="3"/>
  <c r="B897" i="15" s="1"/>
  <c r="V883" i="7"/>
  <c r="U883" i="7"/>
  <c r="AN829" i="3"/>
  <c r="B830" i="3"/>
  <c r="E886" i="7"/>
  <c r="A893" i="15"/>
  <c r="Z884" i="7"/>
  <c r="Y884" i="7"/>
  <c r="G885" i="7"/>
  <c r="AN828" i="3"/>
  <c r="E885" i="7"/>
  <c r="W831" i="3"/>
  <c r="F886" i="7" s="1"/>
  <c r="AH828" i="3"/>
  <c r="P893" i="15" s="1"/>
  <c r="J883" i="7"/>
  <c r="AP828" i="3"/>
  <c r="Z883" i="7"/>
  <c r="Y883" i="7"/>
  <c r="Q883" i="7"/>
  <c r="R883" i="7"/>
  <c r="B886" i="7"/>
  <c r="N831" i="3"/>
  <c r="R831" i="3" s="1"/>
  <c r="K896" i="15" s="1"/>
  <c r="J884" i="7"/>
  <c r="AH829" i="3"/>
  <c r="P894" i="15" s="1"/>
  <c r="AP829" i="3"/>
  <c r="A894" i="15"/>
  <c r="I833" i="3"/>
  <c r="D833" i="3"/>
  <c r="E833" i="3"/>
  <c r="C898" i="15" s="1"/>
  <c r="AR831" i="3" l="1"/>
  <c r="AT831" i="3" s="1"/>
  <c r="H884" i="7"/>
  <c r="AQ829" i="3"/>
  <c r="I888" i="7"/>
  <c r="AK833" i="3"/>
  <c r="C833" i="3"/>
  <c r="B898" i="15" s="1"/>
  <c r="AA888" i="7"/>
  <c r="Q898" i="15" s="1"/>
  <c r="H833" i="3"/>
  <c r="G833" i="3"/>
  <c r="G886" i="7"/>
  <c r="H883" i="7"/>
  <c r="AQ828" i="3"/>
  <c r="AR830" i="3"/>
  <c r="AT830" i="3" s="1"/>
  <c r="F832" i="3"/>
  <c r="E897" i="15" s="1"/>
  <c r="S833" i="3"/>
  <c r="X885" i="7" a="1"/>
  <c r="X885" i="7" s="1"/>
  <c r="S885" i="7" a="1"/>
  <c r="S885" i="7" s="1"/>
  <c r="L885" i="7" a="1"/>
  <c r="L885" i="7" s="1"/>
  <c r="W885" i="7" a="1"/>
  <c r="W885" i="7" s="1"/>
  <c r="K885" i="7" a="1"/>
  <c r="K885" i="7" s="1"/>
  <c r="D885" i="7"/>
  <c r="P885" i="7" a="1"/>
  <c r="P885" i="7" s="1"/>
  <c r="T885" i="7" a="1"/>
  <c r="T885" i="7" s="1"/>
  <c r="O885" i="7" a="1"/>
  <c r="O885" i="7" s="1"/>
  <c r="B887" i="7"/>
  <c r="N832" i="3"/>
  <c r="R832" i="3" s="1"/>
  <c r="K897" i="15" s="1"/>
  <c r="W832" i="3"/>
  <c r="F887" i="7" s="1"/>
  <c r="O886" i="7" a="1"/>
  <c r="O886" i="7" s="1"/>
  <c r="P886" i="7" a="1"/>
  <c r="P886" i="7" s="1"/>
  <c r="L886" i="7" a="1"/>
  <c r="L886" i="7" s="1"/>
  <c r="X886" i="7" a="1"/>
  <c r="X886" i="7" s="1"/>
  <c r="K886" i="7" a="1"/>
  <c r="K886" i="7" s="1"/>
  <c r="D886" i="7"/>
  <c r="W886" i="7" a="1"/>
  <c r="W886" i="7" s="1"/>
  <c r="T886" i="7" a="1"/>
  <c r="T886" i="7" s="1"/>
  <c r="S886" i="7" a="1"/>
  <c r="S886" i="7" s="1"/>
  <c r="I834" i="3"/>
  <c r="E834" i="3"/>
  <c r="C899" i="15" s="1"/>
  <c r="D834" i="3"/>
  <c r="D897" i="15" l="1"/>
  <c r="F897" i="15" s="1"/>
  <c r="J897" i="15"/>
  <c r="N897" i="15"/>
  <c r="O897" i="15"/>
  <c r="S834" i="3"/>
  <c r="H834" i="3"/>
  <c r="AA889" i="7"/>
  <c r="Q899" i="15" s="1"/>
  <c r="G834" i="3"/>
  <c r="U885" i="7"/>
  <c r="V885" i="7"/>
  <c r="E887" i="7"/>
  <c r="AN831" i="3"/>
  <c r="AN830" i="3"/>
  <c r="R886" i="7"/>
  <c r="Q886" i="7"/>
  <c r="C834" i="3"/>
  <c r="B899" i="15" s="1"/>
  <c r="AK834" i="3"/>
  <c r="I889" i="7"/>
  <c r="J885" i="7"/>
  <c r="AH830" i="3"/>
  <c r="P895" i="15" s="1"/>
  <c r="AP830" i="3"/>
  <c r="V886" i="7"/>
  <c r="U886" i="7"/>
  <c r="Y886" i="7"/>
  <c r="Z886" i="7"/>
  <c r="G887" i="7"/>
  <c r="Q885" i="7"/>
  <c r="R885" i="7"/>
  <c r="M885" i="7"/>
  <c r="N885" i="7"/>
  <c r="B832" i="3"/>
  <c r="A895" i="15"/>
  <c r="F834" i="3"/>
  <c r="E899" i="15" s="1"/>
  <c r="AH831" i="3"/>
  <c r="P896" i="15" s="1"/>
  <c r="J886" i="7"/>
  <c r="AP831" i="3"/>
  <c r="M886" i="7"/>
  <c r="N886" i="7"/>
  <c r="A896" i="15"/>
  <c r="W833" i="3"/>
  <c r="F888" i="7" s="1"/>
  <c r="Z885" i="7"/>
  <c r="Y885" i="7"/>
  <c r="B888" i="7"/>
  <c r="N833" i="3"/>
  <c r="R833" i="3" s="1"/>
  <c r="K898" i="15" s="1"/>
  <c r="F833" i="3"/>
  <c r="E898" i="15" s="1"/>
  <c r="I835" i="3"/>
  <c r="D835" i="3"/>
  <c r="E835" i="3"/>
  <c r="C900" i="15" s="1"/>
  <c r="D898" i="15" l="1"/>
  <c r="F898" i="15" s="1"/>
  <c r="J898" i="15"/>
  <c r="N898" i="15"/>
  <c r="O898" i="15"/>
  <c r="D899" i="15"/>
  <c r="J899" i="15"/>
  <c r="N899" i="15"/>
  <c r="O899" i="15"/>
  <c r="F899" i="15"/>
  <c r="W834" i="3"/>
  <c r="F889" i="7" s="1"/>
  <c r="S835" i="3"/>
  <c r="AK835" i="3"/>
  <c r="C835" i="3"/>
  <c r="B900" i="15" s="1"/>
  <c r="E888" i="7"/>
  <c r="G888" i="7"/>
  <c r="AR832" i="3"/>
  <c r="AT832" i="3" s="1"/>
  <c r="H885" i="7"/>
  <c r="AQ830" i="3"/>
  <c r="L887" i="7" a="1"/>
  <c r="L887" i="7" s="1"/>
  <c r="P887" i="7" a="1"/>
  <c r="P887" i="7" s="1"/>
  <c r="D887" i="7"/>
  <c r="W887" i="7" a="1"/>
  <c r="W887" i="7" s="1"/>
  <c r="O887" i="7" a="1"/>
  <c r="O887" i="7" s="1"/>
  <c r="S887" i="7" a="1"/>
  <c r="S887" i="7" s="1"/>
  <c r="K887" i="7" a="1"/>
  <c r="K887" i="7" s="1"/>
  <c r="X887" i="7" a="1"/>
  <c r="X887" i="7" s="1"/>
  <c r="T887" i="7" a="1"/>
  <c r="T887" i="7" s="1"/>
  <c r="B833" i="3"/>
  <c r="H886" i="7"/>
  <c r="AQ831" i="3"/>
  <c r="B889" i="7"/>
  <c r="N834" i="3"/>
  <c r="R834" i="3" s="1"/>
  <c r="K899" i="15" s="1"/>
  <c r="I890" i="7"/>
  <c r="AA890" i="7"/>
  <c r="Q900" i="15" s="1"/>
  <c r="H835" i="3"/>
  <c r="G835" i="3"/>
  <c r="E889" i="7"/>
  <c r="B834" i="3"/>
  <c r="I836" i="3"/>
  <c r="E836" i="3"/>
  <c r="C901" i="15" s="1"/>
  <c r="D836" i="3"/>
  <c r="I891" i="7" l="1"/>
  <c r="C836" i="3"/>
  <c r="B901" i="15" s="1"/>
  <c r="AK836" i="3"/>
  <c r="O889" i="7" a="1"/>
  <c r="O889" i="7" s="1"/>
  <c r="W889" i="7" a="1"/>
  <c r="W889" i="7" s="1"/>
  <c r="X889" i="7" a="1"/>
  <c r="X889" i="7" s="1"/>
  <c r="D889" i="7"/>
  <c r="K889" i="7" a="1"/>
  <c r="K889" i="7" s="1"/>
  <c r="P889" i="7" a="1"/>
  <c r="P889" i="7" s="1"/>
  <c r="T889" i="7" a="1"/>
  <c r="T889" i="7" s="1"/>
  <c r="S889" i="7" a="1"/>
  <c r="S889" i="7" s="1"/>
  <c r="L889" i="7" a="1"/>
  <c r="L889" i="7" s="1"/>
  <c r="B890" i="7"/>
  <c r="N835" i="3"/>
  <c r="R835" i="3" s="1"/>
  <c r="K900" i="15" s="1"/>
  <c r="F835" i="3"/>
  <c r="E900" i="15" s="1"/>
  <c r="R887" i="7"/>
  <c r="Q887" i="7"/>
  <c r="AP832" i="3"/>
  <c r="J887" i="7"/>
  <c r="AH832" i="3"/>
  <c r="P897" i="15" s="1"/>
  <c r="H836" i="3"/>
  <c r="AA891" i="7"/>
  <c r="Q901" i="15" s="1"/>
  <c r="G836" i="3"/>
  <c r="AR834" i="3"/>
  <c r="AT834" i="3" s="1"/>
  <c r="A897" i="15"/>
  <c r="AR833" i="3"/>
  <c r="AT833" i="3" s="1"/>
  <c r="U887" i="7"/>
  <c r="V887" i="7"/>
  <c r="N887" i="7"/>
  <c r="M887" i="7"/>
  <c r="S836" i="3"/>
  <c r="AN832" i="3"/>
  <c r="G889" i="7"/>
  <c r="Y887" i="7"/>
  <c r="Z887" i="7"/>
  <c r="X888" i="7" a="1"/>
  <c r="X888" i="7" s="1"/>
  <c r="O888" i="7" a="1"/>
  <c r="O888" i="7" s="1"/>
  <c r="P888" i="7" a="1"/>
  <c r="P888" i="7" s="1"/>
  <c r="S888" i="7" a="1"/>
  <c r="S888" i="7" s="1"/>
  <c r="L888" i="7" a="1"/>
  <c r="L888" i="7" s="1"/>
  <c r="T888" i="7" a="1"/>
  <c r="T888" i="7" s="1"/>
  <c r="W888" i="7" a="1"/>
  <c r="W888" i="7" s="1"/>
  <c r="D888" i="7"/>
  <c r="K888" i="7" a="1"/>
  <c r="K888" i="7" s="1"/>
  <c r="W835" i="3"/>
  <c r="F890" i="7" s="1"/>
  <c r="I837" i="3"/>
  <c r="D837" i="3"/>
  <c r="E837" i="3"/>
  <c r="C902" i="15" s="1"/>
  <c r="D900" i="15" l="1"/>
  <c r="F900" i="15" s="1"/>
  <c r="J900" i="15"/>
  <c r="N900" i="15"/>
  <c r="O900" i="15"/>
  <c r="R888" i="7"/>
  <c r="Q888" i="7"/>
  <c r="S837" i="3"/>
  <c r="C837" i="3"/>
  <c r="B902" i="15" s="1"/>
  <c r="G837" i="3"/>
  <c r="H837" i="3"/>
  <c r="AA892" i="7"/>
  <c r="Q902" i="15" s="1"/>
  <c r="U888" i="7"/>
  <c r="V888" i="7"/>
  <c r="B835" i="3"/>
  <c r="G890" i="7"/>
  <c r="AN833" i="3"/>
  <c r="R889" i="7"/>
  <c r="Q889" i="7"/>
  <c r="N889" i="7"/>
  <c r="M889" i="7"/>
  <c r="AN834" i="3"/>
  <c r="N888" i="7"/>
  <c r="M888" i="7"/>
  <c r="Y888" i="7"/>
  <c r="Z888" i="7"/>
  <c r="A899" i="15"/>
  <c r="A898" i="15"/>
  <c r="AH833" i="3"/>
  <c r="P898" i="15" s="1"/>
  <c r="J888" i="7"/>
  <c r="AP833" i="3"/>
  <c r="I892" i="7"/>
  <c r="AK837" i="3"/>
  <c r="F836" i="3"/>
  <c r="E901" i="15" s="1"/>
  <c r="AQ832" i="3"/>
  <c r="H887" i="7"/>
  <c r="E890" i="7"/>
  <c r="V889" i="7"/>
  <c r="U889" i="7"/>
  <c r="Z889" i="7"/>
  <c r="Y889" i="7"/>
  <c r="J889" i="7"/>
  <c r="AH834" i="3"/>
  <c r="P899" i="15" s="1"/>
  <c r="AP834" i="3"/>
  <c r="W836" i="3"/>
  <c r="F891" i="7" s="1"/>
  <c r="B891" i="7"/>
  <c r="N836" i="3"/>
  <c r="R836" i="3" s="1"/>
  <c r="K901" i="15" s="1"/>
  <c r="I838" i="3"/>
  <c r="E838" i="3"/>
  <c r="C903" i="15" s="1"/>
  <c r="D838" i="3"/>
  <c r="D901" i="15" l="1"/>
  <c r="F901" i="15" s="1"/>
  <c r="J901" i="15"/>
  <c r="N901" i="15"/>
  <c r="O901" i="15"/>
  <c r="G891" i="7"/>
  <c r="AR835" i="3"/>
  <c r="AT835" i="3" s="1"/>
  <c r="B892" i="7"/>
  <c r="N837" i="3"/>
  <c r="R837" i="3" s="1"/>
  <c r="K902" i="15" s="1"/>
  <c r="F837" i="3"/>
  <c r="E902" i="15" s="1"/>
  <c r="I893" i="7"/>
  <c r="H838" i="3"/>
  <c r="AA893" i="7"/>
  <c r="Q903" i="15" s="1"/>
  <c r="G838" i="3"/>
  <c r="AK838" i="3"/>
  <c r="C838" i="3"/>
  <c r="B903" i="15" s="1"/>
  <c r="F838" i="3"/>
  <c r="E903" i="15" s="1"/>
  <c r="H889" i="7"/>
  <c r="AQ834" i="3"/>
  <c r="L890" i="7" a="1"/>
  <c r="L890" i="7" s="1"/>
  <c r="S890" i="7" a="1"/>
  <c r="S890" i="7" s="1"/>
  <c r="D890" i="7"/>
  <c r="X890" i="7" a="1"/>
  <c r="X890" i="7" s="1"/>
  <c r="T890" i="7" a="1"/>
  <c r="T890" i="7" s="1"/>
  <c r="O890" i="7" a="1"/>
  <c r="O890" i="7" s="1"/>
  <c r="W890" i="7" a="1"/>
  <c r="W890" i="7" s="1"/>
  <c r="K890" i="7" a="1"/>
  <c r="K890" i="7" s="1"/>
  <c r="P890" i="7" a="1"/>
  <c r="P890" i="7" s="1"/>
  <c r="B836" i="3"/>
  <c r="H888" i="7"/>
  <c r="AQ833" i="3"/>
  <c r="S838" i="3"/>
  <c r="E891" i="7"/>
  <c r="W837" i="3"/>
  <c r="F892" i="7" s="1"/>
  <c r="I839" i="3"/>
  <c r="D839" i="3"/>
  <c r="E839" i="3"/>
  <c r="C904" i="15" s="1"/>
  <c r="D903" i="15" l="1"/>
  <c r="J903" i="15"/>
  <c r="N903" i="15"/>
  <c r="O903" i="15"/>
  <c r="F903" i="15"/>
  <c r="D902" i="15"/>
  <c r="F902" i="15" s="1"/>
  <c r="J902" i="15"/>
  <c r="N902" i="15"/>
  <c r="O902" i="15"/>
  <c r="S839" i="3"/>
  <c r="W838" i="3"/>
  <c r="F893" i="7" s="1"/>
  <c r="C839" i="3"/>
  <c r="B904" i="15" s="1"/>
  <c r="B837" i="3"/>
  <c r="G892" i="7"/>
  <c r="AN835" i="3"/>
  <c r="AK839" i="3"/>
  <c r="T891" i="7" a="1"/>
  <c r="T891" i="7" s="1"/>
  <c r="L891" i="7" a="1"/>
  <c r="L891" i="7" s="1"/>
  <c r="D891" i="7"/>
  <c r="X891" i="7" a="1"/>
  <c r="X891" i="7" s="1"/>
  <c r="P891" i="7" a="1"/>
  <c r="P891" i="7" s="1"/>
  <c r="S891" i="7" a="1"/>
  <c r="S891" i="7" s="1"/>
  <c r="W891" i="7" a="1"/>
  <c r="W891" i="7" s="1"/>
  <c r="O891" i="7" a="1"/>
  <c r="O891" i="7" s="1"/>
  <c r="K891" i="7" a="1"/>
  <c r="K891" i="7" s="1"/>
  <c r="Q890" i="7"/>
  <c r="R890" i="7"/>
  <c r="V890" i="7"/>
  <c r="U890" i="7"/>
  <c r="N890" i="7"/>
  <c r="M890" i="7"/>
  <c r="E893" i="7"/>
  <c r="AR836" i="3"/>
  <c r="AT836" i="3" s="1"/>
  <c r="Z890" i="7"/>
  <c r="Y890" i="7"/>
  <c r="B838" i="3"/>
  <c r="I894" i="7"/>
  <c r="G839" i="3"/>
  <c r="H839" i="3"/>
  <c r="AA894" i="7"/>
  <c r="Q904" i="15" s="1"/>
  <c r="N838" i="3"/>
  <c r="R838" i="3" s="1"/>
  <c r="K903" i="15" s="1"/>
  <c r="B893" i="7"/>
  <c r="E892" i="7"/>
  <c r="A900" i="15"/>
  <c r="AH835" i="3"/>
  <c r="P900" i="15" s="1"/>
  <c r="J890" i="7"/>
  <c r="AP835" i="3"/>
  <c r="I840" i="3"/>
  <c r="E840" i="3"/>
  <c r="C905" i="15" s="1"/>
  <c r="D840" i="3"/>
  <c r="S840" i="3"/>
  <c r="W839" i="3" l="1"/>
  <c r="F894" i="7" s="1"/>
  <c r="AK840" i="3"/>
  <c r="G840" i="3"/>
  <c r="AA895" i="7"/>
  <c r="Q905" i="15" s="1"/>
  <c r="H840" i="3"/>
  <c r="A901" i="15"/>
  <c r="Z891" i="7"/>
  <c r="Y891" i="7"/>
  <c r="C840" i="3"/>
  <c r="B905" i="15" s="1"/>
  <c r="H890" i="7"/>
  <c r="AQ835" i="3"/>
  <c r="X892" i="7" a="1"/>
  <c r="X892" i="7" s="1"/>
  <c r="L892" i="7" a="1"/>
  <c r="L892" i="7" s="1"/>
  <c r="K892" i="7" a="1"/>
  <c r="K892" i="7" s="1"/>
  <c r="O892" i="7" a="1"/>
  <c r="O892" i="7" s="1"/>
  <c r="W892" i="7" a="1"/>
  <c r="W892" i="7" s="1"/>
  <c r="D892" i="7"/>
  <c r="T892" i="7" a="1"/>
  <c r="T892" i="7" s="1"/>
  <c r="S892" i="7" a="1"/>
  <c r="S892" i="7" s="1"/>
  <c r="P892" i="7" a="1"/>
  <c r="P892" i="7" s="1"/>
  <c r="AH836" i="3"/>
  <c r="P901" i="15" s="1"/>
  <c r="J891" i="7"/>
  <c r="AP836" i="3"/>
  <c r="AN836" i="3"/>
  <c r="AR837" i="3"/>
  <c r="AT837" i="3" s="1"/>
  <c r="F839" i="3"/>
  <c r="E904" i="15" s="1"/>
  <c r="M891" i="7"/>
  <c r="N891" i="7"/>
  <c r="B894" i="7"/>
  <c r="N839" i="3"/>
  <c r="R839" i="3" s="1"/>
  <c r="K904" i="15" s="1"/>
  <c r="I895" i="7"/>
  <c r="G893" i="7"/>
  <c r="AR838" i="3"/>
  <c r="AT838" i="3" s="1"/>
  <c r="S893" i="7" a="1"/>
  <c r="S893" i="7" s="1"/>
  <c r="X893" i="7" a="1"/>
  <c r="X893" i="7" s="1"/>
  <c r="W893" i="7" a="1"/>
  <c r="W893" i="7" s="1"/>
  <c r="L893" i="7" a="1"/>
  <c r="L893" i="7" s="1"/>
  <c r="D893" i="7"/>
  <c r="T893" i="7" a="1"/>
  <c r="T893" i="7" s="1"/>
  <c r="O893" i="7" a="1"/>
  <c r="O893" i="7" s="1"/>
  <c r="P893" i="7" a="1"/>
  <c r="P893" i="7" s="1"/>
  <c r="K893" i="7" a="1"/>
  <c r="K893" i="7" s="1"/>
  <c r="R891" i="7"/>
  <c r="Q891" i="7"/>
  <c r="U891" i="7"/>
  <c r="V891" i="7"/>
  <c r="I841" i="3"/>
  <c r="D841" i="3"/>
  <c r="E841" i="3"/>
  <c r="C906" i="15" s="1"/>
  <c r="D904" i="15" l="1"/>
  <c r="F904" i="15" s="1"/>
  <c r="J904" i="15"/>
  <c r="N904" i="15"/>
  <c r="O904" i="15"/>
  <c r="E894" i="7"/>
  <c r="B839" i="3"/>
  <c r="AH838" i="3"/>
  <c r="P903" i="15" s="1"/>
  <c r="J893" i="7"/>
  <c r="AP838" i="3"/>
  <c r="H891" i="7"/>
  <c r="AQ836" i="3"/>
  <c r="U892" i="7"/>
  <c r="V892" i="7"/>
  <c r="F840" i="3"/>
  <c r="E905" i="15" s="1"/>
  <c r="C841" i="3"/>
  <c r="B906" i="15" s="1"/>
  <c r="AH837" i="3"/>
  <c r="P902" i="15" s="1"/>
  <c r="J892" i="7"/>
  <c r="AP837" i="3"/>
  <c r="Q893" i="7"/>
  <c r="R893" i="7"/>
  <c r="M893" i="7"/>
  <c r="N893" i="7"/>
  <c r="S841" i="3"/>
  <c r="W840" i="3"/>
  <c r="F895" i="7" s="1"/>
  <c r="A902" i="15"/>
  <c r="M892" i="7"/>
  <c r="N892" i="7"/>
  <c r="AA896" i="7"/>
  <c r="Q906" i="15" s="1"/>
  <c r="H841" i="3"/>
  <c r="G841" i="3"/>
  <c r="I896" i="7"/>
  <c r="AK841" i="3"/>
  <c r="F841" i="3"/>
  <c r="E906" i="15" s="1"/>
  <c r="AN837" i="3"/>
  <c r="V893" i="7"/>
  <c r="U893" i="7"/>
  <c r="Y893" i="7"/>
  <c r="Z893" i="7"/>
  <c r="G894" i="7"/>
  <c r="A903" i="15"/>
  <c r="AN838" i="3"/>
  <c r="Q892" i="7"/>
  <c r="R892" i="7"/>
  <c r="Z892" i="7"/>
  <c r="Y892" i="7"/>
  <c r="B895" i="7"/>
  <c r="N840" i="3"/>
  <c r="R840" i="3" s="1"/>
  <c r="K905" i="15" s="1"/>
  <c r="I842" i="3"/>
  <c r="E842" i="3"/>
  <c r="C907" i="15" s="1"/>
  <c r="D842" i="3"/>
  <c r="D906" i="15" l="1"/>
  <c r="J906" i="15"/>
  <c r="N906" i="15"/>
  <c r="O906" i="15"/>
  <c r="F906" i="15"/>
  <c r="D905" i="15"/>
  <c r="F905" i="15" s="1"/>
  <c r="J905" i="15"/>
  <c r="N905" i="15"/>
  <c r="O905" i="15"/>
  <c r="S842" i="3"/>
  <c r="W841" i="3"/>
  <c r="F896" i="7" s="1"/>
  <c r="AR839" i="3"/>
  <c r="AT839" i="3" s="1"/>
  <c r="C842" i="3"/>
  <c r="B907" i="15" s="1"/>
  <c r="H842" i="3"/>
  <c r="AA897" i="7"/>
  <c r="Q907" i="15" s="1"/>
  <c r="G842" i="3"/>
  <c r="E896" i="7"/>
  <c r="AK842" i="3"/>
  <c r="I897" i="7"/>
  <c r="G895" i="7"/>
  <c r="B841" i="3"/>
  <c r="H892" i="7"/>
  <c r="AQ837" i="3"/>
  <c r="B840" i="3"/>
  <c r="E895" i="7"/>
  <c r="F842" i="3"/>
  <c r="E907" i="15" s="1"/>
  <c r="B896" i="7"/>
  <c r="N841" i="3"/>
  <c r="R841" i="3" s="1"/>
  <c r="K906" i="15" s="1"/>
  <c r="H893" i="7"/>
  <c r="AQ838" i="3"/>
  <c r="D894" i="7"/>
  <c r="O894" i="7" a="1"/>
  <c r="O894" i="7" s="1"/>
  <c r="T894" i="7" a="1"/>
  <c r="T894" i="7" s="1"/>
  <c r="W894" i="7" a="1"/>
  <c r="W894" i="7" s="1"/>
  <c r="L894" i="7" a="1"/>
  <c r="L894" i="7" s="1"/>
  <c r="K894" i="7" a="1"/>
  <c r="K894" i="7" s="1"/>
  <c r="X894" i="7" a="1"/>
  <c r="X894" i="7" s="1"/>
  <c r="P894" i="7" a="1"/>
  <c r="P894" i="7" s="1"/>
  <c r="S894" i="7" a="1"/>
  <c r="S894" i="7" s="1"/>
  <c r="I843" i="3"/>
  <c r="D843" i="3"/>
  <c r="E843" i="3"/>
  <c r="C908" i="15" s="1"/>
  <c r="D907" i="15" l="1"/>
  <c r="J907" i="15"/>
  <c r="N907" i="15"/>
  <c r="O907" i="15"/>
  <c r="F907" i="15"/>
  <c r="AR840" i="3"/>
  <c r="AT840" i="3" s="1"/>
  <c r="AR841" i="3"/>
  <c r="AT841" i="3" s="1"/>
  <c r="N894" i="7"/>
  <c r="M894" i="7"/>
  <c r="B897" i="7"/>
  <c r="N842" i="3"/>
  <c r="R842" i="3" s="1"/>
  <c r="K907" i="15" s="1"/>
  <c r="I898" i="7"/>
  <c r="AK843" i="3"/>
  <c r="S843" i="3"/>
  <c r="AA898" i="7"/>
  <c r="Q908" i="15" s="1"/>
  <c r="G843" i="3"/>
  <c r="H843" i="3"/>
  <c r="Q894" i="7"/>
  <c r="R894" i="7"/>
  <c r="W842" i="3"/>
  <c r="F897" i="7" s="1"/>
  <c r="E897" i="7"/>
  <c r="C843" i="3"/>
  <c r="B908" i="15" s="1"/>
  <c r="Z894" i="7"/>
  <c r="Y894" i="7"/>
  <c r="V894" i="7"/>
  <c r="U894" i="7"/>
  <c r="G896" i="7"/>
  <c r="B842" i="3"/>
  <c r="AN839" i="3"/>
  <c r="A904" i="15"/>
  <c r="L896" i="7" a="1"/>
  <c r="L896" i="7" s="1"/>
  <c r="K896" i="7" a="1"/>
  <c r="K896" i="7" s="1"/>
  <c r="D896" i="7"/>
  <c r="T896" i="7" a="1"/>
  <c r="T896" i="7" s="1"/>
  <c r="W896" i="7" a="1"/>
  <c r="W896" i="7" s="1"/>
  <c r="X896" i="7" a="1"/>
  <c r="X896" i="7" s="1"/>
  <c r="S896" i="7" a="1"/>
  <c r="S896" i="7" s="1"/>
  <c r="O896" i="7" a="1"/>
  <c r="O896" i="7" s="1"/>
  <c r="P896" i="7" a="1"/>
  <c r="P896" i="7" s="1"/>
  <c r="S895" i="7" a="1"/>
  <c r="S895" i="7" s="1"/>
  <c r="W895" i="7" a="1"/>
  <c r="W895" i="7" s="1"/>
  <c r="P895" i="7" a="1"/>
  <c r="P895" i="7" s="1"/>
  <c r="O895" i="7" a="1"/>
  <c r="O895" i="7" s="1"/>
  <c r="K895" i="7" a="1"/>
  <c r="K895" i="7" s="1"/>
  <c r="X895" i="7" a="1"/>
  <c r="X895" i="7" s="1"/>
  <c r="D895" i="7"/>
  <c r="T895" i="7" a="1"/>
  <c r="T895" i="7" s="1"/>
  <c r="L895" i="7" a="1"/>
  <c r="L895" i="7" s="1"/>
  <c r="J894" i="7"/>
  <c r="AH839" i="3"/>
  <c r="P904" i="15" s="1"/>
  <c r="AP839" i="3"/>
  <c r="I844" i="3"/>
  <c r="E844" i="3"/>
  <c r="C909" i="15" s="1"/>
  <c r="D844" i="3"/>
  <c r="S844" i="3" l="1"/>
  <c r="F843" i="3"/>
  <c r="E908" i="15" s="1"/>
  <c r="W843" i="3"/>
  <c r="F898" i="7" s="1"/>
  <c r="I899" i="7"/>
  <c r="AA899" i="7"/>
  <c r="Q909" i="15" s="1"/>
  <c r="G844" i="3"/>
  <c r="H844" i="3"/>
  <c r="B843" i="3"/>
  <c r="A906" i="15"/>
  <c r="J896" i="7"/>
  <c r="AH841" i="3"/>
  <c r="P906" i="15" s="1"/>
  <c r="AP841" i="3"/>
  <c r="AK844" i="3"/>
  <c r="M895" i="7"/>
  <c r="N895" i="7"/>
  <c r="Z896" i="7"/>
  <c r="Y896" i="7"/>
  <c r="A905" i="15"/>
  <c r="AR842" i="3"/>
  <c r="AT842" i="3" s="1"/>
  <c r="N843" i="3"/>
  <c r="R843" i="3" s="1"/>
  <c r="K908" i="15" s="1"/>
  <c r="B898" i="7"/>
  <c r="C844" i="3"/>
  <c r="B909" i="15" s="1"/>
  <c r="H894" i="7"/>
  <c r="AQ839" i="3"/>
  <c r="U895" i="7"/>
  <c r="V895" i="7"/>
  <c r="Q896" i="7"/>
  <c r="R896" i="7"/>
  <c r="N896" i="7"/>
  <c r="M896" i="7"/>
  <c r="AN840" i="3"/>
  <c r="AN841" i="3"/>
  <c r="Q895" i="7"/>
  <c r="R895" i="7"/>
  <c r="V896" i="7"/>
  <c r="U896" i="7"/>
  <c r="AH840" i="3"/>
  <c r="P905" i="15" s="1"/>
  <c r="J895" i="7"/>
  <c r="AP840" i="3"/>
  <c r="G897" i="7"/>
  <c r="Z895" i="7"/>
  <c r="Y895" i="7"/>
  <c r="O897" i="7" a="1"/>
  <c r="O897" i="7" s="1"/>
  <c r="S897" i="7" a="1"/>
  <c r="S897" i="7" s="1"/>
  <c r="T897" i="7" a="1"/>
  <c r="T897" i="7" s="1"/>
  <c r="W897" i="7" a="1"/>
  <c r="W897" i="7" s="1"/>
  <c r="P897" i="7" a="1"/>
  <c r="P897" i="7" s="1"/>
  <c r="K897" i="7" a="1"/>
  <c r="K897" i="7" s="1"/>
  <c r="D897" i="7"/>
  <c r="L897" i="7" a="1"/>
  <c r="L897" i="7" s="1"/>
  <c r="X897" i="7" a="1"/>
  <c r="X897" i="7" s="1"/>
  <c r="E898" i="7"/>
  <c r="I845" i="3"/>
  <c r="D845" i="3"/>
  <c r="E845" i="3"/>
  <c r="C910" i="15" s="1"/>
  <c r="D908" i="15" l="1"/>
  <c r="F908" i="15" s="1"/>
  <c r="J908" i="15"/>
  <c r="N908" i="15"/>
  <c r="O908" i="15"/>
  <c r="S845" i="3"/>
  <c r="F845" i="3"/>
  <c r="E910" i="15" s="1"/>
  <c r="Q897" i="7"/>
  <c r="R897" i="7"/>
  <c r="AN842" i="3"/>
  <c r="H895" i="7"/>
  <c r="AQ840" i="3"/>
  <c r="W844" i="3"/>
  <c r="F899" i="7" s="1"/>
  <c r="G898" i="7"/>
  <c r="Y897" i="7"/>
  <c r="Z897" i="7"/>
  <c r="H845" i="3"/>
  <c r="AA900" i="7"/>
  <c r="Q910" i="15" s="1"/>
  <c r="G845" i="3"/>
  <c r="N897" i="7"/>
  <c r="M897" i="7"/>
  <c r="AR843" i="3"/>
  <c r="AT843" i="3" s="1"/>
  <c r="H896" i="7"/>
  <c r="AQ841" i="3"/>
  <c r="C845" i="3"/>
  <c r="B910" i="15" s="1"/>
  <c r="W898" i="7" a="1"/>
  <c r="W898" i="7" s="1"/>
  <c r="O898" i="7" a="1"/>
  <c r="O898" i="7" s="1"/>
  <c r="L898" i="7" a="1"/>
  <c r="L898" i="7" s="1"/>
  <c r="D898" i="7"/>
  <c r="S898" i="7" a="1"/>
  <c r="S898" i="7" s="1"/>
  <c r="P898" i="7" a="1"/>
  <c r="P898" i="7" s="1"/>
  <c r="K898" i="7" a="1"/>
  <c r="K898" i="7" s="1"/>
  <c r="T898" i="7" a="1"/>
  <c r="T898" i="7" s="1"/>
  <c r="X898" i="7" a="1"/>
  <c r="X898" i="7" s="1"/>
  <c r="U897" i="7"/>
  <c r="V897" i="7"/>
  <c r="B899" i="7"/>
  <c r="N844" i="3"/>
  <c r="R844" i="3" s="1"/>
  <c r="K909" i="15" s="1"/>
  <c r="I900" i="7"/>
  <c r="AK845" i="3"/>
  <c r="AH842" i="3"/>
  <c r="P907" i="15" s="1"/>
  <c r="J897" i="7"/>
  <c r="AP842" i="3"/>
  <c r="A907" i="15"/>
  <c r="F844" i="3"/>
  <c r="E909" i="15" s="1"/>
  <c r="I846" i="3"/>
  <c r="E846" i="3"/>
  <c r="C911" i="15" s="1"/>
  <c r="D846" i="3"/>
  <c r="D909" i="15" l="1"/>
  <c r="F909" i="15" s="1"/>
  <c r="J909" i="15"/>
  <c r="N909" i="15"/>
  <c r="O909" i="15"/>
  <c r="D910" i="15"/>
  <c r="F910" i="15" s="1"/>
  <c r="J910" i="15"/>
  <c r="N910" i="15"/>
  <c r="O910" i="15"/>
  <c r="W845" i="3"/>
  <c r="F900" i="7" s="1"/>
  <c r="B844" i="3"/>
  <c r="G899" i="7"/>
  <c r="Q898" i="7"/>
  <c r="R898" i="7"/>
  <c r="B845" i="3"/>
  <c r="AN843" i="3"/>
  <c r="F846" i="3"/>
  <c r="E911" i="15" s="1"/>
  <c r="S846" i="3"/>
  <c r="AH843" i="3"/>
  <c r="P908" i="15" s="1"/>
  <c r="J898" i="7"/>
  <c r="AP843" i="3"/>
  <c r="E899" i="7"/>
  <c r="Z898" i="7"/>
  <c r="Y898" i="7"/>
  <c r="A908" i="15"/>
  <c r="E900" i="7"/>
  <c r="AK846" i="3"/>
  <c r="I901" i="7"/>
  <c r="C846" i="3"/>
  <c r="B911" i="15" s="1"/>
  <c r="G846" i="3"/>
  <c r="AA901" i="7"/>
  <c r="Q911" i="15" s="1"/>
  <c r="H846" i="3"/>
  <c r="V898" i="7"/>
  <c r="U898" i="7"/>
  <c r="H897" i="7"/>
  <c r="AQ842" i="3"/>
  <c r="N898" i="7"/>
  <c r="M898" i="7"/>
  <c r="N845" i="3"/>
  <c r="R845" i="3" s="1"/>
  <c r="K910" i="15" s="1"/>
  <c r="B900" i="7"/>
  <c r="I847" i="3"/>
  <c r="D847" i="3"/>
  <c r="E847" i="3"/>
  <c r="C912" i="15" s="1"/>
  <c r="S847" i="3"/>
  <c r="D911" i="15" l="1"/>
  <c r="F911" i="15" s="1"/>
  <c r="J911" i="15"/>
  <c r="N911" i="15"/>
  <c r="O911" i="15"/>
  <c r="G900" i="7"/>
  <c r="O899" i="7" a="1"/>
  <c r="O899" i="7" s="1"/>
  <c r="L899" i="7" a="1"/>
  <c r="L899" i="7" s="1"/>
  <c r="P899" i="7" a="1"/>
  <c r="P899" i="7" s="1"/>
  <c r="X899" i="7" a="1"/>
  <c r="X899" i="7" s="1"/>
  <c r="W899" i="7" a="1"/>
  <c r="W899" i="7" s="1"/>
  <c r="T899" i="7" a="1"/>
  <c r="T899" i="7" s="1"/>
  <c r="K899" i="7" a="1"/>
  <c r="K899" i="7" s="1"/>
  <c r="D899" i="7"/>
  <c r="S899" i="7" a="1"/>
  <c r="S899" i="7" s="1"/>
  <c r="AR844" i="3"/>
  <c r="AT844" i="3" s="1"/>
  <c r="I902" i="7"/>
  <c r="H898" i="7"/>
  <c r="AQ843" i="3"/>
  <c r="E901" i="7"/>
  <c r="AK847" i="3"/>
  <c r="H847" i="3"/>
  <c r="G847" i="3"/>
  <c r="AA902" i="7"/>
  <c r="Q912" i="15" s="1"/>
  <c r="N846" i="3"/>
  <c r="R846" i="3" s="1"/>
  <c r="K911" i="15" s="1"/>
  <c r="B901" i="7"/>
  <c r="K900" i="7" a="1"/>
  <c r="K900" i="7" s="1"/>
  <c r="S900" i="7" a="1"/>
  <c r="S900" i="7" s="1"/>
  <c r="D900" i="7"/>
  <c r="W900" i="7" a="1"/>
  <c r="W900" i="7" s="1"/>
  <c r="O900" i="7" a="1"/>
  <c r="O900" i="7" s="1"/>
  <c r="L900" i="7" a="1"/>
  <c r="L900" i="7" s="1"/>
  <c r="X900" i="7" a="1"/>
  <c r="X900" i="7" s="1"/>
  <c r="P900" i="7" a="1"/>
  <c r="P900" i="7" s="1"/>
  <c r="T900" i="7" a="1"/>
  <c r="T900" i="7" s="1"/>
  <c r="B846" i="3"/>
  <c r="W846" i="3"/>
  <c r="F901" i="7" s="1"/>
  <c r="AR845" i="3"/>
  <c r="AT845" i="3" s="1"/>
  <c r="C847" i="3"/>
  <c r="B912" i="15" s="1"/>
  <c r="I848" i="3"/>
  <c r="E848" i="3"/>
  <c r="C913" i="15" s="1"/>
  <c r="D848" i="3"/>
  <c r="S848" i="3" l="1"/>
  <c r="C848" i="3"/>
  <c r="B913" i="15" s="1"/>
  <c r="AH844" i="3"/>
  <c r="P909" i="15" s="1"/>
  <c r="J899" i="7"/>
  <c r="AP844" i="3"/>
  <c r="U900" i="7"/>
  <c r="V900" i="7"/>
  <c r="A909" i="15"/>
  <c r="Y899" i="7"/>
  <c r="Z899" i="7"/>
  <c r="W847" i="3"/>
  <c r="F902" i="7" s="1"/>
  <c r="J900" i="7"/>
  <c r="AH845" i="3"/>
  <c r="P910" i="15" s="1"/>
  <c r="AP845" i="3"/>
  <c r="R899" i="7"/>
  <c r="Q899" i="7"/>
  <c r="R900" i="7"/>
  <c r="Q900" i="7"/>
  <c r="A910" i="15"/>
  <c r="P901" i="7" a="1"/>
  <c r="P901" i="7" s="1"/>
  <c r="D901" i="7"/>
  <c r="T901" i="7" a="1"/>
  <c r="T901" i="7" s="1"/>
  <c r="S901" i="7" a="1"/>
  <c r="S901" i="7" s="1"/>
  <c r="L901" i="7" a="1"/>
  <c r="L901" i="7" s="1"/>
  <c r="O901" i="7" a="1"/>
  <c r="O901" i="7" s="1"/>
  <c r="K901" i="7" a="1"/>
  <c r="K901" i="7" s="1"/>
  <c r="X901" i="7" a="1"/>
  <c r="X901" i="7" s="1"/>
  <c r="W901" i="7" a="1"/>
  <c r="W901" i="7" s="1"/>
  <c r="F847" i="3"/>
  <c r="E912" i="15" s="1"/>
  <c r="AN845" i="3"/>
  <c r="V899" i="7"/>
  <c r="U899" i="7"/>
  <c r="N899" i="7"/>
  <c r="M899" i="7"/>
  <c r="I903" i="7"/>
  <c r="AN844" i="3"/>
  <c r="G901" i="7"/>
  <c r="AK848" i="3"/>
  <c r="N847" i="3"/>
  <c r="R847" i="3" s="1"/>
  <c r="K912" i="15" s="1"/>
  <c r="B902" i="7"/>
  <c r="AR846" i="3"/>
  <c r="AT846" i="3" s="1"/>
  <c r="Z900" i="7"/>
  <c r="Y900" i="7"/>
  <c r="G848" i="3"/>
  <c r="AA903" i="7"/>
  <c r="Q913" i="15" s="1"/>
  <c r="H848" i="3"/>
  <c r="M900" i="7"/>
  <c r="N900" i="7"/>
  <c r="I849" i="3"/>
  <c r="D849" i="3"/>
  <c r="E849" i="3"/>
  <c r="C914" i="15" s="1"/>
  <c r="D912" i="15" l="1"/>
  <c r="F912" i="15" s="1"/>
  <c r="J912" i="15"/>
  <c r="N912" i="15"/>
  <c r="O912" i="15"/>
  <c r="S849" i="3"/>
  <c r="I904" i="7"/>
  <c r="AK849" i="3"/>
  <c r="B903" i="7"/>
  <c r="N848" i="3"/>
  <c r="R848" i="3" s="1"/>
  <c r="K913" i="15" s="1"/>
  <c r="F848" i="3"/>
  <c r="E913" i="15" s="1"/>
  <c r="AN846" i="3"/>
  <c r="N901" i="7"/>
  <c r="M901" i="7"/>
  <c r="Q901" i="7"/>
  <c r="R901" i="7"/>
  <c r="H900" i="7"/>
  <c r="AQ845" i="3"/>
  <c r="Z901" i="7"/>
  <c r="Y901" i="7"/>
  <c r="G902" i="7"/>
  <c r="W848" i="3"/>
  <c r="F903" i="7" s="1"/>
  <c r="B847" i="3"/>
  <c r="V901" i="7"/>
  <c r="U901" i="7"/>
  <c r="H899" i="7"/>
  <c r="AQ844" i="3"/>
  <c r="C849" i="3"/>
  <c r="B914" i="15" s="1"/>
  <c r="H849" i="3"/>
  <c r="G849" i="3"/>
  <c r="AA904" i="7"/>
  <c r="Q914" i="15" s="1"/>
  <c r="J901" i="7"/>
  <c r="AH846" i="3"/>
  <c r="P911" i="15" s="1"/>
  <c r="AP846" i="3"/>
  <c r="A911" i="15"/>
  <c r="E902" i="7"/>
  <c r="I850" i="3"/>
  <c r="E850" i="3"/>
  <c r="C915" i="15" s="1"/>
  <c r="D850" i="3"/>
  <c r="D913" i="15" l="1"/>
  <c r="F913" i="15" s="1"/>
  <c r="J913" i="15"/>
  <c r="N913" i="15"/>
  <c r="O913" i="15"/>
  <c r="H901" i="7"/>
  <c r="AQ846" i="3"/>
  <c r="F849" i="3"/>
  <c r="E914" i="15" s="1"/>
  <c r="W849" i="3"/>
  <c r="F904" i="7" s="1"/>
  <c r="E903" i="7"/>
  <c r="N849" i="3"/>
  <c r="R849" i="3" s="1"/>
  <c r="K914" i="15" s="1"/>
  <c r="B904" i="7"/>
  <c r="B848" i="3"/>
  <c r="T902" i="7" a="1"/>
  <c r="T902" i="7" s="1"/>
  <c r="L902" i="7" a="1"/>
  <c r="L902" i="7" s="1"/>
  <c r="W902" i="7" a="1"/>
  <c r="W902" i="7" s="1"/>
  <c r="D902" i="7"/>
  <c r="S902" i="7" a="1"/>
  <c r="S902" i="7" s="1"/>
  <c r="O902" i="7" a="1"/>
  <c r="O902" i="7" s="1"/>
  <c r="X902" i="7" a="1"/>
  <c r="X902" i="7" s="1"/>
  <c r="P902" i="7" a="1"/>
  <c r="P902" i="7" s="1"/>
  <c r="K902" i="7" a="1"/>
  <c r="K902" i="7" s="1"/>
  <c r="S850" i="3"/>
  <c r="C850" i="3"/>
  <c r="B915" i="15" s="1"/>
  <c r="AA905" i="7"/>
  <c r="Q915" i="15" s="1"/>
  <c r="H850" i="3"/>
  <c r="G850" i="3"/>
  <c r="AR847" i="3"/>
  <c r="AT847" i="3" s="1"/>
  <c r="G903" i="7"/>
  <c r="AK850" i="3"/>
  <c r="I905" i="7"/>
  <c r="I851" i="3"/>
  <c r="D851" i="3"/>
  <c r="E851" i="3"/>
  <c r="C916" i="15" s="1"/>
  <c r="D914" i="15" l="1"/>
  <c r="F914" i="15" s="1"/>
  <c r="J914" i="15"/>
  <c r="N914" i="15"/>
  <c r="O914" i="15"/>
  <c r="W850" i="3"/>
  <c r="F905" i="7" s="1"/>
  <c r="G851" i="3"/>
  <c r="AA906" i="7"/>
  <c r="Q916" i="15" s="1"/>
  <c r="H851" i="3"/>
  <c r="Q902" i="7"/>
  <c r="R902" i="7"/>
  <c r="D903" i="7"/>
  <c r="X903" i="7" a="1"/>
  <c r="X903" i="7" s="1"/>
  <c r="P903" i="7" a="1"/>
  <c r="P903" i="7" s="1"/>
  <c r="T903" i="7" a="1"/>
  <c r="T903" i="7" s="1"/>
  <c r="K903" i="7" a="1"/>
  <c r="K903" i="7" s="1"/>
  <c r="S903" i="7" a="1"/>
  <c r="S903" i="7" s="1"/>
  <c r="W903" i="7" a="1"/>
  <c r="W903" i="7" s="1"/>
  <c r="O903" i="7" a="1"/>
  <c r="O903" i="7" s="1"/>
  <c r="L903" i="7" a="1"/>
  <c r="L903" i="7" s="1"/>
  <c r="A912" i="15"/>
  <c r="B849" i="3"/>
  <c r="I906" i="7"/>
  <c r="AK851" i="3"/>
  <c r="S851" i="3"/>
  <c r="Y902" i="7"/>
  <c r="Z902" i="7"/>
  <c r="AR848" i="3"/>
  <c r="AT848" i="3" s="1"/>
  <c r="E904" i="7"/>
  <c r="M902" i="7"/>
  <c r="N902" i="7"/>
  <c r="F850" i="3"/>
  <c r="E915" i="15" s="1"/>
  <c r="G904" i="7"/>
  <c r="AP847" i="3"/>
  <c r="J902" i="7"/>
  <c r="AH847" i="3"/>
  <c r="P912" i="15" s="1"/>
  <c r="AN847" i="3"/>
  <c r="C851" i="3"/>
  <c r="B916" i="15" s="1"/>
  <c r="B905" i="7"/>
  <c r="N850" i="3"/>
  <c r="R850" i="3" s="1"/>
  <c r="K915" i="15" s="1"/>
  <c r="U902" i="7"/>
  <c r="V902" i="7"/>
  <c r="I852" i="3"/>
  <c r="E852" i="3"/>
  <c r="C917" i="15" s="1"/>
  <c r="D852" i="3"/>
  <c r="D915" i="15" l="1"/>
  <c r="F915" i="15" s="1"/>
  <c r="J915" i="15"/>
  <c r="N915" i="15"/>
  <c r="O915" i="15"/>
  <c r="G905" i="7"/>
  <c r="B850" i="3"/>
  <c r="A913" i="15"/>
  <c r="AA907" i="7"/>
  <c r="Q917" i="15" s="1"/>
  <c r="H852" i="3"/>
  <c r="G852" i="3"/>
  <c r="AN848" i="3"/>
  <c r="W851" i="3"/>
  <c r="F906" i="7" s="1"/>
  <c r="AQ847" i="3"/>
  <c r="H902" i="7"/>
  <c r="E905" i="7"/>
  <c r="F851" i="3"/>
  <c r="E916" i="15" s="1"/>
  <c r="Q903" i="7"/>
  <c r="R903" i="7"/>
  <c r="AK852" i="3"/>
  <c r="C852" i="3"/>
  <c r="B917" i="15" s="1"/>
  <c r="T904" i="7" a="1"/>
  <c r="T904" i="7" s="1"/>
  <c r="X904" i="7" a="1"/>
  <c r="X904" i="7" s="1"/>
  <c r="O904" i="7" a="1"/>
  <c r="O904" i="7" s="1"/>
  <c r="D904" i="7"/>
  <c r="S904" i="7" a="1"/>
  <c r="S904" i="7" s="1"/>
  <c r="P904" i="7" a="1"/>
  <c r="P904" i="7" s="1"/>
  <c r="L904" i="7" a="1"/>
  <c r="L904" i="7" s="1"/>
  <c r="K904" i="7" a="1"/>
  <c r="K904" i="7" s="1"/>
  <c r="W904" i="7" a="1"/>
  <c r="W904" i="7" s="1"/>
  <c r="Z903" i="7"/>
  <c r="Y903" i="7"/>
  <c r="I907" i="7"/>
  <c r="S852" i="3"/>
  <c r="J903" i="7"/>
  <c r="AH848" i="3"/>
  <c r="P913" i="15" s="1"/>
  <c r="AP848" i="3"/>
  <c r="B906" i="7"/>
  <c r="N851" i="3"/>
  <c r="R851" i="3" s="1"/>
  <c r="K916" i="15" s="1"/>
  <c r="AR849" i="3"/>
  <c r="AT849" i="3" s="1"/>
  <c r="M903" i="7"/>
  <c r="N903" i="7"/>
  <c r="U903" i="7"/>
  <c r="V903" i="7"/>
  <c r="I853" i="3"/>
  <c r="D853" i="3"/>
  <c r="E853" i="3"/>
  <c r="C918" i="15" s="1"/>
  <c r="D916" i="15" l="1"/>
  <c r="F916" i="15" s="1"/>
  <c r="J916" i="15"/>
  <c r="N916" i="15"/>
  <c r="O916" i="15"/>
  <c r="S853" i="3"/>
  <c r="W852" i="3"/>
  <c r="F907" i="7" s="1"/>
  <c r="AR850" i="3"/>
  <c r="AT850" i="3" s="1"/>
  <c r="C853" i="3"/>
  <c r="B918" i="15" s="1"/>
  <c r="H853" i="3"/>
  <c r="AA908" i="7"/>
  <c r="Q918" i="15" s="1"/>
  <c r="G853" i="3"/>
  <c r="H903" i="7"/>
  <c r="AQ848" i="3"/>
  <c r="M904" i="7"/>
  <c r="N904" i="7"/>
  <c r="B907" i="7"/>
  <c r="N852" i="3"/>
  <c r="R852" i="3" s="1"/>
  <c r="K917" i="15" s="1"/>
  <c r="B851" i="3"/>
  <c r="L905" i="7" a="1"/>
  <c r="L905" i="7" s="1"/>
  <c r="P905" i="7" a="1"/>
  <c r="P905" i="7" s="1"/>
  <c r="D905" i="7"/>
  <c r="X905" i="7" a="1"/>
  <c r="X905" i="7" s="1"/>
  <c r="T905" i="7" a="1"/>
  <c r="T905" i="7" s="1"/>
  <c r="K905" i="7" a="1"/>
  <c r="K905" i="7" s="1"/>
  <c r="W905" i="7" a="1"/>
  <c r="W905" i="7" s="1"/>
  <c r="O905" i="7" a="1"/>
  <c r="O905" i="7" s="1"/>
  <c r="S905" i="7" a="1"/>
  <c r="S905" i="7" s="1"/>
  <c r="F852" i="3"/>
  <c r="E917" i="15" s="1"/>
  <c r="Q904" i="7"/>
  <c r="R904" i="7"/>
  <c r="Y904" i="7"/>
  <c r="Z904" i="7"/>
  <c r="G906" i="7"/>
  <c r="AN849" i="3"/>
  <c r="U904" i="7"/>
  <c r="V904" i="7"/>
  <c r="I908" i="7"/>
  <c r="AK853" i="3"/>
  <c r="J904" i="7"/>
  <c r="AH849" i="3"/>
  <c r="P914" i="15" s="1"/>
  <c r="AP849" i="3"/>
  <c r="E906" i="7"/>
  <c r="A914" i="15"/>
  <c r="I854" i="3"/>
  <c r="E854" i="3"/>
  <c r="C919" i="15" s="1"/>
  <c r="D854" i="3"/>
  <c r="D917" i="15" l="1"/>
  <c r="F917" i="15" s="1"/>
  <c r="J917" i="15"/>
  <c r="N917" i="15"/>
  <c r="O917" i="15"/>
  <c r="S854" i="3"/>
  <c r="AN850" i="3"/>
  <c r="W853" i="3"/>
  <c r="F908" i="7" s="1"/>
  <c r="B852" i="3"/>
  <c r="G907" i="7"/>
  <c r="N853" i="3"/>
  <c r="R853" i="3" s="1"/>
  <c r="K918" i="15" s="1"/>
  <c r="B908" i="7"/>
  <c r="H904" i="7"/>
  <c r="AQ849" i="3"/>
  <c r="AH850" i="3"/>
  <c r="P915" i="15" s="1"/>
  <c r="J905" i="7"/>
  <c r="AP850" i="3"/>
  <c r="E907" i="7"/>
  <c r="Q905" i="7"/>
  <c r="R905" i="7"/>
  <c r="AR851" i="3"/>
  <c r="AT851" i="3" s="1"/>
  <c r="AK854" i="3"/>
  <c r="I909" i="7"/>
  <c r="F853" i="3"/>
  <c r="E918" i="15" s="1"/>
  <c r="M905" i="7"/>
  <c r="N905" i="7"/>
  <c r="F854" i="3"/>
  <c r="E919" i="15" s="1"/>
  <c r="D906" i="7"/>
  <c r="P906" i="7" a="1"/>
  <c r="P906" i="7" s="1"/>
  <c r="T906" i="7" a="1"/>
  <c r="T906" i="7" s="1"/>
  <c r="S906" i="7" a="1"/>
  <c r="S906" i="7" s="1"/>
  <c r="L906" i="7" a="1"/>
  <c r="L906" i="7" s="1"/>
  <c r="K906" i="7" a="1"/>
  <c r="K906" i="7" s="1"/>
  <c r="X906" i="7" a="1"/>
  <c r="X906" i="7" s="1"/>
  <c r="W906" i="7" a="1"/>
  <c r="W906" i="7" s="1"/>
  <c r="O906" i="7" a="1"/>
  <c r="O906" i="7" s="1"/>
  <c r="A915" i="15"/>
  <c r="U905" i="7"/>
  <c r="V905" i="7"/>
  <c r="C854" i="3"/>
  <c r="B919" i="15" s="1"/>
  <c r="AA909" i="7"/>
  <c r="Q919" i="15" s="1"/>
  <c r="H854" i="3"/>
  <c r="G854" i="3"/>
  <c r="Z905" i="7"/>
  <c r="Y905" i="7"/>
  <c r="I855" i="3"/>
  <c r="D855" i="3"/>
  <c r="E855" i="3"/>
  <c r="C920" i="15" s="1"/>
  <c r="D919" i="15" l="1"/>
  <c r="F919" i="15" s="1"/>
  <c r="J919" i="15"/>
  <c r="N919" i="15"/>
  <c r="O919" i="15"/>
  <c r="D918" i="15"/>
  <c r="F918" i="15" s="1"/>
  <c r="J918" i="15"/>
  <c r="N918" i="15"/>
  <c r="O918" i="15"/>
  <c r="W854" i="3"/>
  <c r="F909" i="7" s="1"/>
  <c r="F855" i="3"/>
  <c r="E920" i="15" s="1"/>
  <c r="AA910" i="7"/>
  <c r="Q920" i="15" s="1"/>
  <c r="G855" i="3"/>
  <c r="H855" i="3"/>
  <c r="N854" i="3"/>
  <c r="R854" i="3" s="1"/>
  <c r="K919" i="15" s="1"/>
  <c r="B909" i="7"/>
  <c r="Z906" i="7"/>
  <c r="Y906" i="7"/>
  <c r="E908" i="7"/>
  <c r="C855" i="3"/>
  <c r="B920" i="15" s="1"/>
  <c r="A916" i="15"/>
  <c r="Q906" i="7"/>
  <c r="R906" i="7"/>
  <c r="B853" i="3"/>
  <c r="H905" i="7"/>
  <c r="AQ850" i="3"/>
  <c r="AR852" i="3"/>
  <c r="AT852" i="3" s="1"/>
  <c r="M906" i="7"/>
  <c r="N906" i="7"/>
  <c r="G908" i="7"/>
  <c r="J906" i="7"/>
  <c r="AH851" i="3"/>
  <c r="P916" i="15" s="1"/>
  <c r="AP851" i="3"/>
  <c r="S855" i="3"/>
  <c r="B854" i="3"/>
  <c r="I910" i="7"/>
  <c r="AK855" i="3"/>
  <c r="U906" i="7"/>
  <c r="V906" i="7"/>
  <c r="E909" i="7"/>
  <c r="T907" i="7" a="1"/>
  <c r="T907" i="7" s="1"/>
  <c r="P907" i="7" a="1"/>
  <c r="P907" i="7" s="1"/>
  <c r="X907" i="7" a="1"/>
  <c r="X907" i="7" s="1"/>
  <c r="K907" i="7" a="1"/>
  <c r="K907" i="7" s="1"/>
  <c r="D907" i="7"/>
  <c r="W907" i="7" a="1"/>
  <c r="W907" i="7" s="1"/>
  <c r="L907" i="7" a="1"/>
  <c r="L907" i="7" s="1"/>
  <c r="S907" i="7" a="1"/>
  <c r="S907" i="7" s="1"/>
  <c r="O907" i="7" a="1"/>
  <c r="O907" i="7" s="1"/>
  <c r="AN851" i="3"/>
  <c r="I856" i="3"/>
  <c r="E856" i="3"/>
  <c r="C921" i="15" s="1"/>
  <c r="D856" i="3"/>
  <c r="S856" i="3"/>
  <c r="D920" i="15" l="1"/>
  <c r="F920" i="15" s="1"/>
  <c r="J920" i="15"/>
  <c r="N920" i="15"/>
  <c r="O920" i="15"/>
  <c r="AR854" i="3"/>
  <c r="AT854" i="3" s="1"/>
  <c r="J907" i="7"/>
  <c r="AH852" i="3"/>
  <c r="P917" i="15" s="1"/>
  <c r="AP852" i="3"/>
  <c r="P909" i="7" a="1"/>
  <c r="P909" i="7" s="1"/>
  <c r="S909" i="7" a="1"/>
  <c r="S909" i="7" s="1"/>
  <c r="L909" i="7" a="1"/>
  <c r="L909" i="7" s="1"/>
  <c r="K909" i="7" a="1"/>
  <c r="K909" i="7" s="1"/>
  <c r="T909" i="7" a="1"/>
  <c r="T909" i="7" s="1"/>
  <c r="W909" i="7" a="1"/>
  <c r="W909" i="7" s="1"/>
  <c r="O909" i="7" a="1"/>
  <c r="O909" i="7" s="1"/>
  <c r="D909" i="7"/>
  <c r="X909" i="7" a="1"/>
  <c r="X909" i="7" s="1"/>
  <c r="B855" i="3"/>
  <c r="H906" i="7"/>
  <c r="AQ851" i="3"/>
  <c r="W855" i="3"/>
  <c r="F910" i="7" s="1"/>
  <c r="W908" i="7" a="1"/>
  <c r="W908" i="7" s="1"/>
  <c r="K908" i="7" a="1"/>
  <c r="K908" i="7" s="1"/>
  <c r="X908" i="7" a="1"/>
  <c r="X908" i="7" s="1"/>
  <c r="L908" i="7" a="1"/>
  <c r="L908" i="7" s="1"/>
  <c r="D908" i="7"/>
  <c r="P908" i="7" a="1"/>
  <c r="P908" i="7" s="1"/>
  <c r="T908" i="7" a="1"/>
  <c r="T908" i="7" s="1"/>
  <c r="O908" i="7" a="1"/>
  <c r="O908" i="7" s="1"/>
  <c r="S908" i="7" a="1"/>
  <c r="S908" i="7" s="1"/>
  <c r="AR853" i="3"/>
  <c r="AT853" i="3" s="1"/>
  <c r="N855" i="3"/>
  <c r="R855" i="3" s="1"/>
  <c r="K920" i="15" s="1"/>
  <c r="B910" i="7"/>
  <c r="G909" i="7"/>
  <c r="I911" i="7"/>
  <c r="G856" i="3"/>
  <c r="AA911" i="7"/>
  <c r="Q921" i="15" s="1"/>
  <c r="H856" i="3"/>
  <c r="F856" i="3"/>
  <c r="E921" i="15" s="1"/>
  <c r="M907" i="7"/>
  <c r="N907" i="7"/>
  <c r="Z907" i="7"/>
  <c r="Y907" i="7"/>
  <c r="E910" i="7"/>
  <c r="AK856" i="3"/>
  <c r="C856" i="3"/>
  <c r="B921" i="15" s="1"/>
  <c r="Q907" i="7"/>
  <c r="R907" i="7"/>
  <c r="AN852" i="3"/>
  <c r="V907" i="7"/>
  <c r="U907" i="7"/>
  <c r="A917" i="15"/>
  <c r="I857" i="3"/>
  <c r="D857" i="3"/>
  <c r="E857" i="3"/>
  <c r="C922" i="15" s="1"/>
  <c r="D921" i="15" l="1"/>
  <c r="J921" i="15"/>
  <c r="N921" i="15"/>
  <c r="O921" i="15"/>
  <c r="F921" i="15"/>
  <c r="W856" i="3"/>
  <c r="F911" i="7" s="1"/>
  <c r="AN854" i="3"/>
  <c r="R908" i="7"/>
  <c r="Q908" i="7"/>
  <c r="Z909" i="7"/>
  <c r="Y909" i="7"/>
  <c r="U909" i="7"/>
  <c r="V909" i="7"/>
  <c r="Q909" i="7"/>
  <c r="R909" i="7"/>
  <c r="AK857" i="3"/>
  <c r="A918" i="15"/>
  <c r="B911" i="7"/>
  <c r="N856" i="3"/>
  <c r="R856" i="3" s="1"/>
  <c r="K921" i="15" s="1"/>
  <c r="W910" i="7" a="1"/>
  <c r="W910" i="7" s="1"/>
  <c r="P910" i="7" a="1"/>
  <c r="P910" i="7" s="1"/>
  <c r="S910" i="7" a="1"/>
  <c r="S910" i="7" s="1"/>
  <c r="O910" i="7" a="1"/>
  <c r="O910" i="7" s="1"/>
  <c r="X910" i="7" a="1"/>
  <c r="X910" i="7" s="1"/>
  <c r="L910" i="7" a="1"/>
  <c r="L910" i="7" s="1"/>
  <c r="D910" i="7"/>
  <c r="K910" i="7" a="1"/>
  <c r="K910" i="7" s="1"/>
  <c r="T910" i="7" a="1"/>
  <c r="T910" i="7" s="1"/>
  <c r="AH854" i="3"/>
  <c r="P919" i="15" s="1"/>
  <c r="J909" i="7"/>
  <c r="AP854" i="3"/>
  <c r="I912" i="7"/>
  <c r="C857" i="3"/>
  <c r="B922" i="15" s="1"/>
  <c r="H857" i="3"/>
  <c r="AA912" i="7"/>
  <c r="Q922" i="15" s="1"/>
  <c r="G857" i="3"/>
  <c r="AN853" i="3"/>
  <c r="B856" i="3"/>
  <c r="M908" i="7"/>
  <c r="N908" i="7"/>
  <c r="AR855" i="3"/>
  <c r="AT855" i="3" s="1"/>
  <c r="N909" i="7"/>
  <c r="M909" i="7"/>
  <c r="H907" i="7"/>
  <c r="AQ852" i="3"/>
  <c r="S857" i="3"/>
  <c r="AH853" i="3"/>
  <c r="P918" i="15" s="1"/>
  <c r="J908" i="7"/>
  <c r="AP853" i="3"/>
  <c r="A919" i="15"/>
  <c r="E911" i="7"/>
  <c r="G910" i="7"/>
  <c r="V908" i="7"/>
  <c r="U908" i="7"/>
  <c r="Y908" i="7"/>
  <c r="Z908" i="7"/>
  <c r="I858" i="3"/>
  <c r="E858" i="3"/>
  <c r="C923" i="15" s="1"/>
  <c r="D858" i="3"/>
  <c r="S858" i="3" l="1"/>
  <c r="C858" i="3"/>
  <c r="B923" i="15" s="1"/>
  <c r="AA913" i="7"/>
  <c r="Q923" i="15" s="1"/>
  <c r="G858" i="3"/>
  <c r="H858" i="3"/>
  <c r="AH855" i="3"/>
  <c r="P920" i="15" s="1"/>
  <c r="J910" i="7"/>
  <c r="AP855" i="3"/>
  <c r="H909" i="7"/>
  <c r="AQ854" i="3"/>
  <c r="AK858" i="3"/>
  <c r="I913" i="7"/>
  <c r="W857" i="3"/>
  <c r="F912" i="7" s="1"/>
  <c r="N910" i="7"/>
  <c r="M910" i="7"/>
  <c r="Q910" i="7"/>
  <c r="R910" i="7"/>
  <c r="G911" i="7"/>
  <c r="F858" i="3"/>
  <c r="E923" i="15" s="1"/>
  <c r="AN855" i="3"/>
  <c r="H908" i="7"/>
  <c r="AQ853" i="3"/>
  <c r="B912" i="7"/>
  <c r="N857" i="3"/>
  <c r="R857" i="3" s="1"/>
  <c r="K922" i="15" s="1"/>
  <c r="V910" i="7"/>
  <c r="U910" i="7"/>
  <c r="Y910" i="7"/>
  <c r="Z910" i="7"/>
  <c r="F857" i="3"/>
  <c r="E922" i="15" s="1"/>
  <c r="T911" i="7" a="1"/>
  <c r="T911" i="7" s="1"/>
  <c r="X911" i="7" a="1"/>
  <c r="X911" i="7" s="1"/>
  <c r="W911" i="7" a="1"/>
  <c r="W911" i="7" s="1"/>
  <c r="K911" i="7" a="1"/>
  <c r="K911" i="7" s="1"/>
  <c r="L911" i="7" a="1"/>
  <c r="L911" i="7" s="1"/>
  <c r="O911" i="7" a="1"/>
  <c r="O911" i="7" s="1"/>
  <c r="D911" i="7"/>
  <c r="P911" i="7" a="1"/>
  <c r="P911" i="7" s="1"/>
  <c r="S911" i="7" a="1"/>
  <c r="S911" i="7" s="1"/>
  <c r="AR856" i="3"/>
  <c r="AT856" i="3" s="1"/>
  <c r="A920" i="15"/>
  <c r="I859" i="3"/>
  <c r="D859" i="3"/>
  <c r="E859" i="3"/>
  <c r="C924" i="15" s="1"/>
  <c r="D922" i="15" l="1"/>
  <c r="F922" i="15" s="1"/>
  <c r="J922" i="15"/>
  <c r="N922" i="15"/>
  <c r="O922" i="15"/>
  <c r="D923" i="15"/>
  <c r="J923" i="15"/>
  <c r="N923" i="15"/>
  <c r="O923" i="15"/>
  <c r="F923" i="15"/>
  <c r="M911" i="7"/>
  <c r="N911" i="7"/>
  <c r="V911" i="7"/>
  <c r="U911" i="7"/>
  <c r="E912" i="7"/>
  <c r="E913" i="7"/>
  <c r="AN856" i="3"/>
  <c r="W858" i="3"/>
  <c r="F913" i="7" s="1"/>
  <c r="H910" i="7"/>
  <c r="AQ855" i="3"/>
  <c r="I914" i="7"/>
  <c r="G859" i="3"/>
  <c r="H859" i="3"/>
  <c r="AA914" i="7"/>
  <c r="Q924" i="15" s="1"/>
  <c r="F859" i="3"/>
  <c r="E924" i="15" s="1"/>
  <c r="Q911" i="7"/>
  <c r="R911" i="7"/>
  <c r="B858" i="3"/>
  <c r="N858" i="3"/>
  <c r="R858" i="3" s="1"/>
  <c r="K923" i="15" s="1"/>
  <c r="B913" i="7"/>
  <c r="AK859" i="3"/>
  <c r="S859" i="3"/>
  <c r="C859" i="3"/>
  <c r="B924" i="15" s="1"/>
  <c r="Z911" i="7"/>
  <c r="Y911" i="7"/>
  <c r="B857" i="3"/>
  <c r="G912" i="7"/>
  <c r="J911" i="7"/>
  <c r="AH856" i="3"/>
  <c r="P921" i="15" s="1"/>
  <c r="AP856" i="3"/>
  <c r="A921" i="15"/>
  <c r="I860" i="3"/>
  <c r="E860" i="3"/>
  <c r="C925" i="15" s="1"/>
  <c r="D860" i="3"/>
  <c r="D924" i="15" l="1"/>
  <c r="J924" i="15"/>
  <c r="N924" i="15"/>
  <c r="O924" i="15"/>
  <c r="F924" i="15"/>
  <c r="S860" i="3"/>
  <c r="W859" i="3"/>
  <c r="F914" i="7" s="1"/>
  <c r="AR857" i="3"/>
  <c r="AT857" i="3" s="1"/>
  <c r="E914" i="7"/>
  <c r="B859" i="3"/>
  <c r="AK860" i="3"/>
  <c r="C860" i="3"/>
  <c r="B925" i="15" s="1"/>
  <c r="H911" i="7"/>
  <c r="AQ856" i="3"/>
  <c r="AR858" i="3"/>
  <c r="AT858" i="3" s="1"/>
  <c r="K912" i="7" a="1"/>
  <c r="K912" i="7" s="1"/>
  <c r="X912" i="7" a="1"/>
  <c r="X912" i="7" s="1"/>
  <c r="W912" i="7" a="1"/>
  <c r="W912" i="7" s="1"/>
  <c r="T912" i="7" a="1"/>
  <c r="T912" i="7" s="1"/>
  <c r="O912" i="7" a="1"/>
  <c r="O912" i="7" s="1"/>
  <c r="P912" i="7" a="1"/>
  <c r="P912" i="7" s="1"/>
  <c r="D912" i="7"/>
  <c r="L912" i="7" a="1"/>
  <c r="L912" i="7" s="1"/>
  <c r="S912" i="7" a="1"/>
  <c r="S912" i="7" s="1"/>
  <c r="G913" i="7"/>
  <c r="W913" i="7" a="1"/>
  <c r="W913" i="7" s="1"/>
  <c r="O913" i="7" a="1"/>
  <c r="O913" i="7" s="1"/>
  <c r="P913" i="7" a="1"/>
  <c r="P913" i="7" s="1"/>
  <c r="T913" i="7" a="1"/>
  <c r="T913" i="7" s="1"/>
  <c r="D913" i="7"/>
  <c r="L913" i="7" a="1"/>
  <c r="L913" i="7" s="1"/>
  <c r="S913" i="7" a="1"/>
  <c r="S913" i="7" s="1"/>
  <c r="K913" i="7" a="1"/>
  <c r="K913" i="7" s="1"/>
  <c r="X913" i="7" a="1"/>
  <c r="X913" i="7" s="1"/>
  <c r="I915" i="7"/>
  <c r="AA915" i="7"/>
  <c r="Q925" i="15" s="1"/>
  <c r="H860" i="3"/>
  <c r="G860" i="3"/>
  <c r="F860" i="3"/>
  <c r="E925" i="15" s="1"/>
  <c r="B914" i="7"/>
  <c r="N859" i="3"/>
  <c r="R859" i="3" s="1"/>
  <c r="K924" i="15" s="1"/>
  <c r="I861" i="3"/>
  <c r="D861" i="3"/>
  <c r="E861" i="3"/>
  <c r="C926" i="15" s="1"/>
  <c r="D925" i="15" l="1"/>
  <c r="J925" i="15"/>
  <c r="N925" i="15"/>
  <c r="O925" i="15"/>
  <c r="F925" i="15"/>
  <c r="S861" i="3"/>
  <c r="AR859" i="3"/>
  <c r="AT859" i="3" s="1"/>
  <c r="C861" i="3"/>
  <c r="B926" i="15" s="1"/>
  <c r="AA916" i="7"/>
  <c r="Q926" i="15" s="1"/>
  <c r="H861" i="3"/>
  <c r="G861" i="3"/>
  <c r="Y913" i="7"/>
  <c r="Z913" i="7"/>
  <c r="B915" i="7"/>
  <c r="N860" i="3"/>
  <c r="R860" i="3" s="1"/>
  <c r="K925" i="15" s="1"/>
  <c r="G914" i="7"/>
  <c r="E915" i="7"/>
  <c r="U913" i="7"/>
  <c r="V913" i="7"/>
  <c r="N912" i="7"/>
  <c r="M912" i="7"/>
  <c r="U912" i="7"/>
  <c r="V912" i="7"/>
  <c r="AH857" i="3"/>
  <c r="P922" i="15" s="1"/>
  <c r="J912" i="7"/>
  <c r="AP857" i="3"/>
  <c r="A923" i="15"/>
  <c r="W860" i="3"/>
  <c r="F915" i="7" s="1"/>
  <c r="AN858" i="3"/>
  <c r="I916" i="7"/>
  <c r="AK861" i="3"/>
  <c r="B860" i="3"/>
  <c r="R913" i="7"/>
  <c r="Q913" i="7"/>
  <c r="AN857" i="3"/>
  <c r="J913" i="7"/>
  <c r="AH858" i="3"/>
  <c r="P923" i="15" s="1"/>
  <c r="AP858" i="3"/>
  <c r="F861" i="3"/>
  <c r="E926" i="15" s="1"/>
  <c r="A922" i="15"/>
  <c r="N913" i="7"/>
  <c r="M913" i="7"/>
  <c r="R912" i="7"/>
  <c r="Q912" i="7"/>
  <c r="Z912" i="7"/>
  <c r="Y912" i="7"/>
  <c r="L914" i="7" a="1"/>
  <c r="L914" i="7" s="1"/>
  <c r="O914" i="7" a="1"/>
  <c r="O914" i="7" s="1"/>
  <c r="D914" i="7"/>
  <c r="S914" i="7" a="1"/>
  <c r="S914" i="7" s="1"/>
  <c r="W914" i="7" a="1"/>
  <c r="W914" i="7" s="1"/>
  <c r="K914" i="7" a="1"/>
  <c r="K914" i="7" s="1"/>
  <c r="P914" i="7" a="1"/>
  <c r="P914" i="7" s="1"/>
  <c r="X914" i="7" a="1"/>
  <c r="X914" i="7" s="1"/>
  <c r="T914" i="7" a="1"/>
  <c r="T914" i="7" s="1"/>
  <c r="I862" i="3"/>
  <c r="E862" i="3"/>
  <c r="C927" i="15" s="1"/>
  <c r="D862" i="3"/>
  <c r="D926" i="15" l="1"/>
  <c r="J926" i="15"/>
  <c r="N926" i="15"/>
  <c r="O926" i="15"/>
  <c r="F926" i="15"/>
  <c r="AR860" i="3"/>
  <c r="AT860" i="3" s="1"/>
  <c r="AK862" i="3"/>
  <c r="M914" i="7"/>
  <c r="N914" i="7"/>
  <c r="Z914" i="7"/>
  <c r="Y914" i="7"/>
  <c r="H912" i="7"/>
  <c r="AQ857" i="3"/>
  <c r="C862" i="3"/>
  <c r="B927" i="15" s="1"/>
  <c r="H862" i="3"/>
  <c r="AA917" i="7"/>
  <c r="Q927" i="15" s="1"/>
  <c r="G862" i="3"/>
  <c r="Q914" i="7"/>
  <c r="R914" i="7"/>
  <c r="B861" i="3"/>
  <c r="H913" i="7"/>
  <c r="AQ858" i="3"/>
  <c r="A924" i="15"/>
  <c r="AN859" i="3"/>
  <c r="P915" i="7" a="1"/>
  <c r="P915" i="7" s="1"/>
  <c r="X915" i="7" a="1"/>
  <c r="X915" i="7" s="1"/>
  <c r="K915" i="7" a="1"/>
  <c r="K915" i="7" s="1"/>
  <c r="D915" i="7"/>
  <c r="T915" i="7" a="1"/>
  <c r="T915" i="7" s="1"/>
  <c r="O915" i="7" a="1"/>
  <c r="O915" i="7" s="1"/>
  <c r="W915" i="7" a="1"/>
  <c r="W915" i="7" s="1"/>
  <c r="L915" i="7" a="1"/>
  <c r="L915" i="7" s="1"/>
  <c r="S915" i="7" a="1"/>
  <c r="S915" i="7" s="1"/>
  <c r="G915" i="7"/>
  <c r="F862" i="3"/>
  <c r="E927" i="15" s="1"/>
  <c r="S862" i="3"/>
  <c r="E916" i="7"/>
  <c r="AH859" i="3"/>
  <c r="P924" i="15" s="1"/>
  <c r="J914" i="7"/>
  <c r="AP859" i="3"/>
  <c r="W861" i="3"/>
  <c r="F916" i="7" s="1"/>
  <c r="N861" i="3"/>
  <c r="R861" i="3" s="1"/>
  <c r="K926" i="15" s="1"/>
  <c r="B916" i="7"/>
  <c r="I917" i="7"/>
  <c r="U914" i="7"/>
  <c r="V914" i="7"/>
  <c r="I863" i="3"/>
  <c r="D863" i="3"/>
  <c r="E863" i="3"/>
  <c r="C928" i="15" s="1"/>
  <c r="D927" i="15" l="1"/>
  <c r="J927" i="15"/>
  <c r="N927" i="15"/>
  <c r="O927" i="15"/>
  <c r="F927" i="15"/>
  <c r="W862" i="3"/>
  <c r="F917" i="7" s="1"/>
  <c r="G916" i="7"/>
  <c r="H914" i="7"/>
  <c r="AQ859" i="3"/>
  <c r="E917" i="7"/>
  <c r="M915" i="7"/>
  <c r="N915" i="7"/>
  <c r="AR861" i="3"/>
  <c r="AT861" i="3" s="1"/>
  <c r="N862" i="3"/>
  <c r="R862" i="3" s="1"/>
  <c r="K927" i="15" s="1"/>
  <c r="B917" i="7"/>
  <c r="AH860" i="3"/>
  <c r="P925" i="15" s="1"/>
  <c r="J915" i="7"/>
  <c r="AP860" i="3"/>
  <c r="C863" i="3"/>
  <c r="B928" i="15" s="1"/>
  <c r="W916" i="7" a="1"/>
  <c r="W916" i="7" s="1"/>
  <c r="S916" i="7" a="1"/>
  <c r="S916" i="7" s="1"/>
  <c r="X916" i="7" a="1"/>
  <c r="X916" i="7" s="1"/>
  <c r="L916" i="7" a="1"/>
  <c r="L916" i="7" s="1"/>
  <c r="D916" i="7"/>
  <c r="P916" i="7" a="1"/>
  <c r="P916" i="7" s="1"/>
  <c r="O916" i="7" a="1"/>
  <c r="O916" i="7" s="1"/>
  <c r="K916" i="7" a="1"/>
  <c r="K916" i="7" s="1"/>
  <c r="T916" i="7" a="1"/>
  <c r="T916" i="7" s="1"/>
  <c r="I918" i="7"/>
  <c r="AK863" i="3"/>
  <c r="S863" i="3"/>
  <c r="H863" i="3"/>
  <c r="G863" i="3"/>
  <c r="AA918" i="7"/>
  <c r="Q928" i="15" s="1"/>
  <c r="Z915" i="7"/>
  <c r="Y915" i="7"/>
  <c r="A925" i="15"/>
  <c r="AN860" i="3"/>
  <c r="B862" i="3"/>
  <c r="V915" i="7"/>
  <c r="U915" i="7"/>
  <c r="R915" i="7"/>
  <c r="Q915" i="7"/>
  <c r="I864" i="3"/>
  <c r="E864" i="3"/>
  <c r="C929" i="15" s="1"/>
  <c r="D864" i="3"/>
  <c r="S864" i="3" l="1"/>
  <c r="W863" i="3"/>
  <c r="F918" i="7" s="1"/>
  <c r="AN861" i="3"/>
  <c r="W917" i="7" a="1"/>
  <c r="W917" i="7" s="1"/>
  <c r="O917" i="7" a="1"/>
  <c r="O917" i="7" s="1"/>
  <c r="D917" i="7"/>
  <c r="S917" i="7" a="1"/>
  <c r="S917" i="7" s="1"/>
  <c r="P917" i="7" a="1"/>
  <c r="P917" i="7" s="1"/>
  <c r="T917" i="7" a="1"/>
  <c r="T917" i="7" s="1"/>
  <c r="L917" i="7" a="1"/>
  <c r="L917" i="7" s="1"/>
  <c r="K917" i="7" a="1"/>
  <c r="K917" i="7" s="1"/>
  <c r="X917" i="7" a="1"/>
  <c r="X917" i="7" s="1"/>
  <c r="U916" i="7"/>
  <c r="V916" i="7"/>
  <c r="Q916" i="7"/>
  <c r="R916" i="7"/>
  <c r="H915" i="7"/>
  <c r="AQ860" i="3"/>
  <c r="H864" i="3"/>
  <c r="G864" i="3"/>
  <c r="AA919" i="7"/>
  <c r="Q929" i="15" s="1"/>
  <c r="M916" i="7"/>
  <c r="N916" i="7"/>
  <c r="J916" i="7"/>
  <c r="AH861" i="3"/>
  <c r="P926" i="15" s="1"/>
  <c r="AP861" i="3"/>
  <c r="I919" i="7"/>
  <c r="F864" i="3"/>
  <c r="E929" i="15" s="1"/>
  <c r="AR862" i="3"/>
  <c r="AT862" i="3" s="1"/>
  <c r="F863" i="3"/>
  <c r="E928" i="15" s="1"/>
  <c r="N863" i="3"/>
  <c r="R863" i="3" s="1"/>
  <c r="K928" i="15" s="1"/>
  <c r="B918" i="7"/>
  <c r="AK864" i="3"/>
  <c r="C864" i="3"/>
  <c r="B929" i="15" s="1"/>
  <c r="A926" i="15"/>
  <c r="Y916" i="7"/>
  <c r="Z916" i="7"/>
  <c r="G917" i="7"/>
  <c r="I865" i="3"/>
  <c r="D865" i="3"/>
  <c r="E865" i="3"/>
  <c r="C930" i="15" s="1"/>
  <c r="D928" i="15" l="1"/>
  <c r="F928" i="15" s="1"/>
  <c r="J928" i="15"/>
  <c r="N928" i="15"/>
  <c r="O928" i="15"/>
  <c r="D929" i="15"/>
  <c r="J929" i="15"/>
  <c r="N929" i="15"/>
  <c r="O929" i="15"/>
  <c r="F929" i="15"/>
  <c r="S865" i="3"/>
  <c r="C865" i="3"/>
  <c r="B930" i="15" s="1"/>
  <c r="A927" i="15"/>
  <c r="G918" i="7"/>
  <c r="H865" i="3"/>
  <c r="AA920" i="7"/>
  <c r="Q930" i="15" s="1"/>
  <c r="G865" i="3"/>
  <c r="I920" i="7"/>
  <c r="AK865" i="3"/>
  <c r="B864" i="3"/>
  <c r="M917" i="7"/>
  <c r="N917" i="7"/>
  <c r="AN862" i="3"/>
  <c r="N864" i="3"/>
  <c r="R864" i="3" s="1"/>
  <c r="K929" i="15" s="1"/>
  <c r="B919" i="7"/>
  <c r="B863" i="3"/>
  <c r="E919" i="7"/>
  <c r="H916" i="7"/>
  <c r="AQ861" i="3"/>
  <c r="U917" i="7"/>
  <c r="V917" i="7"/>
  <c r="F865" i="3"/>
  <c r="E930" i="15" s="1"/>
  <c r="W864" i="3"/>
  <c r="F919" i="7" s="1"/>
  <c r="J917" i="7"/>
  <c r="AH862" i="3"/>
  <c r="P927" i="15" s="1"/>
  <c r="AP862" i="3"/>
  <c r="E918" i="7"/>
  <c r="Z917" i="7"/>
  <c r="Y917" i="7"/>
  <c r="Q917" i="7"/>
  <c r="R917" i="7"/>
  <c r="I866" i="3"/>
  <c r="E866" i="3"/>
  <c r="C931" i="15" s="1"/>
  <c r="D866" i="3"/>
  <c r="D930" i="15" l="1"/>
  <c r="J930" i="15"/>
  <c r="N930" i="15"/>
  <c r="O930" i="15"/>
  <c r="F930" i="15"/>
  <c r="AR863" i="3"/>
  <c r="AT863" i="3" s="1"/>
  <c r="P919" i="7" a="1"/>
  <c r="P919" i="7" s="1"/>
  <c r="D919" i="7"/>
  <c r="T919" i="7" a="1"/>
  <c r="T919" i="7" s="1"/>
  <c r="S919" i="7" a="1"/>
  <c r="S919" i="7" s="1"/>
  <c r="L919" i="7" a="1"/>
  <c r="L919" i="7" s="1"/>
  <c r="K919" i="7" a="1"/>
  <c r="K919" i="7" s="1"/>
  <c r="W919" i="7" a="1"/>
  <c r="W919" i="7" s="1"/>
  <c r="X919" i="7" a="1"/>
  <c r="X919" i="7" s="1"/>
  <c r="O919" i="7" a="1"/>
  <c r="O919" i="7" s="1"/>
  <c r="AR864" i="3"/>
  <c r="AT864" i="3" s="1"/>
  <c r="B920" i="7"/>
  <c r="N865" i="3"/>
  <c r="R865" i="3" s="1"/>
  <c r="K930" i="15" s="1"/>
  <c r="G919" i="7"/>
  <c r="C866" i="3"/>
  <c r="B931" i="15" s="1"/>
  <c r="E920" i="7"/>
  <c r="S866" i="3"/>
  <c r="F866" i="3"/>
  <c r="E931" i="15" s="1"/>
  <c r="K918" i="7" a="1"/>
  <c r="K918" i="7" s="1"/>
  <c r="O918" i="7" a="1"/>
  <c r="O918" i="7" s="1"/>
  <c r="W918" i="7" a="1"/>
  <c r="W918" i="7" s="1"/>
  <c r="X918" i="7" a="1"/>
  <c r="X918" i="7" s="1"/>
  <c r="T918" i="7" a="1"/>
  <c r="T918" i="7" s="1"/>
  <c r="S918" i="7" a="1"/>
  <c r="S918" i="7" s="1"/>
  <c r="L918" i="7" a="1"/>
  <c r="L918" i="7" s="1"/>
  <c r="D918" i="7"/>
  <c r="P918" i="7" a="1"/>
  <c r="P918" i="7" s="1"/>
  <c r="B865" i="3"/>
  <c r="W865" i="3"/>
  <c r="F920" i="7" s="1"/>
  <c r="G866" i="3"/>
  <c r="H866" i="3"/>
  <c r="AA921" i="7"/>
  <c r="Q931" i="15" s="1"/>
  <c r="H917" i="7"/>
  <c r="AQ862" i="3"/>
  <c r="AK866" i="3"/>
  <c r="I921" i="7"/>
  <c r="I867" i="3"/>
  <c r="D867" i="3"/>
  <c r="E867" i="3"/>
  <c r="C932" i="15" s="1"/>
  <c r="D931" i="15" l="1"/>
  <c r="F931" i="15" s="1"/>
  <c r="J931" i="15"/>
  <c r="N931" i="15"/>
  <c r="O931" i="15"/>
  <c r="AK867" i="3"/>
  <c r="S867" i="3"/>
  <c r="Q918" i="7"/>
  <c r="R918" i="7"/>
  <c r="U918" i="7"/>
  <c r="V918" i="7"/>
  <c r="A928" i="15"/>
  <c r="G920" i="7"/>
  <c r="N919" i="7"/>
  <c r="M919" i="7"/>
  <c r="R919" i="7"/>
  <c r="Q919" i="7"/>
  <c r="E921" i="7"/>
  <c r="A929" i="15"/>
  <c r="D920" i="7"/>
  <c r="S920" i="7" a="1"/>
  <c r="S920" i="7" s="1"/>
  <c r="P920" i="7" a="1"/>
  <c r="P920" i="7" s="1"/>
  <c r="X920" i="7" a="1"/>
  <c r="X920" i="7" s="1"/>
  <c r="W920" i="7" a="1"/>
  <c r="W920" i="7" s="1"/>
  <c r="T920" i="7" a="1"/>
  <c r="T920" i="7" s="1"/>
  <c r="K920" i="7" a="1"/>
  <c r="K920" i="7" s="1"/>
  <c r="L920" i="7" a="1"/>
  <c r="L920" i="7" s="1"/>
  <c r="O920" i="7" a="1"/>
  <c r="O920" i="7" s="1"/>
  <c r="AN864" i="3"/>
  <c r="I922" i="7"/>
  <c r="AR865" i="3"/>
  <c r="AT865" i="3" s="1"/>
  <c r="W866" i="3"/>
  <c r="F921" i="7" s="1"/>
  <c r="J919" i="7"/>
  <c r="AH864" i="3"/>
  <c r="P929" i="15" s="1"/>
  <c r="AP864" i="3"/>
  <c r="H867" i="3"/>
  <c r="G867" i="3"/>
  <c r="AA922" i="7"/>
  <c r="Q932" i="15" s="1"/>
  <c r="AN863" i="3"/>
  <c r="Y918" i="7"/>
  <c r="Z918" i="7"/>
  <c r="B866" i="3"/>
  <c r="N866" i="3"/>
  <c r="R866" i="3" s="1"/>
  <c r="K931" i="15" s="1"/>
  <c r="B921" i="7"/>
  <c r="Y919" i="7"/>
  <c r="Z919" i="7"/>
  <c r="C867" i="3"/>
  <c r="B932" i="15" s="1"/>
  <c r="AH863" i="3"/>
  <c r="P928" i="15" s="1"/>
  <c r="J918" i="7"/>
  <c r="AP863" i="3"/>
  <c r="M918" i="7"/>
  <c r="N918" i="7"/>
  <c r="V919" i="7"/>
  <c r="U919" i="7"/>
  <c r="I868" i="3"/>
  <c r="E868" i="3"/>
  <c r="C933" i="15" s="1"/>
  <c r="D868" i="3"/>
  <c r="W867" i="3" l="1"/>
  <c r="F922" i="7" s="1"/>
  <c r="F868" i="3"/>
  <c r="E933" i="15" s="1"/>
  <c r="I923" i="7"/>
  <c r="S868" i="3"/>
  <c r="G868" i="3"/>
  <c r="H868" i="3"/>
  <c r="AA923" i="7"/>
  <c r="Q933" i="15" s="1"/>
  <c r="AK868" i="3"/>
  <c r="C868" i="3"/>
  <c r="B933" i="15" s="1"/>
  <c r="AH865" i="3"/>
  <c r="P930" i="15" s="1"/>
  <c r="J920" i="7"/>
  <c r="AP865" i="3"/>
  <c r="H918" i="7"/>
  <c r="AQ863" i="3"/>
  <c r="B922" i="7"/>
  <c r="N867" i="3"/>
  <c r="R867" i="3" s="1"/>
  <c r="K932" i="15" s="1"/>
  <c r="AR866" i="3"/>
  <c r="AT866" i="3" s="1"/>
  <c r="H919" i="7"/>
  <c r="AQ864" i="3"/>
  <c r="N920" i="7"/>
  <c r="M920" i="7"/>
  <c r="Z920" i="7"/>
  <c r="Y920" i="7"/>
  <c r="A930" i="15"/>
  <c r="R920" i="7"/>
  <c r="Q920" i="7"/>
  <c r="F867" i="3"/>
  <c r="E932" i="15" s="1"/>
  <c r="G921" i="7"/>
  <c r="U920" i="7"/>
  <c r="V920" i="7"/>
  <c r="D921" i="7"/>
  <c r="L921" i="7" a="1"/>
  <c r="L921" i="7" s="1"/>
  <c r="K921" i="7" a="1"/>
  <c r="K921" i="7" s="1"/>
  <c r="S921" i="7" a="1"/>
  <c r="S921" i="7" s="1"/>
  <c r="T921" i="7" a="1"/>
  <c r="T921" i="7" s="1"/>
  <c r="W921" i="7" a="1"/>
  <c r="W921" i="7" s="1"/>
  <c r="X921" i="7" a="1"/>
  <c r="X921" i="7" s="1"/>
  <c r="O921" i="7" a="1"/>
  <c r="O921" i="7" s="1"/>
  <c r="P921" i="7" a="1"/>
  <c r="P921" i="7" s="1"/>
  <c r="AN865" i="3"/>
  <c r="I869" i="3"/>
  <c r="D869" i="3"/>
  <c r="E869" i="3"/>
  <c r="C934" i="15" s="1"/>
  <c r="D932" i="15" l="1"/>
  <c r="F932" i="15" s="1"/>
  <c r="J932" i="15"/>
  <c r="N932" i="15"/>
  <c r="O932" i="15"/>
  <c r="D933" i="15"/>
  <c r="F933" i="15" s="1"/>
  <c r="J933" i="15"/>
  <c r="N933" i="15"/>
  <c r="O933" i="15"/>
  <c r="S869" i="3"/>
  <c r="J921" i="7"/>
  <c r="AH866" i="3"/>
  <c r="P931" i="15" s="1"/>
  <c r="AP866" i="3"/>
  <c r="AA924" i="7"/>
  <c r="Q934" i="15" s="1"/>
  <c r="G869" i="3"/>
  <c r="H869" i="3"/>
  <c r="Q921" i="7"/>
  <c r="R921" i="7"/>
  <c r="U921" i="7"/>
  <c r="V921" i="7"/>
  <c r="E922" i="7"/>
  <c r="F869" i="3"/>
  <c r="E934" i="15" s="1"/>
  <c r="B867" i="3"/>
  <c r="C869" i="3"/>
  <c r="B934" i="15" s="1"/>
  <c r="I924" i="7"/>
  <c r="AK869" i="3"/>
  <c r="AN866" i="3"/>
  <c r="W868" i="3"/>
  <c r="F923" i="7" s="1"/>
  <c r="H920" i="7"/>
  <c r="AQ865" i="3"/>
  <c r="Y921" i="7"/>
  <c r="Z921" i="7"/>
  <c r="B868" i="3"/>
  <c r="N921" i="7"/>
  <c r="M921" i="7"/>
  <c r="G922" i="7"/>
  <c r="A931" i="15"/>
  <c r="B923" i="7"/>
  <c r="N868" i="3"/>
  <c r="R868" i="3" s="1"/>
  <c r="K933" i="15" s="1"/>
  <c r="E923" i="7"/>
  <c r="I870" i="3"/>
  <c r="E870" i="3"/>
  <c r="C935" i="15" s="1"/>
  <c r="D870" i="3"/>
  <c r="D934" i="15" l="1"/>
  <c r="J934" i="15"/>
  <c r="N934" i="15"/>
  <c r="O934" i="15"/>
  <c r="F934" i="15"/>
  <c r="S870" i="3"/>
  <c r="W869" i="3"/>
  <c r="F924" i="7" s="1"/>
  <c r="F870" i="3"/>
  <c r="E935" i="15" s="1"/>
  <c r="AR867" i="3"/>
  <c r="AT867" i="3" s="1"/>
  <c r="N869" i="3"/>
  <c r="R869" i="3" s="1"/>
  <c r="K934" i="15" s="1"/>
  <c r="B924" i="7"/>
  <c r="B869" i="3"/>
  <c r="AK870" i="3"/>
  <c r="I925" i="7"/>
  <c r="C870" i="3"/>
  <c r="B935" i="15" s="1"/>
  <c r="G870" i="3"/>
  <c r="H870" i="3"/>
  <c r="AA925" i="7"/>
  <c r="Q935" i="15" s="1"/>
  <c r="G923" i="7"/>
  <c r="AR868" i="3"/>
  <c r="AT868" i="3" s="1"/>
  <c r="S923" i="7" a="1"/>
  <c r="S923" i="7" s="1"/>
  <c r="K923" i="7" a="1"/>
  <c r="K923" i="7" s="1"/>
  <c r="T923" i="7" a="1"/>
  <c r="T923" i="7" s="1"/>
  <c r="X923" i="7" a="1"/>
  <c r="X923" i="7" s="1"/>
  <c r="W923" i="7" a="1"/>
  <c r="W923" i="7" s="1"/>
  <c r="D923" i="7"/>
  <c r="O923" i="7" a="1"/>
  <c r="O923" i="7" s="1"/>
  <c r="L923" i="7" a="1"/>
  <c r="L923" i="7" s="1"/>
  <c r="P923" i="7" a="1"/>
  <c r="P923" i="7" s="1"/>
  <c r="H921" i="7"/>
  <c r="AQ866" i="3"/>
  <c r="E924" i="7"/>
  <c r="L922" i="7" a="1"/>
  <c r="L922" i="7" s="1"/>
  <c r="O922" i="7" a="1"/>
  <c r="O922" i="7" s="1"/>
  <c r="D922" i="7"/>
  <c r="P922" i="7" a="1"/>
  <c r="P922" i="7" s="1"/>
  <c r="T922" i="7" a="1"/>
  <c r="T922" i="7" s="1"/>
  <c r="X922" i="7" a="1"/>
  <c r="X922" i="7" s="1"/>
  <c r="K922" i="7" a="1"/>
  <c r="K922" i="7" s="1"/>
  <c r="S922" i="7" a="1"/>
  <c r="S922" i="7" s="1"/>
  <c r="W922" i="7" a="1"/>
  <c r="W922" i="7" s="1"/>
  <c r="I871" i="3"/>
  <c r="D871" i="3"/>
  <c r="E871" i="3"/>
  <c r="C936" i="15" s="1"/>
  <c r="D935" i="15" l="1"/>
  <c r="F935" i="15" s="1"/>
  <c r="J935" i="15"/>
  <c r="N935" i="15"/>
  <c r="O935" i="15"/>
  <c r="AA926" i="7"/>
  <c r="Q936" i="15" s="1"/>
  <c r="G871" i="3"/>
  <c r="H871" i="3"/>
  <c r="J922" i="7"/>
  <c r="AH867" i="3"/>
  <c r="P932" i="15" s="1"/>
  <c r="AP867" i="3"/>
  <c r="R923" i="7"/>
  <c r="Q923" i="7"/>
  <c r="I926" i="7"/>
  <c r="C871" i="3"/>
  <c r="B936" i="15" s="1"/>
  <c r="Z922" i="7"/>
  <c r="Y922" i="7"/>
  <c r="AN867" i="3"/>
  <c r="N923" i="7"/>
  <c r="M923" i="7"/>
  <c r="Z923" i="7"/>
  <c r="Y923" i="7"/>
  <c r="E925" i="7"/>
  <c r="AK871" i="3"/>
  <c r="S871" i="3"/>
  <c r="U922" i="7"/>
  <c r="V922" i="7"/>
  <c r="M922" i="7"/>
  <c r="N922" i="7"/>
  <c r="AN868" i="3"/>
  <c r="U923" i="7"/>
  <c r="V923" i="7"/>
  <c r="B870" i="3"/>
  <c r="A932" i="15"/>
  <c r="N870" i="3"/>
  <c r="R870" i="3" s="1"/>
  <c r="K935" i="15" s="1"/>
  <c r="B925" i="7"/>
  <c r="AR869" i="3"/>
  <c r="AT869" i="3" s="1"/>
  <c r="F871" i="3"/>
  <c r="E936" i="15" s="1"/>
  <c r="A933" i="15"/>
  <c r="W870" i="3"/>
  <c r="F925" i="7" s="1"/>
  <c r="R922" i="7"/>
  <c r="Q922" i="7"/>
  <c r="X924" i="7" a="1"/>
  <c r="X924" i="7" s="1"/>
  <c r="T924" i="7" a="1"/>
  <c r="T924" i="7" s="1"/>
  <c r="S924" i="7" a="1"/>
  <c r="S924" i="7" s="1"/>
  <c r="O924" i="7" a="1"/>
  <c r="O924" i="7" s="1"/>
  <c r="W924" i="7" a="1"/>
  <c r="W924" i="7" s="1"/>
  <c r="L924" i="7" a="1"/>
  <c r="L924" i="7" s="1"/>
  <c r="P924" i="7" a="1"/>
  <c r="P924" i="7" s="1"/>
  <c r="K924" i="7" a="1"/>
  <c r="K924" i="7" s="1"/>
  <c r="D924" i="7"/>
  <c r="J923" i="7"/>
  <c r="AH868" i="3"/>
  <c r="P933" i="15" s="1"/>
  <c r="AP868" i="3"/>
  <c r="G924" i="7"/>
  <c r="I872" i="3"/>
  <c r="E872" i="3"/>
  <c r="C937" i="15" s="1"/>
  <c r="D872" i="3"/>
  <c r="S872" i="3"/>
  <c r="D936" i="15" l="1"/>
  <c r="J936" i="15"/>
  <c r="N936" i="15"/>
  <c r="O936" i="15"/>
  <c r="F936" i="15"/>
  <c r="W871" i="3"/>
  <c r="F926" i="7" s="1"/>
  <c r="I927" i="7"/>
  <c r="H872" i="3"/>
  <c r="AA927" i="7"/>
  <c r="Q937" i="15" s="1"/>
  <c r="G872" i="3"/>
  <c r="G925" i="7"/>
  <c r="AR870" i="3"/>
  <c r="AT870" i="3" s="1"/>
  <c r="S925" i="7" a="1"/>
  <c r="S925" i="7" s="1"/>
  <c r="D925" i="7"/>
  <c r="K925" i="7" a="1"/>
  <c r="K925" i="7" s="1"/>
  <c r="L925" i="7" a="1"/>
  <c r="L925" i="7" s="1"/>
  <c r="O925" i="7" a="1"/>
  <c r="O925" i="7" s="1"/>
  <c r="W925" i="7" a="1"/>
  <c r="W925" i="7" s="1"/>
  <c r="P925" i="7" a="1"/>
  <c r="P925" i="7" s="1"/>
  <c r="T925" i="7" a="1"/>
  <c r="T925" i="7" s="1"/>
  <c r="X925" i="7" a="1"/>
  <c r="X925" i="7" s="1"/>
  <c r="H923" i="7"/>
  <c r="AQ868" i="3"/>
  <c r="R924" i="7"/>
  <c r="Q924" i="7"/>
  <c r="AK872" i="3"/>
  <c r="C872" i="3"/>
  <c r="B937" i="15" s="1"/>
  <c r="N924" i="7"/>
  <c r="M924" i="7"/>
  <c r="V924" i="7"/>
  <c r="U924" i="7"/>
  <c r="AN869" i="3"/>
  <c r="E926" i="7"/>
  <c r="N871" i="3"/>
  <c r="R871" i="3" s="1"/>
  <c r="K936" i="15" s="1"/>
  <c r="B926" i="7"/>
  <c r="Y924" i="7"/>
  <c r="Z924" i="7"/>
  <c r="AH869" i="3"/>
  <c r="P934" i="15" s="1"/>
  <c r="J924" i="7"/>
  <c r="AP869" i="3"/>
  <c r="B871" i="3"/>
  <c r="A934" i="15"/>
  <c r="H922" i="7"/>
  <c r="AQ867" i="3"/>
  <c r="I873" i="3"/>
  <c r="D873" i="3"/>
  <c r="E873" i="3"/>
  <c r="C938" i="15" s="1"/>
  <c r="S873" i="3" l="1"/>
  <c r="T926" i="7" a="1"/>
  <c r="T926" i="7" s="1"/>
  <c r="D926" i="7"/>
  <c r="L926" i="7" a="1"/>
  <c r="L926" i="7" s="1"/>
  <c r="W926" i="7" a="1"/>
  <c r="W926" i="7" s="1"/>
  <c r="S926" i="7" a="1"/>
  <c r="S926" i="7" s="1"/>
  <c r="X926" i="7" a="1"/>
  <c r="X926" i="7" s="1"/>
  <c r="P926" i="7" a="1"/>
  <c r="P926" i="7" s="1"/>
  <c r="K926" i="7" a="1"/>
  <c r="K926" i="7" s="1"/>
  <c r="O926" i="7" a="1"/>
  <c r="O926" i="7" s="1"/>
  <c r="N872" i="3"/>
  <c r="R872" i="3" s="1"/>
  <c r="K937" i="15" s="1"/>
  <c r="B927" i="7"/>
  <c r="Y925" i="7"/>
  <c r="Z925" i="7"/>
  <c r="F872" i="3"/>
  <c r="E937" i="15" s="1"/>
  <c r="V925" i="7"/>
  <c r="U925" i="7"/>
  <c r="N925" i="7"/>
  <c r="M925" i="7"/>
  <c r="C873" i="3"/>
  <c r="B938" i="15" s="1"/>
  <c r="H873" i="3"/>
  <c r="AA928" i="7"/>
  <c r="Q938" i="15" s="1"/>
  <c r="G873" i="3"/>
  <c r="J925" i="7"/>
  <c r="AH870" i="3"/>
  <c r="P935" i="15" s="1"/>
  <c r="AP870" i="3"/>
  <c r="I928" i="7"/>
  <c r="AK873" i="3"/>
  <c r="A935" i="15"/>
  <c r="AN870" i="3"/>
  <c r="H924" i="7"/>
  <c r="AQ869" i="3"/>
  <c r="G926" i="7"/>
  <c r="Q925" i="7"/>
  <c r="R925" i="7"/>
  <c r="W872" i="3"/>
  <c r="F927" i="7" s="1"/>
  <c r="AR871" i="3"/>
  <c r="AT871" i="3" s="1"/>
  <c r="I874" i="3"/>
  <c r="E874" i="3"/>
  <c r="C939" i="15" s="1"/>
  <c r="D874" i="3"/>
  <c r="D937" i="15" l="1"/>
  <c r="F937" i="15" s="1"/>
  <c r="J937" i="15"/>
  <c r="N937" i="15"/>
  <c r="O937" i="15"/>
  <c r="F874" i="3"/>
  <c r="E939" i="15" s="1"/>
  <c r="S874" i="3"/>
  <c r="N873" i="3"/>
  <c r="R873" i="3" s="1"/>
  <c r="K938" i="15" s="1"/>
  <c r="B928" i="7"/>
  <c r="B872" i="3"/>
  <c r="V926" i="7"/>
  <c r="U926" i="7"/>
  <c r="F873" i="3"/>
  <c r="E938" i="15" s="1"/>
  <c r="E927" i="7"/>
  <c r="A936" i="15"/>
  <c r="AH871" i="3"/>
  <c r="P936" i="15" s="1"/>
  <c r="J926" i="7"/>
  <c r="AP871" i="3"/>
  <c r="AN871" i="3"/>
  <c r="C874" i="3"/>
  <c r="B939" i="15" s="1"/>
  <c r="AA929" i="7"/>
  <c r="Q939" i="15" s="1"/>
  <c r="G874" i="3"/>
  <c r="H874" i="3"/>
  <c r="AK874" i="3"/>
  <c r="I929" i="7"/>
  <c r="H925" i="7"/>
  <c r="AQ870" i="3"/>
  <c r="W873" i="3"/>
  <c r="F928" i="7" s="1"/>
  <c r="Q926" i="7"/>
  <c r="R926" i="7"/>
  <c r="N926" i="7"/>
  <c r="M926" i="7"/>
  <c r="G927" i="7"/>
  <c r="Y926" i="7"/>
  <c r="Z926" i="7"/>
  <c r="I875" i="3"/>
  <c r="D875" i="3"/>
  <c r="E875" i="3"/>
  <c r="C940" i="15" s="1"/>
  <c r="D938" i="15" l="1"/>
  <c r="F938" i="15" s="1"/>
  <c r="J938" i="15"/>
  <c r="N938" i="15"/>
  <c r="O938" i="15"/>
  <c r="D939" i="15"/>
  <c r="F939" i="15" s="1"/>
  <c r="J939" i="15"/>
  <c r="N939" i="15"/>
  <c r="O939" i="15"/>
  <c r="C875" i="3"/>
  <c r="B940" i="15" s="1"/>
  <c r="W874" i="3"/>
  <c r="F929" i="7" s="1"/>
  <c r="H926" i="7"/>
  <c r="AQ871" i="3"/>
  <c r="L927" i="7" a="1"/>
  <c r="L927" i="7" s="1"/>
  <c r="P927" i="7" a="1"/>
  <c r="P927" i="7" s="1"/>
  <c r="D927" i="7"/>
  <c r="W927" i="7" a="1"/>
  <c r="W927" i="7" s="1"/>
  <c r="T927" i="7" a="1"/>
  <c r="T927" i="7" s="1"/>
  <c r="X927" i="7" a="1"/>
  <c r="X927" i="7" s="1"/>
  <c r="O927" i="7" a="1"/>
  <c r="O927" i="7" s="1"/>
  <c r="S927" i="7" a="1"/>
  <c r="S927" i="7" s="1"/>
  <c r="K927" i="7" a="1"/>
  <c r="K927" i="7" s="1"/>
  <c r="E928" i="7"/>
  <c r="B874" i="3"/>
  <c r="AA930" i="7"/>
  <c r="Q940" i="15" s="1"/>
  <c r="G875" i="3"/>
  <c r="H875" i="3"/>
  <c r="B873" i="3"/>
  <c r="I930" i="7"/>
  <c r="AK875" i="3"/>
  <c r="S875" i="3"/>
  <c r="N874" i="3"/>
  <c r="R874" i="3" s="1"/>
  <c r="K939" i="15" s="1"/>
  <c r="B929" i="7"/>
  <c r="AR872" i="3"/>
  <c r="AT872" i="3" s="1"/>
  <c r="E929" i="7"/>
  <c r="G928" i="7"/>
  <c r="F875" i="3"/>
  <c r="E940" i="15" s="1"/>
  <c r="I876" i="3"/>
  <c r="E876" i="3"/>
  <c r="C941" i="15" s="1"/>
  <c r="D876" i="3"/>
  <c r="S876" i="3"/>
  <c r="D940" i="15" l="1"/>
  <c r="J940" i="15"/>
  <c r="N940" i="15"/>
  <c r="O940" i="15"/>
  <c r="F940" i="15"/>
  <c r="W875" i="3"/>
  <c r="F930" i="7" s="1"/>
  <c r="F876" i="3"/>
  <c r="E941" i="15" s="1"/>
  <c r="AR873" i="3"/>
  <c r="AT873" i="3" s="1"/>
  <c r="E930" i="7"/>
  <c r="A937" i="15"/>
  <c r="O928" i="7" a="1"/>
  <c r="O928" i="7" s="1"/>
  <c r="X928" i="7" a="1"/>
  <c r="X928" i="7" s="1"/>
  <c r="S928" i="7" a="1"/>
  <c r="S928" i="7" s="1"/>
  <c r="D928" i="7"/>
  <c r="W928" i="7" a="1"/>
  <c r="W928" i="7" s="1"/>
  <c r="T928" i="7" a="1"/>
  <c r="T928" i="7" s="1"/>
  <c r="P928" i="7" a="1"/>
  <c r="P928" i="7" s="1"/>
  <c r="L928" i="7" a="1"/>
  <c r="L928" i="7" s="1"/>
  <c r="K928" i="7" a="1"/>
  <c r="K928" i="7" s="1"/>
  <c r="Y927" i="7"/>
  <c r="Z927" i="7"/>
  <c r="R927" i="7"/>
  <c r="Q927" i="7"/>
  <c r="G876" i="3"/>
  <c r="H876" i="3"/>
  <c r="AA931" i="7"/>
  <c r="Q941" i="15" s="1"/>
  <c r="AK876" i="3"/>
  <c r="C876" i="3"/>
  <c r="B941" i="15" s="1"/>
  <c r="B875" i="3"/>
  <c r="AR874" i="3"/>
  <c r="AT874" i="3" s="1"/>
  <c r="V927" i="7"/>
  <c r="U927" i="7"/>
  <c r="N927" i="7"/>
  <c r="M927" i="7"/>
  <c r="I931" i="7"/>
  <c r="AP872" i="3"/>
  <c r="J927" i="7"/>
  <c r="AH872" i="3"/>
  <c r="P937" i="15" s="1"/>
  <c r="N875" i="3"/>
  <c r="R875" i="3" s="1"/>
  <c r="K940" i="15" s="1"/>
  <c r="B930" i="7"/>
  <c r="O929" i="7" a="1"/>
  <c r="O929" i="7" s="1"/>
  <c r="S929" i="7" a="1"/>
  <c r="S929" i="7" s="1"/>
  <c r="P929" i="7" a="1"/>
  <c r="P929" i="7" s="1"/>
  <c r="W929" i="7" a="1"/>
  <c r="W929" i="7" s="1"/>
  <c r="T929" i="7" a="1"/>
  <c r="T929" i="7" s="1"/>
  <c r="X929" i="7" a="1"/>
  <c r="X929" i="7" s="1"/>
  <c r="K929" i="7" a="1"/>
  <c r="K929" i="7" s="1"/>
  <c r="L929" i="7" a="1"/>
  <c r="L929" i="7" s="1"/>
  <c r="D929" i="7"/>
  <c r="AN872" i="3"/>
  <c r="G929" i="7"/>
  <c r="I877" i="3"/>
  <c r="D877" i="3"/>
  <c r="E877" i="3"/>
  <c r="C942" i="15" s="1"/>
  <c r="S877" i="3"/>
  <c r="D941" i="15" l="1"/>
  <c r="F941" i="15" s="1"/>
  <c r="J941" i="15"/>
  <c r="N941" i="15"/>
  <c r="O941" i="15"/>
  <c r="M929" i="7"/>
  <c r="N929" i="7"/>
  <c r="G930" i="7"/>
  <c r="H927" i="7"/>
  <c r="AQ872" i="3"/>
  <c r="X930" i="7" a="1"/>
  <c r="X930" i="7" s="1"/>
  <c r="W930" i="7" a="1"/>
  <c r="W930" i="7" s="1"/>
  <c r="P930" i="7" a="1"/>
  <c r="P930" i="7" s="1"/>
  <c r="L930" i="7" a="1"/>
  <c r="L930" i="7" s="1"/>
  <c r="O930" i="7" a="1"/>
  <c r="O930" i="7" s="1"/>
  <c r="K930" i="7" a="1"/>
  <c r="K930" i="7" s="1"/>
  <c r="S930" i="7" a="1"/>
  <c r="S930" i="7" s="1"/>
  <c r="T930" i="7" a="1"/>
  <c r="T930" i="7" s="1"/>
  <c r="D930" i="7"/>
  <c r="A938" i="15"/>
  <c r="Q929" i="7"/>
  <c r="R929" i="7"/>
  <c r="J928" i="7"/>
  <c r="AH873" i="3"/>
  <c r="P938" i="15" s="1"/>
  <c r="AP873" i="3"/>
  <c r="A939" i="15"/>
  <c r="B931" i="7"/>
  <c r="N876" i="3"/>
  <c r="R876" i="3" s="1"/>
  <c r="K941" i="15" s="1"/>
  <c r="N928" i="7"/>
  <c r="M928" i="7"/>
  <c r="AK877" i="3"/>
  <c r="AA932" i="7"/>
  <c r="Q942" i="15" s="1"/>
  <c r="G877" i="3"/>
  <c r="H877" i="3"/>
  <c r="Y929" i="7"/>
  <c r="Z929" i="7"/>
  <c r="AN874" i="3"/>
  <c r="AN873" i="3"/>
  <c r="W876" i="3"/>
  <c r="F931" i="7" s="1"/>
  <c r="AR875" i="3"/>
  <c r="AT875" i="3" s="1"/>
  <c r="R928" i="7"/>
  <c r="Q928" i="7"/>
  <c r="E931" i="7"/>
  <c r="I932" i="7"/>
  <c r="C877" i="3"/>
  <c r="B942" i="15" s="1"/>
  <c r="U929" i="7"/>
  <c r="V929" i="7"/>
  <c r="J929" i="7"/>
  <c r="AH874" i="3"/>
  <c r="P939" i="15" s="1"/>
  <c r="AP874" i="3"/>
  <c r="U928" i="7"/>
  <c r="V928" i="7"/>
  <c r="Y928" i="7"/>
  <c r="Z928" i="7"/>
  <c r="B876" i="3"/>
  <c r="I878" i="3"/>
  <c r="E878" i="3"/>
  <c r="C943" i="15" s="1"/>
  <c r="D878" i="3"/>
  <c r="S878" i="3"/>
  <c r="W877" i="3" l="1"/>
  <c r="F932" i="7" s="1"/>
  <c r="F877" i="3"/>
  <c r="E942" i="15" s="1"/>
  <c r="O931" i="7" a="1"/>
  <c r="O931" i="7" s="1"/>
  <c r="P931" i="7" a="1"/>
  <c r="P931" i="7" s="1"/>
  <c r="L931" i="7" a="1"/>
  <c r="L931" i="7" s="1"/>
  <c r="K931" i="7" a="1"/>
  <c r="K931" i="7" s="1"/>
  <c r="W931" i="7" a="1"/>
  <c r="W931" i="7" s="1"/>
  <c r="S931" i="7" a="1"/>
  <c r="S931" i="7" s="1"/>
  <c r="T931" i="7" a="1"/>
  <c r="T931" i="7" s="1"/>
  <c r="D931" i="7"/>
  <c r="X931" i="7" a="1"/>
  <c r="X931" i="7" s="1"/>
  <c r="G931" i="7"/>
  <c r="Y930" i="7"/>
  <c r="Z930" i="7"/>
  <c r="J930" i="7"/>
  <c r="AH875" i="3"/>
  <c r="P940" i="15" s="1"/>
  <c r="AP875" i="3"/>
  <c r="AK878" i="3"/>
  <c r="I933" i="7"/>
  <c r="N877" i="3"/>
  <c r="R877" i="3" s="1"/>
  <c r="K942" i="15" s="1"/>
  <c r="B932" i="7"/>
  <c r="A940" i="15"/>
  <c r="U930" i="7"/>
  <c r="V930" i="7"/>
  <c r="N930" i="7"/>
  <c r="M930" i="7"/>
  <c r="AN875" i="3"/>
  <c r="C878" i="3"/>
  <c r="B943" i="15" s="1"/>
  <c r="AA933" i="7"/>
  <c r="Q943" i="15" s="1"/>
  <c r="G878" i="3"/>
  <c r="H878" i="3"/>
  <c r="AR876" i="3"/>
  <c r="AT876" i="3" s="1"/>
  <c r="H929" i="7"/>
  <c r="AQ874" i="3"/>
  <c r="R930" i="7"/>
  <c r="Q930" i="7"/>
  <c r="H928" i="7"/>
  <c r="AQ873" i="3"/>
  <c r="F878" i="3"/>
  <c r="E943" i="15" s="1"/>
  <c r="I879" i="3"/>
  <c r="D879" i="3"/>
  <c r="E879" i="3"/>
  <c r="C944" i="15" s="1"/>
  <c r="D943" i="15" l="1"/>
  <c r="J943" i="15"/>
  <c r="N943" i="15"/>
  <c r="O943" i="15"/>
  <c r="F943" i="15"/>
  <c r="D942" i="15"/>
  <c r="F942" i="15" s="1"/>
  <c r="J942" i="15"/>
  <c r="N942" i="15"/>
  <c r="O942" i="15"/>
  <c r="B933" i="7"/>
  <c r="N878" i="3"/>
  <c r="R878" i="3" s="1"/>
  <c r="K943" i="15" s="1"/>
  <c r="V931" i="7"/>
  <c r="U931" i="7"/>
  <c r="N931" i="7"/>
  <c r="M931" i="7"/>
  <c r="I934" i="7"/>
  <c r="W878" i="3"/>
  <c r="F933" i="7" s="1"/>
  <c r="AK879" i="3"/>
  <c r="S879" i="3"/>
  <c r="E933" i="7"/>
  <c r="J931" i="7"/>
  <c r="AH876" i="3"/>
  <c r="P941" i="15" s="1"/>
  <c r="AP876" i="3"/>
  <c r="A941" i="15"/>
  <c r="R931" i="7"/>
  <c r="Q931" i="7"/>
  <c r="B877" i="3"/>
  <c r="AA934" i="7"/>
  <c r="Q944" i="15" s="1"/>
  <c r="H879" i="3"/>
  <c r="G879" i="3"/>
  <c r="B878" i="3"/>
  <c r="AN876" i="3"/>
  <c r="G932" i="7"/>
  <c r="H930" i="7"/>
  <c r="AQ875" i="3"/>
  <c r="Z931" i="7"/>
  <c r="Y931" i="7"/>
  <c r="E932" i="7"/>
  <c r="C879" i="3"/>
  <c r="B944" i="15" s="1"/>
  <c r="I880" i="3"/>
  <c r="E880" i="3"/>
  <c r="C945" i="15" s="1"/>
  <c r="D880" i="3"/>
  <c r="S880" i="3" l="1"/>
  <c r="F880" i="3"/>
  <c r="E945" i="15" s="1"/>
  <c r="B934" i="7"/>
  <c r="N879" i="3"/>
  <c r="R879" i="3" s="1"/>
  <c r="K944" i="15" s="1"/>
  <c r="H931" i="7"/>
  <c r="AQ876" i="3"/>
  <c r="W879" i="3"/>
  <c r="F934" i="7" s="1"/>
  <c r="AK880" i="3"/>
  <c r="AR878" i="3"/>
  <c r="AT878" i="3" s="1"/>
  <c r="AR877" i="3"/>
  <c r="AT877" i="3" s="1"/>
  <c r="S932" i="7" a="1"/>
  <c r="S932" i="7" s="1"/>
  <c r="D932" i="7"/>
  <c r="T932" i="7" a="1"/>
  <c r="T932" i="7" s="1"/>
  <c r="W932" i="7" a="1"/>
  <c r="W932" i="7" s="1"/>
  <c r="X932" i="7" a="1"/>
  <c r="X932" i="7" s="1"/>
  <c r="L932" i="7" a="1"/>
  <c r="L932" i="7" s="1"/>
  <c r="O932" i="7" a="1"/>
  <c r="O932" i="7" s="1"/>
  <c r="P932" i="7" a="1"/>
  <c r="P932" i="7" s="1"/>
  <c r="K932" i="7" a="1"/>
  <c r="K932" i="7" s="1"/>
  <c r="W933" i="7" a="1"/>
  <c r="W933" i="7" s="1"/>
  <c r="S933" i="7" a="1"/>
  <c r="S933" i="7" s="1"/>
  <c r="L933" i="7" a="1"/>
  <c r="L933" i="7" s="1"/>
  <c r="O933" i="7" a="1"/>
  <c r="O933" i="7" s="1"/>
  <c r="T933" i="7" a="1"/>
  <c r="T933" i="7" s="1"/>
  <c r="D933" i="7"/>
  <c r="P933" i="7" a="1"/>
  <c r="P933" i="7" s="1"/>
  <c r="X933" i="7" a="1"/>
  <c r="X933" i="7" s="1"/>
  <c r="K933" i="7" a="1"/>
  <c r="K933" i="7" s="1"/>
  <c r="I935" i="7"/>
  <c r="AA935" i="7"/>
  <c r="Q945" i="15" s="1"/>
  <c r="H880" i="3"/>
  <c r="G880" i="3"/>
  <c r="C880" i="3"/>
  <c r="B945" i="15" s="1"/>
  <c r="F879" i="3"/>
  <c r="E944" i="15" s="1"/>
  <c r="G933" i="7"/>
  <c r="I881" i="3"/>
  <c r="D881" i="3"/>
  <c r="E881" i="3"/>
  <c r="C946" i="15" s="1"/>
  <c r="D944" i="15" l="1"/>
  <c r="F944" i="15" s="1"/>
  <c r="J944" i="15"/>
  <c r="N944" i="15"/>
  <c r="O944" i="15"/>
  <c r="D945" i="15"/>
  <c r="F945" i="15" s="1"/>
  <c r="J945" i="15"/>
  <c r="N945" i="15"/>
  <c r="O945" i="15"/>
  <c r="N932" i="7"/>
  <c r="M932" i="7"/>
  <c r="A943" i="15"/>
  <c r="I936" i="7"/>
  <c r="AK881" i="3"/>
  <c r="Y933" i="7"/>
  <c r="Z933" i="7"/>
  <c r="Q932" i="7"/>
  <c r="R932" i="7"/>
  <c r="E934" i="7"/>
  <c r="Q933" i="7"/>
  <c r="R933" i="7"/>
  <c r="M933" i="7"/>
  <c r="N933" i="7"/>
  <c r="AH877" i="3"/>
  <c r="P942" i="15" s="1"/>
  <c r="J932" i="7"/>
  <c r="AP877" i="3"/>
  <c r="U932" i="7"/>
  <c r="V932" i="7"/>
  <c r="J933" i="7"/>
  <c r="AH878" i="3"/>
  <c r="P943" i="15" s="1"/>
  <c r="AP878" i="3"/>
  <c r="G881" i="3"/>
  <c r="H881" i="3"/>
  <c r="AA936" i="7"/>
  <c r="Q946" i="15" s="1"/>
  <c r="B879" i="3"/>
  <c r="AN877" i="3"/>
  <c r="A942" i="15"/>
  <c r="B880" i="3"/>
  <c r="C881" i="3"/>
  <c r="B946" i="15" s="1"/>
  <c r="S881" i="3"/>
  <c r="N880" i="3"/>
  <c r="R880" i="3" s="1"/>
  <c r="K945" i="15" s="1"/>
  <c r="B935" i="7"/>
  <c r="U933" i="7"/>
  <c r="V933" i="7"/>
  <c r="Y932" i="7"/>
  <c r="Z932" i="7"/>
  <c r="AN878" i="3"/>
  <c r="W880" i="3"/>
  <c r="F935" i="7" s="1"/>
  <c r="G934" i="7"/>
  <c r="E935" i="7"/>
  <c r="I882" i="3"/>
  <c r="E882" i="3"/>
  <c r="C947" i="15" s="1"/>
  <c r="D882" i="3"/>
  <c r="S882" i="3" l="1"/>
  <c r="F882" i="3"/>
  <c r="E947" i="15" s="1"/>
  <c r="O935" i="7" a="1"/>
  <c r="O935" i="7" s="1"/>
  <c r="P935" i="7" a="1"/>
  <c r="P935" i="7" s="1"/>
  <c r="S935" i="7" a="1"/>
  <c r="S935" i="7" s="1"/>
  <c r="X935" i="7" a="1"/>
  <c r="X935" i="7" s="1"/>
  <c r="K935" i="7" a="1"/>
  <c r="K935" i="7" s="1"/>
  <c r="L935" i="7" a="1"/>
  <c r="L935" i="7" s="1"/>
  <c r="W935" i="7" a="1"/>
  <c r="W935" i="7" s="1"/>
  <c r="T935" i="7" a="1"/>
  <c r="T935" i="7" s="1"/>
  <c r="D935" i="7"/>
  <c r="N881" i="3"/>
  <c r="R881" i="3" s="1"/>
  <c r="K946" i="15" s="1"/>
  <c r="B936" i="7"/>
  <c r="W881" i="3"/>
  <c r="F936" i="7" s="1"/>
  <c r="O934" i="7" a="1"/>
  <c r="O934" i="7" s="1"/>
  <c r="P934" i="7" a="1"/>
  <c r="P934" i="7" s="1"/>
  <c r="S934" i="7" a="1"/>
  <c r="S934" i="7" s="1"/>
  <c r="L934" i="7" a="1"/>
  <c r="L934" i="7" s="1"/>
  <c r="X934" i="7" a="1"/>
  <c r="X934" i="7" s="1"/>
  <c r="W934" i="7" a="1"/>
  <c r="W934" i="7" s="1"/>
  <c r="D934" i="7"/>
  <c r="T934" i="7" a="1"/>
  <c r="T934" i="7" s="1"/>
  <c r="K934" i="7" a="1"/>
  <c r="K934" i="7" s="1"/>
  <c r="C882" i="3"/>
  <c r="B947" i="15" s="1"/>
  <c r="H882" i="3"/>
  <c r="G882" i="3"/>
  <c r="AA937" i="7"/>
  <c r="Q947" i="15" s="1"/>
  <c r="G935" i="7"/>
  <c r="AK882" i="3"/>
  <c r="I937" i="7"/>
  <c r="AR880" i="3"/>
  <c r="AT880" i="3" s="1"/>
  <c r="AR879" i="3"/>
  <c r="AT879" i="3" s="1"/>
  <c r="H933" i="7"/>
  <c r="AQ878" i="3"/>
  <c r="H932" i="7"/>
  <c r="AQ877" i="3"/>
  <c r="F881" i="3"/>
  <c r="E946" i="15" s="1"/>
  <c r="I883" i="3"/>
  <c r="D883" i="3"/>
  <c r="E883" i="3"/>
  <c r="C948" i="15" s="1"/>
  <c r="D946" i="15" l="1"/>
  <c r="F946" i="15" s="1"/>
  <c r="J946" i="15"/>
  <c r="N946" i="15"/>
  <c r="O946" i="15"/>
  <c r="D947" i="15"/>
  <c r="F947" i="15" s="1"/>
  <c r="J947" i="15"/>
  <c r="N947" i="15"/>
  <c r="O947" i="15"/>
  <c r="I938" i="7"/>
  <c r="C883" i="3"/>
  <c r="B948" i="15" s="1"/>
  <c r="Q934" i="7"/>
  <c r="R934" i="7"/>
  <c r="U935" i="7"/>
  <c r="V935" i="7"/>
  <c r="Z935" i="7"/>
  <c r="Y935" i="7"/>
  <c r="G936" i="7"/>
  <c r="S883" i="3"/>
  <c r="B881" i="3"/>
  <c r="W882" i="3"/>
  <c r="F937" i="7" s="1"/>
  <c r="Y934" i="7"/>
  <c r="Z934" i="7"/>
  <c r="E936" i="7"/>
  <c r="AH879" i="3"/>
  <c r="P944" i="15" s="1"/>
  <c r="J934" i="7"/>
  <c r="AP879" i="3"/>
  <c r="N882" i="3"/>
  <c r="R882" i="3" s="1"/>
  <c r="K947" i="15" s="1"/>
  <c r="B937" i="7"/>
  <c r="V934" i="7"/>
  <c r="U934" i="7"/>
  <c r="N934" i="7"/>
  <c r="M934" i="7"/>
  <c r="AK883" i="3"/>
  <c r="A944" i="15"/>
  <c r="G883" i="3"/>
  <c r="AA938" i="7"/>
  <c r="Q948" i="15" s="1"/>
  <c r="H883" i="3"/>
  <c r="AN879" i="3"/>
  <c r="A945" i="15"/>
  <c r="AH880" i="3"/>
  <c r="P945" i="15" s="1"/>
  <c r="J935" i="7"/>
  <c r="AP880" i="3"/>
  <c r="AN880" i="3"/>
  <c r="N935" i="7"/>
  <c r="M935" i="7"/>
  <c r="Q935" i="7"/>
  <c r="R935" i="7"/>
  <c r="E937" i="7"/>
  <c r="B882" i="3"/>
  <c r="I884" i="3"/>
  <c r="E884" i="3"/>
  <c r="C949" i="15" s="1"/>
  <c r="D884" i="3"/>
  <c r="F883" i="3" l="1"/>
  <c r="E948" i="15" s="1"/>
  <c r="I939" i="7"/>
  <c r="S884" i="3"/>
  <c r="AK884" i="3"/>
  <c r="G884" i="3"/>
  <c r="H884" i="3"/>
  <c r="AA939" i="7"/>
  <c r="Q949" i="15" s="1"/>
  <c r="AR882" i="3"/>
  <c r="AT882" i="3" s="1"/>
  <c r="O937" i="7" a="1"/>
  <c r="O937" i="7" s="1"/>
  <c r="S937" i="7" a="1"/>
  <c r="S937" i="7" s="1"/>
  <c r="L937" i="7" a="1"/>
  <c r="L937" i="7" s="1"/>
  <c r="W937" i="7" a="1"/>
  <c r="W937" i="7" s="1"/>
  <c r="T937" i="7" a="1"/>
  <c r="T937" i="7" s="1"/>
  <c r="K937" i="7" a="1"/>
  <c r="K937" i="7" s="1"/>
  <c r="P937" i="7" a="1"/>
  <c r="P937" i="7" s="1"/>
  <c r="D937" i="7"/>
  <c r="X937" i="7" a="1"/>
  <c r="X937" i="7" s="1"/>
  <c r="G937" i="7"/>
  <c r="AR881" i="3"/>
  <c r="AT881" i="3" s="1"/>
  <c r="B938" i="7"/>
  <c r="N883" i="3"/>
  <c r="R883" i="3" s="1"/>
  <c r="K948" i="15" s="1"/>
  <c r="C884" i="3"/>
  <c r="B949" i="15" s="1"/>
  <c r="H935" i="7"/>
  <c r="AQ880" i="3"/>
  <c r="K936" i="7" a="1"/>
  <c r="K936" i="7" s="1"/>
  <c r="W936" i="7" a="1"/>
  <c r="W936" i="7" s="1"/>
  <c r="P936" i="7" a="1"/>
  <c r="P936" i="7" s="1"/>
  <c r="D936" i="7"/>
  <c r="S936" i="7" a="1"/>
  <c r="S936" i="7" s="1"/>
  <c r="X936" i="7" a="1"/>
  <c r="X936" i="7" s="1"/>
  <c r="O936" i="7" a="1"/>
  <c r="O936" i="7" s="1"/>
  <c r="L936" i="7" a="1"/>
  <c r="L936" i="7" s="1"/>
  <c r="T936" i="7" a="1"/>
  <c r="T936" i="7" s="1"/>
  <c r="W883" i="3"/>
  <c r="F938" i="7" s="1"/>
  <c r="H934" i="7"/>
  <c r="AQ879" i="3"/>
  <c r="I885" i="3"/>
  <c r="D885" i="3"/>
  <c r="E885" i="3"/>
  <c r="C950" i="15" s="1"/>
  <c r="D948" i="15" l="1"/>
  <c r="F948" i="15" s="1"/>
  <c r="J948" i="15"/>
  <c r="N948" i="15"/>
  <c r="O948" i="15"/>
  <c r="AK885" i="3"/>
  <c r="U937" i="7"/>
  <c r="V937" i="7"/>
  <c r="A946" i="15"/>
  <c r="C885" i="3"/>
  <c r="B950" i="15" s="1"/>
  <c r="H885" i="3"/>
  <c r="G885" i="3"/>
  <c r="AA940" i="7"/>
  <c r="Q950" i="15" s="1"/>
  <c r="U936" i="7"/>
  <c r="V936" i="7"/>
  <c r="J937" i="7"/>
  <c r="AH882" i="3"/>
  <c r="P947" i="15" s="1"/>
  <c r="AP882" i="3"/>
  <c r="A947" i="15"/>
  <c r="G938" i="7"/>
  <c r="E938" i="7"/>
  <c r="Q936" i="7"/>
  <c r="R936" i="7"/>
  <c r="Z936" i="7"/>
  <c r="Y936" i="7"/>
  <c r="N884" i="3"/>
  <c r="R884" i="3" s="1"/>
  <c r="K949" i="15" s="1"/>
  <c r="B939" i="7"/>
  <c r="Y937" i="7"/>
  <c r="Z937" i="7"/>
  <c r="J936" i="7"/>
  <c r="AH881" i="3"/>
  <c r="P946" i="15" s="1"/>
  <c r="AP881" i="3"/>
  <c r="S885" i="3"/>
  <c r="N936" i="7"/>
  <c r="M936" i="7"/>
  <c r="AN882" i="3"/>
  <c r="W884" i="3"/>
  <c r="F939" i="7" s="1"/>
  <c r="Q937" i="7"/>
  <c r="R937" i="7"/>
  <c r="N937" i="7"/>
  <c r="M937" i="7"/>
  <c r="F884" i="3"/>
  <c r="E949" i="15" s="1"/>
  <c r="B883" i="3"/>
  <c r="I940" i="7"/>
  <c r="AN881" i="3"/>
  <c r="I886" i="3"/>
  <c r="E886" i="3"/>
  <c r="C951" i="15" s="1"/>
  <c r="D886" i="3"/>
  <c r="D949" i="15" l="1"/>
  <c r="F949" i="15" s="1"/>
  <c r="J949" i="15"/>
  <c r="N949" i="15"/>
  <c r="O949" i="15"/>
  <c r="W885" i="3"/>
  <c r="F940" i="7" s="1"/>
  <c r="E939" i="7"/>
  <c r="C886" i="3"/>
  <c r="B951" i="15" s="1"/>
  <c r="F886" i="3"/>
  <c r="E951" i="15" s="1"/>
  <c r="B884" i="3"/>
  <c r="S886" i="3"/>
  <c r="AR883" i="3"/>
  <c r="AT883" i="3" s="1"/>
  <c r="W938" i="7" a="1"/>
  <c r="W938" i="7" s="1"/>
  <c r="P938" i="7" a="1"/>
  <c r="P938" i="7" s="1"/>
  <c r="T938" i="7" a="1"/>
  <c r="T938" i="7" s="1"/>
  <c r="D938" i="7"/>
  <c r="L938" i="7" a="1"/>
  <c r="L938" i="7" s="1"/>
  <c r="S938" i="7" a="1"/>
  <c r="S938" i="7" s="1"/>
  <c r="O938" i="7" a="1"/>
  <c r="O938" i="7" s="1"/>
  <c r="X938" i="7" a="1"/>
  <c r="X938" i="7" s="1"/>
  <c r="K938" i="7" a="1"/>
  <c r="K938" i="7" s="1"/>
  <c r="H937" i="7"/>
  <c r="AQ882" i="3"/>
  <c r="AK886" i="3"/>
  <c r="I941" i="7"/>
  <c r="AA941" i="7"/>
  <c r="Q951" i="15" s="1"/>
  <c r="H886" i="3"/>
  <c r="G886" i="3"/>
  <c r="H936" i="7"/>
  <c r="AQ881" i="3"/>
  <c r="G939" i="7"/>
  <c r="F885" i="3"/>
  <c r="E950" i="15" s="1"/>
  <c r="N885" i="3"/>
  <c r="R885" i="3" s="1"/>
  <c r="K950" i="15" s="1"/>
  <c r="B940" i="7"/>
  <c r="I887" i="3"/>
  <c r="D887" i="3"/>
  <c r="E887" i="3"/>
  <c r="C952" i="15" s="1"/>
  <c r="D950" i="15" l="1"/>
  <c r="F950" i="15" s="1"/>
  <c r="J950" i="15"/>
  <c r="N950" i="15"/>
  <c r="O950" i="15"/>
  <c r="D951" i="15"/>
  <c r="F951" i="15" s="1"/>
  <c r="J951" i="15"/>
  <c r="N951" i="15"/>
  <c r="O951" i="15"/>
  <c r="G887" i="3"/>
  <c r="H887" i="3"/>
  <c r="AA942" i="7"/>
  <c r="Q952" i="15" s="1"/>
  <c r="G940" i="7"/>
  <c r="A948" i="15"/>
  <c r="E940" i="7"/>
  <c r="AN883" i="3"/>
  <c r="Y938" i="7"/>
  <c r="Z938" i="7"/>
  <c r="E941" i="7"/>
  <c r="N886" i="3"/>
  <c r="R886" i="3" s="1"/>
  <c r="K951" i="15" s="1"/>
  <c r="B941" i="7"/>
  <c r="B885" i="3"/>
  <c r="N938" i="7"/>
  <c r="M938" i="7"/>
  <c r="B886" i="3"/>
  <c r="I942" i="7"/>
  <c r="AK887" i="3"/>
  <c r="S887" i="3"/>
  <c r="C887" i="3"/>
  <c r="B952" i="15" s="1"/>
  <c r="AH883" i="3"/>
  <c r="P948" i="15" s="1"/>
  <c r="J938" i="7"/>
  <c r="AP883" i="3"/>
  <c r="V938" i="7"/>
  <c r="U938" i="7"/>
  <c r="AR884" i="3"/>
  <c r="AT884" i="3" s="1"/>
  <c r="W886" i="3"/>
  <c r="F941" i="7" s="1"/>
  <c r="D939" i="7"/>
  <c r="P939" i="7" a="1"/>
  <c r="P939" i="7" s="1"/>
  <c r="O939" i="7" a="1"/>
  <c r="O939" i="7" s="1"/>
  <c r="X939" i="7" a="1"/>
  <c r="X939" i="7" s="1"/>
  <c r="L939" i="7" a="1"/>
  <c r="L939" i="7" s="1"/>
  <c r="S939" i="7" a="1"/>
  <c r="S939" i="7" s="1"/>
  <c r="K939" i="7" a="1"/>
  <c r="K939" i="7" s="1"/>
  <c r="T939" i="7" a="1"/>
  <c r="T939" i="7" s="1"/>
  <c r="W939" i="7" a="1"/>
  <c r="W939" i="7" s="1"/>
  <c r="R938" i="7"/>
  <c r="Q938" i="7"/>
  <c r="I888" i="3"/>
  <c r="E888" i="3"/>
  <c r="C953" i="15" s="1"/>
  <c r="D888" i="3"/>
  <c r="W887" i="3" l="1"/>
  <c r="F942" i="7" s="1"/>
  <c r="S888" i="3"/>
  <c r="AK888" i="3"/>
  <c r="N939" i="7"/>
  <c r="M939" i="7"/>
  <c r="H938" i="7"/>
  <c r="AQ883" i="3"/>
  <c r="N887" i="3"/>
  <c r="R887" i="3" s="1"/>
  <c r="K952" i="15" s="1"/>
  <c r="B942" i="7"/>
  <c r="A949" i="15"/>
  <c r="S941" i="7" a="1"/>
  <c r="S941" i="7" s="1"/>
  <c r="P941" i="7" a="1"/>
  <c r="P941" i="7" s="1"/>
  <c r="O941" i="7" a="1"/>
  <c r="O941" i="7" s="1"/>
  <c r="L941" i="7" a="1"/>
  <c r="L941" i="7" s="1"/>
  <c r="D941" i="7"/>
  <c r="T941" i="7" a="1"/>
  <c r="T941" i="7" s="1"/>
  <c r="X941" i="7" a="1"/>
  <c r="X941" i="7" s="1"/>
  <c r="W941" i="7" a="1"/>
  <c r="W941" i="7" s="1"/>
  <c r="K941" i="7" a="1"/>
  <c r="K941" i="7" s="1"/>
  <c r="C888" i="3"/>
  <c r="B953" i="15" s="1"/>
  <c r="U939" i="7"/>
  <c r="V939" i="7"/>
  <c r="Y939" i="7"/>
  <c r="Z939" i="7"/>
  <c r="G888" i="3"/>
  <c r="AA943" i="7"/>
  <c r="Q953" i="15" s="1"/>
  <c r="H888" i="3"/>
  <c r="I943" i="7"/>
  <c r="G941" i="7"/>
  <c r="J939" i="7"/>
  <c r="AH884" i="3"/>
  <c r="P949" i="15" s="1"/>
  <c r="AP884" i="3"/>
  <c r="Q939" i="7"/>
  <c r="R939" i="7"/>
  <c r="F887" i="3"/>
  <c r="E952" i="15" s="1"/>
  <c r="AR886" i="3"/>
  <c r="AT886" i="3" s="1"/>
  <c r="AR885" i="3"/>
  <c r="AT885" i="3" s="1"/>
  <c r="AN884" i="3"/>
  <c r="O940" i="7" a="1"/>
  <c r="O940" i="7" s="1"/>
  <c r="X940" i="7" a="1"/>
  <c r="X940" i="7" s="1"/>
  <c r="S940" i="7" a="1"/>
  <c r="S940" i="7" s="1"/>
  <c r="D940" i="7"/>
  <c r="P940" i="7" a="1"/>
  <c r="P940" i="7" s="1"/>
  <c r="T940" i="7" a="1"/>
  <c r="T940" i="7" s="1"/>
  <c r="W940" i="7" a="1"/>
  <c r="W940" i="7" s="1"/>
  <c r="K940" i="7" a="1"/>
  <c r="K940" i="7" s="1"/>
  <c r="L940" i="7" a="1"/>
  <c r="L940" i="7" s="1"/>
  <c r="I889" i="3"/>
  <c r="D889" i="3"/>
  <c r="E889" i="3"/>
  <c r="C954" i="15" s="1"/>
  <c r="D952" i="15" l="1"/>
  <c r="F952" i="15" s="1"/>
  <c r="J952" i="15"/>
  <c r="N952" i="15"/>
  <c r="O952" i="15"/>
  <c r="W888" i="3"/>
  <c r="F943" i="7" s="1"/>
  <c r="S889" i="3"/>
  <c r="A951" i="15"/>
  <c r="H939" i="7"/>
  <c r="AQ884" i="3"/>
  <c r="AN885" i="3"/>
  <c r="AN886" i="3"/>
  <c r="B943" i="7"/>
  <c r="N888" i="3"/>
  <c r="R888" i="3" s="1"/>
  <c r="K953" i="15" s="1"/>
  <c r="U941" i="7"/>
  <c r="V941" i="7"/>
  <c r="R941" i="7"/>
  <c r="Q941" i="7"/>
  <c r="B887" i="3"/>
  <c r="C889" i="3"/>
  <c r="B954" i="15" s="1"/>
  <c r="H889" i="3"/>
  <c r="AA944" i="7"/>
  <c r="Q954" i="15" s="1"/>
  <c r="G889" i="3"/>
  <c r="I944" i="7"/>
  <c r="AK889" i="3"/>
  <c r="A950" i="15"/>
  <c r="E942" i="7"/>
  <c r="V940" i="7"/>
  <c r="U940" i="7"/>
  <c r="Z940" i="7"/>
  <c r="Y940" i="7"/>
  <c r="M941" i="7"/>
  <c r="N941" i="7"/>
  <c r="M940" i="7"/>
  <c r="N940" i="7"/>
  <c r="R940" i="7"/>
  <c r="Q940" i="7"/>
  <c r="AH885" i="3"/>
  <c r="P950" i="15" s="1"/>
  <c r="J940" i="7"/>
  <c r="AP885" i="3"/>
  <c r="F888" i="3"/>
  <c r="E953" i="15" s="1"/>
  <c r="J941" i="7"/>
  <c r="AH886" i="3"/>
  <c r="P951" i="15" s="1"/>
  <c r="AP886" i="3"/>
  <c r="Y941" i="7"/>
  <c r="Z941" i="7"/>
  <c r="G942" i="7"/>
  <c r="I890" i="3"/>
  <c r="E890" i="3"/>
  <c r="C955" i="15" s="1"/>
  <c r="D890" i="3"/>
  <c r="D953" i="15" l="1"/>
  <c r="F953" i="15" s="1"/>
  <c r="J953" i="15"/>
  <c r="N953" i="15"/>
  <c r="O953" i="15"/>
  <c r="W889" i="3"/>
  <c r="F944" i="7" s="1"/>
  <c r="N889" i="3"/>
  <c r="R889" i="3" s="1"/>
  <c r="K954" i="15" s="1"/>
  <c r="B944" i="7"/>
  <c r="AR887" i="3"/>
  <c r="AT887" i="3" s="1"/>
  <c r="F890" i="3"/>
  <c r="E955" i="15" s="1"/>
  <c r="S890" i="3"/>
  <c r="C890" i="3"/>
  <c r="B955" i="15" s="1"/>
  <c r="AA945" i="7"/>
  <c r="Q955" i="15" s="1"/>
  <c r="H890" i="3"/>
  <c r="G890" i="3"/>
  <c r="H941" i="7"/>
  <c r="AQ886" i="3"/>
  <c r="B888" i="3"/>
  <c r="W942" i="7" a="1"/>
  <c r="W942" i="7" s="1"/>
  <c r="L942" i="7" a="1"/>
  <c r="L942" i="7" s="1"/>
  <c r="K942" i="7" a="1"/>
  <c r="K942" i="7" s="1"/>
  <c r="O942" i="7" a="1"/>
  <c r="O942" i="7" s="1"/>
  <c r="D942" i="7"/>
  <c r="P942" i="7" a="1"/>
  <c r="P942" i="7" s="1"/>
  <c r="T942" i="7" a="1"/>
  <c r="T942" i="7" s="1"/>
  <c r="S942" i="7" a="1"/>
  <c r="S942" i="7" s="1"/>
  <c r="X942" i="7" a="1"/>
  <c r="X942" i="7" s="1"/>
  <c r="G943" i="7"/>
  <c r="AK890" i="3"/>
  <c r="I945" i="7"/>
  <c r="E943" i="7"/>
  <c r="H940" i="7"/>
  <c r="AQ885" i="3"/>
  <c r="F889" i="3"/>
  <c r="E954" i="15" s="1"/>
  <c r="I891" i="3"/>
  <c r="D891" i="3"/>
  <c r="E891" i="3"/>
  <c r="C956" i="15" s="1"/>
  <c r="D954" i="15" l="1"/>
  <c r="F954" i="15" s="1"/>
  <c r="J954" i="15"/>
  <c r="N954" i="15"/>
  <c r="O954" i="15"/>
  <c r="D955" i="15"/>
  <c r="F955" i="15" s="1"/>
  <c r="J955" i="15"/>
  <c r="N955" i="15"/>
  <c r="O955" i="15"/>
  <c r="S891" i="3"/>
  <c r="AR888" i="3"/>
  <c r="AT888" i="3" s="1"/>
  <c r="AK891" i="3"/>
  <c r="C891" i="3"/>
  <c r="B956" i="15" s="1"/>
  <c r="B889" i="3"/>
  <c r="AH887" i="3"/>
  <c r="P952" i="15" s="1"/>
  <c r="J942" i="7"/>
  <c r="AP887" i="3"/>
  <c r="W943" i="7" a="1"/>
  <c r="W943" i="7" s="1"/>
  <c r="O943" i="7" a="1"/>
  <c r="O943" i="7" s="1"/>
  <c r="L943" i="7" a="1"/>
  <c r="L943" i="7" s="1"/>
  <c r="S943" i="7" a="1"/>
  <c r="S943" i="7" s="1"/>
  <c r="D943" i="7"/>
  <c r="X943" i="7" a="1"/>
  <c r="X943" i="7" s="1"/>
  <c r="K943" i="7" a="1"/>
  <c r="K943" i="7" s="1"/>
  <c r="T943" i="7" a="1"/>
  <c r="T943" i="7" s="1"/>
  <c r="P943" i="7" a="1"/>
  <c r="P943" i="7" s="1"/>
  <c r="A952" i="15"/>
  <c r="W890" i="3"/>
  <c r="F945" i="7" s="1"/>
  <c r="Y942" i="7"/>
  <c r="Z942" i="7"/>
  <c r="E945" i="7"/>
  <c r="I946" i="7"/>
  <c r="G891" i="3"/>
  <c r="H891" i="3"/>
  <c r="AA946" i="7"/>
  <c r="Q956" i="15" s="1"/>
  <c r="E944" i="7"/>
  <c r="U942" i="7"/>
  <c r="V942" i="7"/>
  <c r="G944" i="7"/>
  <c r="AN887" i="3"/>
  <c r="Q942" i="7"/>
  <c r="R942" i="7"/>
  <c r="N942" i="7"/>
  <c r="M942" i="7"/>
  <c r="B945" i="7"/>
  <c r="N890" i="3"/>
  <c r="R890" i="3" s="1"/>
  <c r="K955" i="15" s="1"/>
  <c r="B890" i="3"/>
  <c r="I892" i="3"/>
  <c r="E892" i="3"/>
  <c r="C957" i="15" s="1"/>
  <c r="D892" i="3"/>
  <c r="S892" i="3" l="1"/>
  <c r="P944" i="7" a="1"/>
  <c r="P944" i="7" s="1"/>
  <c r="K944" i="7" a="1"/>
  <c r="K944" i="7" s="1"/>
  <c r="D944" i="7"/>
  <c r="W944" i="7" a="1"/>
  <c r="W944" i="7" s="1"/>
  <c r="L944" i="7" a="1"/>
  <c r="L944" i="7" s="1"/>
  <c r="T944" i="7" a="1"/>
  <c r="T944" i="7" s="1"/>
  <c r="S944" i="7" a="1"/>
  <c r="S944" i="7" s="1"/>
  <c r="O944" i="7" a="1"/>
  <c r="O944" i="7" s="1"/>
  <c r="X944" i="7" a="1"/>
  <c r="X944" i="7" s="1"/>
  <c r="M943" i="7"/>
  <c r="N943" i="7"/>
  <c r="AR889" i="3"/>
  <c r="AT889" i="3" s="1"/>
  <c r="N891" i="3"/>
  <c r="R891" i="3" s="1"/>
  <c r="K956" i="15" s="1"/>
  <c r="B946" i="7"/>
  <c r="I947" i="7"/>
  <c r="AK892" i="3"/>
  <c r="J943" i="7"/>
  <c r="AH888" i="3"/>
  <c r="P953" i="15" s="1"/>
  <c r="AP888" i="3"/>
  <c r="Y943" i="7"/>
  <c r="Z943" i="7"/>
  <c r="F891" i="3"/>
  <c r="E956" i="15" s="1"/>
  <c r="AR890" i="3"/>
  <c r="AT890" i="3" s="1"/>
  <c r="AA947" i="7"/>
  <c r="Q957" i="15" s="1"/>
  <c r="H892" i="3"/>
  <c r="G892" i="3"/>
  <c r="C892" i="3"/>
  <c r="B957" i="15" s="1"/>
  <c r="A953" i="15"/>
  <c r="AN888" i="3"/>
  <c r="Q943" i="7"/>
  <c r="R943" i="7"/>
  <c r="H942" i="7"/>
  <c r="AQ887" i="3"/>
  <c r="G945" i="7"/>
  <c r="X945" i="7" a="1"/>
  <c r="X945" i="7" s="1"/>
  <c r="L945" i="7" a="1"/>
  <c r="L945" i="7" s="1"/>
  <c r="T945" i="7" a="1"/>
  <c r="T945" i="7" s="1"/>
  <c r="D945" i="7"/>
  <c r="W945" i="7" a="1"/>
  <c r="W945" i="7" s="1"/>
  <c r="K945" i="7" a="1"/>
  <c r="K945" i="7" s="1"/>
  <c r="S945" i="7" a="1"/>
  <c r="S945" i="7" s="1"/>
  <c r="P945" i="7" a="1"/>
  <c r="P945" i="7" s="1"/>
  <c r="O945" i="7" a="1"/>
  <c r="O945" i="7" s="1"/>
  <c r="V943" i="7"/>
  <c r="U943" i="7"/>
  <c r="W891" i="3"/>
  <c r="F946" i="7" s="1"/>
  <c r="I893" i="3"/>
  <c r="D893" i="3"/>
  <c r="E893" i="3"/>
  <c r="C958" i="15" s="1"/>
  <c r="D956" i="15" l="1"/>
  <c r="F956" i="15" s="1"/>
  <c r="J956" i="15"/>
  <c r="N956" i="15"/>
  <c r="O956" i="15"/>
  <c r="S893" i="3"/>
  <c r="W892" i="3"/>
  <c r="F947" i="7" s="1"/>
  <c r="AN890" i="3"/>
  <c r="G946" i="7"/>
  <c r="J945" i="7"/>
  <c r="AH890" i="3"/>
  <c r="P955" i="15" s="1"/>
  <c r="AP890" i="3"/>
  <c r="A955" i="15"/>
  <c r="U944" i="7"/>
  <c r="V944" i="7"/>
  <c r="Q945" i="7"/>
  <c r="R945" i="7"/>
  <c r="A954" i="15"/>
  <c r="F892" i="3"/>
  <c r="E957" i="15" s="1"/>
  <c r="V945" i="7"/>
  <c r="U945" i="7"/>
  <c r="C893" i="3"/>
  <c r="B958" i="15" s="1"/>
  <c r="G893" i="3"/>
  <c r="H893" i="3"/>
  <c r="AA948" i="7"/>
  <c r="Q958" i="15" s="1"/>
  <c r="W893" i="3"/>
  <c r="F948" i="7" s="1"/>
  <c r="N945" i="7"/>
  <c r="M945" i="7"/>
  <c r="AH889" i="3"/>
  <c r="P954" i="15" s="1"/>
  <c r="J944" i="7"/>
  <c r="AP889" i="3"/>
  <c r="N892" i="3"/>
  <c r="R892" i="3" s="1"/>
  <c r="K957" i="15" s="1"/>
  <c r="B947" i="7"/>
  <c r="B891" i="3"/>
  <c r="I948" i="7"/>
  <c r="AK893" i="3"/>
  <c r="Z945" i="7"/>
  <c r="Y945" i="7"/>
  <c r="AN889" i="3"/>
  <c r="E946" i="7"/>
  <c r="H943" i="7"/>
  <c r="AQ888" i="3"/>
  <c r="Z944" i="7"/>
  <c r="Y944" i="7"/>
  <c r="N944" i="7"/>
  <c r="M944" i="7"/>
  <c r="R944" i="7"/>
  <c r="Q944" i="7"/>
  <c r="I894" i="3"/>
  <c r="E894" i="3"/>
  <c r="C959" i="15" s="1"/>
  <c r="D894" i="3"/>
  <c r="D957" i="15" l="1"/>
  <c r="F957" i="15" s="1"/>
  <c r="J957" i="15"/>
  <c r="N957" i="15"/>
  <c r="O957" i="15"/>
  <c r="S894" i="3"/>
  <c r="AK894" i="3"/>
  <c r="F894" i="3"/>
  <c r="E959" i="15" s="1"/>
  <c r="H944" i="7"/>
  <c r="AQ889" i="3"/>
  <c r="F893" i="3"/>
  <c r="E958" i="15" s="1"/>
  <c r="AR891" i="3"/>
  <c r="AT891" i="3" s="1"/>
  <c r="B892" i="3"/>
  <c r="I949" i="7"/>
  <c r="D946" i="7"/>
  <c r="W946" i="7" a="1"/>
  <c r="W946" i="7" s="1"/>
  <c r="S946" i="7" a="1"/>
  <c r="S946" i="7" s="1"/>
  <c r="P946" i="7" a="1"/>
  <c r="P946" i="7" s="1"/>
  <c r="L946" i="7" a="1"/>
  <c r="L946" i="7" s="1"/>
  <c r="O946" i="7" a="1"/>
  <c r="O946" i="7" s="1"/>
  <c r="T946" i="7" a="1"/>
  <c r="T946" i="7" s="1"/>
  <c r="K946" i="7" a="1"/>
  <c r="K946" i="7" s="1"/>
  <c r="X946" i="7" a="1"/>
  <c r="X946" i="7" s="1"/>
  <c r="C894" i="3"/>
  <c r="B959" i="15" s="1"/>
  <c r="H894" i="3"/>
  <c r="G894" i="3"/>
  <c r="AA949" i="7"/>
  <c r="Q959" i="15" s="1"/>
  <c r="E947" i="7"/>
  <c r="G947" i="7"/>
  <c r="B948" i="7"/>
  <c r="N893" i="3"/>
  <c r="R893" i="3" s="1"/>
  <c r="K958" i="15" s="1"/>
  <c r="H945" i="7"/>
  <c r="AQ890" i="3"/>
  <c r="I895" i="3"/>
  <c r="D895" i="3"/>
  <c r="E895" i="3"/>
  <c r="C960" i="15" s="1"/>
  <c r="S895" i="3"/>
  <c r="D958" i="15" l="1"/>
  <c r="F958" i="15" s="1"/>
  <c r="J958" i="15"/>
  <c r="N958" i="15"/>
  <c r="O958" i="15"/>
  <c r="D959" i="15"/>
  <c r="F959" i="15" s="1"/>
  <c r="J959" i="15"/>
  <c r="N959" i="15"/>
  <c r="O959" i="15"/>
  <c r="W894" i="3"/>
  <c r="F949" i="7" s="1"/>
  <c r="G948" i="7"/>
  <c r="B893" i="3"/>
  <c r="AA950" i="7"/>
  <c r="Q960" i="15" s="1"/>
  <c r="G895" i="3"/>
  <c r="H895" i="3"/>
  <c r="AR892" i="3"/>
  <c r="AT892" i="3" s="1"/>
  <c r="I950" i="7"/>
  <c r="AH891" i="3"/>
  <c r="P956" i="15" s="1"/>
  <c r="J946" i="7"/>
  <c r="AP891" i="3"/>
  <c r="S947" i="7" a="1"/>
  <c r="S947" i="7" s="1"/>
  <c r="X947" i="7" a="1"/>
  <c r="X947" i="7" s="1"/>
  <c r="P947" i="7" a="1"/>
  <c r="P947" i="7" s="1"/>
  <c r="K947" i="7" a="1"/>
  <c r="K947" i="7" s="1"/>
  <c r="T947" i="7" a="1"/>
  <c r="T947" i="7" s="1"/>
  <c r="W947" i="7" a="1"/>
  <c r="W947" i="7" s="1"/>
  <c r="L947" i="7" a="1"/>
  <c r="L947" i="7" s="1"/>
  <c r="D947" i="7"/>
  <c r="O947" i="7" a="1"/>
  <c r="O947" i="7" s="1"/>
  <c r="Z946" i="7"/>
  <c r="Y946" i="7"/>
  <c r="N946" i="7"/>
  <c r="M946" i="7"/>
  <c r="E948" i="7"/>
  <c r="Q946" i="7"/>
  <c r="R946" i="7"/>
  <c r="E949" i="7"/>
  <c r="AK895" i="3"/>
  <c r="C895" i="3"/>
  <c r="B960" i="15" s="1"/>
  <c r="AN891" i="3"/>
  <c r="N894" i="3"/>
  <c r="R894" i="3" s="1"/>
  <c r="K959" i="15" s="1"/>
  <c r="B949" i="7"/>
  <c r="V946" i="7"/>
  <c r="U946" i="7"/>
  <c r="B894" i="3"/>
  <c r="A956" i="15"/>
  <c r="I896" i="3"/>
  <c r="E896" i="3"/>
  <c r="C961" i="15" s="1"/>
  <c r="D896" i="3"/>
  <c r="S896" i="3" l="1"/>
  <c r="AR893" i="3"/>
  <c r="AT893" i="3" s="1"/>
  <c r="AK896" i="3"/>
  <c r="C896" i="3"/>
  <c r="B961" i="15" s="1"/>
  <c r="B950" i="7"/>
  <c r="N895" i="3"/>
  <c r="R895" i="3" s="1"/>
  <c r="K960" i="15" s="1"/>
  <c r="Q947" i="7"/>
  <c r="R947" i="7"/>
  <c r="O949" i="7" a="1"/>
  <c r="O949" i="7" s="1"/>
  <c r="S949" i="7" a="1"/>
  <c r="S949" i="7" s="1"/>
  <c r="W949" i="7" a="1"/>
  <c r="W949" i="7" s="1"/>
  <c r="T949" i="7" a="1"/>
  <c r="T949" i="7" s="1"/>
  <c r="D949" i="7"/>
  <c r="L949" i="7" a="1"/>
  <c r="L949" i="7" s="1"/>
  <c r="P949" i="7" a="1"/>
  <c r="P949" i="7" s="1"/>
  <c r="K949" i="7" a="1"/>
  <c r="K949" i="7" s="1"/>
  <c r="X949" i="7" a="1"/>
  <c r="X949" i="7" s="1"/>
  <c r="AH892" i="3"/>
  <c r="P957" i="15" s="1"/>
  <c r="J947" i="7"/>
  <c r="AP892" i="3"/>
  <c r="Y947" i="7"/>
  <c r="Z947" i="7"/>
  <c r="AN892" i="3"/>
  <c r="N947" i="7"/>
  <c r="M947" i="7"/>
  <c r="A957" i="15"/>
  <c r="I951" i="7"/>
  <c r="AA951" i="7"/>
  <c r="Q961" i="15" s="1"/>
  <c r="H896" i="3"/>
  <c r="G896" i="3"/>
  <c r="AR894" i="3"/>
  <c r="AT894" i="3" s="1"/>
  <c r="K948" i="7" a="1"/>
  <c r="K948" i="7" s="1"/>
  <c r="W948" i="7" a="1"/>
  <c r="W948" i="7" s="1"/>
  <c r="D948" i="7"/>
  <c r="L948" i="7" a="1"/>
  <c r="L948" i="7" s="1"/>
  <c r="O948" i="7" a="1"/>
  <c r="O948" i="7" s="1"/>
  <c r="T948" i="7" a="1"/>
  <c r="T948" i="7" s="1"/>
  <c r="P948" i="7" a="1"/>
  <c r="P948" i="7" s="1"/>
  <c r="X948" i="7" a="1"/>
  <c r="X948" i="7" s="1"/>
  <c r="S948" i="7" a="1"/>
  <c r="S948" i="7" s="1"/>
  <c r="U947" i="7"/>
  <c r="V947" i="7"/>
  <c r="H946" i="7"/>
  <c r="AQ891" i="3"/>
  <c r="G949" i="7"/>
  <c r="F895" i="3"/>
  <c r="E960" i="15" s="1"/>
  <c r="W895" i="3"/>
  <c r="F950" i="7" s="1"/>
  <c r="I897" i="3"/>
  <c r="D897" i="3"/>
  <c r="E897" i="3"/>
  <c r="C962" i="15" s="1"/>
  <c r="D960" i="15" l="1"/>
  <c r="F960" i="15" s="1"/>
  <c r="J960" i="15"/>
  <c r="N960" i="15"/>
  <c r="O960" i="15"/>
  <c r="S897" i="3"/>
  <c r="W896" i="3"/>
  <c r="F951" i="7" s="1"/>
  <c r="I952" i="7"/>
  <c r="AK897" i="3"/>
  <c r="C897" i="3"/>
  <c r="B962" i="15" s="1"/>
  <c r="G897" i="3"/>
  <c r="AA952" i="7"/>
  <c r="Q962" i="15" s="1"/>
  <c r="H897" i="3"/>
  <c r="E950" i="7"/>
  <c r="B895" i="3"/>
  <c r="Y948" i="7"/>
  <c r="Z948" i="7"/>
  <c r="N948" i="7"/>
  <c r="M948" i="7"/>
  <c r="J949" i="7"/>
  <c r="AH894" i="3"/>
  <c r="P959" i="15" s="1"/>
  <c r="AP894" i="3"/>
  <c r="M949" i="7"/>
  <c r="N949" i="7"/>
  <c r="AH893" i="3"/>
  <c r="P958" i="15" s="1"/>
  <c r="J948" i="7"/>
  <c r="AP893" i="3"/>
  <c r="AN893" i="3"/>
  <c r="Q948" i="7"/>
  <c r="R948" i="7"/>
  <c r="F896" i="3"/>
  <c r="E961" i="15" s="1"/>
  <c r="H947" i="7"/>
  <c r="AQ892" i="3"/>
  <c r="Z949" i="7"/>
  <c r="Y949" i="7"/>
  <c r="G950" i="7"/>
  <c r="U948" i="7"/>
  <c r="V948" i="7"/>
  <c r="AN894" i="3"/>
  <c r="A958" i="15"/>
  <c r="V949" i="7"/>
  <c r="U949" i="7"/>
  <c r="A959" i="15"/>
  <c r="Q949" i="7"/>
  <c r="R949" i="7"/>
  <c r="B951" i="7"/>
  <c r="N896" i="3"/>
  <c r="R896" i="3" s="1"/>
  <c r="K961" i="15" s="1"/>
  <c r="I898" i="3"/>
  <c r="E898" i="3"/>
  <c r="C963" i="15" s="1"/>
  <c r="D898" i="3"/>
  <c r="D961" i="15" l="1"/>
  <c r="F961" i="15" s="1"/>
  <c r="J961" i="15"/>
  <c r="N961" i="15"/>
  <c r="O961" i="15"/>
  <c r="S898" i="3"/>
  <c r="E951" i="7"/>
  <c r="AR895" i="3"/>
  <c r="AT895" i="3" s="1"/>
  <c r="B952" i="7"/>
  <c r="N897" i="3"/>
  <c r="R897" i="3" s="1"/>
  <c r="K962" i="15" s="1"/>
  <c r="F897" i="3"/>
  <c r="E962" i="15" s="1"/>
  <c r="AK898" i="3"/>
  <c r="I953" i="7"/>
  <c r="G951" i="7"/>
  <c r="B896" i="3"/>
  <c r="H948" i="7"/>
  <c r="AQ893" i="3"/>
  <c r="W897" i="3"/>
  <c r="F952" i="7" s="1"/>
  <c r="H949" i="7"/>
  <c r="AQ894" i="3"/>
  <c r="G898" i="3"/>
  <c r="AA953" i="7"/>
  <c r="Q963" i="15" s="1"/>
  <c r="H898" i="3"/>
  <c r="X950" i="7" a="1"/>
  <c r="X950" i="7" s="1"/>
  <c r="L950" i="7" a="1"/>
  <c r="L950" i="7" s="1"/>
  <c r="W950" i="7" a="1"/>
  <c r="W950" i="7" s="1"/>
  <c r="S950" i="7" a="1"/>
  <c r="S950" i="7" s="1"/>
  <c r="P950" i="7" a="1"/>
  <c r="P950" i="7" s="1"/>
  <c r="O950" i="7" a="1"/>
  <c r="O950" i="7" s="1"/>
  <c r="D950" i="7"/>
  <c r="T950" i="7" a="1"/>
  <c r="T950" i="7" s="1"/>
  <c r="K950" i="7" a="1"/>
  <c r="K950" i="7" s="1"/>
  <c r="C898" i="3"/>
  <c r="B963" i="15" s="1"/>
  <c r="F898" i="3"/>
  <c r="E963" i="15" s="1"/>
  <c r="I899" i="3"/>
  <c r="D899" i="3"/>
  <c r="E899" i="3"/>
  <c r="C964" i="15" s="1"/>
  <c r="D963" i="15" l="1"/>
  <c r="J963" i="15"/>
  <c r="N963" i="15"/>
  <c r="O963" i="15"/>
  <c r="F963" i="15"/>
  <c r="D962" i="15"/>
  <c r="F962" i="15" s="1"/>
  <c r="J962" i="15"/>
  <c r="N962" i="15"/>
  <c r="O962" i="15"/>
  <c r="W898" i="3"/>
  <c r="F953" i="7" s="1"/>
  <c r="AH895" i="3"/>
  <c r="P960" i="15" s="1"/>
  <c r="J950" i="7"/>
  <c r="AP895" i="3"/>
  <c r="AK899" i="3"/>
  <c r="S899" i="3"/>
  <c r="C899" i="3"/>
  <c r="B964" i="15" s="1"/>
  <c r="A960" i="15"/>
  <c r="X951" i="7" a="1"/>
  <c r="X951" i="7" s="1"/>
  <c r="L951" i="7" a="1"/>
  <c r="L951" i="7" s="1"/>
  <c r="T951" i="7" a="1"/>
  <c r="T951" i="7" s="1"/>
  <c r="S951" i="7" a="1"/>
  <c r="S951" i="7" s="1"/>
  <c r="D951" i="7"/>
  <c r="P951" i="7" a="1"/>
  <c r="P951" i="7" s="1"/>
  <c r="K951" i="7" a="1"/>
  <c r="K951" i="7" s="1"/>
  <c r="O951" i="7" a="1"/>
  <c r="O951" i="7" s="1"/>
  <c r="W951" i="7" a="1"/>
  <c r="W951" i="7" s="1"/>
  <c r="N898" i="3"/>
  <c r="R898" i="3" s="1"/>
  <c r="K963" i="15" s="1"/>
  <c r="B953" i="7"/>
  <c r="E953" i="7"/>
  <c r="N950" i="7"/>
  <c r="M950" i="7"/>
  <c r="AR896" i="3"/>
  <c r="AT896" i="3" s="1"/>
  <c r="B898" i="3"/>
  <c r="R950" i="7"/>
  <c r="Q950" i="7"/>
  <c r="Z950" i="7"/>
  <c r="Y950" i="7"/>
  <c r="B897" i="3"/>
  <c r="I954" i="7"/>
  <c r="G899" i="3"/>
  <c r="H899" i="3"/>
  <c r="AA954" i="7"/>
  <c r="Q964" i="15" s="1"/>
  <c r="U950" i="7"/>
  <c r="V950" i="7"/>
  <c r="AN895" i="3"/>
  <c r="E952" i="7"/>
  <c r="G952" i="7"/>
  <c r="I900" i="3"/>
  <c r="E900" i="3"/>
  <c r="C965" i="15" s="1"/>
  <c r="D900" i="3"/>
  <c r="AR898" i="3" l="1"/>
  <c r="AT898" i="3" s="1"/>
  <c r="W899" i="3"/>
  <c r="F954" i="7" s="1"/>
  <c r="S953" i="7" a="1"/>
  <c r="S953" i="7" s="1"/>
  <c r="X953" i="7" a="1"/>
  <c r="X953" i="7" s="1"/>
  <c r="D953" i="7"/>
  <c r="W953" i="7" a="1"/>
  <c r="W953" i="7" s="1"/>
  <c r="L953" i="7" a="1"/>
  <c r="L953" i="7" s="1"/>
  <c r="P953" i="7" a="1"/>
  <c r="P953" i="7" s="1"/>
  <c r="K953" i="7" a="1"/>
  <c r="K953" i="7" s="1"/>
  <c r="T953" i="7" a="1"/>
  <c r="T953" i="7" s="1"/>
  <c r="O953" i="7" a="1"/>
  <c r="O953" i="7" s="1"/>
  <c r="R951" i="7"/>
  <c r="Q951" i="7"/>
  <c r="M951" i="7"/>
  <c r="N951" i="7"/>
  <c r="AN896" i="3"/>
  <c r="I955" i="7"/>
  <c r="Z951" i="7"/>
  <c r="Y951" i="7"/>
  <c r="H950" i="7"/>
  <c r="AQ895" i="3"/>
  <c r="A961" i="15"/>
  <c r="N899" i="3"/>
  <c r="R899" i="3" s="1"/>
  <c r="K964" i="15" s="1"/>
  <c r="B954" i="7"/>
  <c r="C900" i="3"/>
  <c r="B965" i="15" s="1"/>
  <c r="D952" i="7"/>
  <c r="K952" i="7" a="1"/>
  <c r="K952" i="7" s="1"/>
  <c r="L952" i="7" a="1"/>
  <c r="L952" i="7" s="1"/>
  <c r="X952" i="7" a="1"/>
  <c r="X952" i="7" s="1"/>
  <c r="W952" i="7" a="1"/>
  <c r="W952" i="7" s="1"/>
  <c r="O952" i="7" a="1"/>
  <c r="O952" i="7" s="1"/>
  <c r="T952" i="7" a="1"/>
  <c r="T952" i="7" s="1"/>
  <c r="S952" i="7" a="1"/>
  <c r="S952" i="7" s="1"/>
  <c r="P952" i="7" a="1"/>
  <c r="P952" i="7" s="1"/>
  <c r="S900" i="3"/>
  <c r="AK900" i="3"/>
  <c r="H900" i="3"/>
  <c r="AA955" i="7"/>
  <c r="Q965" i="15" s="1"/>
  <c r="G900" i="3"/>
  <c r="AH896" i="3"/>
  <c r="P961" i="15" s="1"/>
  <c r="J951" i="7"/>
  <c r="AP896" i="3"/>
  <c r="AR897" i="3"/>
  <c r="AT897" i="3" s="1"/>
  <c r="F899" i="3"/>
  <c r="E964" i="15" s="1"/>
  <c r="G953" i="7"/>
  <c r="V951" i="7"/>
  <c r="U951" i="7"/>
  <c r="I901" i="3"/>
  <c r="D901" i="3"/>
  <c r="E901" i="3"/>
  <c r="C966" i="15" s="1"/>
  <c r="D964" i="15" l="1"/>
  <c r="F964" i="15" s="1"/>
  <c r="J964" i="15"/>
  <c r="N964" i="15"/>
  <c r="O964" i="15"/>
  <c r="E954" i="7"/>
  <c r="R953" i="7"/>
  <c r="Q953" i="7"/>
  <c r="Y953" i="7"/>
  <c r="Z953" i="7"/>
  <c r="J952" i="7"/>
  <c r="AH897" i="3"/>
  <c r="P962" i="15" s="1"/>
  <c r="AP897" i="3"/>
  <c r="S901" i="3"/>
  <c r="C901" i="3"/>
  <c r="B966" i="15" s="1"/>
  <c r="H901" i="3"/>
  <c r="AA956" i="7"/>
  <c r="Q966" i="15" s="1"/>
  <c r="G901" i="3"/>
  <c r="B899" i="3"/>
  <c r="F900" i="3"/>
  <c r="E965" i="15" s="1"/>
  <c r="AH898" i="3"/>
  <c r="P963" i="15" s="1"/>
  <c r="J953" i="7"/>
  <c r="AP898" i="3"/>
  <c r="AN898" i="3"/>
  <c r="W900" i="3"/>
  <c r="F955" i="7" s="1"/>
  <c r="N953" i="7"/>
  <c r="M953" i="7"/>
  <c r="A962" i="15"/>
  <c r="A963" i="15"/>
  <c r="V953" i="7"/>
  <c r="U953" i="7"/>
  <c r="AN897" i="3"/>
  <c r="I956" i="7"/>
  <c r="AK901" i="3"/>
  <c r="Q952" i="7"/>
  <c r="R952" i="7"/>
  <c r="G954" i="7"/>
  <c r="Y952" i="7"/>
  <c r="Z952" i="7"/>
  <c r="H951" i="7"/>
  <c r="AQ896" i="3"/>
  <c r="V952" i="7"/>
  <c r="U952" i="7"/>
  <c r="M952" i="7"/>
  <c r="N952" i="7"/>
  <c r="B955" i="7"/>
  <c r="N900" i="3"/>
  <c r="R900" i="3" s="1"/>
  <c r="K965" i="15" s="1"/>
  <c r="I902" i="3"/>
  <c r="E902" i="3"/>
  <c r="C967" i="15" s="1"/>
  <c r="D902" i="3"/>
  <c r="S902" i="3"/>
  <c r="D965" i="15" l="1"/>
  <c r="F965" i="15" s="1"/>
  <c r="J965" i="15"/>
  <c r="N965" i="15"/>
  <c r="O965" i="15"/>
  <c r="W901" i="3"/>
  <c r="F956" i="7" s="1"/>
  <c r="B900" i="3"/>
  <c r="E955" i="7"/>
  <c r="B956" i="7"/>
  <c r="N901" i="3"/>
  <c r="R901" i="3" s="1"/>
  <c r="K966" i="15" s="1"/>
  <c r="F901" i="3"/>
  <c r="E966" i="15" s="1"/>
  <c r="F902" i="3"/>
  <c r="E967" i="15" s="1"/>
  <c r="AK902" i="3"/>
  <c r="I957" i="7"/>
  <c r="H953" i="7"/>
  <c r="AQ898" i="3"/>
  <c r="AR899" i="3"/>
  <c r="AT899" i="3" s="1"/>
  <c r="H952" i="7"/>
  <c r="AQ897" i="3"/>
  <c r="C902" i="3"/>
  <c r="B967" i="15" s="1"/>
  <c r="AA957" i="7"/>
  <c r="Q967" i="15" s="1"/>
  <c r="G902" i="3"/>
  <c r="H902" i="3"/>
  <c r="G955" i="7"/>
  <c r="L954" i="7" a="1"/>
  <c r="L954" i="7" s="1"/>
  <c r="P954" i="7" a="1"/>
  <c r="P954" i="7" s="1"/>
  <c r="O954" i="7" a="1"/>
  <c r="O954" i="7" s="1"/>
  <c r="D954" i="7"/>
  <c r="T954" i="7" a="1"/>
  <c r="T954" i="7" s="1"/>
  <c r="W954" i="7" a="1"/>
  <c r="W954" i="7" s="1"/>
  <c r="S954" i="7" a="1"/>
  <c r="S954" i="7" s="1"/>
  <c r="K954" i="7" a="1"/>
  <c r="K954" i="7" s="1"/>
  <c r="X954" i="7" a="1"/>
  <c r="X954" i="7" s="1"/>
  <c r="I903" i="3"/>
  <c r="D903" i="3"/>
  <c r="E903" i="3"/>
  <c r="C968" i="15" s="1"/>
  <c r="D967" i="15" l="1"/>
  <c r="F967" i="15" s="1"/>
  <c r="J967" i="15"/>
  <c r="N967" i="15"/>
  <c r="O967" i="15"/>
  <c r="D966" i="15"/>
  <c r="F966" i="15" s="1"/>
  <c r="J966" i="15"/>
  <c r="N966" i="15"/>
  <c r="O966" i="15"/>
  <c r="F903" i="3"/>
  <c r="E968" i="15" s="1"/>
  <c r="N902" i="3"/>
  <c r="R902" i="3" s="1"/>
  <c r="K967" i="15" s="1"/>
  <c r="B957" i="7"/>
  <c r="A964" i="15"/>
  <c r="AP899" i="3"/>
  <c r="J954" i="7"/>
  <c r="AH899" i="3"/>
  <c r="P964" i="15" s="1"/>
  <c r="E957" i="7"/>
  <c r="I958" i="7"/>
  <c r="S903" i="3"/>
  <c r="AA958" i="7"/>
  <c r="Q968" i="15" s="1"/>
  <c r="G903" i="3"/>
  <c r="H903" i="3"/>
  <c r="R954" i="7"/>
  <c r="Q954" i="7"/>
  <c r="B902" i="3"/>
  <c r="E956" i="7"/>
  <c r="AR900" i="3"/>
  <c r="AT900" i="3" s="1"/>
  <c r="AK903" i="3"/>
  <c r="G956" i="7"/>
  <c r="C903" i="3"/>
  <c r="B968" i="15" s="1"/>
  <c r="Y954" i="7"/>
  <c r="Z954" i="7"/>
  <c r="U954" i="7"/>
  <c r="V954" i="7"/>
  <c r="N954" i="7"/>
  <c r="M954" i="7"/>
  <c r="W902" i="3"/>
  <c r="F957" i="7" s="1"/>
  <c r="B901" i="3"/>
  <c r="AN899" i="3"/>
  <c r="O955" i="7" a="1"/>
  <c r="O955" i="7" s="1"/>
  <c r="D955" i="7"/>
  <c r="X955" i="7" a="1"/>
  <c r="X955" i="7" s="1"/>
  <c r="P955" i="7" a="1"/>
  <c r="P955" i="7" s="1"/>
  <c r="W955" i="7" a="1"/>
  <c r="W955" i="7" s="1"/>
  <c r="L955" i="7" a="1"/>
  <c r="L955" i="7" s="1"/>
  <c r="T955" i="7" a="1"/>
  <c r="T955" i="7" s="1"/>
  <c r="S955" i="7" a="1"/>
  <c r="S955" i="7" s="1"/>
  <c r="K955" i="7" a="1"/>
  <c r="K955" i="7" s="1"/>
  <c r="I904" i="3"/>
  <c r="E904" i="3"/>
  <c r="C969" i="15" s="1"/>
  <c r="D904" i="3"/>
  <c r="S904" i="3"/>
  <c r="D968" i="15" l="1"/>
  <c r="F968" i="15" s="1"/>
  <c r="J968" i="15"/>
  <c r="N968" i="15"/>
  <c r="O968" i="15"/>
  <c r="AR901" i="3"/>
  <c r="AT901" i="3" s="1"/>
  <c r="I959" i="7"/>
  <c r="Z955" i="7"/>
  <c r="Y955" i="7"/>
  <c r="AN900" i="3"/>
  <c r="AK904" i="3"/>
  <c r="M955" i="7"/>
  <c r="N955" i="7"/>
  <c r="W903" i="3"/>
  <c r="F958" i="7" s="1"/>
  <c r="AP900" i="3"/>
  <c r="AH900" i="3"/>
  <c r="P965" i="15" s="1"/>
  <c r="J955" i="7"/>
  <c r="AR902" i="3"/>
  <c r="AT902" i="3" s="1"/>
  <c r="G957" i="7"/>
  <c r="A965" i="15"/>
  <c r="X956" i="7" a="1"/>
  <c r="X956" i="7" s="1"/>
  <c r="T956" i="7" a="1"/>
  <c r="T956" i="7" s="1"/>
  <c r="L956" i="7" a="1"/>
  <c r="L956" i="7" s="1"/>
  <c r="O956" i="7" a="1"/>
  <c r="O956" i="7" s="1"/>
  <c r="P956" i="7" a="1"/>
  <c r="P956" i="7" s="1"/>
  <c r="S956" i="7" a="1"/>
  <c r="S956" i="7" s="1"/>
  <c r="K956" i="7" a="1"/>
  <c r="K956" i="7" s="1"/>
  <c r="W956" i="7" a="1"/>
  <c r="W956" i="7" s="1"/>
  <c r="D956" i="7"/>
  <c r="W957" i="7" a="1"/>
  <c r="W957" i="7" s="1"/>
  <c r="O957" i="7" a="1"/>
  <c r="O957" i="7" s="1"/>
  <c r="K957" i="7" a="1"/>
  <c r="K957" i="7" s="1"/>
  <c r="L957" i="7" a="1"/>
  <c r="L957" i="7" s="1"/>
  <c r="D957" i="7"/>
  <c r="P957" i="7" a="1"/>
  <c r="P957" i="7" s="1"/>
  <c r="X957" i="7" a="1"/>
  <c r="X957" i="7" s="1"/>
  <c r="S957" i="7" a="1"/>
  <c r="S957" i="7" s="1"/>
  <c r="T957" i="7" a="1"/>
  <c r="T957" i="7" s="1"/>
  <c r="E958" i="7"/>
  <c r="R955" i="7"/>
  <c r="Q955" i="7"/>
  <c r="G904" i="3"/>
  <c r="H904" i="3"/>
  <c r="AA959" i="7"/>
  <c r="Q969" i="15" s="1"/>
  <c r="U955" i="7"/>
  <c r="V955" i="7"/>
  <c r="C904" i="3"/>
  <c r="B969" i="15" s="1"/>
  <c r="B958" i="7"/>
  <c r="N903" i="3"/>
  <c r="R903" i="3" s="1"/>
  <c r="K968" i="15" s="1"/>
  <c r="H954" i="7"/>
  <c r="AQ899" i="3"/>
  <c r="B903" i="3"/>
  <c r="I905" i="3"/>
  <c r="D905" i="3"/>
  <c r="E905" i="3"/>
  <c r="C970" i="15" s="1"/>
  <c r="S905" i="3" l="1"/>
  <c r="AR903" i="3"/>
  <c r="AT903" i="3" s="1"/>
  <c r="F905" i="3"/>
  <c r="E970" i="15" s="1"/>
  <c r="A966" i="15"/>
  <c r="Y957" i="7"/>
  <c r="Z957" i="7"/>
  <c r="Q957" i="7"/>
  <c r="R957" i="7"/>
  <c r="N956" i="7"/>
  <c r="M956" i="7"/>
  <c r="AN902" i="3"/>
  <c r="AA960" i="7"/>
  <c r="Q970" i="15" s="1"/>
  <c r="G905" i="3"/>
  <c r="H905" i="3"/>
  <c r="I960" i="7"/>
  <c r="N904" i="3"/>
  <c r="R904" i="3" s="1"/>
  <c r="K969" i="15" s="1"/>
  <c r="B959" i="7"/>
  <c r="F904" i="3"/>
  <c r="E969" i="15" s="1"/>
  <c r="V957" i="7"/>
  <c r="U957" i="7"/>
  <c r="V956" i="7"/>
  <c r="U956" i="7"/>
  <c r="A967" i="15"/>
  <c r="AH901" i="3"/>
  <c r="P966" i="15" s="1"/>
  <c r="J956" i="7"/>
  <c r="AP901" i="3"/>
  <c r="J957" i="7"/>
  <c r="AH902" i="3"/>
  <c r="P967" i="15" s="1"/>
  <c r="AP902" i="3"/>
  <c r="W904" i="3"/>
  <c r="F959" i="7" s="1"/>
  <c r="C905" i="3"/>
  <c r="B970" i="15" s="1"/>
  <c r="AK905" i="3"/>
  <c r="G958" i="7"/>
  <c r="T958" i="7" a="1"/>
  <c r="T958" i="7" s="1"/>
  <c r="O958" i="7" a="1"/>
  <c r="O958" i="7" s="1"/>
  <c r="D958" i="7"/>
  <c r="K958" i="7" a="1"/>
  <c r="K958" i="7" s="1"/>
  <c r="S958" i="7" a="1"/>
  <c r="S958" i="7" s="1"/>
  <c r="W958" i="7" a="1"/>
  <c r="W958" i="7" s="1"/>
  <c r="P958" i="7" a="1"/>
  <c r="P958" i="7" s="1"/>
  <c r="X958" i="7" a="1"/>
  <c r="X958" i="7" s="1"/>
  <c r="L958" i="7" a="1"/>
  <c r="L958" i="7" s="1"/>
  <c r="N957" i="7"/>
  <c r="M957" i="7"/>
  <c r="Q956" i="7"/>
  <c r="R956" i="7"/>
  <c r="Z956" i="7"/>
  <c r="Y956" i="7"/>
  <c r="AN901" i="3"/>
  <c r="AQ900" i="3"/>
  <c r="H955" i="7"/>
  <c r="I906" i="3"/>
  <c r="E906" i="3"/>
  <c r="C971" i="15" s="1"/>
  <c r="D906" i="3"/>
  <c r="D969" i="15" l="1"/>
  <c r="F969" i="15" s="1"/>
  <c r="J969" i="15"/>
  <c r="N969" i="15"/>
  <c r="O969" i="15"/>
  <c r="D970" i="15"/>
  <c r="F970" i="15" s="1"/>
  <c r="J970" i="15"/>
  <c r="N970" i="15"/>
  <c r="O970" i="15"/>
  <c r="B905" i="3"/>
  <c r="N958" i="7"/>
  <c r="M958" i="7"/>
  <c r="U958" i="7"/>
  <c r="V958" i="7"/>
  <c r="J958" i="7"/>
  <c r="AH903" i="3"/>
  <c r="P968" i="15" s="1"/>
  <c r="AP903" i="3"/>
  <c r="E960" i="7"/>
  <c r="A968" i="15"/>
  <c r="Y958" i="7"/>
  <c r="Z958" i="7"/>
  <c r="H957" i="7"/>
  <c r="AQ902" i="3"/>
  <c r="H956" i="7"/>
  <c r="AQ901" i="3"/>
  <c r="E959" i="7"/>
  <c r="AK906" i="3"/>
  <c r="I961" i="7"/>
  <c r="C906" i="3"/>
  <c r="B971" i="15" s="1"/>
  <c r="AA961" i="7"/>
  <c r="Q971" i="15" s="1"/>
  <c r="G906" i="3"/>
  <c r="H906" i="3"/>
  <c r="AN903" i="3"/>
  <c r="S906" i="3"/>
  <c r="Q958" i="7"/>
  <c r="R958" i="7"/>
  <c r="B960" i="7"/>
  <c r="N905" i="3"/>
  <c r="R905" i="3" s="1"/>
  <c r="K970" i="15" s="1"/>
  <c r="B904" i="3"/>
  <c r="G959" i="7"/>
  <c r="W905" i="3"/>
  <c r="F960" i="7" s="1"/>
  <c r="I907" i="3"/>
  <c r="D907" i="3"/>
  <c r="E907" i="3"/>
  <c r="C972" i="15" s="1"/>
  <c r="H958" i="7" l="1"/>
  <c r="AQ903" i="3"/>
  <c r="N906" i="3"/>
  <c r="R906" i="3" s="1"/>
  <c r="K971" i="15" s="1"/>
  <c r="B961" i="7"/>
  <c r="AR905" i="3"/>
  <c r="AT905" i="3" s="1"/>
  <c r="I962" i="7"/>
  <c r="AK907" i="3"/>
  <c r="C907" i="3"/>
  <c r="B972" i="15" s="1"/>
  <c r="F907" i="3"/>
  <c r="E972" i="15" s="1"/>
  <c r="F906" i="3"/>
  <c r="E971" i="15" s="1"/>
  <c r="T960" i="7" a="1"/>
  <c r="T960" i="7" s="1"/>
  <c r="P960" i="7" a="1"/>
  <c r="P960" i="7" s="1"/>
  <c r="W960" i="7" a="1"/>
  <c r="W960" i="7" s="1"/>
  <c r="K960" i="7" a="1"/>
  <c r="K960" i="7" s="1"/>
  <c r="X960" i="7" a="1"/>
  <c r="X960" i="7" s="1"/>
  <c r="L960" i="7" a="1"/>
  <c r="L960" i="7" s="1"/>
  <c r="S960" i="7" a="1"/>
  <c r="S960" i="7" s="1"/>
  <c r="D960" i="7"/>
  <c r="O960" i="7" a="1"/>
  <c r="O960" i="7" s="1"/>
  <c r="G907" i="3"/>
  <c r="AA962" i="7"/>
  <c r="Q972" i="15" s="1"/>
  <c r="H907" i="3"/>
  <c r="AR904" i="3"/>
  <c r="AT904" i="3" s="1"/>
  <c r="S907" i="3"/>
  <c r="G960" i="7"/>
  <c r="X959" i="7" a="1"/>
  <c r="X959" i="7" s="1"/>
  <c r="P959" i="7" a="1"/>
  <c r="P959" i="7" s="1"/>
  <c r="W959" i="7" a="1"/>
  <c r="W959" i="7" s="1"/>
  <c r="T959" i="7" a="1"/>
  <c r="T959" i="7" s="1"/>
  <c r="O959" i="7" a="1"/>
  <c r="O959" i="7" s="1"/>
  <c r="K959" i="7" a="1"/>
  <c r="K959" i="7" s="1"/>
  <c r="S959" i="7" a="1"/>
  <c r="S959" i="7" s="1"/>
  <c r="D959" i="7"/>
  <c r="L959" i="7" a="1"/>
  <c r="L959" i="7" s="1"/>
  <c r="W906" i="3"/>
  <c r="F961" i="7" s="1"/>
  <c r="I908" i="3"/>
  <c r="E908" i="3"/>
  <c r="C973" i="15" s="1"/>
  <c r="D908" i="3"/>
  <c r="D971" i="15" l="1"/>
  <c r="F971" i="15" s="1"/>
  <c r="J971" i="15"/>
  <c r="N971" i="15"/>
  <c r="O971" i="15"/>
  <c r="D972" i="15"/>
  <c r="F972" i="15" s="1"/>
  <c r="J972" i="15"/>
  <c r="N972" i="15"/>
  <c r="O972" i="15"/>
  <c r="S908" i="3"/>
  <c r="M960" i="7"/>
  <c r="N960" i="7"/>
  <c r="E962" i="7"/>
  <c r="J959" i="7"/>
  <c r="AH904" i="3"/>
  <c r="P969" i="15" s="1"/>
  <c r="AP904" i="3"/>
  <c r="I963" i="7"/>
  <c r="A970" i="15"/>
  <c r="Q959" i="7"/>
  <c r="R959" i="7"/>
  <c r="U960" i="7"/>
  <c r="V960" i="7"/>
  <c r="AK908" i="3"/>
  <c r="AA963" i="7"/>
  <c r="Q973" i="15" s="1"/>
  <c r="H908" i="3"/>
  <c r="G908" i="3"/>
  <c r="N959" i="7"/>
  <c r="M959" i="7"/>
  <c r="Z959" i="7"/>
  <c r="Y959" i="7"/>
  <c r="A969" i="15"/>
  <c r="B906" i="3"/>
  <c r="AN905" i="3"/>
  <c r="Y960" i="7"/>
  <c r="Z960" i="7"/>
  <c r="B907" i="3"/>
  <c r="AH905" i="3"/>
  <c r="P970" i="15" s="1"/>
  <c r="J960" i="7"/>
  <c r="AP905" i="3"/>
  <c r="C908" i="3"/>
  <c r="B973" i="15" s="1"/>
  <c r="V959" i="7"/>
  <c r="U959" i="7"/>
  <c r="E961" i="7"/>
  <c r="AN904" i="3"/>
  <c r="W907" i="3"/>
  <c r="F962" i="7" s="1"/>
  <c r="B962" i="7"/>
  <c r="N907" i="3"/>
  <c r="R907" i="3" s="1"/>
  <c r="K972" i="15" s="1"/>
  <c r="Q960" i="7"/>
  <c r="R960" i="7"/>
  <c r="G961" i="7"/>
  <c r="I909" i="3"/>
  <c r="D909" i="3"/>
  <c r="E909" i="3"/>
  <c r="C974" i="15" s="1"/>
  <c r="S909" i="3"/>
  <c r="AR906" i="3" l="1"/>
  <c r="AT906" i="3" s="1"/>
  <c r="AR907" i="3"/>
  <c r="AT907" i="3" s="1"/>
  <c r="X961" i="7" a="1"/>
  <c r="X961" i="7" s="1"/>
  <c r="O961" i="7" a="1"/>
  <c r="O961" i="7" s="1"/>
  <c r="P961" i="7" a="1"/>
  <c r="P961" i="7" s="1"/>
  <c r="K961" i="7" a="1"/>
  <c r="K961" i="7" s="1"/>
  <c r="T961" i="7" a="1"/>
  <c r="T961" i="7" s="1"/>
  <c r="S961" i="7" a="1"/>
  <c r="S961" i="7" s="1"/>
  <c r="L961" i="7" a="1"/>
  <c r="L961" i="7" s="1"/>
  <c r="D961" i="7"/>
  <c r="W961" i="7" a="1"/>
  <c r="W961" i="7" s="1"/>
  <c r="N908" i="3"/>
  <c r="R908" i="3" s="1"/>
  <c r="K973" i="15" s="1"/>
  <c r="B963" i="7"/>
  <c r="W908" i="3"/>
  <c r="F963" i="7" s="1"/>
  <c r="I964" i="7"/>
  <c r="AK909" i="3"/>
  <c r="C909" i="3"/>
  <c r="B974" i="15" s="1"/>
  <c r="G909" i="3"/>
  <c r="AA964" i="7"/>
  <c r="Q974" i="15" s="1"/>
  <c r="H909" i="3"/>
  <c r="G962" i="7"/>
  <c r="K962" i="7" a="1"/>
  <c r="K962" i="7" s="1"/>
  <c r="S962" i="7" a="1"/>
  <c r="S962" i="7" s="1"/>
  <c r="X962" i="7" a="1"/>
  <c r="X962" i="7" s="1"/>
  <c r="P962" i="7" a="1"/>
  <c r="P962" i="7" s="1"/>
  <c r="W962" i="7" a="1"/>
  <c r="W962" i="7" s="1"/>
  <c r="L962" i="7" a="1"/>
  <c r="L962" i="7" s="1"/>
  <c r="T962" i="7" a="1"/>
  <c r="T962" i="7" s="1"/>
  <c r="D962" i="7"/>
  <c r="O962" i="7" a="1"/>
  <c r="O962" i="7" s="1"/>
  <c r="H960" i="7"/>
  <c r="AQ905" i="3"/>
  <c r="H959" i="7"/>
  <c r="AQ904" i="3"/>
  <c r="F908" i="3"/>
  <c r="E973" i="15" s="1"/>
  <c r="I910" i="3"/>
  <c r="E910" i="3"/>
  <c r="C975" i="15" s="1"/>
  <c r="D910" i="3"/>
  <c r="D973" i="15" l="1"/>
  <c r="F973" i="15" s="1"/>
  <c r="J973" i="15"/>
  <c r="N973" i="15"/>
  <c r="O973" i="15"/>
  <c r="S910" i="3"/>
  <c r="A972" i="15"/>
  <c r="R962" i="7"/>
  <c r="Q962" i="7"/>
  <c r="F909" i="3"/>
  <c r="E974" i="15" s="1"/>
  <c r="G963" i="7"/>
  <c r="J962" i="7"/>
  <c r="AH907" i="3"/>
  <c r="P972" i="15" s="1"/>
  <c r="AP907" i="3"/>
  <c r="U961" i="7"/>
  <c r="V961" i="7"/>
  <c r="Z961" i="7"/>
  <c r="Y961" i="7"/>
  <c r="Y962" i="7"/>
  <c r="Z962" i="7"/>
  <c r="E963" i="7"/>
  <c r="A971" i="15"/>
  <c r="M962" i="7"/>
  <c r="N962" i="7"/>
  <c r="AN907" i="3"/>
  <c r="AH906" i="3"/>
  <c r="P971" i="15" s="1"/>
  <c r="J961" i="7"/>
  <c r="AP906" i="3"/>
  <c r="F910" i="3"/>
  <c r="E975" i="15" s="1"/>
  <c r="V962" i="7"/>
  <c r="U962" i="7"/>
  <c r="AK910" i="3"/>
  <c r="I965" i="7"/>
  <c r="C910" i="3"/>
  <c r="B975" i="15" s="1"/>
  <c r="H910" i="3"/>
  <c r="G910" i="3"/>
  <c r="AA965" i="7"/>
  <c r="Q975" i="15" s="1"/>
  <c r="B908" i="3"/>
  <c r="AN906" i="3"/>
  <c r="W909" i="3"/>
  <c r="F964" i="7" s="1"/>
  <c r="B964" i="7"/>
  <c r="N909" i="3"/>
  <c r="R909" i="3" s="1"/>
  <c r="K974" i="15" s="1"/>
  <c r="N961" i="7"/>
  <c r="M961" i="7"/>
  <c r="Q961" i="7"/>
  <c r="R961" i="7"/>
  <c r="I911" i="3"/>
  <c r="D911" i="3"/>
  <c r="E911" i="3"/>
  <c r="C976" i="15" s="1"/>
  <c r="D975" i="15" l="1"/>
  <c r="F975" i="15" s="1"/>
  <c r="J975" i="15"/>
  <c r="N975" i="15"/>
  <c r="O975" i="15"/>
  <c r="D974" i="15"/>
  <c r="F974" i="15" s="1"/>
  <c r="J974" i="15"/>
  <c r="N974" i="15"/>
  <c r="O974" i="15"/>
  <c r="F911" i="3"/>
  <c r="E976" i="15" s="1"/>
  <c r="W910" i="3"/>
  <c r="F965" i="7" s="1"/>
  <c r="N910" i="3"/>
  <c r="R910" i="3" s="1"/>
  <c r="K975" i="15" s="1"/>
  <c r="B965" i="7"/>
  <c r="B909" i="3"/>
  <c r="B910" i="3"/>
  <c r="H961" i="7"/>
  <c r="AQ906" i="3"/>
  <c r="T963" i="7" a="1"/>
  <c r="T963" i="7" s="1"/>
  <c r="S963" i="7" a="1"/>
  <c r="S963" i="7" s="1"/>
  <c r="W963" i="7" a="1"/>
  <c r="W963" i="7" s="1"/>
  <c r="L963" i="7" a="1"/>
  <c r="L963" i="7" s="1"/>
  <c r="O963" i="7" a="1"/>
  <c r="O963" i="7" s="1"/>
  <c r="P963" i="7" a="1"/>
  <c r="P963" i="7" s="1"/>
  <c r="K963" i="7" a="1"/>
  <c r="K963" i="7" s="1"/>
  <c r="X963" i="7" a="1"/>
  <c r="X963" i="7" s="1"/>
  <c r="D963" i="7"/>
  <c r="I966" i="7"/>
  <c r="G964" i="7"/>
  <c r="AR908" i="3"/>
  <c r="AT908" i="3" s="1"/>
  <c r="AK911" i="3"/>
  <c r="S911" i="3"/>
  <c r="G911" i="3"/>
  <c r="H911" i="3"/>
  <c r="AA966" i="7"/>
  <c r="Q976" i="15" s="1"/>
  <c r="H962" i="7"/>
  <c r="AQ907" i="3"/>
  <c r="E964" i="7"/>
  <c r="C911" i="3"/>
  <c r="B976" i="15" s="1"/>
  <c r="E965" i="7"/>
  <c r="I912" i="3"/>
  <c r="E912" i="3"/>
  <c r="C977" i="15" s="1"/>
  <c r="D912" i="3"/>
  <c r="D976" i="15" l="1"/>
  <c r="F976" i="15" s="1"/>
  <c r="J976" i="15"/>
  <c r="N976" i="15"/>
  <c r="O976" i="15"/>
  <c r="S912" i="3"/>
  <c r="R963" i="7"/>
  <c r="Q963" i="7"/>
  <c r="W911" i="3"/>
  <c r="F966" i="7" s="1"/>
  <c r="I967" i="7"/>
  <c r="B966" i="7"/>
  <c r="N911" i="3"/>
  <c r="R911" i="3" s="1"/>
  <c r="K976" i="15" s="1"/>
  <c r="AP908" i="3"/>
  <c r="AH908" i="3"/>
  <c r="P973" i="15" s="1"/>
  <c r="J963" i="7"/>
  <c r="U963" i="7"/>
  <c r="V963" i="7"/>
  <c r="AR910" i="3"/>
  <c r="AT910" i="3" s="1"/>
  <c r="AR909" i="3"/>
  <c r="AT909" i="3" s="1"/>
  <c r="G965" i="7"/>
  <c r="AK912" i="3"/>
  <c r="G912" i="3"/>
  <c r="H912" i="3"/>
  <c r="AA967" i="7"/>
  <c r="Q977" i="15" s="1"/>
  <c r="S965" i="7" a="1"/>
  <c r="S965" i="7" s="1"/>
  <c r="O965" i="7" a="1"/>
  <c r="O965" i="7" s="1"/>
  <c r="X965" i="7" a="1"/>
  <c r="X965" i="7" s="1"/>
  <c r="D965" i="7"/>
  <c r="W965" i="7" a="1"/>
  <c r="W965" i="7" s="1"/>
  <c r="P965" i="7" a="1"/>
  <c r="P965" i="7" s="1"/>
  <c r="L965" i="7" a="1"/>
  <c r="L965" i="7" s="1"/>
  <c r="T965" i="7" a="1"/>
  <c r="T965" i="7" s="1"/>
  <c r="K965" i="7" a="1"/>
  <c r="K965" i="7" s="1"/>
  <c r="AN908" i="3"/>
  <c r="E966" i="7"/>
  <c r="Z963" i="7"/>
  <c r="Y963" i="7"/>
  <c r="M963" i="7"/>
  <c r="N963" i="7"/>
  <c r="A973" i="15"/>
  <c r="F912" i="3"/>
  <c r="E977" i="15" s="1"/>
  <c r="C912" i="3"/>
  <c r="B977" i="15" s="1"/>
  <c r="P964" i="7" a="1"/>
  <c r="P964" i="7" s="1"/>
  <c r="T964" i="7" a="1"/>
  <c r="T964" i="7" s="1"/>
  <c r="S964" i="7" a="1"/>
  <c r="S964" i="7" s="1"/>
  <c r="D964" i="7"/>
  <c r="L964" i="7" a="1"/>
  <c r="L964" i="7" s="1"/>
  <c r="X964" i="7" a="1"/>
  <c r="X964" i="7" s="1"/>
  <c r="K964" i="7" a="1"/>
  <c r="K964" i="7" s="1"/>
  <c r="O964" i="7" a="1"/>
  <c r="O964" i="7" s="1"/>
  <c r="W964" i="7" a="1"/>
  <c r="W964" i="7" s="1"/>
  <c r="B911" i="3"/>
  <c r="I913" i="3"/>
  <c r="D913" i="3"/>
  <c r="E913" i="3"/>
  <c r="C978" i="15" s="1"/>
  <c r="D977" i="15" l="1"/>
  <c r="J977" i="15"/>
  <c r="N977" i="15"/>
  <c r="O977" i="15"/>
  <c r="F977" i="15"/>
  <c r="AR911" i="3"/>
  <c r="AT911" i="3" s="1"/>
  <c r="AN909" i="3"/>
  <c r="S913" i="3"/>
  <c r="B967" i="7"/>
  <c r="N912" i="3"/>
  <c r="R912" i="3" s="1"/>
  <c r="K977" i="15" s="1"/>
  <c r="E967" i="7"/>
  <c r="X966" i="7" a="1"/>
  <c r="X966" i="7" s="1"/>
  <c r="D966" i="7"/>
  <c r="T966" i="7" a="1"/>
  <c r="T966" i="7" s="1"/>
  <c r="P966" i="7" a="1"/>
  <c r="P966" i="7" s="1"/>
  <c r="W966" i="7" a="1"/>
  <c r="W966" i="7" s="1"/>
  <c r="K966" i="7" a="1"/>
  <c r="K966" i="7" s="1"/>
  <c r="S966" i="7" a="1"/>
  <c r="S966" i="7" s="1"/>
  <c r="L966" i="7" a="1"/>
  <c r="L966" i="7" s="1"/>
  <c r="O966" i="7" a="1"/>
  <c r="O966" i="7" s="1"/>
  <c r="V965" i="7"/>
  <c r="U965" i="7"/>
  <c r="AN910" i="3"/>
  <c r="A974" i="15"/>
  <c r="W912" i="3"/>
  <c r="F967" i="7" s="1"/>
  <c r="I968" i="7"/>
  <c r="AK913" i="3"/>
  <c r="C913" i="3"/>
  <c r="B978" i="15" s="1"/>
  <c r="AA968" i="7"/>
  <c r="Q978" i="15" s="1"/>
  <c r="G913" i="3"/>
  <c r="H913" i="3"/>
  <c r="J964" i="7"/>
  <c r="AH909" i="3"/>
  <c r="P974" i="15" s="1"/>
  <c r="AP909" i="3"/>
  <c r="A975" i="15"/>
  <c r="N965" i="7"/>
  <c r="M965" i="7"/>
  <c r="Y965" i="7"/>
  <c r="Z965" i="7"/>
  <c r="H963" i="7"/>
  <c r="AQ908" i="3"/>
  <c r="G966" i="7"/>
  <c r="Y964" i="7"/>
  <c r="Z964" i="7"/>
  <c r="V964" i="7"/>
  <c r="U964" i="7"/>
  <c r="R965" i="7"/>
  <c r="Q965" i="7"/>
  <c r="J965" i="7"/>
  <c r="AH910" i="3"/>
  <c r="P975" i="15" s="1"/>
  <c r="AP910" i="3"/>
  <c r="M964" i="7"/>
  <c r="N964" i="7"/>
  <c r="R964" i="7"/>
  <c r="Q964" i="7"/>
  <c r="B912" i="3"/>
  <c r="I914" i="3"/>
  <c r="E914" i="3"/>
  <c r="C979" i="15" s="1"/>
  <c r="D914" i="3"/>
  <c r="W913" i="3" l="1"/>
  <c r="F968" i="7" s="1"/>
  <c r="AR912" i="3"/>
  <c r="AT912" i="3" s="1"/>
  <c r="H965" i="7"/>
  <c r="AQ910" i="3"/>
  <c r="S914" i="3"/>
  <c r="AK914" i="3"/>
  <c r="C914" i="3"/>
  <c r="B979" i="15" s="1"/>
  <c r="AA969" i="7"/>
  <c r="Q979" i="15" s="1"/>
  <c r="G914" i="3"/>
  <c r="H914" i="3"/>
  <c r="N966" i="7"/>
  <c r="M966" i="7"/>
  <c r="Q966" i="7"/>
  <c r="R966" i="7"/>
  <c r="O967" i="7" a="1"/>
  <c r="O967" i="7" s="1"/>
  <c r="L967" i="7" a="1"/>
  <c r="L967" i="7" s="1"/>
  <c r="K967" i="7" a="1"/>
  <c r="K967" i="7" s="1"/>
  <c r="D967" i="7"/>
  <c r="X967" i="7" a="1"/>
  <c r="X967" i="7" s="1"/>
  <c r="W967" i="7" a="1"/>
  <c r="W967" i="7" s="1"/>
  <c r="S967" i="7" a="1"/>
  <c r="S967" i="7" s="1"/>
  <c r="P967" i="7" a="1"/>
  <c r="P967" i="7" s="1"/>
  <c r="T967" i="7" a="1"/>
  <c r="T967" i="7" s="1"/>
  <c r="F913" i="3"/>
  <c r="E978" i="15" s="1"/>
  <c r="N913" i="3"/>
  <c r="R913" i="3" s="1"/>
  <c r="K978" i="15" s="1"/>
  <c r="B968" i="7"/>
  <c r="V966" i="7"/>
  <c r="U966" i="7"/>
  <c r="G967" i="7"/>
  <c r="J966" i="7"/>
  <c r="AH911" i="3"/>
  <c r="P976" i="15" s="1"/>
  <c r="AP911" i="3"/>
  <c r="F914" i="3"/>
  <c r="E979" i="15" s="1"/>
  <c r="AN911" i="3"/>
  <c r="I969" i="7"/>
  <c r="A976" i="15"/>
  <c r="H964" i="7"/>
  <c r="AQ909" i="3"/>
  <c r="Y966" i="7"/>
  <c r="Z966" i="7"/>
  <c r="I915" i="3"/>
  <c r="D915" i="3"/>
  <c r="E915" i="3"/>
  <c r="C980" i="15" s="1"/>
  <c r="D979" i="15" l="1"/>
  <c r="J979" i="15"/>
  <c r="N979" i="15"/>
  <c r="O979" i="15"/>
  <c r="D978" i="15"/>
  <c r="F978" i="15" s="1"/>
  <c r="J978" i="15"/>
  <c r="N978" i="15"/>
  <c r="O978" i="15"/>
  <c r="F979" i="15"/>
  <c r="I970" i="7"/>
  <c r="AK915" i="3"/>
  <c r="S915" i="3"/>
  <c r="C915" i="3"/>
  <c r="B980" i="15" s="1"/>
  <c r="AN912" i="3"/>
  <c r="E969" i="7"/>
  <c r="G968" i="7"/>
  <c r="W914" i="3"/>
  <c r="F969" i="7" s="1"/>
  <c r="N967" i="7"/>
  <c r="M967" i="7"/>
  <c r="B913" i="3"/>
  <c r="V967" i="7"/>
  <c r="U967" i="7"/>
  <c r="Z967" i="7"/>
  <c r="Y967" i="7"/>
  <c r="A977" i="15"/>
  <c r="AA970" i="7"/>
  <c r="Q980" i="15" s="1"/>
  <c r="H915" i="3"/>
  <c r="G915" i="3"/>
  <c r="J967" i="7"/>
  <c r="AH912" i="3"/>
  <c r="P977" i="15" s="1"/>
  <c r="AP912" i="3"/>
  <c r="B914" i="3"/>
  <c r="H966" i="7"/>
  <c r="AQ911" i="3"/>
  <c r="E968" i="7"/>
  <c r="R967" i="7"/>
  <c r="Q967" i="7"/>
  <c r="N914" i="3"/>
  <c r="R914" i="3" s="1"/>
  <c r="K979" i="15" s="1"/>
  <c r="B969" i="7"/>
  <c r="I916" i="3"/>
  <c r="E916" i="3"/>
  <c r="C981" i="15" s="1"/>
  <c r="D916" i="3"/>
  <c r="I971" i="7" l="1"/>
  <c r="S916" i="3"/>
  <c r="C916" i="3"/>
  <c r="B981" i="15" s="1"/>
  <c r="AK916" i="3"/>
  <c r="G969" i="7"/>
  <c r="H967" i="7"/>
  <c r="AQ912" i="3"/>
  <c r="B970" i="7"/>
  <c r="N915" i="3"/>
  <c r="R915" i="3" s="1"/>
  <c r="K980" i="15" s="1"/>
  <c r="L968" i="7" a="1"/>
  <c r="L968" i="7" s="1"/>
  <c r="T968" i="7" a="1"/>
  <c r="T968" i="7" s="1"/>
  <c r="P968" i="7" a="1"/>
  <c r="P968" i="7" s="1"/>
  <c r="O968" i="7" a="1"/>
  <c r="O968" i="7" s="1"/>
  <c r="W968" i="7" a="1"/>
  <c r="W968" i="7" s="1"/>
  <c r="X968" i="7" a="1"/>
  <c r="X968" i="7" s="1"/>
  <c r="D968" i="7"/>
  <c r="S968" i="7" a="1"/>
  <c r="S968" i="7" s="1"/>
  <c r="K968" i="7" a="1"/>
  <c r="K968" i="7" s="1"/>
  <c r="T969" i="7" a="1"/>
  <c r="T969" i="7" s="1"/>
  <c r="L969" i="7" a="1"/>
  <c r="L969" i="7" s="1"/>
  <c r="O969" i="7" a="1"/>
  <c r="O969" i="7" s="1"/>
  <c r="W969" i="7" a="1"/>
  <c r="W969" i="7" s="1"/>
  <c r="D969" i="7"/>
  <c r="K969" i="7" a="1"/>
  <c r="K969" i="7" s="1"/>
  <c r="P969" i="7" a="1"/>
  <c r="P969" i="7" s="1"/>
  <c r="S969" i="7" a="1"/>
  <c r="S969" i="7" s="1"/>
  <c r="X969" i="7" a="1"/>
  <c r="X969" i="7" s="1"/>
  <c r="W915" i="3"/>
  <c r="F970" i="7" s="1"/>
  <c r="AA971" i="7"/>
  <c r="Q981" i="15" s="1"/>
  <c r="H916" i="3"/>
  <c r="G916" i="3"/>
  <c r="AR914" i="3"/>
  <c r="AT914" i="3" s="1"/>
  <c r="AR913" i="3"/>
  <c r="AT913" i="3" s="1"/>
  <c r="F915" i="3"/>
  <c r="E980" i="15" s="1"/>
  <c r="I917" i="3"/>
  <c r="D917" i="3"/>
  <c r="E917" i="3"/>
  <c r="C982" i="15" s="1"/>
  <c r="D980" i="15" l="1"/>
  <c r="F980" i="15" s="1"/>
  <c r="J980" i="15"/>
  <c r="N980" i="15"/>
  <c r="O980" i="15"/>
  <c r="S917" i="3"/>
  <c r="W916" i="3"/>
  <c r="F971" i="7" s="1"/>
  <c r="C917" i="3"/>
  <c r="B982" i="15" s="1"/>
  <c r="G917" i="3"/>
  <c r="H917" i="3"/>
  <c r="AA972" i="7"/>
  <c r="Q982" i="15" s="1"/>
  <c r="B915" i="3"/>
  <c r="AN914" i="3"/>
  <c r="M969" i="7"/>
  <c r="N969" i="7"/>
  <c r="Q968" i="7"/>
  <c r="R968" i="7"/>
  <c r="AN913" i="3"/>
  <c r="A978" i="15"/>
  <c r="M968" i="7"/>
  <c r="N968" i="7"/>
  <c r="G970" i="7"/>
  <c r="Y969" i="7"/>
  <c r="Z969" i="7"/>
  <c r="V969" i="7"/>
  <c r="U969" i="7"/>
  <c r="Z968" i="7"/>
  <c r="Y968" i="7"/>
  <c r="V968" i="7"/>
  <c r="U968" i="7"/>
  <c r="A979" i="15"/>
  <c r="I972" i="7"/>
  <c r="AK917" i="3"/>
  <c r="E970" i="7"/>
  <c r="AH914" i="3"/>
  <c r="P979" i="15" s="1"/>
  <c r="J969" i="7"/>
  <c r="AP914" i="3"/>
  <c r="F916" i="3"/>
  <c r="E981" i="15" s="1"/>
  <c r="R969" i="7"/>
  <c r="Q969" i="7"/>
  <c r="AH913" i="3"/>
  <c r="P978" i="15" s="1"/>
  <c r="J968" i="7"/>
  <c r="AP913" i="3"/>
  <c r="B971" i="7"/>
  <c r="N916" i="3"/>
  <c r="R916" i="3" s="1"/>
  <c r="K981" i="15" s="1"/>
  <c r="I918" i="3"/>
  <c r="E918" i="3"/>
  <c r="C983" i="15" s="1"/>
  <c r="D918" i="3"/>
  <c r="D981" i="15" l="1"/>
  <c r="F981" i="15" s="1"/>
  <c r="J981" i="15"/>
  <c r="N981" i="15"/>
  <c r="O981" i="15"/>
  <c r="S918" i="3"/>
  <c r="AR915" i="3"/>
  <c r="AT915" i="3" s="1"/>
  <c r="L970" i="7" a="1"/>
  <c r="L970" i="7" s="1"/>
  <c r="D970" i="7"/>
  <c r="T970" i="7" a="1"/>
  <c r="T970" i="7" s="1"/>
  <c r="S970" i="7" a="1"/>
  <c r="S970" i="7" s="1"/>
  <c r="K970" i="7" a="1"/>
  <c r="K970" i="7" s="1"/>
  <c r="O970" i="7" a="1"/>
  <c r="O970" i="7" s="1"/>
  <c r="W970" i="7" a="1"/>
  <c r="W970" i="7" s="1"/>
  <c r="P970" i="7" a="1"/>
  <c r="P970" i="7" s="1"/>
  <c r="X970" i="7" a="1"/>
  <c r="X970" i="7" s="1"/>
  <c r="AK918" i="3"/>
  <c r="I973" i="7"/>
  <c r="F918" i="3"/>
  <c r="E983" i="15" s="1"/>
  <c r="C918" i="3"/>
  <c r="B983" i="15" s="1"/>
  <c r="AA973" i="7"/>
  <c r="Q983" i="15" s="1"/>
  <c r="G918" i="3"/>
  <c r="H918" i="3"/>
  <c r="H968" i="7"/>
  <c r="AQ913" i="3"/>
  <c r="B916" i="3"/>
  <c r="H969" i="7"/>
  <c r="AQ914" i="3"/>
  <c r="F917" i="3"/>
  <c r="E982" i="15" s="1"/>
  <c r="W917" i="3"/>
  <c r="F972" i="7" s="1"/>
  <c r="B972" i="7"/>
  <c r="N917" i="3"/>
  <c r="R917" i="3" s="1"/>
  <c r="K982" i="15" s="1"/>
  <c r="G971" i="7"/>
  <c r="E971" i="7"/>
  <c r="I919" i="3"/>
  <c r="D919" i="3"/>
  <c r="E919" i="3"/>
  <c r="C984" i="15" s="1"/>
  <c r="D982" i="15" l="1"/>
  <c r="F982" i="15" s="1"/>
  <c r="J982" i="15"/>
  <c r="N982" i="15"/>
  <c r="O982" i="15"/>
  <c r="D983" i="15"/>
  <c r="F983" i="15" s="1"/>
  <c r="J983" i="15"/>
  <c r="N983" i="15"/>
  <c r="O983" i="15"/>
  <c r="C919" i="3"/>
  <c r="B984" i="15" s="1"/>
  <c r="I974" i="7"/>
  <c r="X971" i="7" a="1"/>
  <c r="X971" i="7" s="1"/>
  <c r="L971" i="7" a="1"/>
  <c r="L971" i="7" s="1"/>
  <c r="W971" i="7" a="1"/>
  <c r="W971" i="7" s="1"/>
  <c r="O971" i="7" a="1"/>
  <c r="O971" i="7" s="1"/>
  <c r="P971" i="7" a="1"/>
  <c r="P971" i="7" s="1"/>
  <c r="T971" i="7" a="1"/>
  <c r="T971" i="7" s="1"/>
  <c r="S971" i="7" a="1"/>
  <c r="S971" i="7" s="1"/>
  <c r="K971" i="7" a="1"/>
  <c r="K971" i="7" s="1"/>
  <c r="D971" i="7"/>
  <c r="E972" i="7"/>
  <c r="W918" i="3"/>
  <c r="F973" i="7" s="1"/>
  <c r="Q970" i="7"/>
  <c r="R970" i="7"/>
  <c r="H919" i="3"/>
  <c r="G919" i="3"/>
  <c r="AA974" i="7"/>
  <c r="Q984" i="15" s="1"/>
  <c r="G972" i="7"/>
  <c r="B917" i="3"/>
  <c r="N918" i="3"/>
  <c r="R918" i="3" s="1"/>
  <c r="K983" i="15" s="1"/>
  <c r="B973" i="7"/>
  <c r="A980" i="15"/>
  <c r="U970" i="7"/>
  <c r="V970" i="7"/>
  <c r="AR916" i="3"/>
  <c r="AT916" i="3" s="1"/>
  <c r="J970" i="7"/>
  <c r="AH915" i="3"/>
  <c r="P980" i="15" s="1"/>
  <c r="AP915" i="3"/>
  <c r="B918" i="3"/>
  <c r="AN915" i="3"/>
  <c r="E973" i="7"/>
  <c r="Y970" i="7"/>
  <c r="Z970" i="7"/>
  <c r="M970" i="7"/>
  <c r="N970" i="7"/>
  <c r="AK919" i="3"/>
  <c r="S919" i="3"/>
  <c r="I920" i="3"/>
  <c r="E920" i="3"/>
  <c r="C985" i="15" s="1"/>
  <c r="D920" i="3"/>
  <c r="W919" i="3" l="1"/>
  <c r="F974" i="7" s="1"/>
  <c r="S920" i="3"/>
  <c r="AR918" i="3"/>
  <c r="AT918" i="3" s="1"/>
  <c r="AK920" i="3"/>
  <c r="G920" i="3"/>
  <c r="H920" i="3"/>
  <c r="AA975" i="7"/>
  <c r="Q985" i="15" s="1"/>
  <c r="H970" i="7"/>
  <c r="AQ915" i="3"/>
  <c r="G973" i="7"/>
  <c r="AH916" i="3"/>
  <c r="P981" i="15" s="1"/>
  <c r="J971" i="7"/>
  <c r="AP916" i="3"/>
  <c r="I975" i="7"/>
  <c r="N919" i="3"/>
  <c r="R919" i="3" s="1"/>
  <c r="K984" i="15" s="1"/>
  <c r="B974" i="7"/>
  <c r="C920" i="3"/>
  <c r="B985" i="15" s="1"/>
  <c r="F919" i="3"/>
  <c r="E984" i="15" s="1"/>
  <c r="W973" i="7" a="1"/>
  <c r="W973" i="7" s="1"/>
  <c r="X973" i="7" a="1"/>
  <c r="X973" i="7" s="1"/>
  <c r="S973" i="7" a="1"/>
  <c r="S973" i="7" s="1"/>
  <c r="O973" i="7" a="1"/>
  <c r="O973" i="7" s="1"/>
  <c r="K973" i="7" a="1"/>
  <c r="K973" i="7" s="1"/>
  <c r="D973" i="7"/>
  <c r="T973" i="7" a="1"/>
  <c r="T973" i="7" s="1"/>
  <c r="P973" i="7" a="1"/>
  <c r="P973" i="7" s="1"/>
  <c r="L973" i="7" a="1"/>
  <c r="L973" i="7" s="1"/>
  <c r="L972" i="7" a="1"/>
  <c r="L972" i="7" s="1"/>
  <c r="O972" i="7" a="1"/>
  <c r="O972" i="7" s="1"/>
  <c r="W972" i="7" a="1"/>
  <c r="W972" i="7" s="1"/>
  <c r="D972" i="7"/>
  <c r="X972" i="7" a="1"/>
  <c r="X972" i="7" s="1"/>
  <c r="P972" i="7" a="1"/>
  <c r="P972" i="7" s="1"/>
  <c r="K972" i="7" a="1"/>
  <c r="K972" i="7" s="1"/>
  <c r="S972" i="7" a="1"/>
  <c r="S972" i="7" s="1"/>
  <c r="T972" i="7" a="1"/>
  <c r="T972" i="7" s="1"/>
  <c r="V971" i="7"/>
  <c r="U971" i="7"/>
  <c r="N971" i="7"/>
  <c r="M971" i="7"/>
  <c r="AN916" i="3"/>
  <c r="AR917" i="3"/>
  <c r="AT917" i="3" s="1"/>
  <c r="A981" i="15"/>
  <c r="R971" i="7"/>
  <c r="Q971" i="7"/>
  <c r="Z971" i="7"/>
  <c r="Y971" i="7"/>
  <c r="I921" i="3"/>
  <c r="D921" i="3"/>
  <c r="E921" i="3"/>
  <c r="C986" i="15" s="1"/>
  <c r="D984" i="15" l="1"/>
  <c r="F984" i="15" s="1"/>
  <c r="J984" i="15"/>
  <c r="N984" i="15"/>
  <c r="O984" i="15"/>
  <c r="S921" i="3"/>
  <c r="W920" i="3"/>
  <c r="F975" i="7" s="1"/>
  <c r="AN918" i="3"/>
  <c r="AH917" i="3"/>
  <c r="P982" i="15" s="1"/>
  <c r="J972" i="7"/>
  <c r="AP917" i="3"/>
  <c r="AH918" i="3"/>
  <c r="P983" i="15" s="1"/>
  <c r="J973" i="7"/>
  <c r="AP918" i="3"/>
  <c r="R973" i="7"/>
  <c r="Q973" i="7"/>
  <c r="B919" i="3"/>
  <c r="H971" i="7"/>
  <c r="AQ916" i="3"/>
  <c r="M973" i="7"/>
  <c r="N973" i="7"/>
  <c r="A983" i="15"/>
  <c r="Q972" i="7"/>
  <c r="R972" i="7"/>
  <c r="AN917" i="3"/>
  <c r="V973" i="7"/>
  <c r="U973" i="7"/>
  <c r="E974" i="7"/>
  <c r="A982" i="15"/>
  <c r="F920" i="3"/>
  <c r="E985" i="15" s="1"/>
  <c r="C921" i="3"/>
  <c r="B986" i="15" s="1"/>
  <c r="AA976" i="7"/>
  <c r="Q986" i="15" s="1"/>
  <c r="G921" i="3"/>
  <c r="H921" i="3"/>
  <c r="I976" i="7"/>
  <c r="AK921" i="3"/>
  <c r="V972" i="7"/>
  <c r="U972" i="7"/>
  <c r="Y972" i="7"/>
  <c r="Z972" i="7"/>
  <c r="M972" i="7"/>
  <c r="N972" i="7"/>
  <c r="Y973" i="7"/>
  <c r="Z973" i="7"/>
  <c r="N920" i="3"/>
  <c r="R920" i="3" s="1"/>
  <c r="K985" i="15" s="1"/>
  <c r="B975" i="7"/>
  <c r="G974" i="7"/>
  <c r="I922" i="3"/>
  <c r="E922" i="3"/>
  <c r="C987" i="15" s="1"/>
  <c r="D922" i="3"/>
  <c r="D985" i="15" l="1"/>
  <c r="F985" i="15" s="1"/>
  <c r="J985" i="15"/>
  <c r="N985" i="15"/>
  <c r="O985" i="15"/>
  <c r="F922" i="3"/>
  <c r="E987" i="15" s="1"/>
  <c r="N921" i="3"/>
  <c r="R921" i="3" s="1"/>
  <c r="K986" i="15" s="1"/>
  <c r="B976" i="7"/>
  <c r="B920" i="3"/>
  <c r="G975" i="7"/>
  <c r="F921" i="3"/>
  <c r="E986" i="15" s="1"/>
  <c r="S922" i="3"/>
  <c r="AK922" i="3"/>
  <c r="C922" i="3"/>
  <c r="B987" i="15" s="1"/>
  <c r="AA977" i="7"/>
  <c r="Q987" i="15" s="1"/>
  <c r="G922" i="3"/>
  <c r="H922" i="3"/>
  <c r="W921" i="3"/>
  <c r="F976" i="7" s="1"/>
  <c r="I977" i="7"/>
  <c r="E975" i="7"/>
  <c r="D974" i="7"/>
  <c r="P974" i="7" a="1"/>
  <c r="P974" i="7" s="1"/>
  <c r="S974" i="7" a="1"/>
  <c r="S974" i="7" s="1"/>
  <c r="O974" i="7" a="1"/>
  <c r="O974" i="7" s="1"/>
  <c r="T974" i="7" a="1"/>
  <c r="T974" i="7" s="1"/>
  <c r="X974" i="7" a="1"/>
  <c r="X974" i="7" s="1"/>
  <c r="L974" i="7" a="1"/>
  <c r="L974" i="7" s="1"/>
  <c r="W974" i="7" a="1"/>
  <c r="W974" i="7" s="1"/>
  <c r="K974" i="7" a="1"/>
  <c r="K974" i="7" s="1"/>
  <c r="AR919" i="3"/>
  <c r="AT919" i="3" s="1"/>
  <c r="H973" i="7"/>
  <c r="AQ918" i="3"/>
  <c r="H972" i="7"/>
  <c r="AQ917" i="3"/>
  <c r="I923" i="3"/>
  <c r="D923" i="3"/>
  <c r="E923" i="3"/>
  <c r="C988" i="15" s="1"/>
  <c r="D986" i="15" l="1"/>
  <c r="F986" i="15" s="1"/>
  <c r="J986" i="15"/>
  <c r="N986" i="15"/>
  <c r="O986" i="15"/>
  <c r="D987" i="15"/>
  <c r="F987" i="15" s="1"/>
  <c r="J987" i="15"/>
  <c r="N987" i="15"/>
  <c r="O987" i="15"/>
  <c r="B921" i="3"/>
  <c r="AH919" i="3"/>
  <c r="P984" i="15" s="1"/>
  <c r="J974" i="7"/>
  <c r="AP919" i="3"/>
  <c r="A984" i="15"/>
  <c r="I978" i="7"/>
  <c r="AK923" i="3"/>
  <c r="S923" i="3"/>
  <c r="C923" i="3"/>
  <c r="B988" i="15" s="1"/>
  <c r="B977" i="7"/>
  <c r="N922" i="3"/>
  <c r="R922" i="3" s="1"/>
  <c r="K987" i="15" s="1"/>
  <c r="W922" i="3"/>
  <c r="F977" i="7" s="1"/>
  <c r="AN919" i="3"/>
  <c r="F923" i="3"/>
  <c r="E988" i="15" s="1"/>
  <c r="Z974" i="7"/>
  <c r="Y974" i="7"/>
  <c r="R974" i="7"/>
  <c r="Q974" i="7"/>
  <c r="E976" i="7"/>
  <c r="G923" i="3"/>
  <c r="AA978" i="7"/>
  <c r="Q988" i="15" s="1"/>
  <c r="H923" i="3"/>
  <c r="U974" i="7"/>
  <c r="V974" i="7"/>
  <c r="N974" i="7"/>
  <c r="M974" i="7"/>
  <c r="T975" i="7" a="1"/>
  <c r="T975" i="7" s="1"/>
  <c r="W975" i="7" a="1"/>
  <c r="W975" i="7" s="1"/>
  <c r="O975" i="7" a="1"/>
  <c r="O975" i="7" s="1"/>
  <c r="K975" i="7" a="1"/>
  <c r="K975" i="7" s="1"/>
  <c r="S975" i="7" a="1"/>
  <c r="S975" i="7" s="1"/>
  <c r="X975" i="7" a="1"/>
  <c r="X975" i="7" s="1"/>
  <c r="L975" i="7" a="1"/>
  <c r="L975" i="7" s="1"/>
  <c r="P975" i="7" a="1"/>
  <c r="P975" i="7" s="1"/>
  <c r="D975" i="7"/>
  <c r="AR920" i="3"/>
  <c r="AT920" i="3" s="1"/>
  <c r="E977" i="7"/>
  <c r="G976" i="7"/>
  <c r="B922" i="3"/>
  <c r="I924" i="3"/>
  <c r="E924" i="3"/>
  <c r="C989" i="15" s="1"/>
  <c r="D924" i="3"/>
  <c r="S924" i="3"/>
  <c r="D988" i="15" l="1"/>
  <c r="F988" i="15" s="1"/>
  <c r="J988" i="15"/>
  <c r="N988" i="15"/>
  <c r="O988" i="15"/>
  <c r="AR922" i="3"/>
  <c r="AT922" i="3" s="1"/>
  <c r="W923" i="3"/>
  <c r="F978" i="7" s="1"/>
  <c r="B923" i="3"/>
  <c r="C924" i="3"/>
  <c r="B989" i="15" s="1"/>
  <c r="Q975" i="7"/>
  <c r="R975" i="7"/>
  <c r="AH920" i="3"/>
  <c r="P985" i="15" s="1"/>
  <c r="J975" i="7"/>
  <c r="AP920" i="3"/>
  <c r="E978" i="7"/>
  <c r="A985" i="15"/>
  <c r="G924" i="3"/>
  <c r="AA979" i="7"/>
  <c r="Q989" i="15" s="1"/>
  <c r="H924" i="3"/>
  <c r="N975" i="7"/>
  <c r="M975" i="7"/>
  <c r="G977" i="7"/>
  <c r="AR921" i="3"/>
  <c r="AT921" i="3" s="1"/>
  <c r="I979" i="7"/>
  <c r="AK924" i="3"/>
  <c r="D977" i="7"/>
  <c r="W977" i="7" a="1"/>
  <c r="W977" i="7" s="1"/>
  <c r="S977" i="7" a="1"/>
  <c r="S977" i="7" s="1"/>
  <c r="X977" i="7" a="1"/>
  <c r="X977" i="7" s="1"/>
  <c r="P977" i="7" a="1"/>
  <c r="P977" i="7" s="1"/>
  <c r="K977" i="7" a="1"/>
  <c r="K977" i="7" s="1"/>
  <c r="L977" i="7" a="1"/>
  <c r="L977" i="7" s="1"/>
  <c r="T977" i="7" a="1"/>
  <c r="T977" i="7" s="1"/>
  <c r="O977" i="7" a="1"/>
  <c r="O977" i="7" s="1"/>
  <c r="Z975" i="7"/>
  <c r="Y975" i="7"/>
  <c r="S976" i="7" a="1"/>
  <c r="S976" i="7" s="1"/>
  <c r="X976" i="7" a="1"/>
  <c r="X976" i="7" s="1"/>
  <c r="L976" i="7" a="1"/>
  <c r="L976" i="7" s="1"/>
  <c r="W976" i="7" a="1"/>
  <c r="W976" i="7" s="1"/>
  <c r="P976" i="7" a="1"/>
  <c r="P976" i="7" s="1"/>
  <c r="K976" i="7" a="1"/>
  <c r="K976" i="7" s="1"/>
  <c r="T976" i="7" a="1"/>
  <c r="T976" i="7" s="1"/>
  <c r="D976" i="7"/>
  <c r="O976" i="7" a="1"/>
  <c r="O976" i="7" s="1"/>
  <c r="U975" i="7"/>
  <c r="V975" i="7"/>
  <c r="AN920" i="3"/>
  <c r="N923" i="3"/>
  <c r="R923" i="3" s="1"/>
  <c r="K988" i="15" s="1"/>
  <c r="B978" i="7"/>
  <c r="H974" i="7"/>
  <c r="AQ919" i="3"/>
  <c r="I925" i="3"/>
  <c r="D925" i="3"/>
  <c r="E925" i="3"/>
  <c r="C990" i="15" s="1"/>
  <c r="F924" i="3" l="1"/>
  <c r="E989" i="15" s="1"/>
  <c r="W924" i="3"/>
  <c r="F979" i="7" s="1"/>
  <c r="AR923" i="3"/>
  <c r="AT923" i="3" s="1"/>
  <c r="M977" i="7"/>
  <c r="N977" i="7"/>
  <c r="J976" i="7"/>
  <c r="AH921" i="3"/>
  <c r="P986" i="15" s="1"/>
  <c r="AP921" i="3"/>
  <c r="D978" i="7"/>
  <c r="K978" i="7" a="1"/>
  <c r="K978" i="7" s="1"/>
  <c r="W978" i="7" a="1"/>
  <c r="W978" i="7" s="1"/>
  <c r="P978" i="7" a="1"/>
  <c r="P978" i="7" s="1"/>
  <c r="X978" i="7" a="1"/>
  <c r="X978" i="7" s="1"/>
  <c r="T978" i="7" a="1"/>
  <c r="T978" i="7" s="1"/>
  <c r="L978" i="7" a="1"/>
  <c r="L978" i="7" s="1"/>
  <c r="O978" i="7" a="1"/>
  <c r="O978" i="7" s="1"/>
  <c r="S978" i="7" a="1"/>
  <c r="S978" i="7" s="1"/>
  <c r="Z976" i="7"/>
  <c r="Y976" i="7"/>
  <c r="J977" i="7"/>
  <c r="AH922" i="3"/>
  <c r="P987" i="15" s="1"/>
  <c r="AP922" i="3"/>
  <c r="E979" i="7"/>
  <c r="C925" i="3"/>
  <c r="B990" i="15" s="1"/>
  <c r="H925" i="3"/>
  <c r="AA980" i="7"/>
  <c r="Q990" i="15" s="1"/>
  <c r="G925" i="3"/>
  <c r="Q976" i="7"/>
  <c r="R976" i="7"/>
  <c r="Q977" i="7"/>
  <c r="R977" i="7"/>
  <c r="AN921" i="3"/>
  <c r="B924" i="3"/>
  <c r="H975" i="7"/>
  <c r="AQ920" i="3"/>
  <c r="I980" i="7"/>
  <c r="AK925" i="3"/>
  <c r="G978" i="7"/>
  <c r="V976" i="7"/>
  <c r="U976" i="7"/>
  <c r="N976" i="7"/>
  <c r="M976" i="7"/>
  <c r="S925" i="3"/>
  <c r="A987" i="15"/>
  <c r="U977" i="7"/>
  <c r="V977" i="7"/>
  <c r="Y977" i="7"/>
  <c r="Z977" i="7"/>
  <c r="AN922" i="3"/>
  <c r="A986" i="15"/>
  <c r="N924" i="3"/>
  <c r="R924" i="3" s="1"/>
  <c r="K989" i="15" s="1"/>
  <c r="B979" i="7"/>
  <c r="I926" i="3"/>
  <c r="E926" i="3"/>
  <c r="C991" i="15" s="1"/>
  <c r="D926" i="3"/>
  <c r="D989" i="15" l="1"/>
  <c r="F989" i="15" s="1"/>
  <c r="J989" i="15"/>
  <c r="N989" i="15"/>
  <c r="O989" i="15"/>
  <c r="W925" i="3"/>
  <c r="F980" i="7" s="1"/>
  <c r="F926" i="3"/>
  <c r="E991" i="15" s="1"/>
  <c r="AR924" i="3"/>
  <c r="AT924" i="3" s="1"/>
  <c r="F925" i="3"/>
  <c r="E990" i="15" s="1"/>
  <c r="J978" i="7"/>
  <c r="AH923" i="3"/>
  <c r="P988" i="15" s="1"/>
  <c r="AP923" i="3"/>
  <c r="V978" i="7"/>
  <c r="U978" i="7"/>
  <c r="H976" i="7"/>
  <c r="AQ921" i="3"/>
  <c r="AK926" i="3"/>
  <c r="A988" i="15"/>
  <c r="S979" i="7" a="1"/>
  <c r="S979" i="7" s="1"/>
  <c r="T979" i="7" a="1"/>
  <c r="T979" i="7" s="1"/>
  <c r="W979" i="7" a="1"/>
  <c r="W979" i="7" s="1"/>
  <c r="X979" i="7" a="1"/>
  <c r="X979" i="7" s="1"/>
  <c r="D979" i="7"/>
  <c r="O979" i="7" a="1"/>
  <c r="O979" i="7" s="1"/>
  <c r="P979" i="7" a="1"/>
  <c r="P979" i="7" s="1"/>
  <c r="L979" i="7" a="1"/>
  <c r="L979" i="7" s="1"/>
  <c r="K979" i="7" a="1"/>
  <c r="K979" i="7" s="1"/>
  <c r="Y978" i="7"/>
  <c r="Z978" i="7"/>
  <c r="I981" i="7"/>
  <c r="AN923" i="3"/>
  <c r="R978" i="7"/>
  <c r="Q978" i="7"/>
  <c r="S926" i="3"/>
  <c r="C926" i="3"/>
  <c r="B991" i="15" s="1"/>
  <c r="H926" i="3"/>
  <c r="G926" i="3"/>
  <c r="AA981" i="7"/>
  <c r="Q991" i="15" s="1"/>
  <c r="G979" i="7"/>
  <c r="B980" i="7"/>
  <c r="N925" i="3"/>
  <c r="R925" i="3" s="1"/>
  <c r="K990" i="15" s="1"/>
  <c r="H977" i="7"/>
  <c r="AQ922" i="3"/>
  <c r="N978" i="7"/>
  <c r="M978" i="7"/>
  <c r="I927" i="3"/>
  <c r="D927" i="3"/>
  <c r="E927" i="3"/>
  <c r="C992" i="15" s="1"/>
  <c r="D990" i="15" l="1"/>
  <c r="F990" i="15" s="1"/>
  <c r="J990" i="15"/>
  <c r="N990" i="15"/>
  <c r="O990" i="15"/>
  <c r="D991" i="15"/>
  <c r="F991" i="15" s="1"/>
  <c r="J991" i="15"/>
  <c r="N991" i="15"/>
  <c r="O991" i="15"/>
  <c r="G980" i="7"/>
  <c r="B926" i="3"/>
  <c r="W926" i="3"/>
  <c r="F981" i="7" s="1"/>
  <c r="E980" i="7"/>
  <c r="I982" i="7"/>
  <c r="G927" i="3"/>
  <c r="H927" i="3"/>
  <c r="AA982" i="7"/>
  <c r="Q992" i="15" s="1"/>
  <c r="N979" i="7"/>
  <c r="M979" i="7"/>
  <c r="Z979" i="7"/>
  <c r="Y979" i="7"/>
  <c r="H978" i="7"/>
  <c r="AQ923" i="3"/>
  <c r="B925" i="3"/>
  <c r="AH924" i="3"/>
  <c r="P989" i="15" s="1"/>
  <c r="J979" i="7"/>
  <c r="AP924" i="3"/>
  <c r="AK927" i="3"/>
  <c r="S927" i="3"/>
  <c r="C927" i="3"/>
  <c r="B992" i="15" s="1"/>
  <c r="AN924" i="3"/>
  <c r="R979" i="7"/>
  <c r="Q979" i="7"/>
  <c r="A989" i="15"/>
  <c r="N926" i="3"/>
  <c r="R926" i="3" s="1"/>
  <c r="K991" i="15" s="1"/>
  <c r="B981" i="7"/>
  <c r="U979" i="7"/>
  <c r="V979" i="7"/>
  <c r="E981" i="7"/>
  <c r="I928" i="3"/>
  <c r="E928" i="3"/>
  <c r="C993" i="15" s="1"/>
  <c r="D928" i="3"/>
  <c r="W927" i="3" l="1"/>
  <c r="F982" i="7" s="1"/>
  <c r="I983" i="7"/>
  <c r="AA983" i="7"/>
  <c r="Q993" i="15" s="1"/>
  <c r="G928" i="3"/>
  <c r="H928" i="3"/>
  <c r="F928" i="3"/>
  <c r="E993" i="15" s="1"/>
  <c r="AK928" i="3"/>
  <c r="C928" i="3"/>
  <c r="B993" i="15" s="1"/>
  <c r="G981" i="7"/>
  <c r="B982" i="7"/>
  <c r="N927" i="3"/>
  <c r="R927" i="3" s="1"/>
  <c r="K992" i="15" s="1"/>
  <c r="H979" i="7"/>
  <c r="AQ924" i="3"/>
  <c r="K980" i="7" a="1"/>
  <c r="K980" i="7" s="1"/>
  <c r="S980" i="7" a="1"/>
  <c r="S980" i="7" s="1"/>
  <c r="D980" i="7"/>
  <c r="X980" i="7" a="1"/>
  <c r="X980" i="7" s="1"/>
  <c r="L980" i="7" a="1"/>
  <c r="L980" i="7" s="1"/>
  <c r="T980" i="7" a="1"/>
  <c r="T980" i="7" s="1"/>
  <c r="W980" i="7" a="1"/>
  <c r="W980" i="7" s="1"/>
  <c r="O980" i="7" a="1"/>
  <c r="O980" i="7" s="1"/>
  <c r="P980" i="7" a="1"/>
  <c r="P980" i="7" s="1"/>
  <c r="AR925" i="3"/>
  <c r="AT925" i="3" s="1"/>
  <c r="S928" i="3"/>
  <c r="X981" i="7" a="1"/>
  <c r="X981" i="7" s="1"/>
  <c r="L981" i="7" a="1"/>
  <c r="L981" i="7" s="1"/>
  <c r="S981" i="7" a="1"/>
  <c r="S981" i="7" s="1"/>
  <c r="K981" i="7" a="1"/>
  <c r="K981" i="7" s="1"/>
  <c r="W981" i="7" a="1"/>
  <c r="W981" i="7" s="1"/>
  <c r="P981" i="7" a="1"/>
  <c r="P981" i="7" s="1"/>
  <c r="O981" i="7" a="1"/>
  <c r="O981" i="7" s="1"/>
  <c r="D981" i="7"/>
  <c r="T981" i="7" a="1"/>
  <c r="T981" i="7" s="1"/>
  <c r="AR926" i="3"/>
  <c r="AT926" i="3" s="1"/>
  <c r="F927" i="3"/>
  <c r="E992" i="15" s="1"/>
  <c r="I929" i="3"/>
  <c r="D929" i="3"/>
  <c r="E929" i="3"/>
  <c r="C994" i="15" s="1"/>
  <c r="D992" i="15" l="1"/>
  <c r="F992" i="15" s="1"/>
  <c r="J992" i="15"/>
  <c r="N992" i="15"/>
  <c r="O992" i="15"/>
  <c r="D993" i="15"/>
  <c r="J993" i="15"/>
  <c r="N993" i="15"/>
  <c r="O993" i="15"/>
  <c r="F993" i="15"/>
  <c r="S929" i="3"/>
  <c r="AN926" i="3"/>
  <c r="Y980" i="7"/>
  <c r="Z980" i="7"/>
  <c r="I984" i="7"/>
  <c r="C929" i="3"/>
  <c r="B994" i="15" s="1"/>
  <c r="G929" i="3"/>
  <c r="AA984" i="7"/>
  <c r="Q994" i="15" s="1"/>
  <c r="H929" i="3"/>
  <c r="U981" i="7"/>
  <c r="V981" i="7"/>
  <c r="Y981" i="7"/>
  <c r="Z981" i="7"/>
  <c r="AN925" i="3"/>
  <c r="AH926" i="3"/>
  <c r="P991" i="15" s="1"/>
  <c r="J981" i="7"/>
  <c r="AP926" i="3"/>
  <c r="J980" i="7"/>
  <c r="AH925" i="3"/>
  <c r="P990" i="15" s="1"/>
  <c r="AP925" i="3"/>
  <c r="U980" i="7"/>
  <c r="V980" i="7"/>
  <c r="G982" i="7"/>
  <c r="N928" i="3"/>
  <c r="R928" i="3" s="1"/>
  <c r="K993" i="15" s="1"/>
  <c r="B983" i="7"/>
  <c r="E983" i="7"/>
  <c r="R980" i="7"/>
  <c r="Q980" i="7"/>
  <c r="M980" i="7"/>
  <c r="N980" i="7"/>
  <c r="B928" i="3"/>
  <c r="A991" i="15"/>
  <c r="E982" i="7"/>
  <c r="A990" i="15"/>
  <c r="B927" i="3"/>
  <c r="R981" i="7"/>
  <c r="Q981" i="7"/>
  <c r="N981" i="7"/>
  <c r="M981" i="7"/>
  <c r="W928" i="3"/>
  <c r="F983" i="7" s="1"/>
  <c r="AK929" i="3"/>
  <c r="I930" i="3"/>
  <c r="E930" i="3"/>
  <c r="C995" i="15" s="1"/>
  <c r="D930" i="3"/>
  <c r="F929" i="3" l="1"/>
  <c r="E994" i="15" s="1"/>
  <c r="P982" i="7" a="1"/>
  <c r="P982" i="7" s="1"/>
  <c r="T982" i="7" a="1"/>
  <c r="T982" i="7" s="1"/>
  <c r="K982" i="7" a="1"/>
  <c r="K982" i="7" s="1"/>
  <c r="L982" i="7" a="1"/>
  <c r="L982" i="7" s="1"/>
  <c r="X982" i="7" a="1"/>
  <c r="X982" i="7" s="1"/>
  <c r="W982" i="7" a="1"/>
  <c r="W982" i="7" s="1"/>
  <c r="S982" i="7" a="1"/>
  <c r="S982" i="7" s="1"/>
  <c r="O982" i="7" a="1"/>
  <c r="O982" i="7" s="1"/>
  <c r="D982" i="7"/>
  <c r="S930" i="3"/>
  <c r="AK930" i="3"/>
  <c r="C930" i="3"/>
  <c r="B995" i="15" s="1"/>
  <c r="AA985" i="7"/>
  <c r="Q995" i="15" s="1"/>
  <c r="G930" i="3"/>
  <c r="H930" i="3"/>
  <c r="AR928" i="3"/>
  <c r="AT928" i="3" s="1"/>
  <c r="K983" i="7" a="1"/>
  <c r="K983" i="7" s="1"/>
  <c r="W983" i="7" a="1"/>
  <c r="W983" i="7" s="1"/>
  <c r="P983" i="7" a="1"/>
  <c r="P983" i="7" s="1"/>
  <c r="O983" i="7" a="1"/>
  <c r="O983" i="7" s="1"/>
  <c r="D983" i="7"/>
  <c r="L983" i="7" a="1"/>
  <c r="L983" i="7" s="1"/>
  <c r="S983" i="7" a="1"/>
  <c r="S983" i="7" s="1"/>
  <c r="X983" i="7" a="1"/>
  <c r="X983" i="7" s="1"/>
  <c r="T983" i="7" a="1"/>
  <c r="T983" i="7" s="1"/>
  <c r="N929" i="3"/>
  <c r="R929" i="3" s="1"/>
  <c r="K994" i="15" s="1"/>
  <c r="B984" i="7"/>
  <c r="AR927" i="3"/>
  <c r="AT927" i="3" s="1"/>
  <c r="I985" i="7"/>
  <c r="G983" i="7"/>
  <c r="H980" i="7"/>
  <c r="AQ925" i="3"/>
  <c r="H981" i="7"/>
  <c r="AQ926" i="3"/>
  <c r="F930" i="3"/>
  <c r="E995" i="15" s="1"/>
  <c r="W929" i="3"/>
  <c r="F984" i="7" s="1"/>
  <c r="I931" i="3"/>
  <c r="D931" i="3"/>
  <c r="E931" i="3"/>
  <c r="C996" i="15" s="1"/>
  <c r="D995" i="15" l="1"/>
  <c r="J995" i="15"/>
  <c r="N995" i="15"/>
  <c r="O995" i="15"/>
  <c r="F995" i="15"/>
  <c r="D994" i="15"/>
  <c r="F994" i="15" s="1"/>
  <c r="J994" i="15"/>
  <c r="N994" i="15"/>
  <c r="O994" i="15"/>
  <c r="F931" i="3"/>
  <c r="E996" i="15" s="1"/>
  <c r="AA986" i="7"/>
  <c r="Q996" i="15" s="1"/>
  <c r="H931" i="3"/>
  <c r="G931" i="3"/>
  <c r="N930" i="3"/>
  <c r="R930" i="3" s="1"/>
  <c r="K995" i="15" s="1"/>
  <c r="B985" i="7"/>
  <c r="V982" i="7"/>
  <c r="U982" i="7"/>
  <c r="AN927" i="3"/>
  <c r="E985" i="7"/>
  <c r="Y983" i="7"/>
  <c r="Z983" i="7"/>
  <c r="C931" i="3"/>
  <c r="B996" i="15" s="1"/>
  <c r="AN928" i="3"/>
  <c r="AH927" i="3"/>
  <c r="P992" i="15" s="1"/>
  <c r="J982" i="7"/>
  <c r="AP927" i="3"/>
  <c r="Q983" i="7"/>
  <c r="R983" i="7"/>
  <c r="A992" i="15"/>
  <c r="Z982" i="7"/>
  <c r="Y982" i="7"/>
  <c r="Q982" i="7"/>
  <c r="R982" i="7"/>
  <c r="I986" i="7"/>
  <c r="AH928" i="3"/>
  <c r="P993" i="15" s="1"/>
  <c r="J983" i="7"/>
  <c r="AP928" i="3"/>
  <c r="G984" i="7"/>
  <c r="M983" i="7"/>
  <c r="N983" i="7"/>
  <c r="W930" i="3"/>
  <c r="F985" i="7" s="1"/>
  <c r="M982" i="7"/>
  <c r="N982" i="7"/>
  <c r="B929" i="3"/>
  <c r="AK931" i="3"/>
  <c r="S931" i="3"/>
  <c r="B930" i="3"/>
  <c r="A993" i="15"/>
  <c r="U983" i="7"/>
  <c r="V983" i="7"/>
  <c r="E984" i="7"/>
  <c r="I932" i="3"/>
  <c r="E932" i="3"/>
  <c r="C997" i="15" s="1"/>
  <c r="D932" i="3"/>
  <c r="D996" i="15" l="1"/>
  <c r="F996" i="15" s="1"/>
  <c r="J996" i="15"/>
  <c r="N996" i="15"/>
  <c r="O996" i="15"/>
  <c r="AR930" i="3"/>
  <c r="AT930" i="3" s="1"/>
  <c r="AR929" i="3"/>
  <c r="AT929" i="3" s="1"/>
  <c r="H982" i="7"/>
  <c r="AQ927" i="3"/>
  <c r="G985" i="7"/>
  <c r="H983" i="7"/>
  <c r="AQ928" i="3"/>
  <c r="P985" i="7" a="1"/>
  <c r="P985" i="7" s="1"/>
  <c r="K985" i="7" a="1"/>
  <c r="K985" i="7" s="1"/>
  <c r="S985" i="7" a="1"/>
  <c r="S985" i="7" s="1"/>
  <c r="X985" i="7" a="1"/>
  <c r="X985" i="7" s="1"/>
  <c r="L985" i="7" a="1"/>
  <c r="L985" i="7" s="1"/>
  <c r="T985" i="7" a="1"/>
  <c r="T985" i="7" s="1"/>
  <c r="O985" i="7" a="1"/>
  <c r="O985" i="7" s="1"/>
  <c r="W985" i="7" a="1"/>
  <c r="W985" i="7" s="1"/>
  <c r="D985" i="7"/>
  <c r="B931" i="3"/>
  <c r="I987" i="7"/>
  <c r="S932" i="3"/>
  <c r="G932" i="3"/>
  <c r="AA987" i="7"/>
  <c r="Q997" i="15" s="1"/>
  <c r="H932" i="3"/>
  <c r="AK932" i="3"/>
  <c r="C932" i="3"/>
  <c r="B997" i="15" s="1"/>
  <c r="W984" i="7" a="1"/>
  <c r="W984" i="7" s="1"/>
  <c r="S984" i="7" a="1"/>
  <c r="S984" i="7" s="1"/>
  <c r="O984" i="7" a="1"/>
  <c r="O984" i="7" s="1"/>
  <c r="X984" i="7" a="1"/>
  <c r="X984" i="7" s="1"/>
  <c r="P984" i="7" a="1"/>
  <c r="P984" i="7" s="1"/>
  <c r="K984" i="7" a="1"/>
  <c r="K984" i="7" s="1"/>
  <c r="T984" i="7" a="1"/>
  <c r="T984" i="7" s="1"/>
  <c r="D984" i="7"/>
  <c r="L984" i="7" a="1"/>
  <c r="L984" i="7" s="1"/>
  <c r="E986" i="7"/>
  <c r="W931" i="3"/>
  <c r="F986" i="7" s="1"/>
  <c r="B986" i="7"/>
  <c r="N931" i="3"/>
  <c r="R931" i="3" s="1"/>
  <c r="K996" i="15" s="1"/>
  <c r="I933" i="3"/>
  <c r="D933" i="3"/>
  <c r="E933" i="3"/>
  <c r="C998" i="15" s="1"/>
  <c r="W933" i="3" l="1"/>
  <c r="F988" i="7" s="1"/>
  <c r="V985" i="7"/>
  <c r="U985" i="7"/>
  <c r="S933" i="3"/>
  <c r="AN929" i="3"/>
  <c r="W986" i="7" a="1"/>
  <c r="W986" i="7" s="1"/>
  <c r="K986" i="7" a="1"/>
  <c r="K986" i="7" s="1"/>
  <c r="O986" i="7" a="1"/>
  <c r="O986" i="7" s="1"/>
  <c r="T986" i="7" a="1"/>
  <c r="T986" i="7" s="1"/>
  <c r="D986" i="7"/>
  <c r="L986" i="7" a="1"/>
  <c r="L986" i="7" s="1"/>
  <c r="S986" i="7" a="1"/>
  <c r="S986" i="7" s="1"/>
  <c r="X986" i="7" a="1"/>
  <c r="X986" i="7" s="1"/>
  <c r="P986" i="7" a="1"/>
  <c r="P986" i="7" s="1"/>
  <c r="W932" i="3"/>
  <c r="F987" i="7" s="1"/>
  <c r="N932" i="3"/>
  <c r="R932" i="3" s="1"/>
  <c r="K997" i="15" s="1"/>
  <c r="B987" i="7"/>
  <c r="AR931" i="3"/>
  <c r="AT931" i="3" s="1"/>
  <c r="N985" i="7"/>
  <c r="M985" i="7"/>
  <c r="Q985" i="7"/>
  <c r="R985" i="7"/>
  <c r="U984" i="7"/>
  <c r="V984" i="7"/>
  <c r="F932" i="3"/>
  <c r="E997" i="15" s="1"/>
  <c r="I988" i="7"/>
  <c r="AK933" i="3"/>
  <c r="F933" i="3"/>
  <c r="E998" i="15" s="1"/>
  <c r="G986" i="7"/>
  <c r="N984" i="7"/>
  <c r="M984" i="7"/>
  <c r="R984" i="7"/>
  <c r="Q984" i="7"/>
  <c r="J985" i="7"/>
  <c r="AH930" i="3"/>
  <c r="P995" i="15" s="1"/>
  <c r="AP930" i="3"/>
  <c r="Y985" i="7"/>
  <c r="Z985" i="7"/>
  <c r="C933" i="3"/>
  <c r="B998" i="15" s="1"/>
  <c r="G933" i="3"/>
  <c r="H933" i="3"/>
  <c r="AA988" i="7"/>
  <c r="Q998" i="15" s="1"/>
  <c r="J984" i="7"/>
  <c r="AH929" i="3"/>
  <c r="P994" i="15" s="1"/>
  <c r="AP929" i="3"/>
  <c r="Y984" i="7"/>
  <c r="Z984" i="7"/>
  <c r="A995" i="15"/>
  <c r="A994" i="15"/>
  <c r="AN930" i="3"/>
  <c r="I934" i="3"/>
  <c r="E934" i="3"/>
  <c r="C999" i="15" s="1"/>
  <c r="D934" i="3"/>
  <c r="D998" i="15" l="1"/>
  <c r="F998" i="15" s="1"/>
  <c r="J998" i="15"/>
  <c r="N998" i="15"/>
  <c r="O998" i="15"/>
  <c r="D997" i="15"/>
  <c r="F997" i="15" s="1"/>
  <c r="J997" i="15"/>
  <c r="N997" i="15"/>
  <c r="O997" i="15"/>
  <c r="S934" i="3"/>
  <c r="C934" i="3"/>
  <c r="B999" i="15" s="1"/>
  <c r="G934" i="3"/>
  <c r="AA989" i="7"/>
  <c r="Q999" i="15" s="1"/>
  <c r="H934" i="3"/>
  <c r="J986" i="7"/>
  <c r="AH931" i="3"/>
  <c r="P996" i="15" s="1"/>
  <c r="AP931" i="3"/>
  <c r="N933" i="3"/>
  <c r="R933" i="3" s="1"/>
  <c r="K998" i="15" s="1"/>
  <c r="B988" i="7"/>
  <c r="H985" i="7"/>
  <c r="AQ930" i="3"/>
  <c r="A996" i="15"/>
  <c r="G987" i="7"/>
  <c r="AN931" i="3"/>
  <c r="M986" i="7"/>
  <c r="N986" i="7"/>
  <c r="I989" i="7"/>
  <c r="R986" i="7"/>
  <c r="Q986" i="7"/>
  <c r="AK934" i="3"/>
  <c r="E988" i="7"/>
  <c r="E987" i="7"/>
  <c r="H984" i="7"/>
  <c r="AQ929" i="3"/>
  <c r="B933" i="3"/>
  <c r="AR933" i="3"/>
  <c r="AT933" i="3" s="1"/>
  <c r="B932" i="3"/>
  <c r="Y986" i="7"/>
  <c r="Z986" i="7"/>
  <c r="V986" i="7"/>
  <c r="U986" i="7"/>
  <c r="I935" i="3"/>
  <c r="D935" i="3"/>
  <c r="E935" i="3"/>
  <c r="C1000" i="15" s="1"/>
  <c r="W934" i="3" l="1"/>
  <c r="F989" i="7" s="1"/>
  <c r="C935" i="3"/>
  <c r="B1000" i="15" s="1"/>
  <c r="B989" i="7"/>
  <c r="N934" i="3"/>
  <c r="R934" i="3" s="1"/>
  <c r="K999" i="15" s="1"/>
  <c r="I990" i="7"/>
  <c r="X988" i="7" a="1"/>
  <c r="X988" i="7" s="1"/>
  <c r="O988" i="7" a="1"/>
  <c r="O988" i="7" s="1"/>
  <c r="T988" i="7" a="1"/>
  <c r="T988" i="7" s="1"/>
  <c r="L988" i="7" a="1"/>
  <c r="L988" i="7" s="1"/>
  <c r="S988" i="7" a="1"/>
  <c r="S988" i="7" s="1"/>
  <c r="W988" i="7" a="1"/>
  <c r="W988" i="7" s="1"/>
  <c r="D988" i="7"/>
  <c r="K988" i="7" a="1"/>
  <c r="K988" i="7" s="1"/>
  <c r="P988" i="7" a="1"/>
  <c r="P988" i="7" s="1"/>
  <c r="AK935" i="3"/>
  <c r="S935" i="3"/>
  <c r="G935" i="3"/>
  <c r="H935" i="3"/>
  <c r="AA990" i="7"/>
  <c r="Q1000" i="15" s="1"/>
  <c r="AR932" i="3"/>
  <c r="AT932" i="3" s="1"/>
  <c r="F934" i="3"/>
  <c r="E999" i="15" s="1"/>
  <c r="D987" i="7"/>
  <c r="K987" i="7" a="1"/>
  <c r="K987" i="7" s="1"/>
  <c r="O987" i="7" a="1"/>
  <c r="O987" i="7" s="1"/>
  <c r="T987" i="7" a="1"/>
  <c r="T987" i="7" s="1"/>
  <c r="P987" i="7" a="1"/>
  <c r="P987" i="7" s="1"/>
  <c r="S987" i="7" a="1"/>
  <c r="S987" i="7" s="1"/>
  <c r="X987" i="7" a="1"/>
  <c r="X987" i="7" s="1"/>
  <c r="W987" i="7" a="1"/>
  <c r="W987" i="7" s="1"/>
  <c r="L987" i="7" a="1"/>
  <c r="L987" i="7" s="1"/>
  <c r="H986" i="7"/>
  <c r="AQ931" i="3"/>
  <c r="G988" i="7"/>
  <c r="I936" i="3"/>
  <c r="E936" i="3"/>
  <c r="C1001" i="15" s="1"/>
  <c r="D936" i="3"/>
  <c r="D999" i="15" l="1"/>
  <c r="F999" i="15" s="1"/>
  <c r="J999" i="15"/>
  <c r="N999" i="15"/>
  <c r="O999" i="15"/>
  <c r="S936" i="3"/>
  <c r="R988" i="7"/>
  <c r="Q988" i="7"/>
  <c r="Z988" i="7"/>
  <c r="Y988" i="7"/>
  <c r="C936" i="3"/>
  <c r="B1001" i="15" s="1"/>
  <c r="R987" i="7"/>
  <c r="Q987" i="7"/>
  <c r="AH933" i="3"/>
  <c r="P998" i="15" s="1"/>
  <c r="J988" i="7"/>
  <c r="AP933" i="3"/>
  <c r="AN932" i="3"/>
  <c r="AK936" i="3"/>
  <c r="B990" i="7"/>
  <c r="N935" i="3"/>
  <c r="R935" i="3" s="1"/>
  <c r="K1000" i="15" s="1"/>
  <c r="V987" i="7"/>
  <c r="U987" i="7"/>
  <c r="J987" i="7"/>
  <c r="AH932" i="3"/>
  <c r="P997" i="15" s="1"/>
  <c r="AP932" i="3"/>
  <c r="W935" i="3"/>
  <c r="F990" i="7" s="1"/>
  <c r="Z987" i="7"/>
  <c r="Y987" i="7"/>
  <c r="AN933" i="3"/>
  <c r="M988" i="7"/>
  <c r="N988" i="7"/>
  <c r="F935" i="3"/>
  <c r="E1000" i="15" s="1"/>
  <c r="AA991" i="7"/>
  <c r="Q1001" i="15" s="1"/>
  <c r="G936" i="3"/>
  <c r="H936" i="3"/>
  <c r="B934" i="3"/>
  <c r="A998" i="15"/>
  <c r="V988" i="7"/>
  <c r="U988" i="7"/>
  <c r="G989" i="7"/>
  <c r="I991" i="7"/>
  <c r="M987" i="7"/>
  <c r="N987" i="7"/>
  <c r="E989" i="7"/>
  <c r="A997" i="15"/>
  <c r="I937" i="3"/>
  <c r="D937" i="3"/>
  <c r="E937" i="3"/>
  <c r="C1002" i="15" s="1"/>
  <c r="D1000" i="15" l="1"/>
  <c r="F1000" i="15" s="1"/>
  <c r="J1000" i="15"/>
  <c r="N1000" i="15"/>
  <c r="O1000" i="15"/>
  <c r="S937" i="3"/>
  <c r="AR934" i="3"/>
  <c r="AT934" i="3" s="1"/>
  <c r="I992" i="7"/>
  <c r="K989" i="7" a="1"/>
  <c r="K989" i="7" s="1"/>
  <c r="O989" i="7" a="1"/>
  <c r="O989" i="7" s="1"/>
  <c r="X989" i="7" a="1"/>
  <c r="X989" i="7" s="1"/>
  <c r="S989" i="7" a="1"/>
  <c r="S989" i="7" s="1"/>
  <c r="L989" i="7" a="1"/>
  <c r="L989" i="7" s="1"/>
  <c r="W989" i="7" a="1"/>
  <c r="W989" i="7" s="1"/>
  <c r="D989" i="7"/>
  <c r="T989" i="7" a="1"/>
  <c r="T989" i="7" s="1"/>
  <c r="P989" i="7" a="1"/>
  <c r="P989" i="7" s="1"/>
  <c r="E990" i="7"/>
  <c r="B935" i="3"/>
  <c r="AA992" i="7"/>
  <c r="Q1002" i="15" s="1"/>
  <c r="G937" i="3"/>
  <c r="H937" i="3"/>
  <c r="W936" i="3"/>
  <c r="F991" i="7" s="1"/>
  <c r="H987" i="7"/>
  <c r="AQ932" i="3"/>
  <c r="G990" i="7"/>
  <c r="H988" i="7"/>
  <c r="AQ933" i="3"/>
  <c r="AK937" i="3"/>
  <c r="C937" i="3"/>
  <c r="B1002" i="15" s="1"/>
  <c r="F936" i="3"/>
  <c r="E1001" i="15" s="1"/>
  <c r="B991" i="7"/>
  <c r="N936" i="3"/>
  <c r="R936" i="3" s="1"/>
  <c r="K1001" i="15" s="1"/>
  <c r="I938" i="3"/>
  <c r="E938" i="3"/>
  <c r="C1003" i="15" s="1"/>
  <c r="D938" i="3"/>
  <c r="D1001" i="15" l="1"/>
  <c r="F1001" i="15" s="1"/>
  <c r="J1001" i="15"/>
  <c r="N1001" i="15"/>
  <c r="O1001" i="15"/>
  <c r="F937" i="3"/>
  <c r="E1002" i="15" s="1"/>
  <c r="AR935" i="3"/>
  <c r="AT935" i="3" s="1"/>
  <c r="R989" i="7"/>
  <c r="Q989" i="7"/>
  <c r="M989" i="7"/>
  <c r="N989" i="7"/>
  <c r="A999" i="15"/>
  <c r="U989" i="7"/>
  <c r="V989" i="7"/>
  <c r="S938" i="3"/>
  <c r="G991" i="7"/>
  <c r="E991" i="7"/>
  <c r="J989" i="7"/>
  <c r="AH934" i="3"/>
  <c r="P999" i="15" s="1"/>
  <c r="AP934" i="3"/>
  <c r="W937" i="3"/>
  <c r="F992" i="7" s="1"/>
  <c r="N937" i="3"/>
  <c r="R937" i="3" s="1"/>
  <c r="K1002" i="15" s="1"/>
  <c r="B992" i="7"/>
  <c r="Z989" i="7"/>
  <c r="Y989" i="7"/>
  <c r="F938" i="3"/>
  <c r="E1003" i="15" s="1"/>
  <c r="B936" i="3"/>
  <c r="AN934" i="3"/>
  <c r="AK938" i="3"/>
  <c r="I993" i="7"/>
  <c r="C938" i="3"/>
  <c r="B1003" i="15" s="1"/>
  <c r="AA993" i="7"/>
  <c r="Q1003" i="15" s="1"/>
  <c r="G938" i="3"/>
  <c r="H938" i="3"/>
  <c r="L990" i="7" a="1"/>
  <c r="L990" i="7" s="1"/>
  <c r="O990" i="7" a="1"/>
  <c r="O990" i="7" s="1"/>
  <c r="W990" i="7" a="1"/>
  <c r="W990" i="7" s="1"/>
  <c r="P990" i="7" a="1"/>
  <c r="P990" i="7" s="1"/>
  <c r="D990" i="7"/>
  <c r="X990" i="7" a="1"/>
  <c r="X990" i="7" s="1"/>
  <c r="T990" i="7" a="1"/>
  <c r="T990" i="7" s="1"/>
  <c r="K990" i="7" a="1"/>
  <c r="K990" i="7" s="1"/>
  <c r="S990" i="7" a="1"/>
  <c r="S990" i="7" s="1"/>
  <c r="I939" i="3"/>
  <c r="D939" i="3"/>
  <c r="E939" i="3"/>
  <c r="C1004" i="15" s="1"/>
  <c r="D1003" i="15" l="1"/>
  <c r="F1003" i="15" s="1"/>
  <c r="J1003" i="15"/>
  <c r="N1003" i="15"/>
  <c r="O1003" i="15"/>
  <c r="D1002" i="15"/>
  <c r="F1002" i="15" s="1"/>
  <c r="J1002" i="15"/>
  <c r="N1002" i="15"/>
  <c r="O1002" i="15"/>
  <c r="N938" i="3"/>
  <c r="R938" i="3" s="1"/>
  <c r="K1003" i="15" s="1"/>
  <c r="B993" i="7"/>
  <c r="B938" i="3"/>
  <c r="G992" i="7"/>
  <c r="AN935" i="3"/>
  <c r="E992" i="7"/>
  <c r="S939" i="3"/>
  <c r="A1000" i="15"/>
  <c r="J990" i="7"/>
  <c r="AH935" i="3"/>
  <c r="P1000" i="15" s="1"/>
  <c r="AP935" i="3"/>
  <c r="B937" i="3"/>
  <c r="AK939" i="3"/>
  <c r="AA994" i="7"/>
  <c r="Q1004" i="15" s="1"/>
  <c r="G939" i="3"/>
  <c r="H939" i="3"/>
  <c r="Z990" i="7"/>
  <c r="Y990" i="7"/>
  <c r="C939" i="3"/>
  <c r="B1004" i="15" s="1"/>
  <c r="M990" i="7"/>
  <c r="N990" i="7"/>
  <c r="R990" i="7"/>
  <c r="Q990" i="7"/>
  <c r="AR936" i="3"/>
  <c r="AT936" i="3" s="1"/>
  <c r="T991" i="7" a="1"/>
  <c r="T991" i="7" s="1"/>
  <c r="S991" i="7" a="1"/>
  <c r="S991" i="7" s="1"/>
  <c r="X991" i="7" a="1"/>
  <c r="X991" i="7" s="1"/>
  <c r="L991" i="7" a="1"/>
  <c r="L991" i="7" s="1"/>
  <c r="D991" i="7"/>
  <c r="K991" i="7" a="1"/>
  <c r="K991" i="7" s="1"/>
  <c r="W991" i="7" a="1"/>
  <c r="W991" i="7" s="1"/>
  <c r="O991" i="7" a="1"/>
  <c r="O991" i="7" s="1"/>
  <c r="P991" i="7" a="1"/>
  <c r="P991" i="7" s="1"/>
  <c r="W938" i="3"/>
  <c r="F993" i="7" s="1"/>
  <c r="I994" i="7"/>
  <c r="U990" i="7"/>
  <c r="V990" i="7"/>
  <c r="E993" i="7"/>
  <c r="H989" i="7"/>
  <c r="AQ934" i="3"/>
  <c r="I940" i="3"/>
  <c r="E940" i="3"/>
  <c r="C1005" i="15" s="1"/>
  <c r="D940" i="3"/>
  <c r="S940" i="3" l="1"/>
  <c r="P992" i="7" a="1"/>
  <c r="P992" i="7" s="1"/>
  <c r="L992" i="7" a="1"/>
  <c r="L992" i="7" s="1"/>
  <c r="T992" i="7" a="1"/>
  <c r="T992" i="7" s="1"/>
  <c r="W992" i="7" a="1"/>
  <c r="W992" i="7" s="1"/>
  <c r="X992" i="7" a="1"/>
  <c r="X992" i="7" s="1"/>
  <c r="D992" i="7"/>
  <c r="S992" i="7" a="1"/>
  <c r="S992" i="7" s="1"/>
  <c r="K992" i="7" a="1"/>
  <c r="K992" i="7" s="1"/>
  <c r="O992" i="7" a="1"/>
  <c r="O992" i="7" s="1"/>
  <c r="AR938" i="3"/>
  <c r="AT938" i="3" s="1"/>
  <c r="AK940" i="3"/>
  <c r="Q991" i="7"/>
  <c r="R991" i="7"/>
  <c r="V991" i="7"/>
  <c r="U991" i="7"/>
  <c r="H990" i="7"/>
  <c r="AQ935" i="3"/>
  <c r="Z991" i="7"/>
  <c r="Y991" i="7"/>
  <c r="G940" i="3"/>
  <c r="AA995" i="7"/>
  <c r="Q1005" i="15" s="1"/>
  <c r="H940" i="3"/>
  <c r="F940" i="3"/>
  <c r="E1005" i="15" s="1"/>
  <c r="A1001" i="15"/>
  <c r="AN936" i="3"/>
  <c r="F939" i="3"/>
  <c r="E1004" i="15" s="1"/>
  <c r="N991" i="7"/>
  <c r="M991" i="7"/>
  <c r="AR937" i="3"/>
  <c r="AT937" i="3" s="1"/>
  <c r="G993" i="7"/>
  <c r="L993" i="7" a="1"/>
  <c r="L993" i="7" s="1"/>
  <c r="P993" i="7" a="1"/>
  <c r="P993" i="7" s="1"/>
  <c r="K993" i="7" a="1"/>
  <c r="K993" i="7" s="1"/>
  <c r="S993" i="7" a="1"/>
  <c r="S993" i="7" s="1"/>
  <c r="D993" i="7"/>
  <c r="X993" i="7" a="1"/>
  <c r="X993" i="7" s="1"/>
  <c r="T993" i="7" a="1"/>
  <c r="T993" i="7" s="1"/>
  <c r="O993" i="7" a="1"/>
  <c r="O993" i="7" s="1"/>
  <c r="W993" i="7" a="1"/>
  <c r="W993" i="7" s="1"/>
  <c r="J991" i="7"/>
  <c r="AH936" i="3"/>
  <c r="P1001" i="15" s="1"/>
  <c r="AP936" i="3"/>
  <c r="C940" i="3"/>
  <c r="B1005" i="15" s="1"/>
  <c r="I995" i="7"/>
  <c r="W939" i="3"/>
  <c r="F994" i="7" s="1"/>
  <c r="N939" i="3"/>
  <c r="R939" i="3" s="1"/>
  <c r="K1004" i="15" s="1"/>
  <c r="B994" i="7"/>
  <c r="I941" i="3"/>
  <c r="D941" i="3"/>
  <c r="E941" i="3"/>
  <c r="C1006" i="15" s="1"/>
  <c r="D1004" i="15" l="1"/>
  <c r="F1004" i="15" s="1"/>
  <c r="J1004" i="15"/>
  <c r="N1004" i="15"/>
  <c r="O1004" i="15"/>
  <c r="D1005" i="15"/>
  <c r="J1005" i="15"/>
  <c r="N1005" i="15"/>
  <c r="O1005" i="15"/>
  <c r="F1005" i="15"/>
  <c r="W940" i="3"/>
  <c r="F995" i="7" s="1"/>
  <c r="C941" i="3"/>
  <c r="B1006" i="15" s="1"/>
  <c r="S941" i="3"/>
  <c r="AH937" i="3"/>
  <c r="P1002" i="15" s="1"/>
  <c r="J992" i="7"/>
  <c r="AP937" i="3"/>
  <c r="B939" i="3"/>
  <c r="AN938" i="3"/>
  <c r="Z992" i="7"/>
  <c r="Y992" i="7"/>
  <c r="R992" i="7"/>
  <c r="Q992" i="7"/>
  <c r="I996" i="7"/>
  <c r="AK941" i="3"/>
  <c r="F941" i="3"/>
  <c r="E1006" i="15" s="1"/>
  <c r="G994" i="7"/>
  <c r="H991" i="7"/>
  <c r="AQ936" i="3"/>
  <c r="U993" i="7"/>
  <c r="V993" i="7"/>
  <c r="E994" i="7"/>
  <c r="A1002" i="15"/>
  <c r="N940" i="3"/>
  <c r="R940" i="3" s="1"/>
  <c r="K1005" i="15" s="1"/>
  <c r="B995" i="7"/>
  <c r="Q993" i="7"/>
  <c r="R993" i="7"/>
  <c r="A1003" i="15"/>
  <c r="AA996" i="7"/>
  <c r="Q1006" i="15" s="1"/>
  <c r="H941" i="3"/>
  <c r="G941" i="3"/>
  <c r="Y993" i="7"/>
  <c r="Z993" i="7"/>
  <c r="E995" i="7"/>
  <c r="AH938" i="3"/>
  <c r="P1003" i="15" s="1"/>
  <c r="J993" i="7"/>
  <c r="AP938" i="3"/>
  <c r="U992" i="7"/>
  <c r="V992" i="7"/>
  <c r="AN937" i="3"/>
  <c r="N993" i="7"/>
  <c r="M993" i="7"/>
  <c r="B940" i="3"/>
  <c r="M992" i="7"/>
  <c r="N992" i="7"/>
  <c r="I942" i="3"/>
  <c r="E942" i="3"/>
  <c r="C1007" i="15" s="1"/>
  <c r="D942" i="3"/>
  <c r="D1006" i="15" l="1"/>
  <c r="F1006" i="15" s="1"/>
  <c r="J1006" i="15"/>
  <c r="N1006" i="15"/>
  <c r="O1006" i="15"/>
  <c r="AR940" i="3"/>
  <c r="AT940" i="3" s="1"/>
  <c r="E996" i="7"/>
  <c r="S942" i="3"/>
  <c r="AK942" i="3"/>
  <c r="G995" i="7"/>
  <c r="B941" i="3"/>
  <c r="N941" i="3"/>
  <c r="R941" i="3" s="1"/>
  <c r="K1006" i="15" s="1"/>
  <c r="B996" i="7"/>
  <c r="F942" i="3"/>
  <c r="E1007" i="15" s="1"/>
  <c r="K995" i="7" a="1"/>
  <c r="K995" i="7" s="1"/>
  <c r="W995" i="7" a="1"/>
  <c r="W995" i="7" s="1"/>
  <c r="X995" i="7" a="1"/>
  <c r="X995" i="7" s="1"/>
  <c r="P995" i="7" a="1"/>
  <c r="P995" i="7" s="1"/>
  <c r="O995" i="7" a="1"/>
  <c r="O995" i="7" s="1"/>
  <c r="T995" i="7" a="1"/>
  <c r="T995" i="7" s="1"/>
  <c r="S995" i="7" a="1"/>
  <c r="S995" i="7" s="1"/>
  <c r="L995" i="7" a="1"/>
  <c r="L995" i="7" s="1"/>
  <c r="D995" i="7"/>
  <c r="C942" i="3"/>
  <c r="B1007" i="15" s="1"/>
  <c r="P994" i="7" a="1"/>
  <c r="P994" i="7" s="1"/>
  <c r="O994" i="7" a="1"/>
  <c r="O994" i="7" s="1"/>
  <c r="W994" i="7" a="1"/>
  <c r="W994" i="7" s="1"/>
  <c r="T994" i="7" a="1"/>
  <c r="T994" i="7" s="1"/>
  <c r="K994" i="7" a="1"/>
  <c r="K994" i="7" s="1"/>
  <c r="D994" i="7"/>
  <c r="X994" i="7" a="1"/>
  <c r="X994" i="7" s="1"/>
  <c r="L994" i="7" a="1"/>
  <c r="L994" i="7" s="1"/>
  <c r="S994" i="7" a="1"/>
  <c r="S994" i="7" s="1"/>
  <c r="AR939" i="3"/>
  <c r="AT939" i="3" s="1"/>
  <c r="I997" i="7"/>
  <c r="G942" i="3"/>
  <c r="H942" i="3"/>
  <c r="AA997" i="7"/>
  <c r="Q1007" i="15" s="1"/>
  <c r="H993" i="7"/>
  <c r="AQ938" i="3"/>
  <c r="W941" i="3"/>
  <c r="F996" i="7" s="1"/>
  <c r="H992" i="7"/>
  <c r="AQ937" i="3"/>
  <c r="I943" i="3"/>
  <c r="D943" i="3"/>
  <c r="E943" i="3"/>
  <c r="C1008" i="15" s="1"/>
  <c r="D1007" i="15" l="1"/>
  <c r="F1007" i="15" s="1"/>
  <c r="J1007" i="15"/>
  <c r="N1007" i="15"/>
  <c r="O1007" i="15"/>
  <c r="W942" i="3"/>
  <c r="F997" i="7" s="1"/>
  <c r="AN939" i="3"/>
  <c r="C943" i="3"/>
  <c r="B1008" i="15" s="1"/>
  <c r="Z994" i="7"/>
  <c r="Y994" i="7"/>
  <c r="Y995" i="7"/>
  <c r="Z995" i="7"/>
  <c r="E997" i="7"/>
  <c r="AK943" i="3"/>
  <c r="S943" i="3"/>
  <c r="AH939" i="3"/>
  <c r="P1004" i="15" s="1"/>
  <c r="J994" i="7"/>
  <c r="AP939" i="3"/>
  <c r="B997" i="7"/>
  <c r="N942" i="3"/>
  <c r="R942" i="3" s="1"/>
  <c r="K1007" i="15" s="1"/>
  <c r="V995" i="7"/>
  <c r="U995" i="7"/>
  <c r="Q994" i="7"/>
  <c r="R994" i="7"/>
  <c r="N994" i="7"/>
  <c r="M994" i="7"/>
  <c r="V994" i="7"/>
  <c r="U994" i="7"/>
  <c r="M995" i="7"/>
  <c r="N995" i="7"/>
  <c r="R995" i="7"/>
  <c r="Q995" i="7"/>
  <c r="B942" i="3"/>
  <c r="G996" i="7"/>
  <c r="AR941" i="3"/>
  <c r="AT941" i="3" s="1"/>
  <c r="A1005" i="15"/>
  <c r="AH940" i="3"/>
  <c r="P1005" i="15" s="1"/>
  <c r="J995" i="7"/>
  <c r="AP940" i="3"/>
  <c r="A1004" i="15"/>
  <c r="W996" i="7" a="1"/>
  <c r="W996" i="7" s="1"/>
  <c r="K996" i="7" a="1"/>
  <c r="K996" i="7" s="1"/>
  <c r="S996" i="7" a="1"/>
  <c r="S996" i="7" s="1"/>
  <c r="P996" i="7" a="1"/>
  <c r="P996" i="7" s="1"/>
  <c r="X996" i="7" a="1"/>
  <c r="X996" i="7" s="1"/>
  <c r="D996" i="7"/>
  <c r="T996" i="7" a="1"/>
  <c r="T996" i="7" s="1"/>
  <c r="L996" i="7" a="1"/>
  <c r="L996" i="7" s="1"/>
  <c r="O996" i="7" a="1"/>
  <c r="O996" i="7" s="1"/>
  <c r="H943" i="3"/>
  <c r="AA998" i="7"/>
  <c r="Q1008" i="15" s="1"/>
  <c r="G943" i="3"/>
  <c r="I998" i="7"/>
  <c r="AN940" i="3"/>
  <c r="I944" i="3"/>
  <c r="E944" i="3"/>
  <c r="C1009" i="15" s="1"/>
  <c r="D944" i="3"/>
  <c r="S944" i="3" l="1"/>
  <c r="I999" i="7"/>
  <c r="AA999" i="7"/>
  <c r="Q1009" i="15" s="1"/>
  <c r="H944" i="3"/>
  <c r="G944" i="3"/>
  <c r="AK944" i="3"/>
  <c r="C944" i="3"/>
  <c r="B1009" i="15" s="1"/>
  <c r="Z996" i="7"/>
  <c r="Y996" i="7"/>
  <c r="N996" i="7"/>
  <c r="M996" i="7"/>
  <c r="R996" i="7"/>
  <c r="Q996" i="7"/>
  <c r="H995" i="7"/>
  <c r="AQ940" i="3"/>
  <c r="AH941" i="3"/>
  <c r="P1006" i="15" s="1"/>
  <c r="J996" i="7"/>
  <c r="AP941" i="3"/>
  <c r="L997" i="7" a="1"/>
  <c r="L997" i="7" s="1"/>
  <c r="P997" i="7" a="1"/>
  <c r="P997" i="7" s="1"/>
  <c r="S997" i="7" a="1"/>
  <c r="S997" i="7" s="1"/>
  <c r="T997" i="7" a="1"/>
  <c r="T997" i="7" s="1"/>
  <c r="D997" i="7"/>
  <c r="O997" i="7" a="1"/>
  <c r="O997" i="7" s="1"/>
  <c r="K997" i="7" a="1"/>
  <c r="K997" i="7" s="1"/>
  <c r="W997" i="7" a="1"/>
  <c r="W997" i="7" s="1"/>
  <c r="X997" i="7" a="1"/>
  <c r="X997" i="7" s="1"/>
  <c r="U996" i="7"/>
  <c r="V996" i="7"/>
  <c r="A1006" i="15"/>
  <c r="AR942" i="3"/>
  <c r="AT942" i="3" s="1"/>
  <c r="AN941" i="3"/>
  <c r="F943" i="3"/>
  <c r="E1008" i="15" s="1"/>
  <c r="G997" i="7"/>
  <c r="W943" i="3"/>
  <c r="F998" i="7" s="1"/>
  <c r="B998" i="7"/>
  <c r="N943" i="3"/>
  <c r="R943" i="3" s="1"/>
  <c r="K1008" i="15" s="1"/>
  <c r="H994" i="7"/>
  <c r="AQ939" i="3"/>
  <c r="I945" i="3"/>
  <c r="D945" i="3"/>
  <c r="E945" i="3"/>
  <c r="C1010" i="15" s="1"/>
  <c r="D1008" i="15" l="1"/>
  <c r="F1008" i="15" s="1"/>
  <c r="J1008" i="15"/>
  <c r="N1008" i="15"/>
  <c r="O1008" i="15"/>
  <c r="V997" i="7"/>
  <c r="U997" i="7"/>
  <c r="N944" i="3"/>
  <c r="R944" i="3" s="1"/>
  <c r="K1009" i="15" s="1"/>
  <c r="B999" i="7"/>
  <c r="F944" i="3"/>
  <c r="E1009" i="15" s="1"/>
  <c r="B943" i="3"/>
  <c r="S945" i="3"/>
  <c r="C945" i="3"/>
  <c r="B1010" i="15" s="1"/>
  <c r="AA1000" i="7"/>
  <c r="Q1010" i="15" s="1"/>
  <c r="G945" i="3"/>
  <c r="H945" i="3"/>
  <c r="E998" i="7"/>
  <c r="A1007" i="15"/>
  <c r="H996" i="7"/>
  <c r="AQ941" i="3"/>
  <c r="AH942" i="3"/>
  <c r="P1007" i="15" s="1"/>
  <c r="W944" i="3"/>
  <c r="F999" i="7" s="1"/>
  <c r="I1000" i="7"/>
  <c r="R997" i="7"/>
  <c r="Q997" i="7"/>
  <c r="AN942" i="3"/>
  <c r="AK945" i="3"/>
  <c r="G998" i="7"/>
  <c r="Y997" i="7"/>
  <c r="Z997" i="7"/>
  <c r="M997" i="7"/>
  <c r="N997" i="7"/>
  <c r="J997" i="7"/>
  <c r="AP942" i="3"/>
  <c r="I946" i="3"/>
  <c r="E946" i="3"/>
  <c r="C1011" i="15" s="1"/>
  <c r="D946" i="3"/>
  <c r="D1009" i="15" l="1"/>
  <c r="F1009" i="15" s="1"/>
  <c r="J1009" i="15"/>
  <c r="N1009" i="15"/>
  <c r="O1009" i="15"/>
  <c r="AR943" i="3"/>
  <c r="AT943" i="3" s="1"/>
  <c r="T998" i="7" a="1"/>
  <c r="T998" i="7" s="1"/>
  <c r="L998" i="7" a="1"/>
  <c r="L998" i="7" s="1"/>
  <c r="X998" i="7" a="1"/>
  <c r="X998" i="7" s="1"/>
  <c r="K998" i="7" a="1"/>
  <c r="K998" i="7" s="1"/>
  <c r="W998" i="7" a="1"/>
  <c r="W998" i="7" s="1"/>
  <c r="S998" i="7" a="1"/>
  <c r="S998" i="7" s="1"/>
  <c r="P998" i="7" a="1"/>
  <c r="P998" i="7" s="1"/>
  <c r="D998" i="7"/>
  <c r="O998" i="7" a="1"/>
  <c r="O998" i="7" s="1"/>
  <c r="W945" i="3"/>
  <c r="F1000" i="7" s="1"/>
  <c r="E999" i="7"/>
  <c r="B1000" i="7"/>
  <c r="N945" i="3"/>
  <c r="R945" i="3" s="1"/>
  <c r="K1010" i="15" s="1"/>
  <c r="S946" i="3"/>
  <c r="AK946" i="3"/>
  <c r="C946" i="3"/>
  <c r="B1011" i="15" s="1"/>
  <c r="H946" i="3"/>
  <c r="AA1001" i="7"/>
  <c r="Q1011" i="15" s="1"/>
  <c r="G946" i="3"/>
  <c r="B944" i="3"/>
  <c r="G999" i="7"/>
  <c r="I1001" i="7"/>
  <c r="H997" i="7"/>
  <c r="AQ942" i="3"/>
  <c r="F945" i="3"/>
  <c r="E1010" i="15" s="1"/>
  <c r="I947" i="3"/>
  <c r="D947" i="3"/>
  <c r="E947" i="3"/>
  <c r="C1012" i="15" s="1"/>
  <c r="D1010" i="15" l="1"/>
  <c r="F1010" i="15" s="1"/>
  <c r="J1010" i="15"/>
  <c r="N1010" i="15"/>
  <c r="O1010" i="15"/>
  <c r="S947" i="3"/>
  <c r="AR944" i="3"/>
  <c r="AT944" i="3" s="1"/>
  <c r="W946" i="3"/>
  <c r="F1001" i="7" s="1"/>
  <c r="B945" i="3"/>
  <c r="A1008" i="15"/>
  <c r="J998" i="7"/>
  <c r="AH943" i="3"/>
  <c r="P1008" i="15" s="1"/>
  <c r="AP943" i="3"/>
  <c r="P999" i="7" a="1"/>
  <c r="P999" i="7" s="1"/>
  <c r="D999" i="7"/>
  <c r="T999" i="7" a="1"/>
  <c r="T999" i="7" s="1"/>
  <c r="W999" i="7" a="1"/>
  <c r="W999" i="7" s="1"/>
  <c r="S999" i="7" a="1"/>
  <c r="S999" i="7" s="1"/>
  <c r="X999" i="7" a="1"/>
  <c r="X999" i="7" s="1"/>
  <c r="K999" i="7" a="1"/>
  <c r="K999" i="7" s="1"/>
  <c r="L999" i="7" a="1"/>
  <c r="L999" i="7" s="1"/>
  <c r="O999" i="7" a="1"/>
  <c r="O999" i="7" s="1"/>
  <c r="Q998" i="7"/>
  <c r="R998" i="7"/>
  <c r="Z998" i="7"/>
  <c r="Y998" i="7"/>
  <c r="E1000" i="7"/>
  <c r="AN943" i="3"/>
  <c r="G1000" i="7"/>
  <c r="I1002" i="7"/>
  <c r="G947" i="3"/>
  <c r="AA1002" i="7"/>
  <c r="Q1012" i="15" s="1"/>
  <c r="H947" i="3"/>
  <c r="N998" i="7"/>
  <c r="M998" i="7"/>
  <c r="AK947" i="3"/>
  <c r="C947" i="3"/>
  <c r="B1012" i="15" s="1"/>
  <c r="F946" i="3"/>
  <c r="E1011" i="15" s="1"/>
  <c r="B1001" i="7"/>
  <c r="N946" i="3"/>
  <c r="R946" i="3" s="1"/>
  <c r="K1011" i="15" s="1"/>
  <c r="V998" i="7"/>
  <c r="U998" i="7"/>
  <c r="I948" i="3"/>
  <c r="E948" i="3"/>
  <c r="C1013" i="15" s="1"/>
  <c r="D948" i="3"/>
  <c r="D1011" i="15" l="1"/>
  <c r="F1011" i="15" s="1"/>
  <c r="J1011" i="15"/>
  <c r="N1011" i="15"/>
  <c r="O1011" i="15"/>
  <c r="F947" i="3"/>
  <c r="E1012" i="15" s="1"/>
  <c r="W947" i="3"/>
  <c r="F1002" i="7" s="1"/>
  <c r="AR945" i="3"/>
  <c r="AT945" i="3" s="1"/>
  <c r="AK948" i="3"/>
  <c r="C948" i="3"/>
  <c r="B1013" i="15" s="1"/>
  <c r="B946" i="3"/>
  <c r="L1000" i="7" a="1"/>
  <c r="L1000" i="7" s="1"/>
  <c r="O1000" i="7" a="1"/>
  <c r="O1000" i="7" s="1"/>
  <c r="P1000" i="7" a="1"/>
  <c r="P1000" i="7" s="1"/>
  <c r="W1000" i="7" a="1"/>
  <c r="W1000" i="7" s="1"/>
  <c r="X1000" i="7" a="1"/>
  <c r="X1000" i="7" s="1"/>
  <c r="D1000" i="7"/>
  <c r="K1000" i="7" a="1"/>
  <c r="K1000" i="7" s="1"/>
  <c r="S1000" i="7" a="1"/>
  <c r="S1000" i="7" s="1"/>
  <c r="T1000" i="7" a="1"/>
  <c r="T1000" i="7" s="1"/>
  <c r="Z999" i="7"/>
  <c r="Y999" i="7"/>
  <c r="H998" i="7"/>
  <c r="AQ943" i="3"/>
  <c r="G1001" i="7"/>
  <c r="B1002" i="7"/>
  <c r="N947" i="3"/>
  <c r="R947" i="3" s="1"/>
  <c r="K1012" i="15" s="1"/>
  <c r="R999" i="7"/>
  <c r="Q999" i="7"/>
  <c r="A1009" i="15"/>
  <c r="E1002" i="7"/>
  <c r="N999" i="7"/>
  <c r="M999" i="7"/>
  <c r="AH944" i="3"/>
  <c r="P1009" i="15" s="1"/>
  <c r="J999" i="7"/>
  <c r="AP944" i="3"/>
  <c r="AN944" i="3"/>
  <c r="I1003" i="7"/>
  <c r="S948" i="3"/>
  <c r="G948" i="3"/>
  <c r="AA1003" i="7"/>
  <c r="Q1013" i="15" s="1"/>
  <c r="H948" i="3"/>
  <c r="E1001" i="7"/>
  <c r="B947" i="3"/>
  <c r="U999" i="7"/>
  <c r="V999" i="7"/>
  <c r="I949" i="3"/>
  <c r="D949" i="3"/>
  <c r="E949" i="3"/>
  <c r="C1014" i="15" s="1"/>
  <c r="D1012" i="15" l="1"/>
  <c r="F1012" i="15" s="1"/>
  <c r="J1012" i="15"/>
  <c r="N1012" i="15"/>
  <c r="O1012" i="15"/>
  <c r="S949" i="3"/>
  <c r="AR946" i="3"/>
  <c r="AT946" i="3" s="1"/>
  <c r="AK949" i="3"/>
  <c r="H949" i="3"/>
  <c r="AA1004" i="7"/>
  <c r="Q1014" i="15" s="1"/>
  <c r="G949" i="3"/>
  <c r="AR947" i="3"/>
  <c r="AT947" i="3" s="1"/>
  <c r="J1000" i="7"/>
  <c r="AH945" i="3"/>
  <c r="P1010" i="15" s="1"/>
  <c r="AP945" i="3"/>
  <c r="G1002" i="7"/>
  <c r="I1004" i="7"/>
  <c r="F949" i="3"/>
  <c r="E1014" i="15" s="1"/>
  <c r="F948" i="3"/>
  <c r="E1013" i="15" s="1"/>
  <c r="AN945" i="3"/>
  <c r="Q1000" i="7"/>
  <c r="R1000" i="7"/>
  <c r="W948" i="3"/>
  <c r="F1003" i="7" s="1"/>
  <c r="C949" i="3"/>
  <c r="B1014" i="15" s="1"/>
  <c r="A1010" i="15"/>
  <c r="H999" i="7"/>
  <c r="AQ944" i="3"/>
  <c r="X1001" i="7" a="1"/>
  <c r="X1001" i="7" s="1"/>
  <c r="O1001" i="7" a="1"/>
  <c r="O1001" i="7" s="1"/>
  <c r="T1001" i="7" a="1"/>
  <c r="T1001" i="7" s="1"/>
  <c r="S1001" i="7" a="1"/>
  <c r="S1001" i="7" s="1"/>
  <c r="K1001" i="7" a="1"/>
  <c r="K1001" i="7" s="1"/>
  <c r="L1001" i="7" a="1"/>
  <c r="L1001" i="7" s="1"/>
  <c r="W1001" i="7" a="1"/>
  <c r="W1001" i="7" s="1"/>
  <c r="P1001" i="7" a="1"/>
  <c r="P1001" i="7" s="1"/>
  <c r="D1001" i="7"/>
  <c r="X1002" i="7" a="1"/>
  <c r="X1002" i="7" s="1"/>
  <c r="L1002" i="7" a="1"/>
  <c r="L1002" i="7" s="1"/>
  <c r="O1002" i="7" a="1"/>
  <c r="O1002" i="7" s="1"/>
  <c r="K1002" i="7" a="1"/>
  <c r="K1002" i="7" s="1"/>
  <c r="P1002" i="7" a="1"/>
  <c r="P1002" i="7" s="1"/>
  <c r="S1002" i="7" a="1"/>
  <c r="S1002" i="7" s="1"/>
  <c r="W1002" i="7" a="1"/>
  <c r="W1002" i="7" s="1"/>
  <c r="D1002" i="7"/>
  <c r="T1002" i="7" a="1"/>
  <c r="T1002" i="7" s="1"/>
  <c r="U1000" i="7"/>
  <c r="V1000" i="7"/>
  <c r="Z1000" i="7"/>
  <c r="Y1000" i="7"/>
  <c r="M1000" i="7"/>
  <c r="N1000" i="7"/>
  <c r="B1003" i="7"/>
  <c r="N948" i="3"/>
  <c r="R948" i="3" s="1"/>
  <c r="K1013" i="15" s="1"/>
  <c r="I950" i="3"/>
  <c r="E950" i="3"/>
  <c r="C1015" i="15" s="1"/>
  <c r="D950" i="3"/>
  <c r="D1013" i="15" l="1"/>
  <c r="F1013" i="15" s="1"/>
  <c r="J1013" i="15"/>
  <c r="N1013" i="15"/>
  <c r="O1013" i="15"/>
  <c r="D1014" i="15"/>
  <c r="J1014" i="15"/>
  <c r="N1014" i="15"/>
  <c r="O1014" i="15"/>
  <c r="F1014" i="15"/>
  <c r="W949" i="3"/>
  <c r="F1004" i="7" s="1"/>
  <c r="N949" i="3"/>
  <c r="R949" i="3" s="1"/>
  <c r="K1014" i="15" s="1"/>
  <c r="B1004" i="7"/>
  <c r="E1003" i="7"/>
  <c r="J1001" i="7"/>
  <c r="AH946" i="3"/>
  <c r="P1011" i="15" s="1"/>
  <c r="AP946" i="3"/>
  <c r="Y1001" i="7"/>
  <c r="Z1001" i="7"/>
  <c r="B949" i="3"/>
  <c r="AN946" i="3"/>
  <c r="A1012" i="15"/>
  <c r="S950" i="3"/>
  <c r="F950" i="3"/>
  <c r="E1015" i="15" s="1"/>
  <c r="G1003" i="7"/>
  <c r="R1001" i="7"/>
  <c r="Q1001" i="7"/>
  <c r="A1011" i="15"/>
  <c r="E1004" i="7"/>
  <c r="H1000" i="7"/>
  <c r="AQ945" i="3"/>
  <c r="V1002" i="7"/>
  <c r="U1002" i="7"/>
  <c r="Q1002" i="7"/>
  <c r="R1002" i="7"/>
  <c r="Z1002" i="7"/>
  <c r="Y1002" i="7"/>
  <c r="M1001" i="7"/>
  <c r="N1001" i="7"/>
  <c r="AK950" i="3"/>
  <c r="I1005" i="7"/>
  <c r="M1002" i="7"/>
  <c r="N1002" i="7"/>
  <c r="U1001" i="7"/>
  <c r="V1001" i="7"/>
  <c r="B948" i="3"/>
  <c r="J1002" i="7"/>
  <c r="AH947" i="3"/>
  <c r="P1012" i="15" s="1"/>
  <c r="AP947" i="3"/>
  <c r="C950" i="3"/>
  <c r="B1015" i="15" s="1"/>
  <c r="H950" i="3"/>
  <c r="G950" i="3"/>
  <c r="AA1005" i="7"/>
  <c r="Q1015" i="15" s="1"/>
  <c r="AN947" i="3"/>
  <c r="I951" i="3"/>
  <c r="D951" i="3"/>
  <c r="E951" i="3"/>
  <c r="C1016" i="15" s="1"/>
  <c r="D1015" i="15" l="1"/>
  <c r="F1015" i="15" s="1"/>
  <c r="J1015" i="15"/>
  <c r="N1015" i="15"/>
  <c r="O1015" i="15"/>
  <c r="W950" i="3"/>
  <c r="F1005" i="7" s="1"/>
  <c r="AR949" i="3"/>
  <c r="AT949" i="3" s="1"/>
  <c r="H1001" i="7"/>
  <c r="AQ946" i="3"/>
  <c r="I1006" i="7"/>
  <c r="AK951" i="3"/>
  <c r="S951" i="3"/>
  <c r="N950" i="3"/>
  <c r="R950" i="3" s="1"/>
  <c r="K1015" i="15" s="1"/>
  <c r="B1005" i="7"/>
  <c r="H1002" i="7"/>
  <c r="AQ947" i="3"/>
  <c r="E1005" i="7"/>
  <c r="H951" i="3"/>
  <c r="AA1006" i="7"/>
  <c r="Q1016" i="15" s="1"/>
  <c r="G951" i="3"/>
  <c r="K1004" i="7" a="1"/>
  <c r="K1004" i="7" s="1"/>
  <c r="D1004" i="7"/>
  <c r="O1004" i="7" a="1"/>
  <c r="O1004" i="7" s="1"/>
  <c r="X1004" i="7" a="1"/>
  <c r="X1004" i="7" s="1"/>
  <c r="S1004" i="7" a="1"/>
  <c r="S1004" i="7" s="1"/>
  <c r="L1004" i="7" a="1"/>
  <c r="L1004" i="7" s="1"/>
  <c r="T1004" i="7" a="1"/>
  <c r="T1004" i="7" s="1"/>
  <c r="W1004" i="7" a="1"/>
  <c r="W1004" i="7" s="1"/>
  <c r="P1004" i="7" a="1"/>
  <c r="P1004" i="7" s="1"/>
  <c r="L1003" i="7" a="1"/>
  <c r="L1003" i="7" s="1"/>
  <c r="W1003" i="7" a="1"/>
  <c r="W1003" i="7" s="1"/>
  <c r="P1003" i="7" a="1"/>
  <c r="P1003" i="7" s="1"/>
  <c r="D1003" i="7"/>
  <c r="T1003" i="7" a="1"/>
  <c r="T1003" i="7" s="1"/>
  <c r="K1003" i="7" a="1"/>
  <c r="K1003" i="7" s="1"/>
  <c r="S1003" i="7" a="1"/>
  <c r="S1003" i="7" s="1"/>
  <c r="O1003" i="7" a="1"/>
  <c r="O1003" i="7" s="1"/>
  <c r="X1003" i="7" a="1"/>
  <c r="X1003" i="7" s="1"/>
  <c r="G1004" i="7"/>
  <c r="C951" i="3"/>
  <c r="B1016" i="15" s="1"/>
  <c r="AR948" i="3"/>
  <c r="AT948" i="3" s="1"/>
  <c r="B950" i="3"/>
  <c r="I952" i="3"/>
  <c r="E952" i="3"/>
  <c r="C1017" i="15" s="1"/>
  <c r="D952" i="3"/>
  <c r="S952" i="3"/>
  <c r="AR950" i="3" l="1"/>
  <c r="AT950" i="3" s="1"/>
  <c r="R1003" i="7"/>
  <c r="Q1003" i="7"/>
  <c r="Z1004" i="7"/>
  <c r="Y1004" i="7"/>
  <c r="AN948" i="3"/>
  <c r="A1013" i="15"/>
  <c r="V1003" i="7"/>
  <c r="U1003" i="7"/>
  <c r="M1004" i="7"/>
  <c r="N1004" i="7"/>
  <c r="AH948" i="3"/>
  <c r="P1013" i="15" s="1"/>
  <c r="J1003" i="7"/>
  <c r="AP948" i="3"/>
  <c r="AA1007" i="7"/>
  <c r="Q1017" i="15" s="1"/>
  <c r="G952" i="3"/>
  <c r="H952" i="3"/>
  <c r="B1006" i="7"/>
  <c r="N951" i="3"/>
  <c r="R951" i="3" s="1"/>
  <c r="K1016" i="15" s="1"/>
  <c r="R1004" i="7"/>
  <c r="Q1004" i="7"/>
  <c r="C952" i="3"/>
  <c r="B1017" i="15" s="1"/>
  <c r="I1007" i="7"/>
  <c r="W951" i="3"/>
  <c r="F1006" i="7" s="1"/>
  <c r="V1004" i="7"/>
  <c r="U1004" i="7"/>
  <c r="J1004" i="7"/>
  <c r="AH949" i="3"/>
  <c r="P1014" i="15" s="1"/>
  <c r="AP949" i="3"/>
  <c r="W1005" i="7" a="1"/>
  <c r="W1005" i="7" s="1"/>
  <c r="X1005" i="7" a="1"/>
  <c r="X1005" i="7" s="1"/>
  <c r="T1005" i="7" a="1"/>
  <c r="T1005" i="7" s="1"/>
  <c r="P1005" i="7" a="1"/>
  <c r="P1005" i="7" s="1"/>
  <c r="L1005" i="7" a="1"/>
  <c r="L1005" i="7" s="1"/>
  <c r="K1005" i="7" a="1"/>
  <c r="K1005" i="7" s="1"/>
  <c r="D1005" i="7"/>
  <c r="S1005" i="7" a="1"/>
  <c r="S1005" i="7" s="1"/>
  <c r="O1005" i="7" a="1"/>
  <c r="O1005" i="7" s="1"/>
  <c r="A1014" i="15"/>
  <c r="F951" i="3"/>
  <c r="E1016" i="15" s="1"/>
  <c r="G1005" i="7"/>
  <c r="AK952" i="3"/>
  <c r="Y1003" i="7"/>
  <c r="Z1003" i="7"/>
  <c r="M1003" i="7"/>
  <c r="N1003" i="7"/>
  <c r="AN949" i="3"/>
  <c r="I953" i="3"/>
  <c r="D953" i="3"/>
  <c r="E953" i="3"/>
  <c r="C1018" i="15" s="1"/>
  <c r="D1016" i="15" l="1"/>
  <c r="F1016" i="15" s="1"/>
  <c r="J1016" i="15"/>
  <c r="N1016" i="15"/>
  <c r="O1016" i="15"/>
  <c r="W952" i="3"/>
  <c r="F1007" i="7" s="1"/>
  <c r="F953" i="3"/>
  <c r="E1018" i="15" s="1"/>
  <c r="G1006" i="7"/>
  <c r="S953" i="3"/>
  <c r="Z1005" i="7"/>
  <c r="Y1005" i="7"/>
  <c r="I1008" i="7"/>
  <c r="AK953" i="3"/>
  <c r="F952" i="3"/>
  <c r="E1017" i="15" s="1"/>
  <c r="E1006" i="7"/>
  <c r="M1005" i="7"/>
  <c r="N1005" i="7"/>
  <c r="J1005" i="7"/>
  <c r="AH950" i="3"/>
  <c r="P1015" i="15" s="1"/>
  <c r="AP950" i="3"/>
  <c r="H1003" i="7"/>
  <c r="AQ948" i="3"/>
  <c r="A1015" i="15"/>
  <c r="B951" i="3"/>
  <c r="R1005" i="7"/>
  <c r="Q1005" i="7"/>
  <c r="N952" i="3"/>
  <c r="R952" i="3" s="1"/>
  <c r="K1017" i="15" s="1"/>
  <c r="B1007" i="7"/>
  <c r="C953" i="3"/>
  <c r="B1018" i="15" s="1"/>
  <c r="AA1008" i="7"/>
  <c r="Q1018" i="15" s="1"/>
  <c r="H953" i="3"/>
  <c r="G953" i="3"/>
  <c r="U1005" i="7"/>
  <c r="V1005" i="7"/>
  <c r="H1004" i="7"/>
  <c r="AQ949" i="3"/>
  <c r="AN950" i="3"/>
  <c r="I954" i="3"/>
  <c r="E954" i="3"/>
  <c r="C1019" i="15" s="1"/>
  <c r="D954" i="3"/>
  <c r="D1017" i="15" l="1"/>
  <c r="F1017" i="15" s="1"/>
  <c r="J1017" i="15"/>
  <c r="N1017" i="15"/>
  <c r="O1017" i="15"/>
  <c r="D1018" i="15"/>
  <c r="F1018" i="15" s="1"/>
  <c r="J1018" i="15"/>
  <c r="N1018" i="15"/>
  <c r="O1018" i="15"/>
  <c r="S954" i="3"/>
  <c r="AA1009" i="7"/>
  <c r="Q1019" i="15" s="1"/>
  <c r="G954" i="3"/>
  <c r="H954" i="3"/>
  <c r="E1007" i="7"/>
  <c r="AK954" i="3"/>
  <c r="N953" i="3"/>
  <c r="R953" i="3" s="1"/>
  <c r="K1018" i="15" s="1"/>
  <c r="B1008" i="7"/>
  <c r="AR951" i="3"/>
  <c r="AT951" i="3" s="1"/>
  <c r="H1005" i="7"/>
  <c r="AQ950" i="3"/>
  <c r="B952" i="3"/>
  <c r="P1006" i="7" a="1"/>
  <c r="P1006" i="7" s="1"/>
  <c r="D1006" i="7"/>
  <c r="S1006" i="7" a="1"/>
  <c r="S1006" i="7" s="1"/>
  <c r="T1006" i="7" a="1"/>
  <c r="T1006" i="7" s="1"/>
  <c r="W1006" i="7" a="1"/>
  <c r="W1006" i="7" s="1"/>
  <c r="K1006" i="7" a="1"/>
  <c r="K1006" i="7" s="1"/>
  <c r="L1006" i="7" a="1"/>
  <c r="L1006" i="7" s="1"/>
  <c r="X1006" i="7" a="1"/>
  <c r="X1006" i="7" s="1"/>
  <c r="O1006" i="7" a="1"/>
  <c r="O1006" i="7" s="1"/>
  <c r="C954" i="3"/>
  <c r="B1019" i="15" s="1"/>
  <c r="I1009" i="7"/>
  <c r="F954" i="3"/>
  <c r="E1019" i="15" s="1"/>
  <c r="W953" i="3"/>
  <c r="F1008" i="7" s="1"/>
  <c r="G1007" i="7"/>
  <c r="E1008" i="7"/>
  <c r="I955" i="3"/>
  <c r="D955" i="3"/>
  <c r="E955" i="3"/>
  <c r="C1020" i="15" s="1"/>
  <c r="D1019" i="15" l="1"/>
  <c r="J1019" i="15"/>
  <c r="N1019" i="15"/>
  <c r="O1019" i="15"/>
  <c r="F1019" i="15"/>
  <c r="B953" i="3"/>
  <c r="AR953" i="3"/>
  <c r="AT953" i="3" s="1"/>
  <c r="I1010" i="7"/>
  <c r="S955" i="3"/>
  <c r="AA1010" i="7"/>
  <c r="Q1020" i="15" s="1"/>
  <c r="H955" i="3"/>
  <c r="G955" i="3"/>
  <c r="B954" i="3"/>
  <c r="AP951" i="3"/>
  <c r="J1006" i="7"/>
  <c r="AH951" i="3"/>
  <c r="P1016" i="15" s="1"/>
  <c r="N954" i="3"/>
  <c r="R954" i="3" s="1"/>
  <c r="K1019" i="15" s="1"/>
  <c r="B1009" i="7"/>
  <c r="Z1006" i="7"/>
  <c r="Y1006" i="7"/>
  <c r="C955" i="3"/>
  <c r="B1020" i="15" s="1"/>
  <c r="W1008" i="7" a="1"/>
  <c r="W1008" i="7" s="1"/>
  <c r="L1008" i="7" a="1"/>
  <c r="L1008" i="7" s="1"/>
  <c r="K1008" i="7" a="1"/>
  <c r="K1008" i="7" s="1"/>
  <c r="P1008" i="7" a="1"/>
  <c r="P1008" i="7" s="1"/>
  <c r="S1008" i="7" a="1"/>
  <c r="S1008" i="7" s="1"/>
  <c r="O1008" i="7" a="1"/>
  <c r="O1008" i="7" s="1"/>
  <c r="T1008" i="7" a="1"/>
  <c r="T1008" i="7" s="1"/>
  <c r="D1008" i="7"/>
  <c r="X1008" i="7" a="1"/>
  <c r="X1008" i="7" s="1"/>
  <c r="A1016" i="15"/>
  <c r="AN951" i="3"/>
  <c r="W954" i="3"/>
  <c r="F1009" i="7" s="1"/>
  <c r="E1009" i="7"/>
  <c r="R1006" i="7"/>
  <c r="Q1006" i="7"/>
  <c r="AR952" i="3"/>
  <c r="AT952" i="3" s="1"/>
  <c r="V1006" i="7"/>
  <c r="U1006" i="7"/>
  <c r="G1008" i="7"/>
  <c r="S1007" i="7" a="1"/>
  <c r="S1007" i="7" s="1"/>
  <c r="L1007" i="7" a="1"/>
  <c r="L1007" i="7" s="1"/>
  <c r="X1007" i="7" a="1"/>
  <c r="X1007" i="7" s="1"/>
  <c r="W1007" i="7" a="1"/>
  <c r="W1007" i="7" s="1"/>
  <c r="T1007" i="7" a="1"/>
  <c r="T1007" i="7" s="1"/>
  <c r="P1007" i="7" a="1"/>
  <c r="P1007" i="7" s="1"/>
  <c r="D1007" i="7"/>
  <c r="O1007" i="7" a="1"/>
  <c r="O1007" i="7" s="1"/>
  <c r="K1007" i="7" a="1"/>
  <c r="K1007" i="7" s="1"/>
  <c r="F955" i="3"/>
  <c r="E1020" i="15" s="1"/>
  <c r="AK955" i="3"/>
  <c r="M1006" i="7"/>
  <c r="N1006" i="7"/>
  <c r="I956" i="3"/>
  <c r="E956" i="3"/>
  <c r="C1021" i="15" s="1"/>
  <c r="D956" i="3"/>
  <c r="D1020" i="15" l="1"/>
  <c r="J1020" i="15"/>
  <c r="N1020" i="15"/>
  <c r="O1020" i="15"/>
  <c r="F1020" i="15"/>
  <c r="S956" i="3"/>
  <c r="W955" i="3"/>
  <c r="F1010" i="7" s="1"/>
  <c r="AR954" i="3"/>
  <c r="AT954" i="3" s="1"/>
  <c r="P1009" i="7" a="1"/>
  <c r="P1009" i="7" s="1"/>
  <c r="L1009" i="7" a="1"/>
  <c r="L1009" i="7" s="1"/>
  <c r="W1009" i="7" a="1"/>
  <c r="W1009" i="7" s="1"/>
  <c r="T1009" i="7" a="1"/>
  <c r="T1009" i="7" s="1"/>
  <c r="O1009" i="7" a="1"/>
  <c r="O1009" i="7" s="1"/>
  <c r="X1009" i="7" a="1"/>
  <c r="X1009" i="7" s="1"/>
  <c r="S1009" i="7" a="1"/>
  <c r="S1009" i="7" s="1"/>
  <c r="D1009" i="7"/>
  <c r="K1009" i="7" a="1"/>
  <c r="K1009" i="7" s="1"/>
  <c r="AK956" i="3"/>
  <c r="A1017" i="15"/>
  <c r="B955" i="3"/>
  <c r="Q1007" i="7"/>
  <c r="R1007" i="7"/>
  <c r="N1007" i="7"/>
  <c r="M1007" i="7"/>
  <c r="AN953" i="3"/>
  <c r="AH952" i="3"/>
  <c r="P1017" i="15" s="1"/>
  <c r="J1007" i="7"/>
  <c r="AP952" i="3"/>
  <c r="AN952" i="3"/>
  <c r="A1018" i="15"/>
  <c r="Y1008" i="7"/>
  <c r="Z1008" i="7"/>
  <c r="E1010" i="7"/>
  <c r="Z1007" i="7"/>
  <c r="Y1007" i="7"/>
  <c r="AH953" i="3"/>
  <c r="P1018" i="15" s="1"/>
  <c r="J1008" i="7"/>
  <c r="AP953" i="3"/>
  <c r="AA1011" i="7"/>
  <c r="Q1021" i="15" s="1"/>
  <c r="H956" i="3"/>
  <c r="G956" i="3"/>
  <c r="Q1008" i="7"/>
  <c r="R1008" i="7"/>
  <c r="N955" i="3"/>
  <c r="R955" i="3" s="1"/>
  <c r="K1020" i="15" s="1"/>
  <c r="B1010" i="7"/>
  <c r="G1009" i="7"/>
  <c r="V1007" i="7"/>
  <c r="U1007" i="7"/>
  <c r="C956" i="3"/>
  <c r="B1021" i="15" s="1"/>
  <c r="U1008" i="7"/>
  <c r="V1008" i="7"/>
  <c r="I1011" i="7"/>
  <c r="N1008" i="7"/>
  <c r="M1008" i="7"/>
  <c r="H1006" i="7"/>
  <c r="AQ951" i="3"/>
  <c r="I957" i="3"/>
  <c r="D957" i="3"/>
  <c r="E957" i="3"/>
  <c r="C1022" i="15" s="1"/>
  <c r="F956" i="3" l="1"/>
  <c r="E1021" i="15" s="1"/>
  <c r="K1010" i="7" a="1"/>
  <c r="K1010" i="7" s="1"/>
  <c r="S1010" i="7" a="1"/>
  <c r="S1010" i="7" s="1"/>
  <c r="X1010" i="7" a="1"/>
  <c r="X1010" i="7" s="1"/>
  <c r="W1010" i="7" a="1"/>
  <c r="W1010" i="7" s="1"/>
  <c r="D1010" i="7"/>
  <c r="L1010" i="7" a="1"/>
  <c r="L1010" i="7" s="1"/>
  <c r="O1010" i="7" a="1"/>
  <c r="O1010" i="7" s="1"/>
  <c r="P1010" i="7" a="1"/>
  <c r="P1010" i="7" s="1"/>
  <c r="T1010" i="7" a="1"/>
  <c r="T1010" i="7" s="1"/>
  <c r="S957" i="3"/>
  <c r="AN954" i="3"/>
  <c r="B1011" i="7"/>
  <c r="N956" i="3"/>
  <c r="R956" i="3" s="1"/>
  <c r="K1021" i="15" s="1"/>
  <c r="E1011" i="7"/>
  <c r="A1019" i="15"/>
  <c r="AR955" i="3"/>
  <c r="AT955" i="3" s="1"/>
  <c r="Y1009" i="7"/>
  <c r="Z1009" i="7"/>
  <c r="N1009" i="7"/>
  <c r="M1009" i="7"/>
  <c r="J1009" i="7"/>
  <c r="AH954" i="3"/>
  <c r="P1019" i="15" s="1"/>
  <c r="AP954" i="3"/>
  <c r="I1012" i="7"/>
  <c r="AK957" i="3"/>
  <c r="C957" i="3"/>
  <c r="B1022" i="15" s="1"/>
  <c r="G957" i="3"/>
  <c r="H957" i="3"/>
  <c r="AA1012" i="7"/>
  <c r="Q1022" i="15" s="1"/>
  <c r="B956" i="3"/>
  <c r="W956" i="3"/>
  <c r="F1011" i="7" s="1"/>
  <c r="H1007" i="7"/>
  <c r="AQ952" i="3"/>
  <c r="Q1009" i="7"/>
  <c r="R1009" i="7"/>
  <c r="G1010" i="7"/>
  <c r="H1008" i="7"/>
  <c r="AQ953" i="3"/>
  <c r="V1009" i="7"/>
  <c r="U1009" i="7"/>
  <c r="I958" i="3"/>
  <c r="E958" i="3"/>
  <c r="C1023" i="15" s="1"/>
  <c r="D958" i="3"/>
  <c r="D1021" i="15" l="1"/>
  <c r="F1021" i="15" s="1"/>
  <c r="J1021" i="15"/>
  <c r="N1021" i="15"/>
  <c r="O1021" i="15"/>
  <c r="F958" i="3"/>
  <c r="E1023" i="15" s="1"/>
  <c r="J1010" i="7"/>
  <c r="AH955" i="3"/>
  <c r="P1020" i="15" s="1"/>
  <c r="AP955" i="3"/>
  <c r="F957" i="3"/>
  <c r="E1022" i="15" s="1"/>
  <c r="R1010" i="7"/>
  <c r="Q1010" i="7"/>
  <c r="AK958" i="3"/>
  <c r="A1020" i="15"/>
  <c r="S958" i="3"/>
  <c r="C958" i="3"/>
  <c r="B1023" i="15" s="1"/>
  <c r="H958" i="3"/>
  <c r="AA1013" i="7"/>
  <c r="Q1023" i="15" s="1"/>
  <c r="G958" i="3"/>
  <c r="AN955" i="3"/>
  <c r="B1012" i="7"/>
  <c r="N957" i="3"/>
  <c r="R957" i="3" s="1"/>
  <c r="K1022" i="15" s="1"/>
  <c r="Y1010" i="7"/>
  <c r="Z1010" i="7"/>
  <c r="AR956" i="3"/>
  <c r="AT956" i="3" s="1"/>
  <c r="W957" i="3"/>
  <c r="F1012" i="7" s="1"/>
  <c r="H1009" i="7"/>
  <c r="AQ954" i="3"/>
  <c r="X1011" i="7" a="1"/>
  <c r="X1011" i="7" s="1"/>
  <c r="T1011" i="7" a="1"/>
  <c r="T1011" i="7" s="1"/>
  <c r="D1011" i="7"/>
  <c r="K1011" i="7" a="1"/>
  <c r="K1011" i="7" s="1"/>
  <c r="L1011" i="7" a="1"/>
  <c r="L1011" i="7" s="1"/>
  <c r="S1011" i="7" a="1"/>
  <c r="S1011" i="7" s="1"/>
  <c r="O1011" i="7" a="1"/>
  <c r="O1011" i="7" s="1"/>
  <c r="W1011" i="7" a="1"/>
  <c r="W1011" i="7" s="1"/>
  <c r="P1011" i="7" a="1"/>
  <c r="P1011" i="7" s="1"/>
  <c r="N1010" i="7"/>
  <c r="M1010" i="7"/>
  <c r="I1013" i="7"/>
  <c r="G1011" i="7"/>
  <c r="V1010" i="7"/>
  <c r="U1010" i="7"/>
  <c r="I959" i="3"/>
  <c r="D959" i="3"/>
  <c r="E959" i="3"/>
  <c r="C1024" i="15" s="1"/>
  <c r="D1022" i="15" l="1"/>
  <c r="F1022" i="15" s="1"/>
  <c r="J1022" i="15"/>
  <c r="N1022" i="15"/>
  <c r="O1022" i="15"/>
  <c r="D1023" i="15"/>
  <c r="F1023" i="15" s="1"/>
  <c r="J1023" i="15"/>
  <c r="N1023" i="15"/>
  <c r="O1023" i="15"/>
  <c r="AA1014" i="7"/>
  <c r="Q1024" i="15" s="1"/>
  <c r="G959" i="3"/>
  <c r="H959" i="3"/>
  <c r="Y1011" i="7"/>
  <c r="Z1011" i="7"/>
  <c r="G1012" i="7"/>
  <c r="J1011" i="7"/>
  <c r="AH956" i="3"/>
  <c r="P1021" i="15" s="1"/>
  <c r="AP956" i="3"/>
  <c r="Q1011" i="7"/>
  <c r="R1011" i="7"/>
  <c r="M1011" i="7"/>
  <c r="N1011" i="7"/>
  <c r="C959" i="3"/>
  <c r="B1024" i="15" s="1"/>
  <c r="I1014" i="7"/>
  <c r="AK959" i="3"/>
  <c r="S959" i="3"/>
  <c r="A1021" i="15"/>
  <c r="U1011" i="7"/>
  <c r="V1011" i="7"/>
  <c r="N958" i="3"/>
  <c r="R958" i="3" s="1"/>
  <c r="K1023" i="15" s="1"/>
  <c r="B1013" i="7"/>
  <c r="B957" i="3"/>
  <c r="B958" i="3"/>
  <c r="W958" i="3"/>
  <c r="F1013" i="7" s="1"/>
  <c r="AN956" i="3"/>
  <c r="E1012" i="7"/>
  <c r="H1010" i="7"/>
  <c r="AQ955" i="3"/>
  <c r="E1013" i="7"/>
  <c r="I960" i="3"/>
  <c r="E960" i="3"/>
  <c r="C1025" i="15" s="1"/>
  <c r="D960" i="3"/>
  <c r="S960" i="3" l="1"/>
  <c r="H960" i="3"/>
  <c r="AA1015" i="7"/>
  <c r="Q1025" i="15" s="1"/>
  <c r="G960" i="3"/>
  <c r="N959" i="3"/>
  <c r="R959" i="3" s="1"/>
  <c r="K1024" i="15" s="1"/>
  <c r="B1014" i="7"/>
  <c r="C960" i="3"/>
  <c r="B1025" i="15" s="1"/>
  <c r="AR958" i="3"/>
  <c r="AT958" i="3" s="1"/>
  <c r="F959" i="3"/>
  <c r="E1024" i="15" s="1"/>
  <c r="W959" i="3"/>
  <c r="F1014" i="7" s="1"/>
  <c r="H1011" i="7"/>
  <c r="AQ956" i="3"/>
  <c r="AK960" i="3"/>
  <c r="I1015" i="7"/>
  <c r="O1013" i="7" a="1"/>
  <c r="O1013" i="7" s="1"/>
  <c r="X1013" i="7" a="1"/>
  <c r="X1013" i="7" s="1"/>
  <c r="D1013" i="7"/>
  <c r="W1013" i="7" a="1"/>
  <c r="W1013" i="7" s="1"/>
  <c r="L1013" i="7" a="1"/>
  <c r="L1013" i="7" s="1"/>
  <c r="K1013" i="7" a="1"/>
  <c r="K1013" i="7" s="1"/>
  <c r="P1013" i="7" a="1"/>
  <c r="P1013" i="7" s="1"/>
  <c r="T1013" i="7" a="1"/>
  <c r="T1013" i="7" s="1"/>
  <c r="S1013" i="7" a="1"/>
  <c r="S1013" i="7" s="1"/>
  <c r="AR957" i="3"/>
  <c r="AT957" i="3" s="1"/>
  <c r="D1012" i="7"/>
  <c r="W1012" i="7" a="1"/>
  <c r="W1012" i="7" s="1"/>
  <c r="X1012" i="7" a="1"/>
  <c r="X1012" i="7" s="1"/>
  <c r="L1012" i="7" a="1"/>
  <c r="L1012" i="7" s="1"/>
  <c r="K1012" i="7" a="1"/>
  <c r="K1012" i="7" s="1"/>
  <c r="S1012" i="7" a="1"/>
  <c r="S1012" i="7" s="1"/>
  <c r="T1012" i="7" a="1"/>
  <c r="T1012" i="7" s="1"/>
  <c r="O1012" i="7" a="1"/>
  <c r="O1012" i="7" s="1"/>
  <c r="P1012" i="7" a="1"/>
  <c r="P1012" i="7" s="1"/>
  <c r="G1013" i="7"/>
  <c r="I961" i="3"/>
  <c r="D961" i="3"/>
  <c r="E961" i="3"/>
  <c r="C1026" i="15" s="1"/>
  <c r="D1024" i="15" l="1"/>
  <c r="F1024" i="15" s="1"/>
  <c r="J1024" i="15"/>
  <c r="N1024" i="15"/>
  <c r="O1024" i="15"/>
  <c r="S961" i="3"/>
  <c r="U1012" i="7"/>
  <c r="V1012" i="7"/>
  <c r="R1013" i="7"/>
  <c r="Q1013" i="7"/>
  <c r="Y1013" i="7"/>
  <c r="Z1013" i="7"/>
  <c r="E1014" i="7"/>
  <c r="F960" i="3"/>
  <c r="E1025" i="15" s="1"/>
  <c r="Z1012" i="7"/>
  <c r="Y1012" i="7"/>
  <c r="I1016" i="7"/>
  <c r="AK961" i="3"/>
  <c r="AH957" i="3"/>
  <c r="P1022" i="15" s="1"/>
  <c r="J1012" i="7"/>
  <c r="AP957" i="3"/>
  <c r="AN957" i="3"/>
  <c r="W960" i="3"/>
  <c r="F1015" i="7" s="1"/>
  <c r="Q1012" i="7"/>
  <c r="R1012" i="7"/>
  <c r="N1013" i="7"/>
  <c r="M1013" i="7"/>
  <c r="B959" i="3"/>
  <c r="C961" i="3"/>
  <c r="B1026" i="15" s="1"/>
  <c r="AA1016" i="7"/>
  <c r="Q1026" i="15" s="1"/>
  <c r="G961" i="3"/>
  <c r="H961" i="3"/>
  <c r="AN958" i="3"/>
  <c r="N1012" i="7"/>
  <c r="M1012" i="7"/>
  <c r="A1022" i="15"/>
  <c r="V1013" i="7"/>
  <c r="U1013" i="7"/>
  <c r="J1013" i="7"/>
  <c r="AH958" i="3"/>
  <c r="P1023" i="15" s="1"/>
  <c r="AP958" i="3"/>
  <c r="A1023" i="15"/>
  <c r="N960" i="3"/>
  <c r="R960" i="3" s="1"/>
  <c r="K1025" i="15" s="1"/>
  <c r="B1015" i="7"/>
  <c r="G1014" i="7"/>
  <c r="I962" i="3"/>
  <c r="E962" i="3"/>
  <c r="C1027" i="15" s="1"/>
  <c r="D962" i="3"/>
  <c r="D1025" i="15" l="1"/>
  <c r="F1025" i="15" s="1"/>
  <c r="J1025" i="15"/>
  <c r="N1025" i="15"/>
  <c r="O1025" i="15"/>
  <c r="I1017" i="7"/>
  <c r="C962" i="3"/>
  <c r="B1027" i="15" s="1"/>
  <c r="AA1017" i="7"/>
  <c r="Q1027" i="15" s="1"/>
  <c r="H962" i="3"/>
  <c r="G962" i="3"/>
  <c r="S962" i="3"/>
  <c r="AK962" i="3"/>
  <c r="G1015" i="7"/>
  <c r="N961" i="3"/>
  <c r="R961" i="3" s="1"/>
  <c r="K1026" i="15" s="1"/>
  <c r="B1016" i="7"/>
  <c r="F961" i="3"/>
  <c r="E1026" i="15" s="1"/>
  <c r="AR959" i="3"/>
  <c r="AT959" i="3" s="1"/>
  <c r="E1015" i="7"/>
  <c r="AQ958" i="3"/>
  <c r="H1013" i="7"/>
  <c r="W961" i="3"/>
  <c r="F1016" i="7" s="1"/>
  <c r="H1012" i="7"/>
  <c r="AQ957" i="3"/>
  <c r="B960" i="3"/>
  <c r="S1014" i="7" a="1"/>
  <c r="S1014" i="7" s="1"/>
  <c r="W1014" i="7" a="1"/>
  <c r="W1014" i="7" s="1"/>
  <c r="K1014" i="7" a="1"/>
  <c r="K1014" i="7" s="1"/>
  <c r="O1014" i="7" a="1"/>
  <c r="O1014" i="7" s="1"/>
  <c r="T1014" i="7" a="1"/>
  <c r="T1014" i="7" s="1"/>
  <c r="X1014" i="7" a="1"/>
  <c r="X1014" i="7" s="1"/>
  <c r="P1014" i="7" a="1"/>
  <c r="P1014" i="7" s="1"/>
  <c r="D1014" i="7"/>
  <c r="L1014" i="7" a="1"/>
  <c r="L1014" i="7" s="1"/>
  <c r="I963" i="3"/>
  <c r="D963" i="3"/>
  <c r="E963" i="3"/>
  <c r="C1028" i="15" s="1"/>
  <c r="D1026" i="15" l="1"/>
  <c r="F1026" i="15" s="1"/>
  <c r="J1026" i="15"/>
  <c r="N1026" i="15"/>
  <c r="O1026" i="15"/>
  <c r="AR960" i="3"/>
  <c r="AT960" i="3" s="1"/>
  <c r="G1016" i="7"/>
  <c r="F962" i="3"/>
  <c r="E1027" i="15" s="1"/>
  <c r="N962" i="3"/>
  <c r="R962" i="3" s="1"/>
  <c r="K1027" i="15" s="1"/>
  <c r="B1017" i="7"/>
  <c r="AN959" i="3"/>
  <c r="Y1014" i="7"/>
  <c r="Z1014" i="7"/>
  <c r="J1014" i="7"/>
  <c r="AH959" i="3"/>
  <c r="P1024" i="15" s="1"/>
  <c r="AP959" i="3"/>
  <c r="W962" i="3"/>
  <c r="F1017" i="7" s="1"/>
  <c r="H963" i="3"/>
  <c r="G963" i="3"/>
  <c r="AA1018" i="7"/>
  <c r="Q1028" i="15" s="1"/>
  <c r="B961" i="3"/>
  <c r="C963" i="3"/>
  <c r="B1028" i="15" s="1"/>
  <c r="R1014" i="7"/>
  <c r="Q1014" i="7"/>
  <c r="A1024" i="15"/>
  <c r="I1018" i="7"/>
  <c r="AK963" i="3"/>
  <c r="S963" i="3"/>
  <c r="F963" i="3"/>
  <c r="E1028" i="15" s="1"/>
  <c r="N1014" i="7"/>
  <c r="M1014" i="7"/>
  <c r="U1014" i="7"/>
  <c r="V1014" i="7"/>
  <c r="D1015" i="7"/>
  <c r="X1015" i="7" a="1"/>
  <c r="X1015" i="7" s="1"/>
  <c r="K1015" i="7" a="1"/>
  <c r="K1015" i="7" s="1"/>
  <c r="P1015" i="7" a="1"/>
  <c r="P1015" i="7" s="1"/>
  <c r="O1015" i="7" a="1"/>
  <c r="O1015" i="7" s="1"/>
  <c r="S1015" i="7" a="1"/>
  <c r="S1015" i="7" s="1"/>
  <c r="W1015" i="7" a="1"/>
  <c r="W1015" i="7" s="1"/>
  <c r="T1015" i="7" a="1"/>
  <c r="T1015" i="7" s="1"/>
  <c r="L1015" i="7" a="1"/>
  <c r="L1015" i="7" s="1"/>
  <c r="E1016" i="7"/>
  <c r="I964" i="3"/>
  <c r="E964" i="3"/>
  <c r="C1029" i="15" s="1"/>
  <c r="D964" i="3"/>
  <c r="D1028" i="15" l="1"/>
  <c r="J1028" i="15"/>
  <c r="N1028" i="15"/>
  <c r="O1028" i="15"/>
  <c r="F1028" i="15"/>
  <c r="D1027" i="15"/>
  <c r="F1027" i="15" s="1"/>
  <c r="J1027" i="15"/>
  <c r="N1027" i="15"/>
  <c r="O1027" i="15"/>
  <c r="W963" i="3"/>
  <c r="F1018" i="7" s="1"/>
  <c r="V1015" i="7"/>
  <c r="U1015" i="7"/>
  <c r="Q1015" i="7"/>
  <c r="R1015" i="7"/>
  <c r="B963" i="3"/>
  <c r="B1018" i="7"/>
  <c r="N963" i="3"/>
  <c r="R963" i="3" s="1"/>
  <c r="K1028" i="15" s="1"/>
  <c r="O1016" i="7" a="1"/>
  <c r="O1016" i="7" s="1"/>
  <c r="D1016" i="7"/>
  <c r="T1016" i="7" a="1"/>
  <c r="T1016" i="7" s="1"/>
  <c r="W1016" i="7" a="1"/>
  <c r="W1016" i="7" s="1"/>
  <c r="P1016" i="7" a="1"/>
  <c r="P1016" i="7" s="1"/>
  <c r="L1016" i="7" a="1"/>
  <c r="L1016" i="7" s="1"/>
  <c r="X1016" i="7" a="1"/>
  <c r="X1016" i="7" s="1"/>
  <c r="K1016" i="7" a="1"/>
  <c r="K1016" i="7" s="1"/>
  <c r="S1016" i="7" a="1"/>
  <c r="S1016" i="7" s="1"/>
  <c r="E1018" i="7"/>
  <c r="AN960" i="3"/>
  <c r="AR961" i="3"/>
  <c r="AT961" i="3" s="1"/>
  <c r="AQ959" i="3"/>
  <c r="H1014" i="7"/>
  <c r="G1017" i="7"/>
  <c r="A1025" i="15"/>
  <c r="H964" i="3"/>
  <c r="AA1019" i="7"/>
  <c r="Q1029" i="15" s="1"/>
  <c r="G964" i="3"/>
  <c r="AH960" i="3"/>
  <c r="P1025" i="15" s="1"/>
  <c r="J1015" i="7"/>
  <c r="AP960" i="3"/>
  <c r="C964" i="3"/>
  <c r="B1029" i="15" s="1"/>
  <c r="M1015" i="7"/>
  <c r="N1015" i="7"/>
  <c r="B962" i="3"/>
  <c r="I1019" i="7"/>
  <c r="S964" i="3"/>
  <c r="F964" i="3"/>
  <c r="E1029" i="15" s="1"/>
  <c r="Z1015" i="7"/>
  <c r="Y1015" i="7"/>
  <c r="AK964" i="3"/>
  <c r="E1017" i="7"/>
  <c r="I965" i="3"/>
  <c r="D965" i="3"/>
  <c r="E965" i="3"/>
  <c r="C1030" i="15" s="1"/>
  <c r="D1029" i="15" l="1"/>
  <c r="J1029" i="15"/>
  <c r="N1029" i="15"/>
  <c r="O1029" i="15"/>
  <c r="F1029" i="15"/>
  <c r="S965" i="3"/>
  <c r="W964" i="3"/>
  <c r="F1019" i="7" s="1"/>
  <c r="AR962" i="3"/>
  <c r="AT962" i="3" s="1"/>
  <c r="A1026" i="15"/>
  <c r="F965" i="3"/>
  <c r="E1030" i="15" s="1"/>
  <c r="I1020" i="7"/>
  <c r="AK965" i="3"/>
  <c r="C965" i="3"/>
  <c r="B1030" i="15" s="1"/>
  <c r="AA1020" i="7"/>
  <c r="Q1030" i="15" s="1"/>
  <c r="H965" i="3"/>
  <c r="G965" i="3"/>
  <c r="O1017" i="7" a="1"/>
  <c r="O1017" i="7" s="1"/>
  <c r="P1017" i="7" a="1"/>
  <c r="P1017" i="7" s="1"/>
  <c r="W1017" i="7" a="1"/>
  <c r="W1017" i="7" s="1"/>
  <c r="T1017" i="7" a="1"/>
  <c r="T1017" i="7" s="1"/>
  <c r="X1017" i="7" a="1"/>
  <c r="X1017" i="7" s="1"/>
  <c r="D1017" i="7"/>
  <c r="S1017" i="7" a="1"/>
  <c r="S1017" i="7" s="1"/>
  <c r="L1017" i="7" a="1"/>
  <c r="L1017" i="7" s="1"/>
  <c r="K1017" i="7" a="1"/>
  <c r="K1017" i="7" s="1"/>
  <c r="B964" i="3"/>
  <c r="H1015" i="7"/>
  <c r="AQ960" i="3"/>
  <c r="AN961" i="3"/>
  <c r="AR963" i="3"/>
  <c r="AT963" i="3" s="1"/>
  <c r="E1019" i="7"/>
  <c r="X1018" i="7" a="1"/>
  <c r="X1018" i="7" s="1"/>
  <c r="D1018" i="7"/>
  <c r="P1018" i="7" a="1"/>
  <c r="P1018" i="7" s="1"/>
  <c r="O1018" i="7" a="1"/>
  <c r="O1018" i="7" s="1"/>
  <c r="T1018" i="7" a="1"/>
  <c r="T1018" i="7" s="1"/>
  <c r="W1018" i="7" a="1"/>
  <c r="W1018" i="7" s="1"/>
  <c r="S1018" i="7" a="1"/>
  <c r="S1018" i="7" s="1"/>
  <c r="L1018" i="7" a="1"/>
  <c r="L1018" i="7" s="1"/>
  <c r="K1018" i="7" a="1"/>
  <c r="K1018" i="7" s="1"/>
  <c r="Y1016" i="7"/>
  <c r="Z1016" i="7"/>
  <c r="U1016" i="7"/>
  <c r="V1016" i="7"/>
  <c r="G1018" i="7"/>
  <c r="M1016" i="7"/>
  <c r="N1016" i="7"/>
  <c r="AH961" i="3"/>
  <c r="P1026" i="15" s="1"/>
  <c r="J1016" i="7"/>
  <c r="AP961" i="3"/>
  <c r="N964" i="3"/>
  <c r="R964" i="3" s="1"/>
  <c r="K1029" i="15" s="1"/>
  <c r="B1019" i="7"/>
  <c r="Q1016" i="7"/>
  <c r="R1016" i="7"/>
  <c r="I966" i="3"/>
  <c r="E966" i="3"/>
  <c r="C1031" i="15" s="1"/>
  <c r="D966" i="3"/>
  <c r="D1030" i="15" l="1"/>
  <c r="F1030" i="15" s="1"/>
  <c r="J1030" i="15"/>
  <c r="N1030" i="15"/>
  <c r="O1030" i="15"/>
  <c r="W965" i="3"/>
  <c r="F1020" i="7" s="1"/>
  <c r="AR964" i="3"/>
  <c r="AT964" i="3" s="1"/>
  <c r="S966" i="3"/>
  <c r="AK966" i="3"/>
  <c r="R1017" i="7"/>
  <c r="Q1017" i="7"/>
  <c r="H1016" i="7"/>
  <c r="AQ961" i="3"/>
  <c r="U1018" i="7"/>
  <c r="V1018" i="7"/>
  <c r="Z1018" i="7"/>
  <c r="Y1018" i="7"/>
  <c r="A1027" i="15"/>
  <c r="I1021" i="7"/>
  <c r="C966" i="3"/>
  <c r="B1031" i="15" s="1"/>
  <c r="H966" i="3"/>
  <c r="AA1021" i="7"/>
  <c r="Q1031" i="15" s="1"/>
  <c r="G966" i="3"/>
  <c r="A1028" i="15"/>
  <c r="M1018" i="7"/>
  <c r="N1018" i="7"/>
  <c r="T1019" i="7" a="1"/>
  <c r="T1019" i="7" s="1"/>
  <c r="P1019" i="7" a="1"/>
  <c r="P1019" i="7" s="1"/>
  <c r="D1019" i="7"/>
  <c r="X1019" i="7" a="1"/>
  <c r="X1019" i="7" s="1"/>
  <c r="W1019" i="7" a="1"/>
  <c r="W1019" i="7" s="1"/>
  <c r="O1019" i="7" a="1"/>
  <c r="O1019" i="7" s="1"/>
  <c r="K1019" i="7" a="1"/>
  <c r="K1019" i="7" s="1"/>
  <c r="L1019" i="7" a="1"/>
  <c r="L1019" i="7" s="1"/>
  <c r="S1019" i="7" a="1"/>
  <c r="S1019" i="7" s="1"/>
  <c r="AN962" i="3"/>
  <c r="Z1017" i="7"/>
  <c r="Y1017" i="7"/>
  <c r="G1019" i="7"/>
  <c r="AH963" i="3"/>
  <c r="P1028" i="15" s="1"/>
  <c r="J1018" i="7"/>
  <c r="AP963" i="3"/>
  <c r="Q1018" i="7"/>
  <c r="R1018" i="7"/>
  <c r="N1017" i="7"/>
  <c r="M1017" i="7"/>
  <c r="U1017" i="7"/>
  <c r="V1017" i="7"/>
  <c r="E1020" i="7"/>
  <c r="F966" i="3"/>
  <c r="E1031" i="15" s="1"/>
  <c r="AN963" i="3"/>
  <c r="J1017" i="7"/>
  <c r="AH962" i="3"/>
  <c r="P1027" i="15" s="1"/>
  <c r="AP962" i="3"/>
  <c r="N965" i="3"/>
  <c r="R965" i="3" s="1"/>
  <c r="K1030" i="15" s="1"/>
  <c r="B1020" i="7"/>
  <c r="B965" i="3"/>
  <c r="I967" i="3"/>
  <c r="D967" i="3"/>
  <c r="E967" i="3"/>
  <c r="C1032" i="15" s="1"/>
  <c r="D1031" i="15" l="1"/>
  <c r="J1031" i="15"/>
  <c r="N1031" i="15"/>
  <c r="O1031" i="15"/>
  <c r="F1031" i="15"/>
  <c r="W966" i="3"/>
  <c r="F1021" i="7" s="1"/>
  <c r="I1022" i="7"/>
  <c r="AK967" i="3"/>
  <c r="AA1022" i="7"/>
  <c r="Q1032" i="15" s="1"/>
  <c r="H967" i="3"/>
  <c r="G967" i="3"/>
  <c r="C967" i="3"/>
  <c r="B1032" i="15" s="1"/>
  <c r="D1020" i="7"/>
  <c r="W1020" i="7" a="1"/>
  <c r="W1020" i="7" s="1"/>
  <c r="L1020" i="7" a="1"/>
  <c r="L1020" i="7" s="1"/>
  <c r="T1020" i="7" a="1"/>
  <c r="T1020" i="7" s="1"/>
  <c r="P1020" i="7" a="1"/>
  <c r="P1020" i="7" s="1"/>
  <c r="K1020" i="7" a="1"/>
  <c r="K1020" i="7" s="1"/>
  <c r="X1020" i="7" a="1"/>
  <c r="X1020" i="7" s="1"/>
  <c r="S1020" i="7" a="1"/>
  <c r="S1020" i="7" s="1"/>
  <c r="O1020" i="7" a="1"/>
  <c r="O1020" i="7" s="1"/>
  <c r="AN964" i="3"/>
  <c r="B966" i="3"/>
  <c r="R1019" i="7"/>
  <c r="Q1019" i="7"/>
  <c r="AR965" i="3"/>
  <c r="AT965" i="3" s="1"/>
  <c r="G1020" i="7"/>
  <c r="E1021" i="7"/>
  <c r="H1018" i="7"/>
  <c r="AQ963" i="3"/>
  <c r="V1019" i="7"/>
  <c r="U1019" i="7"/>
  <c r="F967" i="3"/>
  <c r="E1032" i="15" s="1"/>
  <c r="S967" i="3"/>
  <c r="AH964" i="3"/>
  <c r="P1029" i="15" s="1"/>
  <c r="J1019" i="7"/>
  <c r="AP964" i="3"/>
  <c r="H1017" i="7"/>
  <c r="AQ962" i="3"/>
  <c r="A1029" i="15"/>
  <c r="N1019" i="7"/>
  <c r="M1019" i="7"/>
  <c r="Y1019" i="7"/>
  <c r="Z1019" i="7"/>
  <c r="B1021" i="7"/>
  <c r="N966" i="3"/>
  <c r="R966" i="3" s="1"/>
  <c r="K1031" i="15" s="1"/>
  <c r="I968" i="3"/>
  <c r="E968" i="3"/>
  <c r="C1033" i="15" s="1"/>
  <c r="D968" i="3"/>
  <c r="S968" i="3"/>
  <c r="D1032" i="15" l="1"/>
  <c r="J1032" i="15"/>
  <c r="N1032" i="15"/>
  <c r="O1032" i="15"/>
  <c r="F1032" i="15"/>
  <c r="F968" i="3"/>
  <c r="E1033" i="15" s="1"/>
  <c r="AK968" i="3"/>
  <c r="H968" i="3"/>
  <c r="AA1023" i="7"/>
  <c r="Q1033" i="15" s="1"/>
  <c r="G968" i="3"/>
  <c r="C968" i="3"/>
  <c r="B1033" i="15" s="1"/>
  <c r="W967" i="3"/>
  <c r="F1022" i="7" s="1"/>
  <c r="T1021" i="7" a="1"/>
  <c r="T1021" i="7" s="1"/>
  <c r="W1021" i="7" a="1"/>
  <c r="W1021" i="7" s="1"/>
  <c r="D1021" i="7"/>
  <c r="O1021" i="7" a="1"/>
  <c r="O1021" i="7" s="1"/>
  <c r="L1021" i="7" a="1"/>
  <c r="L1021" i="7" s="1"/>
  <c r="K1021" i="7" a="1"/>
  <c r="K1021" i="7" s="1"/>
  <c r="P1021" i="7" a="1"/>
  <c r="P1021" i="7" s="1"/>
  <c r="S1021" i="7" a="1"/>
  <c r="S1021" i="7" s="1"/>
  <c r="X1021" i="7" a="1"/>
  <c r="X1021" i="7" s="1"/>
  <c r="AR966" i="3"/>
  <c r="AT966" i="3" s="1"/>
  <c r="AN965" i="3"/>
  <c r="B967" i="3"/>
  <c r="A1030" i="15"/>
  <c r="Q1020" i="7"/>
  <c r="R1020" i="7"/>
  <c r="G1021" i="7"/>
  <c r="H1019" i="7"/>
  <c r="AQ964" i="3"/>
  <c r="E1022" i="7"/>
  <c r="U1020" i="7"/>
  <c r="V1020" i="7"/>
  <c r="B1022" i="7"/>
  <c r="N967" i="3"/>
  <c r="R967" i="3" s="1"/>
  <c r="K1032" i="15" s="1"/>
  <c r="I1023" i="7"/>
  <c r="Y1020" i="7"/>
  <c r="Z1020" i="7"/>
  <c r="N1020" i="7"/>
  <c r="M1020" i="7"/>
  <c r="J1020" i="7"/>
  <c r="AH965" i="3"/>
  <c r="P1030" i="15" s="1"/>
  <c r="AP965" i="3"/>
  <c r="I969" i="3"/>
  <c r="D969" i="3"/>
  <c r="E969" i="3"/>
  <c r="C1034" i="15" s="1"/>
  <c r="D1033" i="15" l="1"/>
  <c r="F1033" i="15" s="1"/>
  <c r="J1033" i="15"/>
  <c r="N1033" i="15"/>
  <c r="O1033" i="15"/>
  <c r="S969" i="3"/>
  <c r="B968" i="3"/>
  <c r="F969" i="3"/>
  <c r="E1034" i="15" s="1"/>
  <c r="AR967" i="3"/>
  <c r="AT967" i="3" s="1"/>
  <c r="AN966" i="3"/>
  <c r="I1024" i="7"/>
  <c r="C969" i="3"/>
  <c r="B1034" i="15" s="1"/>
  <c r="H969" i="3"/>
  <c r="AA1024" i="7"/>
  <c r="Q1034" i="15" s="1"/>
  <c r="G969" i="3"/>
  <c r="H1020" i="7"/>
  <c r="AQ965" i="3"/>
  <c r="AK969" i="3"/>
  <c r="G1022" i="7"/>
  <c r="Q1021" i="7"/>
  <c r="R1021" i="7"/>
  <c r="B1023" i="7"/>
  <c r="N968" i="3"/>
  <c r="R968" i="3" s="1"/>
  <c r="K1033" i="15" s="1"/>
  <c r="S1022" i="7" a="1"/>
  <c r="S1022" i="7" s="1"/>
  <c r="P1022" i="7" a="1"/>
  <c r="P1022" i="7" s="1"/>
  <c r="O1022" i="7" a="1"/>
  <c r="O1022" i="7" s="1"/>
  <c r="W1022" i="7" a="1"/>
  <c r="W1022" i="7" s="1"/>
  <c r="T1022" i="7" a="1"/>
  <c r="T1022" i="7" s="1"/>
  <c r="L1022" i="7" a="1"/>
  <c r="L1022" i="7" s="1"/>
  <c r="D1022" i="7"/>
  <c r="X1022" i="7" a="1"/>
  <c r="X1022" i="7" s="1"/>
  <c r="K1022" i="7" a="1"/>
  <c r="K1022" i="7" s="1"/>
  <c r="A1031" i="15"/>
  <c r="E1023" i="7"/>
  <c r="Y1021" i="7"/>
  <c r="Z1021" i="7"/>
  <c r="N1021" i="7"/>
  <c r="M1021" i="7"/>
  <c r="U1021" i="7"/>
  <c r="V1021" i="7"/>
  <c r="AH966" i="3"/>
  <c r="P1031" i="15" s="1"/>
  <c r="J1021" i="7"/>
  <c r="AP966" i="3"/>
  <c r="W968" i="3"/>
  <c r="F1023" i="7" s="1"/>
  <c r="I970" i="3"/>
  <c r="E970" i="3"/>
  <c r="C1035" i="15" s="1"/>
  <c r="D970" i="3"/>
  <c r="D1034" i="15" l="1"/>
  <c r="F1034" i="15" s="1"/>
  <c r="J1034" i="15"/>
  <c r="N1034" i="15"/>
  <c r="O1034" i="15"/>
  <c r="AR968" i="3"/>
  <c r="AT968" i="3" s="1"/>
  <c r="W969" i="3"/>
  <c r="F1024" i="7" s="1"/>
  <c r="AK970" i="3"/>
  <c r="I1025" i="7"/>
  <c r="C970" i="3"/>
  <c r="B1035" i="15" s="1"/>
  <c r="AA1025" i="7"/>
  <c r="Q1035" i="15" s="1"/>
  <c r="G970" i="3"/>
  <c r="H970" i="3"/>
  <c r="N969" i="3"/>
  <c r="R969" i="3" s="1"/>
  <c r="K1034" i="15" s="1"/>
  <c r="B1024" i="7"/>
  <c r="B969" i="3"/>
  <c r="H1021" i="7"/>
  <c r="AQ966" i="3"/>
  <c r="D1023" i="7"/>
  <c r="X1023" i="7" a="1"/>
  <c r="X1023" i="7" s="1"/>
  <c r="O1023" i="7" a="1"/>
  <c r="O1023" i="7" s="1"/>
  <c r="S1023" i="7" a="1"/>
  <c r="S1023" i="7" s="1"/>
  <c r="K1023" i="7" a="1"/>
  <c r="K1023" i="7" s="1"/>
  <c r="P1023" i="7" a="1"/>
  <c r="P1023" i="7" s="1"/>
  <c r="T1023" i="7" a="1"/>
  <c r="T1023" i="7" s="1"/>
  <c r="L1023" i="7" a="1"/>
  <c r="L1023" i="7" s="1"/>
  <c r="W1023" i="7" a="1"/>
  <c r="W1023" i="7" s="1"/>
  <c r="Y1022" i="7"/>
  <c r="Z1022" i="7"/>
  <c r="S970" i="3"/>
  <c r="J1022" i="7"/>
  <c r="AH967" i="3"/>
  <c r="P1032" i="15" s="1"/>
  <c r="AP967" i="3"/>
  <c r="N1022" i="7"/>
  <c r="M1022" i="7"/>
  <c r="Q1022" i="7"/>
  <c r="R1022" i="7"/>
  <c r="G1023" i="7"/>
  <c r="A1032" i="15"/>
  <c r="AN967" i="3"/>
  <c r="U1022" i="7"/>
  <c r="V1022" i="7"/>
  <c r="E1024" i="7"/>
  <c r="I971" i="3"/>
  <c r="D971" i="3"/>
  <c r="E971" i="3"/>
  <c r="C1036" i="15" s="1"/>
  <c r="S971" i="3" l="1"/>
  <c r="N1023" i="7"/>
  <c r="M1023" i="7"/>
  <c r="F970" i="3"/>
  <c r="E1035" i="15" s="1"/>
  <c r="V1023" i="7"/>
  <c r="U1023" i="7"/>
  <c r="W970" i="3"/>
  <c r="F1025" i="7" s="1"/>
  <c r="I1026" i="7"/>
  <c r="AK971" i="3"/>
  <c r="G971" i="3"/>
  <c r="H971" i="3"/>
  <c r="AA1026" i="7"/>
  <c r="Q1036" i="15" s="1"/>
  <c r="X1024" i="7" a="1"/>
  <c r="X1024" i="7" s="1"/>
  <c r="O1024" i="7" a="1"/>
  <c r="O1024" i="7" s="1"/>
  <c r="K1024" i="7" a="1"/>
  <c r="K1024" i="7" s="1"/>
  <c r="W1024" i="7" a="1"/>
  <c r="W1024" i="7" s="1"/>
  <c r="P1024" i="7" a="1"/>
  <c r="P1024" i="7" s="1"/>
  <c r="L1024" i="7" a="1"/>
  <c r="L1024" i="7" s="1"/>
  <c r="T1024" i="7" a="1"/>
  <c r="T1024" i="7" s="1"/>
  <c r="S1024" i="7" a="1"/>
  <c r="S1024" i="7" s="1"/>
  <c r="D1024" i="7"/>
  <c r="C971" i="3"/>
  <c r="B1036" i="15" s="1"/>
  <c r="AH968" i="3"/>
  <c r="P1033" i="15" s="1"/>
  <c r="J1023" i="7"/>
  <c r="AP968" i="3"/>
  <c r="AR969" i="3"/>
  <c r="AT969" i="3" s="1"/>
  <c r="G1024" i="7"/>
  <c r="N970" i="3"/>
  <c r="R970" i="3" s="1"/>
  <c r="K1035" i="15" s="1"/>
  <c r="B1025" i="7"/>
  <c r="H1022" i="7"/>
  <c r="AQ967" i="3"/>
  <c r="Q1023" i="7"/>
  <c r="R1023" i="7"/>
  <c r="Y1023" i="7"/>
  <c r="Z1023" i="7"/>
  <c r="AN968" i="3"/>
  <c r="A1033" i="15"/>
  <c r="I972" i="3"/>
  <c r="E972" i="3"/>
  <c r="C1037" i="15" s="1"/>
  <c r="D972" i="3"/>
  <c r="S972" i="3"/>
  <c r="D1035" i="15" l="1"/>
  <c r="F1035" i="15" s="1"/>
  <c r="J1035" i="15"/>
  <c r="N1035" i="15"/>
  <c r="O1035" i="15"/>
  <c r="AK972" i="3"/>
  <c r="B1026" i="7"/>
  <c r="N971" i="3"/>
  <c r="R971" i="3" s="1"/>
  <c r="K1036" i="15" s="1"/>
  <c r="U1024" i="7"/>
  <c r="V1024" i="7"/>
  <c r="A1034" i="15"/>
  <c r="W971" i="3"/>
  <c r="F1026" i="7" s="1"/>
  <c r="M1024" i="7"/>
  <c r="N1024" i="7"/>
  <c r="B970" i="3"/>
  <c r="AN969" i="3"/>
  <c r="H1023" i="7"/>
  <c r="AQ968" i="3"/>
  <c r="Q1024" i="7"/>
  <c r="R1024" i="7"/>
  <c r="Y1024" i="7"/>
  <c r="Z1024" i="7"/>
  <c r="E1025" i="7"/>
  <c r="H972" i="3"/>
  <c r="AA1027" i="7"/>
  <c r="Q1037" i="15" s="1"/>
  <c r="G972" i="3"/>
  <c r="F972" i="3"/>
  <c r="E1037" i="15" s="1"/>
  <c r="J1024" i="7"/>
  <c r="AH969" i="3"/>
  <c r="P1034" i="15" s="1"/>
  <c r="AP969" i="3"/>
  <c r="I1027" i="7"/>
  <c r="C972" i="3"/>
  <c r="B1037" i="15" s="1"/>
  <c r="F971" i="3"/>
  <c r="E1036" i="15" s="1"/>
  <c r="G1025" i="7"/>
  <c r="I973" i="3"/>
  <c r="D973" i="3"/>
  <c r="E973" i="3"/>
  <c r="C1038" i="15" s="1"/>
  <c r="D1036" i="15" l="1"/>
  <c r="F1036" i="15" s="1"/>
  <c r="J1036" i="15"/>
  <c r="N1036" i="15"/>
  <c r="O1036" i="15"/>
  <c r="D1037" i="15"/>
  <c r="J1037" i="15"/>
  <c r="N1037" i="15"/>
  <c r="O1037" i="15"/>
  <c r="F1037" i="15"/>
  <c r="I1028" i="7"/>
  <c r="C973" i="3"/>
  <c r="B1038" i="15" s="1"/>
  <c r="H973" i="3"/>
  <c r="AA1028" i="7"/>
  <c r="Q1038" i="15" s="1"/>
  <c r="G973" i="3"/>
  <c r="B971" i="3"/>
  <c r="W1025" i="7" a="1"/>
  <c r="W1025" i="7" s="1"/>
  <c r="S1025" i="7" a="1"/>
  <c r="S1025" i="7" s="1"/>
  <c r="L1025" i="7" a="1"/>
  <c r="L1025" i="7" s="1"/>
  <c r="K1025" i="7" a="1"/>
  <c r="K1025" i="7" s="1"/>
  <c r="P1025" i="7" a="1"/>
  <c r="P1025" i="7" s="1"/>
  <c r="X1025" i="7" a="1"/>
  <c r="X1025" i="7" s="1"/>
  <c r="O1025" i="7" a="1"/>
  <c r="O1025" i="7" s="1"/>
  <c r="D1025" i="7"/>
  <c r="T1025" i="7" a="1"/>
  <c r="T1025" i="7" s="1"/>
  <c r="AR970" i="3"/>
  <c r="AT970" i="3" s="1"/>
  <c r="AK973" i="3"/>
  <c r="E1026" i="7"/>
  <c r="F973" i="3"/>
  <c r="E1038" i="15" s="1"/>
  <c r="N972" i="3"/>
  <c r="R972" i="3" s="1"/>
  <c r="K1037" i="15" s="1"/>
  <c r="B1027" i="7"/>
  <c r="H1024" i="7"/>
  <c r="AQ969" i="3"/>
  <c r="E1027" i="7"/>
  <c r="S973" i="3"/>
  <c r="B972" i="3"/>
  <c r="G1026" i="7"/>
  <c r="W972" i="3"/>
  <c r="F1027" i="7" s="1"/>
  <c r="I974" i="3"/>
  <c r="E974" i="3"/>
  <c r="C1039" i="15" s="1"/>
  <c r="D974" i="3"/>
  <c r="D1038" i="15" l="1"/>
  <c r="J1038" i="15"/>
  <c r="N1038" i="15"/>
  <c r="O1038" i="15"/>
  <c r="F1038" i="15"/>
  <c r="W973" i="3"/>
  <c r="F1028" i="7" s="1"/>
  <c r="S974" i="3"/>
  <c r="G1027" i="7"/>
  <c r="B973" i="3"/>
  <c r="AN970" i="3"/>
  <c r="T1026" i="7" a="1"/>
  <c r="T1026" i="7" s="1"/>
  <c r="O1026" i="7" a="1"/>
  <c r="O1026" i="7" s="1"/>
  <c r="D1026" i="7"/>
  <c r="K1026" i="7" a="1"/>
  <c r="K1026" i="7" s="1"/>
  <c r="S1026" i="7" a="1"/>
  <c r="S1026" i="7" s="1"/>
  <c r="X1026" i="7" a="1"/>
  <c r="X1026" i="7" s="1"/>
  <c r="L1026" i="7" a="1"/>
  <c r="L1026" i="7" s="1"/>
  <c r="W1026" i="7" a="1"/>
  <c r="W1026" i="7" s="1"/>
  <c r="P1026" i="7" a="1"/>
  <c r="P1026" i="7" s="1"/>
  <c r="Z1025" i="7"/>
  <c r="Y1025" i="7"/>
  <c r="I1029" i="7"/>
  <c r="E1028" i="7"/>
  <c r="AH970" i="3"/>
  <c r="P1035" i="15" s="1"/>
  <c r="J1025" i="7"/>
  <c r="AP970" i="3"/>
  <c r="V1025" i="7"/>
  <c r="U1025" i="7"/>
  <c r="R1025" i="7"/>
  <c r="Q1025" i="7"/>
  <c r="AR972" i="3"/>
  <c r="AT972" i="3" s="1"/>
  <c r="W1027" i="7" a="1"/>
  <c r="W1027" i="7" s="1"/>
  <c r="T1027" i="7" a="1"/>
  <c r="T1027" i="7" s="1"/>
  <c r="S1027" i="7" a="1"/>
  <c r="S1027" i="7" s="1"/>
  <c r="P1027" i="7" a="1"/>
  <c r="P1027" i="7" s="1"/>
  <c r="L1027" i="7" a="1"/>
  <c r="L1027" i="7" s="1"/>
  <c r="K1027" i="7" a="1"/>
  <c r="K1027" i="7" s="1"/>
  <c r="D1027" i="7"/>
  <c r="O1027" i="7" a="1"/>
  <c r="O1027" i="7" s="1"/>
  <c r="X1027" i="7" a="1"/>
  <c r="X1027" i="7" s="1"/>
  <c r="N1025" i="7"/>
  <c r="M1025" i="7"/>
  <c r="N973" i="3"/>
  <c r="R973" i="3" s="1"/>
  <c r="K1038" i="15" s="1"/>
  <c r="B1028" i="7"/>
  <c r="AK974" i="3"/>
  <c r="C974" i="3"/>
  <c r="B1039" i="15" s="1"/>
  <c r="AA1029" i="7"/>
  <c r="Q1039" i="15" s="1"/>
  <c r="G974" i="3"/>
  <c r="H974" i="3"/>
  <c r="A1035" i="15"/>
  <c r="AR971" i="3"/>
  <c r="AT971" i="3" s="1"/>
  <c r="I975" i="3"/>
  <c r="D975" i="3"/>
  <c r="E975" i="3"/>
  <c r="C1040" i="15" s="1"/>
  <c r="AK975" i="3" l="1"/>
  <c r="S975" i="3"/>
  <c r="C975" i="3"/>
  <c r="B1040" i="15" s="1"/>
  <c r="Z1027" i="7"/>
  <c r="Y1027" i="7"/>
  <c r="M1027" i="7"/>
  <c r="N1027" i="7"/>
  <c r="A1036" i="15"/>
  <c r="AN971" i="3"/>
  <c r="M1026" i="7"/>
  <c r="N1026" i="7"/>
  <c r="I1030" i="7"/>
  <c r="J1027" i="7"/>
  <c r="AH972" i="3"/>
  <c r="P1037" i="15" s="1"/>
  <c r="AP972" i="3"/>
  <c r="B1029" i="7"/>
  <c r="N974" i="3"/>
  <c r="R974" i="3" s="1"/>
  <c r="K1039" i="15" s="1"/>
  <c r="G1028" i="7"/>
  <c r="R1027" i="7"/>
  <c r="Q1027" i="7"/>
  <c r="L1028" i="7" a="1"/>
  <c r="L1028" i="7" s="1"/>
  <c r="T1028" i="7" a="1"/>
  <c r="T1028" i="7" s="1"/>
  <c r="K1028" i="7" a="1"/>
  <c r="K1028" i="7" s="1"/>
  <c r="P1028" i="7" a="1"/>
  <c r="P1028" i="7" s="1"/>
  <c r="O1028" i="7" a="1"/>
  <c r="O1028" i="7" s="1"/>
  <c r="X1028" i="7" a="1"/>
  <c r="X1028" i="7" s="1"/>
  <c r="S1028" i="7" a="1"/>
  <c r="S1028" i="7" s="1"/>
  <c r="W1028" i="7" a="1"/>
  <c r="W1028" i="7" s="1"/>
  <c r="D1028" i="7"/>
  <c r="Z1026" i="7"/>
  <c r="Y1026" i="7"/>
  <c r="A1037" i="15"/>
  <c r="AN972" i="3"/>
  <c r="W974" i="3"/>
  <c r="F1029" i="7" s="1"/>
  <c r="AH971" i="3"/>
  <c r="P1036" i="15" s="1"/>
  <c r="J1026" i="7"/>
  <c r="AP971" i="3"/>
  <c r="R1026" i="7"/>
  <c r="Q1026" i="7"/>
  <c r="V1026" i="7"/>
  <c r="U1026" i="7"/>
  <c r="AR973" i="3"/>
  <c r="AT973" i="3" s="1"/>
  <c r="AA1030" i="7"/>
  <c r="Q1040" i="15" s="1"/>
  <c r="G975" i="3"/>
  <c r="H975" i="3"/>
  <c r="F974" i="3"/>
  <c r="E1039" i="15" s="1"/>
  <c r="V1027" i="7"/>
  <c r="U1027" i="7"/>
  <c r="H1025" i="7"/>
  <c r="AQ970" i="3"/>
  <c r="I976" i="3"/>
  <c r="E976" i="3"/>
  <c r="C1041" i="15" s="1"/>
  <c r="D976" i="3"/>
  <c r="S976" i="3"/>
  <c r="D1039" i="15" l="1"/>
  <c r="F1039" i="15" s="1"/>
  <c r="J1039" i="15"/>
  <c r="N1039" i="15"/>
  <c r="O1039" i="15"/>
  <c r="N1028" i="7"/>
  <c r="M1028" i="7"/>
  <c r="F976" i="3"/>
  <c r="E1041" i="15" s="1"/>
  <c r="C976" i="3"/>
  <c r="B1041" i="15" s="1"/>
  <c r="I1031" i="7"/>
  <c r="AN973" i="3"/>
  <c r="Z1028" i="7"/>
  <c r="Y1028" i="7"/>
  <c r="U1028" i="7"/>
  <c r="V1028" i="7"/>
  <c r="AK976" i="3"/>
  <c r="N975" i="3"/>
  <c r="R975" i="3" s="1"/>
  <c r="K1040" i="15" s="1"/>
  <c r="B1030" i="7"/>
  <c r="E1029" i="7"/>
  <c r="J1028" i="7"/>
  <c r="AH973" i="3"/>
  <c r="P1038" i="15" s="1"/>
  <c r="AP973" i="3"/>
  <c r="F975" i="3"/>
  <c r="E1040" i="15" s="1"/>
  <c r="R1028" i="7"/>
  <c r="Q1028" i="7"/>
  <c r="G1029" i="7"/>
  <c r="B974" i="3"/>
  <c r="H976" i="3"/>
  <c r="AA1031" i="7"/>
  <c r="Q1041" i="15" s="1"/>
  <c r="G976" i="3"/>
  <c r="H1026" i="7"/>
  <c r="AQ971" i="3"/>
  <c r="W975" i="3"/>
  <c r="F1030" i="7" s="1"/>
  <c r="H1027" i="7"/>
  <c r="AQ972" i="3"/>
  <c r="A1038" i="15"/>
  <c r="I977" i="3"/>
  <c r="D977" i="3"/>
  <c r="E977" i="3"/>
  <c r="C1042" i="15" s="1"/>
  <c r="D1040" i="15" l="1"/>
  <c r="F1040" i="15" s="1"/>
  <c r="J1040" i="15"/>
  <c r="N1040" i="15"/>
  <c r="O1040" i="15"/>
  <c r="D1041" i="15"/>
  <c r="F1041" i="15" s="1"/>
  <c r="J1041" i="15"/>
  <c r="N1041" i="15"/>
  <c r="O1041" i="15"/>
  <c r="S977" i="3"/>
  <c r="AR974" i="3"/>
  <c r="AT974" i="3" s="1"/>
  <c r="H1028" i="7"/>
  <c r="AQ973" i="3"/>
  <c r="D1029" i="7"/>
  <c r="W1029" i="7" a="1"/>
  <c r="W1029" i="7" s="1"/>
  <c r="T1029" i="7" a="1"/>
  <c r="T1029" i="7" s="1"/>
  <c r="S1029" i="7" a="1"/>
  <c r="S1029" i="7" s="1"/>
  <c r="P1029" i="7" a="1"/>
  <c r="P1029" i="7" s="1"/>
  <c r="O1029" i="7" a="1"/>
  <c r="O1029" i="7" s="1"/>
  <c r="K1029" i="7" a="1"/>
  <c r="K1029" i="7" s="1"/>
  <c r="L1029" i="7" a="1"/>
  <c r="L1029" i="7" s="1"/>
  <c r="X1029" i="7" a="1"/>
  <c r="X1029" i="7" s="1"/>
  <c r="W976" i="3"/>
  <c r="F1031" i="7" s="1"/>
  <c r="B1031" i="7"/>
  <c r="N976" i="3"/>
  <c r="R976" i="3" s="1"/>
  <c r="K1041" i="15" s="1"/>
  <c r="I1032" i="7"/>
  <c r="AK977" i="3"/>
  <c r="G1030" i="7"/>
  <c r="B976" i="3"/>
  <c r="E1030" i="7"/>
  <c r="C977" i="3"/>
  <c r="B1042" i="15" s="1"/>
  <c r="G977" i="3"/>
  <c r="AA1032" i="7"/>
  <c r="Q1042" i="15" s="1"/>
  <c r="H977" i="3"/>
  <c r="B975" i="3"/>
  <c r="E1031" i="7"/>
  <c r="I978" i="3"/>
  <c r="E978" i="3"/>
  <c r="C1043" i="15" s="1"/>
  <c r="D978" i="3"/>
  <c r="S978" i="3" l="1"/>
  <c r="F978" i="3"/>
  <c r="E1043" i="15" s="1"/>
  <c r="AR975" i="3"/>
  <c r="AT975" i="3" s="1"/>
  <c r="AN974" i="3"/>
  <c r="W977" i="3"/>
  <c r="F1032" i="7" s="1"/>
  <c r="F977" i="3"/>
  <c r="E1042" i="15" s="1"/>
  <c r="I1033" i="7"/>
  <c r="D1030" i="7"/>
  <c r="P1030" i="7" a="1"/>
  <c r="P1030" i="7" s="1"/>
  <c r="W1030" i="7" a="1"/>
  <c r="W1030" i="7" s="1"/>
  <c r="L1030" i="7" a="1"/>
  <c r="L1030" i="7" s="1"/>
  <c r="K1030" i="7" a="1"/>
  <c r="K1030" i="7" s="1"/>
  <c r="O1030" i="7" a="1"/>
  <c r="O1030" i="7" s="1"/>
  <c r="T1030" i="7" a="1"/>
  <c r="T1030" i="7" s="1"/>
  <c r="X1030" i="7" a="1"/>
  <c r="X1030" i="7" s="1"/>
  <c r="S1030" i="7" a="1"/>
  <c r="S1030" i="7" s="1"/>
  <c r="G1031" i="7"/>
  <c r="Z1029" i="7"/>
  <c r="Y1029" i="7"/>
  <c r="R1029" i="7"/>
  <c r="Q1029" i="7"/>
  <c r="V1029" i="7"/>
  <c r="U1029" i="7"/>
  <c r="A1039" i="15"/>
  <c r="AK978" i="3"/>
  <c r="C978" i="3"/>
  <c r="B1043" i="15" s="1"/>
  <c r="AA1033" i="7"/>
  <c r="Q1043" i="15" s="1"/>
  <c r="G978" i="3"/>
  <c r="H978" i="3"/>
  <c r="B1032" i="7"/>
  <c r="N977" i="3"/>
  <c r="R977" i="3" s="1"/>
  <c r="K1042" i="15" s="1"/>
  <c r="AR976" i="3"/>
  <c r="AT976" i="3" s="1"/>
  <c r="M1029" i="7"/>
  <c r="N1029" i="7"/>
  <c r="W1031" i="7" a="1"/>
  <c r="W1031" i="7" s="1"/>
  <c r="L1031" i="7" a="1"/>
  <c r="L1031" i="7" s="1"/>
  <c r="X1031" i="7" a="1"/>
  <c r="X1031" i="7" s="1"/>
  <c r="P1031" i="7" a="1"/>
  <c r="P1031" i="7" s="1"/>
  <c r="S1031" i="7" a="1"/>
  <c r="S1031" i="7" s="1"/>
  <c r="T1031" i="7" a="1"/>
  <c r="T1031" i="7" s="1"/>
  <c r="D1031" i="7"/>
  <c r="K1031" i="7" a="1"/>
  <c r="K1031" i="7" s="1"/>
  <c r="O1031" i="7" a="1"/>
  <c r="O1031" i="7" s="1"/>
  <c r="AH974" i="3"/>
  <c r="P1039" i="15" s="1"/>
  <c r="J1029" i="7"/>
  <c r="AP974" i="3"/>
  <c r="I979" i="3"/>
  <c r="D979" i="3"/>
  <c r="E979" i="3"/>
  <c r="C1044" i="15" s="1"/>
  <c r="D1042" i="15" l="1"/>
  <c r="F1042" i="15" s="1"/>
  <c r="J1042" i="15"/>
  <c r="N1042" i="15"/>
  <c r="O1042" i="15"/>
  <c r="D1043" i="15"/>
  <c r="F1043" i="15" s="1"/>
  <c r="J1043" i="15"/>
  <c r="N1043" i="15"/>
  <c r="O1043" i="15"/>
  <c r="C979" i="3"/>
  <c r="B1044" i="15" s="1"/>
  <c r="H1029" i="7"/>
  <c r="AQ974" i="3"/>
  <c r="Y1031" i="7"/>
  <c r="Z1031" i="7"/>
  <c r="G1032" i="7"/>
  <c r="N978" i="3"/>
  <c r="R978" i="3" s="1"/>
  <c r="K1043" i="15" s="1"/>
  <c r="B1033" i="7"/>
  <c r="U1030" i="7"/>
  <c r="V1030" i="7"/>
  <c r="AH975" i="3"/>
  <c r="P1040" i="15" s="1"/>
  <c r="J1030" i="7"/>
  <c r="AP975" i="3"/>
  <c r="B977" i="3"/>
  <c r="AN976" i="3"/>
  <c r="Q1030" i="7"/>
  <c r="R1030" i="7"/>
  <c r="AN975" i="3"/>
  <c r="E1033" i="7"/>
  <c r="U1031" i="7"/>
  <c r="V1031" i="7"/>
  <c r="M1031" i="7"/>
  <c r="N1031" i="7"/>
  <c r="I1034" i="7"/>
  <c r="AK979" i="3"/>
  <c r="S979" i="3"/>
  <c r="A1041" i="15"/>
  <c r="B978" i="3"/>
  <c r="H979" i="3"/>
  <c r="G979" i="3"/>
  <c r="AA1034" i="7"/>
  <c r="Q1044" i="15" s="1"/>
  <c r="Q1031" i="7"/>
  <c r="R1031" i="7"/>
  <c r="W978" i="3"/>
  <c r="F1033" i="7" s="1"/>
  <c r="Z1030" i="7"/>
  <c r="Y1030" i="7"/>
  <c r="N1030" i="7"/>
  <c r="M1030" i="7"/>
  <c r="E1032" i="7"/>
  <c r="J1031" i="7"/>
  <c r="AH976" i="3"/>
  <c r="P1041" i="15" s="1"/>
  <c r="AP976" i="3"/>
  <c r="A1040" i="15"/>
  <c r="I980" i="3"/>
  <c r="E980" i="3"/>
  <c r="C1045" i="15" s="1"/>
  <c r="D980" i="3"/>
  <c r="AR977" i="3" l="1"/>
  <c r="AT977" i="3" s="1"/>
  <c r="W979" i="3"/>
  <c r="F1034" i="7" s="1"/>
  <c r="AR978" i="3"/>
  <c r="AT978" i="3" s="1"/>
  <c r="AK980" i="3"/>
  <c r="C980" i="3"/>
  <c r="B1045" i="15" s="1"/>
  <c r="F979" i="3"/>
  <c r="E1044" i="15" s="1"/>
  <c r="W1032" i="7" a="1"/>
  <c r="W1032" i="7" s="1"/>
  <c r="S1032" i="7" a="1"/>
  <c r="S1032" i="7" s="1"/>
  <c r="X1032" i="7" a="1"/>
  <c r="X1032" i="7" s="1"/>
  <c r="P1032" i="7" a="1"/>
  <c r="P1032" i="7" s="1"/>
  <c r="D1032" i="7"/>
  <c r="T1032" i="7" a="1"/>
  <c r="T1032" i="7" s="1"/>
  <c r="O1032" i="7" a="1"/>
  <c r="O1032" i="7" s="1"/>
  <c r="K1032" i="7" a="1"/>
  <c r="K1032" i="7" s="1"/>
  <c r="L1032" i="7" a="1"/>
  <c r="L1032" i="7" s="1"/>
  <c r="I1035" i="7"/>
  <c r="S980" i="3"/>
  <c r="AA1035" i="7"/>
  <c r="Q1045" i="15" s="1"/>
  <c r="H980" i="3"/>
  <c r="G980" i="3"/>
  <c r="H1031" i="7"/>
  <c r="AQ976" i="3"/>
  <c r="D1033" i="7"/>
  <c r="P1033" i="7" a="1"/>
  <c r="P1033" i="7" s="1"/>
  <c r="W1033" i="7" a="1"/>
  <c r="W1033" i="7" s="1"/>
  <c r="T1033" i="7" a="1"/>
  <c r="T1033" i="7" s="1"/>
  <c r="K1033" i="7" a="1"/>
  <c r="K1033" i="7" s="1"/>
  <c r="O1033" i="7" a="1"/>
  <c r="O1033" i="7" s="1"/>
  <c r="S1033" i="7" a="1"/>
  <c r="S1033" i="7" s="1"/>
  <c r="X1033" i="7" a="1"/>
  <c r="X1033" i="7" s="1"/>
  <c r="L1033" i="7" a="1"/>
  <c r="L1033" i="7" s="1"/>
  <c r="H1030" i="7"/>
  <c r="AQ975" i="3"/>
  <c r="G1033" i="7"/>
  <c r="N979" i="3"/>
  <c r="R979" i="3" s="1"/>
  <c r="K1044" i="15" s="1"/>
  <c r="B1034" i="7"/>
  <c r="I981" i="3"/>
  <c r="D981" i="3"/>
  <c r="E981" i="3"/>
  <c r="C1046" i="15" s="1"/>
  <c r="D1044" i="15" l="1"/>
  <c r="F1044" i="15" s="1"/>
  <c r="J1044" i="15"/>
  <c r="N1044" i="15"/>
  <c r="O1044" i="15"/>
  <c r="S981" i="3"/>
  <c r="F981" i="3"/>
  <c r="E1046" i="15" s="1"/>
  <c r="I1036" i="7"/>
  <c r="AK981" i="3"/>
  <c r="C981" i="3"/>
  <c r="B1046" i="15" s="1"/>
  <c r="G981" i="3"/>
  <c r="H981" i="3"/>
  <c r="AA1036" i="7"/>
  <c r="Q1046" i="15" s="1"/>
  <c r="V1032" i="7"/>
  <c r="U1032" i="7"/>
  <c r="AH978" i="3"/>
  <c r="P1043" i="15" s="1"/>
  <c r="J1033" i="7"/>
  <c r="AP978" i="3"/>
  <c r="N1033" i="7"/>
  <c r="M1033" i="7"/>
  <c r="Z1033" i="7"/>
  <c r="Y1033" i="7"/>
  <c r="U1033" i="7"/>
  <c r="V1033" i="7"/>
  <c r="F980" i="3"/>
  <c r="E1045" i="15" s="1"/>
  <c r="M1032" i="7"/>
  <c r="N1032" i="7"/>
  <c r="W980" i="3"/>
  <c r="F1035" i="7" s="1"/>
  <c r="N980" i="3"/>
  <c r="R980" i="3" s="1"/>
  <c r="K1045" i="15" s="1"/>
  <c r="B1035" i="7"/>
  <c r="G1034" i="7"/>
  <c r="A1043" i="15"/>
  <c r="AH977" i="3"/>
  <c r="P1042" i="15" s="1"/>
  <c r="J1032" i="7"/>
  <c r="AP977" i="3"/>
  <c r="Q1032" i="7"/>
  <c r="R1032" i="7"/>
  <c r="E1034" i="7"/>
  <c r="AN977" i="3"/>
  <c r="R1033" i="7"/>
  <c r="Q1033" i="7"/>
  <c r="A1042" i="15"/>
  <c r="Z1032" i="7"/>
  <c r="Y1032" i="7"/>
  <c r="B979" i="3"/>
  <c r="AN978" i="3"/>
  <c r="I982" i="3"/>
  <c r="E982" i="3"/>
  <c r="C1047" i="15" s="1"/>
  <c r="D982" i="3"/>
  <c r="D1045" i="15" l="1"/>
  <c r="F1045" i="15" s="1"/>
  <c r="J1045" i="15"/>
  <c r="N1045" i="15"/>
  <c r="O1045" i="15"/>
  <c r="D1046" i="15"/>
  <c r="F1046" i="15" s="1"/>
  <c r="J1046" i="15"/>
  <c r="N1046" i="15"/>
  <c r="O1046" i="15"/>
  <c r="S982" i="3"/>
  <c r="AR979" i="3"/>
  <c r="AT979" i="3" s="1"/>
  <c r="G982" i="3"/>
  <c r="H982" i="3"/>
  <c r="AA1037" i="7"/>
  <c r="Q1047" i="15" s="1"/>
  <c r="H1032" i="7"/>
  <c r="AQ977" i="3"/>
  <c r="E1035" i="7"/>
  <c r="AK982" i="3"/>
  <c r="I1037" i="7"/>
  <c r="C982" i="3"/>
  <c r="B1047" i="15" s="1"/>
  <c r="P1034" i="7" a="1"/>
  <c r="P1034" i="7" s="1"/>
  <c r="K1034" i="7" a="1"/>
  <c r="K1034" i="7" s="1"/>
  <c r="D1034" i="7"/>
  <c r="X1034" i="7" a="1"/>
  <c r="X1034" i="7" s="1"/>
  <c r="W1034" i="7" a="1"/>
  <c r="W1034" i="7" s="1"/>
  <c r="O1034" i="7" a="1"/>
  <c r="O1034" i="7" s="1"/>
  <c r="T1034" i="7" a="1"/>
  <c r="T1034" i="7" s="1"/>
  <c r="L1034" i="7" a="1"/>
  <c r="L1034" i="7" s="1"/>
  <c r="S1034" i="7" a="1"/>
  <c r="S1034" i="7" s="1"/>
  <c r="G1035" i="7"/>
  <c r="B980" i="3"/>
  <c r="W981" i="3"/>
  <c r="F1036" i="7" s="1"/>
  <c r="H1033" i="7"/>
  <c r="AQ978" i="3"/>
  <c r="B1036" i="7"/>
  <c r="N981" i="3"/>
  <c r="R981" i="3" s="1"/>
  <c r="K1046" i="15" s="1"/>
  <c r="B981" i="3"/>
  <c r="E1036" i="7"/>
  <c r="I983" i="3"/>
  <c r="D983" i="3"/>
  <c r="E983" i="3"/>
  <c r="C1048" i="15" s="1"/>
  <c r="W982" i="3" l="1"/>
  <c r="F1037" i="7" s="1"/>
  <c r="S983" i="3"/>
  <c r="AR980" i="3"/>
  <c r="AT980" i="3" s="1"/>
  <c r="AK983" i="3"/>
  <c r="AA1038" i="7"/>
  <c r="Q1048" i="15" s="1"/>
  <c r="G983" i="3"/>
  <c r="H983" i="3"/>
  <c r="K1036" i="7" a="1"/>
  <c r="K1036" i="7" s="1"/>
  <c r="L1036" i="7" a="1"/>
  <c r="L1036" i="7" s="1"/>
  <c r="X1036" i="7" a="1"/>
  <c r="X1036" i="7" s="1"/>
  <c r="W1036" i="7" a="1"/>
  <c r="W1036" i="7" s="1"/>
  <c r="D1036" i="7"/>
  <c r="P1036" i="7" a="1"/>
  <c r="P1036" i="7" s="1"/>
  <c r="S1036" i="7" a="1"/>
  <c r="S1036" i="7" s="1"/>
  <c r="T1036" i="7" a="1"/>
  <c r="T1036" i="7" s="1"/>
  <c r="O1036" i="7" a="1"/>
  <c r="O1036" i="7" s="1"/>
  <c r="G1036" i="7"/>
  <c r="N1034" i="7"/>
  <c r="M1034" i="7"/>
  <c r="Z1034" i="7"/>
  <c r="Y1034" i="7"/>
  <c r="J1034" i="7"/>
  <c r="AH979" i="3"/>
  <c r="P1044" i="15" s="1"/>
  <c r="AP979" i="3"/>
  <c r="N982" i="3"/>
  <c r="R982" i="3" s="1"/>
  <c r="K1047" i="15" s="1"/>
  <c r="B1037" i="7"/>
  <c r="C983" i="3"/>
  <c r="B1048" i="15" s="1"/>
  <c r="U1034" i="7"/>
  <c r="V1034" i="7"/>
  <c r="A1044" i="15"/>
  <c r="P1035" i="7" a="1"/>
  <c r="P1035" i="7" s="1"/>
  <c r="D1035" i="7"/>
  <c r="K1035" i="7" a="1"/>
  <c r="K1035" i="7" s="1"/>
  <c r="L1035" i="7" a="1"/>
  <c r="L1035" i="7" s="1"/>
  <c r="W1035" i="7" a="1"/>
  <c r="W1035" i="7" s="1"/>
  <c r="T1035" i="7" a="1"/>
  <c r="T1035" i="7" s="1"/>
  <c r="S1035" i="7" a="1"/>
  <c r="S1035" i="7" s="1"/>
  <c r="X1035" i="7" a="1"/>
  <c r="X1035" i="7" s="1"/>
  <c r="O1035" i="7" a="1"/>
  <c r="O1035" i="7" s="1"/>
  <c r="AR981" i="3"/>
  <c r="AT981" i="3" s="1"/>
  <c r="I1038" i="7"/>
  <c r="Q1034" i="7"/>
  <c r="R1034" i="7"/>
  <c r="AN979" i="3"/>
  <c r="F982" i="3"/>
  <c r="E1047" i="15" s="1"/>
  <c r="I984" i="3"/>
  <c r="E984" i="3"/>
  <c r="C1049" i="15" s="1"/>
  <c r="D984" i="3"/>
  <c r="D1047" i="15" l="1"/>
  <c r="F1047" i="15" s="1"/>
  <c r="J1047" i="15"/>
  <c r="N1047" i="15"/>
  <c r="O1047" i="15"/>
  <c r="S984" i="3"/>
  <c r="W983" i="3"/>
  <c r="F1038" i="7" s="1"/>
  <c r="R1036" i="7"/>
  <c r="Q1036" i="7"/>
  <c r="N1036" i="7"/>
  <c r="M1036" i="7"/>
  <c r="G1037" i="7"/>
  <c r="H1034" i="7"/>
  <c r="AQ979" i="3"/>
  <c r="AN980" i="3"/>
  <c r="AH980" i="3"/>
  <c r="P1045" i="15" s="1"/>
  <c r="J1035" i="7"/>
  <c r="AP980" i="3"/>
  <c r="Z1035" i="7"/>
  <c r="Y1035" i="7"/>
  <c r="M1035" i="7"/>
  <c r="N1035" i="7"/>
  <c r="A1046" i="15"/>
  <c r="A1045" i="15"/>
  <c r="AK984" i="3"/>
  <c r="B982" i="3"/>
  <c r="AN981" i="3"/>
  <c r="U1035" i="7"/>
  <c r="V1035" i="7"/>
  <c r="V1036" i="7"/>
  <c r="U1036" i="7"/>
  <c r="I1039" i="7"/>
  <c r="C984" i="3"/>
  <c r="B1049" i="15" s="1"/>
  <c r="E1037" i="7"/>
  <c r="N983" i="3"/>
  <c r="R983" i="3" s="1"/>
  <c r="K1048" i="15" s="1"/>
  <c r="B1038" i="7"/>
  <c r="F983" i="3"/>
  <c r="E1048" i="15" s="1"/>
  <c r="H984" i="3"/>
  <c r="AA1039" i="7"/>
  <c r="Q1049" i="15" s="1"/>
  <c r="G984" i="3"/>
  <c r="AH981" i="3"/>
  <c r="P1046" i="15" s="1"/>
  <c r="J1036" i="7"/>
  <c r="AP981" i="3"/>
  <c r="R1035" i="7"/>
  <c r="Q1035" i="7"/>
  <c r="Y1036" i="7"/>
  <c r="Z1036" i="7"/>
  <c r="I985" i="3"/>
  <c r="D985" i="3"/>
  <c r="E985" i="3"/>
  <c r="C1050" i="15" s="1"/>
  <c r="S985" i="3"/>
  <c r="D1048" i="15" l="1"/>
  <c r="F1048" i="15" s="1"/>
  <c r="J1048" i="15"/>
  <c r="N1048" i="15"/>
  <c r="O1048" i="15"/>
  <c r="W984" i="3"/>
  <c r="F1039" i="7" s="1"/>
  <c r="E1038" i="7"/>
  <c r="G1038" i="7"/>
  <c r="AR982" i="3"/>
  <c r="AT982" i="3" s="1"/>
  <c r="N984" i="3"/>
  <c r="R984" i="3" s="1"/>
  <c r="K1049" i="15" s="1"/>
  <c r="B1039" i="7"/>
  <c r="H1036" i="7"/>
  <c r="AQ981" i="3"/>
  <c r="AK985" i="3"/>
  <c r="C985" i="3"/>
  <c r="B1050" i="15" s="1"/>
  <c r="G985" i="3"/>
  <c r="AA1040" i="7"/>
  <c r="Q1050" i="15" s="1"/>
  <c r="H985" i="3"/>
  <c r="P1037" i="7" a="1"/>
  <c r="P1037" i="7" s="1"/>
  <c r="L1037" i="7" a="1"/>
  <c r="L1037" i="7" s="1"/>
  <c r="T1037" i="7" a="1"/>
  <c r="T1037" i="7" s="1"/>
  <c r="X1037" i="7" a="1"/>
  <c r="X1037" i="7" s="1"/>
  <c r="K1037" i="7" a="1"/>
  <c r="K1037" i="7" s="1"/>
  <c r="D1037" i="7"/>
  <c r="S1037" i="7" a="1"/>
  <c r="S1037" i="7" s="1"/>
  <c r="W1037" i="7" a="1"/>
  <c r="W1037" i="7" s="1"/>
  <c r="O1037" i="7" a="1"/>
  <c r="O1037" i="7" s="1"/>
  <c r="H1035" i="7"/>
  <c r="AQ980" i="3"/>
  <c r="I1040" i="7"/>
  <c r="F984" i="3"/>
  <c r="E1049" i="15" s="1"/>
  <c r="B983" i="3"/>
  <c r="I986" i="3"/>
  <c r="E986" i="3"/>
  <c r="C1051" i="15" s="1"/>
  <c r="D986" i="3"/>
  <c r="D1049" i="15" l="1"/>
  <c r="F1049" i="15" s="1"/>
  <c r="J1049" i="15"/>
  <c r="N1049" i="15"/>
  <c r="O1049" i="15"/>
  <c r="S986" i="3"/>
  <c r="F985" i="3"/>
  <c r="E1050" i="15" s="1"/>
  <c r="AR983" i="3"/>
  <c r="AT983" i="3" s="1"/>
  <c r="M1037" i="7"/>
  <c r="N1037" i="7"/>
  <c r="B1040" i="7"/>
  <c r="N985" i="3"/>
  <c r="R985" i="3" s="1"/>
  <c r="K1050" i="15" s="1"/>
  <c r="A1047" i="15"/>
  <c r="B984" i="3"/>
  <c r="R1037" i="7"/>
  <c r="Q1037" i="7"/>
  <c r="W985" i="3"/>
  <c r="F1040" i="7" s="1"/>
  <c r="B985" i="3"/>
  <c r="AK986" i="3"/>
  <c r="AN982" i="3"/>
  <c r="Y1037" i="7"/>
  <c r="Z1037" i="7"/>
  <c r="I1041" i="7"/>
  <c r="C986" i="3"/>
  <c r="B1051" i="15" s="1"/>
  <c r="H986" i="3"/>
  <c r="G986" i="3"/>
  <c r="AA1041" i="7"/>
  <c r="Q1051" i="15" s="1"/>
  <c r="U1037" i="7"/>
  <c r="V1037" i="7"/>
  <c r="G1039" i="7"/>
  <c r="W1038" i="7" a="1"/>
  <c r="W1038" i="7" s="1"/>
  <c r="D1038" i="7"/>
  <c r="L1038" i="7" a="1"/>
  <c r="L1038" i="7" s="1"/>
  <c r="O1038" i="7" a="1"/>
  <c r="O1038" i="7" s="1"/>
  <c r="X1038" i="7" a="1"/>
  <c r="X1038" i="7" s="1"/>
  <c r="P1038" i="7" a="1"/>
  <c r="P1038" i="7" s="1"/>
  <c r="T1038" i="7" a="1"/>
  <c r="T1038" i="7" s="1"/>
  <c r="K1038" i="7" a="1"/>
  <c r="K1038" i="7" s="1"/>
  <c r="S1038" i="7" a="1"/>
  <c r="S1038" i="7" s="1"/>
  <c r="AH982" i="3"/>
  <c r="P1047" i="15" s="1"/>
  <c r="J1037" i="7"/>
  <c r="AP982" i="3"/>
  <c r="E1039" i="7"/>
  <c r="E1040" i="7"/>
  <c r="I987" i="3"/>
  <c r="D987" i="3"/>
  <c r="E987" i="3"/>
  <c r="C1052" i="15" s="1"/>
  <c r="D1050" i="15" l="1"/>
  <c r="F1050" i="15" s="1"/>
  <c r="J1050" i="15"/>
  <c r="N1050" i="15"/>
  <c r="O1050" i="15"/>
  <c r="S987" i="3"/>
  <c r="W986" i="3"/>
  <c r="F1041" i="7" s="1"/>
  <c r="U1038" i="7"/>
  <c r="V1038" i="7"/>
  <c r="N1038" i="7"/>
  <c r="M1038" i="7"/>
  <c r="J1038" i="7"/>
  <c r="AH983" i="3"/>
  <c r="P1048" i="15" s="1"/>
  <c r="AP983" i="3"/>
  <c r="B1041" i="7"/>
  <c r="N986" i="3"/>
  <c r="R986" i="3" s="1"/>
  <c r="K1051" i="15" s="1"/>
  <c r="C987" i="3"/>
  <c r="B1052" i="15" s="1"/>
  <c r="Q1038" i="7"/>
  <c r="R1038" i="7"/>
  <c r="AR984" i="3"/>
  <c r="AT984" i="3" s="1"/>
  <c r="P1039" i="7" a="1"/>
  <c r="P1039" i="7" s="1"/>
  <c r="K1039" i="7" a="1"/>
  <c r="K1039" i="7" s="1"/>
  <c r="X1039" i="7" a="1"/>
  <c r="X1039" i="7" s="1"/>
  <c r="L1039" i="7" a="1"/>
  <c r="L1039" i="7" s="1"/>
  <c r="T1039" i="7" a="1"/>
  <c r="T1039" i="7" s="1"/>
  <c r="O1039" i="7" a="1"/>
  <c r="O1039" i="7" s="1"/>
  <c r="D1039" i="7"/>
  <c r="S1039" i="7" a="1"/>
  <c r="S1039" i="7" s="1"/>
  <c r="W1039" i="7" a="1"/>
  <c r="W1039" i="7" s="1"/>
  <c r="H1037" i="7"/>
  <c r="AQ982" i="3"/>
  <c r="I1042" i="7"/>
  <c r="AA1042" i="7"/>
  <c r="Q1052" i="15" s="1"/>
  <c r="H987" i="3"/>
  <c r="G987" i="3"/>
  <c r="D1040" i="7"/>
  <c r="O1040" i="7" a="1"/>
  <c r="O1040" i="7" s="1"/>
  <c r="S1040" i="7" a="1"/>
  <c r="S1040" i="7" s="1"/>
  <c r="P1040" i="7" a="1"/>
  <c r="P1040" i="7" s="1"/>
  <c r="X1040" i="7" a="1"/>
  <c r="X1040" i="7" s="1"/>
  <c r="K1040" i="7" a="1"/>
  <c r="K1040" i="7" s="1"/>
  <c r="W1040" i="7" a="1"/>
  <c r="W1040" i="7" s="1"/>
  <c r="T1040" i="7" a="1"/>
  <c r="T1040" i="7" s="1"/>
  <c r="L1040" i="7" a="1"/>
  <c r="L1040" i="7" s="1"/>
  <c r="Y1038" i="7"/>
  <c r="Z1038" i="7"/>
  <c r="AN983" i="3"/>
  <c r="A1048" i="15"/>
  <c r="AR985" i="3"/>
  <c r="AT985" i="3" s="1"/>
  <c r="G1040" i="7"/>
  <c r="AK987" i="3"/>
  <c r="F986" i="3"/>
  <c r="E1051" i="15" s="1"/>
  <c r="I988" i="3"/>
  <c r="E988" i="3"/>
  <c r="C1053" i="15" s="1"/>
  <c r="D988" i="3"/>
  <c r="S988" i="3"/>
  <c r="D1051" i="15" l="1"/>
  <c r="F1051" i="15" s="1"/>
  <c r="J1051" i="15"/>
  <c r="N1051" i="15"/>
  <c r="O1051" i="15"/>
  <c r="G1041" i="7"/>
  <c r="H1038" i="7"/>
  <c r="AQ983" i="3"/>
  <c r="U1039" i="7"/>
  <c r="V1039" i="7"/>
  <c r="Q1039" i="7"/>
  <c r="R1039" i="7"/>
  <c r="F987" i="3"/>
  <c r="E1052" i="15" s="1"/>
  <c r="H988" i="3"/>
  <c r="AA1043" i="7"/>
  <c r="Q1053" i="15" s="1"/>
  <c r="G988" i="3"/>
  <c r="M1040" i="7"/>
  <c r="N1040" i="7"/>
  <c r="Z1040" i="7"/>
  <c r="Y1040" i="7"/>
  <c r="N1039" i="7"/>
  <c r="M1039" i="7"/>
  <c r="A1050" i="15"/>
  <c r="J1040" i="7"/>
  <c r="AH985" i="3"/>
  <c r="P1050" i="15" s="1"/>
  <c r="AP985" i="3"/>
  <c r="AK988" i="3"/>
  <c r="B986" i="3"/>
  <c r="AN984" i="3"/>
  <c r="E1041" i="7"/>
  <c r="F988" i="3"/>
  <c r="E1053" i="15" s="1"/>
  <c r="B1042" i="7"/>
  <c r="N987" i="3"/>
  <c r="R987" i="3" s="1"/>
  <c r="K1052" i="15" s="1"/>
  <c r="I1043" i="7"/>
  <c r="C988" i="3"/>
  <c r="B1053" i="15" s="1"/>
  <c r="AH984" i="3"/>
  <c r="P1049" i="15" s="1"/>
  <c r="J1039" i="7"/>
  <c r="AP984" i="3"/>
  <c r="V1040" i="7"/>
  <c r="U1040" i="7"/>
  <c r="R1040" i="7"/>
  <c r="Q1040" i="7"/>
  <c r="Y1039" i="7"/>
  <c r="Z1039" i="7"/>
  <c r="AN985" i="3"/>
  <c r="A1049" i="15"/>
  <c r="W987" i="3"/>
  <c r="F1042" i="7" s="1"/>
  <c r="I989" i="3"/>
  <c r="D989" i="3"/>
  <c r="E989" i="3"/>
  <c r="C1054" i="15" s="1"/>
  <c r="D1053" i="15" l="1"/>
  <c r="J1053" i="15"/>
  <c r="N1053" i="15"/>
  <c r="O1053" i="15"/>
  <c r="F1053" i="15"/>
  <c r="D1052" i="15"/>
  <c r="F1052" i="15" s="1"/>
  <c r="J1052" i="15"/>
  <c r="N1052" i="15"/>
  <c r="O1052" i="15"/>
  <c r="S989" i="3"/>
  <c r="B988" i="3"/>
  <c r="T1041" i="7" a="1"/>
  <c r="T1041" i="7" s="1"/>
  <c r="K1041" i="7" a="1"/>
  <c r="K1041" i="7" s="1"/>
  <c r="X1041" i="7" a="1"/>
  <c r="X1041" i="7" s="1"/>
  <c r="S1041" i="7" a="1"/>
  <c r="S1041" i="7" s="1"/>
  <c r="D1041" i="7"/>
  <c r="W1041" i="7" a="1"/>
  <c r="W1041" i="7" s="1"/>
  <c r="L1041" i="7" a="1"/>
  <c r="L1041" i="7" s="1"/>
  <c r="O1041" i="7" a="1"/>
  <c r="O1041" i="7" s="1"/>
  <c r="P1041" i="7" a="1"/>
  <c r="P1041" i="7" s="1"/>
  <c r="H1039" i="7"/>
  <c r="AQ984" i="3"/>
  <c r="I1044" i="7"/>
  <c r="AK989" i="3"/>
  <c r="F989" i="3"/>
  <c r="E1054" i="15" s="1"/>
  <c r="B1043" i="7"/>
  <c r="N988" i="3"/>
  <c r="R988" i="3" s="1"/>
  <c r="K1053" i="15" s="1"/>
  <c r="B987" i="3"/>
  <c r="C989" i="3"/>
  <c r="B1054" i="15" s="1"/>
  <c r="H989" i="3"/>
  <c r="AA1044" i="7"/>
  <c r="Q1054" i="15" s="1"/>
  <c r="G989" i="3"/>
  <c r="G1042" i="7"/>
  <c r="E1043" i="7"/>
  <c r="W988" i="3"/>
  <c r="F1043" i="7" s="1"/>
  <c r="AR986" i="3"/>
  <c r="AT986" i="3" s="1"/>
  <c r="E1042" i="7"/>
  <c r="H1040" i="7"/>
  <c r="AQ985" i="3"/>
  <c r="I990" i="3"/>
  <c r="E990" i="3"/>
  <c r="C1055" i="15" s="1"/>
  <c r="D990" i="3"/>
  <c r="D1054" i="15" l="1"/>
  <c r="F1054" i="15" s="1"/>
  <c r="J1054" i="15"/>
  <c r="N1054" i="15"/>
  <c r="O1054" i="15"/>
  <c r="S990" i="3"/>
  <c r="W989" i="3"/>
  <c r="F1044" i="7" s="1"/>
  <c r="AR987" i="3"/>
  <c r="AT987" i="3" s="1"/>
  <c r="AN986" i="3"/>
  <c r="T1043" i="7" a="1"/>
  <c r="T1043" i="7" s="1"/>
  <c r="P1043" i="7" a="1"/>
  <c r="P1043" i="7" s="1"/>
  <c r="W1043" i="7" a="1"/>
  <c r="W1043" i="7" s="1"/>
  <c r="D1043" i="7"/>
  <c r="K1043" i="7" a="1"/>
  <c r="K1043" i="7" s="1"/>
  <c r="L1043" i="7" a="1"/>
  <c r="L1043" i="7" s="1"/>
  <c r="X1043" i="7" a="1"/>
  <c r="X1043" i="7" s="1"/>
  <c r="S1043" i="7" a="1"/>
  <c r="S1043" i="7" s="1"/>
  <c r="O1043" i="7" a="1"/>
  <c r="O1043" i="7" s="1"/>
  <c r="F990" i="3"/>
  <c r="E1055" i="15" s="1"/>
  <c r="W1042" i="7" a="1"/>
  <c r="W1042" i="7" s="1"/>
  <c r="K1042" i="7" a="1"/>
  <c r="K1042" i="7" s="1"/>
  <c r="D1042" i="7"/>
  <c r="T1042" i="7" a="1"/>
  <c r="T1042" i="7" s="1"/>
  <c r="P1042" i="7" a="1"/>
  <c r="P1042" i="7" s="1"/>
  <c r="X1042" i="7" a="1"/>
  <c r="X1042" i="7" s="1"/>
  <c r="O1042" i="7" a="1"/>
  <c r="O1042" i="7" s="1"/>
  <c r="L1042" i="7" a="1"/>
  <c r="L1042" i="7" s="1"/>
  <c r="S1042" i="7" a="1"/>
  <c r="S1042" i="7" s="1"/>
  <c r="AK990" i="3"/>
  <c r="J1041" i="7"/>
  <c r="AH986" i="3"/>
  <c r="P1051" i="15" s="1"/>
  <c r="AP986" i="3"/>
  <c r="B989" i="3"/>
  <c r="Q1041" i="7"/>
  <c r="R1041" i="7"/>
  <c r="V1041" i="7"/>
  <c r="U1041" i="7"/>
  <c r="A1051" i="15"/>
  <c r="I1045" i="7"/>
  <c r="C990" i="3"/>
  <c r="B1055" i="15" s="1"/>
  <c r="H990" i="3"/>
  <c r="AA1045" i="7"/>
  <c r="Q1055" i="15" s="1"/>
  <c r="G990" i="3"/>
  <c r="N989" i="3"/>
  <c r="R989" i="3" s="1"/>
  <c r="K1054" i="15" s="1"/>
  <c r="B1044" i="7"/>
  <c r="G1043" i="7"/>
  <c r="E1044" i="7"/>
  <c r="AR988" i="3"/>
  <c r="AT988" i="3" s="1"/>
  <c r="M1041" i="7"/>
  <c r="N1041" i="7"/>
  <c r="Y1041" i="7"/>
  <c r="Z1041" i="7"/>
  <c r="I991" i="3"/>
  <c r="D991" i="3"/>
  <c r="E991" i="3"/>
  <c r="C1056" i="15" s="1"/>
  <c r="D1055" i="15" l="1"/>
  <c r="F1055" i="15" s="1"/>
  <c r="J1055" i="15"/>
  <c r="N1055" i="15"/>
  <c r="O1055" i="15"/>
  <c r="W990" i="3"/>
  <c r="F1045" i="7" s="1"/>
  <c r="A1053" i="15"/>
  <c r="N990" i="3"/>
  <c r="R990" i="3" s="1"/>
  <c r="K1055" i="15" s="1"/>
  <c r="B1045" i="7"/>
  <c r="H991" i="3"/>
  <c r="AA1046" i="7"/>
  <c r="Q1056" i="15" s="1"/>
  <c r="G991" i="3"/>
  <c r="J1043" i="7"/>
  <c r="AH988" i="3"/>
  <c r="P1053" i="15" s="1"/>
  <c r="AP988" i="3"/>
  <c r="AR989" i="3"/>
  <c r="AT989" i="3" s="1"/>
  <c r="M1042" i="7"/>
  <c r="N1042" i="7"/>
  <c r="U1042" i="7"/>
  <c r="V1042" i="7"/>
  <c r="B990" i="3"/>
  <c r="N1043" i="7"/>
  <c r="M1043" i="7"/>
  <c r="R1043" i="7"/>
  <c r="Q1043" i="7"/>
  <c r="T1044" i="7" a="1"/>
  <c r="T1044" i="7" s="1"/>
  <c r="S1044" i="7" a="1"/>
  <c r="S1044" i="7" s="1"/>
  <c r="X1044" i="7" a="1"/>
  <c r="X1044" i="7" s="1"/>
  <c r="K1044" i="7" a="1"/>
  <c r="K1044" i="7" s="1"/>
  <c r="O1044" i="7" a="1"/>
  <c r="O1044" i="7" s="1"/>
  <c r="P1044" i="7" a="1"/>
  <c r="P1044" i="7" s="1"/>
  <c r="D1044" i="7"/>
  <c r="W1044" i="7" a="1"/>
  <c r="W1044" i="7" s="1"/>
  <c r="L1044" i="7" a="1"/>
  <c r="L1044" i="7" s="1"/>
  <c r="G1044" i="7"/>
  <c r="AN988" i="3"/>
  <c r="AH987" i="3"/>
  <c r="P1052" i="15" s="1"/>
  <c r="J1042" i="7"/>
  <c r="AP987" i="3"/>
  <c r="E1045" i="7"/>
  <c r="V1043" i="7"/>
  <c r="U1043" i="7"/>
  <c r="H1041" i="7"/>
  <c r="AQ986" i="3"/>
  <c r="Y1042" i="7"/>
  <c r="Z1042" i="7"/>
  <c r="A1052" i="15"/>
  <c r="I1046" i="7"/>
  <c r="AK991" i="3"/>
  <c r="S991" i="3"/>
  <c r="C991" i="3"/>
  <c r="B1056" i="15" s="1"/>
  <c r="AN987" i="3"/>
  <c r="R1042" i="7"/>
  <c r="Q1042" i="7"/>
  <c r="Z1043" i="7"/>
  <c r="Y1043" i="7"/>
  <c r="I992" i="3"/>
  <c r="E992" i="3"/>
  <c r="C1057" i="15" s="1"/>
  <c r="D992" i="3"/>
  <c r="S992" i="3" l="1"/>
  <c r="F991" i="3"/>
  <c r="E1056" i="15" s="1"/>
  <c r="G1045" i="7"/>
  <c r="B991" i="3"/>
  <c r="A1054" i="15"/>
  <c r="AN989" i="3"/>
  <c r="H992" i="3"/>
  <c r="AA1047" i="7"/>
  <c r="Q1057" i="15" s="1"/>
  <c r="G992" i="3"/>
  <c r="X1045" i="7" a="1"/>
  <c r="X1045" i="7" s="1"/>
  <c r="O1045" i="7" a="1"/>
  <c r="O1045" i="7" s="1"/>
  <c r="K1045" i="7" a="1"/>
  <c r="K1045" i="7" s="1"/>
  <c r="S1045" i="7" a="1"/>
  <c r="S1045" i="7" s="1"/>
  <c r="T1045" i="7" a="1"/>
  <c r="T1045" i="7" s="1"/>
  <c r="L1045" i="7" a="1"/>
  <c r="L1045" i="7" s="1"/>
  <c r="D1045" i="7"/>
  <c r="P1045" i="7" a="1"/>
  <c r="P1045" i="7" s="1"/>
  <c r="W1045" i="7" a="1"/>
  <c r="W1045" i="7" s="1"/>
  <c r="AK992" i="3"/>
  <c r="C992" i="3"/>
  <c r="B1057" i="15" s="1"/>
  <c r="J1044" i="7"/>
  <c r="AH989" i="3"/>
  <c r="P1054" i="15" s="1"/>
  <c r="AP989" i="3"/>
  <c r="H1042" i="7"/>
  <c r="AQ987" i="3"/>
  <c r="Z1044" i="7"/>
  <c r="Y1044" i="7"/>
  <c r="AR990" i="3"/>
  <c r="AT990" i="3" s="1"/>
  <c r="H1043" i="7"/>
  <c r="AQ988" i="3"/>
  <c r="M1044" i="7"/>
  <c r="N1044" i="7"/>
  <c r="U1044" i="7"/>
  <c r="V1044" i="7"/>
  <c r="I1047" i="7"/>
  <c r="F992" i="3"/>
  <c r="E1057" i="15" s="1"/>
  <c r="W991" i="3"/>
  <c r="F1046" i="7" s="1"/>
  <c r="N991" i="3"/>
  <c r="R991" i="3" s="1"/>
  <c r="K1056" i="15" s="1"/>
  <c r="B1046" i="7"/>
  <c r="Q1044" i="7"/>
  <c r="R1044" i="7"/>
  <c r="E1046" i="7"/>
  <c r="I993" i="3"/>
  <c r="D993" i="3"/>
  <c r="E993" i="3"/>
  <c r="C1058" i="15" s="1"/>
  <c r="D1057" i="15" l="1"/>
  <c r="J1057" i="15"/>
  <c r="N1057" i="15"/>
  <c r="O1057" i="15"/>
  <c r="F1057" i="15"/>
  <c r="D1056" i="15"/>
  <c r="F1056" i="15" s="1"/>
  <c r="J1056" i="15"/>
  <c r="N1056" i="15"/>
  <c r="O1056" i="15"/>
  <c r="AR991" i="3"/>
  <c r="AT991" i="3" s="1"/>
  <c r="F993" i="3"/>
  <c r="E1058" i="15" s="1"/>
  <c r="S993" i="3"/>
  <c r="B992" i="3"/>
  <c r="H1044" i="7"/>
  <c r="AQ989" i="3"/>
  <c r="I1048" i="7"/>
  <c r="AK993" i="3"/>
  <c r="A1055" i="15"/>
  <c r="M1045" i="7"/>
  <c r="N1045" i="7"/>
  <c r="N992" i="3"/>
  <c r="R992" i="3" s="1"/>
  <c r="K1057" i="15" s="1"/>
  <c r="B1047" i="7"/>
  <c r="V1045" i="7"/>
  <c r="U1045" i="7"/>
  <c r="Z1045" i="7"/>
  <c r="Y1045" i="7"/>
  <c r="E1047" i="7"/>
  <c r="AN990" i="3"/>
  <c r="C993" i="3"/>
  <c r="B1058" i="15" s="1"/>
  <c r="H993" i="3"/>
  <c r="AA1048" i="7"/>
  <c r="Q1058" i="15" s="1"/>
  <c r="G993" i="3"/>
  <c r="S1046" i="7" a="1"/>
  <c r="S1046" i="7" s="1"/>
  <c r="K1046" i="7" a="1"/>
  <c r="K1046" i="7" s="1"/>
  <c r="L1046" i="7" a="1"/>
  <c r="L1046" i="7" s="1"/>
  <c r="O1046" i="7" a="1"/>
  <c r="O1046" i="7" s="1"/>
  <c r="X1046" i="7" a="1"/>
  <c r="X1046" i="7" s="1"/>
  <c r="T1046" i="7" a="1"/>
  <c r="T1046" i="7" s="1"/>
  <c r="D1046" i="7"/>
  <c r="P1046" i="7" a="1"/>
  <c r="P1046" i="7" s="1"/>
  <c r="W1046" i="7" a="1"/>
  <c r="W1046" i="7" s="1"/>
  <c r="G1046" i="7"/>
  <c r="W992" i="3"/>
  <c r="F1047" i="7" s="1"/>
  <c r="AH990" i="3"/>
  <c r="P1055" i="15" s="1"/>
  <c r="J1045" i="7"/>
  <c r="AP990" i="3"/>
  <c r="Q1045" i="7"/>
  <c r="R1045" i="7"/>
  <c r="I994" i="3"/>
  <c r="E994" i="3"/>
  <c r="C1059" i="15" s="1"/>
  <c r="D994" i="3"/>
  <c r="D1058" i="15" l="1"/>
  <c r="F1058" i="15" s="1"/>
  <c r="J1058" i="15"/>
  <c r="N1058" i="15"/>
  <c r="O1058" i="15"/>
  <c r="S994" i="3"/>
  <c r="F994" i="3"/>
  <c r="E1059" i="15" s="1"/>
  <c r="Z1046" i="7"/>
  <c r="Y1046" i="7"/>
  <c r="N993" i="3"/>
  <c r="R993" i="3" s="1"/>
  <c r="K1058" i="15" s="1"/>
  <c r="B1048" i="7"/>
  <c r="G1047" i="7"/>
  <c r="B993" i="3"/>
  <c r="I1049" i="7"/>
  <c r="C994" i="3"/>
  <c r="B1059" i="15" s="1"/>
  <c r="AA1049" i="7"/>
  <c r="Q1059" i="15" s="1"/>
  <c r="G994" i="3"/>
  <c r="H994" i="3"/>
  <c r="H1045" i="7"/>
  <c r="AQ990" i="3"/>
  <c r="A1056" i="15"/>
  <c r="R1046" i="7"/>
  <c r="Q1046" i="7"/>
  <c r="AR992" i="3"/>
  <c r="AT992" i="3" s="1"/>
  <c r="AN991" i="3"/>
  <c r="N1046" i="7"/>
  <c r="M1046" i="7"/>
  <c r="D1047" i="7"/>
  <c r="W1047" i="7" a="1"/>
  <c r="W1047" i="7" s="1"/>
  <c r="X1047" i="7" a="1"/>
  <c r="X1047" i="7" s="1"/>
  <c r="L1047" i="7" a="1"/>
  <c r="L1047" i="7" s="1"/>
  <c r="S1047" i="7" a="1"/>
  <c r="S1047" i="7" s="1"/>
  <c r="T1047" i="7" a="1"/>
  <c r="T1047" i="7" s="1"/>
  <c r="K1047" i="7" a="1"/>
  <c r="K1047" i="7" s="1"/>
  <c r="O1047" i="7" a="1"/>
  <c r="O1047" i="7" s="1"/>
  <c r="P1047" i="7" a="1"/>
  <c r="P1047" i="7" s="1"/>
  <c r="AK994" i="3"/>
  <c r="AH991" i="3"/>
  <c r="P1056" i="15" s="1"/>
  <c r="J1046" i="7"/>
  <c r="AP991" i="3"/>
  <c r="U1046" i="7"/>
  <c r="V1046" i="7"/>
  <c r="W993" i="3"/>
  <c r="F1048" i="7" s="1"/>
  <c r="E1048" i="7"/>
  <c r="I995" i="3"/>
  <c r="D995" i="3"/>
  <c r="E995" i="3"/>
  <c r="C1060" i="15" s="1"/>
  <c r="D1059" i="15" l="1"/>
  <c r="F1059" i="15" s="1"/>
  <c r="J1059" i="15"/>
  <c r="N1059" i="15"/>
  <c r="O1059" i="15"/>
  <c r="S995" i="3"/>
  <c r="AK995" i="3"/>
  <c r="N994" i="3"/>
  <c r="R994" i="3" s="1"/>
  <c r="K1059" i="15" s="1"/>
  <c r="B1049" i="7"/>
  <c r="G1048" i="7"/>
  <c r="A1057" i="15"/>
  <c r="N1047" i="7"/>
  <c r="M1047" i="7"/>
  <c r="J1047" i="7"/>
  <c r="AH992" i="3"/>
  <c r="P1057" i="15" s="1"/>
  <c r="AP992" i="3"/>
  <c r="L1048" i="7" a="1"/>
  <c r="L1048" i="7" s="1"/>
  <c r="W1048" i="7" a="1"/>
  <c r="W1048" i="7" s="1"/>
  <c r="S1048" i="7" a="1"/>
  <c r="S1048" i="7" s="1"/>
  <c r="K1048" i="7" a="1"/>
  <c r="K1048" i="7" s="1"/>
  <c r="T1048" i="7" a="1"/>
  <c r="T1048" i="7" s="1"/>
  <c r="O1048" i="7" a="1"/>
  <c r="O1048" i="7" s="1"/>
  <c r="X1048" i="7" a="1"/>
  <c r="X1048" i="7" s="1"/>
  <c r="D1048" i="7"/>
  <c r="P1048" i="7" a="1"/>
  <c r="P1048" i="7" s="1"/>
  <c r="Y1047" i="7"/>
  <c r="Z1047" i="7"/>
  <c r="AR993" i="3"/>
  <c r="AT993" i="3" s="1"/>
  <c r="B994" i="3"/>
  <c r="H1046" i="7"/>
  <c r="AQ991" i="3"/>
  <c r="V1047" i="7"/>
  <c r="U1047" i="7"/>
  <c r="E1049" i="7"/>
  <c r="G995" i="3"/>
  <c r="H995" i="3"/>
  <c r="AA1050" i="7"/>
  <c r="Q1060" i="15" s="1"/>
  <c r="AN992" i="3"/>
  <c r="I1050" i="7"/>
  <c r="C995" i="3"/>
  <c r="B1060" i="15" s="1"/>
  <c r="Q1047" i="7"/>
  <c r="R1047" i="7"/>
  <c r="W994" i="3"/>
  <c r="F1049" i="7" s="1"/>
  <c r="I996" i="3"/>
  <c r="E996" i="3"/>
  <c r="C1061" i="15" s="1"/>
  <c r="D996" i="3"/>
  <c r="AR994" i="3" l="1"/>
  <c r="AT994" i="3" s="1"/>
  <c r="C996" i="3"/>
  <c r="B1061" i="15" s="1"/>
  <c r="R1048" i="7"/>
  <c r="Q1048" i="7"/>
  <c r="S996" i="3"/>
  <c r="AK996" i="3"/>
  <c r="AN993" i="3"/>
  <c r="AH993" i="3"/>
  <c r="P1058" i="15" s="1"/>
  <c r="J1048" i="7"/>
  <c r="AP993" i="3"/>
  <c r="Z1048" i="7"/>
  <c r="Y1048" i="7"/>
  <c r="H1047" i="7"/>
  <c r="AQ992" i="3"/>
  <c r="A1058" i="15"/>
  <c r="O1049" i="7" a="1"/>
  <c r="O1049" i="7" s="1"/>
  <c r="P1049" i="7" a="1"/>
  <c r="P1049" i="7" s="1"/>
  <c r="W1049" i="7" a="1"/>
  <c r="W1049" i="7" s="1"/>
  <c r="D1049" i="7"/>
  <c r="X1049" i="7" a="1"/>
  <c r="X1049" i="7" s="1"/>
  <c r="S1049" i="7" a="1"/>
  <c r="S1049" i="7" s="1"/>
  <c r="K1049" i="7" a="1"/>
  <c r="K1049" i="7" s="1"/>
  <c r="T1049" i="7" a="1"/>
  <c r="T1049" i="7" s="1"/>
  <c r="L1049" i="7" a="1"/>
  <c r="L1049" i="7" s="1"/>
  <c r="M1048" i="7"/>
  <c r="N1048" i="7"/>
  <c r="H996" i="3"/>
  <c r="AA1051" i="7"/>
  <c r="Q1061" i="15" s="1"/>
  <c r="G996" i="3"/>
  <c r="W995" i="3"/>
  <c r="F1050" i="7" s="1"/>
  <c r="N995" i="3"/>
  <c r="R995" i="3" s="1"/>
  <c r="K1060" i="15" s="1"/>
  <c r="B1050" i="7"/>
  <c r="G1049" i="7"/>
  <c r="V1048" i="7"/>
  <c r="U1048" i="7"/>
  <c r="I1051" i="7"/>
  <c r="F995" i="3"/>
  <c r="E1060" i="15" s="1"/>
  <c r="I997" i="3"/>
  <c r="D997" i="3"/>
  <c r="E997" i="3"/>
  <c r="C1062" i="15" s="1"/>
  <c r="S997" i="3"/>
  <c r="D1060" i="15" l="1"/>
  <c r="F1060" i="15" s="1"/>
  <c r="J1060" i="15"/>
  <c r="N1060" i="15"/>
  <c r="O1060" i="15"/>
  <c r="I1052" i="7"/>
  <c r="A1059" i="15"/>
  <c r="W996" i="3"/>
  <c r="F1051" i="7" s="1"/>
  <c r="AN994" i="3"/>
  <c r="Q1049" i="7"/>
  <c r="R1049" i="7"/>
  <c r="H1048" i="7"/>
  <c r="AQ993" i="3"/>
  <c r="AK997" i="3"/>
  <c r="F997" i="3"/>
  <c r="E1062" i="15" s="1"/>
  <c r="C997" i="3"/>
  <c r="B1062" i="15" s="1"/>
  <c r="AA1052" i="7"/>
  <c r="Q1062" i="15" s="1"/>
  <c r="H997" i="3"/>
  <c r="G997" i="3"/>
  <c r="B995" i="3"/>
  <c r="F996" i="3"/>
  <c r="E1061" i="15" s="1"/>
  <c r="M1049" i="7"/>
  <c r="N1049" i="7"/>
  <c r="Y1049" i="7"/>
  <c r="Z1049" i="7"/>
  <c r="E1050" i="7"/>
  <c r="G1050" i="7"/>
  <c r="J1049" i="7"/>
  <c r="AH994" i="3"/>
  <c r="P1059" i="15" s="1"/>
  <c r="AP994" i="3"/>
  <c r="U1049" i="7"/>
  <c r="V1049" i="7"/>
  <c r="B1051" i="7"/>
  <c r="N996" i="3"/>
  <c r="R996" i="3" s="1"/>
  <c r="K1061" i="15" s="1"/>
  <c r="I998" i="3"/>
  <c r="E998" i="3"/>
  <c r="C1063" i="15" s="1"/>
  <c r="D998" i="3"/>
  <c r="D1061" i="15" l="1"/>
  <c r="F1061" i="15" s="1"/>
  <c r="J1061" i="15"/>
  <c r="N1061" i="15"/>
  <c r="O1061" i="15"/>
  <c r="D1062" i="15"/>
  <c r="F1062" i="15" s="1"/>
  <c r="J1062" i="15"/>
  <c r="N1062" i="15"/>
  <c r="O1062" i="15"/>
  <c r="F998" i="3"/>
  <c r="E1063" i="15" s="1"/>
  <c r="S998" i="3"/>
  <c r="AK998" i="3"/>
  <c r="G1051" i="7"/>
  <c r="L1050" i="7" a="1"/>
  <c r="L1050" i="7" s="1"/>
  <c r="K1050" i="7" a="1"/>
  <c r="K1050" i="7" s="1"/>
  <c r="P1050" i="7" a="1"/>
  <c r="P1050" i="7" s="1"/>
  <c r="O1050" i="7" a="1"/>
  <c r="O1050" i="7" s="1"/>
  <c r="S1050" i="7" a="1"/>
  <c r="S1050" i="7" s="1"/>
  <c r="T1050" i="7" a="1"/>
  <c r="T1050" i="7" s="1"/>
  <c r="X1050" i="7" a="1"/>
  <c r="X1050" i="7" s="1"/>
  <c r="W1050" i="7" a="1"/>
  <c r="W1050" i="7" s="1"/>
  <c r="D1050" i="7"/>
  <c r="W997" i="3"/>
  <c r="F1052" i="7" s="1"/>
  <c r="AR995" i="3"/>
  <c r="AT995" i="3" s="1"/>
  <c r="I1053" i="7"/>
  <c r="C998" i="3"/>
  <c r="B1063" i="15" s="1"/>
  <c r="AA1053" i="7"/>
  <c r="Q1063" i="15" s="1"/>
  <c r="H998" i="3"/>
  <c r="G998" i="3"/>
  <c r="B996" i="3"/>
  <c r="B997" i="3"/>
  <c r="H1049" i="7"/>
  <c r="AQ994" i="3"/>
  <c r="E1051" i="7"/>
  <c r="B1052" i="7"/>
  <c r="N997" i="3"/>
  <c r="R997" i="3" s="1"/>
  <c r="K1062" i="15" s="1"/>
  <c r="E1052" i="7"/>
  <c r="I999" i="3"/>
  <c r="D999" i="3"/>
  <c r="E999" i="3"/>
  <c r="C1064" i="15" s="1"/>
  <c r="D1063" i="15" l="1"/>
  <c r="F1063" i="15" s="1"/>
  <c r="J1063" i="15"/>
  <c r="N1063" i="15"/>
  <c r="O1063" i="15"/>
  <c r="AR996" i="3"/>
  <c r="AT996" i="3" s="1"/>
  <c r="AH995" i="3"/>
  <c r="P1060" i="15" s="1"/>
  <c r="J1050" i="7"/>
  <c r="AP995" i="3"/>
  <c r="W998" i="3"/>
  <c r="F1053" i="7" s="1"/>
  <c r="B998" i="3"/>
  <c r="AN995" i="3"/>
  <c r="H999" i="3"/>
  <c r="G999" i="3"/>
  <c r="AA1054" i="7"/>
  <c r="Q1064" i="15" s="1"/>
  <c r="L1052" i="7" a="1"/>
  <c r="L1052" i="7" s="1"/>
  <c r="X1052" i="7" a="1"/>
  <c r="X1052" i="7" s="1"/>
  <c r="S1052" i="7" a="1"/>
  <c r="S1052" i="7" s="1"/>
  <c r="T1052" i="7" a="1"/>
  <c r="T1052" i="7" s="1"/>
  <c r="P1052" i="7" a="1"/>
  <c r="P1052" i="7" s="1"/>
  <c r="D1052" i="7"/>
  <c r="K1052" i="7" a="1"/>
  <c r="K1052" i="7" s="1"/>
  <c r="W1052" i="7" a="1"/>
  <c r="W1052" i="7" s="1"/>
  <c r="O1052" i="7" a="1"/>
  <c r="O1052" i="7" s="1"/>
  <c r="G1052" i="7"/>
  <c r="AR997" i="3"/>
  <c r="AT997" i="3" s="1"/>
  <c r="A1060" i="15"/>
  <c r="Z1050" i="7"/>
  <c r="Y1050" i="7"/>
  <c r="R1050" i="7"/>
  <c r="Q1050" i="7"/>
  <c r="E1053" i="7"/>
  <c r="I1054" i="7"/>
  <c r="AK999" i="3"/>
  <c r="S999" i="3"/>
  <c r="C999" i="3"/>
  <c r="B1064" i="15" s="1"/>
  <c r="X1051" i="7" a="1"/>
  <c r="X1051" i="7" s="1"/>
  <c r="W1051" i="7" a="1"/>
  <c r="W1051" i="7" s="1"/>
  <c r="T1051" i="7" a="1"/>
  <c r="T1051" i="7" s="1"/>
  <c r="K1051" i="7" a="1"/>
  <c r="K1051" i="7" s="1"/>
  <c r="D1051" i="7"/>
  <c r="L1051" i="7" a="1"/>
  <c r="L1051" i="7" s="1"/>
  <c r="P1051" i="7" a="1"/>
  <c r="P1051" i="7" s="1"/>
  <c r="S1051" i="7" a="1"/>
  <c r="S1051" i="7" s="1"/>
  <c r="O1051" i="7" a="1"/>
  <c r="O1051" i="7" s="1"/>
  <c r="N998" i="3"/>
  <c r="R998" i="3" s="1"/>
  <c r="K1063" i="15" s="1"/>
  <c r="B1053" i="7"/>
  <c r="U1050" i="7"/>
  <c r="V1050" i="7"/>
  <c r="N1050" i="7"/>
  <c r="M1050" i="7"/>
  <c r="I1000" i="3"/>
  <c r="E1000" i="3"/>
  <c r="C1065" i="15" s="1"/>
  <c r="D1000" i="3"/>
  <c r="S1000" i="3" l="1"/>
  <c r="C1000" i="3"/>
  <c r="B1065" i="15" s="1"/>
  <c r="AK1000" i="3"/>
  <c r="AN996" i="3"/>
  <c r="Y1051" i="7"/>
  <c r="Z1051" i="7"/>
  <c r="A1062" i="15"/>
  <c r="AH996" i="3"/>
  <c r="P1061" i="15" s="1"/>
  <c r="J1051" i="7"/>
  <c r="AP996" i="3"/>
  <c r="Z1052" i="7"/>
  <c r="Y1052" i="7"/>
  <c r="AN997" i="3"/>
  <c r="A1061" i="15"/>
  <c r="AA1055" i="7"/>
  <c r="Q1065" i="15" s="1"/>
  <c r="H1000" i="3"/>
  <c r="G1000" i="3"/>
  <c r="Q1051" i="7"/>
  <c r="R1051" i="7"/>
  <c r="U1051" i="7"/>
  <c r="V1051" i="7"/>
  <c r="W999" i="3"/>
  <c r="F1054" i="7" s="1"/>
  <c r="N999" i="3"/>
  <c r="R999" i="3" s="1"/>
  <c r="K1064" i="15" s="1"/>
  <c r="B1054" i="7"/>
  <c r="Q1052" i="7"/>
  <c r="R1052" i="7"/>
  <c r="N1052" i="7"/>
  <c r="M1052" i="7"/>
  <c r="AR998" i="3"/>
  <c r="AT998" i="3" s="1"/>
  <c r="I1055" i="7"/>
  <c r="G1053" i="7"/>
  <c r="M1051" i="7"/>
  <c r="N1051" i="7"/>
  <c r="D1053" i="7"/>
  <c r="K1053" i="7" a="1"/>
  <c r="K1053" i="7" s="1"/>
  <c r="P1053" i="7" a="1"/>
  <c r="P1053" i="7" s="1"/>
  <c r="L1053" i="7" a="1"/>
  <c r="L1053" i="7" s="1"/>
  <c r="W1053" i="7" a="1"/>
  <c r="W1053" i="7" s="1"/>
  <c r="T1053" i="7" a="1"/>
  <c r="T1053" i="7" s="1"/>
  <c r="S1053" i="7" a="1"/>
  <c r="S1053" i="7" s="1"/>
  <c r="X1053" i="7" a="1"/>
  <c r="X1053" i="7" s="1"/>
  <c r="O1053" i="7" a="1"/>
  <c r="O1053" i="7" s="1"/>
  <c r="U1052" i="7"/>
  <c r="V1052" i="7"/>
  <c r="J1052" i="7"/>
  <c r="AH997" i="3"/>
  <c r="P1062" i="15" s="1"/>
  <c r="AP997" i="3"/>
  <c r="H1050" i="7"/>
  <c r="AQ995" i="3"/>
  <c r="F999" i="3"/>
  <c r="E1064" i="15" s="1"/>
  <c r="I1001" i="3"/>
  <c r="D1001" i="3"/>
  <c r="E1001" i="3"/>
  <c r="C1066" i="15" s="1"/>
  <c r="D1064" i="15" l="1"/>
  <c r="F1064" i="15" s="1"/>
  <c r="J1064" i="15"/>
  <c r="N1064" i="15"/>
  <c r="O1064" i="15"/>
  <c r="S1001" i="3"/>
  <c r="B999" i="3"/>
  <c r="Z1053" i="7"/>
  <c r="Y1053" i="7"/>
  <c r="M1053" i="7"/>
  <c r="N1053" i="7"/>
  <c r="G1054" i="7"/>
  <c r="AK1001" i="3"/>
  <c r="I1056" i="7"/>
  <c r="E1054" i="7"/>
  <c r="AN998" i="3"/>
  <c r="Q1053" i="7"/>
  <c r="R1053" i="7"/>
  <c r="U1053" i="7"/>
  <c r="V1053" i="7"/>
  <c r="H1051" i="7"/>
  <c r="AQ996" i="3"/>
  <c r="N1000" i="3"/>
  <c r="R1000" i="3" s="1"/>
  <c r="K1065" i="15" s="1"/>
  <c r="B1055" i="7"/>
  <c r="W1000" i="3"/>
  <c r="F1055" i="7" s="1"/>
  <c r="C1001" i="3"/>
  <c r="B1066" i="15" s="1"/>
  <c r="H1001" i="3"/>
  <c r="AA1056" i="7"/>
  <c r="Q1066" i="15" s="1"/>
  <c r="G1001" i="3"/>
  <c r="H1052" i="7"/>
  <c r="AQ997" i="3"/>
  <c r="AH998" i="3"/>
  <c r="P1063" i="15" s="1"/>
  <c r="J1053" i="7"/>
  <c r="AP998" i="3"/>
  <c r="A1063" i="15"/>
  <c r="F1000" i="3"/>
  <c r="E1065" i="15" s="1"/>
  <c r="I1002" i="3"/>
  <c r="E1002" i="3"/>
  <c r="C1067" i="15" s="1"/>
  <c r="D1002" i="3"/>
  <c r="D1065" i="15" l="1"/>
  <c r="F1065" i="15" s="1"/>
  <c r="J1065" i="15"/>
  <c r="N1065" i="15"/>
  <c r="O1065" i="15"/>
  <c r="F1001" i="3"/>
  <c r="E1066" i="15" s="1"/>
  <c r="S1002" i="3"/>
  <c r="W1001" i="3"/>
  <c r="F1056" i="7" s="1"/>
  <c r="AR999" i="3"/>
  <c r="AT999" i="3" s="1"/>
  <c r="B1000" i="3"/>
  <c r="N1001" i="3"/>
  <c r="R1001" i="3" s="1"/>
  <c r="K1066" i="15" s="1"/>
  <c r="B1056" i="7"/>
  <c r="B1001" i="3"/>
  <c r="E1056" i="7"/>
  <c r="AK1002" i="3"/>
  <c r="F1002" i="3"/>
  <c r="E1067" i="15" s="1"/>
  <c r="E1055" i="7"/>
  <c r="G1055" i="7"/>
  <c r="I1057" i="7"/>
  <c r="C1002" i="3"/>
  <c r="B1067" i="15" s="1"/>
  <c r="H1002" i="3"/>
  <c r="G1002" i="3"/>
  <c r="AA1057" i="7"/>
  <c r="Q1067" i="15" s="1"/>
  <c r="K1054" i="7" a="1"/>
  <c r="K1054" i="7" s="1"/>
  <c r="W1054" i="7" a="1"/>
  <c r="W1054" i="7" s="1"/>
  <c r="T1054" i="7" a="1"/>
  <c r="T1054" i="7" s="1"/>
  <c r="L1054" i="7" a="1"/>
  <c r="L1054" i="7" s="1"/>
  <c r="X1054" i="7" a="1"/>
  <c r="X1054" i="7" s="1"/>
  <c r="O1054" i="7" a="1"/>
  <c r="O1054" i="7" s="1"/>
  <c r="P1054" i="7" a="1"/>
  <c r="P1054" i="7" s="1"/>
  <c r="D1054" i="7"/>
  <c r="S1054" i="7" a="1"/>
  <c r="S1054" i="7" s="1"/>
  <c r="H1053" i="7"/>
  <c r="AQ998" i="3"/>
  <c r="I1003" i="3"/>
  <c r="D1003" i="3"/>
  <c r="E1003" i="3"/>
  <c r="C1068" i="15" s="1"/>
  <c r="D1067" i="15" l="1"/>
  <c r="F1067" i="15" s="1"/>
  <c r="J1067" i="15"/>
  <c r="N1067" i="15"/>
  <c r="O1067" i="15"/>
  <c r="D1066" i="15"/>
  <c r="F1066" i="15" s="1"/>
  <c r="J1066" i="15"/>
  <c r="N1066" i="15"/>
  <c r="O1066" i="15"/>
  <c r="S1003" i="3"/>
  <c r="AK1003" i="3"/>
  <c r="C1003" i="3"/>
  <c r="B1068" i="15" s="1"/>
  <c r="Z1054" i="7"/>
  <c r="Y1054" i="7"/>
  <c r="E1057" i="7"/>
  <c r="AH999" i="3"/>
  <c r="P1064" i="15" s="1"/>
  <c r="J1054" i="7"/>
  <c r="AP999" i="3"/>
  <c r="F1003" i="3"/>
  <c r="E1068" i="15" s="1"/>
  <c r="N1054" i="7"/>
  <c r="M1054" i="7"/>
  <c r="B1002" i="3"/>
  <c r="P1056" i="7" a="1"/>
  <c r="P1056" i="7" s="1"/>
  <c r="T1056" i="7" a="1"/>
  <c r="T1056" i="7" s="1"/>
  <c r="D1056" i="7"/>
  <c r="K1056" i="7" a="1"/>
  <c r="K1056" i="7" s="1"/>
  <c r="O1056" i="7" a="1"/>
  <c r="O1056" i="7" s="1"/>
  <c r="L1056" i="7" a="1"/>
  <c r="L1056" i="7" s="1"/>
  <c r="X1056" i="7" a="1"/>
  <c r="X1056" i="7" s="1"/>
  <c r="W1056" i="7" a="1"/>
  <c r="W1056" i="7" s="1"/>
  <c r="S1056" i="7" a="1"/>
  <c r="S1056" i="7" s="1"/>
  <c r="AR1000" i="3"/>
  <c r="AT1000" i="3" s="1"/>
  <c r="I1058" i="7"/>
  <c r="AA1058" i="7"/>
  <c r="Q1068" i="15" s="1"/>
  <c r="G1003" i="3"/>
  <c r="H1003" i="3"/>
  <c r="W1002" i="3"/>
  <c r="F1057" i="7" s="1"/>
  <c r="R1054" i="7"/>
  <c r="Q1054" i="7"/>
  <c r="U1054" i="7"/>
  <c r="V1054" i="7"/>
  <c r="N1002" i="3"/>
  <c r="R1002" i="3" s="1"/>
  <c r="K1067" i="15" s="1"/>
  <c r="B1057" i="7"/>
  <c r="L1055" i="7" a="1"/>
  <c r="L1055" i="7" s="1"/>
  <c r="W1055" i="7" a="1"/>
  <c r="W1055" i="7" s="1"/>
  <c r="P1055" i="7" a="1"/>
  <c r="P1055" i="7" s="1"/>
  <c r="S1055" i="7" a="1"/>
  <c r="S1055" i="7" s="1"/>
  <c r="X1055" i="7" a="1"/>
  <c r="X1055" i="7" s="1"/>
  <c r="O1055" i="7" a="1"/>
  <c r="O1055" i="7" s="1"/>
  <c r="K1055" i="7" a="1"/>
  <c r="K1055" i="7" s="1"/>
  <c r="D1055" i="7"/>
  <c r="T1055" i="7" a="1"/>
  <c r="T1055" i="7" s="1"/>
  <c r="AN999" i="3"/>
  <c r="AR1001" i="3"/>
  <c r="AT1001" i="3" s="1"/>
  <c r="G1056" i="7"/>
  <c r="A1064" i="15"/>
  <c r="I1004" i="3"/>
  <c r="E1004" i="3"/>
  <c r="C1069" i="15" s="1"/>
  <c r="D1004" i="3"/>
  <c r="D1068" i="15" l="1"/>
  <c r="F1068" i="15" s="1"/>
  <c r="J1068" i="15"/>
  <c r="N1068" i="15"/>
  <c r="O1068" i="15"/>
  <c r="S1004" i="3"/>
  <c r="I1059" i="7"/>
  <c r="AH1001" i="3"/>
  <c r="P1066" i="15" s="1"/>
  <c r="J1056" i="7"/>
  <c r="AP1001" i="3"/>
  <c r="AN1001" i="3"/>
  <c r="Z1056" i="7"/>
  <c r="Y1056" i="7"/>
  <c r="AR1002" i="3"/>
  <c r="AT1002" i="3" s="1"/>
  <c r="A1066" i="15"/>
  <c r="W1003" i="3"/>
  <c r="F1058" i="7" s="1"/>
  <c r="M1056" i="7"/>
  <c r="N1056" i="7"/>
  <c r="U1056" i="7"/>
  <c r="V1056" i="7"/>
  <c r="AN1000" i="3"/>
  <c r="AK1004" i="3"/>
  <c r="AA1059" i="7"/>
  <c r="Q1069" i="15" s="1"/>
  <c r="H1004" i="3"/>
  <c r="G1004" i="3"/>
  <c r="Q1056" i="7"/>
  <c r="R1056" i="7"/>
  <c r="A1065" i="15"/>
  <c r="B1003" i="3"/>
  <c r="Q1055" i="7"/>
  <c r="R1055" i="7"/>
  <c r="F1004" i="3"/>
  <c r="E1069" i="15" s="1"/>
  <c r="C1004" i="3"/>
  <c r="B1069" i="15" s="1"/>
  <c r="U1055" i="7"/>
  <c r="V1055" i="7"/>
  <c r="Y1055" i="7"/>
  <c r="Z1055" i="7"/>
  <c r="M1055" i="7"/>
  <c r="N1055" i="7"/>
  <c r="G1057" i="7"/>
  <c r="E1058" i="7"/>
  <c r="J1055" i="7"/>
  <c r="AH1000" i="3"/>
  <c r="P1065" i="15" s="1"/>
  <c r="AP1000" i="3"/>
  <c r="H1054" i="7"/>
  <c r="AQ999" i="3"/>
  <c r="X1057" i="7" a="1"/>
  <c r="X1057" i="7" s="1"/>
  <c r="P1057" i="7" a="1"/>
  <c r="P1057" i="7" s="1"/>
  <c r="O1057" i="7" a="1"/>
  <c r="O1057" i="7" s="1"/>
  <c r="S1057" i="7" a="1"/>
  <c r="S1057" i="7" s="1"/>
  <c r="W1057" i="7" a="1"/>
  <c r="W1057" i="7" s="1"/>
  <c r="D1057" i="7"/>
  <c r="T1057" i="7" a="1"/>
  <c r="T1057" i="7" s="1"/>
  <c r="K1057" i="7" a="1"/>
  <c r="K1057" i="7" s="1"/>
  <c r="L1057" i="7" a="1"/>
  <c r="L1057" i="7" s="1"/>
  <c r="B1058" i="7"/>
  <c r="N1003" i="3"/>
  <c r="R1003" i="3" s="1"/>
  <c r="K1068" i="15" s="1"/>
  <c r="I1005" i="3"/>
  <c r="D1005" i="3"/>
  <c r="E1005" i="3"/>
  <c r="C1070" i="15" s="1"/>
  <c r="D1069" i="15" l="1"/>
  <c r="J1069" i="15"/>
  <c r="N1069" i="15"/>
  <c r="O1069" i="15"/>
  <c r="F1069" i="15"/>
  <c r="S1005" i="3"/>
  <c r="G1058" i="7"/>
  <c r="AQ1000" i="3"/>
  <c r="H1055" i="7"/>
  <c r="W1058" i="7" a="1"/>
  <c r="W1058" i="7" s="1"/>
  <c r="L1058" i="7" a="1"/>
  <c r="L1058" i="7" s="1"/>
  <c r="S1058" i="7" a="1"/>
  <c r="S1058" i="7" s="1"/>
  <c r="X1058" i="7" a="1"/>
  <c r="X1058" i="7" s="1"/>
  <c r="O1058" i="7" a="1"/>
  <c r="O1058" i="7" s="1"/>
  <c r="P1058" i="7" a="1"/>
  <c r="P1058" i="7" s="1"/>
  <c r="K1058" i="7" a="1"/>
  <c r="K1058" i="7" s="1"/>
  <c r="T1058" i="7" a="1"/>
  <c r="T1058" i="7" s="1"/>
  <c r="D1058" i="7"/>
  <c r="AN1002" i="3"/>
  <c r="A1067" i="15"/>
  <c r="F1005" i="3"/>
  <c r="E1070" i="15" s="1"/>
  <c r="C1005" i="3"/>
  <c r="B1070" i="15" s="1"/>
  <c r="H1005" i="3"/>
  <c r="G1005" i="3"/>
  <c r="AA1060" i="7"/>
  <c r="Q1070" i="15" s="1"/>
  <c r="R1057" i="7"/>
  <c r="Q1057" i="7"/>
  <c r="AH1002" i="3"/>
  <c r="P1067" i="15" s="1"/>
  <c r="J1057" i="7"/>
  <c r="AP1002" i="3"/>
  <c r="AR1003" i="3"/>
  <c r="AT1003" i="3" s="1"/>
  <c r="W1004" i="3"/>
  <c r="F1059" i="7" s="1"/>
  <c r="E1059" i="7"/>
  <c r="I1060" i="7"/>
  <c r="N1057" i="7"/>
  <c r="M1057" i="7"/>
  <c r="Z1057" i="7"/>
  <c r="Y1057" i="7"/>
  <c r="N1004" i="3"/>
  <c r="R1004" i="3" s="1"/>
  <c r="K1069" i="15" s="1"/>
  <c r="B1059" i="7"/>
  <c r="H1056" i="7"/>
  <c r="AQ1001" i="3"/>
  <c r="AK1005" i="3"/>
  <c r="U1057" i="7"/>
  <c r="V1057" i="7"/>
  <c r="B1004" i="3"/>
  <c r="I1006" i="3"/>
  <c r="E1006" i="3"/>
  <c r="C1071" i="15" s="1"/>
  <c r="D1006" i="3"/>
  <c r="D1070" i="15" l="1"/>
  <c r="F1070" i="15" s="1"/>
  <c r="J1070" i="15"/>
  <c r="N1070" i="15"/>
  <c r="O1070" i="15"/>
  <c r="F1006" i="3"/>
  <c r="E1071" i="15" s="1"/>
  <c r="S1006" i="3"/>
  <c r="AR1004" i="3"/>
  <c r="AT1004" i="3" s="1"/>
  <c r="A1068" i="15"/>
  <c r="J1058" i="7"/>
  <c r="AH1003" i="3"/>
  <c r="P1068" i="15" s="1"/>
  <c r="AP1003" i="3"/>
  <c r="AN1003" i="3"/>
  <c r="E1060" i="7"/>
  <c r="G1059" i="7"/>
  <c r="B1005" i="3"/>
  <c r="R1058" i="7"/>
  <c r="Q1058" i="7"/>
  <c r="M1058" i="7"/>
  <c r="N1058" i="7"/>
  <c r="AK1006" i="3"/>
  <c r="H1057" i="7"/>
  <c r="AQ1002" i="3"/>
  <c r="W1005" i="3"/>
  <c r="F1060" i="7" s="1"/>
  <c r="B1060" i="7"/>
  <c r="N1005" i="3"/>
  <c r="R1005" i="3" s="1"/>
  <c r="K1070" i="15" s="1"/>
  <c r="D1059" i="7"/>
  <c r="K1059" i="7" a="1"/>
  <c r="K1059" i="7" s="1"/>
  <c r="P1059" i="7" a="1"/>
  <c r="P1059" i="7" s="1"/>
  <c r="X1059" i="7" a="1"/>
  <c r="X1059" i="7" s="1"/>
  <c r="O1059" i="7" a="1"/>
  <c r="O1059" i="7" s="1"/>
  <c r="T1059" i="7" a="1"/>
  <c r="T1059" i="7" s="1"/>
  <c r="W1059" i="7" a="1"/>
  <c r="W1059" i="7" s="1"/>
  <c r="L1059" i="7" a="1"/>
  <c r="L1059" i="7" s="1"/>
  <c r="S1059" i="7" a="1"/>
  <c r="S1059" i="7" s="1"/>
  <c r="I1061" i="7"/>
  <c r="C1006" i="3"/>
  <c r="B1071" i="15" s="1"/>
  <c r="AA1061" i="7"/>
  <c r="Q1071" i="15" s="1"/>
  <c r="H1006" i="3"/>
  <c r="G1006" i="3"/>
  <c r="U1058" i="7"/>
  <c r="V1058" i="7"/>
  <c r="Z1058" i="7"/>
  <c r="Y1058" i="7"/>
  <c r="I1007" i="3"/>
  <c r="D1007" i="3"/>
  <c r="D1071" i="15" l="1"/>
  <c r="F1071" i="15" s="1"/>
  <c r="J1071" i="15"/>
  <c r="N1071" i="15"/>
  <c r="O1071" i="15"/>
  <c r="W1006" i="3"/>
  <c r="F1061" i="7" s="1"/>
  <c r="AR1005" i="3"/>
  <c r="AT1005" i="3" s="1"/>
  <c r="A1069" i="15"/>
  <c r="AN1004" i="3"/>
  <c r="N1059" i="7"/>
  <c r="M1059" i="7"/>
  <c r="S164" i="21"/>
  <c r="D28" i="21"/>
  <c r="I86" i="21"/>
  <c r="I71" i="21"/>
  <c r="D84" i="21"/>
  <c r="D83" i="21"/>
  <c r="N67" i="21"/>
  <c r="P16" i="20" s="1"/>
  <c r="I49" i="21"/>
  <c r="S130" i="21"/>
  <c r="U16" i="20" s="1"/>
  <c r="I106" i="21"/>
  <c r="N101" i="21"/>
  <c r="N83" i="21"/>
  <c r="I94" i="21"/>
  <c r="D17" i="21"/>
  <c r="I14" i="21"/>
  <c r="I72" i="21"/>
  <c r="I105" i="21"/>
  <c r="S178" i="21"/>
  <c r="S184" i="21"/>
  <c r="N111" i="21"/>
  <c r="S159" i="21"/>
  <c r="I91" i="21"/>
  <c r="S151" i="21"/>
  <c r="N104" i="21"/>
  <c r="N109" i="21"/>
  <c r="I31" i="21"/>
  <c r="D11" i="21"/>
  <c r="I51" i="21"/>
  <c r="I118" i="21"/>
  <c r="D68" i="21"/>
  <c r="N119" i="21"/>
  <c r="D33" i="21"/>
  <c r="I117" i="21"/>
  <c r="I112" i="21"/>
  <c r="N69" i="21"/>
  <c r="D77" i="21"/>
  <c r="N92" i="21"/>
  <c r="D80" i="21"/>
  <c r="I8" i="21"/>
  <c r="N70" i="21"/>
  <c r="S185" i="21"/>
  <c r="I17" i="21"/>
  <c r="I26" i="21"/>
  <c r="I24" i="21"/>
  <c r="D79" i="21"/>
  <c r="I36" i="21"/>
  <c r="I10" i="21"/>
  <c r="D39" i="21"/>
  <c r="S138" i="21"/>
  <c r="I75" i="21"/>
  <c r="D106" i="21"/>
  <c r="N87" i="21"/>
  <c r="N100" i="21"/>
  <c r="D21" i="21"/>
  <c r="D14" i="21"/>
  <c r="D71" i="21"/>
  <c r="N77" i="21"/>
  <c r="D44" i="21"/>
  <c r="I59" i="21"/>
  <c r="D100" i="21"/>
  <c r="S137" i="21"/>
  <c r="S160" i="21"/>
  <c r="I97" i="21"/>
  <c r="S145" i="21"/>
  <c r="D69" i="21"/>
  <c r="I22" i="21"/>
  <c r="I73" i="21"/>
  <c r="D15" i="21"/>
  <c r="I79" i="21"/>
  <c r="N85" i="21"/>
  <c r="S154" i="21"/>
  <c r="D46" i="21"/>
  <c r="N108" i="21"/>
  <c r="I95" i="21"/>
  <c r="D7" i="21"/>
  <c r="I19" i="21"/>
  <c r="D81" i="21"/>
  <c r="S165" i="21"/>
  <c r="I116" i="21"/>
  <c r="I45" i="21"/>
  <c r="S140" i="21"/>
  <c r="S155" i="21"/>
  <c r="S142" i="21"/>
  <c r="I53" i="21"/>
  <c r="N68" i="21"/>
  <c r="I96" i="21"/>
  <c r="N86" i="21"/>
  <c r="I16" i="21"/>
  <c r="N79" i="21"/>
  <c r="I100" i="21"/>
  <c r="D52" i="21"/>
  <c r="I101" i="21"/>
  <c r="N89" i="21"/>
  <c r="N93" i="21"/>
  <c r="S152" i="21"/>
  <c r="S150" i="21"/>
  <c r="N75" i="21"/>
  <c r="S168" i="21"/>
  <c r="I98" i="21"/>
  <c r="D24" i="21"/>
  <c r="I57" i="21"/>
  <c r="S158" i="21"/>
  <c r="D90" i="21"/>
  <c r="D99" i="21"/>
  <c r="I70" i="21"/>
  <c r="D9" i="21"/>
  <c r="I80" i="21"/>
  <c r="I77" i="21"/>
  <c r="D42" i="21"/>
  <c r="I39" i="21"/>
  <c r="D43" i="21"/>
  <c r="D8" i="21"/>
  <c r="D31" i="21"/>
  <c r="I42" i="21"/>
  <c r="N90" i="21"/>
  <c r="D101" i="21"/>
  <c r="D85" i="21"/>
  <c r="D97" i="21"/>
  <c r="D47" i="21"/>
  <c r="S166" i="21"/>
  <c r="N81" i="21"/>
  <c r="D37" i="21"/>
  <c r="D75" i="21"/>
  <c r="I123" i="21"/>
  <c r="N121" i="21"/>
  <c r="I93" i="21"/>
  <c r="S136" i="21"/>
  <c r="I29" i="21"/>
  <c r="D13" i="21"/>
  <c r="D18" i="21"/>
  <c r="I121" i="21"/>
  <c r="D91" i="21"/>
  <c r="D86" i="21"/>
  <c r="I115" i="21"/>
  <c r="I6" i="21"/>
  <c r="F6" i="20" s="1"/>
  <c r="S161" i="21"/>
  <c r="D16" i="21"/>
  <c r="N99" i="21"/>
  <c r="S174" i="21"/>
  <c r="D22" i="21"/>
  <c r="I85" i="21"/>
  <c r="I21" i="21"/>
  <c r="S134" i="21"/>
  <c r="N74" i="21"/>
  <c r="S149" i="21"/>
  <c r="S183" i="21"/>
  <c r="I25" i="21"/>
  <c r="N80" i="21"/>
  <c r="D72" i="21"/>
  <c r="S139" i="21"/>
  <c r="D48" i="21"/>
  <c r="I110" i="21"/>
  <c r="D51" i="21"/>
  <c r="S186" i="21"/>
  <c r="D30" i="21"/>
  <c r="I27" i="21"/>
  <c r="I88" i="21"/>
  <c r="I50" i="21"/>
  <c r="S146" i="21"/>
  <c r="D40" i="21"/>
  <c r="D103" i="21"/>
  <c r="I89" i="21"/>
  <c r="I55" i="21"/>
  <c r="D107" i="21"/>
  <c r="I52" i="21"/>
  <c r="I11" i="21"/>
  <c r="D76" i="21"/>
  <c r="D74" i="21"/>
  <c r="I46" i="21"/>
  <c r="N102" i="21"/>
  <c r="I68" i="21"/>
  <c r="S172" i="21"/>
  <c r="N117" i="21"/>
  <c r="I122" i="21"/>
  <c r="N103" i="21"/>
  <c r="S143" i="21"/>
  <c r="S173" i="21"/>
  <c r="D10" i="21"/>
  <c r="I58" i="21"/>
  <c r="N91" i="21"/>
  <c r="S147" i="21"/>
  <c r="I9" i="21"/>
  <c r="I18" i="21"/>
  <c r="N71" i="21"/>
  <c r="D96" i="21"/>
  <c r="I23" i="21"/>
  <c r="D38" i="21"/>
  <c r="S179" i="21"/>
  <c r="D87" i="21"/>
  <c r="N88" i="21"/>
  <c r="D88" i="21"/>
  <c r="I104" i="21"/>
  <c r="N105" i="21"/>
  <c r="D19" i="21"/>
  <c r="D26" i="21"/>
  <c r="S133" i="21"/>
  <c r="D94" i="21"/>
  <c r="N73" i="21"/>
  <c r="I103" i="21"/>
  <c r="I83" i="21"/>
  <c r="I28" i="21"/>
  <c r="I69" i="21"/>
  <c r="N110" i="21"/>
  <c r="I87" i="21"/>
  <c r="D32" i="21"/>
  <c r="D89" i="21"/>
  <c r="D113" i="21"/>
  <c r="N116" i="21"/>
  <c r="N113" i="21"/>
  <c r="N115" i="21"/>
  <c r="I48" i="21"/>
  <c r="I60" i="21"/>
  <c r="I13" i="21"/>
  <c r="N98" i="21"/>
  <c r="I102" i="21"/>
  <c r="D111" i="21"/>
  <c r="N120" i="21"/>
  <c r="N107" i="21"/>
  <c r="N114" i="21"/>
  <c r="S169" i="21"/>
  <c r="I82" i="21"/>
  <c r="I37" i="21"/>
  <c r="D45" i="21"/>
  <c r="N96" i="21"/>
  <c r="D104" i="21"/>
  <c r="I56" i="21"/>
  <c r="D36" i="21"/>
  <c r="I120" i="21"/>
  <c r="N76" i="21"/>
  <c r="I30" i="21"/>
  <c r="S157" i="21"/>
  <c r="S132" i="21"/>
  <c r="D95" i="21"/>
  <c r="D92" i="21"/>
  <c r="I99" i="21"/>
  <c r="N72" i="21"/>
  <c r="D73" i="21"/>
  <c r="I7" i="21"/>
  <c r="I54" i="21"/>
  <c r="D93" i="21"/>
  <c r="I107" i="21"/>
  <c r="D41" i="21"/>
  <c r="I119" i="21"/>
  <c r="I109" i="21"/>
  <c r="I41" i="21"/>
  <c r="D105" i="21"/>
  <c r="D20" i="21"/>
  <c r="D34" i="21"/>
  <c r="I38" i="21"/>
  <c r="S153" i="21"/>
  <c r="D29" i="21"/>
  <c r="I34" i="21"/>
  <c r="D98" i="21"/>
  <c r="S175" i="21"/>
  <c r="S181" i="21"/>
  <c r="N122" i="21"/>
  <c r="I92" i="21"/>
  <c r="D25" i="21"/>
  <c r="I81" i="21"/>
  <c r="I47" i="21"/>
  <c r="N78" i="21"/>
  <c r="D78" i="21"/>
  <c r="I61" i="21"/>
  <c r="N118" i="21"/>
  <c r="I15" i="21"/>
  <c r="S144" i="21"/>
  <c r="I62" i="21"/>
  <c r="N82" i="21"/>
  <c r="I33" i="21"/>
  <c r="D35" i="21"/>
  <c r="S180" i="21"/>
  <c r="S163" i="21"/>
  <c r="S171" i="21"/>
  <c r="S135" i="21"/>
  <c r="I114" i="21"/>
  <c r="N94" i="21"/>
  <c r="I84" i="21"/>
  <c r="I76" i="21"/>
  <c r="I108" i="21"/>
  <c r="I12" i="21"/>
  <c r="I74" i="21"/>
  <c r="I90" i="21"/>
  <c r="N84" i="21"/>
  <c r="S162" i="21"/>
  <c r="N95" i="21"/>
  <c r="N106" i="21"/>
  <c r="D49" i="21"/>
  <c r="D12" i="21"/>
  <c r="S176" i="21"/>
  <c r="S167" i="21"/>
  <c r="I32" i="21"/>
  <c r="N97" i="21"/>
  <c r="I67" i="21"/>
  <c r="P6" i="20" s="1"/>
  <c r="I113" i="21"/>
  <c r="I35" i="21"/>
  <c r="R1059" i="7"/>
  <c r="Q1059" i="7"/>
  <c r="I1062" i="7"/>
  <c r="G1007" i="3"/>
  <c r="AJ465" i="3" s="1"/>
  <c r="AL465" i="3" s="1"/>
  <c r="AA1062" i="7"/>
  <c r="Q1072" i="15" s="1"/>
  <c r="H1007" i="3"/>
  <c r="N1006" i="3"/>
  <c r="R1006" i="3" s="1"/>
  <c r="K1071" i="15" s="1"/>
  <c r="B1061" i="7"/>
  <c r="U1059" i="7"/>
  <c r="V1059" i="7"/>
  <c r="AK1007" i="3"/>
  <c r="S1007" i="3"/>
  <c r="AJ468" i="3"/>
  <c r="AL468" i="3" s="1"/>
  <c r="AJ475" i="3"/>
  <c r="AL475" i="3" s="1"/>
  <c r="AJ480" i="3"/>
  <c r="AL480" i="3" s="1"/>
  <c r="AJ483" i="3"/>
  <c r="AL483" i="3" s="1"/>
  <c r="AJ485" i="3"/>
  <c r="AL485" i="3" s="1"/>
  <c r="AJ487" i="3"/>
  <c r="AL487" i="3" s="1"/>
  <c r="AJ489" i="3"/>
  <c r="AL489" i="3" s="1"/>
  <c r="AJ488" i="3"/>
  <c r="AL488" i="3" s="1"/>
  <c r="AJ492" i="3"/>
  <c r="AL492" i="3" s="1"/>
  <c r="AJ494" i="3"/>
  <c r="AL494" i="3" s="1"/>
  <c r="AJ493" i="3"/>
  <c r="AL493" i="3" s="1"/>
  <c r="AJ495" i="3"/>
  <c r="AL495" i="3" s="1"/>
  <c r="AJ498" i="3"/>
  <c r="AL498" i="3" s="1"/>
  <c r="AJ496" i="3"/>
  <c r="AL496" i="3" s="1"/>
  <c r="AJ497" i="3"/>
  <c r="AL497" i="3" s="1"/>
  <c r="AJ499" i="3"/>
  <c r="AL499" i="3" s="1"/>
  <c r="AJ501" i="3"/>
  <c r="AL501" i="3" s="1"/>
  <c r="AJ500" i="3"/>
  <c r="AL500" i="3" s="1"/>
  <c r="AJ502" i="3"/>
  <c r="AL502" i="3" s="1"/>
  <c r="AJ503" i="3"/>
  <c r="AL503" i="3" s="1"/>
  <c r="AJ504" i="3"/>
  <c r="AL504" i="3" s="1"/>
  <c r="AJ506" i="3"/>
  <c r="AL506" i="3" s="1"/>
  <c r="AJ505" i="3"/>
  <c r="AL505" i="3" s="1"/>
  <c r="AJ507" i="3"/>
  <c r="AL507" i="3" s="1"/>
  <c r="AJ509" i="3"/>
  <c r="AL509" i="3" s="1"/>
  <c r="AJ508" i="3"/>
  <c r="AL508" i="3" s="1"/>
  <c r="AJ510" i="3"/>
  <c r="AL510" i="3" s="1"/>
  <c r="AJ513" i="3"/>
  <c r="AL513" i="3" s="1"/>
  <c r="AJ511" i="3"/>
  <c r="AL511" i="3" s="1"/>
  <c r="AJ512" i="3"/>
  <c r="AL512" i="3" s="1"/>
  <c r="AJ515" i="3"/>
  <c r="AL515" i="3" s="1"/>
  <c r="AJ514" i="3"/>
  <c r="AL514" i="3" s="1"/>
  <c r="AJ517" i="3"/>
  <c r="AL517" i="3" s="1"/>
  <c r="AJ516" i="3"/>
  <c r="AL516" i="3" s="1"/>
  <c r="AJ518" i="3"/>
  <c r="AL518" i="3" s="1"/>
  <c r="AJ519" i="3"/>
  <c r="AL519" i="3" s="1"/>
  <c r="AJ521" i="3"/>
  <c r="AL521" i="3" s="1"/>
  <c r="AJ520" i="3"/>
  <c r="AL520" i="3" s="1"/>
  <c r="AJ523" i="3"/>
  <c r="AL523" i="3" s="1"/>
  <c r="AJ522" i="3"/>
  <c r="AL522" i="3" s="1"/>
  <c r="AJ525" i="3"/>
  <c r="AL525" i="3" s="1"/>
  <c r="AJ526" i="3"/>
  <c r="AL526" i="3" s="1"/>
  <c r="AJ524" i="3"/>
  <c r="AL524" i="3" s="1"/>
  <c r="AJ527" i="3"/>
  <c r="AL527" i="3" s="1"/>
  <c r="AJ529" i="3"/>
  <c r="AL529" i="3" s="1"/>
  <c r="AJ528" i="3"/>
  <c r="AL528" i="3" s="1"/>
  <c r="AJ530" i="3"/>
  <c r="AL530" i="3" s="1"/>
  <c r="AJ532" i="3"/>
  <c r="AL532" i="3" s="1"/>
  <c r="AJ533" i="3"/>
  <c r="AL533" i="3" s="1"/>
  <c r="AJ531" i="3"/>
  <c r="AL531" i="3" s="1"/>
  <c r="AJ534" i="3"/>
  <c r="AL534" i="3" s="1"/>
  <c r="AJ535" i="3"/>
  <c r="AL535" i="3" s="1"/>
  <c r="AJ536" i="3"/>
  <c r="AL536" i="3" s="1"/>
  <c r="AJ537" i="3"/>
  <c r="AL537" i="3" s="1"/>
  <c r="AJ538" i="3"/>
  <c r="AL538" i="3" s="1"/>
  <c r="AJ539" i="3"/>
  <c r="AL539" i="3" s="1"/>
  <c r="AJ540" i="3"/>
  <c r="AL540" i="3" s="1"/>
  <c r="AJ541" i="3"/>
  <c r="AL541" i="3" s="1"/>
  <c r="AJ542" i="3"/>
  <c r="AL542" i="3" s="1"/>
  <c r="AJ544" i="3"/>
  <c r="AL544" i="3" s="1"/>
  <c r="AJ543" i="3"/>
  <c r="AL543" i="3" s="1"/>
  <c r="AJ546" i="3"/>
  <c r="AL546" i="3" s="1"/>
  <c r="AJ545" i="3"/>
  <c r="AL545" i="3" s="1"/>
  <c r="AJ549" i="3"/>
  <c r="AL549" i="3" s="1"/>
  <c r="AJ548" i="3"/>
  <c r="AL548" i="3" s="1"/>
  <c r="AJ547" i="3"/>
  <c r="AL547" i="3" s="1"/>
  <c r="AJ551" i="3"/>
  <c r="AL551" i="3" s="1"/>
  <c r="AJ550" i="3"/>
  <c r="AL550" i="3" s="1"/>
  <c r="AJ555" i="3"/>
  <c r="AL555" i="3" s="1"/>
  <c r="AJ553" i="3"/>
  <c r="AL553" i="3" s="1"/>
  <c r="AJ554" i="3"/>
  <c r="AL554" i="3" s="1"/>
  <c r="AJ552" i="3"/>
  <c r="AL552" i="3" s="1"/>
  <c r="AJ556" i="3"/>
  <c r="AL556" i="3" s="1"/>
  <c r="AJ557" i="3"/>
  <c r="AL557" i="3" s="1"/>
  <c r="AJ558" i="3"/>
  <c r="AL558" i="3" s="1"/>
  <c r="AJ559" i="3"/>
  <c r="AL559" i="3" s="1"/>
  <c r="AJ561" i="3"/>
  <c r="AL561" i="3" s="1"/>
  <c r="AJ560" i="3"/>
  <c r="AL560" i="3" s="1"/>
  <c r="AJ563" i="3"/>
  <c r="AL563" i="3" s="1"/>
  <c r="AJ564" i="3"/>
  <c r="AL564" i="3" s="1"/>
  <c r="AJ569" i="3"/>
  <c r="AL569" i="3" s="1"/>
  <c r="AJ568" i="3"/>
  <c r="AL568" i="3" s="1"/>
  <c r="AJ570" i="3"/>
  <c r="AL570" i="3" s="1"/>
  <c r="AJ571" i="3"/>
  <c r="AL571" i="3" s="1"/>
  <c r="AJ576" i="3"/>
  <c r="AL576" i="3" s="1"/>
  <c r="AJ579" i="3"/>
  <c r="AL579" i="3" s="1"/>
  <c r="AJ580" i="3"/>
  <c r="AL580" i="3" s="1"/>
  <c r="AJ581" i="3"/>
  <c r="AL581" i="3" s="1"/>
  <c r="AJ585" i="3"/>
  <c r="AL585" i="3" s="1"/>
  <c r="AJ586" i="3"/>
  <c r="AL586" i="3" s="1"/>
  <c r="AJ591" i="3"/>
  <c r="AL591" i="3" s="1"/>
  <c r="AJ589" i="3"/>
  <c r="AL589" i="3" s="1"/>
  <c r="AJ590" i="3"/>
  <c r="AL590" i="3" s="1"/>
  <c r="AJ595" i="3"/>
  <c r="AL595" i="3" s="1"/>
  <c r="AJ598" i="3"/>
  <c r="AL598" i="3" s="1"/>
  <c r="AJ603" i="3"/>
  <c r="AL603" i="3" s="1"/>
  <c r="AJ607" i="3"/>
  <c r="AL607" i="3" s="1"/>
  <c r="AJ613" i="3"/>
  <c r="AL613" i="3" s="1"/>
  <c r="AJ614" i="3"/>
  <c r="AL614" i="3" s="1"/>
  <c r="AJ619" i="3"/>
  <c r="AL619" i="3" s="1"/>
  <c r="AJ621" i="3"/>
  <c r="AL621" i="3" s="1"/>
  <c r="AJ623" i="3"/>
  <c r="AL623" i="3" s="1"/>
  <c r="AJ626" i="3"/>
  <c r="AL626" i="3" s="1"/>
  <c r="AJ627" i="3"/>
  <c r="AL627" i="3" s="1"/>
  <c r="AJ628" i="3"/>
  <c r="AL628" i="3" s="1"/>
  <c r="AJ629" i="3"/>
  <c r="AL629" i="3" s="1"/>
  <c r="AJ632" i="3"/>
  <c r="AL632" i="3" s="1"/>
  <c r="AJ633" i="3"/>
  <c r="AL633" i="3" s="1"/>
  <c r="AJ638" i="3"/>
  <c r="AL638" i="3" s="1"/>
  <c r="AJ640" i="3"/>
  <c r="AL640" i="3" s="1"/>
  <c r="AJ641" i="3"/>
  <c r="AL641" i="3" s="1"/>
  <c r="AJ643" i="3"/>
  <c r="AL643" i="3" s="1"/>
  <c r="AJ646" i="3"/>
  <c r="AL646" i="3" s="1"/>
  <c r="AJ648" i="3"/>
  <c r="AL648" i="3" s="1"/>
  <c r="AJ652" i="3"/>
  <c r="AL652" i="3" s="1"/>
  <c r="AJ654" i="3"/>
  <c r="AL654" i="3" s="1"/>
  <c r="AJ655" i="3"/>
  <c r="AL655" i="3" s="1"/>
  <c r="AJ657" i="3"/>
  <c r="AL657" i="3" s="1"/>
  <c r="AJ663" i="3"/>
  <c r="AL663" i="3" s="1"/>
  <c r="AJ666" i="3"/>
  <c r="AL666" i="3" s="1"/>
  <c r="AJ667" i="3"/>
  <c r="AL667" i="3" s="1"/>
  <c r="AJ668" i="3"/>
  <c r="AL668" i="3" s="1"/>
  <c r="AJ669" i="3"/>
  <c r="AL669" i="3" s="1"/>
  <c r="AJ678" i="3"/>
  <c r="AL678" i="3" s="1"/>
  <c r="AJ679" i="3"/>
  <c r="AL679" i="3" s="1"/>
  <c r="AJ683" i="3"/>
  <c r="AL683" i="3" s="1"/>
  <c r="AJ694" i="3"/>
  <c r="AL694" i="3" s="1"/>
  <c r="AJ693" i="3"/>
  <c r="AL693" i="3" s="1"/>
  <c r="AJ695" i="3"/>
  <c r="AL695" i="3" s="1"/>
  <c r="AJ702" i="3"/>
  <c r="AL702" i="3" s="1"/>
  <c r="AJ701" i="3"/>
  <c r="AL701" i="3" s="1"/>
  <c r="AJ704" i="3"/>
  <c r="AL704" i="3" s="1"/>
  <c r="AJ705" i="3"/>
  <c r="AL705" i="3" s="1"/>
  <c r="AJ707" i="3"/>
  <c r="AL707" i="3" s="1"/>
  <c r="AJ706" i="3"/>
  <c r="AL706" i="3" s="1"/>
  <c r="AJ709" i="3"/>
  <c r="AL709" i="3" s="1"/>
  <c r="AJ710" i="3"/>
  <c r="AL710" i="3" s="1"/>
  <c r="AJ708" i="3"/>
  <c r="AL708" i="3" s="1"/>
  <c r="AJ718" i="3"/>
  <c r="AL718" i="3" s="1"/>
  <c r="AJ721" i="3"/>
  <c r="AL721" i="3" s="1"/>
  <c r="AJ719" i="3"/>
  <c r="AL719" i="3" s="1"/>
  <c r="AJ722" i="3"/>
  <c r="AL722" i="3" s="1"/>
  <c r="AJ723" i="3"/>
  <c r="AL723" i="3" s="1"/>
  <c r="AJ725" i="3"/>
  <c r="AL725" i="3" s="1"/>
  <c r="AJ728" i="3"/>
  <c r="AL728" i="3" s="1"/>
  <c r="AJ726" i="3"/>
  <c r="AL726" i="3" s="1"/>
  <c r="AJ727" i="3"/>
  <c r="AL727" i="3" s="1"/>
  <c r="AJ729" i="3"/>
  <c r="AL729" i="3" s="1"/>
  <c r="AJ732" i="3"/>
  <c r="AL732" i="3" s="1"/>
  <c r="AJ735" i="3"/>
  <c r="AL735" i="3" s="1"/>
  <c r="AJ740" i="3"/>
  <c r="AL740" i="3" s="1"/>
  <c r="AJ741" i="3"/>
  <c r="AL741" i="3" s="1"/>
  <c r="AJ743" i="3"/>
  <c r="AL743" i="3" s="1"/>
  <c r="AJ744" i="3"/>
  <c r="AL744" i="3" s="1"/>
  <c r="AJ746" i="3"/>
  <c r="AL746" i="3" s="1"/>
  <c r="AJ749" i="3"/>
  <c r="AL749" i="3" s="1"/>
  <c r="AJ751" i="3"/>
  <c r="AL751" i="3" s="1"/>
  <c r="AJ750" i="3"/>
  <c r="AL750" i="3" s="1"/>
  <c r="AJ752" i="3"/>
  <c r="AL752" i="3" s="1"/>
  <c r="AJ758" i="3"/>
  <c r="AL758" i="3" s="1"/>
  <c r="AJ755" i="3"/>
  <c r="AL755" i="3" s="1"/>
  <c r="AJ759" i="3"/>
  <c r="AL759" i="3" s="1"/>
  <c r="AJ760" i="3"/>
  <c r="AL760" i="3" s="1"/>
  <c r="AJ762" i="3"/>
  <c r="AL762" i="3" s="1"/>
  <c r="AJ766" i="3"/>
  <c r="AL766" i="3" s="1"/>
  <c r="AJ769" i="3"/>
  <c r="AL769" i="3" s="1"/>
  <c r="AJ767" i="3"/>
  <c r="AL767" i="3" s="1"/>
  <c r="AJ770" i="3"/>
  <c r="AL770" i="3" s="1"/>
  <c r="AJ768" i="3"/>
  <c r="AL768" i="3" s="1"/>
  <c r="AJ772" i="3"/>
  <c r="AL772" i="3" s="1"/>
  <c r="AJ777" i="3"/>
  <c r="AL777" i="3" s="1"/>
  <c r="AJ775" i="3"/>
  <c r="AL775" i="3" s="1"/>
  <c r="AJ780" i="3"/>
  <c r="AL780" i="3" s="1"/>
  <c r="AJ778" i="3"/>
  <c r="AL778" i="3" s="1"/>
  <c r="AJ782" i="3"/>
  <c r="AL782" i="3" s="1"/>
  <c r="AJ786" i="3"/>
  <c r="AL786" i="3" s="1"/>
  <c r="AJ787" i="3"/>
  <c r="AL787" i="3" s="1"/>
  <c r="AJ788" i="3"/>
  <c r="AL788" i="3" s="1"/>
  <c r="AJ790" i="3"/>
  <c r="AL790" i="3" s="1"/>
  <c r="AJ791" i="3"/>
  <c r="AL791" i="3" s="1"/>
  <c r="AJ792" i="3"/>
  <c r="AL792" i="3" s="1"/>
  <c r="AJ794" i="3"/>
  <c r="AL794" i="3" s="1"/>
  <c r="AJ793" i="3"/>
  <c r="AL793" i="3" s="1"/>
  <c r="AJ800" i="3"/>
  <c r="AL800" i="3" s="1"/>
  <c r="AJ802" i="3"/>
  <c r="AL802" i="3" s="1"/>
  <c r="AJ806" i="3"/>
  <c r="AL806" i="3" s="1"/>
  <c r="AJ804" i="3"/>
  <c r="AL804" i="3" s="1"/>
  <c r="AJ808" i="3"/>
  <c r="AL808" i="3" s="1"/>
  <c r="AJ809" i="3"/>
  <c r="AL809" i="3" s="1"/>
  <c r="AJ811" i="3"/>
  <c r="AL811" i="3" s="1"/>
  <c r="AJ815" i="3"/>
  <c r="AL815" i="3" s="1"/>
  <c r="AJ814" i="3"/>
  <c r="AL814" i="3" s="1"/>
  <c r="AJ816" i="3"/>
  <c r="AL816" i="3" s="1"/>
  <c r="AJ818" i="3"/>
  <c r="AL818" i="3" s="1"/>
  <c r="AJ820" i="3"/>
  <c r="AL820" i="3" s="1"/>
  <c r="AJ819" i="3"/>
  <c r="AL819" i="3" s="1"/>
  <c r="AJ821" i="3"/>
  <c r="AL821" i="3" s="1"/>
  <c r="AJ823" i="3"/>
  <c r="AL823" i="3" s="1"/>
  <c r="AJ825" i="3"/>
  <c r="AL825" i="3" s="1"/>
  <c r="AJ826" i="3"/>
  <c r="AL826" i="3" s="1"/>
  <c r="AJ829" i="3"/>
  <c r="AL829" i="3" s="1"/>
  <c r="AJ828" i="3"/>
  <c r="AL828" i="3" s="1"/>
  <c r="AJ832" i="3"/>
  <c r="AL832" i="3" s="1"/>
  <c r="AJ834" i="3"/>
  <c r="AL834" i="3" s="1"/>
  <c r="AJ835" i="3"/>
  <c r="AL835" i="3" s="1"/>
  <c r="AJ839" i="3"/>
  <c r="AL839" i="3" s="1"/>
  <c r="AJ838" i="3"/>
  <c r="AL838" i="3" s="1"/>
  <c r="AJ840" i="3"/>
  <c r="AL840" i="3" s="1"/>
  <c r="AJ847" i="3"/>
  <c r="AL847" i="3" s="1"/>
  <c r="AJ848" i="3"/>
  <c r="AL848" i="3" s="1"/>
  <c r="AJ850" i="3"/>
  <c r="AL850" i="3" s="1"/>
  <c r="AJ851" i="3"/>
  <c r="AL851" i="3" s="1"/>
  <c r="AJ855" i="3"/>
  <c r="AL855" i="3" s="1"/>
  <c r="AJ856" i="3"/>
  <c r="AL856" i="3" s="1"/>
  <c r="AJ858" i="3"/>
  <c r="AL858" i="3" s="1"/>
  <c r="AJ860" i="3"/>
  <c r="AL860" i="3" s="1"/>
  <c r="AJ861" i="3"/>
  <c r="AL861" i="3" s="1"/>
  <c r="AJ863" i="3"/>
  <c r="AL863" i="3" s="1"/>
  <c r="AJ866" i="3"/>
  <c r="AL866" i="3" s="1"/>
  <c r="AJ868" i="3"/>
  <c r="AL868" i="3" s="1"/>
  <c r="AJ870" i="3"/>
  <c r="AL870" i="3" s="1"/>
  <c r="AJ871" i="3"/>
  <c r="AL871" i="3" s="1"/>
  <c r="AJ872" i="3"/>
  <c r="AL872" i="3" s="1"/>
  <c r="AJ873" i="3"/>
  <c r="AL873" i="3" s="1"/>
  <c r="AJ875" i="3"/>
  <c r="AL875" i="3" s="1"/>
  <c r="AJ880" i="3"/>
  <c r="AL880" i="3" s="1"/>
  <c r="AJ882" i="3"/>
  <c r="AL882" i="3" s="1"/>
  <c r="AJ886" i="3"/>
  <c r="AL886" i="3" s="1"/>
  <c r="AJ887" i="3"/>
  <c r="AL887" i="3" s="1"/>
  <c r="AJ889" i="3"/>
  <c r="AL889" i="3" s="1"/>
  <c r="AJ892" i="3"/>
  <c r="AL892" i="3" s="1"/>
  <c r="AJ901" i="3"/>
  <c r="AL901" i="3" s="1"/>
  <c r="AJ903" i="3"/>
  <c r="AL903" i="3" s="1"/>
  <c r="AJ908" i="3"/>
  <c r="AL908" i="3" s="1"/>
  <c r="AJ912" i="3"/>
  <c r="AL912" i="3" s="1"/>
  <c r="AJ916" i="3"/>
  <c r="AL916" i="3" s="1"/>
  <c r="AJ915" i="3"/>
  <c r="AL915" i="3" s="1"/>
  <c r="AJ917" i="3"/>
  <c r="AL917" i="3" s="1"/>
  <c r="AJ918" i="3"/>
  <c r="AL918" i="3" s="1"/>
  <c r="AJ922" i="3"/>
  <c r="AL922" i="3" s="1"/>
  <c r="AJ920" i="3"/>
  <c r="AL920" i="3" s="1"/>
  <c r="AJ927" i="3"/>
  <c r="AL927" i="3" s="1"/>
  <c r="AJ925" i="3"/>
  <c r="AL925" i="3" s="1"/>
  <c r="AJ929" i="3"/>
  <c r="AL929" i="3" s="1"/>
  <c r="AJ931" i="3"/>
  <c r="AL931" i="3" s="1"/>
  <c r="AJ938" i="3"/>
  <c r="AL938" i="3" s="1"/>
  <c r="AJ939" i="3"/>
  <c r="AL939" i="3" s="1"/>
  <c r="AJ940" i="3"/>
  <c r="AL940" i="3" s="1"/>
  <c r="AJ942" i="3"/>
  <c r="AL942" i="3" s="1"/>
  <c r="AJ941" i="3"/>
  <c r="AL941" i="3" s="1"/>
  <c r="AJ950" i="3"/>
  <c r="AL950" i="3" s="1"/>
  <c r="AJ949" i="3"/>
  <c r="AL949" i="3" s="1"/>
  <c r="AJ948" i="3"/>
  <c r="AL948" i="3" s="1"/>
  <c r="AJ956" i="3"/>
  <c r="AL956" i="3" s="1"/>
  <c r="AJ953" i="3"/>
  <c r="AL953" i="3" s="1"/>
  <c r="AJ954" i="3"/>
  <c r="AL954" i="3" s="1"/>
  <c r="AJ957" i="3"/>
  <c r="AL957" i="3" s="1"/>
  <c r="AJ959" i="3"/>
  <c r="AL959" i="3" s="1"/>
  <c r="AJ961" i="3"/>
  <c r="AL961" i="3" s="1"/>
  <c r="AJ960" i="3"/>
  <c r="AL960" i="3" s="1"/>
  <c r="AJ962" i="3"/>
  <c r="AL962" i="3" s="1"/>
  <c r="AJ963" i="3"/>
  <c r="AL963" i="3" s="1"/>
  <c r="AJ964" i="3"/>
  <c r="AL964" i="3" s="1"/>
  <c r="AJ965" i="3"/>
  <c r="AL965" i="3" s="1"/>
  <c r="AJ967" i="3"/>
  <c r="AL967" i="3" s="1"/>
  <c r="AJ966" i="3"/>
  <c r="AL966" i="3" s="1"/>
  <c r="AJ972" i="3"/>
  <c r="AL972" i="3" s="1"/>
  <c r="AJ975" i="3"/>
  <c r="AL975" i="3" s="1"/>
  <c r="AJ978" i="3"/>
  <c r="AL978" i="3" s="1"/>
  <c r="AJ976" i="3"/>
  <c r="AL976" i="3" s="1"/>
  <c r="AJ977" i="3"/>
  <c r="AL977" i="3" s="1"/>
  <c r="AJ982" i="3"/>
  <c r="AL982" i="3" s="1"/>
  <c r="AJ980" i="3"/>
  <c r="AL980" i="3" s="1"/>
  <c r="AJ983" i="3"/>
  <c r="AL983" i="3" s="1"/>
  <c r="AJ984" i="3"/>
  <c r="AL984" i="3" s="1"/>
  <c r="AJ991" i="3"/>
  <c r="AL991" i="3" s="1"/>
  <c r="AJ994" i="3"/>
  <c r="AL994" i="3" s="1"/>
  <c r="AJ993" i="3"/>
  <c r="AL993" i="3" s="1"/>
  <c r="AJ995" i="3"/>
  <c r="AL995" i="3" s="1"/>
  <c r="AJ996" i="3"/>
  <c r="AL996" i="3" s="1"/>
  <c r="AJ997" i="3"/>
  <c r="AL997" i="3" s="1"/>
  <c r="AJ1001" i="3"/>
  <c r="AL1001" i="3" s="1"/>
  <c r="AJ1000" i="3"/>
  <c r="AL1000" i="3" s="1"/>
  <c r="E1007" i="3"/>
  <c r="C1072" i="15" s="1"/>
  <c r="J94" i="6"/>
  <c r="J114" i="6"/>
  <c r="J107" i="6"/>
  <c r="J82" i="6"/>
  <c r="J86" i="6"/>
  <c r="J81" i="6"/>
  <c r="J84" i="6"/>
  <c r="J85" i="6"/>
  <c r="J95" i="6"/>
  <c r="J90" i="6"/>
  <c r="J115" i="6"/>
  <c r="J116" i="6"/>
  <c r="J92" i="6"/>
  <c r="J83" i="6"/>
  <c r="J113" i="6"/>
  <c r="J105" i="6"/>
  <c r="J103" i="6"/>
  <c r="J91" i="6"/>
  <c r="J108" i="6"/>
  <c r="J96" i="6"/>
  <c r="J106" i="6"/>
  <c r="J117" i="6"/>
  <c r="J93" i="6"/>
  <c r="J102" i="6"/>
  <c r="J104" i="6"/>
  <c r="J112" i="6"/>
  <c r="J109" i="6"/>
  <c r="J111" i="6"/>
  <c r="J87" i="6"/>
  <c r="J110" i="6"/>
  <c r="J88" i="6"/>
  <c r="J89" i="6"/>
  <c r="C1007" i="3"/>
  <c r="AJ1004" i="3"/>
  <c r="AL1004" i="3" s="1"/>
  <c r="G1060" i="7"/>
  <c r="P1060" i="7" a="1"/>
  <c r="P1060" i="7" s="1"/>
  <c r="S1060" i="7" a="1"/>
  <c r="S1060" i="7" s="1"/>
  <c r="L1060" i="7" a="1"/>
  <c r="L1060" i="7" s="1"/>
  <c r="O1060" i="7" a="1"/>
  <c r="O1060" i="7" s="1"/>
  <c r="W1060" i="7" a="1"/>
  <c r="W1060" i="7" s="1"/>
  <c r="D1060" i="7"/>
  <c r="K1060" i="7" a="1"/>
  <c r="K1060" i="7" s="1"/>
  <c r="T1060" i="7" a="1"/>
  <c r="T1060" i="7" s="1"/>
  <c r="X1060" i="7" a="1"/>
  <c r="X1060" i="7" s="1"/>
  <c r="H1058" i="7"/>
  <c r="AQ1003" i="3"/>
  <c r="J1059" i="7"/>
  <c r="AH1004" i="3"/>
  <c r="P1069" i="15" s="1"/>
  <c r="AP1004" i="3"/>
  <c r="B1006" i="3"/>
  <c r="Z1059" i="7"/>
  <c r="Y1059" i="7"/>
  <c r="E1061" i="7"/>
  <c r="D70" i="21"/>
  <c r="D70" i="6" l="1"/>
  <c r="B1072" i="15"/>
  <c r="P9" i="20"/>
  <c r="P10" i="20"/>
  <c r="F10" i="20"/>
  <c r="F7" i="20"/>
  <c r="P19" i="20"/>
  <c r="P7" i="20"/>
  <c r="P17" i="20"/>
  <c r="F9" i="20"/>
  <c r="U20" i="20"/>
  <c r="AJ486" i="3"/>
  <c r="AL486" i="3" s="1"/>
  <c r="AJ482" i="3"/>
  <c r="AL482" i="3" s="1"/>
  <c r="AJ474" i="3"/>
  <c r="AL474" i="3" s="1"/>
  <c r="AJ464" i="3"/>
  <c r="AL464" i="3" s="1"/>
  <c r="AJ472" i="3"/>
  <c r="AL472" i="3" s="1"/>
  <c r="AJ466" i="3"/>
  <c r="AL466" i="3" s="1"/>
  <c r="AJ491" i="3"/>
  <c r="AL491" i="3" s="1"/>
  <c r="AJ490" i="3"/>
  <c r="AL490" i="3" s="1"/>
  <c r="AJ484" i="3"/>
  <c r="AL484" i="3" s="1"/>
  <c r="AJ477" i="3"/>
  <c r="AL477" i="3" s="1"/>
  <c r="AJ471" i="3"/>
  <c r="AL471" i="3" s="1"/>
  <c r="AJ479" i="3"/>
  <c r="AL479" i="3" s="1"/>
  <c r="AJ476" i="3"/>
  <c r="AL476" i="3" s="1"/>
  <c r="AJ470" i="3"/>
  <c r="AL470" i="3" s="1"/>
  <c r="AJ467" i="3"/>
  <c r="AL467" i="3" s="1"/>
  <c r="AJ463" i="3"/>
  <c r="AL463" i="3" s="1"/>
  <c r="AJ481" i="3"/>
  <c r="AL481" i="3" s="1"/>
  <c r="AJ478" i="3"/>
  <c r="AL478" i="3" s="1"/>
  <c r="AJ473" i="3"/>
  <c r="AL473" i="3" s="1"/>
  <c r="AJ469" i="3"/>
  <c r="AL469" i="3" s="1"/>
  <c r="AJ1005" i="3"/>
  <c r="AL1005" i="3" s="1"/>
  <c r="AM273" i="3" a="1"/>
  <c r="AM273" i="3" s="1"/>
  <c r="AO273" i="3" s="1"/>
  <c r="AJ68" i="3" a="1"/>
  <c r="AJ68" i="3" s="1"/>
  <c r="AL68" i="3" s="1"/>
  <c r="AJ99" i="3" a="1"/>
  <c r="AJ99" i="3" s="1"/>
  <c r="AL99" i="3" s="1"/>
  <c r="AJ261" i="3" a="1"/>
  <c r="AJ261" i="3" s="1"/>
  <c r="AL261" i="3" s="1"/>
  <c r="AJ95" i="3" a="1"/>
  <c r="AJ95" i="3" s="1"/>
  <c r="AL95" i="3" s="1"/>
  <c r="AJ115" i="3" a="1"/>
  <c r="AJ115" i="3" s="1"/>
  <c r="AL115" i="3" s="1"/>
  <c r="AM151" i="3" a="1"/>
  <c r="AM151" i="3" s="1"/>
  <c r="AO151" i="3" s="1"/>
  <c r="AM445" i="3" a="1"/>
  <c r="AM445" i="3" s="1"/>
  <c r="AO445" i="3" s="1"/>
  <c r="AM103" i="3" a="1"/>
  <c r="AM103" i="3" s="1"/>
  <c r="AO103" i="3" s="1"/>
  <c r="AM167" i="3" a="1"/>
  <c r="AM167" i="3" s="1"/>
  <c r="AO167" i="3" s="1"/>
  <c r="AM293" i="3" a="1"/>
  <c r="AM293" i="3" s="1"/>
  <c r="AO293" i="3" s="1"/>
  <c r="AM397" i="3" a="1"/>
  <c r="AM397" i="3" s="1"/>
  <c r="AO397" i="3" s="1"/>
  <c r="AJ131" i="3" a="1"/>
  <c r="AJ131" i="3" s="1"/>
  <c r="AL131" i="3" s="1"/>
  <c r="AJ87" i="3" a="1"/>
  <c r="AJ87" i="3" s="1"/>
  <c r="AL87" i="3" s="1"/>
  <c r="AM387" i="3" a="1"/>
  <c r="AM387" i="3" s="1"/>
  <c r="AO387" i="3" s="1"/>
  <c r="AJ155" i="3" a="1"/>
  <c r="AJ155" i="3" s="1"/>
  <c r="AL155" i="3" s="1"/>
  <c r="AM18" i="3" a="1"/>
  <c r="AM18" i="3" s="1"/>
  <c r="AO18" i="3" s="1"/>
  <c r="AM439" i="3" a="1"/>
  <c r="AM439" i="3" s="1"/>
  <c r="AO439" i="3" s="1"/>
  <c r="AM37" i="3" a="1"/>
  <c r="AM37" i="3" s="1"/>
  <c r="AO37" i="3" s="1"/>
  <c r="AJ157" i="3" a="1"/>
  <c r="AJ157" i="3" s="1"/>
  <c r="AL157" i="3" s="1"/>
  <c r="AM108" i="3" a="1"/>
  <c r="AM108" i="3" s="1"/>
  <c r="AO108" i="3" s="1"/>
  <c r="AJ76" i="3" a="1"/>
  <c r="AJ76" i="3" s="1"/>
  <c r="AL76" i="3" s="1"/>
  <c r="AJ147" i="3" a="1"/>
  <c r="AJ147" i="3" s="1"/>
  <c r="AL147" i="3" s="1"/>
  <c r="AM367" i="3" a="1"/>
  <c r="AM367" i="3" s="1"/>
  <c r="AO367" i="3" s="1"/>
  <c r="AJ123" i="3" a="1"/>
  <c r="AJ123" i="3" s="1"/>
  <c r="AL123" i="3" s="1"/>
  <c r="AM83" i="3" a="1"/>
  <c r="AM83" i="3" s="1"/>
  <c r="AO83" i="3" s="1"/>
  <c r="AM423" i="3" a="1"/>
  <c r="AM423" i="3" s="1"/>
  <c r="AO423" i="3" s="1"/>
  <c r="AM140" i="3" a="1"/>
  <c r="AM140" i="3" s="1"/>
  <c r="AO140" i="3" s="1"/>
  <c r="AM61" i="3" a="1"/>
  <c r="AM61" i="3" s="1"/>
  <c r="AO61" i="3" s="1"/>
  <c r="AM71" i="3" a="1"/>
  <c r="AM71" i="3" s="1"/>
  <c r="AO71" i="3" s="1"/>
  <c r="AM347" i="3" a="1"/>
  <c r="AM347" i="3" s="1"/>
  <c r="AO347" i="3" s="1"/>
  <c r="AM10" i="3" a="1"/>
  <c r="AM10" i="3" s="1"/>
  <c r="AO10" i="3" s="1"/>
  <c r="AM213" i="3" a="1"/>
  <c r="AM213" i="3" s="1"/>
  <c r="AO213" i="3" s="1"/>
  <c r="AM433" i="3" a="1"/>
  <c r="AM433" i="3" s="1"/>
  <c r="AO433" i="3" s="1"/>
  <c r="AM305" i="3" a="1"/>
  <c r="AM305" i="3" s="1"/>
  <c r="AO305" i="3" s="1"/>
  <c r="AJ203" i="3" a="1"/>
  <c r="AJ203" i="3" s="1"/>
  <c r="AL203" i="3" s="1"/>
  <c r="AM231" i="3" a="1"/>
  <c r="AM231" i="3" s="1"/>
  <c r="AO231" i="3" s="1"/>
  <c r="AJ185" i="3" a="1"/>
  <c r="AJ185" i="3" s="1"/>
  <c r="AL185" i="3" s="1"/>
  <c r="AJ65" i="3" a="1"/>
  <c r="AJ65" i="3" s="1"/>
  <c r="AL65" i="3" s="1"/>
  <c r="AM235" i="3" a="1"/>
  <c r="AM235" i="3" s="1"/>
  <c r="AO235" i="3" s="1"/>
  <c r="AM185" i="3" a="1"/>
  <c r="AM185" i="3" s="1"/>
  <c r="AO185" i="3" s="1"/>
  <c r="AJ217" i="3" a="1"/>
  <c r="AJ217" i="3" s="1"/>
  <c r="AL217" i="3" s="1"/>
  <c r="AJ117" i="3" a="1"/>
  <c r="AJ117" i="3" s="1"/>
  <c r="AL117" i="3" s="1"/>
  <c r="AJ281" i="3" a="1"/>
  <c r="AJ281" i="3" s="1"/>
  <c r="AL281" i="3" s="1"/>
  <c r="AM125" i="3" a="1"/>
  <c r="AM125" i="3" s="1"/>
  <c r="AO125" i="3" s="1"/>
  <c r="AJ301" i="3" a="1"/>
  <c r="AJ301" i="3" s="1"/>
  <c r="AL301" i="3" s="1"/>
  <c r="AM299" i="3" a="1"/>
  <c r="AM299" i="3" s="1"/>
  <c r="AO299" i="3" s="1"/>
  <c r="AM227" i="3" a="1"/>
  <c r="AM227" i="3" s="1"/>
  <c r="AO227" i="3" s="1"/>
  <c r="AM407" i="3" a="1"/>
  <c r="AM407" i="3" s="1"/>
  <c r="AO407" i="3" s="1"/>
  <c r="AM339" i="3" a="1"/>
  <c r="AM339" i="3" s="1"/>
  <c r="AO339" i="3" s="1"/>
  <c r="AJ251" i="3" a="1"/>
  <c r="AJ251" i="3" s="1"/>
  <c r="AL251" i="3" s="1"/>
  <c r="AM75" i="3" a="1"/>
  <c r="AM75" i="3" s="1"/>
  <c r="AO75" i="3" s="1"/>
  <c r="AM105" i="3" a="1"/>
  <c r="AM105" i="3" s="1"/>
  <c r="AO105" i="3" s="1"/>
  <c r="AJ233" i="3" a="1"/>
  <c r="AJ233" i="3" s="1"/>
  <c r="AL233" i="3" s="1"/>
  <c r="AJ75" i="3" a="1"/>
  <c r="AJ75" i="3" s="1"/>
  <c r="AL75" i="3" s="1"/>
  <c r="AJ83" i="3" a="1"/>
  <c r="AJ83" i="3" s="1"/>
  <c r="AL83" i="3" s="1"/>
  <c r="AJ224" i="3" a="1"/>
  <c r="AJ224" i="3" s="1"/>
  <c r="AL224" i="3" s="1"/>
  <c r="AJ285" i="3" a="1"/>
  <c r="AJ285" i="3" s="1"/>
  <c r="AL285" i="3" s="1"/>
  <c r="AM119" i="3" a="1"/>
  <c r="AM119" i="3" s="1"/>
  <c r="AO119" i="3" s="1"/>
  <c r="AM91" i="3" a="1"/>
  <c r="AM91" i="3" s="1"/>
  <c r="AO91" i="3" s="1"/>
  <c r="AM441" i="3" a="1"/>
  <c r="AM441" i="3" s="1"/>
  <c r="AO441" i="3" s="1"/>
  <c r="AJ433" i="3" a="1"/>
  <c r="AJ433" i="3" s="1"/>
  <c r="AL433" i="3" s="1"/>
  <c r="AJ389" i="3" a="1"/>
  <c r="AJ389" i="3" s="1"/>
  <c r="AL389" i="3" s="1"/>
  <c r="AM133" i="3" a="1"/>
  <c r="AM133" i="3" s="1"/>
  <c r="AO133" i="3" s="1"/>
  <c r="AJ229" i="3" a="1"/>
  <c r="AJ229" i="3" s="1"/>
  <c r="AL229" i="3" s="1"/>
  <c r="AM36" i="3" a="1"/>
  <c r="AM36" i="3" s="1"/>
  <c r="AO36" i="3" s="1"/>
  <c r="AM173" i="3" a="1"/>
  <c r="AM173" i="3" s="1"/>
  <c r="AO173" i="3" s="1"/>
  <c r="AM205" i="3" a="1"/>
  <c r="AM205" i="3" s="1"/>
  <c r="AO205" i="3" s="1"/>
  <c r="AM60" i="3" a="1"/>
  <c r="AM60" i="3" s="1"/>
  <c r="AO60" i="3" s="1"/>
  <c r="AJ353" i="3" a="1"/>
  <c r="AJ353" i="3" s="1"/>
  <c r="AL353" i="3" s="1"/>
  <c r="AM55" i="3" a="1"/>
  <c r="AM55" i="3" s="1"/>
  <c r="AO55" i="3" s="1"/>
  <c r="AM46" i="3" a="1"/>
  <c r="AM46" i="3" s="1"/>
  <c r="AO46" i="3" s="1"/>
  <c r="AM457" i="3" a="1"/>
  <c r="AM457" i="3" s="1"/>
  <c r="AO457" i="3" s="1"/>
  <c r="AM147" i="3" a="1"/>
  <c r="AM147" i="3" s="1"/>
  <c r="AO147" i="3" s="1"/>
  <c r="AM191" i="3" a="1"/>
  <c r="AM191" i="3" s="1"/>
  <c r="AO191" i="3" s="1"/>
  <c r="AJ211" i="3" a="1"/>
  <c r="AJ211" i="3" s="1"/>
  <c r="AL211" i="3" s="1"/>
  <c r="AM301" i="3" a="1"/>
  <c r="AM301" i="3" s="1"/>
  <c r="AO301" i="3" s="1"/>
  <c r="AM132" i="3" a="1"/>
  <c r="AM132" i="3" s="1"/>
  <c r="AO132" i="3" s="1"/>
  <c r="AJ277" i="3" a="1"/>
  <c r="AJ277" i="3" s="1"/>
  <c r="AL277" i="3" s="1"/>
  <c r="AM49" i="3" a="1"/>
  <c r="AM49" i="3" s="1"/>
  <c r="AO49" i="3" s="1"/>
  <c r="AM47" i="3" a="1"/>
  <c r="AM47" i="3" s="1"/>
  <c r="AO47" i="3" s="1"/>
  <c r="AM431" i="3" a="1"/>
  <c r="AM431" i="3" s="1"/>
  <c r="AO431" i="3" s="1"/>
  <c r="AM343" i="3" a="1"/>
  <c r="AM343" i="3" s="1"/>
  <c r="AO343" i="3" s="1"/>
  <c r="AJ403" i="3" a="1"/>
  <c r="AJ403" i="3" s="1"/>
  <c r="AL403" i="3" s="1"/>
  <c r="AJ305" i="3" a="1"/>
  <c r="AJ305" i="3" s="1"/>
  <c r="AL305" i="3" s="1"/>
  <c r="AM253" i="3" a="1"/>
  <c r="AM253" i="3" s="1"/>
  <c r="AO253" i="3" s="1"/>
  <c r="AJ24" i="3" a="1"/>
  <c r="AJ24" i="3" s="1"/>
  <c r="AL24" i="3" s="1"/>
  <c r="AJ67" i="3" a="1"/>
  <c r="AJ67" i="3" s="1"/>
  <c r="AL67" i="3" s="1"/>
  <c r="AM317" i="3" a="1"/>
  <c r="AM317" i="3" s="1"/>
  <c r="AO317" i="3" s="1"/>
  <c r="AJ148" i="3" a="1"/>
  <c r="AJ148" i="3" s="1"/>
  <c r="AL148" i="3" s="1"/>
  <c r="AM124" i="3" a="1"/>
  <c r="AM124" i="3" s="1"/>
  <c r="AO124" i="3" s="1"/>
  <c r="AM66" i="3" a="1"/>
  <c r="AM66" i="3" s="1"/>
  <c r="AO66" i="3" s="1"/>
  <c r="AM307" i="3" a="1"/>
  <c r="AM307" i="3" s="1"/>
  <c r="AO307" i="3" s="1"/>
  <c r="AM200" i="3" a="1"/>
  <c r="AM200" i="3" s="1"/>
  <c r="AO200" i="3" s="1"/>
  <c r="AJ223" i="3" a="1"/>
  <c r="AJ223" i="3" s="1"/>
  <c r="AL223" i="3" s="1"/>
  <c r="AJ57" i="3" a="1"/>
  <c r="AJ57" i="3" s="1"/>
  <c r="AL57" i="3" s="1"/>
  <c r="AM373" i="3" a="1"/>
  <c r="AM373" i="3" s="1"/>
  <c r="AO373" i="3" s="1"/>
  <c r="AJ457" i="3" a="1"/>
  <c r="AJ457" i="3" s="1"/>
  <c r="AL457" i="3" s="1"/>
  <c r="AM277" i="3" a="1"/>
  <c r="AM277" i="3" s="1"/>
  <c r="AO277" i="3" s="1"/>
  <c r="AJ409" i="3" a="1"/>
  <c r="AJ409" i="3" s="1"/>
  <c r="AL409" i="3" s="1"/>
  <c r="AJ141" i="3" a="1"/>
  <c r="AJ141" i="3" s="1"/>
  <c r="AL141" i="3" s="1"/>
  <c r="AM233" i="3" a="1"/>
  <c r="AM233" i="3" s="1"/>
  <c r="AO233" i="3" s="1"/>
  <c r="AJ289" i="3" a="1"/>
  <c r="AJ289" i="3" s="1"/>
  <c r="AL289" i="3" s="1"/>
  <c r="AM413" i="3" a="1"/>
  <c r="AM413" i="3" s="1"/>
  <c r="AO413" i="3" s="1"/>
  <c r="AJ81" i="3" a="1"/>
  <c r="AJ81" i="3" s="1"/>
  <c r="AL81" i="3" s="1"/>
  <c r="AJ435" i="3" a="1"/>
  <c r="AJ435" i="3" s="1"/>
  <c r="AL435" i="3" s="1"/>
  <c r="AM131" i="3" a="1"/>
  <c r="AM131" i="3" s="1"/>
  <c r="AO131" i="3" s="1"/>
  <c r="AJ151" i="3" a="1"/>
  <c r="AJ151" i="3" s="1"/>
  <c r="AL151" i="3" s="1"/>
  <c r="AM109" i="3" a="1"/>
  <c r="AM109" i="3" s="1"/>
  <c r="AO109" i="3" s="1"/>
  <c r="AJ145" i="3" a="1"/>
  <c r="AJ145" i="3" s="1"/>
  <c r="AL145" i="3" s="1"/>
  <c r="AJ79" i="3" a="1"/>
  <c r="AJ79" i="3" s="1"/>
  <c r="AL79" i="3" s="1"/>
  <c r="AM369" i="3" a="1"/>
  <c r="AM369" i="3" s="1"/>
  <c r="AO369" i="3" s="1"/>
  <c r="AM39" i="3" a="1"/>
  <c r="AM39" i="3" s="1"/>
  <c r="AO39" i="3" s="1"/>
  <c r="AJ60" i="3" a="1"/>
  <c r="AJ60" i="3" s="1"/>
  <c r="AL60" i="3" s="1"/>
  <c r="AM329" i="3" a="1"/>
  <c r="AM329" i="3" s="1"/>
  <c r="AO329" i="3" s="1"/>
  <c r="AJ133" i="3" a="1"/>
  <c r="AJ133" i="3" s="1"/>
  <c r="AL133" i="3" s="1"/>
  <c r="AJ377" i="3" a="1"/>
  <c r="AJ377" i="3" s="1"/>
  <c r="AL377" i="3" s="1"/>
  <c r="AJ411" i="3" a="1"/>
  <c r="AJ411" i="3" s="1"/>
  <c r="AL411" i="3" s="1"/>
  <c r="AJ139" i="3" a="1"/>
  <c r="AJ139" i="3" s="1"/>
  <c r="AL139" i="3" s="1"/>
  <c r="AJ205" i="3" a="1"/>
  <c r="AJ205" i="3" s="1"/>
  <c r="AL205" i="3" s="1"/>
  <c r="AM183" i="3" a="1"/>
  <c r="AM183" i="3" s="1"/>
  <c r="AO183" i="3" s="1"/>
  <c r="AM223" i="3" a="1"/>
  <c r="AM223" i="3" s="1"/>
  <c r="AO223" i="3" s="1"/>
  <c r="AM220" i="3" a="1"/>
  <c r="AM220" i="3" s="1"/>
  <c r="AO220" i="3" s="1"/>
  <c r="AJ59" i="3" a="1"/>
  <c r="AJ59" i="3" s="1"/>
  <c r="AL59" i="3" s="1"/>
  <c r="AM93" i="3" a="1"/>
  <c r="AM93" i="3" s="1"/>
  <c r="AO93" i="3" s="1"/>
  <c r="AJ15" i="3" a="1"/>
  <c r="AJ15" i="3" s="1"/>
  <c r="AL15" i="3" s="1"/>
  <c r="AM411" i="3" a="1"/>
  <c r="AM411" i="3" s="1"/>
  <c r="AO411" i="3" s="1"/>
  <c r="AJ299" i="3" a="1"/>
  <c r="AJ299" i="3" s="1"/>
  <c r="AL299" i="3" s="1"/>
  <c r="AJ287" i="3" a="1"/>
  <c r="AJ287" i="3" s="1"/>
  <c r="AL287" i="3" s="1"/>
  <c r="AJ309" i="3" a="1"/>
  <c r="AJ309" i="3" s="1"/>
  <c r="AL309" i="3" s="1"/>
  <c r="AJ34" i="3" a="1"/>
  <c r="AJ34" i="3" s="1"/>
  <c r="AL34" i="3" s="1"/>
  <c r="AM117" i="3" a="1"/>
  <c r="AM117" i="3" s="1"/>
  <c r="AO117" i="3" s="1"/>
  <c r="AJ61" i="3" a="1"/>
  <c r="AJ61" i="3" s="1"/>
  <c r="AL61" i="3" s="1"/>
  <c r="AM349" i="3" a="1"/>
  <c r="AM349" i="3" s="1"/>
  <c r="AO349" i="3" s="1"/>
  <c r="AJ89" i="3" a="1"/>
  <c r="AJ89" i="3" s="1"/>
  <c r="AL89" i="3" s="1"/>
  <c r="AJ46" i="3" a="1"/>
  <c r="AJ46" i="3" s="1"/>
  <c r="AL46" i="3" s="1"/>
  <c r="AJ137" i="3" a="1"/>
  <c r="AJ137" i="3" s="1"/>
  <c r="AL137" i="3" s="1"/>
  <c r="AJ343" i="3" a="1"/>
  <c r="AJ343" i="3" s="1"/>
  <c r="AL343" i="3" s="1"/>
  <c r="AM116" i="3" a="1"/>
  <c r="AM116" i="3" s="1"/>
  <c r="AO116" i="3" s="1"/>
  <c r="AJ108" i="3" a="1"/>
  <c r="AJ108" i="3" s="1"/>
  <c r="AL108" i="3" s="1"/>
  <c r="AJ92" i="3" a="1"/>
  <c r="AJ92" i="3" s="1"/>
  <c r="AL92" i="3" s="1"/>
  <c r="AJ32" i="3" a="1"/>
  <c r="AJ32" i="3" s="1"/>
  <c r="AL32" i="3" s="1"/>
  <c r="AJ429" i="3" a="1"/>
  <c r="AJ429" i="3" s="1"/>
  <c r="AL429" i="3" s="1"/>
  <c r="AM148" i="3" a="1"/>
  <c r="AM148" i="3" s="1"/>
  <c r="AO148" i="3" s="1"/>
  <c r="AJ345" i="3" a="1"/>
  <c r="AJ345" i="3" s="1"/>
  <c r="AL345" i="3" s="1"/>
  <c r="AJ111" i="3" a="1"/>
  <c r="AJ111" i="3" s="1"/>
  <c r="AL111" i="3" s="1"/>
  <c r="AM267" i="3" a="1"/>
  <c r="AM267" i="3" s="1"/>
  <c r="AO267" i="3" s="1"/>
  <c r="AM24" i="3" a="1"/>
  <c r="AM24" i="3" s="1"/>
  <c r="AO24" i="3" s="1"/>
  <c r="AM175" i="3" a="1"/>
  <c r="AM175" i="3" s="1"/>
  <c r="AO175" i="3" s="1"/>
  <c r="AJ257" i="3" a="1"/>
  <c r="AJ257" i="3" s="1"/>
  <c r="AL257" i="3" s="1"/>
  <c r="AJ219" i="3" a="1"/>
  <c r="AJ219" i="3" s="1"/>
  <c r="AL219" i="3" s="1"/>
  <c r="AM461" i="3" a="1"/>
  <c r="AM461" i="3" s="1"/>
  <c r="AO461" i="3" s="1"/>
  <c r="AM355" i="3" a="1"/>
  <c r="AM355" i="3" s="1"/>
  <c r="AO355" i="3" s="1"/>
  <c r="AM57" i="3" a="1"/>
  <c r="AM57" i="3" s="1"/>
  <c r="AO57" i="3" s="1"/>
  <c r="AJ33" i="3" a="1"/>
  <c r="AJ33" i="3" s="1"/>
  <c r="AL33" i="3" s="1"/>
  <c r="AJ177" i="3" a="1"/>
  <c r="AJ177" i="3" s="1"/>
  <c r="AL177" i="3" s="1"/>
  <c r="AJ112" i="3" a="1"/>
  <c r="AJ112" i="3" s="1"/>
  <c r="AL112" i="3" s="1"/>
  <c r="AM309" i="3" a="1"/>
  <c r="AM309" i="3" s="1"/>
  <c r="AO309" i="3" s="1"/>
  <c r="AJ197" i="3" a="1"/>
  <c r="AJ197" i="3" s="1"/>
  <c r="AL197" i="3" s="1"/>
  <c r="AM64" i="3" a="1"/>
  <c r="AM64" i="3" s="1"/>
  <c r="AO64" i="3" s="1"/>
  <c r="AJ275" i="3" a="1"/>
  <c r="AJ275" i="3" s="1"/>
  <c r="AL275" i="3" s="1"/>
  <c r="AJ245" i="3" a="1"/>
  <c r="AJ245" i="3" s="1"/>
  <c r="AL245" i="3" s="1"/>
  <c r="AM62" i="3" a="1"/>
  <c r="AM62" i="3" s="1"/>
  <c r="AO62" i="3" s="1"/>
  <c r="AJ11" i="3" a="1"/>
  <c r="AJ11" i="3" s="1"/>
  <c r="AL11" i="3" s="1"/>
  <c r="AM247" i="3" a="1"/>
  <c r="AM247" i="3" s="1"/>
  <c r="AO247" i="3" s="1"/>
  <c r="AM168" i="3" a="1"/>
  <c r="AM168" i="3" s="1"/>
  <c r="AO168" i="3" s="1"/>
  <c r="AJ405" i="3" a="1"/>
  <c r="AJ405" i="3" s="1"/>
  <c r="AL405" i="3" s="1"/>
  <c r="AM249" i="3" a="1"/>
  <c r="AM249" i="3" s="1"/>
  <c r="AO249" i="3" s="1"/>
  <c r="AM325" i="3" a="1"/>
  <c r="AM325" i="3" s="1"/>
  <c r="AO325" i="3" s="1"/>
  <c r="AM50" i="3" a="1"/>
  <c r="AM50" i="3" s="1"/>
  <c r="AO50" i="3" s="1"/>
  <c r="AJ12" i="3" a="1"/>
  <c r="AJ12" i="3" s="1"/>
  <c r="AL12" i="3" s="1"/>
  <c r="AJ113" i="3" a="1"/>
  <c r="AJ113" i="3" s="1"/>
  <c r="AL113" i="3" s="1"/>
  <c r="AM88" i="3" a="1"/>
  <c r="AM88" i="3" s="1"/>
  <c r="AO88" i="3" s="1"/>
  <c r="AM163" i="3" a="1"/>
  <c r="AM163" i="3" s="1"/>
  <c r="AO163" i="3" s="1"/>
  <c r="AJ30" i="3" a="1"/>
  <c r="AJ30" i="3" s="1"/>
  <c r="AL30" i="3" s="1"/>
  <c r="AM31" i="3" a="1"/>
  <c r="AM31" i="3" s="1"/>
  <c r="AO31" i="3" s="1"/>
  <c r="AJ44" i="3" a="1"/>
  <c r="AJ44" i="3" s="1"/>
  <c r="AL44" i="3" s="1"/>
  <c r="AJ425" i="3" a="1"/>
  <c r="AJ425" i="3" s="1"/>
  <c r="AL425" i="3" s="1"/>
  <c r="AM137" i="3" a="1"/>
  <c r="AM137" i="3" s="1"/>
  <c r="AO137" i="3" s="1"/>
  <c r="AJ120" i="3" a="1"/>
  <c r="AJ120" i="3" s="1"/>
  <c r="AL120" i="3" s="1"/>
  <c r="AJ317" i="3" a="1"/>
  <c r="AJ317" i="3" s="1"/>
  <c r="AL317" i="3" s="1"/>
  <c r="AM79" i="3" a="1"/>
  <c r="AM79" i="3" s="1"/>
  <c r="AO79" i="3" s="1"/>
  <c r="AJ235" i="3" a="1"/>
  <c r="AJ235" i="3" s="1"/>
  <c r="AL235" i="3" s="1"/>
  <c r="AM217" i="3" a="1"/>
  <c r="AM217" i="3" s="1"/>
  <c r="AO217" i="3" s="1"/>
  <c r="AJ373" i="3" a="1"/>
  <c r="AJ373" i="3" s="1"/>
  <c r="AL373" i="3" s="1"/>
  <c r="AM459" i="3" a="1"/>
  <c r="AM459" i="3" s="1"/>
  <c r="AO459" i="3" s="1"/>
  <c r="AM179" i="3" a="1"/>
  <c r="AM179" i="3" s="1"/>
  <c r="AO179" i="3" s="1"/>
  <c r="AM33" i="3" a="1"/>
  <c r="AM33" i="3" s="1"/>
  <c r="AO33" i="3" s="1"/>
  <c r="AJ25" i="3" a="1"/>
  <c r="AJ25" i="3" s="1"/>
  <c r="AL25" i="3" s="1"/>
  <c r="AJ135" i="3" a="1"/>
  <c r="AJ135" i="3" s="1"/>
  <c r="AL135" i="3" s="1"/>
  <c r="AM177" i="3" a="1"/>
  <c r="AM177" i="3" s="1"/>
  <c r="AO177" i="3" s="1"/>
  <c r="AM76" i="3" a="1"/>
  <c r="AM76" i="3" s="1"/>
  <c r="AO76" i="3" s="1"/>
  <c r="AJ381" i="3" a="1"/>
  <c r="AJ381" i="3" s="1"/>
  <c r="AL381" i="3" s="1"/>
  <c r="AJ100" i="3" a="1"/>
  <c r="AJ100" i="3" s="1"/>
  <c r="AL100" i="3" s="1"/>
  <c r="AM80" i="3" a="1"/>
  <c r="AM80" i="3" s="1"/>
  <c r="AO80" i="3" s="1"/>
  <c r="AM417" i="3" a="1"/>
  <c r="AM417" i="3" s="1"/>
  <c r="AO417" i="3" s="1"/>
  <c r="AM165" i="3" a="1"/>
  <c r="AM165" i="3" s="1"/>
  <c r="AO165" i="3" s="1"/>
  <c r="AJ47" i="3" a="1"/>
  <c r="AJ47" i="3" s="1"/>
  <c r="AL47" i="3" s="1"/>
  <c r="AM85" i="3" a="1"/>
  <c r="AM85" i="3" s="1"/>
  <c r="AO85" i="3" s="1"/>
  <c r="AM261" i="3" a="1"/>
  <c r="AM261" i="3" s="1"/>
  <c r="AO261" i="3" s="1"/>
  <c r="AM41" i="3" a="1"/>
  <c r="AM41" i="3" s="1"/>
  <c r="AO41" i="3" s="1"/>
  <c r="AJ14" i="3" a="1"/>
  <c r="AJ14" i="3" s="1"/>
  <c r="AL14" i="3" s="1"/>
  <c r="AM141" i="3" a="1"/>
  <c r="AM141" i="3" s="1"/>
  <c r="AO141" i="3" s="1"/>
  <c r="AJ41" i="3" a="1"/>
  <c r="AJ41" i="3" s="1"/>
  <c r="AL41" i="3" s="1"/>
  <c r="AM53" i="3" a="1"/>
  <c r="AM53" i="3" s="1"/>
  <c r="AO53" i="3" s="1"/>
  <c r="AM115" i="3" a="1"/>
  <c r="AM115" i="3" s="1"/>
  <c r="AO115" i="3" s="1"/>
  <c r="AJ143" i="3" a="1"/>
  <c r="AJ143" i="3" s="1"/>
  <c r="AL143" i="3" s="1"/>
  <c r="AM104" i="3" a="1"/>
  <c r="AM104" i="3" s="1"/>
  <c r="AO104" i="3" s="1"/>
  <c r="AJ269" i="3" a="1"/>
  <c r="AJ269" i="3" s="1"/>
  <c r="AL269" i="3" s="1"/>
  <c r="AJ327" i="3" a="1"/>
  <c r="AJ327" i="3" s="1"/>
  <c r="AL327" i="3" s="1"/>
  <c r="AJ72" i="3" a="1"/>
  <c r="AJ72" i="3" s="1"/>
  <c r="AL72" i="3" s="1"/>
  <c r="AJ165" i="3" a="1"/>
  <c r="AJ165" i="3" s="1"/>
  <c r="AL165" i="3" s="1"/>
  <c r="AM269" i="3" a="1"/>
  <c r="AM269" i="3" s="1"/>
  <c r="AO269" i="3" s="1"/>
  <c r="AM315" i="3" a="1"/>
  <c r="AM315" i="3" s="1"/>
  <c r="AO315" i="3" s="1"/>
  <c r="AJ335" i="3" a="1"/>
  <c r="AJ335" i="3" s="1"/>
  <c r="AL335" i="3" s="1"/>
  <c r="AJ297" i="3" a="1"/>
  <c r="AJ297" i="3" s="1"/>
  <c r="AL297" i="3" s="1"/>
  <c r="AJ393" i="3" a="1"/>
  <c r="AJ393" i="3" s="1"/>
  <c r="AL393" i="3" s="1"/>
  <c r="AM409" i="3" a="1"/>
  <c r="AM409" i="3" s="1"/>
  <c r="AO409" i="3" s="1"/>
  <c r="AJ40" i="3" a="1"/>
  <c r="AJ40" i="3" s="1"/>
  <c r="AL40" i="3" s="1"/>
  <c r="AJ17" i="3" a="1"/>
  <c r="AJ17" i="3" s="1"/>
  <c r="AL17" i="3" s="1"/>
  <c r="AJ315" i="3" a="1"/>
  <c r="AJ315" i="3" s="1"/>
  <c r="AL315" i="3" s="1"/>
  <c r="AM143" i="3" a="1"/>
  <c r="AM143" i="3" s="1"/>
  <c r="AO143" i="3" s="1"/>
  <c r="AM341" i="3" a="1"/>
  <c r="AM341" i="3" s="1"/>
  <c r="AO341" i="3" s="1"/>
  <c r="AM365" i="3" a="1"/>
  <c r="AM365" i="3" s="1"/>
  <c r="AO365" i="3" s="1"/>
  <c r="AM164" i="3" a="1"/>
  <c r="AM164" i="3" s="1"/>
  <c r="AO164" i="3" s="1"/>
  <c r="AM425" i="3" a="1"/>
  <c r="AM425" i="3" s="1"/>
  <c r="AO425" i="3" s="1"/>
  <c r="AM427" i="3" a="1"/>
  <c r="AM427" i="3" s="1"/>
  <c r="AO427" i="3" s="1"/>
  <c r="AM28" i="3" a="1"/>
  <c r="AM28" i="3" s="1"/>
  <c r="AO28" i="3" s="1"/>
  <c r="AM283" i="3" a="1"/>
  <c r="AM283" i="3" s="1"/>
  <c r="AO283" i="3" s="1"/>
  <c r="AM111" i="3" a="1"/>
  <c r="AM111" i="3" s="1"/>
  <c r="AO111" i="3" s="1"/>
  <c r="AM169" i="3" a="1"/>
  <c r="AM169" i="3" s="1"/>
  <c r="AO169" i="3" s="1"/>
  <c r="AJ423" i="3" a="1"/>
  <c r="AJ423" i="3" s="1"/>
  <c r="AL423" i="3" s="1"/>
  <c r="AJ42" i="3" a="1"/>
  <c r="AJ42" i="3" s="1"/>
  <c r="AL42" i="3" s="1"/>
  <c r="AJ140" i="3" a="1"/>
  <c r="AJ140" i="3" s="1"/>
  <c r="AL140" i="3" s="1"/>
  <c r="AJ104" i="3" a="1"/>
  <c r="AJ104" i="3" s="1"/>
  <c r="AL104" i="3" s="1"/>
  <c r="AJ103" i="3" a="1"/>
  <c r="AJ103" i="3" s="1"/>
  <c r="AL103" i="3" s="1"/>
  <c r="AJ349" i="3" a="1"/>
  <c r="AJ349" i="3" s="1"/>
  <c r="AL349" i="3" s="1"/>
  <c r="AM297" i="3" a="1"/>
  <c r="AM297" i="3" s="1"/>
  <c r="AO297" i="3" s="1"/>
  <c r="AJ43" i="3" a="1"/>
  <c r="AJ43" i="3" s="1"/>
  <c r="AL43" i="3" s="1"/>
  <c r="AJ239" i="3" a="1"/>
  <c r="AJ239" i="3" s="1"/>
  <c r="AL239" i="3" s="1"/>
  <c r="AM201" i="3" a="1"/>
  <c r="AM201" i="3" s="1"/>
  <c r="AO201" i="3" s="1"/>
  <c r="AJ84" i="3" a="1"/>
  <c r="AJ84" i="3" s="1"/>
  <c r="AL84" i="3" s="1"/>
  <c r="AM197" i="3" a="1"/>
  <c r="AM197" i="3" s="1"/>
  <c r="AO197" i="3" s="1"/>
  <c r="AM245" i="3" a="1"/>
  <c r="AM245" i="3" s="1"/>
  <c r="AO245" i="3" s="1"/>
  <c r="AM96" i="3" a="1"/>
  <c r="AM96" i="3" s="1"/>
  <c r="AO96" i="3" s="1"/>
  <c r="AM381" i="3" a="1"/>
  <c r="AM381" i="3" s="1"/>
  <c r="AO381" i="3" s="1"/>
  <c r="AJ22" i="3" a="1"/>
  <c r="AJ22" i="3" s="1"/>
  <c r="AL22" i="3" s="1"/>
  <c r="AJ23" i="3" a="1"/>
  <c r="AJ23" i="3" s="1"/>
  <c r="AL23" i="3" s="1"/>
  <c r="AJ164" i="3" a="1"/>
  <c r="AJ164" i="3" s="1"/>
  <c r="AL164" i="3" s="1"/>
  <c r="AM40" i="3" a="1"/>
  <c r="AM40" i="3" s="1"/>
  <c r="AO40" i="3" s="1"/>
  <c r="AJ10" i="3" a="1"/>
  <c r="AJ10" i="3" s="1"/>
  <c r="AL10" i="3" s="1"/>
  <c r="AM351" i="3" a="1"/>
  <c r="AM351" i="3" s="1"/>
  <c r="AO351" i="3" s="1"/>
  <c r="AJ53" i="3" a="1"/>
  <c r="AJ53" i="3" s="1"/>
  <c r="AL53" i="3" s="1"/>
  <c r="AJ29" i="3" a="1"/>
  <c r="AJ29" i="3" s="1"/>
  <c r="AL29" i="3" s="1"/>
  <c r="AM403" i="3" a="1"/>
  <c r="AM403" i="3" s="1"/>
  <c r="AO403" i="3" s="1"/>
  <c r="AJ311" i="3" a="1"/>
  <c r="AJ311" i="3" s="1"/>
  <c r="AL311" i="3" s="1"/>
  <c r="AM97" i="3" a="1"/>
  <c r="AM97" i="3" s="1"/>
  <c r="AO97" i="3" s="1"/>
  <c r="AJ204" i="3" a="1"/>
  <c r="AJ204" i="3" s="1"/>
  <c r="AL204" i="3" s="1"/>
  <c r="AJ237" i="3" a="1"/>
  <c r="AJ237" i="3" s="1"/>
  <c r="AL237" i="3" s="1"/>
  <c r="AJ159" i="3" a="1"/>
  <c r="AJ159" i="3" s="1"/>
  <c r="AL159" i="3" s="1"/>
  <c r="AM171" i="3" a="1"/>
  <c r="AM171" i="3" s="1"/>
  <c r="AO171" i="3" s="1"/>
  <c r="AJ399" i="3" a="1"/>
  <c r="AJ399" i="3" s="1"/>
  <c r="AL399" i="3" s="1"/>
  <c r="AM211" i="3" a="1"/>
  <c r="AM211" i="3" s="1"/>
  <c r="AO211" i="3" s="1"/>
  <c r="AM87" i="3" a="1"/>
  <c r="AM87" i="3" s="1"/>
  <c r="AO87" i="3" s="1"/>
  <c r="AM112" i="3" a="1"/>
  <c r="AM112" i="3" s="1"/>
  <c r="AO112" i="3" s="1"/>
  <c r="AJ26" i="3" a="1"/>
  <c r="AJ26" i="3" s="1"/>
  <c r="AL26" i="3" s="1"/>
  <c r="AM27" i="3" a="1"/>
  <c r="AM27" i="3" s="1"/>
  <c r="AO27" i="3" s="1"/>
  <c r="AM30" i="3" a="1"/>
  <c r="AM30" i="3" s="1"/>
  <c r="AO30" i="3" s="1"/>
  <c r="AM221" i="3" a="1"/>
  <c r="AM221" i="3" s="1"/>
  <c r="AO221" i="3" s="1"/>
  <c r="AM120" i="3" a="1"/>
  <c r="AM120" i="3" s="1"/>
  <c r="AO120" i="3" s="1"/>
  <c r="AJ193" i="3" a="1"/>
  <c r="AJ193" i="3" s="1"/>
  <c r="AL193" i="3" s="1"/>
  <c r="AM89" i="3" a="1"/>
  <c r="AM89" i="3" s="1"/>
  <c r="AO89" i="3" s="1"/>
  <c r="AJ153" i="3" a="1"/>
  <c r="AJ153" i="3" s="1"/>
  <c r="AL153" i="3" s="1"/>
  <c r="AJ18" i="3" a="1"/>
  <c r="AJ18" i="3" s="1"/>
  <c r="AL18" i="3" s="1"/>
  <c r="AJ50" i="3" a="1"/>
  <c r="AJ50" i="3" s="1"/>
  <c r="AL50" i="3" s="1"/>
  <c r="AM447" i="3" a="1"/>
  <c r="AM447" i="3" s="1"/>
  <c r="AO447" i="3" s="1"/>
  <c r="AM38" i="3" a="1"/>
  <c r="AM38" i="3" s="1"/>
  <c r="AO38" i="3" s="1"/>
  <c r="AM207" i="3" a="1"/>
  <c r="AM207" i="3" s="1"/>
  <c r="AO207" i="3" s="1"/>
  <c r="AJ93" i="3" a="1"/>
  <c r="AJ93" i="3" s="1"/>
  <c r="AL93" i="3" s="1"/>
  <c r="AJ199" i="3" a="1"/>
  <c r="AJ199" i="3" s="1"/>
  <c r="AL199" i="3" s="1"/>
  <c r="AM271" i="3" a="1"/>
  <c r="AM271" i="3" s="1"/>
  <c r="AO271" i="3" s="1"/>
  <c r="AJ225" i="3" a="1"/>
  <c r="AJ225" i="3" s="1"/>
  <c r="AL225" i="3" s="1"/>
  <c r="AJ195" i="3" a="1"/>
  <c r="AJ195" i="3" s="1"/>
  <c r="AL195" i="3" s="1"/>
  <c r="AM391" i="3" a="1"/>
  <c r="AM391" i="3" s="1"/>
  <c r="AO391" i="3" s="1"/>
  <c r="AM127" i="3" a="1"/>
  <c r="AM127" i="3" s="1"/>
  <c r="AO127" i="3" s="1"/>
  <c r="AM29" i="3" a="1"/>
  <c r="AM29" i="3" s="1"/>
  <c r="AO29" i="3" s="1"/>
  <c r="AJ49" i="3" a="1"/>
  <c r="AJ49" i="3" s="1"/>
  <c r="AL49" i="3" s="1"/>
  <c r="AJ331" i="3" a="1"/>
  <c r="AJ331" i="3" s="1"/>
  <c r="AL331" i="3" s="1"/>
  <c r="AM257" i="3" a="1"/>
  <c r="AM257" i="3" s="1"/>
  <c r="AO257" i="3" s="1"/>
  <c r="AM100" i="3" a="1"/>
  <c r="AM100" i="3" s="1"/>
  <c r="AO100" i="3" s="1"/>
  <c r="AJ385" i="3" a="1"/>
  <c r="AJ385" i="3" s="1"/>
  <c r="AL385" i="3" s="1"/>
  <c r="AJ189" i="3" a="1"/>
  <c r="AJ189" i="3" s="1"/>
  <c r="AL189" i="3" s="1"/>
  <c r="AM152" i="3" a="1"/>
  <c r="AM152" i="3" s="1"/>
  <c r="AO152" i="3" s="1"/>
  <c r="AJ127" i="3" a="1"/>
  <c r="AJ127" i="3" s="1"/>
  <c r="AL127" i="3" s="1"/>
  <c r="AM139" i="3" a="1"/>
  <c r="AM139" i="3" s="1"/>
  <c r="AO139" i="3" s="1"/>
  <c r="AM383" i="3" a="1"/>
  <c r="AM383" i="3" s="1"/>
  <c r="AO383" i="3" s="1"/>
  <c r="AM195" i="3" a="1"/>
  <c r="AM195" i="3" s="1"/>
  <c r="AO195" i="3" s="1"/>
  <c r="AJ116" i="3" a="1"/>
  <c r="AJ116" i="3" s="1"/>
  <c r="AL116" i="3" s="1"/>
  <c r="AM84" i="3" a="1"/>
  <c r="AM84" i="3" s="1"/>
  <c r="AO84" i="3" s="1"/>
  <c r="AM215" i="3" a="1"/>
  <c r="AM215" i="3" s="1"/>
  <c r="AO215" i="3" s="1"/>
  <c r="AM453" i="3" a="1"/>
  <c r="AM453" i="3" s="1"/>
  <c r="AO453" i="3" s="1"/>
  <c r="AJ365" i="3" a="1"/>
  <c r="AJ365" i="3" s="1"/>
  <c r="AL365" i="3" s="1"/>
  <c r="AM405" i="3" a="1"/>
  <c r="AM405" i="3" s="1"/>
  <c r="AO405" i="3" s="1"/>
  <c r="AJ35" i="3" a="1"/>
  <c r="AJ35" i="3" s="1"/>
  <c r="AL35" i="3" s="1"/>
  <c r="AM92" i="3" a="1"/>
  <c r="AM92" i="3" s="1"/>
  <c r="AO92" i="3" s="1"/>
  <c r="AJ249" i="3" a="1"/>
  <c r="AJ249" i="3" s="1"/>
  <c r="AL249" i="3" s="1"/>
  <c r="AJ241" i="3" a="1"/>
  <c r="AJ241" i="3" s="1"/>
  <c r="AL241" i="3" s="1"/>
  <c r="AM42" i="3" a="1"/>
  <c r="AM42" i="3" s="1"/>
  <c r="AO42" i="3" s="1"/>
  <c r="AJ323" i="3" a="1"/>
  <c r="AJ323" i="3" s="1"/>
  <c r="AL323" i="3" s="1"/>
  <c r="AJ391" i="3" a="1"/>
  <c r="AJ391" i="3" s="1"/>
  <c r="AL391" i="3" s="1"/>
  <c r="AM295" i="3" a="1"/>
  <c r="AM295" i="3" s="1"/>
  <c r="AO295" i="3" s="1"/>
  <c r="AJ105" i="3" a="1"/>
  <c r="AJ105" i="3" s="1"/>
  <c r="AL105" i="3" s="1"/>
  <c r="AJ28" i="3" a="1"/>
  <c r="AJ28" i="3" s="1"/>
  <c r="AL28" i="3" s="1"/>
  <c r="AJ347" i="3" a="1"/>
  <c r="AJ347" i="3" s="1"/>
  <c r="AL347" i="3" s="1"/>
  <c r="AJ96" i="3" a="1"/>
  <c r="AJ96" i="3" s="1"/>
  <c r="AL96" i="3" s="1"/>
  <c r="AM421" i="3" a="1"/>
  <c r="AM421" i="3" s="1"/>
  <c r="AO421" i="3" s="1"/>
  <c r="AM289" i="3" a="1"/>
  <c r="AM289" i="3" s="1"/>
  <c r="AO289" i="3" s="1"/>
  <c r="AJ273" i="3" a="1"/>
  <c r="AJ273" i="3" s="1"/>
  <c r="AL273" i="3" s="1"/>
  <c r="AJ21" i="3" a="1"/>
  <c r="AJ21" i="3" s="1"/>
  <c r="AL21" i="3" s="1"/>
  <c r="AM335" i="3" a="1"/>
  <c r="AM335" i="3" s="1"/>
  <c r="AO335" i="3" s="1"/>
  <c r="AJ417" i="3" a="1"/>
  <c r="AJ417" i="3" s="1"/>
  <c r="AL417" i="3" s="1"/>
  <c r="AM153" i="3" a="1"/>
  <c r="AM153" i="3" s="1"/>
  <c r="AO153" i="3" s="1"/>
  <c r="AM73" i="3" a="1"/>
  <c r="AM73" i="3" s="1"/>
  <c r="AO73" i="3" s="1"/>
  <c r="AJ313" i="3" a="1"/>
  <c r="AJ313" i="3" s="1"/>
  <c r="AL313" i="3" s="1"/>
  <c r="AJ379" i="3" a="1"/>
  <c r="AJ379" i="3" s="1"/>
  <c r="AL379" i="3" s="1"/>
  <c r="AJ71" i="3" a="1"/>
  <c r="AJ71" i="3" s="1"/>
  <c r="AL71" i="3" s="1"/>
  <c r="AM135" i="3" a="1"/>
  <c r="AM135" i="3" s="1"/>
  <c r="AO135" i="3" s="1"/>
  <c r="AM401" i="3" a="1"/>
  <c r="AM401" i="3" s="1"/>
  <c r="AO401" i="3" s="1"/>
  <c r="AM121" i="3" a="1"/>
  <c r="AM121" i="3" s="1"/>
  <c r="AO121" i="3" s="1"/>
  <c r="AM35" i="3" a="1"/>
  <c r="AM35" i="3" s="1"/>
  <c r="AO35" i="3" s="1"/>
  <c r="AJ169" i="3" a="1"/>
  <c r="AJ169" i="3" s="1"/>
  <c r="AL169" i="3" s="1"/>
  <c r="AM333" i="3" a="1"/>
  <c r="AM333" i="3" s="1"/>
  <c r="AO333" i="3" s="1"/>
  <c r="AJ357" i="3" a="1"/>
  <c r="AJ357" i="3" s="1"/>
  <c r="AL357" i="3" s="1"/>
  <c r="AM219" i="3" a="1"/>
  <c r="AM219" i="3" s="1"/>
  <c r="AO219" i="3" s="1"/>
  <c r="AJ56" i="3" a="1"/>
  <c r="AJ56" i="3" s="1"/>
  <c r="AL56" i="3" s="1"/>
  <c r="AM145" i="3" a="1"/>
  <c r="AM145" i="3" s="1"/>
  <c r="AO145" i="3" s="1"/>
  <c r="AM13" i="3" a="1"/>
  <c r="AM13" i="3" s="1"/>
  <c r="AO13" i="3" s="1"/>
  <c r="AM181" i="3" a="1"/>
  <c r="AM181" i="3" s="1"/>
  <c r="AO181" i="3" s="1"/>
  <c r="AJ156" i="3" a="1"/>
  <c r="AJ156" i="3" s="1"/>
  <c r="AL156" i="3" s="1"/>
  <c r="AM63" i="3" a="1"/>
  <c r="AM63" i="3" s="1"/>
  <c r="AO63" i="3" s="1"/>
  <c r="AJ58" i="3" a="1"/>
  <c r="AJ58" i="3" s="1"/>
  <c r="AL58" i="3" s="1"/>
  <c r="AJ16" i="3" a="1"/>
  <c r="AJ16" i="3" s="1"/>
  <c r="AL16" i="3" s="1"/>
  <c r="AM285" i="3" a="1"/>
  <c r="AM285" i="3" s="1"/>
  <c r="AO285" i="3" s="1"/>
  <c r="AM58" i="3" a="1"/>
  <c r="AM58" i="3" s="1"/>
  <c r="AO58" i="3" s="1"/>
  <c r="AJ375" i="3" a="1"/>
  <c r="AJ375" i="3" s="1"/>
  <c r="AL375" i="3" s="1"/>
  <c r="AJ91" i="3" a="1"/>
  <c r="AJ91" i="3" s="1"/>
  <c r="AL91" i="3" s="1"/>
  <c r="AJ303" i="3" a="1"/>
  <c r="AJ303" i="3" s="1"/>
  <c r="AL303" i="3" s="1"/>
  <c r="AJ231" i="3" a="1"/>
  <c r="AJ231" i="3" s="1"/>
  <c r="AL231" i="3" s="1"/>
  <c r="AJ179" i="3" a="1"/>
  <c r="AJ179" i="3" s="1"/>
  <c r="AL179" i="3" s="1"/>
  <c r="AM43" i="3" a="1"/>
  <c r="AM43" i="3" s="1"/>
  <c r="AO43" i="3" s="1"/>
  <c r="AM81" i="3" a="1"/>
  <c r="AM81" i="3" s="1"/>
  <c r="AO81" i="3" s="1"/>
  <c r="AM113" i="3" a="1"/>
  <c r="AM113" i="3" s="1"/>
  <c r="AO113" i="3" s="1"/>
  <c r="AM17" i="3" a="1"/>
  <c r="AM17" i="3" s="1"/>
  <c r="AO17" i="3" s="1"/>
  <c r="AJ341" i="3" a="1"/>
  <c r="AJ341" i="3" s="1"/>
  <c r="AL341" i="3" s="1"/>
  <c r="AM22" i="3" a="1"/>
  <c r="AM22" i="3" s="1"/>
  <c r="AO22" i="3" s="1"/>
  <c r="AM399" i="3" a="1"/>
  <c r="AM399" i="3" s="1"/>
  <c r="AO399" i="3" s="1"/>
  <c r="AM429" i="3" a="1"/>
  <c r="AM429" i="3" s="1"/>
  <c r="AO429" i="3" s="1"/>
  <c r="AJ449" i="3" a="1"/>
  <c r="AJ449" i="3" s="1"/>
  <c r="AL449" i="3" s="1"/>
  <c r="AJ152" i="3" a="1"/>
  <c r="AJ152" i="3" s="1"/>
  <c r="AL152" i="3" s="1"/>
  <c r="AM449" i="3" a="1"/>
  <c r="AM449" i="3" s="1"/>
  <c r="AO449" i="3" s="1"/>
  <c r="AM361" i="3" a="1"/>
  <c r="AM361" i="3" s="1"/>
  <c r="AO361" i="3" s="1"/>
  <c r="AJ64" i="3" a="1"/>
  <c r="AJ64" i="3" s="1"/>
  <c r="AL64" i="3" s="1"/>
  <c r="AJ208" i="3" a="1"/>
  <c r="AJ208" i="3" s="1"/>
  <c r="AL208" i="3" s="1"/>
  <c r="AJ191" i="3" a="1"/>
  <c r="AJ191" i="3" s="1"/>
  <c r="AL191" i="3" s="1"/>
  <c r="AM287" i="3" a="1"/>
  <c r="AM287" i="3" s="1"/>
  <c r="AO287" i="3" s="1"/>
  <c r="AJ209" i="3" a="1"/>
  <c r="AJ209" i="3" s="1"/>
  <c r="AL209" i="3" s="1"/>
  <c r="AJ188" i="3" a="1"/>
  <c r="AJ188" i="3" s="1"/>
  <c r="AL188" i="3" s="1"/>
  <c r="AJ27" i="3" a="1"/>
  <c r="AJ27" i="3" s="1"/>
  <c r="AL27" i="3" s="1"/>
  <c r="AJ39" i="3" a="1"/>
  <c r="AJ39" i="3" s="1"/>
  <c r="AL39" i="3" s="1"/>
  <c r="AM26" i="3" a="1"/>
  <c r="AM26" i="3" s="1"/>
  <c r="AO26" i="3" s="1"/>
  <c r="AM395" i="3" a="1"/>
  <c r="AM395" i="3" s="1"/>
  <c r="AO395" i="3" s="1"/>
  <c r="AJ267" i="3" a="1"/>
  <c r="AJ267" i="3" s="1"/>
  <c r="AL267" i="3" s="1"/>
  <c r="AJ201" i="3" a="1"/>
  <c r="AJ201" i="3" s="1"/>
  <c r="AL201" i="3" s="1"/>
  <c r="AJ124" i="3" a="1"/>
  <c r="AJ124" i="3" s="1"/>
  <c r="AL124" i="3" s="1"/>
  <c r="AJ401" i="3" a="1"/>
  <c r="AJ401" i="3" s="1"/>
  <c r="AL401" i="3" s="1"/>
  <c r="AJ144" i="3" a="1"/>
  <c r="AJ144" i="3" s="1"/>
  <c r="AL144" i="3" s="1"/>
  <c r="AJ255" i="3" a="1"/>
  <c r="AJ255" i="3" s="1"/>
  <c r="AL255" i="3" s="1"/>
  <c r="AJ213" i="3" a="1"/>
  <c r="AJ213" i="3" s="1"/>
  <c r="AL213" i="3" s="1"/>
  <c r="AM155" i="3" a="1"/>
  <c r="AM155" i="3" s="1"/>
  <c r="AO155" i="3" s="1"/>
  <c r="AJ85" i="3" a="1"/>
  <c r="AJ85" i="3" s="1"/>
  <c r="AL85" i="3" s="1"/>
  <c r="AJ161" i="3" a="1"/>
  <c r="AJ161" i="3" s="1"/>
  <c r="AL161" i="3" s="1"/>
  <c r="AJ445" i="3" a="1"/>
  <c r="AJ445" i="3" s="1"/>
  <c r="AL445" i="3" s="1"/>
  <c r="AJ149" i="3" a="1"/>
  <c r="AJ149" i="3" s="1"/>
  <c r="AL149" i="3" s="1"/>
  <c r="AJ329" i="3" a="1"/>
  <c r="AJ329" i="3" s="1"/>
  <c r="AL329" i="3" s="1"/>
  <c r="AJ20" i="3" a="1"/>
  <c r="AJ20" i="3" s="1"/>
  <c r="AL20" i="3" s="1"/>
  <c r="AJ265" i="3" a="1"/>
  <c r="AJ265" i="3" s="1"/>
  <c r="AL265" i="3" s="1"/>
  <c r="AJ101" i="3" a="1"/>
  <c r="AJ101" i="3" s="1"/>
  <c r="AL101" i="3" s="1"/>
  <c r="AM353" i="3" a="1"/>
  <c r="AM353" i="3" s="1"/>
  <c r="AO353" i="3" s="1"/>
  <c r="AJ395" i="3" a="1"/>
  <c r="AJ395" i="3" s="1"/>
  <c r="AL395" i="3" s="1"/>
  <c r="AJ107" i="3" a="1"/>
  <c r="AJ107" i="3" s="1"/>
  <c r="AL107" i="3" s="1"/>
  <c r="AM11" i="3" a="1"/>
  <c r="AM11" i="3" s="1"/>
  <c r="AO11" i="3" s="1"/>
  <c r="AJ221" i="3" a="1"/>
  <c r="AJ221" i="3" s="1"/>
  <c r="AL221" i="3" s="1"/>
  <c r="AM156" i="3" a="1"/>
  <c r="AM156" i="3" s="1"/>
  <c r="AO156" i="3" s="1"/>
  <c r="AM128" i="3" a="1"/>
  <c r="AM128" i="3" s="1"/>
  <c r="AO128" i="3" s="1"/>
  <c r="AM389" i="3" a="1"/>
  <c r="AM389" i="3" s="1"/>
  <c r="AO389" i="3" s="1"/>
  <c r="AJ321" i="3" a="1"/>
  <c r="AJ321" i="3" s="1"/>
  <c r="AL321" i="3" s="1"/>
  <c r="AM20" i="3" a="1"/>
  <c r="AM20" i="3" s="1"/>
  <c r="AO20" i="3" s="1"/>
  <c r="AM184" i="3" a="1"/>
  <c r="AM184" i="3" s="1"/>
  <c r="AO184" i="3" s="1"/>
  <c r="AM16" i="3" a="1"/>
  <c r="AM16" i="3" s="1"/>
  <c r="AO16" i="3" s="1"/>
  <c r="AM251" i="3" a="1"/>
  <c r="AM251" i="3" s="1"/>
  <c r="AO251" i="3" s="1"/>
  <c r="AJ160" i="3" a="1"/>
  <c r="AJ160" i="3" s="1"/>
  <c r="AL160" i="3" s="1"/>
  <c r="AM95" i="3" a="1"/>
  <c r="AM95" i="3" s="1"/>
  <c r="AO95" i="3" s="1"/>
  <c r="AM107" i="3" a="1"/>
  <c r="AM107" i="3" s="1"/>
  <c r="AO107" i="3" s="1"/>
  <c r="AM363" i="3" a="1"/>
  <c r="AM363" i="3" s="1"/>
  <c r="AO363" i="3" s="1"/>
  <c r="AJ175" i="3" a="1"/>
  <c r="AJ175" i="3" s="1"/>
  <c r="AL175" i="3" s="1"/>
  <c r="AJ247" i="3" a="1"/>
  <c r="AJ247" i="3" s="1"/>
  <c r="AL247" i="3" s="1"/>
  <c r="AM144" i="3" a="1"/>
  <c r="AM144" i="3" s="1"/>
  <c r="AO144" i="3" s="1"/>
  <c r="AM72" i="3" a="1"/>
  <c r="AM72" i="3" s="1"/>
  <c r="AO72" i="3" s="1"/>
  <c r="AM136" i="3" a="1"/>
  <c r="AM136" i="3" s="1"/>
  <c r="AO136" i="3" s="1"/>
  <c r="AJ173" i="3" a="1"/>
  <c r="AJ173" i="3" s="1"/>
  <c r="AL173" i="3" s="1"/>
  <c r="AJ413" i="3" a="1"/>
  <c r="AJ413" i="3" s="1"/>
  <c r="AL413" i="3" s="1"/>
  <c r="AJ136" i="3" a="1"/>
  <c r="AJ136" i="3" s="1"/>
  <c r="AL136" i="3" s="1"/>
  <c r="AJ19" i="3" a="1"/>
  <c r="AJ19" i="3" s="1"/>
  <c r="AL19" i="3" s="1"/>
  <c r="AM59" i="3" a="1"/>
  <c r="AM59" i="3" s="1"/>
  <c r="AO59" i="3" s="1"/>
  <c r="AM321" i="3" a="1"/>
  <c r="AM321" i="3" s="1"/>
  <c r="AO321" i="3" s="1"/>
  <c r="AJ51" i="3" a="1"/>
  <c r="AJ51" i="3" s="1"/>
  <c r="AL51" i="3" s="1"/>
  <c r="AM371" i="3" a="1"/>
  <c r="AM371" i="3" s="1"/>
  <c r="AO371" i="3" s="1"/>
  <c r="AJ283" i="3" a="1"/>
  <c r="AJ283" i="3" s="1"/>
  <c r="AL283" i="3" s="1"/>
  <c r="AJ63" i="3" a="1"/>
  <c r="AJ63" i="3" s="1"/>
  <c r="AL63" i="3" s="1"/>
  <c r="AJ172" i="3" a="1"/>
  <c r="AJ172" i="3" s="1"/>
  <c r="AL172" i="3" s="1"/>
  <c r="AM203" i="3" a="1"/>
  <c r="AM203" i="3" s="1"/>
  <c r="AO203" i="3" s="1"/>
  <c r="AM65" i="3" a="1"/>
  <c r="AM65" i="3" s="1"/>
  <c r="AO65" i="3" s="1"/>
  <c r="AJ167" i="3" a="1"/>
  <c r="AJ167" i="3" s="1"/>
  <c r="AL167" i="3" s="1"/>
  <c r="AJ397" i="3" a="1"/>
  <c r="AJ397" i="3" s="1"/>
  <c r="AL397" i="3" s="1"/>
  <c r="AM101" i="3" a="1"/>
  <c r="AM101" i="3" s="1"/>
  <c r="AO101" i="3" s="1"/>
  <c r="AJ183" i="3" a="1"/>
  <c r="AJ183" i="3" s="1"/>
  <c r="AL183" i="3" s="1"/>
  <c r="AM357" i="3" a="1"/>
  <c r="AM357" i="3" s="1"/>
  <c r="AO357" i="3" s="1"/>
  <c r="AM415" i="3" a="1"/>
  <c r="AM415" i="3" s="1"/>
  <c r="AO415" i="3" s="1"/>
  <c r="AJ207" i="3" a="1"/>
  <c r="AJ207" i="3" s="1"/>
  <c r="AL207" i="3" s="1"/>
  <c r="AJ129" i="3" a="1"/>
  <c r="AJ129" i="3" s="1"/>
  <c r="AL129" i="3" s="1"/>
  <c r="AJ54" i="3" a="1"/>
  <c r="AJ54" i="3" s="1"/>
  <c r="AL54" i="3" s="1"/>
  <c r="AJ427" i="3" a="1"/>
  <c r="AJ427" i="3" s="1"/>
  <c r="AL427" i="3" s="1"/>
  <c r="AM149" i="3" a="1"/>
  <c r="AM149" i="3" s="1"/>
  <c r="AO149" i="3" s="1"/>
  <c r="AM157" i="3" a="1"/>
  <c r="AM157" i="3" s="1"/>
  <c r="AO157" i="3" s="1"/>
  <c r="AJ109" i="3" a="1"/>
  <c r="AJ109" i="3" s="1"/>
  <c r="AL109" i="3" s="1"/>
  <c r="AM199" i="3" a="1"/>
  <c r="AM199" i="3" s="1"/>
  <c r="AO199" i="3" s="1"/>
  <c r="AM327" i="3" a="1"/>
  <c r="AM327" i="3" s="1"/>
  <c r="AO327" i="3" s="1"/>
  <c r="AM311" i="3" a="1"/>
  <c r="AM311" i="3" s="1"/>
  <c r="AO311" i="3" s="1"/>
  <c r="AM385" i="3" a="1"/>
  <c r="AM385" i="3" s="1"/>
  <c r="AO385" i="3" s="1"/>
  <c r="AM222" i="3" a="1"/>
  <c r="AM222" i="3" s="1"/>
  <c r="AO222" i="3" s="1"/>
  <c r="AM90" i="3" a="1"/>
  <c r="AM90" i="3" s="1"/>
  <c r="AO90" i="3" s="1"/>
  <c r="AM138" i="3" a="1"/>
  <c r="AM138" i="3" s="1"/>
  <c r="AO138" i="3" s="1"/>
  <c r="AM202" i="3" a="1"/>
  <c r="AM202" i="3" s="1"/>
  <c r="AO202" i="3" s="1"/>
  <c r="AJ388" i="3" a="1"/>
  <c r="AJ388" i="3" s="1"/>
  <c r="AL388" i="3" s="1"/>
  <c r="AJ452" i="3" a="1"/>
  <c r="AJ452" i="3" s="1"/>
  <c r="AL452" i="3" s="1"/>
  <c r="AM418" i="3" a="1"/>
  <c r="AM418" i="3" s="1"/>
  <c r="AO418" i="3" s="1"/>
  <c r="AM298" i="3" a="1"/>
  <c r="AM298" i="3" s="1"/>
  <c r="AO298" i="3" s="1"/>
  <c r="AJ355" i="3" a="1"/>
  <c r="AJ355" i="3" s="1"/>
  <c r="AL355" i="3" s="1"/>
  <c r="AJ170" i="3" a="1"/>
  <c r="AJ170" i="3" s="1"/>
  <c r="AL170" i="3" s="1"/>
  <c r="AM384" i="3" a="1"/>
  <c r="AM384" i="3" s="1"/>
  <c r="AO384" i="3" s="1"/>
  <c r="AJ448" i="3" a="1"/>
  <c r="AJ448" i="3" s="1"/>
  <c r="AL448" i="3" s="1"/>
  <c r="AJ102" i="3" a="1"/>
  <c r="AJ102" i="3" s="1"/>
  <c r="AL102" i="3" s="1"/>
  <c r="AM336" i="3" a="1"/>
  <c r="AM336" i="3" s="1"/>
  <c r="AO336" i="3" s="1"/>
  <c r="AM352" i="3" a="1"/>
  <c r="AM352" i="3" s="1"/>
  <c r="AO352" i="3" s="1"/>
  <c r="AM428" i="3" a="1"/>
  <c r="AM428" i="3" s="1"/>
  <c r="AO428" i="3" s="1"/>
  <c r="AM70" i="3" a="1"/>
  <c r="AM70" i="3" s="1"/>
  <c r="AO70" i="3" s="1"/>
  <c r="AM432" i="3" a="1"/>
  <c r="AM432" i="3" s="1"/>
  <c r="AO432" i="3" s="1"/>
  <c r="AM86" i="3" a="1"/>
  <c r="AM86" i="3" s="1"/>
  <c r="AO86" i="3" s="1"/>
  <c r="AJ198" i="3" a="1"/>
  <c r="AJ198" i="3" s="1"/>
  <c r="AL198" i="3" s="1"/>
  <c r="AM393" i="3" a="1"/>
  <c r="AM393" i="3" s="1"/>
  <c r="AO393" i="3" s="1"/>
  <c r="AM32" i="3" a="1"/>
  <c r="AM32" i="3" s="1"/>
  <c r="AO32" i="3" s="1"/>
  <c r="AM34" i="3" a="1"/>
  <c r="AM34" i="3" s="1"/>
  <c r="AO34" i="3" s="1"/>
  <c r="AJ125" i="3" a="1"/>
  <c r="AJ125" i="3" s="1"/>
  <c r="AL125" i="3" s="1"/>
  <c r="AJ52" i="3" a="1"/>
  <c r="AJ52" i="3" s="1"/>
  <c r="AL52" i="3" s="1"/>
  <c r="AM238" i="3" a="1"/>
  <c r="AM238" i="3" s="1"/>
  <c r="AO238" i="3" s="1"/>
  <c r="AJ372" i="3" a="1"/>
  <c r="AJ372" i="3" s="1"/>
  <c r="AL372" i="3" s="1"/>
  <c r="AM440" i="3" a="1"/>
  <c r="AM440" i="3" s="1"/>
  <c r="AO440" i="3" s="1"/>
  <c r="AM448" i="3" a="1"/>
  <c r="AM448" i="3" s="1"/>
  <c r="AO448" i="3" s="1"/>
  <c r="AJ236" i="3" a="1"/>
  <c r="AJ236" i="3" s="1"/>
  <c r="AL236" i="3" s="1"/>
  <c r="AJ324" i="3" a="1"/>
  <c r="AJ324" i="3" s="1"/>
  <c r="AL324" i="3" s="1"/>
  <c r="AM82" i="3" a="1"/>
  <c r="AM82" i="3" s="1"/>
  <c r="AO82" i="3" s="1"/>
  <c r="AM454" i="3" a="1"/>
  <c r="AM454" i="3" s="1"/>
  <c r="AO454" i="3" s="1"/>
  <c r="AM288" i="3" a="1"/>
  <c r="AM288" i="3" s="1"/>
  <c r="AO288" i="3" s="1"/>
  <c r="AJ288" i="3" a="1"/>
  <c r="AJ288" i="3" s="1"/>
  <c r="AL288" i="3" s="1"/>
  <c r="AM370" i="3" a="1"/>
  <c r="AM370" i="3" s="1"/>
  <c r="AO370" i="3" s="1"/>
  <c r="AJ259" i="3" a="1"/>
  <c r="AJ259" i="3" s="1"/>
  <c r="AL259" i="3" s="1"/>
  <c r="AJ260" i="3" a="1"/>
  <c r="AJ260" i="3" s="1"/>
  <c r="AL260" i="3" s="1"/>
  <c r="AM398" i="3" a="1"/>
  <c r="AM398" i="3" s="1"/>
  <c r="AO398" i="3" s="1"/>
  <c r="AM426" i="3" a="1"/>
  <c r="AM426" i="3" s="1"/>
  <c r="AO426" i="3" s="1"/>
  <c r="AM196" i="3" a="1"/>
  <c r="AM196" i="3" s="1"/>
  <c r="AO196" i="3" s="1"/>
  <c r="AJ336" i="3" a="1"/>
  <c r="AJ336" i="3" s="1"/>
  <c r="AL336" i="3" s="1"/>
  <c r="AJ98" i="3" a="1"/>
  <c r="AJ98" i="3" s="1"/>
  <c r="AL98" i="3" s="1"/>
  <c r="AJ390" i="3" a="1"/>
  <c r="AJ390" i="3" s="1"/>
  <c r="AL390" i="3" s="1"/>
  <c r="AJ295" i="3" a="1"/>
  <c r="AJ295" i="3" s="1"/>
  <c r="AL295" i="3" s="1"/>
  <c r="AJ36" i="3" a="1"/>
  <c r="AJ36" i="3" s="1"/>
  <c r="AL36" i="3" s="1"/>
  <c r="AJ132" i="3" a="1"/>
  <c r="AJ132" i="3" s="1"/>
  <c r="AL132" i="3" s="1"/>
  <c r="AM193" i="3" a="1"/>
  <c r="AM193" i="3" s="1"/>
  <c r="AO193" i="3" s="1"/>
  <c r="AM56" i="3" a="1"/>
  <c r="AM56" i="3" s="1"/>
  <c r="AO56" i="3" s="1"/>
  <c r="AJ402" i="3" a="1"/>
  <c r="AJ402" i="3" s="1"/>
  <c r="AL402" i="3" s="1"/>
  <c r="AJ370" i="3" a="1"/>
  <c r="AJ370" i="3" s="1"/>
  <c r="AL370" i="3" s="1"/>
  <c r="AM455" i="3" a="1"/>
  <c r="AM455" i="3" s="1"/>
  <c r="AO455" i="3" s="1"/>
  <c r="AJ182" i="3" a="1"/>
  <c r="AJ182" i="3" s="1"/>
  <c r="AL182" i="3" s="1"/>
  <c r="AM262" i="3" a="1"/>
  <c r="AM262" i="3" s="1"/>
  <c r="AO262" i="3" s="1"/>
  <c r="AJ278" i="3" a="1"/>
  <c r="AJ278" i="3" s="1"/>
  <c r="AL278" i="3" s="1"/>
  <c r="AM414" i="3" a="1"/>
  <c r="AM414" i="3" s="1"/>
  <c r="AO414" i="3" s="1"/>
  <c r="AM312" i="3" a="1"/>
  <c r="AM312" i="3" s="1"/>
  <c r="AO312" i="3" s="1"/>
  <c r="AM422" i="3" a="1"/>
  <c r="AM422" i="3" s="1"/>
  <c r="AO422" i="3" s="1"/>
  <c r="AM451" i="3" a="1"/>
  <c r="AM451" i="3" s="1"/>
  <c r="AO451" i="3" s="1"/>
  <c r="AM224" i="3" a="1"/>
  <c r="AM224" i="3" s="1"/>
  <c r="AO224" i="3" s="1"/>
  <c r="AJ318" i="3" a="1"/>
  <c r="AJ318" i="3" s="1"/>
  <c r="AL318" i="3" s="1"/>
  <c r="AM375" i="3" a="1"/>
  <c r="AM375" i="3" s="1"/>
  <c r="AO375" i="3" s="1"/>
  <c r="AM172" i="3" a="1"/>
  <c r="AM172" i="3" s="1"/>
  <c r="AO172" i="3" s="1"/>
  <c r="AM294" i="3" a="1"/>
  <c r="AM294" i="3" s="1"/>
  <c r="AO294" i="3" s="1"/>
  <c r="AJ280" i="3" a="1"/>
  <c r="AJ280" i="3" s="1"/>
  <c r="AL280" i="3" s="1"/>
  <c r="AM458" i="3" a="1"/>
  <c r="AM458" i="3" s="1"/>
  <c r="AO458" i="3" s="1"/>
  <c r="AM256" i="3" a="1"/>
  <c r="AM256" i="3" s="1"/>
  <c r="AO256" i="3" s="1"/>
  <c r="AM328" i="3" a="1"/>
  <c r="AM328" i="3" s="1"/>
  <c r="AO328" i="3" s="1"/>
  <c r="AJ294" i="3" a="1"/>
  <c r="AJ294" i="3" s="1"/>
  <c r="AL294" i="3" s="1"/>
  <c r="AJ378" i="3" a="1"/>
  <c r="AJ378" i="3" s="1"/>
  <c r="AL378" i="3" s="1"/>
  <c r="AM123" i="3" a="1"/>
  <c r="AM123" i="3" s="1"/>
  <c r="AO123" i="3" s="1"/>
  <c r="AM99" i="3" a="1"/>
  <c r="AM99" i="3" s="1"/>
  <c r="AO99" i="3" s="1"/>
  <c r="AJ171" i="3" a="1"/>
  <c r="AJ171" i="3" s="1"/>
  <c r="AL171" i="3" s="1"/>
  <c r="AM159" i="3" a="1"/>
  <c r="AM159" i="3" s="1"/>
  <c r="AO159" i="3" s="1"/>
  <c r="AJ271" i="3" a="1"/>
  <c r="AJ271" i="3" s="1"/>
  <c r="AL271" i="3" s="1"/>
  <c r="AJ320" i="3" a="1"/>
  <c r="AJ320" i="3" s="1"/>
  <c r="AL320" i="3" s="1"/>
  <c r="AM248" i="3" a="1"/>
  <c r="AM248" i="3" s="1"/>
  <c r="AO248" i="3" s="1"/>
  <c r="AM410" i="3" a="1"/>
  <c r="AM410" i="3" s="1"/>
  <c r="AO410" i="3" s="1"/>
  <c r="AJ184" i="3" a="1"/>
  <c r="AJ184" i="3" s="1"/>
  <c r="AL184" i="3" s="1"/>
  <c r="AM330" i="3" a="1"/>
  <c r="AM330" i="3" s="1"/>
  <c r="AO330" i="3" s="1"/>
  <c r="AJ254" i="3" a="1"/>
  <c r="AJ254" i="3" s="1"/>
  <c r="AL254" i="3" s="1"/>
  <c r="AJ398" i="3" a="1"/>
  <c r="AJ398" i="3" s="1"/>
  <c r="AL398" i="3" s="1"/>
  <c r="AJ307" i="3" a="1"/>
  <c r="AJ307" i="3" s="1"/>
  <c r="AL307" i="3" s="1"/>
  <c r="AJ230" i="3" a="1"/>
  <c r="AJ230" i="3" s="1"/>
  <c r="AL230" i="3" s="1"/>
  <c r="AM208" i="3" a="1"/>
  <c r="AM208" i="3" s="1"/>
  <c r="AO208" i="3" s="1"/>
  <c r="AJ244" i="3" a="1"/>
  <c r="AJ244" i="3" s="1"/>
  <c r="AL244" i="3" s="1"/>
  <c r="AJ352" i="3" a="1"/>
  <c r="AJ352" i="3" s="1"/>
  <c r="AL352" i="3" s="1"/>
  <c r="AM360" i="3" a="1"/>
  <c r="AM360" i="3" s="1"/>
  <c r="AO360" i="3" s="1"/>
  <c r="AM252" i="3" a="1"/>
  <c r="AM252" i="3" s="1"/>
  <c r="AO252" i="3" s="1"/>
  <c r="AJ421" i="3" a="1"/>
  <c r="AJ421" i="3" s="1"/>
  <c r="AL421" i="3" s="1"/>
  <c r="AJ361" i="3" a="1"/>
  <c r="AJ361" i="3" s="1"/>
  <c r="AL361" i="3" s="1"/>
  <c r="AM319" i="3" a="1"/>
  <c r="AM319" i="3" s="1"/>
  <c r="AO319" i="3" s="1"/>
  <c r="AM209" i="3" a="1"/>
  <c r="AM209" i="3" s="1"/>
  <c r="AO209" i="3" s="1"/>
  <c r="AJ319" i="3" a="1"/>
  <c r="AJ319" i="3" s="1"/>
  <c r="AL319" i="3" s="1"/>
  <c r="AJ66" i="3" a="1"/>
  <c r="AJ66" i="3" s="1"/>
  <c r="AL66" i="3" s="1"/>
  <c r="AM14" i="3" a="1"/>
  <c r="AM14" i="3" s="1"/>
  <c r="AO14" i="3" s="1"/>
  <c r="AM9" i="3" a="1"/>
  <c r="AM9" i="3" s="1"/>
  <c r="AO9" i="3" s="1"/>
  <c r="AM345" i="3" a="1"/>
  <c r="AM345" i="3" s="1"/>
  <c r="AO345" i="3" s="1"/>
  <c r="AJ176" i="3" a="1"/>
  <c r="AJ176" i="3" s="1"/>
  <c r="AL176" i="3" s="1"/>
  <c r="AJ250" i="3" a="1"/>
  <c r="AJ250" i="3" s="1"/>
  <c r="AL250" i="3" s="1"/>
  <c r="AM378" i="3" a="1"/>
  <c r="AM378" i="3" s="1"/>
  <c r="AO378" i="3" s="1"/>
  <c r="AM275" i="3" a="1"/>
  <c r="AM275" i="3" s="1"/>
  <c r="AO275" i="3" s="1"/>
  <c r="AM166" i="3" a="1"/>
  <c r="AM166" i="3" s="1"/>
  <c r="AO166" i="3" s="1"/>
  <c r="AJ462" i="3" a="1"/>
  <c r="AJ462" i="3" s="1"/>
  <c r="AL462" i="3" s="1"/>
  <c r="AM260" i="3" a="1"/>
  <c r="AM260" i="3" s="1"/>
  <c r="AO260" i="3" s="1"/>
  <c r="AJ276" i="3" a="1"/>
  <c r="AJ276" i="3" s="1"/>
  <c r="AL276" i="3" s="1"/>
  <c r="AJ362" i="3" a="1"/>
  <c r="AJ362" i="3" s="1"/>
  <c r="AL362" i="3" s="1"/>
  <c r="AJ243" i="3" a="1"/>
  <c r="AJ243" i="3" s="1"/>
  <c r="AL243" i="3" s="1"/>
  <c r="AJ162" i="3" a="1"/>
  <c r="AJ162" i="3" s="1"/>
  <c r="AL162" i="3" s="1"/>
  <c r="AM302" i="3" a="1"/>
  <c r="AM302" i="3" s="1"/>
  <c r="AO302" i="3" s="1"/>
  <c r="AM402" i="3" a="1"/>
  <c r="AM402" i="3" s="1"/>
  <c r="AO402" i="3" s="1"/>
  <c r="AM126" i="3" a="1"/>
  <c r="AM126" i="3" s="1"/>
  <c r="AO126" i="3" s="1"/>
  <c r="AJ134" i="3" a="1"/>
  <c r="AJ134" i="3" s="1"/>
  <c r="AL134" i="3" s="1"/>
  <c r="AJ286" i="3" a="1"/>
  <c r="AJ286" i="3" s="1"/>
  <c r="AL286" i="3" s="1"/>
  <c r="AJ342" i="3" a="1"/>
  <c r="AJ342" i="3" s="1"/>
  <c r="AL342" i="3" s="1"/>
  <c r="AM206" i="3" a="1"/>
  <c r="AM206" i="3" s="1"/>
  <c r="AO206" i="3" s="1"/>
  <c r="AJ7" i="3" a="1"/>
  <c r="AJ7" i="3" s="1"/>
  <c r="AL7" i="3" s="1"/>
  <c r="AJ442" i="3" a="1"/>
  <c r="AJ442" i="3" s="1"/>
  <c r="AL442" i="3" s="1"/>
  <c r="AM331" i="3" a="1"/>
  <c r="AM331" i="3" s="1"/>
  <c r="AO331" i="3" s="1"/>
  <c r="AM48" i="3" a="1"/>
  <c r="AM48" i="3" s="1"/>
  <c r="AO48" i="3" s="1"/>
  <c r="AJ80" i="3" a="1"/>
  <c r="AJ80" i="3" s="1"/>
  <c r="AL80" i="3" s="1"/>
  <c r="AM279" i="3" a="1"/>
  <c r="AM279" i="3" s="1"/>
  <c r="AO279" i="3" s="1"/>
  <c r="AJ453" i="3" a="1"/>
  <c r="AJ453" i="3" s="1"/>
  <c r="AL453" i="3" s="1"/>
  <c r="AM396" i="3" a="1"/>
  <c r="AM396" i="3" s="1"/>
  <c r="AO396" i="3" s="1"/>
  <c r="AM150" i="3" a="1"/>
  <c r="AM150" i="3" s="1"/>
  <c r="AO150" i="3" s="1"/>
  <c r="AJ282" i="3" a="1"/>
  <c r="AJ282" i="3" s="1"/>
  <c r="AL282" i="3" s="1"/>
  <c r="AM446" i="3" a="1"/>
  <c r="AM446" i="3" s="1"/>
  <c r="AO446" i="3" s="1"/>
  <c r="AM420" i="3" a="1"/>
  <c r="AM420" i="3" s="1"/>
  <c r="AO420" i="3" s="1"/>
  <c r="AJ430" i="3" a="1"/>
  <c r="AJ430" i="3" s="1"/>
  <c r="AL430" i="3" s="1"/>
  <c r="AJ214" i="3" a="1"/>
  <c r="AJ214" i="3" s="1"/>
  <c r="AL214" i="3" s="1"/>
  <c r="AM456" i="3" a="1"/>
  <c r="AM456" i="3" s="1"/>
  <c r="AO456" i="3" s="1"/>
  <c r="AM118" i="3" a="1"/>
  <c r="AM118" i="3" s="1"/>
  <c r="AO118" i="3" s="1"/>
  <c r="AJ416" i="3" a="1"/>
  <c r="AJ416" i="3" s="1"/>
  <c r="AL416" i="3" s="1"/>
  <c r="AJ232" i="3" a="1"/>
  <c r="AJ232" i="3" s="1"/>
  <c r="AL232" i="3" s="1"/>
  <c r="AM320" i="3" a="1"/>
  <c r="AM320" i="3" s="1"/>
  <c r="AO320" i="3" s="1"/>
  <c r="AJ364" i="3" a="1"/>
  <c r="AJ364" i="3" s="1"/>
  <c r="AL364" i="3" s="1"/>
  <c r="AM356" i="3" a="1"/>
  <c r="AM356" i="3" s="1"/>
  <c r="AO356" i="3" s="1"/>
  <c r="AM372" i="3" a="1"/>
  <c r="AM372" i="3" s="1"/>
  <c r="AO372" i="3" s="1"/>
  <c r="AJ138" i="3" a="1"/>
  <c r="AJ138" i="3" s="1"/>
  <c r="AL138" i="3" s="1"/>
  <c r="AM170" i="3" a="1"/>
  <c r="AM170" i="3" s="1"/>
  <c r="AO170" i="3" s="1"/>
  <c r="AM230" i="3" a="1"/>
  <c r="AM230" i="3" s="1"/>
  <c r="AO230" i="3" s="1"/>
  <c r="AJ252" i="3" a="1"/>
  <c r="AJ252" i="3" s="1"/>
  <c r="AL252" i="3" s="1"/>
  <c r="AJ368" i="3" a="1"/>
  <c r="AJ368" i="3" s="1"/>
  <c r="AL368" i="3" s="1"/>
  <c r="AJ215" i="3" a="1"/>
  <c r="AJ215" i="3" s="1"/>
  <c r="AL215" i="3" s="1"/>
  <c r="AJ181" i="3" a="1"/>
  <c r="AJ181" i="3" s="1"/>
  <c r="AL181" i="3" s="1"/>
  <c r="AM419" i="3" a="1"/>
  <c r="AM419" i="3" s="1"/>
  <c r="AO419" i="3" s="1"/>
  <c r="AM68" i="3" a="1"/>
  <c r="AM68" i="3" s="1"/>
  <c r="AO68" i="3" s="1"/>
  <c r="AM114" i="3" a="1"/>
  <c r="AM114" i="3" s="1"/>
  <c r="AO114" i="3" s="1"/>
  <c r="AM340" i="3" a="1"/>
  <c r="AM340" i="3" s="1"/>
  <c r="AO340" i="3" s="1"/>
  <c r="AJ366" i="3" a="1"/>
  <c r="AJ366" i="3" s="1"/>
  <c r="AL366" i="3" s="1"/>
  <c r="AM255" i="3" a="1"/>
  <c r="AM255" i="3" s="1"/>
  <c r="AO255" i="3" s="1"/>
  <c r="AM240" i="3" a="1"/>
  <c r="AM240" i="3" s="1"/>
  <c r="AO240" i="3" s="1"/>
  <c r="AJ322" i="3" a="1"/>
  <c r="AJ322" i="3" s="1"/>
  <c r="AL322" i="3" s="1"/>
  <c r="AM379" i="3" a="1"/>
  <c r="AM379" i="3" s="1"/>
  <c r="AO379" i="3" s="1"/>
  <c r="AJ74" i="3" a="1"/>
  <c r="AJ74" i="3" s="1"/>
  <c r="AL74" i="3" s="1"/>
  <c r="AJ340" i="3" a="1"/>
  <c r="AJ340" i="3" s="1"/>
  <c r="AL340" i="3" s="1"/>
  <c r="AM416" i="3" a="1"/>
  <c r="AM416" i="3" s="1"/>
  <c r="AO416" i="3" s="1"/>
  <c r="AM300" i="3" a="1"/>
  <c r="AM300" i="3" s="1"/>
  <c r="AO300" i="3" s="1"/>
  <c r="AJ296" i="3" a="1"/>
  <c r="AJ296" i="3" s="1"/>
  <c r="AL296" i="3" s="1"/>
  <c r="AM390" i="3" a="1"/>
  <c r="AM390" i="3" s="1"/>
  <c r="AO390" i="3" s="1"/>
  <c r="AM272" i="3" a="1"/>
  <c r="AM272" i="3" s="1"/>
  <c r="AO272" i="3" s="1"/>
  <c r="AJ272" i="3" a="1"/>
  <c r="AJ272" i="3" s="1"/>
  <c r="AL272" i="3" s="1"/>
  <c r="AM408" i="3" a="1"/>
  <c r="AM408" i="3" s="1"/>
  <c r="AO408" i="3" s="1"/>
  <c r="AM400" i="3" a="1"/>
  <c r="AM400" i="3" s="1"/>
  <c r="AO400" i="3" s="1"/>
  <c r="AJ460" i="3" a="1"/>
  <c r="AJ460" i="3" s="1"/>
  <c r="AL460" i="3" s="1"/>
  <c r="AM98" i="3" a="1"/>
  <c r="AM98" i="3" s="1"/>
  <c r="AO98" i="3" s="1"/>
  <c r="AJ338" i="3" a="1"/>
  <c r="AJ338" i="3" s="1"/>
  <c r="AL338" i="3" s="1"/>
  <c r="AJ419" i="3" a="1"/>
  <c r="AJ419" i="3" s="1"/>
  <c r="AL419" i="3" s="1"/>
  <c r="AJ97" i="3" a="1"/>
  <c r="AJ97" i="3" s="1"/>
  <c r="AL97" i="3" s="1"/>
  <c r="AJ187" i="3" a="1"/>
  <c r="AJ187" i="3" s="1"/>
  <c r="AL187" i="3" s="1"/>
  <c r="AM45" i="3" a="1"/>
  <c r="AM45" i="3" s="1"/>
  <c r="AO45" i="3" s="1"/>
  <c r="AM54" i="3" a="1"/>
  <c r="AM54" i="3" s="1"/>
  <c r="AO54" i="3" s="1"/>
  <c r="AJ106" i="3" a="1"/>
  <c r="AJ106" i="3" s="1"/>
  <c r="AL106" i="3" s="1"/>
  <c r="AM154" i="3" a="1"/>
  <c r="AM154" i="3" s="1"/>
  <c r="AO154" i="3" s="1"/>
  <c r="AM344" i="3" a="1"/>
  <c r="AM344" i="3" s="1"/>
  <c r="AO344" i="3" s="1"/>
  <c r="AJ360" i="3" a="1"/>
  <c r="AJ360" i="3" s="1"/>
  <c r="AL360" i="3" s="1"/>
  <c r="AJ434" i="3" a="1"/>
  <c r="AJ434" i="3" s="1"/>
  <c r="AL434" i="3" s="1"/>
  <c r="AJ180" i="3" a="1"/>
  <c r="AJ180" i="3" s="1"/>
  <c r="AL180" i="3" s="1"/>
  <c r="AM232" i="3" a="1"/>
  <c r="AM232" i="3" s="1"/>
  <c r="AO232" i="3" s="1"/>
  <c r="AJ312" i="3" a="1"/>
  <c r="AJ312" i="3" s="1"/>
  <c r="AL312" i="3" s="1"/>
  <c r="AJ384" i="3" a="1"/>
  <c r="AJ384" i="3" s="1"/>
  <c r="AL384" i="3" s="1"/>
  <c r="AJ192" i="3" a="1"/>
  <c r="AJ192" i="3" s="1"/>
  <c r="AL192" i="3" s="1"/>
  <c r="AM292" i="3" a="1"/>
  <c r="AM292" i="3" s="1"/>
  <c r="AO292" i="3" s="1"/>
  <c r="AJ70" i="3" a="1"/>
  <c r="AJ70" i="3" s="1"/>
  <c r="AL70" i="3" s="1"/>
  <c r="AM174" i="3" a="1"/>
  <c r="AM174" i="3" s="1"/>
  <c r="AO174" i="3" s="1"/>
  <c r="AJ190" i="3" a="1"/>
  <c r="AJ190" i="3" s="1"/>
  <c r="AL190" i="3" s="1"/>
  <c r="AJ348" i="3" a="1"/>
  <c r="AJ348" i="3" s="1"/>
  <c r="AL348" i="3" s="1"/>
  <c r="AJ337" i="3" a="1"/>
  <c r="AJ337" i="3" s="1"/>
  <c r="AL337" i="3" s="1"/>
  <c r="AM437" i="3" a="1"/>
  <c r="AM437" i="3" s="1"/>
  <c r="AO437" i="3" s="1"/>
  <c r="AJ128" i="3" a="1"/>
  <c r="AJ128" i="3" s="1"/>
  <c r="AL128" i="3" s="1"/>
  <c r="AJ69" i="3" a="1"/>
  <c r="AJ69" i="3" s="1"/>
  <c r="AL69" i="3" s="1"/>
  <c r="AJ431" i="3" a="1"/>
  <c r="AJ431" i="3" s="1"/>
  <c r="AL431" i="3" s="1"/>
  <c r="AM434" i="3" a="1"/>
  <c r="AM434" i="3" s="1"/>
  <c r="AO434" i="3" s="1"/>
  <c r="AM122" i="3" a="1"/>
  <c r="AM122" i="3" s="1"/>
  <c r="AO122" i="3" s="1"/>
  <c r="AM278" i="3" a="1"/>
  <c r="AM278" i="3" s="1"/>
  <c r="AO278" i="3" s="1"/>
  <c r="AM186" i="3" a="1"/>
  <c r="AM186" i="3" s="1"/>
  <c r="AO186" i="3" s="1"/>
  <c r="AM225" i="3" a="1"/>
  <c r="AM225" i="3" s="1"/>
  <c r="AO225" i="3" s="1"/>
  <c r="AJ256" i="3" a="1"/>
  <c r="AJ256" i="3" s="1"/>
  <c r="AL256" i="3" s="1"/>
  <c r="AJ45" i="3" a="1"/>
  <c r="AJ45" i="3" s="1"/>
  <c r="AL45" i="3" s="1"/>
  <c r="AM237" i="3" a="1"/>
  <c r="AM237" i="3" s="1"/>
  <c r="AO237" i="3" s="1"/>
  <c r="AM21" i="3" a="1"/>
  <c r="AM21" i="3" s="1"/>
  <c r="AO21" i="3" s="1"/>
  <c r="AJ163" i="3" a="1"/>
  <c r="AJ163" i="3" s="1"/>
  <c r="AL163" i="3" s="1"/>
  <c r="AM19" i="3" a="1"/>
  <c r="AM19" i="3" s="1"/>
  <c r="AO19" i="3" s="1"/>
  <c r="AM69" i="3" a="1"/>
  <c r="AM69" i="3" s="1"/>
  <c r="AO69" i="3" s="1"/>
  <c r="AM77" i="3" a="1"/>
  <c r="AM77" i="3" s="1"/>
  <c r="AO77" i="3" s="1"/>
  <c r="AM263" i="3" a="1"/>
  <c r="AM263" i="3" s="1"/>
  <c r="AO263" i="3" s="1"/>
  <c r="AJ441" i="3" a="1"/>
  <c r="AJ441" i="3" s="1"/>
  <c r="AL441" i="3" s="1"/>
  <c r="AM15" i="3" a="1"/>
  <c r="AM15" i="3" s="1"/>
  <c r="AO15" i="3" s="1"/>
  <c r="AJ31" i="3" a="1"/>
  <c r="AJ31" i="3" s="1"/>
  <c r="AL31" i="3" s="1"/>
  <c r="AM406" i="3" a="1"/>
  <c r="AM406" i="3" s="1"/>
  <c r="AO406" i="3" s="1"/>
  <c r="AM276" i="3" a="1"/>
  <c r="AM276" i="3" s="1"/>
  <c r="AO276" i="3" s="1"/>
  <c r="AM228" i="3" a="1"/>
  <c r="AM228" i="3" s="1"/>
  <c r="AO228" i="3" s="1"/>
  <c r="AJ240" i="3" a="1"/>
  <c r="AJ240" i="3" s="1"/>
  <c r="AL240" i="3" s="1"/>
  <c r="AM348" i="3" a="1"/>
  <c r="AM348" i="3" s="1"/>
  <c r="AO348" i="3" s="1"/>
  <c r="AJ346" i="3" a="1"/>
  <c r="AJ346" i="3" s="1"/>
  <c r="AL346" i="3" s="1"/>
  <c r="AJ404" i="3" a="1"/>
  <c r="AJ404" i="3" s="1"/>
  <c r="AL404" i="3" s="1"/>
  <c r="AM74" i="3" a="1"/>
  <c r="AM74" i="3" s="1"/>
  <c r="AO74" i="3" s="1"/>
  <c r="AJ396" i="3" a="1"/>
  <c r="AJ396" i="3" s="1"/>
  <c r="AL396" i="3" s="1"/>
  <c r="AJ458" i="3" a="1"/>
  <c r="AJ458" i="3" s="1"/>
  <c r="AL458" i="3" s="1"/>
  <c r="AM216" i="3" a="1"/>
  <c r="AM216" i="3" s="1"/>
  <c r="AO216" i="3" s="1"/>
  <c r="AJ438" i="3" a="1"/>
  <c r="AJ438" i="3" s="1"/>
  <c r="AL438" i="3" s="1"/>
  <c r="AM358" i="3" a="1"/>
  <c r="AM358" i="3" s="1"/>
  <c r="AO358" i="3" s="1"/>
  <c r="AJ447" i="3" a="1"/>
  <c r="AJ447" i="3" s="1"/>
  <c r="AL447" i="3" s="1"/>
  <c r="AM246" i="3" a="1"/>
  <c r="AM246" i="3" s="1"/>
  <c r="AO246" i="3" s="1"/>
  <c r="AM310" i="3" a="1"/>
  <c r="AM310" i="3" s="1"/>
  <c r="AO310" i="3" s="1"/>
  <c r="AJ330" i="3" a="1"/>
  <c r="AJ330" i="3" s="1"/>
  <c r="AL330" i="3" s="1"/>
  <c r="AJ387" i="3" a="1"/>
  <c r="AJ387" i="3" s="1"/>
  <c r="AL387" i="3" s="1"/>
  <c r="AJ451" i="3" a="1"/>
  <c r="AJ451" i="3" s="1"/>
  <c r="AL451" i="3" s="1"/>
  <c r="AM354" i="3" a="1"/>
  <c r="AM354" i="3" s="1"/>
  <c r="AO354" i="3" s="1"/>
  <c r="AM264" i="3" a="1"/>
  <c r="AM264" i="3" s="1"/>
  <c r="AO264" i="3" s="1"/>
  <c r="AM187" i="3" a="1"/>
  <c r="AM187" i="3" s="1"/>
  <c r="AO187" i="3" s="1"/>
  <c r="AJ325" i="3" a="1"/>
  <c r="AJ325" i="3" s="1"/>
  <c r="AL325" i="3" s="1"/>
  <c r="AJ339" i="3" a="1"/>
  <c r="AJ339" i="3" s="1"/>
  <c r="AL339" i="3" s="1"/>
  <c r="AJ369" i="3" a="1"/>
  <c r="AJ369" i="3" s="1"/>
  <c r="AL369" i="3" s="1"/>
  <c r="AM241" i="3" a="1"/>
  <c r="AM241" i="3" s="1"/>
  <c r="AO241" i="3" s="1"/>
  <c r="AM7" i="3" a="1"/>
  <c r="AM7" i="3" s="1"/>
  <c r="AO7" i="3" s="1"/>
  <c r="AJ418" i="3" a="1"/>
  <c r="AJ418" i="3" s="1"/>
  <c r="AL418" i="3" s="1"/>
  <c r="AJ326" i="3" a="1"/>
  <c r="AJ326" i="3" s="1"/>
  <c r="AL326" i="3" s="1"/>
  <c r="AJ383" i="3" a="1"/>
  <c r="AJ383" i="3" s="1"/>
  <c r="AL383" i="3" s="1"/>
  <c r="AM198" i="3" a="1"/>
  <c r="AM198" i="3" s="1"/>
  <c r="AO198" i="3" s="1"/>
  <c r="AJ386" i="3" a="1"/>
  <c r="AJ386" i="3" s="1"/>
  <c r="AL386" i="3" s="1"/>
  <c r="AM291" i="3" a="1"/>
  <c r="AM291" i="3" s="1"/>
  <c r="AO291" i="3" s="1"/>
  <c r="AJ234" i="3" a="1"/>
  <c r="AJ234" i="3" s="1"/>
  <c r="AL234" i="3" s="1"/>
  <c r="AJ266" i="3" a="1"/>
  <c r="AJ266" i="3" s="1"/>
  <c r="AL266" i="3" s="1"/>
  <c r="AM322" i="3" a="1"/>
  <c r="AM322" i="3" s="1"/>
  <c r="AO322" i="3" s="1"/>
  <c r="AJ408" i="3" a="1"/>
  <c r="AJ408" i="3" s="1"/>
  <c r="AL408" i="3" s="1"/>
  <c r="AM178" i="3" a="1"/>
  <c r="AM178" i="3" s="1"/>
  <c r="AO178" i="3" s="1"/>
  <c r="AJ202" i="3" a="1"/>
  <c r="AJ202" i="3" s="1"/>
  <c r="AL202" i="3" s="1"/>
  <c r="AJ146" i="3" a="1"/>
  <c r="AJ146" i="3" s="1"/>
  <c r="AL146" i="3" s="1"/>
  <c r="AJ154" i="3" a="1"/>
  <c r="AJ154" i="3" s="1"/>
  <c r="AL154" i="3" s="1"/>
  <c r="AM266" i="3" a="1"/>
  <c r="AM266" i="3" s="1"/>
  <c r="AO266" i="3" s="1"/>
  <c r="AJ394" i="3" a="1"/>
  <c r="AJ394" i="3" s="1"/>
  <c r="AL394" i="3" s="1"/>
  <c r="AM303" i="3" a="1"/>
  <c r="AM303" i="3" s="1"/>
  <c r="AO303" i="3" s="1"/>
  <c r="AM94" i="3" a="1"/>
  <c r="AM94" i="3" s="1"/>
  <c r="AO94" i="3" s="1"/>
  <c r="AJ119" i="3" a="1"/>
  <c r="AJ119" i="3" s="1"/>
  <c r="AL119" i="3" s="1"/>
  <c r="AJ88" i="3" a="1"/>
  <c r="AJ88" i="3" s="1"/>
  <c r="AL88" i="3" s="1"/>
  <c r="AJ437" i="3" a="1"/>
  <c r="AJ437" i="3" s="1"/>
  <c r="AL437" i="3" s="1"/>
  <c r="AM160" i="3" a="1"/>
  <c r="AM160" i="3" s="1"/>
  <c r="AO160" i="3" s="1"/>
  <c r="AM337" i="3" a="1"/>
  <c r="AM337" i="3" s="1"/>
  <c r="AO337" i="3" s="1"/>
  <c r="AM435" i="3" a="1"/>
  <c r="AM435" i="3" s="1"/>
  <c r="AO435" i="3" s="1"/>
  <c r="AJ114" i="3" a="1"/>
  <c r="AJ114" i="3" s="1"/>
  <c r="AL114" i="3" s="1"/>
  <c r="AJ228" i="3" a="1"/>
  <c r="AJ228" i="3" s="1"/>
  <c r="AL228" i="3" s="1"/>
  <c r="AJ220" i="3" a="1"/>
  <c r="AJ220" i="3" s="1"/>
  <c r="AL220" i="3" s="1"/>
  <c r="AM332" i="3" a="1"/>
  <c r="AM332" i="3" s="1"/>
  <c r="AO332" i="3" s="1"/>
  <c r="AJ300" i="3" a="1"/>
  <c r="AJ300" i="3" s="1"/>
  <c r="AL300" i="3" s="1"/>
  <c r="AJ290" i="3" a="1"/>
  <c r="AJ290" i="3" s="1"/>
  <c r="AL290" i="3" s="1"/>
  <c r="AM362" i="3" a="1"/>
  <c r="AM362" i="3" s="1"/>
  <c r="AO362" i="3" s="1"/>
  <c r="AM130" i="3" a="1"/>
  <c r="AM130" i="3" s="1"/>
  <c r="AO130" i="3" s="1"/>
  <c r="AJ82" i="3" a="1"/>
  <c r="AJ82" i="3" s="1"/>
  <c r="AL82" i="3" s="1"/>
  <c r="AM134" i="3" a="1"/>
  <c r="AM134" i="3" s="1"/>
  <c r="AO134" i="3" s="1"/>
  <c r="AJ428" i="3" a="1"/>
  <c r="AJ428" i="3" s="1"/>
  <c r="AL428" i="3" s="1"/>
  <c r="AM436" i="3" a="1"/>
  <c r="AM436" i="3" s="1"/>
  <c r="AO436" i="3" s="1"/>
  <c r="AJ90" i="3" a="1"/>
  <c r="AJ90" i="3" s="1"/>
  <c r="AL90" i="3" s="1"/>
  <c r="AJ258" i="3" a="1"/>
  <c r="AJ258" i="3" s="1"/>
  <c r="AL258" i="3" s="1"/>
  <c r="AM306" i="3" a="1"/>
  <c r="AM306" i="3" s="1"/>
  <c r="AO306" i="3" s="1"/>
  <c r="AM182" i="3" a="1"/>
  <c r="AM182" i="3" s="1"/>
  <c r="AO182" i="3" s="1"/>
  <c r="AJ298" i="3" a="1"/>
  <c r="AJ298" i="3" s="1"/>
  <c r="AL298" i="3" s="1"/>
  <c r="AM386" i="3" a="1"/>
  <c r="AM386" i="3" s="1"/>
  <c r="AO386" i="3" s="1"/>
  <c r="AJ316" i="3" a="1"/>
  <c r="AJ316" i="3" s="1"/>
  <c r="AL316" i="3" s="1"/>
  <c r="AM25" i="3" a="1"/>
  <c r="AM25" i="3" s="1"/>
  <c r="AO25" i="3" s="1"/>
  <c r="AJ62" i="3" a="1"/>
  <c r="AJ62" i="3" s="1"/>
  <c r="AL62" i="3" s="1"/>
  <c r="AM129" i="3" a="1"/>
  <c r="AM129" i="3" s="1"/>
  <c r="AO129" i="3" s="1"/>
  <c r="AJ359" i="3" a="1"/>
  <c r="AJ359" i="3" s="1"/>
  <c r="AL359" i="3" s="1"/>
  <c r="AM12" i="3" a="1"/>
  <c r="AM12" i="3" s="1"/>
  <c r="AO12" i="3" s="1"/>
  <c r="AM258" i="3" a="1"/>
  <c r="AM258" i="3" s="1"/>
  <c r="AO258" i="3" s="1"/>
  <c r="AM158" i="3" a="1"/>
  <c r="AM158" i="3" s="1"/>
  <c r="AO158" i="3" s="1"/>
  <c r="AJ174" i="3" a="1"/>
  <c r="AJ174" i="3" s="1"/>
  <c r="AL174" i="3" s="1"/>
  <c r="AJ150" i="3" a="1"/>
  <c r="AJ150" i="3" s="1"/>
  <c r="AL150" i="3" s="1"/>
  <c r="AM368" i="3" a="1"/>
  <c r="AM368" i="3" s="1"/>
  <c r="AO368" i="3" s="1"/>
  <c r="AJ436" i="3" a="1"/>
  <c r="AJ436" i="3" s="1"/>
  <c r="AL436" i="3" s="1"/>
  <c r="AM316" i="3" a="1"/>
  <c r="AM316" i="3" s="1"/>
  <c r="AO316" i="3" s="1"/>
  <c r="AM110" i="3" a="1"/>
  <c r="AM110" i="3" s="1"/>
  <c r="AO110" i="3" s="1"/>
  <c r="AM460" i="3" a="1"/>
  <c r="AM460" i="3" s="1"/>
  <c r="AO460" i="3" s="1"/>
  <c r="AM210" i="3" a="1"/>
  <c r="AM210" i="3" s="1"/>
  <c r="AO210" i="3" s="1"/>
  <c r="AM162" i="3" a="1"/>
  <c r="AM162" i="3" s="1"/>
  <c r="AO162" i="3" s="1"/>
  <c r="AJ13" i="3" a="1"/>
  <c r="AJ13" i="3" s="1"/>
  <c r="AL13" i="3" s="1"/>
  <c r="AJ77" i="3" a="1"/>
  <c r="AJ77" i="3" s="1"/>
  <c r="AL77" i="3" s="1"/>
  <c r="AM265" i="3" a="1"/>
  <c r="AM265" i="3" s="1"/>
  <c r="AO265" i="3" s="1"/>
  <c r="AM274" i="3" a="1"/>
  <c r="AM274" i="3" s="1"/>
  <c r="AO274" i="3" s="1"/>
  <c r="AJ333" i="3" a="1"/>
  <c r="AJ333" i="3" s="1"/>
  <c r="AL333" i="3" s="1"/>
  <c r="AJ38" i="3" a="1"/>
  <c r="AJ38" i="3" s="1"/>
  <c r="AL38" i="3" s="1"/>
  <c r="AM161" i="3" a="1"/>
  <c r="AM161" i="3" s="1"/>
  <c r="AO161" i="3" s="1"/>
  <c r="AJ291" i="3" a="1"/>
  <c r="AJ291" i="3" s="1"/>
  <c r="AL291" i="3" s="1"/>
  <c r="AJ9" i="3" a="1"/>
  <c r="AJ9" i="3" s="1"/>
  <c r="AL9" i="3" s="1"/>
  <c r="AM259" i="3" a="1"/>
  <c r="AM259" i="3" s="1"/>
  <c r="AO259" i="3" s="1"/>
  <c r="AJ55" i="3" a="1"/>
  <c r="AJ55" i="3" s="1"/>
  <c r="AL55" i="3" s="1"/>
  <c r="AM44" i="3" a="1"/>
  <c r="AM44" i="3" s="1"/>
  <c r="AO44" i="3" s="1"/>
  <c r="AM323" i="3" a="1"/>
  <c r="AM323" i="3" s="1"/>
  <c r="AO323" i="3" s="1"/>
  <c r="AJ48" i="3" a="1"/>
  <c r="AJ48" i="3" s="1"/>
  <c r="AL48" i="3" s="1"/>
  <c r="AM229" i="3" a="1"/>
  <c r="AM229" i="3" s="1"/>
  <c r="AO229" i="3" s="1"/>
  <c r="AM281" i="3" a="1"/>
  <c r="AM281" i="3" s="1"/>
  <c r="AO281" i="3" s="1"/>
  <c r="AJ440" i="3" a="1"/>
  <c r="AJ440" i="3" s="1"/>
  <c r="AL440" i="3" s="1"/>
  <c r="AM102" i="3" a="1"/>
  <c r="AM102" i="3" s="1"/>
  <c r="AO102" i="3" s="1"/>
  <c r="AM304" i="3" a="1"/>
  <c r="AM304" i="3" s="1"/>
  <c r="AO304" i="3" s="1"/>
  <c r="AJ424" i="3" a="1"/>
  <c r="AJ424" i="3" s="1"/>
  <c r="AL424" i="3" s="1"/>
  <c r="AM450" i="3" a="1"/>
  <c r="AM450" i="3" s="1"/>
  <c r="AO450" i="3" s="1"/>
  <c r="AM212" i="3" a="1"/>
  <c r="AM212" i="3" s="1"/>
  <c r="AO212" i="3" s="1"/>
  <c r="AM194" i="3" a="1"/>
  <c r="AM194" i="3" s="1"/>
  <c r="AO194" i="3" s="1"/>
  <c r="AJ222" i="3" a="1"/>
  <c r="AJ222" i="3" s="1"/>
  <c r="AL222" i="3" s="1"/>
  <c r="AM254" i="3" a="1"/>
  <c r="AM254" i="3" s="1"/>
  <c r="AO254" i="3" s="1"/>
  <c r="AM388" i="3" a="1"/>
  <c r="AM388" i="3" s="1"/>
  <c r="AO388" i="3" s="1"/>
  <c r="AJ446" i="3" a="1"/>
  <c r="AJ446" i="3" s="1"/>
  <c r="AL446" i="3" s="1"/>
  <c r="AJ196" i="3" a="1"/>
  <c r="AJ196" i="3" s="1"/>
  <c r="AL196" i="3" s="1"/>
  <c r="AJ332" i="3" a="1"/>
  <c r="AJ332" i="3" s="1"/>
  <c r="AL332" i="3" s="1"/>
  <c r="AJ410" i="3" a="1"/>
  <c r="AJ410" i="3" s="1"/>
  <c r="AL410" i="3" s="1"/>
  <c r="AJ426" i="3" a="1"/>
  <c r="AJ426" i="3" s="1"/>
  <c r="AL426" i="3" s="1"/>
  <c r="AJ455" i="3" a="1"/>
  <c r="AJ455" i="3" s="1"/>
  <c r="AL455" i="3" s="1"/>
  <c r="AM308" i="3" a="1"/>
  <c r="AM308" i="3" s="1"/>
  <c r="AO308" i="3" s="1"/>
  <c r="AJ374" i="3" a="1"/>
  <c r="AJ374" i="3" s="1"/>
  <c r="AL374" i="3" s="1"/>
  <c r="AM268" i="3" a="1"/>
  <c r="AM268" i="3" s="1"/>
  <c r="AO268" i="3" s="1"/>
  <c r="AJ420" i="3" a="1"/>
  <c r="AJ420" i="3" s="1"/>
  <c r="AL420" i="3" s="1"/>
  <c r="AJ78" i="3" a="1"/>
  <c r="AJ78" i="3" s="1"/>
  <c r="AL78" i="3" s="1"/>
  <c r="AJ461" i="3" a="1"/>
  <c r="AJ461" i="3" s="1"/>
  <c r="AL461" i="3" s="1"/>
  <c r="AJ73" i="3" a="1"/>
  <c r="AJ73" i="3" s="1"/>
  <c r="AL73" i="3" s="1"/>
  <c r="AM52" i="3" a="1"/>
  <c r="AM52" i="3" s="1"/>
  <c r="AO52" i="3" s="1"/>
  <c r="AJ293" i="3" a="1"/>
  <c r="AJ293" i="3" s="1"/>
  <c r="AL293" i="3" s="1"/>
  <c r="AM324" i="3" a="1"/>
  <c r="AM324" i="3" s="1"/>
  <c r="AO324" i="3" s="1"/>
  <c r="AM442" i="3" a="1"/>
  <c r="AM442" i="3" s="1"/>
  <c r="AO442" i="3" s="1"/>
  <c r="AM192" i="3" a="1"/>
  <c r="AM192" i="3" s="1"/>
  <c r="AO192" i="3" s="1"/>
  <c r="AJ304" i="3" a="1"/>
  <c r="AJ304" i="3" s="1"/>
  <c r="AL304" i="3" s="1"/>
  <c r="AM374" i="3" a="1"/>
  <c r="AM374" i="3" s="1"/>
  <c r="AO374" i="3" s="1"/>
  <c r="AJ263" i="3" a="1"/>
  <c r="AJ263" i="3" s="1"/>
  <c r="AL263" i="3" s="1"/>
  <c r="AJ248" i="3" a="1"/>
  <c r="AJ248" i="3" s="1"/>
  <c r="AL248" i="3" s="1"/>
  <c r="AM364" i="3" a="1"/>
  <c r="AM364" i="3" s="1"/>
  <c r="AO364" i="3" s="1"/>
  <c r="AM204" i="3" a="1"/>
  <c r="AM204" i="3" s="1"/>
  <c r="AO204" i="3" s="1"/>
  <c r="AJ310" i="3" a="1"/>
  <c r="AJ310" i="3" s="1"/>
  <c r="AL310" i="3" s="1"/>
  <c r="AJ367" i="3" a="1"/>
  <c r="AJ367" i="3" s="1"/>
  <c r="AL367" i="3" s="1"/>
  <c r="AJ186" i="3" a="1"/>
  <c r="AJ186" i="3" s="1"/>
  <c r="AL186" i="3" s="1"/>
  <c r="AM282" i="3" a="1"/>
  <c r="AM282" i="3" s="1"/>
  <c r="AO282" i="3" s="1"/>
  <c r="AM346" i="3" a="1"/>
  <c r="AM346" i="3" s="1"/>
  <c r="AO346" i="3" s="1"/>
  <c r="AJ354" i="3" a="1"/>
  <c r="AJ354" i="3" s="1"/>
  <c r="AL354" i="3" s="1"/>
  <c r="AJ227" i="3" a="1"/>
  <c r="AJ227" i="3" s="1"/>
  <c r="AL227" i="3" s="1"/>
  <c r="AM244" i="3" a="1"/>
  <c r="AM244" i="3" s="1"/>
  <c r="AO244" i="3" s="1"/>
  <c r="AJ308" i="3" a="1"/>
  <c r="AJ308" i="3" s="1"/>
  <c r="AL308" i="3" s="1"/>
  <c r="AM380" i="3" a="1"/>
  <c r="AM380" i="3" s="1"/>
  <c r="AO380" i="3" s="1"/>
  <c r="AM226" i="3" a="1"/>
  <c r="AM226" i="3" s="1"/>
  <c r="AO226" i="3" s="1"/>
  <c r="AM51" i="3" a="1"/>
  <c r="AM51" i="3" s="1"/>
  <c r="AO51" i="3" s="1"/>
  <c r="AJ121" i="3" a="1"/>
  <c r="AJ121" i="3" s="1"/>
  <c r="AL121" i="3" s="1"/>
  <c r="AM313" i="3" a="1"/>
  <c r="AM313" i="3" s="1"/>
  <c r="AO313" i="3" s="1"/>
  <c r="AM23" i="3" a="1"/>
  <c r="AM23" i="3" s="1"/>
  <c r="AO23" i="3" s="1"/>
  <c r="AM377" i="3" a="1"/>
  <c r="AM377" i="3" s="1"/>
  <c r="AO377" i="3" s="1"/>
  <c r="AM338" i="3" a="1"/>
  <c r="AM338" i="3" s="1"/>
  <c r="AO338" i="3" s="1"/>
  <c r="AJ414" i="3" a="1"/>
  <c r="AJ414" i="3" s="1"/>
  <c r="AL414" i="3" s="1"/>
  <c r="AM404" i="3" a="1"/>
  <c r="AM404" i="3" s="1"/>
  <c r="AO404" i="3" s="1"/>
  <c r="AJ122" i="3" a="1"/>
  <c r="AJ122" i="3" s="1"/>
  <c r="AL122" i="3" s="1"/>
  <c r="AJ158" i="3" a="1"/>
  <c r="AJ158" i="3" s="1"/>
  <c r="AL158" i="3" s="1"/>
  <c r="AJ444" i="3" a="1"/>
  <c r="AJ444" i="3" s="1"/>
  <c r="AL444" i="3" s="1"/>
  <c r="AJ334" i="3" a="1"/>
  <c r="AJ334" i="3" s="1"/>
  <c r="AL334" i="3" s="1"/>
  <c r="AJ415" i="3" a="1"/>
  <c r="AJ415" i="3" s="1"/>
  <c r="AL415" i="3" s="1"/>
  <c r="AM250" i="3" a="1"/>
  <c r="AM250" i="3" s="1"/>
  <c r="AO250" i="3" s="1"/>
  <c r="AJ246" i="3" a="1"/>
  <c r="AJ246" i="3" s="1"/>
  <c r="AL246" i="3" s="1"/>
  <c r="AJ274" i="3" a="1"/>
  <c r="AJ274" i="3" s="1"/>
  <c r="AL274" i="3" s="1"/>
  <c r="AM334" i="3" a="1"/>
  <c r="AM334" i="3" s="1"/>
  <c r="AO334" i="3" s="1"/>
  <c r="AJ210" i="3" a="1"/>
  <c r="AJ210" i="3" s="1"/>
  <c r="AL210" i="3" s="1"/>
  <c r="AM218" i="3" a="1"/>
  <c r="AM218" i="3" s="1"/>
  <c r="AO218" i="3" s="1"/>
  <c r="AJ302" i="3" a="1"/>
  <c r="AJ302" i="3" s="1"/>
  <c r="AL302" i="3" s="1"/>
  <c r="AM359" i="3" a="1"/>
  <c r="AM359" i="3" s="1"/>
  <c r="AO359" i="3" s="1"/>
  <c r="AM394" i="3" a="1"/>
  <c r="AM394" i="3" s="1"/>
  <c r="AO394" i="3" s="1"/>
  <c r="AM350" i="3" a="1"/>
  <c r="AM350" i="3" s="1"/>
  <c r="AO350" i="3" s="1"/>
  <c r="AM443" i="3" a="1"/>
  <c r="AM443" i="3" s="1"/>
  <c r="AO443" i="3" s="1"/>
  <c r="AJ86" i="3" a="1"/>
  <c r="AJ86" i="3" s="1"/>
  <c r="AL86" i="3" s="1"/>
  <c r="AJ407" i="3" a="1"/>
  <c r="AJ407" i="3" s="1"/>
  <c r="AL407" i="3" s="1"/>
  <c r="AM189" i="3" a="1"/>
  <c r="AM189" i="3" s="1"/>
  <c r="AO189" i="3" s="1"/>
  <c r="AJ253" i="3" a="1"/>
  <c r="AJ253" i="3" s="1"/>
  <c r="AL253" i="3" s="1"/>
  <c r="AM243" i="3" a="1"/>
  <c r="AM243" i="3" s="1"/>
  <c r="AO243" i="3" s="1"/>
  <c r="AJ168" i="3" a="1"/>
  <c r="AJ168" i="3" s="1"/>
  <c r="AL168" i="3" s="1"/>
  <c r="AM236" i="3" a="1"/>
  <c r="AM236" i="3" s="1"/>
  <c r="AO236" i="3" s="1"/>
  <c r="AM270" i="3" a="1"/>
  <c r="AM270" i="3" s="1"/>
  <c r="AO270" i="3" s="1"/>
  <c r="AJ350" i="3" a="1"/>
  <c r="AJ350" i="3" s="1"/>
  <c r="AL350" i="3" s="1"/>
  <c r="AM462" i="3" a="1"/>
  <c r="AM462" i="3" s="1"/>
  <c r="AO462" i="3" s="1"/>
  <c r="AM146" i="3" a="1"/>
  <c r="AM146" i="3" s="1"/>
  <c r="AO146" i="3" s="1"/>
  <c r="AJ94" i="3" a="1"/>
  <c r="AJ94" i="3" s="1"/>
  <c r="AL94" i="3" s="1"/>
  <c r="AJ142" i="3" a="1"/>
  <c r="AJ142" i="3" s="1"/>
  <c r="AL142" i="3" s="1"/>
  <c r="AM234" i="3" a="1"/>
  <c r="AM234" i="3" s="1"/>
  <c r="AO234" i="3" s="1"/>
  <c r="AM452" i="3" a="1"/>
  <c r="AM452" i="3" s="1"/>
  <c r="AO452" i="3" s="1"/>
  <c r="AJ238" i="3" a="1"/>
  <c r="AJ238" i="3" s="1"/>
  <c r="AL238" i="3" s="1"/>
  <c r="AJ382" i="3" a="1"/>
  <c r="AJ382" i="3" s="1"/>
  <c r="AL382" i="3" s="1"/>
  <c r="AJ279" i="3" a="1"/>
  <c r="AJ279" i="3" s="1"/>
  <c r="AL279" i="3" s="1"/>
  <c r="AM67" i="3" a="1"/>
  <c r="AM67" i="3" s="1"/>
  <c r="AO67" i="3" s="1"/>
  <c r="AJ37" i="3" a="1"/>
  <c r="AJ37" i="3" s="1"/>
  <c r="AL37" i="3" s="1"/>
  <c r="AJ242" i="3" a="1"/>
  <c r="AJ242" i="3" s="1"/>
  <c r="AL242" i="3" s="1"/>
  <c r="AJ194" i="3" a="1"/>
  <c r="AJ194" i="3" s="1"/>
  <c r="AL194" i="3" s="1"/>
  <c r="AJ328" i="3" a="1"/>
  <c r="AJ328" i="3" s="1"/>
  <c r="AL328" i="3" s="1"/>
  <c r="AJ126" i="3" a="1"/>
  <c r="AJ126" i="3" s="1"/>
  <c r="AL126" i="3" s="1"/>
  <c r="AM280" i="3" a="1"/>
  <c r="AM280" i="3" s="1"/>
  <c r="AO280" i="3" s="1"/>
  <c r="AM342" i="3" a="1"/>
  <c r="AM342" i="3" s="1"/>
  <c r="AO342" i="3" s="1"/>
  <c r="AM239" i="3" a="1"/>
  <c r="AM239" i="3" s="1"/>
  <c r="AO239" i="3" s="1"/>
  <c r="AM190" i="3" a="1"/>
  <c r="AM190" i="3" s="1"/>
  <c r="AO190" i="3" s="1"/>
  <c r="AJ270" i="3" a="1"/>
  <c r="AJ270" i="3" s="1"/>
  <c r="AL270" i="3" s="1"/>
  <c r="AJ206" i="3" a="1"/>
  <c r="AJ206" i="3" s="1"/>
  <c r="AL206" i="3" s="1"/>
  <c r="AM376" i="3" a="1"/>
  <c r="AM376" i="3" s="1"/>
  <c r="AO376" i="3" s="1"/>
  <c r="AJ306" i="3" a="1"/>
  <c r="AJ306" i="3" s="1"/>
  <c r="AL306" i="3" s="1"/>
  <c r="AJ400" i="3" a="1"/>
  <c r="AJ400" i="3" s="1"/>
  <c r="AL400" i="3" s="1"/>
  <c r="AM438" i="3" a="1"/>
  <c r="AM438" i="3" s="1"/>
  <c r="AO438" i="3" s="1"/>
  <c r="AJ344" i="3" a="1"/>
  <c r="AJ344" i="3" s="1"/>
  <c r="AL344" i="3" s="1"/>
  <c r="AJ110" i="3" a="1"/>
  <c r="AJ110" i="3" s="1"/>
  <c r="AL110" i="3" s="1"/>
  <c r="AJ166" i="3" a="1"/>
  <c r="AJ166" i="3" s="1"/>
  <c r="AL166" i="3" s="1"/>
  <c r="AJ284" i="3" a="1"/>
  <c r="AJ284" i="3" s="1"/>
  <c r="AL284" i="3" s="1"/>
  <c r="AJ218" i="3" a="1"/>
  <c r="AJ218" i="3" s="1"/>
  <c r="AL218" i="3" s="1"/>
  <c r="AM142" i="3" a="1"/>
  <c r="AM142" i="3" s="1"/>
  <c r="AO142" i="3" s="1"/>
  <c r="AJ456" i="3" a="1"/>
  <c r="AJ456" i="3" s="1"/>
  <c r="AL456" i="3" s="1"/>
  <c r="AM366" i="3" a="1"/>
  <c r="AM366" i="3" s="1"/>
  <c r="AO366" i="3" s="1"/>
  <c r="AJ264" i="3" a="1"/>
  <c r="AJ264" i="3" s="1"/>
  <c r="AL264" i="3" s="1"/>
  <c r="AJ178" i="3" a="1"/>
  <c r="AJ178" i="3" s="1"/>
  <c r="AL178" i="3" s="1"/>
  <c r="AM286" i="3" a="1"/>
  <c r="AM286" i="3" s="1"/>
  <c r="AO286" i="3" s="1"/>
  <c r="AJ268" i="3" a="1"/>
  <c r="AJ268" i="3" s="1"/>
  <c r="AL268" i="3" s="1"/>
  <c r="AJ118" i="3" a="1"/>
  <c r="AJ118" i="3" s="1"/>
  <c r="AL118" i="3" s="1"/>
  <c r="AM188" i="3" a="1"/>
  <c r="AM188" i="3" s="1"/>
  <c r="AO188" i="3" s="1"/>
  <c r="AJ130" i="3" a="1"/>
  <c r="AJ130" i="3" s="1"/>
  <c r="AL130" i="3" s="1"/>
  <c r="AM412" i="3" a="1"/>
  <c r="AM412" i="3" s="1"/>
  <c r="AO412" i="3" s="1"/>
  <c r="AM176" i="3" a="1"/>
  <c r="AM176" i="3" s="1"/>
  <c r="AO176" i="3" s="1"/>
  <c r="AJ212" i="3" a="1"/>
  <c r="AJ212" i="3" s="1"/>
  <c r="AL212" i="3" s="1"/>
  <c r="AJ363" i="3" a="1"/>
  <c r="AJ363" i="3" s="1"/>
  <c r="AL363" i="3" s="1"/>
  <c r="AM318" i="3" a="1"/>
  <c r="AM318" i="3" s="1"/>
  <c r="AO318" i="3" s="1"/>
  <c r="AM284" i="3" a="1"/>
  <c r="AM284" i="3" s="1"/>
  <c r="AO284" i="3" s="1"/>
  <c r="AJ459" i="3" a="1"/>
  <c r="AJ459" i="3" s="1"/>
  <c r="AL459" i="3" s="1"/>
  <c r="AJ200" i="3" a="1"/>
  <c r="AJ200" i="3" s="1"/>
  <c r="AL200" i="3" s="1"/>
  <c r="AM392" i="3" a="1"/>
  <c r="AM392" i="3" s="1"/>
  <c r="AO392" i="3" s="1"/>
  <c r="AM430" i="3" a="1"/>
  <c r="AM430" i="3" s="1"/>
  <c r="AO430" i="3" s="1"/>
  <c r="AJ392" i="3" a="1"/>
  <c r="AJ392" i="3" s="1"/>
  <c r="AL392" i="3" s="1"/>
  <c r="AJ454" i="3" a="1"/>
  <c r="AJ454" i="3" s="1"/>
  <c r="AL454" i="3" s="1"/>
  <c r="AJ216" i="3" a="1"/>
  <c r="AJ216" i="3" s="1"/>
  <c r="AL216" i="3" s="1"/>
  <c r="AM326" i="3" a="1"/>
  <c r="AM326" i="3" s="1"/>
  <c r="AO326" i="3" s="1"/>
  <c r="AM214" i="3" a="1"/>
  <c r="AM214" i="3" s="1"/>
  <c r="AO214" i="3" s="1"/>
  <c r="AM180" i="3" a="1"/>
  <c r="AM180" i="3" s="1"/>
  <c r="AO180" i="3" s="1"/>
  <c r="AJ422" i="3" a="1"/>
  <c r="AJ422" i="3" s="1"/>
  <c r="AL422" i="3" s="1"/>
  <c r="AJ351" i="3" a="1"/>
  <c r="AJ351" i="3" s="1"/>
  <c r="AL351" i="3" s="1"/>
  <c r="AM296" i="3" a="1"/>
  <c r="AM296" i="3" s="1"/>
  <c r="AO296" i="3" s="1"/>
  <c r="AJ443" i="3" a="1"/>
  <c r="AJ443" i="3" s="1"/>
  <c r="AL443" i="3" s="1"/>
  <c r="AJ358" i="3" a="1"/>
  <c r="AJ358" i="3" s="1"/>
  <c r="AL358" i="3" s="1"/>
  <c r="AM78" i="3" a="1"/>
  <c r="AM78" i="3" s="1"/>
  <c r="AO78" i="3" s="1"/>
  <c r="AM290" i="3" a="1"/>
  <c r="AM290" i="3" s="1"/>
  <c r="AO290" i="3" s="1"/>
  <c r="AM106" i="3" a="1"/>
  <c r="AM106" i="3" s="1"/>
  <c r="AO106" i="3" s="1"/>
  <c r="AJ380" i="3" a="1"/>
  <c r="AJ380" i="3" s="1"/>
  <c r="AL380" i="3" s="1"/>
  <c r="AM444" i="3" a="1"/>
  <c r="AM444" i="3" s="1"/>
  <c r="AO444" i="3" s="1"/>
  <c r="AJ376" i="3" a="1"/>
  <c r="AJ376" i="3" s="1"/>
  <c r="AL376" i="3" s="1"/>
  <c r="AM242" i="3" a="1"/>
  <c r="AM242" i="3" s="1"/>
  <c r="AO242" i="3" s="1"/>
  <c r="AJ406" i="3" a="1"/>
  <c r="AJ406" i="3" s="1"/>
  <c r="AL406" i="3" s="1"/>
  <c r="AJ371" i="3" a="1"/>
  <c r="AJ371" i="3" s="1"/>
  <c r="AL371" i="3" s="1"/>
  <c r="AM424" i="3" a="1"/>
  <c r="AM424" i="3" s="1"/>
  <c r="AO424" i="3" s="1"/>
  <c r="AJ292" i="3" a="1"/>
  <c r="AJ292" i="3" s="1"/>
  <c r="AL292" i="3" s="1"/>
  <c r="AJ314" i="3" a="1"/>
  <c r="AJ314" i="3" s="1"/>
  <c r="AL314" i="3" s="1"/>
  <c r="AM314" i="3" a="1"/>
  <c r="AM314" i="3" s="1"/>
  <c r="AO314" i="3" s="1"/>
  <c r="AJ450" i="3" a="1"/>
  <c r="AJ450" i="3" s="1"/>
  <c r="AL450" i="3" s="1"/>
  <c r="AJ432" i="3" a="1"/>
  <c r="AJ432" i="3" s="1"/>
  <c r="AL432" i="3" s="1"/>
  <c r="AJ412" i="3" a="1"/>
  <c r="AJ412" i="3" s="1"/>
  <c r="AL412" i="3" s="1"/>
  <c r="AJ262" i="3" a="1"/>
  <c r="AJ262" i="3" s="1"/>
  <c r="AL262" i="3" s="1"/>
  <c r="AJ439" i="3" a="1"/>
  <c r="AJ439" i="3" s="1"/>
  <c r="AL439" i="3" s="1"/>
  <c r="AJ226" i="3" a="1"/>
  <c r="AJ226" i="3" s="1"/>
  <c r="AL226" i="3" s="1"/>
  <c r="AJ356" i="3" a="1"/>
  <c r="AJ356" i="3" s="1"/>
  <c r="AL356" i="3" s="1"/>
  <c r="AM382" i="3" a="1"/>
  <c r="AM382" i="3" s="1"/>
  <c r="AO382" i="3" s="1"/>
  <c r="AA73" i="7"/>
  <c r="Q83" i="15" s="1"/>
  <c r="F83" i="15" s="1"/>
  <c r="AA75" i="7"/>
  <c r="Q85" i="15" s="1"/>
  <c r="F85" i="15" s="1"/>
  <c r="AA127" i="7"/>
  <c r="Q137" i="15" s="1"/>
  <c r="F137" i="15" s="1"/>
  <c r="AA148" i="7"/>
  <c r="Q158" i="15" s="1"/>
  <c r="F158" i="15" s="1"/>
  <c r="AA149" i="7"/>
  <c r="Q159" i="15" s="1"/>
  <c r="F159" i="15" s="1"/>
  <c r="AA150" i="7"/>
  <c r="Q160" i="15" s="1"/>
  <c r="F160" i="15" s="1"/>
  <c r="AA153" i="7"/>
  <c r="Q163" i="15" s="1"/>
  <c r="F163" i="15" s="1"/>
  <c r="AA157" i="7"/>
  <c r="Q167" i="15" s="1"/>
  <c r="F167" i="15" s="1"/>
  <c r="AA160" i="7"/>
  <c r="Q170" i="15" s="1"/>
  <c r="F170" i="15" s="1"/>
  <c r="AA159" i="7"/>
  <c r="Q169" i="15" s="1"/>
  <c r="F169" i="15" s="1"/>
  <c r="AA161" i="7"/>
  <c r="Q171" i="15" s="1"/>
  <c r="F171" i="15" s="1"/>
  <c r="AA162" i="7"/>
  <c r="Q172" i="15" s="1"/>
  <c r="F172" i="15" s="1"/>
  <c r="AA163" i="7"/>
  <c r="Q173" i="15" s="1"/>
  <c r="F173" i="15" s="1"/>
  <c r="AA182" i="7"/>
  <c r="Q192" i="15" s="1"/>
  <c r="F192" i="15" s="1"/>
  <c r="D50" i="21"/>
  <c r="I111" i="21"/>
  <c r="D27" i="21"/>
  <c r="D82" i="21"/>
  <c r="I44" i="21"/>
  <c r="I40" i="21"/>
  <c r="N123" i="21"/>
  <c r="P20" i="20" s="1"/>
  <c r="I20" i="21"/>
  <c r="S170" i="21"/>
  <c r="S177" i="21"/>
  <c r="S131" i="21"/>
  <c r="U17" i="20" s="1"/>
  <c r="I43" i="21"/>
  <c r="D108" i="21"/>
  <c r="D110" i="21"/>
  <c r="S182" i="21"/>
  <c r="S148" i="21"/>
  <c r="I78" i="21"/>
  <c r="P8" i="20" s="1"/>
  <c r="P11" i="20" s="1"/>
  <c r="U11" i="20" s="1"/>
  <c r="S156" i="21"/>
  <c r="S141" i="21"/>
  <c r="D112" i="21"/>
  <c r="D102" i="21"/>
  <c r="D23" i="21"/>
  <c r="N112" i="21"/>
  <c r="P18" i="20" s="1"/>
  <c r="D109" i="21"/>
  <c r="F1007" i="3"/>
  <c r="AA65" i="7"/>
  <c r="Q75" i="15" s="1"/>
  <c r="F75" i="15" s="1"/>
  <c r="AA108" i="7"/>
  <c r="Q118" i="15" s="1"/>
  <c r="F118" i="15" s="1"/>
  <c r="AA106" i="7"/>
  <c r="Q116" i="15" s="1"/>
  <c r="F116" i="15" s="1"/>
  <c r="AA130" i="7"/>
  <c r="Q140" i="15" s="1"/>
  <c r="F140" i="15" s="1"/>
  <c r="AA143" i="7"/>
  <c r="Q153" i="15" s="1"/>
  <c r="F153" i="15" s="1"/>
  <c r="AA154" i="7"/>
  <c r="Q164" i="15" s="1"/>
  <c r="F164" i="15" s="1"/>
  <c r="AA192" i="7"/>
  <c r="Q202" i="15" s="1"/>
  <c r="F202" i="15" s="1"/>
  <c r="X22" i="4"/>
  <c r="V1060" i="7"/>
  <c r="U1060" i="7"/>
  <c r="C71" i="6"/>
  <c r="C69" i="6"/>
  <c r="N1060" i="7"/>
  <c r="M1060" i="7"/>
  <c r="N1007" i="3"/>
  <c r="R1007" i="3" s="1"/>
  <c r="K1072" i="15" s="1"/>
  <c r="AJ1007" i="3"/>
  <c r="AL1007" i="3" s="1"/>
  <c r="B1062" i="7"/>
  <c r="I16" i="4" a="1"/>
  <c r="I16" i="4" s="1"/>
  <c r="I13" i="4" a="1"/>
  <c r="I13" i="4" s="1"/>
  <c r="I17" i="4" a="1"/>
  <c r="I17" i="4" s="1"/>
  <c r="I14" i="4" a="1"/>
  <c r="I14" i="4" s="1"/>
  <c r="E14" i="4" a="1"/>
  <c r="E14" i="4" s="1"/>
  <c r="E15" i="4" a="1"/>
  <c r="E15" i="4" s="1"/>
  <c r="I15" i="4" a="1"/>
  <c r="I15" i="4" s="1"/>
  <c r="E13" i="4" a="1"/>
  <c r="E13" i="4" s="1"/>
  <c r="E16" i="4" a="1"/>
  <c r="E16" i="4" s="1"/>
  <c r="E17" i="4" a="1"/>
  <c r="E17" i="4" s="1"/>
  <c r="E21" i="4" a="1"/>
  <c r="E21" i="4" s="1"/>
  <c r="E20" i="4" a="1"/>
  <c r="E20" i="4" s="1"/>
  <c r="E18" i="4" a="1"/>
  <c r="E18" i="4" s="1"/>
  <c r="E19" i="4" a="1"/>
  <c r="E19" i="4" s="1"/>
  <c r="I18" i="4" a="1"/>
  <c r="I18" i="4" s="1"/>
  <c r="I19" i="4" a="1"/>
  <c r="I19" i="4" s="1"/>
  <c r="E22" i="4" a="1"/>
  <c r="E22" i="4" s="1"/>
  <c r="I21" i="4" a="1"/>
  <c r="I21" i="4" s="1"/>
  <c r="I20" i="4" a="1"/>
  <c r="I20" i="4" s="1"/>
  <c r="I24" i="4" a="1"/>
  <c r="I24" i="4" s="1"/>
  <c r="I22" i="4" a="1"/>
  <c r="I22" i="4" s="1"/>
  <c r="I23" i="4" a="1"/>
  <c r="I23" i="4" s="1"/>
  <c r="E25" i="4" a="1"/>
  <c r="E25" i="4" s="1"/>
  <c r="I25" i="4" a="1"/>
  <c r="I25" i="4" s="1"/>
  <c r="E24" i="4" a="1"/>
  <c r="E24" i="4" s="1"/>
  <c r="E23" i="4" a="1"/>
  <c r="E23" i="4" s="1"/>
  <c r="I27" i="4" a="1"/>
  <c r="I27" i="4" s="1"/>
  <c r="I26" i="4" a="1"/>
  <c r="I26" i="4" s="1"/>
  <c r="E27" i="4" a="1"/>
  <c r="E27" i="4" s="1"/>
  <c r="E26" i="4" a="1"/>
  <c r="E26" i="4" s="1"/>
  <c r="E28" i="4" a="1"/>
  <c r="E28" i="4" s="1"/>
  <c r="E30" i="4" a="1"/>
  <c r="E30" i="4" s="1"/>
  <c r="I28" i="4" a="1"/>
  <c r="I28" i="4" s="1"/>
  <c r="I31" i="4" a="1"/>
  <c r="I31" i="4" s="1"/>
  <c r="I29" i="4" a="1"/>
  <c r="I29" i="4" s="1"/>
  <c r="E32" i="4" a="1"/>
  <c r="E32" i="4" s="1"/>
  <c r="E29" i="4" a="1"/>
  <c r="E29" i="4" s="1"/>
  <c r="I32" i="4" a="1"/>
  <c r="I32" i="4" s="1"/>
  <c r="I30" i="4" a="1"/>
  <c r="I30" i="4" s="1"/>
  <c r="E31" i="4" a="1"/>
  <c r="E31" i="4" s="1"/>
  <c r="E33" i="4" a="1"/>
  <c r="E33" i="4" s="1"/>
  <c r="I34" i="4" a="1"/>
  <c r="I34" i="4" s="1"/>
  <c r="I33" i="4" a="1"/>
  <c r="I33" i="4" s="1"/>
  <c r="E34" i="4" a="1"/>
  <c r="E34" i="4" s="1"/>
  <c r="I35" i="4" a="1"/>
  <c r="I35" i="4" s="1"/>
  <c r="E35" i="4" a="1"/>
  <c r="E35" i="4" s="1"/>
  <c r="E36" i="4" a="1"/>
  <c r="E36" i="4" s="1"/>
  <c r="I36" i="4" a="1"/>
  <c r="I36" i="4" s="1"/>
  <c r="I37" i="4" a="1"/>
  <c r="I37" i="4" s="1"/>
  <c r="E37" i="4" a="1"/>
  <c r="E37" i="4" s="1"/>
  <c r="I39" i="4" a="1"/>
  <c r="I39" i="4" s="1"/>
  <c r="I41" i="4" a="1"/>
  <c r="I41" i="4" s="1"/>
  <c r="E38" i="4" a="1"/>
  <c r="E38" i="4" s="1"/>
  <c r="E39" i="4" a="1"/>
  <c r="E39" i="4" s="1"/>
  <c r="I38" i="4" a="1"/>
  <c r="I38" i="4" s="1"/>
  <c r="I40" i="4" a="1"/>
  <c r="I40" i="4" s="1"/>
  <c r="E40" i="4" a="1"/>
  <c r="E40" i="4" s="1"/>
  <c r="E41" i="4" a="1"/>
  <c r="E41" i="4" s="1"/>
  <c r="E43" i="4" a="1"/>
  <c r="E43" i="4" s="1"/>
  <c r="I42" i="4" a="1"/>
  <c r="I42" i="4" s="1"/>
  <c r="I43" i="4" a="1"/>
  <c r="I43" i="4" s="1"/>
  <c r="E42" i="4" a="1"/>
  <c r="E42" i="4" s="1"/>
  <c r="I44" i="4" a="1"/>
  <c r="I44" i="4" s="1"/>
  <c r="E44" i="4" a="1"/>
  <c r="E44" i="4" s="1"/>
  <c r="E45" i="4" a="1"/>
  <c r="E45" i="4" s="1"/>
  <c r="I49" i="4" a="1"/>
  <c r="I49" i="4" s="1"/>
  <c r="I46" i="4" a="1"/>
  <c r="I46" i="4" s="1"/>
  <c r="I45" i="4" a="1"/>
  <c r="I45" i="4" s="1"/>
  <c r="I47" i="4" a="1"/>
  <c r="I47" i="4" s="1"/>
  <c r="E47" i="4" a="1"/>
  <c r="E47" i="4" s="1"/>
  <c r="E46" i="4" a="1"/>
  <c r="E46" i="4" s="1"/>
  <c r="I48" i="4" a="1"/>
  <c r="I48" i="4" s="1"/>
  <c r="E48" i="4" a="1"/>
  <c r="E48" i="4" s="1"/>
  <c r="E49" i="4" a="1"/>
  <c r="E49" i="4" s="1"/>
  <c r="E50" i="4" a="1"/>
  <c r="E50" i="4" s="1"/>
  <c r="I50" i="4" a="1"/>
  <c r="I50" i="4" s="1"/>
  <c r="I54" i="4" a="1"/>
  <c r="I54" i="4" s="1"/>
  <c r="E51" i="4" a="1"/>
  <c r="E51" i="4" s="1"/>
  <c r="I51" i="4" a="1"/>
  <c r="I51" i="4" s="1"/>
  <c r="I52" i="4" a="1"/>
  <c r="I52" i="4" s="1"/>
  <c r="E52" i="4" a="1"/>
  <c r="E52" i="4" s="1"/>
  <c r="I55" i="4" a="1"/>
  <c r="I55" i="4" s="1"/>
  <c r="E53" i="4" a="1"/>
  <c r="E53" i="4" s="1"/>
  <c r="I53" i="4" a="1"/>
  <c r="I53" i="4" s="1"/>
  <c r="E54" i="4" a="1"/>
  <c r="E54" i="4" s="1"/>
  <c r="E56" i="4" a="1"/>
  <c r="E56" i="4" s="1"/>
  <c r="I57" i="4" a="1"/>
  <c r="I57" i="4" s="1"/>
  <c r="E55" i="4" a="1"/>
  <c r="E55" i="4" s="1"/>
  <c r="E57" i="4" a="1"/>
  <c r="E57" i="4" s="1"/>
  <c r="I59" i="4" a="1"/>
  <c r="I59" i="4" s="1"/>
  <c r="I56" i="4" a="1"/>
  <c r="I56" i="4" s="1"/>
  <c r="E58" i="4" a="1"/>
  <c r="E58" i="4" s="1"/>
  <c r="E59" i="4" a="1"/>
  <c r="E59" i="4" s="1"/>
  <c r="I58" i="4" a="1"/>
  <c r="I58" i="4" s="1"/>
  <c r="E60" i="4" a="1"/>
  <c r="E60" i="4" s="1"/>
  <c r="I60" i="4" a="1"/>
  <c r="I60" i="4" s="1"/>
  <c r="E61" i="4" a="1"/>
  <c r="E61" i="4" s="1"/>
  <c r="I61" i="4" a="1"/>
  <c r="I61" i="4" s="1"/>
  <c r="I66" i="4" a="1"/>
  <c r="I66" i="4" s="1"/>
  <c r="E62" i="4" a="1"/>
  <c r="E62" i="4" s="1"/>
  <c r="I62" i="4" a="1"/>
  <c r="I62" i="4" s="1"/>
  <c r="E63" i="4" a="1"/>
  <c r="E63" i="4" s="1"/>
  <c r="I63" i="4" a="1"/>
  <c r="I63" i="4" s="1"/>
  <c r="E64" i="4" a="1"/>
  <c r="E64" i="4" s="1"/>
  <c r="I64" i="4" a="1"/>
  <c r="I64" i="4" s="1"/>
  <c r="E67" i="4" a="1"/>
  <c r="E67" i="4" s="1"/>
  <c r="I67" i="4" a="1"/>
  <c r="I67" i="4" s="1"/>
  <c r="I65" i="4" a="1"/>
  <c r="I65" i="4" s="1"/>
  <c r="E66" i="4" a="1"/>
  <c r="E66" i="4" s="1"/>
  <c r="I69" i="4" a="1"/>
  <c r="I69" i="4" s="1"/>
  <c r="E68" i="4" a="1"/>
  <c r="E68" i="4" s="1"/>
  <c r="E65" i="4" a="1"/>
  <c r="E65" i="4" s="1"/>
  <c r="E71" i="4" a="1"/>
  <c r="E71" i="4" s="1"/>
  <c r="I68" i="4" a="1"/>
  <c r="I68" i="4" s="1"/>
  <c r="I70" i="4" a="1"/>
  <c r="I70" i="4" s="1"/>
  <c r="E70" i="4" a="1"/>
  <c r="E70" i="4" s="1"/>
  <c r="E69" i="4" a="1"/>
  <c r="E69" i="4" s="1"/>
  <c r="I71" i="4" a="1"/>
  <c r="I71" i="4" s="1"/>
  <c r="E72" i="4" a="1"/>
  <c r="E72" i="4" s="1"/>
  <c r="I72" i="4" a="1"/>
  <c r="I72" i="4" s="1"/>
  <c r="I74" i="4" a="1"/>
  <c r="I74" i="4" s="1"/>
  <c r="I73" i="4" a="1"/>
  <c r="I73" i="4" s="1"/>
  <c r="E73" i="4" a="1"/>
  <c r="E73" i="4" s="1"/>
  <c r="I76" i="4" a="1"/>
  <c r="I76" i="4" s="1"/>
  <c r="E74" i="4" a="1"/>
  <c r="E74" i="4" s="1"/>
  <c r="E78" i="4" a="1"/>
  <c r="E78" i="4" s="1"/>
  <c r="I75" i="4" a="1"/>
  <c r="I75" i="4" s="1"/>
  <c r="E75" i="4" a="1"/>
  <c r="E75" i="4" s="1"/>
  <c r="E76" i="4" a="1"/>
  <c r="E76" i="4" s="1"/>
  <c r="I77" i="4" a="1"/>
  <c r="I77" i="4" s="1"/>
  <c r="E77" i="4" a="1"/>
  <c r="E77" i="4" s="1"/>
  <c r="I78" i="4" a="1"/>
  <c r="I78" i="4" s="1"/>
  <c r="I79" i="4" a="1"/>
  <c r="I79" i="4" s="1"/>
  <c r="E80" i="4" a="1"/>
  <c r="E80" i="4" s="1"/>
  <c r="E79" i="4" a="1"/>
  <c r="E79" i="4" s="1"/>
  <c r="I80" i="4" a="1"/>
  <c r="I80" i="4" s="1"/>
  <c r="E81" i="4" a="1"/>
  <c r="E81" i="4" s="1"/>
  <c r="E84" i="4" a="1"/>
  <c r="E84" i="4" s="1"/>
  <c r="I81" i="4" a="1"/>
  <c r="I81" i="4" s="1"/>
  <c r="I82" i="4" a="1"/>
  <c r="I82" i="4" s="1"/>
  <c r="E82" i="4" a="1"/>
  <c r="E82" i="4" s="1"/>
  <c r="E83" i="4" a="1"/>
  <c r="E83" i="4" s="1"/>
  <c r="I84" i="4" a="1"/>
  <c r="I84" i="4" s="1"/>
  <c r="I85" i="4" a="1"/>
  <c r="I85" i="4" s="1"/>
  <c r="E86" i="4" a="1"/>
  <c r="E86" i="4" s="1"/>
  <c r="I83" i="4" a="1"/>
  <c r="I83" i="4" s="1"/>
  <c r="E85" i="4" a="1"/>
  <c r="E85" i="4" s="1"/>
  <c r="I87" i="4" a="1"/>
  <c r="I87" i="4" s="1"/>
  <c r="I86" i="4" a="1"/>
  <c r="I86" i="4" s="1"/>
  <c r="E87" i="4" a="1"/>
  <c r="E87" i="4" s="1"/>
  <c r="I88" i="4" a="1"/>
  <c r="I88" i="4" s="1"/>
  <c r="E88" i="4" a="1"/>
  <c r="E88" i="4" s="1"/>
  <c r="E90" i="4" a="1"/>
  <c r="E90" i="4" s="1"/>
  <c r="I90" i="4" a="1"/>
  <c r="I90" i="4" s="1"/>
  <c r="E91" i="4" a="1"/>
  <c r="E91" i="4" s="1"/>
  <c r="I89" i="4" a="1"/>
  <c r="I89" i="4" s="1"/>
  <c r="E89" i="4" a="1"/>
  <c r="E89" i="4" s="1"/>
  <c r="I91" i="4" a="1"/>
  <c r="I91" i="4" s="1"/>
  <c r="E92" i="4" a="1"/>
  <c r="E92" i="4" s="1"/>
  <c r="I93" i="4" a="1"/>
  <c r="I93" i="4" s="1"/>
  <c r="I92" i="4" a="1"/>
  <c r="I92" i="4" s="1"/>
  <c r="I96" i="4" a="1"/>
  <c r="I96" i="4" s="1"/>
  <c r="E94" i="4" a="1"/>
  <c r="E94" i="4" s="1"/>
  <c r="E93" i="4" a="1"/>
  <c r="E93" i="4" s="1"/>
  <c r="I94" i="4" a="1"/>
  <c r="I94" i="4" s="1"/>
  <c r="E95" i="4" a="1"/>
  <c r="E95" i="4" s="1"/>
  <c r="E96" i="4" a="1"/>
  <c r="E96" i="4" s="1"/>
  <c r="E97" i="4" a="1"/>
  <c r="E97" i="4" s="1"/>
  <c r="I95" i="4" a="1"/>
  <c r="I95" i="4" s="1"/>
  <c r="I98" i="4" a="1"/>
  <c r="I98" i="4" s="1"/>
  <c r="I97" i="4" a="1"/>
  <c r="I97" i="4" s="1"/>
  <c r="E100" i="4" a="1"/>
  <c r="E100" i="4" s="1"/>
  <c r="E98" i="4" a="1"/>
  <c r="E98" i="4" s="1"/>
  <c r="I100" i="4" a="1"/>
  <c r="I100" i="4" s="1"/>
  <c r="I99" i="4" a="1"/>
  <c r="I99" i="4" s="1"/>
  <c r="E99" i="4" a="1"/>
  <c r="E99" i="4" s="1"/>
  <c r="I103" i="4" a="1"/>
  <c r="I103" i="4" s="1"/>
  <c r="E102" i="4" a="1"/>
  <c r="E102" i="4" s="1"/>
  <c r="I101" i="4" a="1"/>
  <c r="I101" i="4" s="1"/>
  <c r="I104" i="4" a="1"/>
  <c r="I104" i="4" s="1"/>
  <c r="E101" i="4" a="1"/>
  <c r="E101" i="4" s="1"/>
  <c r="E103" i="4" a="1"/>
  <c r="E103" i="4" s="1"/>
  <c r="I102" i="4" a="1"/>
  <c r="I102" i="4" s="1"/>
  <c r="I106" i="4" a="1"/>
  <c r="I106" i="4" s="1"/>
  <c r="E104" i="4" a="1"/>
  <c r="E104" i="4" s="1"/>
  <c r="E107" i="4" a="1"/>
  <c r="E107" i="4" s="1"/>
  <c r="I105" i="4" a="1"/>
  <c r="I105" i="4" s="1"/>
  <c r="E106" i="4" a="1"/>
  <c r="E106" i="4" s="1"/>
  <c r="E105" i="4" a="1"/>
  <c r="E105" i="4" s="1"/>
  <c r="I107" i="4" a="1"/>
  <c r="I107" i="4" s="1"/>
  <c r="I108" i="4" a="1"/>
  <c r="I108" i="4" s="1"/>
  <c r="E109" i="4" a="1"/>
  <c r="E109" i="4" s="1"/>
  <c r="E108" i="4" a="1"/>
  <c r="E108" i="4" s="1"/>
  <c r="E110" i="4" a="1"/>
  <c r="E110" i="4" s="1"/>
  <c r="I109" i="4" a="1"/>
  <c r="I109" i="4" s="1"/>
  <c r="E113" i="4" a="1"/>
  <c r="E113" i="4" s="1"/>
  <c r="I110" i="4" a="1"/>
  <c r="I110" i="4" s="1"/>
  <c r="E111" i="4" a="1"/>
  <c r="E111" i="4" s="1"/>
  <c r="I111" i="4" a="1"/>
  <c r="I111" i="4" s="1"/>
  <c r="I113" i="4" a="1"/>
  <c r="I113" i="4" s="1"/>
  <c r="I117" i="4" a="1"/>
  <c r="I117" i="4" s="1"/>
  <c r="E112" i="4" a="1"/>
  <c r="E112" i="4" s="1"/>
  <c r="E114" i="4" a="1"/>
  <c r="E114" i="4" s="1"/>
  <c r="I112" i="4" a="1"/>
  <c r="I112" i="4" s="1"/>
  <c r="E118" i="4" a="1"/>
  <c r="E118" i="4" s="1"/>
  <c r="I114" i="4" a="1"/>
  <c r="I114" i="4" s="1"/>
  <c r="I115" i="4" a="1"/>
  <c r="I115" i="4" s="1"/>
  <c r="I118" i="4" a="1"/>
  <c r="I118" i="4" s="1"/>
  <c r="I116" i="4" a="1"/>
  <c r="I116" i="4" s="1"/>
  <c r="E117" i="4" a="1"/>
  <c r="E117" i="4" s="1"/>
  <c r="E115" i="4" a="1"/>
  <c r="E115" i="4" s="1"/>
  <c r="E116" i="4" a="1"/>
  <c r="E116" i="4" s="1"/>
  <c r="I119" i="4" a="1"/>
  <c r="I119" i="4" s="1"/>
  <c r="I122" i="4" a="1"/>
  <c r="I122" i="4" s="1"/>
  <c r="E124" i="4" a="1"/>
  <c r="E124" i="4" s="1"/>
  <c r="I121" i="4" a="1"/>
  <c r="I121" i="4" s="1"/>
  <c r="E119" i="4" a="1"/>
  <c r="E119" i="4" s="1"/>
  <c r="I120" i="4" a="1"/>
  <c r="I120" i="4" s="1"/>
  <c r="E121" i="4" a="1"/>
  <c r="E121" i="4" s="1"/>
  <c r="E120" i="4" a="1"/>
  <c r="E120" i="4" s="1"/>
  <c r="E123" i="4" a="1"/>
  <c r="E123" i="4" s="1"/>
  <c r="E122" i="4" a="1"/>
  <c r="E122" i="4" s="1"/>
  <c r="I123" i="4" a="1"/>
  <c r="I123" i="4" s="1"/>
  <c r="I124" i="4" a="1"/>
  <c r="I124" i="4" s="1"/>
  <c r="I125" i="4" a="1"/>
  <c r="I125" i="4" s="1"/>
  <c r="I126" i="4" a="1"/>
  <c r="I126" i="4" s="1"/>
  <c r="E128" i="4" a="1"/>
  <c r="E128" i="4" s="1"/>
  <c r="E125" i="4" a="1"/>
  <c r="E125" i="4" s="1"/>
  <c r="E127" i="4" a="1"/>
  <c r="E127" i="4" s="1"/>
  <c r="E126" i="4" a="1"/>
  <c r="E126" i="4" s="1"/>
  <c r="E129" i="4" a="1"/>
  <c r="E129" i="4" s="1"/>
  <c r="I128" i="4" a="1"/>
  <c r="I128" i="4" s="1"/>
  <c r="I127" i="4" a="1"/>
  <c r="I127" i="4" s="1"/>
  <c r="I129" i="4" a="1"/>
  <c r="I129" i="4" s="1"/>
  <c r="I131" i="4" a="1"/>
  <c r="I131" i="4" s="1"/>
  <c r="E130" i="4" a="1"/>
  <c r="E130" i="4" s="1"/>
  <c r="E131" i="4" a="1"/>
  <c r="E131" i="4" s="1"/>
  <c r="I130" i="4" a="1"/>
  <c r="I130" i="4" s="1"/>
  <c r="I132" i="4" a="1"/>
  <c r="I132" i="4" s="1"/>
  <c r="E132" i="4" a="1"/>
  <c r="E132" i="4" s="1"/>
  <c r="I133" i="4" a="1"/>
  <c r="I133" i="4" s="1"/>
  <c r="E134" i="4" a="1"/>
  <c r="E134" i="4" s="1"/>
  <c r="I135" i="4" a="1"/>
  <c r="I135" i="4" s="1"/>
  <c r="I134" i="4" a="1"/>
  <c r="I134" i="4" s="1"/>
  <c r="E133" i="4" a="1"/>
  <c r="E133" i="4" s="1"/>
  <c r="E135" i="4" a="1"/>
  <c r="E135" i="4" s="1"/>
  <c r="E136" i="4" a="1"/>
  <c r="E136" i="4" s="1"/>
  <c r="I136" i="4" a="1"/>
  <c r="I136" i="4" s="1"/>
  <c r="I137" i="4" a="1"/>
  <c r="I137" i="4" s="1"/>
  <c r="E137" i="4" a="1"/>
  <c r="E137" i="4" s="1"/>
  <c r="I139" i="4" a="1"/>
  <c r="I139" i="4" s="1"/>
  <c r="E139" i="4" a="1"/>
  <c r="E139" i="4" s="1"/>
  <c r="I138" i="4" a="1"/>
  <c r="I138" i="4" s="1"/>
  <c r="E138" i="4" a="1"/>
  <c r="E138" i="4" s="1"/>
  <c r="E140" i="4" a="1"/>
  <c r="E140" i="4" s="1"/>
  <c r="I140" i="4" a="1"/>
  <c r="I140" i="4" s="1"/>
  <c r="E141" i="4" a="1"/>
  <c r="E141" i="4" s="1"/>
  <c r="I141" i="4" a="1"/>
  <c r="I141" i="4" s="1"/>
  <c r="I142" i="4" a="1"/>
  <c r="I142" i="4" s="1"/>
  <c r="E143" i="4" a="1"/>
  <c r="E143" i="4" s="1"/>
  <c r="E142" i="4" a="1"/>
  <c r="E142" i="4" s="1"/>
  <c r="E144" i="4" a="1"/>
  <c r="E144" i="4" s="1"/>
  <c r="I144" i="4" a="1"/>
  <c r="I144" i="4" s="1"/>
  <c r="I145" i="4" a="1"/>
  <c r="I145" i="4" s="1"/>
  <c r="E145" i="4" a="1"/>
  <c r="E145" i="4" s="1"/>
  <c r="I143" i="4" a="1"/>
  <c r="I143" i="4" s="1"/>
  <c r="E146" i="4" a="1"/>
  <c r="E146" i="4" s="1"/>
  <c r="I146" i="4" a="1"/>
  <c r="I146" i="4" s="1"/>
  <c r="E147" i="4" a="1"/>
  <c r="E147" i="4" s="1"/>
  <c r="I148" i="4" a="1"/>
  <c r="I148" i="4" s="1"/>
  <c r="I147" i="4" a="1"/>
  <c r="I147" i="4" s="1"/>
  <c r="E148" i="4" a="1"/>
  <c r="E148" i="4" s="1"/>
  <c r="E149" i="4" a="1"/>
  <c r="E149" i="4" s="1"/>
  <c r="I149" i="4" a="1"/>
  <c r="I149" i="4" s="1"/>
  <c r="E150" i="4" a="1"/>
  <c r="E150" i="4" s="1"/>
  <c r="I153" i="4" a="1"/>
  <c r="I153" i="4" s="1"/>
  <c r="I150" i="4" a="1"/>
  <c r="I150" i="4" s="1"/>
  <c r="E154" i="4" a="1"/>
  <c r="E154" i="4" s="1"/>
  <c r="I151" i="4" a="1"/>
  <c r="I151" i="4" s="1"/>
  <c r="E152" i="4" a="1"/>
  <c r="E152" i="4" s="1"/>
  <c r="E151" i="4" a="1"/>
  <c r="E151" i="4" s="1"/>
  <c r="I152" i="4" a="1"/>
  <c r="I152" i="4" s="1"/>
  <c r="E153" i="4" a="1"/>
  <c r="E153" i="4" s="1"/>
  <c r="I156" i="4" a="1"/>
  <c r="I156" i="4" s="1"/>
  <c r="I154" i="4" a="1"/>
  <c r="I154" i="4" s="1"/>
  <c r="I155" i="4" a="1"/>
  <c r="I155" i="4" s="1"/>
  <c r="I158" i="4" a="1"/>
  <c r="I158" i="4" s="1"/>
  <c r="E155" i="4" a="1"/>
  <c r="E155" i="4" s="1"/>
  <c r="E156" i="4" a="1"/>
  <c r="E156" i="4" s="1"/>
  <c r="E157" i="4" a="1"/>
  <c r="E157" i="4" s="1"/>
  <c r="E159" i="4" a="1"/>
  <c r="E159" i="4" s="1"/>
  <c r="I157" i="4" a="1"/>
  <c r="I157" i="4" s="1"/>
  <c r="E158" i="4" a="1"/>
  <c r="E158" i="4" s="1"/>
  <c r="I159" i="4" a="1"/>
  <c r="I159" i="4" s="1"/>
  <c r="E160" i="4" a="1"/>
  <c r="E160" i="4" s="1"/>
  <c r="I160" i="4" a="1"/>
  <c r="I160" i="4" s="1"/>
  <c r="I162" i="4" a="1"/>
  <c r="I162" i="4" s="1"/>
  <c r="I161" i="4" a="1"/>
  <c r="I161" i="4" s="1"/>
  <c r="E161" i="4" a="1"/>
  <c r="E161" i="4" s="1"/>
  <c r="E166" i="4" a="1"/>
  <c r="E166" i="4" s="1"/>
  <c r="E162" i="4" a="1"/>
  <c r="E162" i="4" s="1"/>
  <c r="E168" i="4" a="1"/>
  <c r="E168" i="4" s="1"/>
  <c r="E164" i="4" a="1"/>
  <c r="E164" i="4" s="1"/>
  <c r="E163" i="4" a="1"/>
  <c r="E163" i="4" s="1"/>
  <c r="I163" i="4" a="1"/>
  <c r="I163" i="4" s="1"/>
  <c r="I164" i="4" a="1"/>
  <c r="I164" i="4" s="1"/>
  <c r="I166" i="4" a="1"/>
  <c r="I166" i="4" s="1"/>
  <c r="I165" i="4" a="1"/>
  <c r="I165" i="4" s="1"/>
  <c r="I170" i="4" a="1"/>
  <c r="I170" i="4" s="1"/>
  <c r="E165" i="4" a="1"/>
  <c r="E165" i="4" s="1"/>
  <c r="I168" i="4" a="1"/>
  <c r="I168" i="4" s="1"/>
  <c r="I167" i="4" a="1"/>
  <c r="I167" i="4" s="1"/>
  <c r="E167" i="4" a="1"/>
  <c r="E167" i="4" s="1"/>
  <c r="E169" i="4" a="1"/>
  <c r="E169" i="4" s="1"/>
  <c r="I169" i="4" a="1"/>
  <c r="I169" i="4" s="1"/>
  <c r="E170" i="4" a="1"/>
  <c r="E170" i="4" s="1"/>
  <c r="E171" i="4" a="1"/>
  <c r="E171" i="4" s="1"/>
  <c r="I172" i="4" a="1"/>
  <c r="I172" i="4" s="1"/>
  <c r="E173" i="4" a="1"/>
  <c r="E173" i="4" s="1"/>
  <c r="I171" i="4" a="1"/>
  <c r="I171" i="4" s="1"/>
  <c r="I174" i="4" a="1"/>
  <c r="I174" i="4" s="1"/>
  <c r="I175" i="4" a="1"/>
  <c r="I175" i="4" s="1"/>
  <c r="E174" i="4" a="1"/>
  <c r="E174" i="4" s="1"/>
  <c r="E172" i="4" a="1"/>
  <c r="E172" i="4" s="1"/>
  <c r="I173" i="4" a="1"/>
  <c r="I173" i="4" s="1"/>
  <c r="E177" i="4" a="1"/>
  <c r="E177" i="4" s="1"/>
  <c r="I177" i="4" a="1"/>
  <c r="I177" i="4" s="1"/>
  <c r="E175" i="4" a="1"/>
  <c r="E175" i="4" s="1"/>
  <c r="E179" i="4" a="1"/>
  <c r="E179" i="4" s="1"/>
  <c r="E176" i="4" a="1"/>
  <c r="E176" i="4" s="1"/>
  <c r="I176" i="4" a="1"/>
  <c r="I176" i="4" s="1"/>
  <c r="I179" i="4" a="1"/>
  <c r="I179" i="4" s="1"/>
  <c r="E180" i="4" a="1"/>
  <c r="E180" i="4" s="1"/>
  <c r="E178" i="4" a="1"/>
  <c r="E178" i="4" s="1"/>
  <c r="I178" i="4" a="1"/>
  <c r="I178" i="4" s="1"/>
  <c r="I182" i="4" a="1"/>
  <c r="I182" i="4" s="1"/>
  <c r="I181" i="4" a="1"/>
  <c r="I181" i="4" s="1"/>
  <c r="I180" i="4" a="1"/>
  <c r="I180" i="4" s="1"/>
  <c r="I185" i="4" a="1"/>
  <c r="I185" i="4" s="1"/>
  <c r="E181" i="4" a="1"/>
  <c r="E181" i="4" s="1"/>
  <c r="E182" i="4" a="1"/>
  <c r="E182" i="4" s="1"/>
  <c r="I183" i="4" a="1"/>
  <c r="I183" i="4" s="1"/>
  <c r="I184" i="4" a="1"/>
  <c r="I184" i="4" s="1"/>
  <c r="E183" i="4" a="1"/>
  <c r="E183" i="4" s="1"/>
  <c r="E185" i="4" a="1"/>
  <c r="E185" i="4" s="1"/>
  <c r="E184" i="4" a="1"/>
  <c r="E184" i="4" s="1"/>
  <c r="E190" i="4" a="1"/>
  <c r="E190" i="4" s="1"/>
  <c r="I186" i="4" a="1"/>
  <c r="I186" i="4" s="1"/>
  <c r="I187" i="4" a="1"/>
  <c r="I187" i="4" s="1"/>
  <c r="E186" i="4" a="1"/>
  <c r="E186" i="4" s="1"/>
  <c r="I188" i="4" a="1"/>
  <c r="I188" i="4" s="1"/>
  <c r="E189" i="4" a="1"/>
  <c r="E189" i="4" s="1"/>
  <c r="E187" i="4" a="1"/>
  <c r="E187" i="4" s="1"/>
  <c r="I189" i="4" a="1"/>
  <c r="I189" i="4" s="1"/>
  <c r="E188" i="4" a="1"/>
  <c r="E188" i="4" s="1"/>
  <c r="E191" i="4" a="1"/>
  <c r="E191" i="4" s="1"/>
  <c r="I190" i="4" a="1"/>
  <c r="I190" i="4" s="1"/>
  <c r="I193" i="4" a="1"/>
  <c r="I193" i="4" s="1"/>
  <c r="I191" i="4" a="1"/>
  <c r="I191" i="4" s="1"/>
  <c r="I192" i="4" a="1"/>
  <c r="I192" i="4" s="1"/>
  <c r="E194" i="4" a="1"/>
  <c r="E194" i="4" s="1"/>
  <c r="I194" i="4" a="1"/>
  <c r="I194" i="4" s="1"/>
  <c r="E193" i="4" a="1"/>
  <c r="E193" i="4" s="1"/>
  <c r="I195" i="4" a="1"/>
  <c r="I195" i="4" s="1"/>
  <c r="E192" i="4" a="1"/>
  <c r="E192" i="4" s="1"/>
  <c r="E195" i="4" a="1"/>
  <c r="E195" i="4" s="1"/>
  <c r="E200" i="4" a="1"/>
  <c r="E200" i="4" s="1"/>
  <c r="E196" i="4" a="1"/>
  <c r="E196" i="4" s="1"/>
  <c r="E197" i="4" a="1"/>
  <c r="E197" i="4" s="1"/>
  <c r="I196" i="4" a="1"/>
  <c r="I196" i="4" s="1"/>
  <c r="E198" i="4" a="1"/>
  <c r="E198" i="4" s="1"/>
  <c r="E199" i="4" a="1"/>
  <c r="E199" i="4" s="1"/>
  <c r="I200" i="4" a="1"/>
  <c r="I200" i="4" s="1"/>
  <c r="I197" i="4" a="1"/>
  <c r="I197" i="4" s="1"/>
  <c r="I198" i="4" a="1"/>
  <c r="I198" i="4" s="1"/>
  <c r="I199" i="4" a="1"/>
  <c r="I199" i="4" s="1"/>
  <c r="E201" i="4" a="1"/>
  <c r="E201" i="4" s="1"/>
  <c r="I201" i="4" a="1"/>
  <c r="I201" i="4" s="1"/>
  <c r="I202" i="4" a="1"/>
  <c r="I202" i="4" s="1"/>
  <c r="E202" i="4" a="1"/>
  <c r="E202" i="4" s="1"/>
  <c r="I204" i="4" a="1"/>
  <c r="I204" i="4" s="1"/>
  <c r="E203" i="4" a="1"/>
  <c r="E203" i="4" s="1"/>
  <c r="I203" i="4" a="1"/>
  <c r="I203" i="4" s="1"/>
  <c r="E204" i="4" a="1"/>
  <c r="E204" i="4" s="1"/>
  <c r="E206" i="4" a="1"/>
  <c r="E206" i="4" s="1"/>
  <c r="I205" i="4" a="1"/>
  <c r="I205" i="4" s="1"/>
  <c r="E205" i="4" a="1"/>
  <c r="E205" i="4" s="1"/>
  <c r="I206" i="4" a="1"/>
  <c r="I206" i="4" s="1"/>
  <c r="I207" i="4" a="1"/>
  <c r="I207" i="4" s="1"/>
  <c r="E209" i="4" a="1"/>
  <c r="E209" i="4" s="1"/>
  <c r="E207" i="4" a="1"/>
  <c r="E207" i="4" s="1"/>
  <c r="I210" i="4" a="1"/>
  <c r="I210" i="4" s="1"/>
  <c r="E210" i="4" a="1"/>
  <c r="E210" i="4" s="1"/>
  <c r="E208" i="4" a="1"/>
  <c r="E208" i="4" s="1"/>
  <c r="I208" i="4" a="1"/>
  <c r="I208" i="4" s="1"/>
  <c r="I212" i="4" a="1"/>
  <c r="I212" i="4" s="1"/>
  <c r="I209" i="4" a="1"/>
  <c r="I209" i="4" s="1"/>
  <c r="E211" i="4" a="1"/>
  <c r="E211" i="4" s="1"/>
  <c r="I211" i="4" a="1"/>
  <c r="I211" i="4" s="1"/>
  <c r="E212" i="4" a="1"/>
  <c r="E212" i="4" s="1"/>
  <c r="I213" i="4" a="1"/>
  <c r="I213" i="4" s="1"/>
  <c r="E214" i="4" a="1"/>
  <c r="E214" i="4" s="1"/>
  <c r="E213" i="4" a="1"/>
  <c r="E213" i="4" s="1"/>
  <c r="E215" i="4" a="1"/>
  <c r="E215" i="4" s="1"/>
  <c r="I214" i="4" a="1"/>
  <c r="I214" i="4" s="1"/>
  <c r="I215" i="4" a="1"/>
  <c r="I215" i="4" s="1"/>
  <c r="I216" i="4" a="1"/>
  <c r="I216" i="4" s="1"/>
  <c r="I217" i="4" a="1"/>
  <c r="I217" i="4" s="1"/>
  <c r="I221" i="4" a="1"/>
  <c r="I221" i="4" s="1"/>
  <c r="E216" i="4" a="1"/>
  <c r="E216" i="4" s="1"/>
  <c r="I218" i="4" a="1"/>
  <c r="I218" i="4" s="1"/>
  <c r="E217" i="4" a="1"/>
  <c r="E217" i="4" s="1"/>
  <c r="E218" i="4" a="1"/>
  <c r="E218" i="4" s="1"/>
  <c r="I219" i="4" a="1"/>
  <c r="I219" i="4" s="1"/>
  <c r="E219" i="4" a="1"/>
  <c r="E219" i="4" s="1"/>
  <c r="E220" i="4" a="1"/>
  <c r="E220" i="4" s="1"/>
  <c r="I220" i="4" a="1"/>
  <c r="I220" i="4" s="1"/>
  <c r="I222" i="4" a="1"/>
  <c r="I222" i="4" s="1"/>
  <c r="E221" i="4" a="1"/>
  <c r="E221" i="4" s="1"/>
  <c r="I225" i="4" a="1"/>
  <c r="I225" i="4" s="1"/>
  <c r="E222" i="4" a="1"/>
  <c r="E222" i="4" s="1"/>
  <c r="E224" i="4" a="1"/>
  <c r="E224" i="4" s="1"/>
  <c r="I224" i="4" a="1"/>
  <c r="I224" i="4" s="1"/>
  <c r="E225" i="4" a="1"/>
  <c r="E225" i="4" s="1"/>
  <c r="E223" i="4" a="1"/>
  <c r="E223" i="4" s="1"/>
  <c r="I226" i="4" a="1"/>
  <c r="I226" i="4" s="1"/>
  <c r="E226" i="4" a="1"/>
  <c r="E226" i="4" s="1"/>
  <c r="I228" i="4" a="1"/>
  <c r="I228" i="4" s="1"/>
  <c r="I223" i="4" a="1"/>
  <c r="I223" i="4" s="1"/>
  <c r="E227" i="4" a="1"/>
  <c r="E227" i="4" s="1"/>
  <c r="I227" i="4" a="1"/>
  <c r="I227" i="4" s="1"/>
  <c r="E228" i="4" a="1"/>
  <c r="E228" i="4" s="1"/>
  <c r="I229" i="4" a="1"/>
  <c r="I229" i="4" s="1"/>
  <c r="E229" i="4" a="1"/>
  <c r="E229" i="4" s="1"/>
  <c r="AH1005" i="3"/>
  <c r="P1070" i="15" s="1"/>
  <c r="J1060" i="7"/>
  <c r="AP1005" i="3"/>
  <c r="G1061" i="7"/>
  <c r="AJ562" i="3"/>
  <c r="AL562" i="3" s="1"/>
  <c r="AJ567" i="3"/>
  <c r="AL567" i="3" s="1"/>
  <c r="AJ565" i="3"/>
  <c r="AL565" i="3" s="1"/>
  <c r="AJ566" i="3"/>
  <c r="AL566" i="3" s="1"/>
  <c r="AJ573" i="3"/>
  <c r="AL573" i="3" s="1"/>
  <c r="AJ572" i="3"/>
  <c r="AL572" i="3" s="1"/>
  <c r="AJ575" i="3"/>
  <c r="AL575" i="3" s="1"/>
  <c r="AJ574" i="3"/>
  <c r="AL574" i="3" s="1"/>
  <c r="AJ577" i="3"/>
  <c r="AL577" i="3" s="1"/>
  <c r="AJ578" i="3"/>
  <c r="AL578" i="3" s="1"/>
  <c r="AJ582" i="3"/>
  <c r="AL582" i="3" s="1"/>
  <c r="AJ583" i="3"/>
  <c r="AL583" i="3" s="1"/>
  <c r="AJ584" i="3"/>
  <c r="AL584" i="3" s="1"/>
  <c r="AJ587" i="3"/>
  <c r="AL587" i="3" s="1"/>
  <c r="AJ588" i="3"/>
  <c r="AL588" i="3" s="1"/>
  <c r="AJ592" i="3"/>
  <c r="AL592" i="3" s="1"/>
  <c r="AJ593" i="3"/>
  <c r="AL593" i="3" s="1"/>
  <c r="AJ594" i="3"/>
  <c r="AL594" i="3" s="1"/>
  <c r="AJ597" i="3"/>
  <c r="AL597" i="3" s="1"/>
  <c r="AJ596" i="3"/>
  <c r="AL596" i="3" s="1"/>
  <c r="AJ600" i="3"/>
  <c r="AL600" i="3" s="1"/>
  <c r="AJ599" i="3"/>
  <c r="AL599" i="3" s="1"/>
  <c r="AJ601" i="3"/>
  <c r="AL601" i="3" s="1"/>
  <c r="AJ602" i="3"/>
  <c r="AL602" i="3" s="1"/>
  <c r="AJ604" i="3"/>
  <c r="AL604" i="3" s="1"/>
  <c r="AJ605" i="3"/>
  <c r="AL605" i="3" s="1"/>
  <c r="AJ606" i="3"/>
  <c r="AL606" i="3" s="1"/>
  <c r="AJ608" i="3"/>
  <c r="AL608" i="3" s="1"/>
  <c r="AJ609" i="3"/>
  <c r="AL609" i="3" s="1"/>
  <c r="AJ610" i="3"/>
  <c r="AL610" i="3" s="1"/>
  <c r="AJ611" i="3"/>
  <c r="AL611" i="3" s="1"/>
  <c r="AJ612" i="3"/>
  <c r="AL612" i="3" s="1"/>
  <c r="AJ615" i="3"/>
  <c r="AL615" i="3" s="1"/>
  <c r="AJ616" i="3"/>
  <c r="AL616" i="3" s="1"/>
  <c r="AJ617" i="3"/>
  <c r="AL617" i="3" s="1"/>
  <c r="AJ618" i="3"/>
  <c r="AL618" i="3" s="1"/>
  <c r="AJ620" i="3"/>
  <c r="AL620" i="3" s="1"/>
  <c r="AJ622" i="3"/>
  <c r="AL622" i="3" s="1"/>
  <c r="AJ624" i="3"/>
  <c r="AL624" i="3" s="1"/>
  <c r="AJ625" i="3"/>
  <c r="AL625" i="3" s="1"/>
  <c r="AJ630" i="3"/>
  <c r="AL630" i="3" s="1"/>
  <c r="AJ631" i="3"/>
  <c r="AL631" i="3" s="1"/>
  <c r="AJ635" i="3"/>
  <c r="AL635" i="3" s="1"/>
  <c r="AJ634" i="3"/>
  <c r="AL634" i="3" s="1"/>
  <c r="AJ636" i="3"/>
  <c r="AL636" i="3" s="1"/>
  <c r="AJ637" i="3"/>
  <c r="AL637" i="3" s="1"/>
  <c r="AJ639" i="3"/>
  <c r="AL639" i="3" s="1"/>
  <c r="AJ642" i="3"/>
  <c r="AL642" i="3" s="1"/>
  <c r="AJ644" i="3"/>
  <c r="AL644" i="3" s="1"/>
  <c r="AJ645" i="3"/>
  <c r="AL645" i="3" s="1"/>
  <c r="AJ647" i="3"/>
  <c r="AL647" i="3" s="1"/>
  <c r="AJ650" i="3"/>
  <c r="AL650" i="3" s="1"/>
  <c r="AJ649" i="3"/>
  <c r="AL649" i="3" s="1"/>
  <c r="AJ651" i="3"/>
  <c r="AL651" i="3" s="1"/>
  <c r="AJ653" i="3"/>
  <c r="AL653" i="3" s="1"/>
  <c r="AJ656" i="3"/>
  <c r="AL656" i="3" s="1"/>
  <c r="AJ659" i="3"/>
  <c r="AL659" i="3" s="1"/>
  <c r="AJ658" i="3"/>
  <c r="AL658" i="3" s="1"/>
  <c r="AJ660" i="3"/>
  <c r="AL660" i="3" s="1"/>
  <c r="AJ662" i="3"/>
  <c r="AL662" i="3" s="1"/>
  <c r="AJ661" i="3"/>
  <c r="AL661" i="3" s="1"/>
  <c r="AJ664" i="3"/>
  <c r="AL664" i="3" s="1"/>
  <c r="AJ665" i="3"/>
  <c r="AL665" i="3" s="1"/>
  <c r="AJ670" i="3"/>
  <c r="AL670" i="3" s="1"/>
  <c r="AJ672" i="3"/>
  <c r="AL672" i="3" s="1"/>
  <c r="AJ671" i="3"/>
  <c r="AL671" i="3" s="1"/>
  <c r="AJ673" i="3"/>
  <c r="AL673" i="3" s="1"/>
  <c r="AJ674" i="3"/>
  <c r="AL674" i="3" s="1"/>
  <c r="AJ676" i="3"/>
  <c r="AL676" i="3" s="1"/>
  <c r="AJ675" i="3"/>
  <c r="AL675" i="3" s="1"/>
  <c r="AJ677" i="3"/>
  <c r="AL677" i="3" s="1"/>
  <c r="AJ680" i="3"/>
  <c r="AL680" i="3" s="1"/>
  <c r="AJ682" i="3"/>
  <c r="AL682" i="3" s="1"/>
  <c r="AJ681" i="3"/>
  <c r="AL681" i="3" s="1"/>
  <c r="AJ684" i="3"/>
  <c r="AL684" i="3" s="1"/>
  <c r="AJ686" i="3"/>
  <c r="AL686" i="3" s="1"/>
  <c r="AJ685" i="3"/>
  <c r="AL685" i="3" s="1"/>
  <c r="AJ690" i="3"/>
  <c r="AL690" i="3" s="1"/>
  <c r="AJ687" i="3"/>
  <c r="AL687" i="3" s="1"/>
  <c r="AJ688" i="3"/>
  <c r="AL688" i="3" s="1"/>
  <c r="AJ692" i="3"/>
  <c r="AL692" i="3" s="1"/>
  <c r="AJ689" i="3"/>
  <c r="AL689" i="3" s="1"/>
  <c r="AJ691" i="3"/>
  <c r="AL691" i="3" s="1"/>
  <c r="AJ697" i="3"/>
  <c r="AL697" i="3" s="1"/>
  <c r="AJ696" i="3"/>
  <c r="AL696" i="3" s="1"/>
  <c r="AJ698" i="3"/>
  <c r="AL698" i="3" s="1"/>
  <c r="AJ699" i="3"/>
  <c r="AL699" i="3" s="1"/>
  <c r="AJ700" i="3"/>
  <c r="AL700" i="3" s="1"/>
  <c r="AJ703" i="3"/>
  <c r="AL703" i="3" s="1"/>
  <c r="AJ711" i="3"/>
  <c r="AL711" i="3" s="1"/>
  <c r="AJ713" i="3"/>
  <c r="AL713" i="3" s="1"/>
  <c r="AJ714" i="3"/>
  <c r="AL714" i="3" s="1"/>
  <c r="AJ712" i="3"/>
  <c r="AL712" i="3" s="1"/>
  <c r="AJ715" i="3"/>
  <c r="AL715" i="3" s="1"/>
  <c r="AJ716" i="3"/>
  <c r="AL716" i="3" s="1"/>
  <c r="AJ717" i="3"/>
  <c r="AL717" i="3" s="1"/>
  <c r="AJ720" i="3"/>
  <c r="AL720" i="3" s="1"/>
  <c r="AJ724" i="3"/>
  <c r="AL724" i="3" s="1"/>
  <c r="AJ730" i="3"/>
  <c r="AL730" i="3" s="1"/>
  <c r="AJ731" i="3"/>
  <c r="AL731" i="3" s="1"/>
  <c r="AJ733" i="3"/>
  <c r="AL733" i="3" s="1"/>
  <c r="AJ734" i="3"/>
  <c r="AL734" i="3" s="1"/>
  <c r="AJ736" i="3"/>
  <c r="AL736" i="3" s="1"/>
  <c r="AJ737" i="3"/>
  <c r="AL737" i="3" s="1"/>
  <c r="AJ739" i="3"/>
  <c r="AL739" i="3" s="1"/>
  <c r="AJ738" i="3"/>
  <c r="AL738" i="3" s="1"/>
  <c r="AJ742" i="3"/>
  <c r="AL742" i="3" s="1"/>
  <c r="AJ745" i="3"/>
  <c r="AL745" i="3" s="1"/>
  <c r="AJ747" i="3"/>
  <c r="AL747" i="3" s="1"/>
  <c r="AJ748" i="3"/>
  <c r="AL748" i="3" s="1"/>
  <c r="AJ753" i="3"/>
  <c r="AL753" i="3" s="1"/>
  <c r="AJ754" i="3"/>
  <c r="AL754" i="3" s="1"/>
  <c r="AJ756" i="3"/>
  <c r="AL756" i="3" s="1"/>
  <c r="AJ757" i="3"/>
  <c r="AL757" i="3" s="1"/>
  <c r="AJ761" i="3"/>
  <c r="AL761" i="3" s="1"/>
  <c r="AJ763" i="3"/>
  <c r="AL763" i="3" s="1"/>
  <c r="AJ764" i="3"/>
  <c r="AL764" i="3" s="1"/>
  <c r="AJ765" i="3"/>
  <c r="AL765" i="3" s="1"/>
  <c r="AJ771" i="3"/>
  <c r="AL771" i="3" s="1"/>
  <c r="AJ773" i="3"/>
  <c r="AL773" i="3" s="1"/>
  <c r="AJ774" i="3"/>
  <c r="AL774" i="3" s="1"/>
  <c r="AJ776" i="3"/>
  <c r="AL776" i="3" s="1"/>
  <c r="AJ779" i="3"/>
  <c r="AL779" i="3" s="1"/>
  <c r="AJ781" i="3"/>
  <c r="AL781" i="3" s="1"/>
  <c r="AJ783" i="3"/>
  <c r="AL783" i="3" s="1"/>
  <c r="AJ785" i="3"/>
  <c r="AL785" i="3" s="1"/>
  <c r="AJ784" i="3"/>
  <c r="AL784" i="3" s="1"/>
  <c r="AJ789" i="3"/>
  <c r="AL789" i="3" s="1"/>
  <c r="AJ795" i="3"/>
  <c r="AL795" i="3" s="1"/>
  <c r="AJ796" i="3"/>
  <c r="AL796" i="3" s="1"/>
  <c r="AJ797" i="3"/>
  <c r="AL797" i="3" s="1"/>
  <c r="AJ798" i="3"/>
  <c r="AL798" i="3" s="1"/>
  <c r="AJ801" i="3"/>
  <c r="AL801" i="3" s="1"/>
  <c r="AJ799" i="3"/>
  <c r="AL799" i="3" s="1"/>
  <c r="AJ803" i="3"/>
  <c r="AL803" i="3" s="1"/>
  <c r="AJ805" i="3"/>
  <c r="AL805" i="3" s="1"/>
  <c r="AJ807" i="3"/>
  <c r="AL807" i="3" s="1"/>
  <c r="AJ810" i="3"/>
  <c r="AL810" i="3" s="1"/>
  <c r="AJ813" i="3"/>
  <c r="AL813" i="3" s="1"/>
  <c r="AJ812" i="3"/>
  <c r="AL812" i="3" s="1"/>
  <c r="AJ817" i="3"/>
  <c r="AL817" i="3" s="1"/>
  <c r="AJ822" i="3"/>
  <c r="AL822" i="3" s="1"/>
  <c r="AJ824" i="3"/>
  <c r="AL824" i="3" s="1"/>
  <c r="AJ827" i="3"/>
  <c r="AL827" i="3" s="1"/>
  <c r="AJ831" i="3"/>
  <c r="AL831" i="3" s="1"/>
  <c r="AJ830" i="3"/>
  <c r="AL830" i="3" s="1"/>
  <c r="AJ833" i="3"/>
  <c r="AL833" i="3" s="1"/>
  <c r="AJ837" i="3"/>
  <c r="AL837" i="3" s="1"/>
  <c r="AJ836" i="3"/>
  <c r="AL836" i="3" s="1"/>
  <c r="AJ841" i="3"/>
  <c r="AL841" i="3" s="1"/>
  <c r="AJ842" i="3"/>
  <c r="AL842" i="3" s="1"/>
  <c r="AJ843" i="3"/>
  <c r="AL843" i="3" s="1"/>
  <c r="AJ846" i="3"/>
  <c r="AL846" i="3" s="1"/>
  <c r="AJ844" i="3"/>
  <c r="AL844" i="3" s="1"/>
  <c r="AJ845" i="3"/>
  <c r="AL845" i="3" s="1"/>
  <c r="AJ849" i="3"/>
  <c r="AL849" i="3" s="1"/>
  <c r="AJ852" i="3"/>
  <c r="AL852" i="3" s="1"/>
  <c r="AJ854" i="3"/>
  <c r="AL854" i="3" s="1"/>
  <c r="AJ853" i="3"/>
  <c r="AL853" i="3" s="1"/>
  <c r="AJ857" i="3"/>
  <c r="AL857" i="3" s="1"/>
  <c r="AJ859" i="3"/>
  <c r="AL859" i="3" s="1"/>
  <c r="AJ862" i="3"/>
  <c r="AL862" i="3" s="1"/>
  <c r="AJ865" i="3"/>
  <c r="AL865" i="3" s="1"/>
  <c r="AJ864" i="3"/>
  <c r="AL864" i="3" s="1"/>
  <c r="AJ867" i="3"/>
  <c r="AL867" i="3" s="1"/>
  <c r="AJ869" i="3"/>
  <c r="AL869" i="3" s="1"/>
  <c r="AJ874" i="3"/>
  <c r="AL874" i="3" s="1"/>
  <c r="AJ876" i="3"/>
  <c r="AL876" i="3" s="1"/>
  <c r="AJ877" i="3"/>
  <c r="AL877" i="3" s="1"/>
  <c r="AJ878" i="3"/>
  <c r="AL878" i="3" s="1"/>
  <c r="AJ879" i="3"/>
  <c r="AL879" i="3" s="1"/>
  <c r="AJ881" i="3"/>
  <c r="AL881" i="3" s="1"/>
  <c r="AJ885" i="3"/>
  <c r="AL885" i="3" s="1"/>
  <c r="AJ883" i="3"/>
  <c r="AL883" i="3" s="1"/>
  <c r="AJ884" i="3"/>
  <c r="AL884" i="3" s="1"/>
  <c r="AJ888" i="3"/>
  <c r="AL888" i="3" s="1"/>
  <c r="AJ891" i="3"/>
  <c r="AL891" i="3" s="1"/>
  <c r="AJ890" i="3"/>
  <c r="AL890" i="3" s="1"/>
  <c r="AJ893" i="3"/>
  <c r="AL893" i="3" s="1"/>
  <c r="AJ895" i="3"/>
  <c r="AL895" i="3" s="1"/>
  <c r="AJ894" i="3"/>
  <c r="AL894" i="3" s="1"/>
  <c r="AJ898" i="3"/>
  <c r="AL898" i="3" s="1"/>
  <c r="AJ897" i="3"/>
  <c r="AL897" i="3" s="1"/>
  <c r="AJ896" i="3"/>
  <c r="AL896" i="3" s="1"/>
  <c r="AJ899" i="3"/>
  <c r="AL899" i="3" s="1"/>
  <c r="AJ902" i="3"/>
  <c r="AL902" i="3" s="1"/>
  <c r="AJ900" i="3"/>
  <c r="AL900" i="3" s="1"/>
  <c r="AJ904" i="3"/>
  <c r="AL904" i="3" s="1"/>
  <c r="AJ906" i="3"/>
  <c r="AL906" i="3" s="1"/>
  <c r="AJ905" i="3"/>
  <c r="AL905" i="3" s="1"/>
  <c r="AJ907" i="3"/>
  <c r="AL907" i="3" s="1"/>
  <c r="AJ909" i="3"/>
  <c r="AL909" i="3" s="1"/>
  <c r="AJ911" i="3"/>
  <c r="AL911" i="3" s="1"/>
  <c r="AJ910" i="3"/>
  <c r="AL910" i="3" s="1"/>
  <c r="AJ913" i="3"/>
  <c r="AL913" i="3" s="1"/>
  <c r="AJ914" i="3"/>
  <c r="AL914" i="3" s="1"/>
  <c r="AJ919" i="3"/>
  <c r="AL919" i="3" s="1"/>
  <c r="AJ924" i="3"/>
  <c r="AL924" i="3" s="1"/>
  <c r="AJ921" i="3"/>
  <c r="AL921" i="3" s="1"/>
  <c r="AJ926" i="3"/>
  <c r="AL926" i="3" s="1"/>
  <c r="AJ923" i="3"/>
  <c r="AL923" i="3" s="1"/>
  <c r="AJ930" i="3"/>
  <c r="AL930" i="3" s="1"/>
  <c r="AJ928" i="3"/>
  <c r="AL928" i="3" s="1"/>
  <c r="AJ932" i="3"/>
  <c r="AL932" i="3" s="1"/>
  <c r="AJ934" i="3"/>
  <c r="AL934" i="3" s="1"/>
  <c r="AJ933" i="3"/>
  <c r="AL933" i="3" s="1"/>
  <c r="AJ935" i="3"/>
  <c r="AL935" i="3" s="1"/>
  <c r="AJ937" i="3"/>
  <c r="AL937" i="3" s="1"/>
  <c r="AJ936" i="3"/>
  <c r="AL936" i="3" s="1"/>
  <c r="AJ943" i="3"/>
  <c r="AL943" i="3" s="1"/>
  <c r="AJ945" i="3"/>
  <c r="AL945" i="3" s="1"/>
  <c r="AJ944" i="3"/>
  <c r="AL944" i="3" s="1"/>
  <c r="AJ946" i="3"/>
  <c r="AL946" i="3" s="1"/>
  <c r="AJ947" i="3"/>
  <c r="AL947" i="3" s="1"/>
  <c r="AJ952" i="3"/>
  <c r="AL952" i="3" s="1"/>
  <c r="AJ951" i="3"/>
  <c r="AL951" i="3" s="1"/>
  <c r="AJ955" i="3"/>
  <c r="AL955" i="3" s="1"/>
  <c r="AJ958" i="3"/>
  <c r="AL958" i="3" s="1"/>
  <c r="AJ969" i="3"/>
  <c r="AL969" i="3" s="1"/>
  <c r="AJ968" i="3"/>
  <c r="AL968" i="3" s="1"/>
  <c r="AJ971" i="3"/>
  <c r="AL971" i="3" s="1"/>
  <c r="AJ970" i="3"/>
  <c r="AL970" i="3" s="1"/>
  <c r="AJ974" i="3"/>
  <c r="AL974" i="3" s="1"/>
  <c r="AJ973" i="3"/>
  <c r="AL973" i="3" s="1"/>
  <c r="AJ979" i="3"/>
  <c r="AL979" i="3" s="1"/>
  <c r="AJ981" i="3"/>
  <c r="AL981" i="3" s="1"/>
  <c r="AJ985" i="3"/>
  <c r="AL985" i="3" s="1"/>
  <c r="AJ986" i="3"/>
  <c r="AL986" i="3" s="1"/>
  <c r="AJ987" i="3"/>
  <c r="AL987" i="3" s="1"/>
  <c r="AJ988" i="3"/>
  <c r="AL988" i="3" s="1"/>
  <c r="AJ989" i="3"/>
  <c r="AL989" i="3" s="1"/>
  <c r="AJ990" i="3"/>
  <c r="AL990" i="3" s="1"/>
  <c r="AJ992" i="3"/>
  <c r="AL992" i="3" s="1"/>
  <c r="AJ999" i="3"/>
  <c r="AL999" i="3" s="1"/>
  <c r="AJ998" i="3"/>
  <c r="AL998" i="3" s="1"/>
  <c r="D67" i="6"/>
  <c r="C67" i="6"/>
  <c r="B1007" i="3"/>
  <c r="A1070" i="15"/>
  <c r="AN1005" i="3"/>
  <c r="C70" i="6"/>
  <c r="E70" i="6" s="1"/>
  <c r="D68" i="6"/>
  <c r="S1061" i="7" a="1"/>
  <c r="S1061" i="7" s="1"/>
  <c r="P1061" i="7" a="1"/>
  <c r="P1061" i="7" s="1"/>
  <c r="W1061" i="7" a="1"/>
  <c r="W1061" i="7" s="1"/>
  <c r="O1061" i="7" a="1"/>
  <c r="O1061" i="7" s="1"/>
  <c r="L1061" i="7" a="1"/>
  <c r="L1061" i="7" s="1"/>
  <c r="T1061" i="7" a="1"/>
  <c r="T1061" i="7" s="1"/>
  <c r="X1061" i="7" a="1"/>
  <c r="X1061" i="7" s="1"/>
  <c r="K1061" i="7" a="1"/>
  <c r="K1061" i="7" s="1"/>
  <c r="D1061" i="7"/>
  <c r="H1059" i="7"/>
  <c r="AQ1004" i="3"/>
  <c r="W1007" i="3"/>
  <c r="F1062" i="7" s="1"/>
  <c r="AR1006" i="3"/>
  <c r="AT1006" i="3" s="1"/>
  <c r="Z1060" i="7"/>
  <c r="Y1060" i="7"/>
  <c r="R1060" i="7"/>
  <c r="Q1060" i="7"/>
  <c r="AJ1006" i="3"/>
  <c r="AL1006" i="3" s="1"/>
  <c r="C68" i="6"/>
  <c r="D71" i="6"/>
  <c r="D69" i="6"/>
  <c r="AJ1002" i="3"/>
  <c r="AL1002" i="3" s="1"/>
  <c r="AJ1003" i="3"/>
  <c r="AL1003" i="3" s="1"/>
  <c r="D180" i="21" l="1"/>
  <c r="S117" i="21" s="1"/>
  <c r="E1072" i="15"/>
  <c r="U18" i="20"/>
  <c r="U19" i="20"/>
  <c r="F8" i="20"/>
  <c r="F11" i="20" s="1"/>
  <c r="K11" i="20" s="1"/>
  <c r="D146" i="21"/>
  <c r="N146" i="21" s="1"/>
  <c r="D159" i="21"/>
  <c r="N35" i="21" s="1"/>
  <c r="AA169" i="21"/>
  <c r="AA137" i="21"/>
  <c r="D142" i="21"/>
  <c r="N142" i="21" s="1"/>
  <c r="AA159" i="21"/>
  <c r="AA170" i="21"/>
  <c r="AA138" i="21"/>
  <c r="D170" i="21"/>
  <c r="S107" i="21" s="1"/>
  <c r="E12" i="19"/>
  <c r="D174" i="21"/>
  <c r="N50" i="21" s="1"/>
  <c r="AA151" i="21"/>
  <c r="D133" i="21"/>
  <c r="N9" i="21" s="1"/>
  <c r="AA173" i="21"/>
  <c r="D176" i="21"/>
  <c r="S113" i="21" s="1"/>
  <c r="AA154" i="21"/>
  <c r="E13" i="19"/>
  <c r="AA155" i="21"/>
  <c r="D143" i="21"/>
  <c r="N143" i="21" s="1"/>
  <c r="D138" i="21"/>
  <c r="N138" i="21" s="1"/>
  <c r="E17" i="19"/>
  <c r="AA146" i="21"/>
  <c r="D135" i="21"/>
  <c r="N135" i="21" s="1"/>
  <c r="D185" i="21"/>
  <c r="N61" i="21" s="1"/>
  <c r="AA175" i="21"/>
  <c r="E16" i="19"/>
  <c r="F12" i="19"/>
  <c r="D156" i="21"/>
  <c r="N156" i="21" s="1"/>
  <c r="D137" i="21"/>
  <c r="N13" i="21" s="1"/>
  <c r="D131" i="21"/>
  <c r="S68" i="21" s="1"/>
  <c r="F17" i="19"/>
  <c r="K17" i="19" s="1"/>
  <c r="L64" i="9" s="1"/>
  <c r="AA160" i="21"/>
  <c r="N174" i="21"/>
  <c r="AA168" i="21"/>
  <c r="D168" i="21"/>
  <c r="N44" i="21" s="1"/>
  <c r="D149" i="21"/>
  <c r="AA156" i="21"/>
  <c r="AA172" i="21"/>
  <c r="D164" i="21"/>
  <c r="AA164" i="21"/>
  <c r="AA162" i="21"/>
  <c r="AA183" i="21"/>
  <c r="D166" i="21"/>
  <c r="S103" i="21" s="1"/>
  <c r="AA158" i="21"/>
  <c r="AA153" i="21"/>
  <c r="AA181" i="21"/>
  <c r="D145" i="21"/>
  <c r="N145" i="21" s="1"/>
  <c r="D140" i="21"/>
  <c r="D183" i="21"/>
  <c r="S120" i="21" s="1"/>
  <c r="AA180" i="21"/>
  <c r="I180" i="21" s="1"/>
  <c r="D136" i="21"/>
  <c r="D167" i="21"/>
  <c r="N43" i="21" s="1"/>
  <c r="AA147" i="21"/>
  <c r="AA176" i="21"/>
  <c r="D152" i="21"/>
  <c r="N28" i="21" s="1"/>
  <c r="AA184" i="21"/>
  <c r="D134" i="21"/>
  <c r="S71" i="21" s="1"/>
  <c r="D147" i="21"/>
  <c r="N23" i="21" s="1"/>
  <c r="AA163" i="21"/>
  <c r="D150" i="21"/>
  <c r="D130" i="21"/>
  <c r="D154" i="21"/>
  <c r="N154" i="21" s="1"/>
  <c r="D148" i="21"/>
  <c r="D169" i="21"/>
  <c r="F14" i="19"/>
  <c r="D132" i="21"/>
  <c r="N8" i="21" s="1"/>
  <c r="E15" i="19"/>
  <c r="AA167" i="21"/>
  <c r="D172" i="21"/>
  <c r="D171" i="21"/>
  <c r="S108" i="21" s="1"/>
  <c r="AA150" i="21"/>
  <c r="AA134" i="21"/>
  <c r="F13" i="19"/>
  <c r="K13" i="19" s="1"/>
  <c r="AA149" i="21"/>
  <c r="F20" i="19"/>
  <c r="AA148" i="21"/>
  <c r="AA132" i="21"/>
  <c r="AA177" i="21"/>
  <c r="E19" i="19"/>
  <c r="D181" i="21"/>
  <c r="N57" i="21" s="1"/>
  <c r="AA161" i="21"/>
  <c r="D179" i="21"/>
  <c r="N179" i="21" s="1"/>
  <c r="AA145" i="21"/>
  <c r="AA144" i="21"/>
  <c r="F19" i="19"/>
  <c r="O19" i="19" s="1"/>
  <c r="D175" i="21"/>
  <c r="N51" i="21" s="1"/>
  <c r="D182" i="21"/>
  <c r="N58" i="21" s="1"/>
  <c r="AA171" i="21"/>
  <c r="D144" i="21"/>
  <c r="N144" i="21" s="1"/>
  <c r="AA152" i="21"/>
  <c r="D160" i="21"/>
  <c r="N160" i="21" s="1"/>
  <c r="AA157" i="21"/>
  <c r="D186" i="21"/>
  <c r="I186" i="21" s="1"/>
  <c r="D177" i="21"/>
  <c r="D141" i="21"/>
  <c r="S78" i="21" s="1"/>
  <c r="AA140" i="21"/>
  <c r="E1062" i="7"/>
  <c r="I33" i="9" s="1"/>
  <c r="AA178" i="21"/>
  <c r="AA165" i="21"/>
  <c r="D163" i="21"/>
  <c r="S100" i="21" s="1"/>
  <c r="AA135" i="21"/>
  <c r="AA182" i="21"/>
  <c r="D165" i="21"/>
  <c r="AA136" i="21"/>
  <c r="AA133" i="21"/>
  <c r="I133" i="21" s="1"/>
  <c r="AA166" i="21"/>
  <c r="E20" i="19"/>
  <c r="D157" i="21"/>
  <c r="N157" i="21" s="1"/>
  <c r="D178" i="21"/>
  <c r="S115" i="21" s="1"/>
  <c r="D173" i="21"/>
  <c r="N49" i="21" s="1"/>
  <c r="D184" i="21"/>
  <c r="N60" i="21" s="1"/>
  <c r="AA131" i="21"/>
  <c r="D161" i="21"/>
  <c r="AA139" i="21"/>
  <c r="D155" i="21"/>
  <c r="I155" i="21" s="1"/>
  <c r="AA174" i="21"/>
  <c r="I174" i="21" s="1"/>
  <c r="D151" i="21"/>
  <c r="N151" i="21" s="1"/>
  <c r="AA142" i="21"/>
  <c r="I142" i="21" s="1"/>
  <c r="D158" i="21"/>
  <c r="S95" i="21" s="1"/>
  <c r="AA141" i="21"/>
  <c r="F15" i="19"/>
  <c r="K15" i="19" s="1"/>
  <c r="D153" i="21"/>
  <c r="N153" i="21" s="1"/>
  <c r="F16" i="19"/>
  <c r="K16" i="19" s="1"/>
  <c r="L16" i="19" s="1"/>
  <c r="O63" i="9" s="1"/>
  <c r="AA179" i="21"/>
  <c r="D139" i="21"/>
  <c r="D162" i="21"/>
  <c r="N162" i="21" s="1"/>
  <c r="E14" i="19"/>
  <c r="AA143" i="21"/>
  <c r="N133" i="21"/>
  <c r="N14" i="21"/>
  <c r="N32" i="21"/>
  <c r="N137" i="21"/>
  <c r="E68" i="6"/>
  <c r="D84" i="10"/>
  <c r="X25" i="4"/>
  <c r="E67" i="6"/>
  <c r="S122" i="21"/>
  <c r="AA29" i="21"/>
  <c r="S29" i="21" s="1"/>
  <c r="AA62" i="21"/>
  <c r="S62" i="21" s="1"/>
  <c r="AA25" i="21"/>
  <c r="S25" i="21" s="1"/>
  <c r="AA12" i="21"/>
  <c r="S12" i="21" s="1"/>
  <c r="AA35" i="21"/>
  <c r="S35" i="21" s="1"/>
  <c r="AA21" i="21"/>
  <c r="S21" i="21" s="1"/>
  <c r="AA17" i="21"/>
  <c r="S17" i="21" s="1"/>
  <c r="AA48" i="21"/>
  <c r="S48" i="21" s="1"/>
  <c r="AA33" i="21"/>
  <c r="S33" i="21" s="1"/>
  <c r="AA56" i="21"/>
  <c r="S56" i="21" s="1"/>
  <c r="AA37" i="21"/>
  <c r="S37" i="21" s="1"/>
  <c r="AA22" i="21"/>
  <c r="S22" i="21" s="1"/>
  <c r="AA55" i="21"/>
  <c r="S55" i="21" s="1"/>
  <c r="AA45" i="21"/>
  <c r="S45" i="21" s="1"/>
  <c r="AA34" i="21"/>
  <c r="S34" i="21" s="1"/>
  <c r="AA61" i="21"/>
  <c r="S61" i="21" s="1"/>
  <c r="AA49" i="21"/>
  <c r="S49" i="21" s="1"/>
  <c r="AA27" i="21"/>
  <c r="S27" i="21" s="1"/>
  <c r="AA11" i="21"/>
  <c r="S11" i="21" s="1"/>
  <c r="AA19" i="21"/>
  <c r="S19" i="21" s="1"/>
  <c r="AA52" i="21"/>
  <c r="S52" i="21" s="1"/>
  <c r="AA13" i="21"/>
  <c r="S13" i="21" s="1"/>
  <c r="AA43" i="21"/>
  <c r="S43" i="21" s="1"/>
  <c r="AA41" i="21"/>
  <c r="S41" i="21" s="1"/>
  <c r="AA7" i="21"/>
  <c r="S7" i="21" s="1"/>
  <c r="AA31" i="21"/>
  <c r="S31" i="21" s="1"/>
  <c r="AA20" i="21"/>
  <c r="S20" i="21" s="1"/>
  <c r="AA53" i="21"/>
  <c r="S53" i="21" s="1"/>
  <c r="AA42" i="21"/>
  <c r="S42" i="21" s="1"/>
  <c r="AA44" i="21"/>
  <c r="S44" i="21" s="1"/>
  <c r="AA6" i="21"/>
  <c r="S6" i="21" s="1"/>
  <c r="AA14" i="21"/>
  <c r="S14" i="21" s="1"/>
  <c r="AA8" i="21"/>
  <c r="S8" i="21" s="1"/>
  <c r="AA57" i="21"/>
  <c r="S57" i="21" s="1"/>
  <c r="AA28" i="21"/>
  <c r="S28" i="21" s="1"/>
  <c r="AA10" i="21"/>
  <c r="S10" i="21" s="1"/>
  <c r="AA23" i="21"/>
  <c r="S23" i="21" s="1"/>
  <c r="AA60" i="21"/>
  <c r="S60" i="21" s="1"/>
  <c r="AA36" i="21"/>
  <c r="S36" i="21" s="1"/>
  <c r="AA32" i="21"/>
  <c r="S32" i="21" s="1"/>
  <c r="AA59" i="21"/>
  <c r="S59" i="21" s="1"/>
  <c r="AA58" i="21"/>
  <c r="S58" i="21" s="1"/>
  <c r="AA15" i="21"/>
  <c r="S15" i="21" s="1"/>
  <c r="AA46" i="21"/>
  <c r="S46" i="21" s="1"/>
  <c r="AA40" i="21"/>
  <c r="S40" i="21" s="1"/>
  <c r="AA39" i="21"/>
  <c r="S39" i="21" s="1"/>
  <c r="AA30" i="21"/>
  <c r="S30" i="21" s="1"/>
  <c r="AA26" i="21"/>
  <c r="S26" i="21" s="1"/>
  <c r="AA51" i="21"/>
  <c r="S51" i="21" s="1"/>
  <c r="AA38" i="21"/>
  <c r="S38" i="21" s="1"/>
  <c r="AA54" i="21"/>
  <c r="S54" i="21" s="1"/>
  <c r="AA18" i="21"/>
  <c r="S18" i="21" s="1"/>
  <c r="AA9" i="21"/>
  <c r="S9" i="21" s="1"/>
  <c r="AA50" i="21"/>
  <c r="S50" i="21" s="1"/>
  <c r="AA24" i="21"/>
  <c r="S24" i="21" s="1"/>
  <c r="AA47" i="21"/>
  <c r="S47" i="21" s="1"/>
  <c r="AA16" i="21"/>
  <c r="S16" i="21" s="1"/>
  <c r="Z1061" i="7"/>
  <c r="Y1061" i="7"/>
  <c r="G1062" i="7"/>
  <c r="S105" i="21"/>
  <c r="I146" i="21"/>
  <c r="S74" i="21"/>
  <c r="S67" i="21"/>
  <c r="N185" i="21"/>
  <c r="I185" i="21"/>
  <c r="N56" i="21"/>
  <c r="N180" i="21"/>
  <c r="S72" i="21"/>
  <c r="N21" i="21"/>
  <c r="A1071" i="15"/>
  <c r="U1061" i="7"/>
  <c r="V1061" i="7"/>
  <c r="Q1061" i="7"/>
  <c r="R1061" i="7"/>
  <c r="H1060" i="7"/>
  <c r="AQ1005" i="3"/>
  <c r="N159" i="21"/>
  <c r="I159" i="21"/>
  <c r="K12" i="19"/>
  <c r="N46" i="21"/>
  <c r="N181" i="21"/>
  <c r="S111" i="21"/>
  <c r="N182" i="21"/>
  <c r="N30" i="21"/>
  <c r="N148" i="21"/>
  <c r="S79" i="21"/>
  <c r="S91" i="21"/>
  <c r="N18" i="21"/>
  <c r="AH1006" i="3"/>
  <c r="P1071" i="15" s="1"/>
  <c r="J1061" i="7"/>
  <c r="AP1006" i="3"/>
  <c r="AN1006" i="3"/>
  <c r="M1061" i="7"/>
  <c r="N1061" i="7"/>
  <c r="AR1007" i="3"/>
  <c r="AT1007" i="3" s="1"/>
  <c r="S101" i="21"/>
  <c r="I160" i="21"/>
  <c r="E69" i="6"/>
  <c r="S70" i="21"/>
  <c r="S75" i="21"/>
  <c r="I138" i="21"/>
  <c r="F11" i="9"/>
  <c r="E28" i="9"/>
  <c r="O49" i="9"/>
  <c r="F46" i="9"/>
  <c r="H32" i="9"/>
  <c r="I48" i="9"/>
  <c r="I14" i="9"/>
  <c r="F48" i="9"/>
  <c r="K47" i="9"/>
  <c r="L41" i="9"/>
  <c r="I45" i="9"/>
  <c r="O51" i="9"/>
  <c r="F52" i="9"/>
  <c r="H39" i="9"/>
  <c r="F15" i="9"/>
  <c r="E49" i="9"/>
  <c r="K27" i="9"/>
  <c r="E26" i="9"/>
  <c r="H51" i="9"/>
  <c r="E43" i="9"/>
  <c r="L25" i="9"/>
  <c r="F44" i="9"/>
  <c r="N38" i="9"/>
  <c r="L13" i="9"/>
  <c r="L18" i="9"/>
  <c r="L44" i="9"/>
  <c r="L21" i="9"/>
  <c r="K26" i="9"/>
  <c r="L36" i="9"/>
  <c r="I35" i="9"/>
  <c r="I22" i="9"/>
  <c r="O32" i="9"/>
  <c r="O46" i="9"/>
  <c r="K44" i="9"/>
  <c r="N23" i="9"/>
  <c r="I39" i="9"/>
  <c r="O42" i="9"/>
  <c r="F49" i="9"/>
  <c r="K21" i="9"/>
  <c r="H52" i="9"/>
  <c r="H40" i="9"/>
  <c r="O30" i="9"/>
  <c r="H19" i="19"/>
  <c r="I12" i="9"/>
  <c r="N30" i="9"/>
  <c r="E45" i="9"/>
  <c r="F24" i="9"/>
  <c r="K33" i="9"/>
  <c r="F41" i="9"/>
  <c r="K29" i="9"/>
  <c r="K20" i="9"/>
  <c r="N49" i="9"/>
  <c r="E14" i="9"/>
  <c r="F47" i="9"/>
  <c r="N37" i="9"/>
  <c r="L32" i="9"/>
  <c r="K38" i="9"/>
  <c r="G17" i="19"/>
  <c r="E64" i="9" s="1"/>
  <c r="K45" i="9"/>
  <c r="F22" i="9"/>
  <c r="I44" i="9"/>
  <c r="I20" i="9"/>
  <c r="E38" i="9"/>
  <c r="I27" i="9"/>
  <c r="I21" i="9"/>
  <c r="N52" i="9"/>
  <c r="L9" i="9"/>
  <c r="O11" i="9"/>
  <c r="E27" i="9"/>
  <c r="H29" i="9"/>
  <c r="N11" i="9"/>
  <c r="F32" i="9"/>
  <c r="L30" i="9"/>
  <c r="K35" i="9"/>
  <c r="N22" i="9"/>
  <c r="E33" i="9"/>
  <c r="H12" i="19"/>
  <c r="L16" i="9"/>
  <c r="F16" i="9"/>
  <c r="E11" i="9"/>
  <c r="L42" i="9"/>
  <c r="L47" i="9"/>
  <c r="K49" i="9"/>
  <c r="L50" i="9"/>
  <c r="O43" i="9"/>
  <c r="K16" i="9"/>
  <c r="O40" i="9"/>
  <c r="E19" i="9"/>
  <c r="I47" i="9"/>
  <c r="E52" i="9"/>
  <c r="F19" i="9"/>
  <c r="I50" i="9"/>
  <c r="H7" i="9"/>
  <c r="K24" i="9"/>
  <c r="E12" i="9"/>
  <c r="H20" i="9"/>
  <c r="H14" i="19"/>
  <c r="K14" i="19" s="1"/>
  <c r="F38" i="9"/>
  <c r="L35" i="9"/>
  <c r="E7" i="9"/>
  <c r="K7" i="9"/>
  <c r="O24" i="9"/>
  <c r="F20" i="9"/>
  <c r="H18" i="9"/>
  <c r="K46" i="9"/>
  <c r="I10" i="9"/>
  <c r="N40" i="9"/>
  <c r="L38" i="9"/>
  <c r="L40" i="9"/>
  <c r="F28" i="9"/>
  <c r="L10" i="9"/>
  <c r="F39" i="9"/>
  <c r="L29" i="9"/>
  <c r="E34" i="9"/>
  <c r="E36" i="9"/>
  <c r="I9" i="9"/>
  <c r="O50" i="9"/>
  <c r="H42" i="9"/>
  <c r="I30" i="9"/>
  <c r="K50" i="9"/>
  <c r="I40" i="9"/>
  <c r="H28" i="9"/>
  <c r="E47" i="9"/>
  <c r="N44" i="9"/>
  <c r="I29" i="9"/>
  <c r="I31" i="9"/>
  <c r="E42" i="9"/>
  <c r="O37" i="9"/>
  <c r="L45" i="9"/>
  <c r="F30" i="9"/>
  <c r="O21" i="9"/>
  <c r="L49" i="9"/>
  <c r="O25" i="9"/>
  <c r="O38" i="9"/>
  <c r="K15" i="9"/>
  <c r="K34" i="9"/>
  <c r="H13" i="19"/>
  <c r="F27" i="9"/>
  <c r="K17" i="9"/>
  <c r="K22" i="9"/>
  <c r="F29" i="9"/>
  <c r="N31" i="9"/>
  <c r="H43" i="9"/>
  <c r="G13" i="19"/>
  <c r="E60" i="9" s="1"/>
  <c r="I13" i="9"/>
  <c r="L46" i="9"/>
  <c r="O13" i="9"/>
  <c r="O45" i="9"/>
  <c r="E31" i="9"/>
  <c r="N20" i="9"/>
  <c r="N19" i="9"/>
  <c r="N29" i="9"/>
  <c r="F14" i="9"/>
  <c r="K25" i="9"/>
  <c r="F9" i="9"/>
  <c r="I16" i="9"/>
  <c r="F12" i="9"/>
  <c r="H34" i="9"/>
  <c r="L33" i="9"/>
  <c r="H15" i="19"/>
  <c r="K8" i="9"/>
  <c r="I49" i="9"/>
  <c r="O12" i="9"/>
  <c r="O19" i="9"/>
  <c r="O9" i="9"/>
  <c r="K19" i="9"/>
  <c r="E18" i="9"/>
  <c r="I18" i="9"/>
  <c r="K14" i="9"/>
  <c r="H16" i="19"/>
  <c r="L23" i="9"/>
  <c r="S96" i="21"/>
  <c r="N168" i="21"/>
  <c r="E71" i="6"/>
  <c r="E84" i="10"/>
  <c r="Q120" i="10"/>
  <c r="T120" i="10"/>
  <c r="N120" i="10"/>
  <c r="K120" i="10"/>
  <c r="E120" i="10"/>
  <c r="H120" i="10"/>
  <c r="D1072" i="15" l="1"/>
  <c r="F1072" i="15" s="1"/>
  <c r="J1072" i="15"/>
  <c r="N1072" i="15"/>
  <c r="O1072" i="15"/>
  <c r="I148" i="21"/>
  <c r="N31" i="21"/>
  <c r="N36" i="21"/>
  <c r="S82" i="21"/>
  <c r="I163" i="21"/>
  <c r="S1062" i="7" a="1"/>
  <c r="S1062" i="7" s="1"/>
  <c r="S97" i="21"/>
  <c r="I181" i="21"/>
  <c r="I168" i="21"/>
  <c r="S110" i="21"/>
  <c r="S118" i="21"/>
  <c r="I131" i="21"/>
  <c r="I170" i="21"/>
  <c r="I165" i="21"/>
  <c r="I154" i="21"/>
  <c r="I137" i="21"/>
  <c r="N184" i="21"/>
  <c r="S119" i="21"/>
  <c r="N183" i="21"/>
  <c r="S83" i="21"/>
  <c r="N22" i="21"/>
  <c r="S93" i="21"/>
  <c r="S121" i="21"/>
  <c r="I166" i="21"/>
  <c r="F18" i="20"/>
  <c r="N177" i="21"/>
  <c r="F19" i="20"/>
  <c r="N130" i="21"/>
  <c r="F16" i="20"/>
  <c r="N7" i="21"/>
  <c r="F17" i="20"/>
  <c r="F20" i="20"/>
  <c r="I136" i="21"/>
  <c r="L17" i="19"/>
  <c r="O64" i="9" s="1"/>
  <c r="N47" i="21"/>
  <c r="I183" i="21"/>
  <c r="I175" i="21"/>
  <c r="N170" i="21"/>
  <c r="N55" i="21"/>
  <c r="N53" i="21"/>
  <c r="N19" i="21"/>
  <c r="N59" i="21"/>
  <c r="I173" i="21"/>
  <c r="S80" i="21"/>
  <c r="I134" i="21"/>
  <c r="I135" i="21"/>
  <c r="N52" i="21"/>
  <c r="N134" i="21"/>
  <c r="N10" i="21"/>
  <c r="I143" i="21"/>
  <c r="I179" i="21"/>
  <c r="N176" i="21"/>
  <c r="I171" i="21"/>
  <c r="I176" i="21"/>
  <c r="N11" i="21"/>
  <c r="I141" i="21"/>
  <c r="I182" i="21"/>
  <c r="I156" i="21"/>
  <c r="N131" i="21"/>
  <c r="I152" i="21"/>
  <c r="I147" i="21"/>
  <c r="I177" i="21"/>
  <c r="I153" i="21"/>
  <c r="I162" i="21"/>
  <c r="I157" i="21"/>
  <c r="I145" i="21"/>
  <c r="L63" i="9"/>
  <c r="F63" i="9" s="1"/>
  <c r="K23" i="9"/>
  <c r="N24" i="9"/>
  <c r="G20" i="19"/>
  <c r="E67" i="9" s="1"/>
  <c r="K67" i="9" s="1"/>
  <c r="N67" i="9" s="1"/>
  <c r="H67" i="9" s="1"/>
  <c r="F36" i="9"/>
  <c r="G36" i="9" s="1"/>
  <c r="L52" i="9"/>
  <c r="L26" i="9"/>
  <c r="M26" i="9" s="1"/>
  <c r="O23" i="9"/>
  <c r="P23" i="9" s="1"/>
  <c r="E25" i="9"/>
  <c r="I19" i="9"/>
  <c r="N18" i="9"/>
  <c r="H24" i="9"/>
  <c r="G12" i="19"/>
  <c r="E59" i="9" s="1"/>
  <c r="K59" i="9" s="1"/>
  <c r="L14" i="9"/>
  <c r="K30" i="9"/>
  <c r="K1062" i="7" a="1"/>
  <c r="K1062" i="7" s="1"/>
  <c r="H9" i="9"/>
  <c r="O39" i="9"/>
  <c r="P39" i="9" s="1"/>
  <c r="H11" i="9"/>
  <c r="N21" i="9"/>
  <c r="I7" i="9"/>
  <c r="E30" i="9"/>
  <c r="S116" i="21"/>
  <c r="N173" i="21"/>
  <c r="I132" i="21"/>
  <c r="S114" i="21"/>
  <c r="N6" i="21"/>
  <c r="I150" i="21"/>
  <c r="I184" i="21"/>
  <c r="I158" i="21"/>
  <c r="I164" i="21"/>
  <c r="N171" i="21"/>
  <c r="E15" i="9"/>
  <c r="L24" i="9"/>
  <c r="M24" i="9" s="1"/>
  <c r="F45" i="9"/>
  <c r="N139" i="21"/>
  <c r="S76" i="21"/>
  <c r="I139" i="21"/>
  <c r="N15" i="21"/>
  <c r="L62" i="9"/>
  <c r="L15" i="19"/>
  <c r="O62" i="9" s="1"/>
  <c r="N27" i="21"/>
  <c r="S88" i="21"/>
  <c r="I151" i="21"/>
  <c r="N161" i="21"/>
  <c r="I161" i="21"/>
  <c r="S98" i="21"/>
  <c r="N37" i="21"/>
  <c r="N178" i="21"/>
  <c r="N54" i="21"/>
  <c r="I178" i="21"/>
  <c r="X1062" i="7" a="1"/>
  <c r="X1062" i="7" s="1"/>
  <c r="L1062" i="7" a="1"/>
  <c r="L1062" i="7" s="1"/>
  <c r="D1062" i="7"/>
  <c r="N34" i="9"/>
  <c r="F18" i="9"/>
  <c r="G18" i="9" s="1"/>
  <c r="O18" i="9"/>
  <c r="N36" i="9"/>
  <c r="N50" i="9"/>
  <c r="K39" i="9"/>
  <c r="I24" i="9"/>
  <c r="I41" i="9"/>
  <c r="H47" i="9"/>
  <c r="N51" i="9"/>
  <c r="L12" i="9"/>
  <c r="E37" i="9"/>
  <c r="N35" i="9"/>
  <c r="L37" i="9"/>
  <c r="M37" i="9" s="1"/>
  <c r="G7" i="19"/>
  <c r="K11" i="9"/>
  <c r="L39" i="9"/>
  <c r="H12" i="9"/>
  <c r="E20" i="9"/>
  <c r="H16" i="9"/>
  <c r="H17" i="9"/>
  <c r="O47" i="9"/>
  <c r="N47" i="9"/>
  <c r="L28" i="9"/>
  <c r="M28" i="9" s="1"/>
  <c r="N17" i="9"/>
  <c r="O16" i="9"/>
  <c r="P16" i="9" s="1"/>
  <c r="E41" i="9"/>
  <c r="N14" i="9"/>
  <c r="F33" i="9"/>
  <c r="E40" i="9"/>
  <c r="E46" i="9"/>
  <c r="F17" i="9"/>
  <c r="G17" i="9" s="1"/>
  <c r="I52" i="9"/>
  <c r="J52" i="9" s="1"/>
  <c r="O17" i="9"/>
  <c r="P17" i="9" s="1"/>
  <c r="O28" i="9"/>
  <c r="K10" i="9"/>
  <c r="E48" i="9"/>
  <c r="F35" i="9"/>
  <c r="G35" i="9" s="1"/>
  <c r="H33" i="9"/>
  <c r="I46" i="9"/>
  <c r="J46" i="9" s="1"/>
  <c r="L22" i="9"/>
  <c r="M22" i="9" s="1"/>
  <c r="I32" i="9"/>
  <c r="N7" i="9"/>
  <c r="F42" i="9"/>
  <c r="G42" i="9" s="1"/>
  <c r="E32" i="9"/>
  <c r="H15" i="9"/>
  <c r="K52" i="9"/>
  <c r="H20" i="19"/>
  <c r="I36" i="9"/>
  <c r="H14" i="9"/>
  <c r="E44" i="9"/>
  <c r="H19" i="9"/>
  <c r="H35" i="9"/>
  <c r="O27" i="9"/>
  <c r="P27" i="9" s="1"/>
  <c r="O31" i="9"/>
  <c r="P31" i="9" s="1"/>
  <c r="O22" i="9"/>
  <c r="P22" i="9" s="1"/>
  <c r="K37" i="9"/>
  <c r="N25" i="9"/>
  <c r="H37" i="9"/>
  <c r="N46" i="9"/>
  <c r="I38" i="9"/>
  <c r="O7" i="9"/>
  <c r="K42" i="9"/>
  <c r="I17" i="9"/>
  <c r="J17" i="9" s="1"/>
  <c r="F51" i="9"/>
  <c r="F43" i="9"/>
  <c r="G43" i="9" s="1"/>
  <c r="G15" i="19"/>
  <c r="E62" i="9" s="1"/>
  <c r="H10" i="9"/>
  <c r="J10" i="9" s="1"/>
  <c r="H22" i="9"/>
  <c r="K40" i="9"/>
  <c r="O1062" i="7" a="1"/>
  <c r="O1062" i="7" s="1"/>
  <c r="T1062" i="7" a="1"/>
  <c r="T1062" i="7" s="1"/>
  <c r="V1062" i="7" s="1"/>
  <c r="E13" i="9" s="1"/>
  <c r="O10" i="9"/>
  <c r="K51" i="9"/>
  <c r="H49" i="9"/>
  <c r="E50" i="9"/>
  <c r="N39" i="9"/>
  <c r="H17" i="19"/>
  <c r="AB23" i="4" s="1"/>
  <c r="L19" i="9"/>
  <c r="M19" i="9" s="1"/>
  <c r="E23" i="9"/>
  <c r="N43" i="9"/>
  <c r="K43" i="9"/>
  <c r="I11" i="9"/>
  <c r="J11" i="9" s="1"/>
  <c r="I23" i="9"/>
  <c r="O36" i="9"/>
  <c r="P36" i="9" s="1"/>
  <c r="N45" i="9"/>
  <c r="I42" i="9"/>
  <c r="I26" i="9"/>
  <c r="G9" i="19"/>
  <c r="E56" i="9" s="1"/>
  <c r="K56" i="9" s="1"/>
  <c r="O34" i="9"/>
  <c r="P34" i="9" s="1"/>
  <c r="F21" i="9"/>
  <c r="G21" i="9" s="1"/>
  <c r="N8" i="9"/>
  <c r="H46" i="9"/>
  <c r="L15" i="9"/>
  <c r="N27" i="9"/>
  <c r="H48" i="9"/>
  <c r="J48" i="9" s="1"/>
  <c r="L48" i="9"/>
  <c r="O44" i="9"/>
  <c r="P44" i="9" s="1"/>
  <c r="F13" i="9"/>
  <c r="E10" i="9"/>
  <c r="O15" i="9"/>
  <c r="H7" i="19"/>
  <c r="F34" i="9"/>
  <c r="G34" i="9" s="1"/>
  <c r="N48" i="9"/>
  <c r="K12" i="9"/>
  <c r="K31" i="9"/>
  <c r="H31" i="9"/>
  <c r="F37" i="9"/>
  <c r="G37" i="9" s="1"/>
  <c r="N32" i="9"/>
  <c r="I15" i="9"/>
  <c r="J15" i="9" s="1"/>
  <c r="I25" i="9"/>
  <c r="E8" i="9"/>
  <c r="H50" i="9"/>
  <c r="G14" i="19"/>
  <c r="E61" i="9" s="1"/>
  <c r="K61" i="9" s="1"/>
  <c r="H38" i="9"/>
  <c r="H10" i="19"/>
  <c r="K10" i="19" s="1"/>
  <c r="L57" i="9" s="1"/>
  <c r="E35" i="9"/>
  <c r="E51" i="9"/>
  <c r="H30" i="9"/>
  <c r="L11" i="9"/>
  <c r="M11" i="9" s="1"/>
  <c r="L27" i="9"/>
  <c r="M27" i="9" s="1"/>
  <c r="H41" i="9"/>
  <c r="L34" i="9"/>
  <c r="M34" i="9" s="1"/>
  <c r="N33" i="9"/>
  <c r="H27" i="9"/>
  <c r="N28" i="9"/>
  <c r="O33" i="9"/>
  <c r="H26" i="9"/>
  <c r="L20" i="9"/>
  <c r="M20" i="9" s="1"/>
  <c r="H36" i="9"/>
  <c r="L51" i="9"/>
  <c r="M51" i="9" s="1"/>
  <c r="H44" i="9"/>
  <c r="H8" i="9"/>
  <c r="N15" i="9"/>
  <c r="K9" i="9"/>
  <c r="I29" i="19" s="1"/>
  <c r="L17" i="9"/>
  <c r="M17" i="9" s="1"/>
  <c r="N10" i="9"/>
  <c r="E29" i="9"/>
  <c r="N9" i="9"/>
  <c r="N26" i="9"/>
  <c r="E39" i="9"/>
  <c r="L43" i="9"/>
  <c r="M43" i="9" s="1"/>
  <c r="H23" i="9"/>
  <c r="F26" i="9"/>
  <c r="G26" i="9" s="1"/>
  <c r="K36" i="9"/>
  <c r="W1062" i="7" a="1"/>
  <c r="W1062" i="7" s="1"/>
  <c r="P1062" i="7" a="1"/>
  <c r="P1062" i="7" s="1"/>
  <c r="K41" i="9"/>
  <c r="G19" i="19"/>
  <c r="E66" i="9" s="1"/>
  <c r="H9" i="19"/>
  <c r="K9" i="19" s="1"/>
  <c r="L56" i="9" s="1"/>
  <c r="O35" i="9"/>
  <c r="P35" i="9" s="1"/>
  <c r="N16" i="9"/>
  <c r="E16" i="9"/>
  <c r="F7" i="9"/>
  <c r="K48" i="9"/>
  <c r="I51" i="9"/>
  <c r="J51" i="9" s="1"/>
  <c r="O26" i="9"/>
  <c r="E22" i="9"/>
  <c r="O14" i="9"/>
  <c r="P14" i="9" s="1"/>
  <c r="I37" i="9"/>
  <c r="J37" i="9" s="1"/>
  <c r="O29" i="9"/>
  <c r="P29" i="9" s="1"/>
  <c r="F50" i="9"/>
  <c r="G50" i="9" s="1"/>
  <c r="F10" i="9"/>
  <c r="F25" i="9"/>
  <c r="G25" i="9" s="1"/>
  <c r="I43" i="9"/>
  <c r="J43" i="9" s="1"/>
  <c r="E21" i="9"/>
  <c r="K28" i="9"/>
  <c r="E9" i="9"/>
  <c r="E17" i="9"/>
  <c r="O41" i="9"/>
  <c r="P41" i="9" s="1"/>
  <c r="F40" i="9"/>
  <c r="H21" i="9"/>
  <c r="K18" i="9"/>
  <c r="M18" i="9" s="1"/>
  <c r="L7" i="9"/>
  <c r="F31" i="9"/>
  <c r="G31" i="9" s="1"/>
  <c r="L31" i="9"/>
  <c r="M31" i="9" s="1"/>
  <c r="I28" i="9"/>
  <c r="J28" i="9" s="1"/>
  <c r="H45" i="9"/>
  <c r="K32" i="9"/>
  <c r="H25" i="9"/>
  <c r="N12" i="9"/>
  <c r="N41" i="9"/>
  <c r="N42" i="9"/>
  <c r="F23" i="9"/>
  <c r="G23" i="9" s="1"/>
  <c r="O52" i="9"/>
  <c r="G10" i="19"/>
  <c r="E57" i="9" s="1"/>
  <c r="K57" i="9" s="1"/>
  <c r="O20" i="9"/>
  <c r="P20" i="9" s="1"/>
  <c r="I34" i="9"/>
  <c r="J34" i="9" s="1"/>
  <c r="E24" i="9"/>
  <c r="G24" i="9" s="1"/>
  <c r="O48" i="9"/>
  <c r="S123" i="21"/>
  <c r="N186" i="21"/>
  <c r="N62" i="21"/>
  <c r="S81" i="21"/>
  <c r="N20" i="21"/>
  <c r="I144" i="21"/>
  <c r="L13" i="19"/>
  <c r="O60" i="9" s="1"/>
  <c r="L60" i="9"/>
  <c r="N172" i="21"/>
  <c r="N48" i="21"/>
  <c r="I172" i="21"/>
  <c r="S109" i="21"/>
  <c r="N169" i="21"/>
  <c r="N45" i="21"/>
  <c r="I169" i="21"/>
  <c r="S106" i="21"/>
  <c r="S87" i="21"/>
  <c r="N26" i="21"/>
  <c r="N150" i="21"/>
  <c r="S104" i="21"/>
  <c r="N167" i="21"/>
  <c r="I167" i="21"/>
  <c r="N140" i="21"/>
  <c r="S77" i="21"/>
  <c r="I140" i="21"/>
  <c r="N16" i="21"/>
  <c r="N25" i="21"/>
  <c r="N149" i="21"/>
  <c r="S86" i="21"/>
  <c r="I149" i="21"/>
  <c r="G16" i="19"/>
  <c r="E63" i="9" s="1"/>
  <c r="K63" i="9" s="1"/>
  <c r="M63" i="9" s="1"/>
  <c r="N34" i="21"/>
  <c r="N158" i="21"/>
  <c r="N155" i="21"/>
  <c r="S92" i="21"/>
  <c r="N41" i="21"/>
  <c r="S102" i="21"/>
  <c r="N17" i="21"/>
  <c r="N141" i="21"/>
  <c r="S84" i="21"/>
  <c r="N147" i="21"/>
  <c r="N38" i="21"/>
  <c r="S99" i="21"/>
  <c r="S90" i="21"/>
  <c r="N29" i="21"/>
  <c r="S112" i="21"/>
  <c r="N175" i="21"/>
  <c r="S69" i="21"/>
  <c r="N132" i="21"/>
  <c r="N33" i="21"/>
  <c r="S94" i="21"/>
  <c r="N163" i="21"/>
  <c r="N39" i="21"/>
  <c r="S85" i="21"/>
  <c r="N24" i="21"/>
  <c r="N152" i="21"/>
  <c r="S89" i="21"/>
  <c r="S73" i="21"/>
  <c r="N136" i="21"/>
  <c r="N12" i="21"/>
  <c r="N166" i="21"/>
  <c r="N42" i="21"/>
  <c r="N40" i="21"/>
  <c r="N164" i="21"/>
  <c r="N165" i="21"/>
  <c r="G9" i="9"/>
  <c r="M35" i="9"/>
  <c r="G19" i="9"/>
  <c r="P40" i="9"/>
  <c r="G32" i="9"/>
  <c r="P11" i="9"/>
  <c r="K64" i="9"/>
  <c r="M64" i="9" s="1"/>
  <c r="M32" i="9"/>
  <c r="G47" i="9"/>
  <c r="P30" i="9"/>
  <c r="G49" i="9"/>
  <c r="P32" i="9"/>
  <c r="M44" i="9"/>
  <c r="G44" i="9"/>
  <c r="G52" i="9"/>
  <c r="P51" i="9"/>
  <c r="M41" i="9"/>
  <c r="G46" i="9"/>
  <c r="P49" i="9"/>
  <c r="M14" i="9"/>
  <c r="G11" i="9"/>
  <c r="G45" i="9"/>
  <c r="M52" i="9"/>
  <c r="M23" i="9"/>
  <c r="P12" i="9"/>
  <c r="M33" i="9"/>
  <c r="P21" i="9"/>
  <c r="M10" i="9"/>
  <c r="G20" i="9"/>
  <c r="M46" i="9"/>
  <c r="G27" i="9"/>
  <c r="P38" i="9"/>
  <c r="G30" i="9"/>
  <c r="G28" i="9"/>
  <c r="P24" i="9"/>
  <c r="G38" i="9"/>
  <c r="M47" i="9"/>
  <c r="G16" i="9"/>
  <c r="K62" i="9"/>
  <c r="G51" i="9"/>
  <c r="P28" i="9"/>
  <c r="G33" i="9"/>
  <c r="M39" i="9"/>
  <c r="M12" i="9"/>
  <c r="P18" i="9"/>
  <c r="P9" i="9"/>
  <c r="I28" i="19"/>
  <c r="G12" i="9"/>
  <c r="G14" i="9"/>
  <c r="G29" i="9"/>
  <c r="P25" i="9"/>
  <c r="M45" i="9"/>
  <c r="P50" i="9"/>
  <c r="M29" i="9"/>
  <c r="M40" i="9"/>
  <c r="P43" i="9"/>
  <c r="M42" i="9"/>
  <c r="M16" i="9"/>
  <c r="M30" i="9"/>
  <c r="M9" i="9"/>
  <c r="G41" i="9"/>
  <c r="P42" i="9"/>
  <c r="P46" i="9"/>
  <c r="M36" i="9"/>
  <c r="M21" i="9"/>
  <c r="M25" i="9"/>
  <c r="P19" i="9"/>
  <c r="P45" i="9"/>
  <c r="K60" i="9"/>
  <c r="M49" i="9"/>
  <c r="P37" i="9"/>
  <c r="G39" i="9"/>
  <c r="M38" i="9"/>
  <c r="M50" i="9"/>
  <c r="D87" i="10"/>
  <c r="G48" i="9"/>
  <c r="J18" i="9"/>
  <c r="J16" i="9"/>
  <c r="J9" i="9"/>
  <c r="J50" i="9"/>
  <c r="J42" i="9"/>
  <c r="A1072" i="15"/>
  <c r="J30" i="15"/>
  <c r="N40" i="15"/>
  <c r="N24" i="15"/>
  <c r="J58" i="15"/>
  <c r="N55" i="15"/>
  <c r="J56" i="15"/>
  <c r="R35" i="15"/>
  <c r="J48" i="15"/>
  <c r="N42" i="15"/>
  <c r="J15" i="15"/>
  <c r="R34" i="15"/>
  <c r="R38" i="15"/>
  <c r="R8" i="15"/>
  <c r="J23" i="15"/>
  <c r="R18" i="15"/>
  <c r="R50" i="15"/>
  <c r="J22" i="15"/>
  <c r="R44" i="15"/>
  <c r="J50" i="15"/>
  <c r="J31" i="15"/>
  <c r="K11" i="15"/>
  <c r="J33" i="15"/>
  <c r="J44" i="15"/>
  <c r="J69" i="15"/>
  <c r="P9" i="15"/>
  <c r="N64" i="15"/>
  <c r="R51" i="15"/>
  <c r="R17" i="15"/>
  <c r="J21" i="15"/>
  <c r="J10" i="15"/>
  <c r="R62" i="15"/>
  <c r="J51" i="15"/>
  <c r="N35" i="15"/>
  <c r="J25" i="15"/>
  <c r="R57" i="15"/>
  <c r="N11" i="15"/>
  <c r="R28" i="15"/>
  <c r="R19" i="15"/>
  <c r="J37" i="15"/>
  <c r="O16" i="15"/>
  <c r="N16" i="15" s="1"/>
  <c r="J59" i="15"/>
  <c r="J53" i="15"/>
  <c r="K12" i="15"/>
  <c r="N43" i="15"/>
  <c r="J43" i="15"/>
  <c r="J16" i="15"/>
  <c r="J39" i="15"/>
  <c r="R31" i="15"/>
  <c r="J47" i="15"/>
  <c r="N61" i="15"/>
  <c r="J12" i="15"/>
  <c r="N23" i="15"/>
  <c r="R64" i="15"/>
  <c r="N63" i="15"/>
  <c r="J63" i="15"/>
  <c r="J49" i="15"/>
  <c r="J70" i="15"/>
  <c r="J45" i="15"/>
  <c r="J62" i="15"/>
  <c r="J32" i="15"/>
  <c r="N10" i="15"/>
  <c r="N50" i="15"/>
  <c r="N47" i="15"/>
  <c r="J29" i="15"/>
  <c r="R45" i="15"/>
  <c r="J40" i="15"/>
  <c r="R59" i="15"/>
  <c r="R39" i="15"/>
  <c r="N31" i="15"/>
  <c r="R41" i="15"/>
  <c r="R49" i="15"/>
  <c r="J64" i="15"/>
  <c r="R55" i="15"/>
  <c r="N9" i="15"/>
  <c r="R27" i="15"/>
  <c r="N70" i="15"/>
  <c r="R33" i="15"/>
  <c r="J27" i="15"/>
  <c r="R54" i="15"/>
  <c r="R23" i="15"/>
  <c r="R42" i="15"/>
  <c r="N22" i="15"/>
  <c r="R30" i="15"/>
  <c r="N66" i="15"/>
  <c r="N7" i="15"/>
  <c r="R21" i="15"/>
  <c r="N52" i="15"/>
  <c r="N60" i="15"/>
  <c r="J38" i="15"/>
  <c r="R46" i="15"/>
  <c r="N30" i="15"/>
  <c r="J18" i="15"/>
  <c r="J11" i="15"/>
  <c r="R58" i="15"/>
  <c r="J60" i="15"/>
  <c r="J55" i="15"/>
  <c r="J6" i="15"/>
  <c r="R43" i="15"/>
  <c r="J14" i="15"/>
  <c r="J68" i="15"/>
  <c r="O18" i="15"/>
  <c r="N18" i="15" s="1"/>
  <c r="R68" i="15"/>
  <c r="R10" i="15"/>
  <c r="R61" i="15"/>
  <c r="N27" i="15"/>
  <c r="J46" i="15"/>
  <c r="K7" i="15"/>
  <c r="J8" i="15"/>
  <c r="R25" i="15"/>
  <c r="N54" i="15"/>
  <c r="N34" i="15"/>
  <c r="R53" i="15"/>
  <c r="P7" i="15"/>
  <c r="N41" i="15"/>
  <c r="N14" i="15"/>
  <c r="R6" i="15"/>
  <c r="R26" i="15"/>
  <c r="P12" i="15"/>
  <c r="N59" i="15"/>
  <c r="R15" i="15"/>
  <c r="R14" i="15"/>
  <c r="N28" i="15"/>
  <c r="P6" i="15"/>
  <c r="K8" i="15"/>
  <c r="R47" i="15"/>
  <c r="R70" i="15"/>
  <c r="N68" i="15"/>
  <c r="J42" i="15"/>
  <c r="J34" i="15"/>
  <c r="A34" i="15" s="1"/>
  <c r="R12" i="15"/>
  <c r="N26" i="15"/>
  <c r="R24" i="15"/>
  <c r="J41" i="15"/>
  <c r="J36" i="15"/>
  <c r="J28" i="15"/>
  <c r="R32" i="15"/>
  <c r="O20" i="15"/>
  <c r="N20" i="15" s="1"/>
  <c r="R66" i="15"/>
  <c r="R37" i="15"/>
  <c r="R63" i="15"/>
  <c r="K6" i="15"/>
  <c r="N48" i="15"/>
  <c r="N36" i="15"/>
  <c r="J67" i="15"/>
  <c r="N12" i="15"/>
  <c r="N19" i="15"/>
  <c r="J17" i="15"/>
  <c r="R65" i="15"/>
  <c r="J9" i="15"/>
  <c r="N62" i="15"/>
  <c r="O6" i="15"/>
  <c r="N6" i="15" s="1"/>
  <c r="N53" i="15"/>
  <c r="N69" i="15"/>
  <c r="N33" i="15"/>
  <c r="O17" i="15"/>
  <c r="N17" i="15" s="1"/>
  <c r="K9" i="15"/>
  <c r="J20" i="15"/>
  <c r="R67" i="15"/>
  <c r="N25" i="15"/>
  <c r="R16" i="15"/>
  <c r="J35" i="15"/>
  <c r="A35" i="15" s="1"/>
  <c r="R60" i="15"/>
  <c r="R48" i="15"/>
  <c r="R40" i="15"/>
  <c r="R36" i="15"/>
  <c r="R29" i="15"/>
  <c r="J65" i="15"/>
  <c r="P11" i="15"/>
  <c r="R9" i="15"/>
  <c r="N44" i="15"/>
  <c r="N32" i="15"/>
  <c r="N39" i="15"/>
  <c r="N49" i="15"/>
  <c r="R20" i="15"/>
  <c r="R52" i="15"/>
  <c r="R22" i="15"/>
  <c r="N29" i="15"/>
  <c r="N58" i="15"/>
  <c r="R56" i="15"/>
  <c r="N56" i="15"/>
  <c r="N37" i="15"/>
  <c r="O21" i="15"/>
  <c r="N21" i="15" s="1"/>
  <c r="J24" i="15"/>
  <c r="J54" i="15"/>
  <c r="A54" i="15" s="1"/>
  <c r="P10" i="15"/>
  <c r="N46" i="15"/>
  <c r="R7" i="15"/>
  <c r="K10" i="15"/>
  <c r="R11" i="15"/>
  <c r="N45" i="15"/>
  <c r="O15" i="15"/>
  <c r="N15" i="15" s="1"/>
  <c r="N8" i="15"/>
  <c r="N57" i="15"/>
  <c r="J57" i="15"/>
  <c r="A57" i="15" s="1"/>
  <c r="N65" i="15"/>
  <c r="J61" i="15"/>
  <c r="R69" i="15"/>
  <c r="J26" i="15"/>
  <c r="N51" i="15"/>
  <c r="N38" i="15"/>
  <c r="N67" i="15"/>
  <c r="P8" i="15"/>
  <c r="J66" i="15"/>
  <c r="J7" i="15"/>
  <c r="J19" i="15"/>
  <c r="J52" i="15"/>
  <c r="M62" i="9"/>
  <c r="F62" i="9"/>
  <c r="J30" i="9"/>
  <c r="J27" i="9"/>
  <c r="J20" i="9"/>
  <c r="J12" i="9"/>
  <c r="J39" i="9"/>
  <c r="J35" i="9"/>
  <c r="G15" i="9"/>
  <c r="J45" i="9"/>
  <c r="J14" i="9"/>
  <c r="J19" i="9"/>
  <c r="K20" i="19"/>
  <c r="L67" i="9" s="1"/>
  <c r="O20" i="19"/>
  <c r="J7" i="9"/>
  <c r="J33" i="9"/>
  <c r="AN1007" i="3"/>
  <c r="I62" i="9"/>
  <c r="P62" i="9"/>
  <c r="J49" i="9"/>
  <c r="J31" i="9"/>
  <c r="J38" i="9"/>
  <c r="J36" i="9"/>
  <c r="J32" i="9"/>
  <c r="E54" i="9"/>
  <c r="J41" i="9"/>
  <c r="J24" i="9"/>
  <c r="M1062" i="7"/>
  <c r="L8" i="9" s="1"/>
  <c r="N1062" i="7"/>
  <c r="K13" i="9" s="1"/>
  <c r="Z1062" i="7"/>
  <c r="H13" i="9" s="1"/>
  <c r="Y1062" i="7"/>
  <c r="I8" i="9" s="1"/>
  <c r="AH1007" i="3"/>
  <c r="P1072" i="15" s="1"/>
  <c r="J1062" i="7"/>
  <c r="AP1007" i="3"/>
  <c r="F64" i="9"/>
  <c r="H1061" i="7"/>
  <c r="AQ1006" i="3"/>
  <c r="L59" i="9"/>
  <c r="L12" i="19"/>
  <c r="O59" i="9" s="1"/>
  <c r="J29" i="9"/>
  <c r="J40" i="9"/>
  <c r="I27" i="19"/>
  <c r="L61" i="9"/>
  <c r="L14" i="19"/>
  <c r="O61" i="9" s="1"/>
  <c r="J47" i="9"/>
  <c r="J21" i="9"/>
  <c r="J44" i="9"/>
  <c r="J22" i="9"/>
  <c r="R1062" i="7"/>
  <c r="N13" i="9" s="1"/>
  <c r="Q1062" i="7"/>
  <c r="O8" i="9" s="1"/>
  <c r="I63" i="9"/>
  <c r="AM463" i="3"/>
  <c r="AO463" i="3" s="1"/>
  <c r="AM464" i="3"/>
  <c r="AO464" i="3" s="1"/>
  <c r="AM465" i="3"/>
  <c r="AO465" i="3" s="1"/>
  <c r="AM467" i="3"/>
  <c r="AO467" i="3" s="1"/>
  <c r="AM466" i="3"/>
  <c r="AO466" i="3" s="1"/>
  <c r="AM468" i="3"/>
  <c r="AO468" i="3" s="1"/>
  <c r="AM469" i="3"/>
  <c r="AO469" i="3" s="1"/>
  <c r="AM470" i="3"/>
  <c r="AO470" i="3" s="1"/>
  <c r="AM473" i="3"/>
  <c r="AO473" i="3" s="1"/>
  <c r="AM471" i="3"/>
  <c r="AO471" i="3" s="1"/>
  <c r="AM472" i="3"/>
  <c r="AO472" i="3" s="1"/>
  <c r="AM475" i="3"/>
  <c r="AO475" i="3" s="1"/>
  <c r="AM474" i="3"/>
  <c r="AO474" i="3" s="1"/>
  <c r="AM477" i="3"/>
  <c r="AO477" i="3" s="1"/>
  <c r="AM476" i="3"/>
  <c r="AO476" i="3" s="1"/>
  <c r="AM480" i="3"/>
  <c r="AO480" i="3" s="1"/>
  <c r="AM478" i="3"/>
  <c r="AO478" i="3" s="1"/>
  <c r="AM479" i="3"/>
  <c r="AO479" i="3" s="1"/>
  <c r="AM483" i="3"/>
  <c r="AO483" i="3" s="1"/>
  <c r="AM481" i="3"/>
  <c r="AO481" i="3" s="1"/>
  <c r="AM482" i="3"/>
  <c r="AO482" i="3" s="1"/>
  <c r="AM484" i="3"/>
  <c r="AO484" i="3" s="1"/>
  <c r="AM485" i="3"/>
  <c r="AO485" i="3" s="1"/>
  <c r="AM486" i="3"/>
  <c r="AO486" i="3" s="1"/>
  <c r="AM489" i="3"/>
  <c r="AO489" i="3" s="1"/>
  <c r="AM487" i="3"/>
  <c r="AO487" i="3" s="1"/>
  <c r="AM488" i="3"/>
  <c r="AO488" i="3" s="1"/>
  <c r="AM491" i="3"/>
  <c r="AO491" i="3" s="1"/>
  <c r="AM490" i="3"/>
  <c r="AO490" i="3" s="1"/>
  <c r="AM493" i="3"/>
  <c r="AO493" i="3" s="1"/>
  <c r="AM492" i="3"/>
  <c r="AO492" i="3" s="1"/>
  <c r="AM495" i="3"/>
  <c r="AO495" i="3" s="1"/>
  <c r="AM494" i="3"/>
  <c r="AO494" i="3" s="1"/>
  <c r="AM496" i="3"/>
  <c r="AO496" i="3" s="1"/>
  <c r="AM499" i="3"/>
  <c r="AO499" i="3" s="1"/>
  <c r="AM497" i="3"/>
  <c r="AO497" i="3" s="1"/>
  <c r="AM498" i="3"/>
  <c r="AO498" i="3" s="1"/>
  <c r="AM501" i="3"/>
  <c r="AO501" i="3" s="1"/>
  <c r="AM500" i="3"/>
  <c r="AO500" i="3" s="1"/>
  <c r="AM502" i="3"/>
  <c r="AO502" i="3" s="1"/>
  <c r="AM504" i="3"/>
  <c r="AO504" i="3" s="1"/>
  <c r="AM503" i="3"/>
  <c r="AO503" i="3" s="1"/>
  <c r="AM505" i="3"/>
  <c r="AO505" i="3" s="1"/>
  <c r="AM507" i="3"/>
  <c r="AO507" i="3" s="1"/>
  <c r="AM506" i="3"/>
  <c r="AO506" i="3" s="1"/>
  <c r="AM510" i="3"/>
  <c r="AO510" i="3" s="1"/>
  <c r="AM508" i="3"/>
  <c r="AO508" i="3" s="1"/>
  <c r="AM509" i="3"/>
  <c r="AO509" i="3" s="1"/>
  <c r="AM511" i="3"/>
  <c r="AO511" i="3" s="1"/>
  <c r="AM512" i="3"/>
  <c r="AO512" i="3" s="1"/>
  <c r="AM513" i="3"/>
  <c r="AO513" i="3" s="1"/>
  <c r="AM515" i="3"/>
  <c r="AO515" i="3" s="1"/>
  <c r="AM514" i="3"/>
  <c r="AO514" i="3" s="1"/>
  <c r="AM518" i="3"/>
  <c r="AO518" i="3" s="1"/>
  <c r="AM516" i="3"/>
  <c r="AO516" i="3" s="1"/>
  <c r="AM517" i="3"/>
  <c r="AO517" i="3" s="1"/>
  <c r="AM519" i="3"/>
  <c r="AO519" i="3" s="1"/>
  <c r="AM520" i="3"/>
  <c r="AO520" i="3" s="1"/>
  <c r="AM521" i="3"/>
  <c r="AO521" i="3" s="1"/>
  <c r="AM522" i="3"/>
  <c r="AO522" i="3" s="1"/>
  <c r="AM523" i="3"/>
  <c r="AO523" i="3" s="1"/>
  <c r="AM526" i="3"/>
  <c r="AO526" i="3" s="1"/>
  <c r="AM524" i="3"/>
  <c r="AO524" i="3" s="1"/>
  <c r="AM525" i="3"/>
  <c r="AO525" i="3" s="1"/>
  <c r="AM528" i="3"/>
  <c r="AO528" i="3" s="1"/>
  <c r="AM527" i="3"/>
  <c r="AO527" i="3" s="1"/>
  <c r="AM529" i="3"/>
  <c r="AO529" i="3" s="1"/>
  <c r="AM530" i="3"/>
  <c r="AO530" i="3" s="1"/>
  <c r="AM532" i="3"/>
  <c r="AO532" i="3" s="1"/>
  <c r="AM531" i="3"/>
  <c r="AO531" i="3" s="1"/>
  <c r="AM533" i="3"/>
  <c r="AO533" i="3" s="1"/>
  <c r="AM535" i="3"/>
  <c r="AO535" i="3" s="1"/>
  <c r="AM534" i="3"/>
  <c r="AO534" i="3" s="1"/>
  <c r="AM537" i="3"/>
  <c r="AO537" i="3" s="1"/>
  <c r="AM536" i="3"/>
  <c r="AO536" i="3" s="1"/>
  <c r="AM540" i="3"/>
  <c r="AO540" i="3" s="1"/>
  <c r="AM538" i="3"/>
  <c r="AO538" i="3" s="1"/>
  <c r="AM539" i="3"/>
  <c r="AO539" i="3" s="1"/>
  <c r="AM541" i="3"/>
  <c r="AO541" i="3" s="1"/>
  <c r="AM542" i="3"/>
  <c r="AO542" i="3" s="1"/>
  <c r="AM543" i="3"/>
  <c r="AO543" i="3" s="1"/>
  <c r="AM544" i="3"/>
  <c r="AO544" i="3" s="1"/>
  <c r="AM545" i="3"/>
  <c r="AO545" i="3" s="1"/>
  <c r="AM546" i="3"/>
  <c r="AO546" i="3" s="1"/>
  <c r="AM548" i="3"/>
  <c r="AO548" i="3" s="1"/>
  <c r="AM547" i="3"/>
  <c r="AO547" i="3" s="1"/>
  <c r="AM551" i="3"/>
  <c r="AO551" i="3" s="1"/>
  <c r="AM549" i="3"/>
  <c r="AO549" i="3" s="1"/>
  <c r="AM550" i="3"/>
  <c r="AO550" i="3" s="1"/>
  <c r="AM552" i="3"/>
  <c r="AO552" i="3" s="1"/>
  <c r="AM555" i="3"/>
  <c r="AO555" i="3" s="1"/>
  <c r="AM553" i="3"/>
  <c r="AO553" i="3" s="1"/>
  <c r="AM554" i="3"/>
  <c r="AO554" i="3" s="1"/>
  <c r="AM556" i="3"/>
  <c r="AO556" i="3" s="1"/>
  <c r="AM557" i="3"/>
  <c r="AO557" i="3" s="1"/>
  <c r="AM559" i="3"/>
  <c r="AO559" i="3" s="1"/>
  <c r="AM558" i="3"/>
  <c r="AO558" i="3" s="1"/>
  <c r="AM561" i="3"/>
  <c r="AO561" i="3" s="1"/>
  <c r="AM560" i="3"/>
  <c r="AO560" i="3" s="1"/>
  <c r="AM562" i="3"/>
  <c r="AO562" i="3" s="1"/>
  <c r="AM563" i="3"/>
  <c r="AO563" i="3" s="1"/>
  <c r="AM565" i="3"/>
  <c r="AO565" i="3" s="1"/>
  <c r="AM564" i="3"/>
  <c r="AO564" i="3" s="1"/>
  <c r="AM568" i="3"/>
  <c r="AO568" i="3" s="1"/>
  <c r="AM567" i="3"/>
  <c r="AO567" i="3" s="1"/>
  <c r="AM566" i="3"/>
  <c r="AO566" i="3" s="1"/>
  <c r="AM569" i="3"/>
  <c r="AO569" i="3" s="1"/>
  <c r="AM571" i="3"/>
  <c r="AO571" i="3" s="1"/>
  <c r="AM570" i="3"/>
  <c r="AO570" i="3" s="1"/>
  <c r="AM575" i="3"/>
  <c r="AO575" i="3" s="1"/>
  <c r="AM574" i="3"/>
  <c r="AO574" i="3" s="1"/>
  <c r="AM572" i="3"/>
  <c r="AO572" i="3" s="1"/>
  <c r="AM573" i="3"/>
  <c r="AO573" i="3" s="1"/>
  <c r="AM576" i="3"/>
  <c r="AO576" i="3" s="1"/>
  <c r="AM577" i="3"/>
  <c r="AO577" i="3" s="1"/>
  <c r="AM578" i="3"/>
  <c r="AO578" i="3" s="1"/>
  <c r="AM579" i="3"/>
  <c r="AO579" i="3" s="1"/>
  <c r="AM582" i="3"/>
  <c r="AO582" i="3" s="1"/>
  <c r="AM580" i="3"/>
  <c r="AO580" i="3" s="1"/>
  <c r="AM581" i="3"/>
  <c r="AO581" i="3" s="1"/>
  <c r="AM583" i="3"/>
  <c r="AO583" i="3" s="1"/>
  <c r="AM584" i="3"/>
  <c r="AO584" i="3" s="1"/>
  <c r="AM585" i="3"/>
  <c r="AO585" i="3" s="1"/>
  <c r="AM587" i="3"/>
  <c r="AO587" i="3" s="1"/>
  <c r="AM586" i="3"/>
  <c r="AO586" i="3" s="1"/>
  <c r="AM589" i="3"/>
  <c r="AO589" i="3" s="1"/>
  <c r="AM590" i="3"/>
  <c r="AO590" i="3" s="1"/>
  <c r="AM588" i="3"/>
  <c r="AO588" i="3" s="1"/>
  <c r="AM591" i="3"/>
  <c r="AO591" i="3" s="1"/>
  <c r="AM592" i="3"/>
  <c r="AO592" i="3" s="1"/>
  <c r="AM593" i="3"/>
  <c r="AO593" i="3" s="1"/>
  <c r="AM595" i="3"/>
  <c r="AO595" i="3" s="1"/>
  <c r="AM596" i="3"/>
  <c r="AO596" i="3" s="1"/>
  <c r="AM594" i="3"/>
  <c r="AO594" i="3" s="1"/>
  <c r="AM597" i="3"/>
  <c r="AO597" i="3" s="1"/>
  <c r="AM603" i="3"/>
  <c r="AO603" i="3" s="1"/>
  <c r="AM598" i="3"/>
  <c r="AO598" i="3" s="1"/>
  <c r="AM600" i="3"/>
  <c r="AO600" i="3" s="1"/>
  <c r="AM599" i="3"/>
  <c r="AO599" i="3" s="1"/>
  <c r="AM604" i="3"/>
  <c r="AO604" i="3" s="1"/>
  <c r="AM602" i="3"/>
  <c r="AO602" i="3" s="1"/>
  <c r="AM601" i="3"/>
  <c r="AO601" i="3" s="1"/>
  <c r="AM608" i="3"/>
  <c r="AO608" i="3" s="1"/>
  <c r="AM607" i="3"/>
  <c r="AO607" i="3" s="1"/>
  <c r="AM605" i="3"/>
  <c r="AO605" i="3" s="1"/>
  <c r="AM606" i="3"/>
  <c r="AO606" i="3" s="1"/>
  <c r="AM611" i="3"/>
  <c r="AO611" i="3" s="1"/>
  <c r="AM613" i="3"/>
  <c r="AO613" i="3" s="1"/>
  <c r="AM610" i="3"/>
  <c r="AO610" i="3" s="1"/>
  <c r="AM609" i="3"/>
  <c r="AO609" i="3" s="1"/>
  <c r="AM612" i="3"/>
  <c r="AO612" i="3" s="1"/>
  <c r="AM615" i="3"/>
  <c r="AO615" i="3" s="1"/>
  <c r="AM614" i="3"/>
  <c r="AO614" i="3" s="1"/>
  <c r="AM618" i="3"/>
  <c r="AO618" i="3" s="1"/>
  <c r="AM616" i="3"/>
  <c r="AO616" i="3" s="1"/>
  <c r="AM617" i="3"/>
  <c r="AO617" i="3" s="1"/>
  <c r="AM619" i="3"/>
  <c r="AO619" i="3" s="1"/>
  <c r="AM623" i="3"/>
  <c r="AO623" i="3" s="1"/>
  <c r="AM620" i="3"/>
  <c r="AO620" i="3" s="1"/>
  <c r="AM622" i="3"/>
  <c r="AO622" i="3" s="1"/>
  <c r="AM626" i="3"/>
  <c r="AO626" i="3" s="1"/>
  <c r="AM621" i="3"/>
  <c r="AO621" i="3" s="1"/>
  <c r="AM625" i="3"/>
  <c r="AO625" i="3" s="1"/>
  <c r="AM627" i="3"/>
  <c r="AO627" i="3" s="1"/>
  <c r="AM624" i="3"/>
  <c r="AO624" i="3" s="1"/>
  <c r="AM630" i="3"/>
  <c r="AO630" i="3" s="1"/>
  <c r="AM628" i="3"/>
  <c r="AO628" i="3" s="1"/>
  <c r="AM632" i="3"/>
  <c r="AO632" i="3" s="1"/>
  <c r="AM629" i="3"/>
  <c r="AO629" i="3" s="1"/>
  <c r="AM631" i="3"/>
  <c r="AO631" i="3" s="1"/>
  <c r="AM633" i="3"/>
  <c r="AO633" i="3" s="1"/>
  <c r="AM635" i="3"/>
  <c r="AO635" i="3" s="1"/>
  <c r="AM634" i="3"/>
  <c r="AO634" i="3" s="1"/>
  <c r="AM636" i="3"/>
  <c r="AO636" i="3" s="1"/>
  <c r="AM638" i="3"/>
  <c r="AO638" i="3" s="1"/>
  <c r="AM640" i="3"/>
  <c r="AO640" i="3" s="1"/>
  <c r="AM637" i="3"/>
  <c r="AO637" i="3" s="1"/>
  <c r="AM639" i="3"/>
  <c r="AO639" i="3" s="1"/>
  <c r="AM641" i="3"/>
  <c r="AO641" i="3" s="1"/>
  <c r="AM642" i="3"/>
  <c r="AO642" i="3" s="1"/>
  <c r="AM643" i="3"/>
  <c r="AO643" i="3" s="1"/>
  <c r="AM644" i="3"/>
  <c r="AO644" i="3" s="1"/>
  <c r="AM645" i="3"/>
  <c r="AO645" i="3" s="1"/>
  <c r="AM647" i="3"/>
  <c r="AO647" i="3" s="1"/>
  <c r="AM646" i="3"/>
  <c r="AO646" i="3" s="1"/>
  <c r="AM648" i="3"/>
  <c r="AO648" i="3" s="1"/>
  <c r="AM649" i="3"/>
  <c r="AO649" i="3" s="1"/>
  <c r="AM650" i="3"/>
  <c r="AO650" i="3" s="1"/>
  <c r="AM652" i="3"/>
  <c r="AO652" i="3" s="1"/>
  <c r="AM651" i="3"/>
  <c r="AO651" i="3" s="1"/>
  <c r="AM653" i="3"/>
  <c r="AO653" i="3" s="1"/>
  <c r="AM654" i="3"/>
  <c r="AO654" i="3" s="1"/>
  <c r="AM657" i="3"/>
  <c r="AO657" i="3" s="1"/>
  <c r="AM655" i="3"/>
  <c r="AO655" i="3" s="1"/>
  <c r="AM656" i="3"/>
  <c r="AO656" i="3" s="1"/>
  <c r="AM662" i="3"/>
  <c r="AO662" i="3" s="1"/>
  <c r="AM658" i="3"/>
  <c r="AO658" i="3" s="1"/>
  <c r="AM659" i="3"/>
  <c r="AO659" i="3" s="1"/>
  <c r="AM661" i="3"/>
  <c r="AO661" i="3" s="1"/>
  <c r="AM660" i="3"/>
  <c r="AO660" i="3" s="1"/>
  <c r="AM663" i="3"/>
  <c r="AO663" i="3" s="1"/>
  <c r="AM664" i="3"/>
  <c r="AO664" i="3" s="1"/>
  <c r="AM665" i="3"/>
  <c r="AO665" i="3" s="1"/>
  <c r="AM666" i="3"/>
  <c r="AO666" i="3" s="1"/>
  <c r="AM667" i="3"/>
  <c r="AO667" i="3" s="1"/>
  <c r="AM669" i="3"/>
  <c r="AO669" i="3" s="1"/>
  <c r="AM668" i="3"/>
  <c r="AO668" i="3" s="1"/>
  <c r="AM670" i="3"/>
  <c r="AO670" i="3" s="1"/>
  <c r="AM671" i="3"/>
  <c r="AO671" i="3" s="1"/>
  <c r="AM674" i="3"/>
  <c r="AO674" i="3" s="1"/>
  <c r="AM672" i="3"/>
  <c r="AO672" i="3" s="1"/>
  <c r="AM676" i="3"/>
  <c r="AO676" i="3" s="1"/>
  <c r="AM677" i="3"/>
  <c r="AO677" i="3" s="1"/>
  <c r="AM675" i="3"/>
  <c r="AO675" i="3" s="1"/>
  <c r="AM673" i="3"/>
  <c r="AO673" i="3" s="1"/>
  <c r="AM679" i="3"/>
  <c r="AO679" i="3" s="1"/>
  <c r="AM682" i="3"/>
  <c r="AO682" i="3" s="1"/>
  <c r="AM678" i="3"/>
  <c r="AO678" i="3" s="1"/>
  <c r="AM686" i="3"/>
  <c r="AO686" i="3" s="1"/>
  <c r="AM680" i="3"/>
  <c r="AO680" i="3" s="1"/>
  <c r="AM681" i="3"/>
  <c r="AO681" i="3" s="1"/>
  <c r="AM683" i="3"/>
  <c r="AO683" i="3" s="1"/>
  <c r="AM687" i="3"/>
  <c r="AO687" i="3" s="1"/>
  <c r="AM684" i="3"/>
  <c r="AO684" i="3" s="1"/>
  <c r="AM685" i="3"/>
  <c r="AO685" i="3" s="1"/>
  <c r="AM688" i="3"/>
  <c r="AO688" i="3" s="1"/>
  <c r="AM689" i="3"/>
  <c r="AO689" i="3" s="1"/>
  <c r="AM691" i="3"/>
  <c r="AO691" i="3" s="1"/>
  <c r="AM692" i="3"/>
  <c r="AO692" i="3" s="1"/>
  <c r="AM690" i="3"/>
  <c r="AO690" i="3" s="1"/>
  <c r="AM696" i="3"/>
  <c r="AO696" i="3" s="1"/>
  <c r="AM693" i="3"/>
  <c r="AO693" i="3" s="1"/>
  <c r="AM694" i="3"/>
  <c r="AO694" i="3" s="1"/>
  <c r="AM695" i="3"/>
  <c r="AO695" i="3" s="1"/>
  <c r="AM697" i="3"/>
  <c r="AO697" i="3" s="1"/>
  <c r="AM698" i="3"/>
  <c r="AO698" i="3" s="1"/>
  <c r="AM701" i="3"/>
  <c r="AO701" i="3" s="1"/>
  <c r="AM702" i="3"/>
  <c r="AO702" i="3" s="1"/>
  <c r="AM700" i="3"/>
  <c r="AO700" i="3" s="1"/>
  <c r="AM704" i="3"/>
  <c r="AO704" i="3" s="1"/>
  <c r="AM699" i="3"/>
  <c r="AO699" i="3" s="1"/>
  <c r="AM705" i="3"/>
  <c r="AO705" i="3" s="1"/>
  <c r="AM703" i="3"/>
  <c r="AO703" i="3" s="1"/>
  <c r="AM706" i="3"/>
  <c r="AO706" i="3" s="1"/>
  <c r="AM710" i="3"/>
  <c r="AO710" i="3" s="1"/>
  <c r="AM707" i="3"/>
  <c r="AO707" i="3" s="1"/>
  <c r="AM708" i="3"/>
  <c r="AO708" i="3" s="1"/>
  <c r="AM714" i="3"/>
  <c r="AO714" i="3" s="1"/>
  <c r="AM711" i="3"/>
  <c r="AO711" i="3" s="1"/>
  <c r="AM709" i="3"/>
  <c r="AO709" i="3" s="1"/>
  <c r="AM712" i="3"/>
  <c r="AO712" i="3" s="1"/>
  <c r="AM713" i="3"/>
  <c r="AO713" i="3" s="1"/>
  <c r="AM715" i="3"/>
  <c r="AO715" i="3" s="1"/>
  <c r="AM716" i="3"/>
  <c r="AO716" i="3" s="1"/>
  <c r="AM719" i="3"/>
  <c r="AO719" i="3" s="1"/>
  <c r="AM720" i="3"/>
  <c r="AO720" i="3" s="1"/>
  <c r="AM717" i="3"/>
  <c r="AO717" i="3" s="1"/>
  <c r="AM718" i="3"/>
  <c r="AO718" i="3" s="1"/>
  <c r="AM722" i="3"/>
  <c r="AO722" i="3" s="1"/>
  <c r="AM721" i="3"/>
  <c r="AO721" i="3" s="1"/>
  <c r="AM723" i="3"/>
  <c r="AO723" i="3" s="1"/>
  <c r="AM727" i="3"/>
  <c r="AO727" i="3" s="1"/>
  <c r="AM724" i="3"/>
  <c r="AO724" i="3" s="1"/>
  <c r="AM726" i="3"/>
  <c r="AO726" i="3" s="1"/>
  <c r="AM725" i="3"/>
  <c r="AO725" i="3" s="1"/>
  <c r="AM728" i="3"/>
  <c r="AO728" i="3" s="1"/>
  <c r="AM729" i="3"/>
  <c r="AO729" i="3" s="1"/>
  <c r="AM734" i="3"/>
  <c r="AO734" i="3" s="1"/>
  <c r="AM731" i="3"/>
  <c r="AO731" i="3" s="1"/>
  <c r="AM730" i="3"/>
  <c r="AO730" i="3" s="1"/>
  <c r="AM732" i="3"/>
  <c r="AO732" i="3" s="1"/>
  <c r="AM738" i="3"/>
  <c r="AO738" i="3" s="1"/>
  <c r="AM736" i="3"/>
  <c r="AO736" i="3" s="1"/>
  <c r="AM735" i="3"/>
  <c r="AO735" i="3" s="1"/>
  <c r="AM733" i="3"/>
  <c r="AO733" i="3" s="1"/>
  <c r="AM737" i="3"/>
  <c r="AO737" i="3" s="1"/>
  <c r="AM739" i="3"/>
  <c r="AO739" i="3" s="1"/>
  <c r="AM740" i="3"/>
  <c r="AO740" i="3" s="1"/>
  <c r="AM741" i="3"/>
  <c r="AO741" i="3" s="1"/>
  <c r="AM746" i="3"/>
  <c r="AO746" i="3" s="1"/>
  <c r="AM742" i="3"/>
  <c r="AO742" i="3" s="1"/>
  <c r="AM743" i="3"/>
  <c r="AO743" i="3" s="1"/>
  <c r="AM744" i="3"/>
  <c r="AO744" i="3" s="1"/>
  <c r="AM750" i="3"/>
  <c r="AO750" i="3" s="1"/>
  <c r="AM749" i="3"/>
  <c r="AO749" i="3" s="1"/>
  <c r="AM745" i="3"/>
  <c r="AO745" i="3" s="1"/>
  <c r="AM748" i="3"/>
  <c r="AO748" i="3" s="1"/>
  <c r="AM747" i="3"/>
  <c r="AO747" i="3" s="1"/>
  <c r="AM752" i="3"/>
  <c r="AO752" i="3" s="1"/>
  <c r="AM751" i="3"/>
  <c r="AO751" i="3" s="1"/>
  <c r="AM755" i="3"/>
  <c r="AO755" i="3" s="1"/>
  <c r="AM754" i="3"/>
  <c r="AO754" i="3" s="1"/>
  <c r="AM753" i="3"/>
  <c r="AO753" i="3" s="1"/>
  <c r="AM758" i="3"/>
  <c r="AO758" i="3" s="1"/>
  <c r="AM757" i="3"/>
  <c r="AO757" i="3" s="1"/>
  <c r="AM756" i="3"/>
  <c r="AO756" i="3" s="1"/>
  <c r="AM760" i="3"/>
  <c r="AO760" i="3" s="1"/>
  <c r="AM759" i="3"/>
  <c r="AO759" i="3" s="1"/>
  <c r="AM765" i="3"/>
  <c r="AO765" i="3" s="1"/>
  <c r="AM762" i="3"/>
  <c r="AO762" i="3" s="1"/>
  <c r="AM761" i="3"/>
  <c r="AO761" i="3" s="1"/>
  <c r="AM764" i="3"/>
  <c r="AO764" i="3" s="1"/>
  <c r="AM763" i="3"/>
  <c r="AO763" i="3" s="1"/>
  <c r="AM766" i="3"/>
  <c r="AO766" i="3" s="1"/>
  <c r="AM769" i="3"/>
  <c r="AO769" i="3" s="1"/>
  <c r="AM767" i="3"/>
  <c r="AO767" i="3" s="1"/>
  <c r="AM771" i="3"/>
  <c r="AO771" i="3" s="1"/>
  <c r="AM773" i="3"/>
  <c r="AO773" i="3" s="1"/>
  <c r="AM768" i="3"/>
  <c r="AO768" i="3" s="1"/>
  <c r="AM770" i="3"/>
  <c r="AO770" i="3" s="1"/>
  <c r="AM772" i="3"/>
  <c r="AO772" i="3" s="1"/>
  <c r="AM775" i="3"/>
  <c r="AO775" i="3" s="1"/>
  <c r="AM774" i="3"/>
  <c r="AO774" i="3" s="1"/>
  <c r="AM778" i="3"/>
  <c r="AO778" i="3" s="1"/>
  <c r="AM776" i="3"/>
  <c r="AO776" i="3" s="1"/>
  <c r="AM777" i="3"/>
  <c r="AO777" i="3" s="1"/>
  <c r="AM779" i="3"/>
  <c r="AO779" i="3" s="1"/>
  <c r="AM780" i="3"/>
  <c r="AO780" i="3" s="1"/>
  <c r="AM781" i="3"/>
  <c r="AO781" i="3" s="1"/>
  <c r="AM785" i="3"/>
  <c r="AO785" i="3" s="1"/>
  <c r="AM782" i="3"/>
  <c r="AO782" i="3" s="1"/>
  <c r="AM787" i="3"/>
  <c r="AO787" i="3" s="1"/>
  <c r="AM783" i="3"/>
  <c r="AO783" i="3" s="1"/>
  <c r="AM786" i="3"/>
  <c r="AO786" i="3" s="1"/>
  <c r="AM784" i="3"/>
  <c r="AO784" i="3" s="1"/>
  <c r="AM789" i="3"/>
  <c r="AO789" i="3" s="1"/>
  <c r="AM790" i="3"/>
  <c r="AO790" i="3" s="1"/>
  <c r="AM793" i="3"/>
  <c r="AO793" i="3" s="1"/>
  <c r="AM788" i="3"/>
  <c r="AO788" i="3" s="1"/>
  <c r="AM791" i="3"/>
  <c r="AO791" i="3" s="1"/>
  <c r="AM792" i="3"/>
  <c r="AO792" i="3" s="1"/>
  <c r="AM794" i="3"/>
  <c r="AO794" i="3" s="1"/>
  <c r="AM795" i="3"/>
  <c r="AO795" i="3" s="1"/>
  <c r="AM796" i="3"/>
  <c r="AO796" i="3" s="1"/>
  <c r="AM797" i="3"/>
  <c r="AO797" i="3" s="1"/>
  <c r="AM802" i="3"/>
  <c r="AO802" i="3" s="1"/>
  <c r="AM799" i="3"/>
  <c r="AO799" i="3" s="1"/>
  <c r="AM798" i="3"/>
  <c r="AO798" i="3" s="1"/>
  <c r="AM800" i="3"/>
  <c r="AO800" i="3" s="1"/>
  <c r="AM801" i="3"/>
  <c r="AO801" i="3" s="1"/>
  <c r="AM804" i="3"/>
  <c r="AO804" i="3" s="1"/>
  <c r="AM805" i="3"/>
  <c r="AO805" i="3" s="1"/>
  <c r="AM803" i="3"/>
  <c r="AO803" i="3" s="1"/>
  <c r="AM806" i="3"/>
  <c r="AO806" i="3" s="1"/>
  <c r="AM807" i="3"/>
  <c r="AO807" i="3" s="1"/>
  <c r="AM811" i="3"/>
  <c r="AO811" i="3" s="1"/>
  <c r="AM808" i="3"/>
  <c r="AO808" i="3" s="1"/>
  <c r="AM809" i="3"/>
  <c r="AO809" i="3" s="1"/>
  <c r="AM810" i="3"/>
  <c r="AO810" i="3" s="1"/>
  <c r="AM814" i="3"/>
  <c r="AO814" i="3" s="1"/>
  <c r="AM813" i="3"/>
  <c r="AO813" i="3" s="1"/>
  <c r="AM812" i="3"/>
  <c r="AO812" i="3" s="1"/>
  <c r="AM815" i="3"/>
  <c r="AO815" i="3" s="1"/>
  <c r="AM817" i="3"/>
  <c r="AO817" i="3" s="1"/>
  <c r="AM819" i="3"/>
  <c r="AO819" i="3" s="1"/>
  <c r="AM816" i="3"/>
  <c r="AO816" i="3" s="1"/>
  <c r="AM823" i="3"/>
  <c r="AO823" i="3" s="1"/>
  <c r="AM818" i="3"/>
  <c r="AO818" i="3" s="1"/>
  <c r="AM821" i="3"/>
  <c r="AO821" i="3" s="1"/>
  <c r="AM822" i="3"/>
  <c r="AO822" i="3" s="1"/>
  <c r="AM820" i="3"/>
  <c r="AO820" i="3" s="1"/>
  <c r="AM824" i="3"/>
  <c r="AO824" i="3" s="1"/>
  <c r="AM825" i="3"/>
  <c r="AO825" i="3" s="1"/>
  <c r="AM826" i="3"/>
  <c r="AO826" i="3" s="1"/>
  <c r="AM827" i="3"/>
  <c r="AO827" i="3" s="1"/>
  <c r="AM834" i="3"/>
  <c r="AO834" i="3" s="1"/>
  <c r="AM830" i="3"/>
  <c r="AO830" i="3" s="1"/>
  <c r="AM829" i="3"/>
  <c r="AO829" i="3" s="1"/>
  <c r="AM828" i="3"/>
  <c r="AO828" i="3" s="1"/>
  <c r="AM831" i="3"/>
  <c r="AO831" i="3" s="1"/>
  <c r="AM832" i="3"/>
  <c r="AO832" i="3" s="1"/>
  <c r="AM837" i="3"/>
  <c r="AO837" i="3" s="1"/>
  <c r="AM833" i="3"/>
  <c r="AO833" i="3" s="1"/>
  <c r="AM835" i="3"/>
  <c r="AO835" i="3" s="1"/>
  <c r="AM839" i="3"/>
  <c r="AO839" i="3" s="1"/>
  <c r="AM836" i="3"/>
  <c r="AO836" i="3" s="1"/>
  <c r="AM838" i="3"/>
  <c r="AO838" i="3" s="1"/>
  <c r="AM841" i="3"/>
  <c r="AO841" i="3" s="1"/>
  <c r="AM840" i="3"/>
  <c r="AO840" i="3" s="1"/>
  <c r="AM842" i="3"/>
  <c r="AO842" i="3" s="1"/>
  <c r="AM843" i="3"/>
  <c r="AO843" i="3" s="1"/>
  <c r="AM844" i="3"/>
  <c r="AO844" i="3" s="1"/>
  <c r="AM845" i="3"/>
  <c r="AO845" i="3" s="1"/>
  <c r="AM846" i="3"/>
  <c r="AO846" i="3" s="1"/>
  <c r="AM848" i="3"/>
  <c r="AO848" i="3" s="1"/>
  <c r="AM847" i="3"/>
  <c r="AO847" i="3" s="1"/>
  <c r="AM849" i="3"/>
  <c r="AO849" i="3" s="1"/>
  <c r="AM851" i="3"/>
  <c r="AO851" i="3" s="1"/>
  <c r="AM850" i="3"/>
  <c r="AO850" i="3" s="1"/>
  <c r="AM853" i="3"/>
  <c r="AO853" i="3" s="1"/>
  <c r="AM852" i="3"/>
  <c r="AO852" i="3" s="1"/>
  <c r="AM854" i="3"/>
  <c r="AO854" i="3" s="1"/>
  <c r="AM856" i="3"/>
  <c r="AO856" i="3" s="1"/>
  <c r="AM855" i="3"/>
  <c r="AO855" i="3" s="1"/>
  <c r="AM857" i="3"/>
  <c r="AO857" i="3" s="1"/>
  <c r="AM859" i="3"/>
  <c r="AO859" i="3" s="1"/>
  <c r="AM858" i="3"/>
  <c r="AO858" i="3" s="1"/>
  <c r="AM861" i="3"/>
  <c r="AO861" i="3" s="1"/>
  <c r="AM860" i="3"/>
  <c r="AO860" i="3" s="1"/>
  <c r="AM864" i="3"/>
  <c r="AO864" i="3" s="1"/>
  <c r="AM862" i="3"/>
  <c r="AO862" i="3" s="1"/>
  <c r="AM863" i="3"/>
  <c r="AO863" i="3" s="1"/>
  <c r="AM865" i="3"/>
  <c r="AO865" i="3" s="1"/>
  <c r="AM867" i="3"/>
  <c r="AO867" i="3" s="1"/>
  <c r="AM866" i="3"/>
  <c r="AO866" i="3" s="1"/>
  <c r="AM870" i="3"/>
  <c r="AO870" i="3" s="1"/>
  <c r="AM869" i="3"/>
  <c r="AO869" i="3" s="1"/>
  <c r="AM868" i="3"/>
  <c r="AO868" i="3" s="1"/>
  <c r="AM873" i="3"/>
  <c r="AO873" i="3" s="1"/>
  <c r="AM871" i="3"/>
  <c r="AO871" i="3" s="1"/>
  <c r="AM872" i="3"/>
  <c r="AO872" i="3" s="1"/>
  <c r="AM874" i="3"/>
  <c r="AO874" i="3" s="1"/>
  <c r="AM875" i="3"/>
  <c r="AO875" i="3" s="1"/>
  <c r="AM877" i="3"/>
  <c r="AO877" i="3" s="1"/>
  <c r="AM876" i="3"/>
  <c r="AO876" i="3" s="1"/>
  <c r="AM878" i="3"/>
  <c r="AO878" i="3" s="1"/>
  <c r="AM879" i="3"/>
  <c r="AO879" i="3" s="1"/>
  <c r="AM880" i="3"/>
  <c r="AO880" i="3" s="1"/>
  <c r="AM883" i="3"/>
  <c r="AO883" i="3" s="1"/>
  <c r="AM882" i="3"/>
  <c r="AO882" i="3" s="1"/>
  <c r="AM881" i="3"/>
  <c r="AO881" i="3" s="1"/>
  <c r="AM885" i="3"/>
  <c r="AO885" i="3" s="1"/>
  <c r="AM884" i="3"/>
  <c r="AO884" i="3" s="1"/>
  <c r="AM886" i="3"/>
  <c r="AO886" i="3" s="1"/>
  <c r="AM887" i="3"/>
  <c r="AO887" i="3" s="1"/>
  <c r="AM890" i="3"/>
  <c r="AO890" i="3" s="1"/>
  <c r="AM889" i="3"/>
  <c r="AO889" i="3" s="1"/>
  <c r="AM891" i="3"/>
  <c r="AO891" i="3" s="1"/>
  <c r="AM888" i="3"/>
  <c r="AO888" i="3" s="1"/>
  <c r="AM893" i="3"/>
  <c r="AO893" i="3" s="1"/>
  <c r="AM894" i="3"/>
  <c r="AO894" i="3" s="1"/>
  <c r="AM898" i="3"/>
  <c r="AO898" i="3" s="1"/>
  <c r="AM892" i="3"/>
  <c r="AO892" i="3" s="1"/>
  <c r="AM895" i="3"/>
  <c r="AO895" i="3" s="1"/>
  <c r="AM897" i="3"/>
  <c r="AO897" i="3" s="1"/>
  <c r="AM896" i="3"/>
  <c r="AO896" i="3" s="1"/>
  <c r="AM902" i="3"/>
  <c r="AO902" i="3" s="1"/>
  <c r="AM899" i="3"/>
  <c r="AO899" i="3" s="1"/>
  <c r="AM901" i="3"/>
  <c r="AO901" i="3" s="1"/>
  <c r="AM900" i="3"/>
  <c r="AO900" i="3" s="1"/>
  <c r="AM903" i="3"/>
  <c r="AO903" i="3" s="1"/>
  <c r="AM910" i="3"/>
  <c r="AO910" i="3" s="1"/>
  <c r="AM904" i="3"/>
  <c r="AO904" i="3" s="1"/>
  <c r="AM905" i="3"/>
  <c r="AO905" i="3" s="1"/>
  <c r="AM906" i="3"/>
  <c r="AO906" i="3" s="1"/>
  <c r="AM907" i="3"/>
  <c r="AO907" i="3" s="1"/>
  <c r="AM908" i="3"/>
  <c r="AO908" i="3" s="1"/>
  <c r="AM909" i="3"/>
  <c r="AO909" i="3" s="1"/>
  <c r="AM911" i="3"/>
  <c r="AO911" i="3" s="1"/>
  <c r="AM912" i="3"/>
  <c r="AO912" i="3" s="1"/>
  <c r="AM913" i="3"/>
  <c r="AO913" i="3" s="1"/>
  <c r="AM914" i="3"/>
  <c r="AO914" i="3" s="1"/>
  <c r="AM915" i="3"/>
  <c r="AO915" i="3" s="1"/>
  <c r="AM916" i="3"/>
  <c r="AO916" i="3" s="1"/>
  <c r="AM917" i="3"/>
  <c r="AO917" i="3" s="1"/>
  <c r="AM919" i="3"/>
  <c r="AO919" i="3" s="1"/>
  <c r="AM921" i="3"/>
  <c r="AO921" i="3" s="1"/>
  <c r="AM920" i="3"/>
  <c r="AO920" i="3" s="1"/>
  <c r="AM918" i="3"/>
  <c r="AO918" i="3" s="1"/>
  <c r="AM922" i="3"/>
  <c r="AO922" i="3" s="1"/>
  <c r="AM923" i="3"/>
  <c r="AO923" i="3" s="1"/>
  <c r="AM924" i="3"/>
  <c r="AO924" i="3" s="1"/>
  <c r="AM925" i="3"/>
  <c r="AO925" i="3" s="1"/>
  <c r="AM927" i="3"/>
  <c r="AO927" i="3" s="1"/>
  <c r="AM930" i="3"/>
  <c r="AO930" i="3" s="1"/>
  <c r="AM926" i="3"/>
  <c r="AO926" i="3" s="1"/>
  <c r="AM929" i="3"/>
  <c r="AO929" i="3" s="1"/>
  <c r="AM928" i="3"/>
  <c r="AO928" i="3" s="1"/>
  <c r="AM931" i="3"/>
  <c r="AO931" i="3" s="1"/>
  <c r="AM936" i="3"/>
  <c r="AO936" i="3" s="1"/>
  <c r="AM934" i="3"/>
  <c r="AO934" i="3" s="1"/>
  <c r="AM932" i="3"/>
  <c r="AO932" i="3" s="1"/>
  <c r="AM933" i="3"/>
  <c r="AO933" i="3" s="1"/>
  <c r="AM937" i="3"/>
  <c r="AO937" i="3" s="1"/>
  <c r="AM935" i="3"/>
  <c r="AO935" i="3" s="1"/>
  <c r="AM938" i="3"/>
  <c r="AO938" i="3" s="1"/>
  <c r="AM939" i="3"/>
  <c r="AO939" i="3" s="1"/>
  <c r="AM941" i="3"/>
  <c r="AO941" i="3" s="1"/>
  <c r="AM940" i="3"/>
  <c r="AO940" i="3" s="1"/>
  <c r="AM942" i="3"/>
  <c r="AO942" i="3" s="1"/>
  <c r="AM947" i="3"/>
  <c r="AO947" i="3" s="1"/>
  <c r="AM943" i="3"/>
  <c r="AO943" i="3" s="1"/>
  <c r="AM945" i="3"/>
  <c r="AO945" i="3" s="1"/>
  <c r="AM944" i="3"/>
  <c r="AO944" i="3" s="1"/>
  <c r="AM946" i="3"/>
  <c r="AO946" i="3" s="1"/>
  <c r="AM948" i="3"/>
  <c r="AO948" i="3" s="1"/>
  <c r="AM949" i="3"/>
  <c r="AO949" i="3" s="1"/>
  <c r="AM951" i="3"/>
  <c r="AO951" i="3" s="1"/>
  <c r="AM950" i="3"/>
  <c r="AO950" i="3" s="1"/>
  <c r="AM953" i="3"/>
  <c r="AO953" i="3" s="1"/>
  <c r="AM952" i="3"/>
  <c r="AO952" i="3" s="1"/>
  <c r="AM954" i="3"/>
  <c r="AO954" i="3" s="1"/>
  <c r="AM955" i="3"/>
  <c r="AO955" i="3" s="1"/>
  <c r="AM956" i="3"/>
  <c r="AO956" i="3" s="1"/>
  <c r="AM957" i="3"/>
  <c r="AO957" i="3" s="1"/>
  <c r="AM959" i="3"/>
  <c r="AO959" i="3" s="1"/>
  <c r="AM958" i="3"/>
  <c r="AO958" i="3" s="1"/>
  <c r="AM962" i="3"/>
  <c r="AO962" i="3" s="1"/>
  <c r="AM961" i="3"/>
  <c r="AO961" i="3" s="1"/>
  <c r="AM960" i="3"/>
  <c r="AO960" i="3" s="1"/>
  <c r="AM964" i="3"/>
  <c r="AO964" i="3" s="1"/>
  <c r="AM963" i="3"/>
  <c r="AO963" i="3" s="1"/>
  <c r="AM967" i="3"/>
  <c r="AO967" i="3" s="1"/>
  <c r="AM965" i="3"/>
  <c r="AO965" i="3" s="1"/>
  <c r="AM969" i="3"/>
  <c r="AO969" i="3" s="1"/>
  <c r="AM966" i="3"/>
  <c r="AO966" i="3" s="1"/>
  <c r="AM971" i="3"/>
  <c r="AO971" i="3" s="1"/>
  <c r="AM973" i="3"/>
  <c r="AO973" i="3" s="1"/>
  <c r="AM970" i="3"/>
  <c r="AO970" i="3" s="1"/>
  <c r="AM972" i="3"/>
  <c r="AO972" i="3" s="1"/>
  <c r="AM968" i="3"/>
  <c r="AO968" i="3" s="1"/>
  <c r="AM976" i="3"/>
  <c r="AO976" i="3" s="1"/>
  <c r="AM974" i="3"/>
  <c r="AO974" i="3" s="1"/>
  <c r="AM975" i="3"/>
  <c r="AO975" i="3" s="1"/>
  <c r="AM977" i="3"/>
  <c r="AO977" i="3" s="1"/>
  <c r="AM978" i="3"/>
  <c r="AO978" i="3" s="1"/>
  <c r="AM984" i="3"/>
  <c r="AO984" i="3" s="1"/>
  <c r="AM981" i="3"/>
  <c r="AO981" i="3" s="1"/>
  <c r="AM980" i="3"/>
  <c r="AO980" i="3" s="1"/>
  <c r="AM979" i="3"/>
  <c r="AO979" i="3" s="1"/>
  <c r="AM982" i="3"/>
  <c r="AO982" i="3" s="1"/>
  <c r="AM988" i="3"/>
  <c r="AO988" i="3" s="1"/>
  <c r="AM985" i="3"/>
  <c r="AO985" i="3" s="1"/>
  <c r="AM983" i="3"/>
  <c r="AO983" i="3" s="1"/>
  <c r="AM986" i="3"/>
  <c r="AO986" i="3" s="1"/>
  <c r="AM989" i="3"/>
  <c r="AO989" i="3" s="1"/>
  <c r="AM987" i="3"/>
  <c r="AO987" i="3" s="1"/>
  <c r="AM990" i="3"/>
  <c r="AO990" i="3" s="1"/>
  <c r="AM993" i="3"/>
  <c r="AO993" i="3" s="1"/>
  <c r="AM992" i="3"/>
  <c r="AO992" i="3" s="1"/>
  <c r="AM991" i="3"/>
  <c r="AO991" i="3" s="1"/>
  <c r="AM998" i="3"/>
  <c r="AO998" i="3" s="1"/>
  <c r="AM994" i="3"/>
  <c r="AO994" i="3" s="1"/>
  <c r="AM997" i="3"/>
  <c r="AO997" i="3" s="1"/>
  <c r="AM1001" i="3"/>
  <c r="AO1001" i="3" s="1"/>
  <c r="AM996" i="3"/>
  <c r="AO996" i="3" s="1"/>
  <c r="AM995" i="3"/>
  <c r="AO995" i="3" s="1"/>
  <c r="AM999" i="3"/>
  <c r="AO999" i="3" s="1"/>
  <c r="AM1006" i="3"/>
  <c r="AO1006" i="3" s="1"/>
  <c r="AM1002" i="3"/>
  <c r="AO1002" i="3" s="1"/>
  <c r="AM1000" i="3"/>
  <c r="AO1000" i="3" s="1"/>
  <c r="AM1005" i="3"/>
  <c r="AO1005" i="3" s="1"/>
  <c r="AM1007" i="3"/>
  <c r="AO1007" i="3" s="1"/>
  <c r="AM1003" i="3"/>
  <c r="AO1003" i="3" s="1"/>
  <c r="AM1004" i="3"/>
  <c r="AO1004" i="3" s="1"/>
  <c r="I64" i="9"/>
  <c r="O120" i="10"/>
  <c r="I120" i="10"/>
  <c r="E123" i="10"/>
  <c r="L120" i="10"/>
  <c r="K123" i="10"/>
  <c r="T123" i="10"/>
  <c r="H123" i="10"/>
  <c r="F120" i="10"/>
  <c r="U120" i="10"/>
  <c r="Q123" i="10"/>
  <c r="N123" i="10"/>
  <c r="R120" i="10"/>
  <c r="E87" i="10"/>
  <c r="A61" i="15" l="1"/>
  <c r="P47" i="9"/>
  <c r="A18" i="15"/>
  <c r="A62" i="15"/>
  <c r="P10" i="9"/>
  <c r="U10" i="20"/>
  <c r="K10" i="20"/>
  <c r="K20" i="20"/>
  <c r="K7" i="20"/>
  <c r="U7" i="20"/>
  <c r="K17" i="20"/>
  <c r="U6" i="20"/>
  <c r="K6" i="20"/>
  <c r="K16" i="20"/>
  <c r="U9" i="20"/>
  <c r="K9" i="20"/>
  <c r="K19" i="20"/>
  <c r="K8" i="20"/>
  <c r="U8" i="20"/>
  <c r="K18" i="20"/>
  <c r="F67" i="9"/>
  <c r="G67" i="9" s="1"/>
  <c r="M67" i="9"/>
  <c r="U1062" i="7"/>
  <c r="F8" i="9" s="1"/>
  <c r="G8" i="9" s="1"/>
  <c r="P7" i="9"/>
  <c r="A17" i="15"/>
  <c r="L10" i="19"/>
  <c r="O57" i="9" s="1"/>
  <c r="I57" i="9" s="1"/>
  <c r="P26" i="9"/>
  <c r="P33" i="9"/>
  <c r="J26" i="9"/>
  <c r="J23" i="9"/>
  <c r="J25" i="9"/>
  <c r="P48" i="9"/>
  <c r="M48" i="9"/>
  <c r="A12" i="15"/>
  <c r="A26" i="15"/>
  <c r="L9" i="19"/>
  <c r="O56" i="9" s="1"/>
  <c r="I56" i="9" s="1"/>
  <c r="L20" i="19"/>
  <c r="O67" i="9" s="1"/>
  <c r="F35" i="10"/>
  <c r="H35" i="10"/>
  <c r="G7" i="9"/>
  <c r="M7" i="9"/>
  <c r="P52" i="9"/>
  <c r="G40" i="9"/>
  <c r="E35" i="10"/>
  <c r="G10" i="9"/>
  <c r="F60" i="9"/>
  <c r="G60" i="9" s="1"/>
  <c r="I21" i="19"/>
  <c r="J19" i="19" s="1"/>
  <c r="J7" i="19" s="1"/>
  <c r="K7" i="19" s="1"/>
  <c r="L54" i="9" s="1"/>
  <c r="I60" i="9"/>
  <c r="M60" i="9"/>
  <c r="E34" i="10"/>
  <c r="L35" i="10"/>
  <c r="P15" i="9"/>
  <c r="A24" i="15"/>
  <c r="A65" i="15"/>
  <c r="A28" i="15"/>
  <c r="I35" i="10"/>
  <c r="K35" i="10"/>
  <c r="M15" i="9"/>
  <c r="F102" i="10"/>
  <c r="G22" i="9"/>
  <c r="A6" i="15"/>
  <c r="A50" i="15"/>
  <c r="H33" i="10"/>
  <c r="N61" i="9"/>
  <c r="N59" i="9"/>
  <c r="M13" i="9"/>
  <c r="M8" i="9"/>
  <c r="A36" i="15"/>
  <c r="G63" i="9"/>
  <c r="N60" i="9"/>
  <c r="P60" i="9" s="1"/>
  <c r="N57" i="9"/>
  <c r="N62" i="9"/>
  <c r="P8" i="9"/>
  <c r="K33" i="10"/>
  <c r="G64" i="9"/>
  <c r="G62" i="9"/>
  <c r="G13" i="9"/>
  <c r="P13" i="9"/>
  <c r="N63" i="9"/>
  <c r="N64" i="9"/>
  <c r="P64" i="9" s="1"/>
  <c r="I33" i="10"/>
  <c r="A52" i="15"/>
  <c r="A27" i="15"/>
  <c r="A16" i="15"/>
  <c r="A53" i="15"/>
  <c r="A25" i="15"/>
  <c r="A33" i="15"/>
  <c r="A23" i="15"/>
  <c r="A15" i="15"/>
  <c r="A56" i="15"/>
  <c r="P61" i="9"/>
  <c r="I61" i="9"/>
  <c r="I59" i="9"/>
  <c r="P59" i="9"/>
  <c r="J62" i="9"/>
  <c r="E33" i="10"/>
  <c r="M56" i="9"/>
  <c r="I34" i="10"/>
  <c r="F56" i="9"/>
  <c r="F61" i="9"/>
  <c r="M61" i="9"/>
  <c r="F59" i="9"/>
  <c r="M59" i="9"/>
  <c r="H1062" i="7"/>
  <c r="AQ1007" i="3"/>
  <c r="J8" i="9"/>
  <c r="A19" i="15"/>
  <c r="A20" i="15"/>
  <c r="A7" i="15"/>
  <c r="A59" i="15"/>
  <c r="A21" i="15"/>
  <c r="A22" i="15"/>
  <c r="A30" i="15"/>
  <c r="N56" i="9"/>
  <c r="H34" i="10"/>
  <c r="H85" i="10"/>
  <c r="J13" i="9"/>
  <c r="E36" i="10"/>
  <c r="K54" i="9"/>
  <c r="A55" i="15"/>
  <c r="A64" i="15"/>
  <c r="A29" i="15"/>
  <c r="A32" i="15"/>
  <c r="A49" i="15"/>
  <c r="A51" i="15"/>
  <c r="A31" i="15"/>
  <c r="A48" i="15"/>
  <c r="A58" i="15"/>
  <c r="K66" i="9"/>
  <c r="E37" i="10"/>
  <c r="L33" i="10"/>
  <c r="A60" i="15"/>
  <c r="A63" i="15"/>
  <c r="M57" i="9"/>
  <c r="F57" i="9"/>
  <c r="E69" i="9"/>
  <c r="L123" i="10"/>
  <c r="O123" i="10"/>
  <c r="R123" i="10"/>
  <c r="U123" i="10"/>
  <c r="T125" i="10"/>
  <c r="F123" i="10"/>
  <c r="I123" i="10"/>
  <c r="D9" i="10" l="1"/>
  <c r="AC23" i="4"/>
  <c r="F33" i="10"/>
  <c r="G33" i="10" s="1"/>
  <c r="P57" i="9"/>
  <c r="I67" i="9"/>
  <c r="J67" i="9" s="1"/>
  <c r="P67" i="9"/>
  <c r="L34" i="10"/>
  <c r="P56" i="9"/>
  <c r="J35" i="10"/>
  <c r="J33" i="10"/>
  <c r="G35" i="10"/>
  <c r="M35" i="10"/>
  <c r="K19" i="19"/>
  <c r="L66" i="9" s="1"/>
  <c r="L7" i="19"/>
  <c r="O54" i="9" s="1"/>
  <c r="I54" i="9" s="1"/>
  <c r="E102" i="10"/>
  <c r="Q102" i="10"/>
  <c r="G59" i="9"/>
  <c r="H64" i="9"/>
  <c r="J64" i="9" s="1"/>
  <c r="F101" i="10"/>
  <c r="H57" i="9"/>
  <c r="L102" i="10"/>
  <c r="H100" i="10"/>
  <c r="G57" i="9"/>
  <c r="G61" i="9"/>
  <c r="N102" i="10"/>
  <c r="H102" i="10"/>
  <c r="H59" i="9"/>
  <c r="H62" i="9"/>
  <c r="E100" i="10"/>
  <c r="H60" i="9"/>
  <c r="J60" i="9" s="1"/>
  <c r="G102" i="10"/>
  <c r="H61" i="9"/>
  <c r="H63" i="9"/>
  <c r="J63" i="9" s="1"/>
  <c r="P63" i="9"/>
  <c r="R102" i="10"/>
  <c r="S102" i="10" s="1"/>
  <c r="O102" i="10"/>
  <c r="P102" i="10" s="1"/>
  <c r="J34" i="10"/>
  <c r="F34" i="10"/>
  <c r="G56" i="9"/>
  <c r="J61" i="9"/>
  <c r="M33" i="10"/>
  <c r="N66" i="9"/>
  <c r="H37" i="10"/>
  <c r="J57" i="9"/>
  <c r="N54" i="9"/>
  <c r="H36" i="10"/>
  <c r="K34" i="10"/>
  <c r="H56" i="9"/>
  <c r="J56" i="9"/>
  <c r="M54" i="9"/>
  <c r="I36" i="10"/>
  <c r="F54" i="9"/>
  <c r="J59" i="9"/>
  <c r="K69" i="9"/>
  <c r="G9" i="10" s="1"/>
  <c r="J9" i="10" s="1"/>
  <c r="U125" i="10"/>
  <c r="T127" i="10"/>
  <c r="X28" i="4" l="1"/>
  <c r="Z13" i="4"/>
  <c r="M34" i="10"/>
  <c r="L36" i="10"/>
  <c r="L19" i="19"/>
  <c r="O66" i="9" s="1"/>
  <c r="L37" i="10" s="1"/>
  <c r="J36" i="10"/>
  <c r="P54" i="9"/>
  <c r="Q100" i="10"/>
  <c r="F100" i="10"/>
  <c r="G100" i="10" s="1"/>
  <c r="K100" i="10"/>
  <c r="O101" i="10"/>
  <c r="E103" i="10"/>
  <c r="N100" i="10"/>
  <c r="L101" i="10"/>
  <c r="E104" i="10"/>
  <c r="I101" i="10"/>
  <c r="I102" i="10"/>
  <c r="J102" i="10" s="1"/>
  <c r="K102" i="10"/>
  <c r="M102" i="10" s="1"/>
  <c r="F103" i="10"/>
  <c r="G103" i="10" s="1"/>
  <c r="E101" i="10"/>
  <c r="G101" i="10" s="1"/>
  <c r="F66" i="9"/>
  <c r="M66" i="9"/>
  <c r="I37" i="10"/>
  <c r="J37" i="10" s="1"/>
  <c r="L69" i="9"/>
  <c r="H9" i="10" s="1"/>
  <c r="K36" i="10"/>
  <c r="H54" i="9"/>
  <c r="N69" i="9"/>
  <c r="H66" i="9"/>
  <c r="K37" i="10"/>
  <c r="J54" i="9"/>
  <c r="G54" i="9"/>
  <c r="F36" i="10"/>
  <c r="G36" i="10" s="1"/>
  <c r="F69" i="9"/>
  <c r="E9" i="10" s="1"/>
  <c r="E45" i="10"/>
  <c r="F45" i="10" s="1"/>
  <c r="Z17" i="4"/>
  <c r="I66" i="9"/>
  <c r="I69" i="9" s="1"/>
  <c r="I70" i="9" s="1"/>
  <c r="E17" i="10" s="1"/>
  <c r="G34" i="10"/>
  <c r="T105" i="10"/>
  <c r="H69" i="9" l="1"/>
  <c r="H10" i="10"/>
  <c r="I9" i="10"/>
  <c r="O69" i="9"/>
  <c r="P69" i="9" s="1"/>
  <c r="P66" i="9"/>
  <c r="M36" i="10"/>
  <c r="M37" i="10"/>
  <c r="H101" i="10"/>
  <c r="J101" i="10" s="1"/>
  <c r="O103" i="10"/>
  <c r="P103" i="10" s="1"/>
  <c r="N104" i="10"/>
  <c r="H103" i="10"/>
  <c r="F104" i="10"/>
  <c r="G104" i="10" s="1"/>
  <c r="N101" i="10"/>
  <c r="L103" i="10"/>
  <c r="M103" i="10" s="1"/>
  <c r="I100" i="10"/>
  <c r="J100" i="10" s="1"/>
  <c r="Q103" i="10"/>
  <c r="O100" i="10"/>
  <c r="P100" i="10" s="1"/>
  <c r="Q101" i="10"/>
  <c r="N103" i="10"/>
  <c r="P101" i="10"/>
  <c r="E117" i="10"/>
  <c r="I103" i="10"/>
  <c r="J103" i="10" s="1"/>
  <c r="H104" i="10"/>
  <c r="R101" i="10"/>
  <c r="L100" i="10"/>
  <c r="M100" i="10" s="1"/>
  <c r="J66" i="9"/>
  <c r="R126" i="10"/>
  <c r="D91" i="10"/>
  <c r="I40" i="10"/>
  <c r="Z14" i="4"/>
  <c r="E91" i="10"/>
  <c r="G69" i="9"/>
  <c r="F70" i="9"/>
  <c r="E46" i="10"/>
  <c r="U126" i="10"/>
  <c r="F37" i="10"/>
  <c r="G37" i="10" s="1"/>
  <c r="G66" i="9"/>
  <c r="O126" i="10"/>
  <c r="L126" i="10"/>
  <c r="L40" i="10"/>
  <c r="L70" i="9"/>
  <c r="E21" i="10" s="1"/>
  <c r="M69" i="9"/>
  <c r="T107" i="10"/>
  <c r="O70" i="9" l="1"/>
  <c r="E22" i="10" s="1"/>
  <c r="K9" i="10" s="1"/>
  <c r="I104" i="10"/>
  <c r="J104" i="10" s="1"/>
  <c r="F113" i="10"/>
  <c r="E126" i="10"/>
  <c r="O104" i="10"/>
  <c r="P104" i="10" s="1"/>
  <c r="K101" i="10"/>
  <c r="M101" i="10" s="1"/>
  <c r="K104" i="10"/>
  <c r="F111" i="10"/>
  <c r="R100" i="10"/>
  <c r="S100" i="10" s="1"/>
  <c r="L107" i="10"/>
  <c r="F112" i="10"/>
  <c r="N117" i="10"/>
  <c r="O107" i="10"/>
  <c r="F107" i="10"/>
  <c r="R103" i="10"/>
  <c r="S103" i="10" s="1"/>
  <c r="S101" i="10"/>
  <c r="Q104" i="10"/>
  <c r="L104" i="10"/>
  <c r="M104" i="10" s="1"/>
  <c r="K103" i="10"/>
  <c r="H117" i="10"/>
  <c r="F40" i="10"/>
  <c r="U127" i="10"/>
  <c r="X26" i="4"/>
  <c r="Z15" i="4"/>
  <c r="F76" i="10"/>
  <c r="J69" i="9"/>
  <c r="F9" i="10"/>
  <c r="E10" i="10"/>
  <c r="E18" i="10" s="1"/>
  <c r="F77" i="10"/>
  <c r="F75" i="10"/>
  <c r="I112" i="10" l="1"/>
  <c r="O112" i="10"/>
  <c r="R104" i="10"/>
  <c r="S104" i="10" s="1"/>
  <c r="F114" i="10"/>
  <c r="Q117" i="10"/>
  <c r="N126" i="10"/>
  <c r="O113" i="10"/>
  <c r="F115" i="10"/>
  <c r="F124" i="10"/>
  <c r="I113" i="10"/>
  <c r="H126" i="10"/>
  <c r="E124" i="10"/>
  <c r="F126" i="10"/>
  <c r="I111" i="10"/>
  <c r="I107" i="10"/>
  <c r="O111" i="10"/>
  <c r="K117" i="10"/>
  <c r="E16" i="10"/>
  <c r="E20" i="10"/>
  <c r="E23" i="10"/>
  <c r="E24" i="10"/>
  <c r="E25" i="10"/>
  <c r="E19" i="10"/>
  <c r="D88" i="10"/>
  <c r="X27" i="4"/>
  <c r="E88" i="10"/>
  <c r="F78" i="10"/>
  <c r="F79" i="10"/>
  <c r="O124" i="10" l="1"/>
  <c r="I114" i="10"/>
  <c r="I126" i="10"/>
  <c r="R111" i="10"/>
  <c r="L111" i="10"/>
  <c r="K126" i="10"/>
  <c r="Q126" i="10"/>
  <c r="L113" i="10"/>
  <c r="O114" i="10"/>
  <c r="I115" i="10"/>
  <c r="E125" i="10"/>
  <c r="R107" i="10"/>
  <c r="O115" i="10"/>
  <c r="L112" i="10"/>
  <c r="I124" i="10"/>
  <c r="F127" i="10"/>
  <c r="F125" i="10"/>
  <c r="R112" i="10"/>
  <c r="R113" i="10"/>
  <c r="N124" i="10"/>
  <c r="H124" i="10"/>
  <c r="K10" i="10"/>
  <c r="L9" i="10"/>
  <c r="E89" i="10"/>
  <c r="D89" i="10"/>
  <c r="X29" i="4"/>
  <c r="L124" i="10" l="1"/>
  <c r="I127" i="10"/>
  <c r="N125" i="10"/>
  <c r="R115" i="10"/>
  <c r="L115" i="10"/>
  <c r="E127" i="10"/>
  <c r="R124" i="10"/>
  <c r="O125" i="10"/>
  <c r="L114" i="10"/>
  <c r="H125" i="10"/>
  <c r="I125" i="10"/>
  <c r="K124" i="10"/>
  <c r="Q124" i="10"/>
  <c r="R114" i="10"/>
  <c r="E92" i="10"/>
  <c r="Y37" i="4"/>
  <c r="D92" i="10"/>
  <c r="G10" i="10" l="1"/>
  <c r="H70" i="9"/>
  <c r="D17" i="10" s="1"/>
  <c r="Q125" i="10"/>
  <c r="O127" i="10"/>
  <c r="N127" i="10"/>
  <c r="K125" i="10"/>
  <c r="L125" i="10"/>
  <c r="H127" i="10"/>
  <c r="R125" i="10"/>
  <c r="E105" i="10"/>
  <c r="H38" i="10"/>
  <c r="E70" i="9"/>
  <c r="K70" i="9"/>
  <c r="N70" i="9"/>
  <c r="D22" i="10" s="1"/>
  <c r="D10" i="10"/>
  <c r="D18" i="10" s="1"/>
  <c r="I10" i="10" l="1"/>
  <c r="J10" i="10"/>
  <c r="M70" i="9"/>
  <c r="D21" i="10"/>
  <c r="F10" i="10"/>
  <c r="F18" i="10"/>
  <c r="H105" i="10"/>
  <c r="N105" i="10"/>
  <c r="E107" i="10"/>
  <c r="G107" i="10" s="1"/>
  <c r="K127" i="10"/>
  <c r="Q127" i="10"/>
  <c r="L127" i="10"/>
  <c r="R127" i="10"/>
  <c r="F21" i="10"/>
  <c r="G70" i="9"/>
  <c r="F17" i="10"/>
  <c r="P70" i="9"/>
  <c r="F22" i="10"/>
  <c r="J70" i="9"/>
  <c r="D23" i="10"/>
  <c r="F23" i="10" s="1"/>
  <c r="D20" i="10"/>
  <c r="F20" i="10" s="1"/>
  <c r="D46" i="10"/>
  <c r="F46" i="10" s="1"/>
  <c r="D16" i="10"/>
  <c r="F16" i="10" s="1"/>
  <c r="D25" i="10"/>
  <c r="F25" i="10" s="1"/>
  <c r="L10" i="10"/>
  <c r="D24" i="10"/>
  <c r="F24" i="10" s="1"/>
  <c r="D19" i="10"/>
  <c r="F19" i="10" s="1"/>
  <c r="K38" i="10"/>
  <c r="H40" i="10"/>
  <c r="J40" i="10" s="1"/>
  <c r="G22" i="10" l="1"/>
  <c r="G18" i="10"/>
  <c r="Q105" i="10"/>
  <c r="H107" i="10"/>
  <c r="J107" i="10" s="1"/>
  <c r="K105" i="10"/>
  <c r="N107" i="10"/>
  <c r="P107" i="10" s="1"/>
  <c r="G23" i="10"/>
  <c r="K40" i="10"/>
  <c r="M40" i="10" s="1"/>
  <c r="E38" i="10"/>
  <c r="E40" i="10" s="1"/>
  <c r="G40" i="10" s="1"/>
  <c r="G24" i="10"/>
  <c r="G21" i="10"/>
  <c r="G17" i="10"/>
  <c r="G19" i="10"/>
  <c r="G25" i="10"/>
  <c r="G20" i="10"/>
  <c r="Q107" i="10" l="1"/>
  <c r="S107" i="10" s="1"/>
  <c r="K107" i="10"/>
  <c r="M107"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<sst xmlns="http://schemas.openxmlformats.org/spreadsheetml/2006/main" count="7363" uniqueCount="823">
  <si>
    <t>允䅁䉁䅅䅁䍁䅁䅁䅁䅁䅁䅁䅅䅁䑁䅷材兂䙁䅫䅋睁䍁䅫䅁佁䅁䅁䅍䅁䕁䅅䅚煂䡁䅕督あ䝁䅕䅚杁䕁䅍兙睂䝁䅫䅤桂䝁䅷䅉潁䍁䅑䅍睁䑁䅁克䅁䅁䅯䅁慂䅁䅁兑ㅂ䡁䅑䅡杁䕁䅍睢畂䡁䅑杣療䝁䅷䅉䵂䝁䅕杤求䝁䅷䅉卂䝁䅫督牂䍁䅁村桂䡁䅍党歂䍁䅁睑桂䡁䅁兡あ䝁䅅䅢杁䍁䅧䅊睁䑁䅁䅍灁䅁䅁䅄䅁䉁䅯䅁䙂䝁䄴䅤灂䡁䅑入杁䕁䄴兙瑂䝁䅕䅉䅁䉁䅁䅁坂䅁䅁睒祂䝁䄸督穂䍁䅁䅕桂䝁䅫䅚杁䕁䅫杢杁䍁䅙䅉䑂䝁䄸杢あ䡁䅉兡楂䡁䅕䅤求䝁䅑䅉呂䡁䅕杣睂䝁䅷兤穂䍁䅁䅋歁䑁䅁䅍睁䍁䅫䅁䩁䅁䅁䅃䅁䕁䄰杕婂䅁䅁兂䅁䍁䅙䅁佂䕁䅅兓䑂䍁䅁睑療䝁䄰䅣桂䝁䄴入杁䕁䅍睢歂䝁䅕䅉䅁䅁䅍䅁楁䅁䅁杔䉂䕁䅫睑杁䕁䅙兡獂䝁䅕杣杁䙁䅑入睂䝁䅕䅉䅁䅁䅉䅁流䅁䅁杔䉂䕁䅫睑杁䕁䅣杣療䡁䅕䅣杁䕁䄴兤瑂䝁䅉党祂䍁䅁䅁䕁䅁䅁䅏䅁䕁䄴党あ䍁䅁䅕祂䝁䅕兢灂䡁䅕兢穂䍁䅁睖祂䝁䅫䅤あ䝁䅕杢杁䍁䅧䅊睁䑁䅁䅍灁䅁䅁睂䅁䥁䄴䅁偂䡁䅁䅤灂䝁䄸杢穂䑁䅯睑ㅂ䡁䅉杣㥁䙁䅉党睂䝁䄸杣あ䝁䅕䅚杁䝁䅍兤祂䡁䅉党畂䝁䅍入獁䕁䄰兙湂䑁䄰兔䩂䡁䅍䅤桂䝁䄴䅚桂䡁䅉䅚獁䕁䅍睢畂䡁䅙兔求䡁䅑䅡療䝁䅑児乂䕁䅫杣求䝁䅍睢瑂䝁䄰党畂䝁䅑党歂䅁䅁允䅁䅁䅷䅁兂䙁䅫䅋睁䍁䅫䅁䝁䅁䅁䅎䅁䙁䅍杔䵂䍁䅁睕あ䝁䅅䅤ㅂ䡁䅑睢祂䡁䅫䅉䙂䝁䄴䅤灂䡁䅑入杁䕁䅳党㕂䍁䅁䅁偁䅁䅁䅕䅁䙁䅍兤祂䡁䅁䅢ㅂ䡁䅍䅉桂䡁䅍䅉卂䝁䅕睚桂䡁䅉䅚穂䍁䅁䅕療䝁䅷兡橂䡁䅫䅡療䝁䅷䅚求䡁䅉督杁䍁䅧䅊睁䑁䅁䅍灁䅁䅁睃䅁䑁䅉䅁啂䝁䄸䅤桂䝁䅷䅉䵂䝁䅫兙楂䝁䅫䅢灂䡁䅑兡求䡁䅍䅉潁䍁䅑䅍睁䑁䅁克䅁䅁䅧䅁䭂䅁䅁兖獂䡁䅑兡瑂䝁䅅䅤求䍁䅁䅕桂䡁䅉党畂䡁䅑䅉呂䝁䅕睙ㅂ䡁䅉兡あ䝁䅫党穂䍁䅁兒㑂䝁䅍䅡桂䝁䄴睚求䍁䅁䅁乁䅁䅁䅁䅁䅁㴽</t>
  </si>
  <si>
    <t>Tab</t>
  </si>
  <si>
    <t>Template Ref</t>
  </si>
  <si>
    <t>Cells</t>
  </si>
  <si>
    <t>Description of change</t>
  </si>
  <si>
    <t>Input 1</t>
  </si>
  <si>
    <t>Updated version number</t>
  </si>
  <si>
    <t>Input 4 Analytics</t>
  </si>
  <si>
    <t>Made 2023 the most recent year; changed 2020-2022 to inputs; left in 2019 with 'XXXX'. [Inputs only needed for years where GCC was calculated and XXXX (or blank) otherwise]</t>
  </si>
  <si>
    <t>Capital instruments</t>
  </si>
  <si>
    <t>Schedule 3C</t>
  </si>
  <si>
    <t>Changed 'adjusted capital' to be after scaling.</t>
  </si>
  <si>
    <t>Calc 1</t>
  </si>
  <si>
    <t>Relabeled the "GCC" to unscaled and 'XS RR' to 'GCC (scaled with ERR)</t>
  </si>
  <si>
    <t>Summary 1</t>
  </si>
  <si>
    <t>Reordered the summary and relabeled with GCC as the scaled.</t>
  </si>
  <si>
    <t>Summary 2</t>
  </si>
  <si>
    <t>Set GCC to be scaled at 200%. relabeled unscaled. Set scaled figures as base for sensitivity tests.</t>
  </si>
  <si>
    <t>Summary 4</t>
  </si>
  <si>
    <t>Added note that figures are unscaled.</t>
  </si>
  <si>
    <t>#</t>
  </si>
  <si>
    <t>The following set of colors are used to identify cells:</t>
  </si>
  <si>
    <t>Parameters</t>
  </si>
  <si>
    <t>Input cells</t>
  </si>
  <si>
    <t>Data from other worksheets</t>
  </si>
  <si>
    <t>Local calculations</t>
  </si>
  <si>
    <t>Results propagated</t>
  </si>
  <si>
    <t>Sheet</t>
  </si>
  <si>
    <t>Content</t>
  </si>
  <si>
    <t>Read-Me</t>
  </si>
  <si>
    <t>This sheet</t>
  </si>
  <si>
    <t>Attestation</t>
  </si>
  <si>
    <t>Input 1 - Schedule 1</t>
  </si>
  <si>
    <t>Entity descriptions, financials, and inputs for calc capital</t>
  </si>
  <si>
    <t>Input 2 - Inventory</t>
  </si>
  <si>
    <t xml:space="preserve">Adjustments to legal entity available and calc capital. </t>
  </si>
  <si>
    <t>Input 2 - Inventory (limited)</t>
  </si>
  <si>
    <t>An abbreviated version of the Inventory for Limited Filers</t>
  </si>
  <si>
    <t>Input 3 - Capital Instruments</t>
  </si>
  <si>
    <t>Information on capital resources</t>
  </si>
  <si>
    <t>Input 4 - Analytics</t>
  </si>
  <si>
    <t>Inputs for analytics</t>
  </si>
  <si>
    <t>Input 5 - Sensitivity Analysis</t>
  </si>
  <si>
    <t>Inputs for on top adjustments due to XXX/AXXX and Permitted/Prescribed Practices</t>
  </si>
  <si>
    <t>Input 6 - Questions</t>
  </si>
  <si>
    <t>Text boxes on how the template has been completed.</t>
  </si>
  <si>
    <t>Calc 1 - Scaling (Ins)</t>
  </si>
  <si>
    <t>Calc of scaling options for ins entities.</t>
  </si>
  <si>
    <t>Calc 2 - Other Calc Cap</t>
  </si>
  <si>
    <t>Calculated capital for non-insurance entities</t>
  </si>
  <si>
    <t>Summary 1 - Entity Level</t>
  </si>
  <si>
    <t>Information on capital ratios at entity level</t>
  </si>
  <si>
    <t>Summary 2 - Top Level</t>
  </si>
  <si>
    <t>Information on capital ratios at group level and under various sensitivity tests</t>
  </si>
  <si>
    <t>Summary 3 - Analytics</t>
  </si>
  <si>
    <t>Summary of analytics</t>
  </si>
  <si>
    <t>Summary 4 - Grouping Alternative</t>
  </si>
  <si>
    <t>Updated design based on discussion with Health Industry</t>
  </si>
  <si>
    <t>GCC.Param</t>
  </si>
  <si>
    <t>Parameters and drop-down menus used in the  template</t>
  </si>
  <si>
    <t xml:space="preserve"> </t>
  </si>
  <si>
    <t>GROUP INFORMATION PAGE (JURAT)</t>
  </si>
  <si>
    <t>Group Capital Calculation</t>
  </si>
  <si>
    <t>For the Year Ending December 31, 2022</t>
  </si>
  <si>
    <t>(A)</t>
  </si>
  <si>
    <t>Group Name</t>
  </si>
  <si>
    <t>(B)</t>
  </si>
  <si>
    <t>NAIC Group Code</t>
  </si>
  <si>
    <t>(C)</t>
  </si>
  <si>
    <t>Lead State</t>
  </si>
  <si>
    <t>Contact Person for Group Capital Calculation:</t>
  </si>
  <si>
    <t>(D)</t>
  </si>
  <si>
    <t>First Name</t>
  </si>
  <si>
    <t>(E)</t>
  </si>
  <si>
    <t>Middle</t>
  </si>
  <si>
    <t>(F)</t>
  </si>
  <si>
    <t xml:space="preserve"> Last Name</t>
  </si>
  <si>
    <t>(G)</t>
  </si>
  <si>
    <t>Mail Address of Contact Person</t>
  </si>
  <si>
    <t>(Street and Number or P.O. Box)</t>
  </si>
  <si>
    <t>(H)</t>
  </si>
  <si>
    <t>City</t>
  </si>
  <si>
    <t>(I)</t>
  </si>
  <si>
    <t>State</t>
  </si>
  <si>
    <t>(J)</t>
  </si>
  <si>
    <t>Zip</t>
  </si>
  <si>
    <t>(K)</t>
  </si>
  <si>
    <t>Phone Number of GCC Contact Person</t>
  </si>
  <si>
    <t>Extension</t>
  </si>
  <si>
    <t>(L)</t>
  </si>
  <si>
    <t>E-mail Address of GCC Contact Person</t>
  </si>
  <si>
    <t>(M)</t>
  </si>
  <si>
    <t>Date Prepared</t>
  </si>
  <si>
    <t>(N)</t>
  </si>
  <si>
    <t>Preparer (if different than Contact)</t>
  </si>
  <si>
    <t>(O)</t>
  </si>
  <si>
    <t xml:space="preserve">Is this filing an Original, Amended or </t>
  </si>
  <si>
    <t>Refiling?</t>
  </si>
  <si>
    <t>(Q1)   If Amended, Amendment Number:</t>
  </si>
  <si>
    <t>Predominant Type of Business?</t>
  </si>
  <si>
    <t>Is Limited Filing?</t>
  </si>
  <si>
    <t>N</t>
  </si>
  <si>
    <t>Officers Name:</t>
  </si>
  <si>
    <t xml:space="preserve">                      Title</t>
  </si>
  <si>
    <t>Officers Title:</t>
  </si>
  <si>
    <t xml:space="preserve">Each says that they are the above described officers of the said insurance group, and that this Group Capital Calculation report is a true and fair representation of the group's affairs and has been completed in accordance with the NAIC Group Capital Calculation instructions </t>
  </si>
  <si>
    <t>according to the best of their information, knowledge and belief, respectively.</t>
  </si>
  <si>
    <t>(Signature)</t>
  </si>
  <si>
    <t xml:space="preserve"> Denotes items that must be manually entered.</t>
  </si>
  <si>
    <t>Template:</t>
  </si>
  <si>
    <t>Version of Template</t>
  </si>
  <si>
    <t>Currency Must Be USD $'000s</t>
  </si>
  <si>
    <t>S1A</t>
  </si>
  <si>
    <t>$USD '000s</t>
  </si>
  <si>
    <t>Columns intentionally blank so companies can use for Vlookups</t>
  </si>
  <si>
    <t>Schedule 1B: Entity Descriptions</t>
  </si>
  <si>
    <t xml:space="preserve">Schedule 1C: Data for Analytics </t>
  </si>
  <si>
    <t>Schedule 1D</t>
  </si>
  <si>
    <t>S1B</t>
  </si>
  <si>
    <t>Included / Excluded (Company)</t>
  </si>
  <si>
    <t>Included / Excluded (Supervisor)</t>
  </si>
  <si>
    <t>Included/Excluded</t>
  </si>
  <si>
    <t>Entity Grouping</t>
  </si>
  <si>
    <t>Entity Identifier (Use NAIC where possible)</t>
  </si>
  <si>
    <t>Entity Identifier Type</t>
  </si>
  <si>
    <t>Entity Name</t>
  </si>
  <si>
    <t>Entity Category</t>
  </si>
  <si>
    <t>Alternative Grouping</t>
  </si>
  <si>
    <t>Parent Identifier</t>
  </si>
  <si>
    <t>Parent Name</t>
  </si>
  <si>
    <t>% Owned by Parent</t>
  </si>
  <si>
    <t>% Owned within Group Structure</t>
  </si>
  <si>
    <t>State/Country of Domicile</t>
  </si>
  <si>
    <t>Zero Valued and Non-Admitted Entities</t>
  </si>
  <si>
    <t>Is this Schedule A or Schedule BA entity?</t>
  </si>
  <si>
    <t>Selected Alternative Grouping [for Summary 4]</t>
  </si>
  <si>
    <t>Basis of Accounting</t>
  </si>
  <si>
    <t>Gross Written Premium</t>
  </si>
  <si>
    <t>Net Written Premium</t>
  </si>
  <si>
    <t>Reinsurance Assumed from Affiliates</t>
  </si>
  <si>
    <t>Reinsurance Ceded to Affiliates</t>
  </si>
  <si>
    <t>Book Assets</t>
  </si>
  <si>
    <t>Book Liabilities</t>
  </si>
  <si>
    <t>Gross Paid In Capital</t>
  </si>
  <si>
    <t>Prior Entity Identifier</t>
  </si>
  <si>
    <t>Prior Equity C&amp;S [e.g. surplus for insurance entities; equity for non-financial entities]</t>
  </si>
  <si>
    <t>Net Income</t>
  </si>
  <si>
    <t>Dividends Paid /Received Net</t>
  </si>
  <si>
    <t>Capital Contribution Received</t>
  </si>
  <si>
    <t>All Other Changes</t>
  </si>
  <si>
    <t>***Current Equity C&amp;S</t>
  </si>
  <si>
    <t>Capital and Surplus Paid to Affiliates</t>
  </si>
  <si>
    <t>Dividends Declared and Unpaid</t>
  </si>
  <si>
    <t>Dividends Received and Not Retained [Y/N]</t>
  </si>
  <si>
    <t>Inventory A: Basic Entity Information from Schedule 1</t>
  </si>
  <si>
    <t>Inventory B: ADJUSTMENTS TO CARRYING VALUE</t>
  </si>
  <si>
    <t>Inventory C: ADJUSTMENTS TO REQUIRED CAPITAL</t>
  </si>
  <si>
    <t>Inventory D: REFERENCE CALCULATION CHECKS</t>
  </si>
  <si>
    <t>S2</t>
  </si>
  <si>
    <t>Insurance/Financial/NonIns,Non-Fin</t>
  </si>
  <si>
    <t>Entity Identifier</t>
  </si>
  <si>
    <t xml:space="preserve">Entity Category </t>
  </si>
  <si>
    <t>Carrying Value (Immediate Parent Regime)</t>
  </si>
  <si>
    <t>Carrying Value (Local Regime)</t>
  </si>
  <si>
    <t>Investment in Subsidiary</t>
  </si>
  <si>
    <t>Intra-group capital instruments</t>
  </si>
  <si>
    <t xml:space="preserve">Reported Intra-group Guarantees, LOCs and Other </t>
  </si>
  <si>
    <t xml:space="preserve">Other Intra-group Assets </t>
  </si>
  <si>
    <t>All Other Adjustments</t>
  </si>
  <si>
    <t>Adjusted Carrying Value</t>
  </si>
  <si>
    <t>Accounting Adjustments</t>
  </si>
  <si>
    <t xml:space="preserve">Gross Revenue Second Prior Year (Financial Entities without Regulatory Capital Requirements and Non-financial Entities) </t>
  </si>
  <si>
    <t xml:space="preserve">Gross Revenue First Prior Year (Financial Entities without Regulatory Capital Requirements and Non-financial Entities) </t>
  </si>
  <si>
    <t xml:space="preserve">Gross Revenue Current Year (Financial Entities without Regulatory Capital Requirements and Non-financial Entities) </t>
  </si>
  <si>
    <t xml:space="preserve">Average Revenue over past three years (Financial Entities without Regulatory Capital Requirements and Non-financial Entities) </t>
  </si>
  <si>
    <t>Entity Required Capital (Immediate Parent Regime)</t>
  </si>
  <si>
    <t>Entity Required Capital (Local Regime)</t>
  </si>
  <si>
    <t>Adj. Capital Calculation</t>
  </si>
  <si>
    <t>Sum of Subs (Available Capital)</t>
  </si>
  <si>
    <t>Diff</t>
  </si>
  <si>
    <t>Sum of Subs (Calc Capital)</t>
  </si>
  <si>
    <t>Investment in Sub</t>
  </si>
  <si>
    <t>Unadj Carrying Value / Unadj Calc Capital</t>
  </si>
  <si>
    <t>Adj Carrying Value / Adj Calc Capital</t>
  </si>
  <si>
    <t>Equity on Schedule 1</t>
  </si>
  <si>
    <t>Carrying Value Before Adjustments</t>
  </si>
  <si>
    <t>diff</t>
  </si>
  <si>
    <t>ONLY LIMITED FILERS SHOULD COMPLETE</t>
  </si>
  <si>
    <t>XXXX</t>
  </si>
  <si>
    <t>Complete for all capital instruments</t>
  </si>
  <si>
    <t>Supporting Calcs</t>
  </si>
  <si>
    <t>Qualifying Debt</t>
  </si>
  <si>
    <t>Capital Instruments</t>
  </si>
  <si>
    <t>Name of Issuer</t>
  </si>
  <si>
    <t>Type of Financial Instrument</t>
  </si>
  <si>
    <t>Instrument Identifier (e.g. CUSIP)</t>
  </si>
  <si>
    <t>Year of Issue (or refinance)</t>
  </si>
  <si>
    <t>Year of Maturity</t>
  </si>
  <si>
    <t>Balance as of Reporting Date</t>
  </si>
  <si>
    <t>Intragroup Issuance</t>
  </si>
  <si>
    <t>Treatment on Inventory B</t>
  </si>
  <si>
    <t>If intragroup, what is purchasing Entity Identifier?</t>
  </si>
  <si>
    <t>If "Other" Debt instrument, provide description</t>
  </si>
  <si>
    <t>Call Provisions Criteria</t>
  </si>
  <si>
    <t>Potentially Recognized instrument?</t>
  </si>
  <si>
    <t>Other Criteria met?</t>
  </si>
  <si>
    <t>Subtotal Limits</t>
  </si>
  <si>
    <t>Total Amount</t>
  </si>
  <si>
    <t>Limit as % of Debt + AC</t>
  </si>
  <si>
    <t>Apply Limit to Subtotal</t>
  </si>
  <si>
    <t>S3A</t>
  </si>
  <si>
    <t>S3B</t>
  </si>
  <si>
    <t>Senior Debt</t>
  </si>
  <si>
    <t>Hybrid Instruments</t>
  </si>
  <si>
    <t>Total</t>
  </si>
  <si>
    <t>Other (not used in later calculations)</t>
  </si>
  <si>
    <t>Totals (S3C)</t>
  </si>
  <si>
    <t>Proxy Calc for Add'l Capital Allowance</t>
  </si>
  <si>
    <t>Total Gross Paid In Capital (US Insurance Entities)</t>
  </si>
  <si>
    <t>TACV of entities without capital requirements</t>
  </si>
  <si>
    <t>Available Capital</t>
  </si>
  <si>
    <t>Alternate subordination calc (=Excess of Debt over liquid assets at Top HC)</t>
  </si>
  <si>
    <t>For information:</t>
  </si>
  <si>
    <t>Total Qualifying Debt</t>
  </si>
  <si>
    <t>Downstream Estimate =min(qualifying debt, max(gross paid in, alt subord calc))</t>
  </si>
  <si>
    <t>Proxy Calculation (=Debt after subtotal limits)</t>
  </si>
  <si>
    <t>Additional capital = Max( Downstream Estimate, Proxy Calc)</t>
  </si>
  <si>
    <t>Amount recognized</t>
  </si>
  <si>
    <t>Summary of Capital Instruments On Top Adjustment</t>
  </si>
  <si>
    <t>Adjustment Before Limits</t>
  </si>
  <si>
    <t>Base Adjustment</t>
  </si>
  <si>
    <t>Note: some entries may contain doublecounting.</t>
  </si>
  <si>
    <t>Is limited?</t>
  </si>
  <si>
    <t>Core Insurance Table 1</t>
  </si>
  <si>
    <t>Gross Premium Written ($) [excluding premiums ceded to affiliates]</t>
  </si>
  <si>
    <t>Net Income ($)</t>
  </si>
  <si>
    <t>Return on Capital</t>
  </si>
  <si>
    <t>Return on Assets</t>
  </si>
  <si>
    <t>Assets ($) [includes doublecounting due to inv in subs for limited filers; for others excludes same doublecounting as available capital]</t>
  </si>
  <si>
    <t>Template Groupings</t>
  </si>
  <si>
    <t>Insurance Leverage Table</t>
  </si>
  <si>
    <t>Net Premium Written ($)</t>
  </si>
  <si>
    <t>Liabilities ($)</t>
  </si>
  <si>
    <t>Dividends $ Received/(Paid)</t>
  </si>
  <si>
    <t>Liabilities ($)/Capital &amp; Surplus</t>
  </si>
  <si>
    <t>Insurance Capital Table</t>
  </si>
  <si>
    <t>Capital &amp; Surplus</t>
  </si>
  <si>
    <t>Ratio of Actual to Required Capital</t>
  </si>
  <si>
    <t>Net Premium Written ($)/Capital &amp; Surplus</t>
  </si>
  <si>
    <t>Capital Contributions $ Received/(Paid)</t>
  </si>
  <si>
    <t>Required Capital</t>
  </si>
  <si>
    <t>Other Captive Sensitivity</t>
  </si>
  <si>
    <t>[2]</t>
  </si>
  <si>
    <t>Asset Adjustment (record asset reduction as a negative figure)</t>
  </si>
  <si>
    <t>For Available Capital</t>
  </si>
  <si>
    <t>For Calc'd Capital (at 200% of ACL level)</t>
  </si>
  <si>
    <t>Permitted</t>
  </si>
  <si>
    <t>Prescribed</t>
  </si>
  <si>
    <t>Other Regulator Discretion</t>
  </si>
  <si>
    <t>Description</t>
  </si>
  <si>
    <t>Questions and Other Narrative Descriptions or Information</t>
  </si>
  <si>
    <t>Entity Identifier of Intercompany Guarantee Issuer</t>
  </si>
  <si>
    <t>Identifier(s) of entities that are covered</t>
  </si>
  <si>
    <t>Notional Value</t>
  </si>
  <si>
    <t>Insert Further Rows as need</t>
  </si>
  <si>
    <t>Entity Identifier obligated under Capital Maintenance Agreement</t>
  </si>
  <si>
    <t>Entity Identifier of Non-Operating Holding Company</t>
  </si>
  <si>
    <t>All Goodwill</t>
  </si>
  <si>
    <t>All intangibles related to healthcare service acq</t>
  </si>
  <si>
    <t>All other intangibles</t>
  </si>
  <si>
    <t>Entity Identifier of Entity with Currency Adjustment</t>
  </si>
  <si>
    <t>Currency Type</t>
  </si>
  <si>
    <t>Conversion Rate</t>
  </si>
  <si>
    <t>Source of Conversion Rate</t>
  </si>
  <si>
    <t>Entity Identifier of Entity with IntraGroup Assets</t>
  </si>
  <si>
    <t>Amount</t>
  </si>
  <si>
    <t>Entity Identifier of Entity with Other Adjustments</t>
  </si>
  <si>
    <t>Entity Identifier with Acc't Adjustment</t>
  </si>
  <si>
    <t>Value in Inv B Col 1</t>
  </si>
  <si>
    <t>Value in Inv B Col 2</t>
  </si>
  <si>
    <t>Total Adj</t>
  </si>
  <si>
    <t>Nature of Adjustments</t>
  </si>
  <si>
    <t>Description and Amount</t>
  </si>
  <si>
    <t>Methodology for tracking / reporting down-streamed debt proceeds – Describe the approach used to report tracked down-streamed debt proceeds in Column 10 in the Capital Instruments Tab.</t>
  </si>
  <si>
    <t>Report all Schedule BA Affiliates here]</t>
  </si>
  <si>
    <t>for reference</t>
  </si>
  <si>
    <t>BA Entity Name</t>
  </si>
  <si>
    <t>Parent ID</t>
  </si>
  <si>
    <t>Is Parent a Sch BA entity? (Y/N)</t>
  </si>
  <si>
    <t>Financial (Y/N)</t>
  </si>
  <si>
    <t>Parent Name from Sch1</t>
  </si>
  <si>
    <t>Report all Schedule A Affiliates here]</t>
  </si>
  <si>
    <t>Is Parent a Sch A entity? (Y/N)</t>
  </si>
  <si>
    <t>Any other comments on your submission that are not addressed by the other questions above?</t>
  </si>
  <si>
    <t>Unscaled [@200%]</t>
  </si>
  <si>
    <t>Unscaled [@300%]</t>
  </si>
  <si>
    <t>GCC Scaled with ERR [@ 200% ACL Level]</t>
  </si>
  <si>
    <t>GCC Scaled with ERR [@ 300% ACL Level]</t>
  </si>
  <si>
    <t>How to Adjust?</t>
  </si>
  <si>
    <t>Scalar</t>
  </si>
  <si>
    <t>Regime Type</t>
  </si>
  <si>
    <t>RBC Filing U.S. Insurer (Life)</t>
  </si>
  <si>
    <t>Pure Scalar</t>
  </si>
  <si>
    <t>XS Scalar</t>
  </si>
  <si>
    <t>Risk Based</t>
  </si>
  <si>
    <t>RBC Filing U.S. Insurer (P&amp;C)</t>
  </si>
  <si>
    <t>RBC Filing U.S. Insurer (Health)</t>
  </si>
  <si>
    <t>RBC Filing U.S. Insurer (Other)</t>
  </si>
  <si>
    <t xml:space="preserve">U.S. Mortgage Guaranty Insurers </t>
  </si>
  <si>
    <t>U.S. Title Insurers</t>
  </si>
  <si>
    <t xml:space="preserve">Other Non-RBC Filing U.S. Insurers </t>
  </si>
  <si>
    <t>RBC filing (U.S. Captive)</t>
  </si>
  <si>
    <t>Canada - Life</t>
  </si>
  <si>
    <t>Canada - P&amp;C</t>
  </si>
  <si>
    <t>Bermuda - Other</t>
  </si>
  <si>
    <t>Bermuda - Commercial Insurers</t>
  </si>
  <si>
    <t>Japan - Life</t>
  </si>
  <si>
    <t>Japan - Non-Life</t>
  </si>
  <si>
    <t>Japan - Health</t>
  </si>
  <si>
    <t>Solvency II (EU) - Life</t>
  </si>
  <si>
    <t>Solvency II (EU) - Non-Life</t>
  </si>
  <si>
    <t>Solvency II (UK) - Life</t>
  </si>
  <si>
    <t>Solvency II (UK) - Non-Life</t>
  </si>
  <si>
    <t>Australia - All</t>
  </si>
  <si>
    <t>Switzerland - Life</t>
  </si>
  <si>
    <t>Switzerland - Non-Life</t>
  </si>
  <si>
    <t>Hong Kong - Life</t>
  </si>
  <si>
    <t>Hong Kong - Non-Life</t>
  </si>
  <si>
    <t>Singapore - All</t>
  </si>
  <si>
    <t>Chinese Taipei - All</t>
  </si>
  <si>
    <t>South Africa - Life</t>
  </si>
  <si>
    <t>South Africa - Composite</t>
  </si>
  <si>
    <t>South Africa - Non-Life</t>
  </si>
  <si>
    <t>Mexico</t>
  </si>
  <si>
    <t>China</t>
  </si>
  <si>
    <t>South Korea</t>
  </si>
  <si>
    <t>Malaysia</t>
  </si>
  <si>
    <t>Carrying Value</t>
  </si>
  <si>
    <t>Non-Risk Based</t>
  </si>
  <si>
    <t>Chile</t>
  </si>
  <si>
    <t>India</t>
  </si>
  <si>
    <t>Brazil</t>
  </si>
  <si>
    <t>Argentina</t>
  </si>
  <si>
    <t>Colombia</t>
  </si>
  <si>
    <t>Indonesia</t>
  </si>
  <si>
    <t>Thailand</t>
  </si>
  <si>
    <t>Barbados</t>
  </si>
  <si>
    <t>Regime A</t>
  </si>
  <si>
    <t>Regime B</t>
  </si>
  <si>
    <t>Regime C</t>
  </si>
  <si>
    <t>Regime D</t>
  </si>
  <si>
    <t>New Zealand</t>
  </si>
  <si>
    <t>SCALAR CALCULATIONS</t>
  </si>
  <si>
    <t>Included?</t>
  </si>
  <si>
    <t>Included Ins/Bank?</t>
  </si>
  <si>
    <t>Entity Cat. Code</t>
  </si>
  <si>
    <t>Revenue</t>
  </si>
  <si>
    <t xml:space="preserve">Adj Carrying Value </t>
  </si>
  <si>
    <t xml:space="preserve">Adj Capital Calculation </t>
  </si>
  <si>
    <t xml:space="preserve">Unadj Carrying Value </t>
  </si>
  <si>
    <t xml:space="preserve">Unadj Capital Calculation </t>
  </si>
  <si>
    <t>Scaling Type</t>
  </si>
  <si>
    <t>Scaled and calibrated CC</t>
  </si>
  <si>
    <t>Scaled TAC</t>
  </si>
  <si>
    <t>Scaled TAC [Note will serve as TAC for all XS options]</t>
  </si>
  <si>
    <t>Parent Entity Category</t>
  </si>
  <si>
    <t>Parent Entity Category Type</t>
  </si>
  <si>
    <t>N/A</t>
  </si>
  <si>
    <t>Calc Capital for Non-Insurance (Included Entities Unless Stated Otherwise)</t>
  </si>
  <si>
    <t>Gross Current Year Revenue</t>
  </si>
  <si>
    <t>3 year avg Revenue</t>
  </si>
  <si>
    <t>Available Capital (AC)</t>
  </si>
  <si>
    <t>Reported Calc Capital (CC)</t>
  </si>
  <si>
    <t>Exposure Base</t>
  </si>
  <si>
    <t>Factor</t>
  </si>
  <si>
    <t>GCC</t>
  </si>
  <si>
    <t>For Sensitivity Test @300% Level</t>
  </si>
  <si>
    <t>Alt Exposure Based</t>
  </si>
  <si>
    <t>Alt Factor</t>
  </si>
  <si>
    <t>Alt Calc For non-fin</t>
  </si>
  <si>
    <t>HoldCo</t>
  </si>
  <si>
    <t>Non-operating Holding Co.</t>
  </si>
  <si>
    <t>Reported AC</t>
  </si>
  <si>
    <t>Fin</t>
  </si>
  <si>
    <t>Bank (Basel III)</t>
  </si>
  <si>
    <t>Reported CC</t>
  </si>
  <si>
    <t>Bank (Other)</t>
  </si>
  <si>
    <r>
      <t xml:space="preserve">Asset Manager/Registered Investment Advisor  </t>
    </r>
    <r>
      <rPr>
        <b/>
        <sz val="10"/>
        <color rgb="FF000000"/>
        <rFont val="Times New Roman"/>
        <family val="1"/>
      </rPr>
      <t xml:space="preserve">- High Risk </t>
    </r>
  </si>
  <si>
    <t>Avg Revenue</t>
  </si>
  <si>
    <t>Asset Manager/Registered Investment Advisor  - Medium Risk</t>
  </si>
  <si>
    <t xml:space="preserve"> Financial Entity with a Regulatory Capital Requirement</t>
  </si>
  <si>
    <r>
      <t>Other Fin without Reg Cap Req</t>
    </r>
    <r>
      <rPr>
        <b/>
        <sz val="10"/>
        <color rgb="FF000000"/>
        <rFont val="Times New Roman"/>
        <family val="1"/>
      </rPr>
      <t xml:space="preserve"> – High Risk</t>
    </r>
  </si>
  <si>
    <t>Other Fin without Reg Cap Req -Medium Risk</t>
  </si>
  <si>
    <t>Other Fin without Reg Cap Req – Low Risk</t>
  </si>
  <si>
    <t>Other</t>
  </si>
  <si>
    <t>Other Non-Ins/Non-Fin with Material Risk</t>
  </si>
  <si>
    <t>Other Non-Ins/Non-Fin without Material Risk</t>
  </si>
  <si>
    <t>Predominantly?</t>
  </si>
  <si>
    <t>Excluded</t>
  </si>
  <si>
    <t>Entities requested but not approved for exclusion</t>
  </si>
  <si>
    <t>Type</t>
  </si>
  <si>
    <t>Detailed Breakdown (pre-adjustment for capital instruments)</t>
  </si>
  <si>
    <t>GCC at 200% (Scaled Using ERR)</t>
  </si>
  <si>
    <t>GCC at 300% (Sensitivity Test Scaled Using ERR)</t>
  </si>
  <si>
    <t>Unscaled at 200% (Sensitivity Test)</t>
  </si>
  <si>
    <t>Unscaled at 300% (Sensitivity Test)</t>
  </si>
  <si>
    <t>Calc Capital (CC)</t>
  </si>
  <si>
    <t>AC/CC</t>
  </si>
  <si>
    <t>Summ_Ent_1</t>
  </si>
  <si>
    <t>US Ins</t>
  </si>
  <si>
    <t>Non-US Ins</t>
  </si>
  <si>
    <t>Total (Adjusted for Debt)</t>
  </si>
  <si>
    <t>GCC Results</t>
  </si>
  <si>
    <t>GCC Results (RBC at 200% ACL)</t>
  </si>
  <si>
    <t>Unscaled GCC Results ( RBC at 200% ACL)</t>
  </si>
  <si>
    <t>For information (Unscaled GCC using RBC at 100% )</t>
  </si>
  <si>
    <t>Avail Cap</t>
  </si>
  <si>
    <t>Calc Cap</t>
  </si>
  <si>
    <t>AC / (CC)</t>
  </si>
  <si>
    <t>Top Level Company (Pre-Adj)</t>
  </si>
  <si>
    <t>Total ( w/o Capital Instruments)</t>
  </si>
  <si>
    <t>GCC Capital</t>
  </si>
  <si>
    <t>Sensitivity Analysis</t>
  </si>
  <si>
    <t>Impact</t>
  </si>
  <si>
    <t>[1] GCC with RBC at 300% of ACL (scaled)</t>
  </si>
  <si>
    <t>[2] Excluded NI/NF entities without material risk</t>
  </si>
  <si>
    <t>[3] Permitted Practices</t>
  </si>
  <si>
    <t>[4] Prescribed Practices</t>
  </si>
  <si>
    <t>[5a] Unscaled with RBC at 200% ACL</t>
  </si>
  <si>
    <t>[5b] Unscaled with RBC at 300% ACL</t>
  </si>
  <si>
    <t>[6] Alternative Capital Calc for Non-Fin Entities</t>
  </si>
  <si>
    <t>[7] Captives other than XXX/AXXX</t>
  </si>
  <si>
    <t>[8] Regulatory Discretion</t>
  </si>
  <si>
    <t>Capital for hi-level groupings</t>
  </si>
  <si>
    <t>GCC Breakdown</t>
  </si>
  <si>
    <t xml:space="preserve">GCC </t>
  </si>
  <si>
    <t>Sensitivity Test Unscaled at 200% of ACL</t>
  </si>
  <si>
    <t>Sensitivity Test Unscaled at 300% of ACL</t>
  </si>
  <si>
    <t>Debt/Equity Metric</t>
  </si>
  <si>
    <t>Debt</t>
  </si>
  <si>
    <t>Equity</t>
  </si>
  <si>
    <t>Ratio</t>
  </si>
  <si>
    <t>Outstanding Debt vs Total Equity (incl &amp; excl)</t>
  </si>
  <si>
    <t>Allowed Debt vs Included Equity</t>
  </si>
  <si>
    <t>Total x Other</t>
  </si>
  <si>
    <t>Info Proxy Calc Including "Other"</t>
  </si>
  <si>
    <t>for testing</t>
  </si>
  <si>
    <t>75% of Adj AC</t>
  </si>
  <si>
    <t>Stress</t>
  </si>
  <si>
    <t>Base</t>
  </si>
  <si>
    <t>Stress 1A (10% Decline In AC for non-HC)</t>
  </si>
  <si>
    <t>Stress 1B (20% Decline In AC for non-HC)</t>
  </si>
  <si>
    <t>Stress 2A (Increase in Revenue of Financial Entities)</t>
  </si>
  <si>
    <t>Stress 2B (Decrease in Revenue of Financial Entities)</t>
  </si>
  <si>
    <t>Stress 3 (TBD)</t>
  </si>
  <si>
    <t>Stress Total</t>
  </si>
  <si>
    <t xml:space="preserve">Income &amp; Leverage Table </t>
  </si>
  <si>
    <t>Liabilities</t>
  </si>
  <si>
    <t>Liabilities to Equity/C&amp;S</t>
  </si>
  <si>
    <t>Non-Ins, Non-fin</t>
  </si>
  <si>
    <t xml:space="preserve">Overall Capital Table </t>
  </si>
  <si>
    <t>Equity ($)</t>
  </si>
  <si>
    <t>Equity Allocation (%)</t>
  </si>
  <si>
    <t>Only include Subtotals for insurance/financial entities</t>
  </si>
  <si>
    <t>Include/Exclude?</t>
  </si>
  <si>
    <t>Grouping Category</t>
  </si>
  <si>
    <t>Parent entity included in total (for Summary 4 only)</t>
  </si>
  <si>
    <t>Grouping Alternative</t>
  </si>
  <si>
    <t>Available Capital Resources</t>
  </si>
  <si>
    <t>Adj Carrying Value</t>
  </si>
  <si>
    <t>Calculated Base Capital</t>
  </si>
  <si>
    <t>Calculated Base Capital at 1x ACL</t>
  </si>
  <si>
    <t>Adj Calc Capital</t>
  </si>
  <si>
    <t>Count</t>
  </si>
  <si>
    <t>Exclude</t>
  </si>
  <si>
    <t>High Level Subtotals</t>
  </si>
  <si>
    <t>1 Domestic  Subj to RBC</t>
  </si>
  <si>
    <t xml:space="preserve">  SUBTOTAL</t>
  </si>
  <si>
    <t>2 Dom Subj to regulation</t>
  </si>
  <si>
    <t>3 Int'l Subj to Reg</t>
  </si>
  <si>
    <t>4 Non-Reg (Material)</t>
  </si>
  <si>
    <t>5 Holding Company</t>
  </si>
  <si>
    <t>6 Non-Reg (Not Material)</t>
  </si>
  <si>
    <t>7 Financial</t>
  </si>
  <si>
    <t>Entity Category Level Subtotals</t>
  </si>
  <si>
    <t>Non-Insurer Holding Company</t>
  </si>
  <si>
    <t xml:space="preserve">  SUB-SUBTOTAL</t>
  </si>
  <si>
    <t>Other Financial Entity without a Regulatory Capital Requirement</t>
  </si>
  <si>
    <t xml:space="preserve">Asset Manager/Registered Investment Advisor   </t>
  </si>
  <si>
    <t>Schedule A and BA Directly or Indirectly Owned Financial Affiliates </t>
  </si>
  <si>
    <t>Schedule A and BA Directly Owned Material Non-Financial Affiliates </t>
  </si>
  <si>
    <t>Entity Details</t>
  </si>
  <si>
    <t>Notes on Summary</t>
  </si>
  <si>
    <t>*This is a 'Pivot Table'. Right-click and select 'Refresh' to populate.</t>
  </si>
  <si>
    <t>*Figures are unscaled</t>
  </si>
  <si>
    <t>Include</t>
  </si>
  <si>
    <t>Regulation</t>
  </si>
  <si>
    <t>Sum of Available Capital Resources</t>
  </si>
  <si>
    <t>Calc Base Capital</t>
  </si>
  <si>
    <t>Calc Base Capital (at 1x ACL)</t>
  </si>
  <si>
    <t>Sum of Ratio</t>
  </si>
  <si>
    <t>Sum of Ratio at (1x ACL)</t>
  </si>
  <si>
    <t/>
  </si>
  <si>
    <t>Entity Category Code</t>
  </si>
  <si>
    <t>Type of Entity</t>
  </si>
  <si>
    <t>Grouping</t>
  </si>
  <si>
    <t>Grouping Suggested for Alternative</t>
  </si>
  <si>
    <t>Prior Name</t>
  </si>
  <si>
    <t>2020 AM Category</t>
  </si>
  <si>
    <t>Y/N</t>
  </si>
  <si>
    <t>Zero Valued for RBC</t>
  </si>
  <si>
    <t>All</t>
  </si>
  <si>
    <t>Co Code Type</t>
  </si>
  <si>
    <t>Included</t>
  </si>
  <si>
    <t xml:space="preserve">List of US States/Territories combined with World Bank list of countries (with Chinese Taipei, Falkland Islands added) as in 2017 IAIS ICS FT: http://data.worldbank.org/country </t>
  </si>
  <si>
    <t>Surplus Notes (or similar)</t>
  </si>
  <si>
    <t>Y</t>
  </si>
  <si>
    <t>Non-Admitted (Direct or Indirect)</t>
  </si>
  <si>
    <t>Included Only</t>
  </si>
  <si>
    <t>NAIC Co Code</t>
  </si>
  <si>
    <t>RBC Filing US Insurer</t>
  </si>
  <si>
    <t>FEIN</t>
  </si>
  <si>
    <t>US -- Alabama</t>
  </si>
  <si>
    <t>ISO Legal Entity ID</t>
  </si>
  <si>
    <t>US -- Alaska</t>
  </si>
  <si>
    <t>Volunteer Defined</t>
  </si>
  <si>
    <t>US -- Arizona</t>
  </si>
  <si>
    <t>US -- Arkansas</t>
  </si>
  <si>
    <t>NEW</t>
  </si>
  <si>
    <t>Capital</t>
  </si>
  <si>
    <t>Y/N/N/A</t>
  </si>
  <si>
    <t>US -- California</t>
  </si>
  <si>
    <t>Liability</t>
  </si>
  <si>
    <t>&lt;Select Scaling Option&gt;</t>
  </si>
  <si>
    <t>offset</t>
  </si>
  <si>
    <t>US -- Colorado</t>
  </si>
  <si>
    <t>Non RBC Filing US Insurer</t>
  </si>
  <si>
    <t>Non RBC filing US. Insurer (Except Captives)</t>
  </si>
  <si>
    <t>Non RBC filing U.S. Insurer</t>
  </si>
  <si>
    <t>Intragroup</t>
  </si>
  <si>
    <t>No Scaling</t>
  </si>
  <si>
    <t>US -- Connecticut</t>
  </si>
  <si>
    <t>RBC filing US. Insurer (AG48 Captive)</t>
  </si>
  <si>
    <t>X</t>
  </si>
  <si>
    <t>Prelim 1</t>
  </si>
  <si>
    <t>US -- Delaware</t>
  </si>
  <si>
    <t>Prelim 2</t>
  </si>
  <si>
    <t>US -- Florida</t>
  </si>
  <si>
    <t>Canadian - P&amp;C</t>
  </si>
  <si>
    <t>Canadian -  P&amp;C</t>
  </si>
  <si>
    <t>Prelim 3</t>
  </si>
  <si>
    <t>US -- Georgia</t>
  </si>
  <si>
    <t>Life</t>
  </si>
  <si>
    <t>Prelim 4</t>
  </si>
  <si>
    <t>US -- Hawaii</t>
  </si>
  <si>
    <t>P&amp;C</t>
  </si>
  <si>
    <t>US -- Idaho</t>
  </si>
  <si>
    <t>Health</t>
  </si>
  <si>
    <t>US -- Illinois</t>
  </si>
  <si>
    <t>US -- Indiana</t>
  </si>
  <si>
    <t>US -- Iowa</t>
  </si>
  <si>
    <t>Solvency II - Life</t>
  </si>
  <si>
    <t>US -- Kansas</t>
  </si>
  <si>
    <t>Solvency II - Non-Life</t>
  </si>
  <si>
    <t>US -- Kentucky</t>
  </si>
  <si>
    <t>US -- Louisiana</t>
  </si>
  <si>
    <t>US -- Maine</t>
  </si>
  <si>
    <t>US -- Maryland</t>
  </si>
  <si>
    <t>US -- Massachusetts</t>
  </si>
  <si>
    <t>US -- Michigan</t>
  </si>
  <si>
    <t>US -- Minnesota</t>
  </si>
  <si>
    <t>US -- Mississippi</t>
  </si>
  <si>
    <t>US -- Missouri</t>
  </si>
  <si>
    <t>US -- Montana</t>
  </si>
  <si>
    <t>US -- Nebraska</t>
  </si>
  <si>
    <t>US -- Nevada</t>
  </si>
  <si>
    <t>US -- New Hampshire</t>
  </si>
  <si>
    <t>US -- New Jersey</t>
  </si>
  <si>
    <t>US -- New Mexico</t>
  </si>
  <si>
    <t>US -- New York</t>
  </si>
  <si>
    <t>US -- North Carolina</t>
  </si>
  <si>
    <t>US -- North Dakota</t>
  </si>
  <si>
    <t>US -- Ohio</t>
  </si>
  <si>
    <t>US -- Oklahoma</t>
  </si>
  <si>
    <t>US -- Oregon</t>
  </si>
  <si>
    <t>US -- Pennsylvania</t>
  </si>
  <si>
    <t>US -- Rhode Island</t>
  </si>
  <si>
    <t>US -- South Carolina</t>
  </si>
  <si>
    <t>US -- South Dakota</t>
  </si>
  <si>
    <t>US -- Tennessee</t>
  </si>
  <si>
    <t>US -- Texas</t>
  </si>
  <si>
    <t>US -- Utah</t>
  </si>
  <si>
    <t>US -- Vermont</t>
  </si>
  <si>
    <t>Regime E</t>
  </si>
  <si>
    <t>US -- Virginia</t>
  </si>
  <si>
    <t>Bank</t>
  </si>
  <si>
    <t>US -- Washington</t>
  </si>
  <si>
    <t>US -- West Virginia</t>
  </si>
  <si>
    <t>Other Financial Entity</t>
  </si>
  <si>
    <t>Other Regulated Financial Entity</t>
  </si>
  <si>
    <t>US -- Wisconsin</t>
  </si>
  <si>
    <t>US -- Wyoming</t>
  </si>
  <si>
    <t>US -- American Samoa</t>
  </si>
  <si>
    <t>Other Unregulated Financial Entity</t>
  </si>
  <si>
    <t>US -- Washington DC</t>
  </si>
  <si>
    <t>US -- Guam</t>
  </si>
  <si>
    <t>US -- Marianas Islands</t>
  </si>
  <si>
    <t xml:space="preserve">Other Non-regulated with Material Risk </t>
  </si>
  <si>
    <t>US -- Puerto</t>
  </si>
  <si>
    <t xml:space="preserve">Other Non-regulated without Material Risk </t>
  </si>
  <si>
    <t>US -- US Virgin Islands</t>
  </si>
  <si>
    <t>Blank1</t>
  </si>
  <si>
    <t>Afghanistan</t>
  </si>
  <si>
    <t>Blank2</t>
  </si>
  <si>
    <t>Albania</t>
  </si>
  <si>
    <t>Blank3</t>
  </si>
  <si>
    <t>Algeria</t>
  </si>
  <si>
    <t>American Samoa</t>
  </si>
  <si>
    <t>Andean Region</t>
  </si>
  <si>
    <t>Andorra</t>
  </si>
  <si>
    <t>Angola</t>
  </si>
  <si>
    <t>Antigua and Barbuda</t>
  </si>
  <si>
    <t>Armenia</t>
  </si>
  <si>
    <t>Aruba</t>
  </si>
  <si>
    <t>Australia</t>
  </si>
  <si>
    <t>Austria</t>
  </si>
  <si>
    <t>Azerbaijan</t>
  </si>
  <si>
    <t>Bahamas, The</t>
  </si>
  <si>
    <t>Bahrain</t>
  </si>
  <si>
    <t>Bangladesh</t>
  </si>
  <si>
    <t>Belarus</t>
  </si>
  <si>
    <t>Belgium</t>
  </si>
  <si>
    <t>Belize</t>
  </si>
  <si>
    <t>Benin</t>
  </si>
  <si>
    <t>Bermuda</t>
  </si>
  <si>
    <t>Bhutan</t>
  </si>
  <si>
    <t>Bolivia</t>
  </si>
  <si>
    <t>Bosnia and Herzegovina</t>
  </si>
  <si>
    <t>Botswana</t>
  </si>
  <si>
    <t>Brunei Darussalam</t>
  </si>
  <si>
    <t>Bulgaria</t>
  </si>
  <si>
    <t>Burkina Faso</t>
  </si>
  <si>
    <t>Burundi</t>
  </si>
  <si>
    <t>Cabo Verde</t>
  </si>
  <si>
    <t>Cambodia</t>
  </si>
  <si>
    <t>Cameroon</t>
  </si>
  <si>
    <t>Canada</t>
  </si>
  <si>
    <t>Cayman Islands</t>
  </si>
  <si>
    <t>Central African Republic</t>
  </si>
  <si>
    <t>Chad</t>
  </si>
  <si>
    <t>Chinese Taipei</t>
  </si>
  <si>
    <t>Comoros</t>
  </si>
  <si>
    <t>Congo, Dem. Rep.</t>
  </si>
  <si>
    <t>Congo, Rep.</t>
  </si>
  <si>
    <t>Costa Rica</t>
  </si>
  <si>
    <t>Cote d'Ivoire</t>
  </si>
  <si>
    <t>Croatia</t>
  </si>
  <si>
    <t>Cuba</t>
  </si>
  <si>
    <t>Curacao</t>
  </si>
  <si>
    <t>Cyprus</t>
  </si>
  <si>
    <t>Czech Republic</t>
  </si>
  <si>
    <t>Denmark</t>
  </si>
  <si>
    <t>Djibouti</t>
  </si>
  <si>
    <t>Dominica</t>
  </si>
  <si>
    <t>Dominican Republic</t>
  </si>
  <si>
    <t>Ecuador</t>
  </si>
  <si>
    <t>Egypt, Arab Rep.</t>
  </si>
  <si>
    <t>El Salvador</t>
  </si>
  <si>
    <t>Equatorial Guinea</t>
  </si>
  <si>
    <t>Eritrea</t>
  </si>
  <si>
    <t>Estonia</t>
  </si>
  <si>
    <t>Ethiopia</t>
  </si>
  <si>
    <t>Faeroe Islands</t>
  </si>
  <si>
    <t>Falkland Islands</t>
  </si>
  <si>
    <t>Fiji</t>
  </si>
  <si>
    <t>Finland</t>
  </si>
  <si>
    <t>France</t>
  </si>
  <si>
    <t>French Polynesia</t>
  </si>
  <si>
    <t>Gabon</t>
  </si>
  <si>
    <t>Gambia, The</t>
  </si>
  <si>
    <t>Georgia</t>
  </si>
  <si>
    <t>Germany</t>
  </si>
  <si>
    <t>Ghana</t>
  </si>
  <si>
    <t>Greece</t>
  </si>
  <si>
    <t>Greenland</t>
  </si>
  <si>
    <t>Grenada</t>
  </si>
  <si>
    <t>Guam</t>
  </si>
  <si>
    <t>Guatemala</t>
  </si>
  <si>
    <t>Guinea</t>
  </si>
  <si>
    <t>Guinea-Bissau</t>
  </si>
  <si>
    <t>Guyana</t>
  </si>
  <si>
    <t>Haiti</t>
  </si>
  <si>
    <t>Honduras</t>
  </si>
  <si>
    <t>Hong Kong SAR, China</t>
  </si>
  <si>
    <t>Hungary</t>
  </si>
  <si>
    <t>Iceland</t>
  </si>
  <si>
    <t>Iran, Islamic Rep.</t>
  </si>
  <si>
    <t>Iraq</t>
  </si>
  <si>
    <t>Ireland</t>
  </si>
  <si>
    <t>Isle of Man</t>
  </si>
  <si>
    <t>Israel</t>
  </si>
  <si>
    <t>Italy</t>
  </si>
  <si>
    <t>Jamaica</t>
  </si>
  <si>
    <t>Japan</t>
  </si>
  <si>
    <t>Jordan</t>
  </si>
  <si>
    <t>Kazakhstan</t>
  </si>
  <si>
    <t>Kenya</t>
  </si>
  <si>
    <t>Kiribati</t>
  </si>
  <si>
    <t>Korea, Dem. Rep.</t>
  </si>
  <si>
    <t>Korea, Rep.</t>
  </si>
  <si>
    <t>Kuwait</t>
  </si>
  <si>
    <t>Kyrgyz Republic</t>
  </si>
  <si>
    <t>Lao PDR</t>
  </si>
  <si>
    <t>Latvia</t>
  </si>
  <si>
    <t>Lebanon</t>
  </si>
  <si>
    <t>Lesotho</t>
  </si>
  <si>
    <t>Liberia</t>
  </si>
  <si>
    <t>Libya</t>
  </si>
  <si>
    <t>Liechtenstein</t>
  </si>
  <si>
    <t>Lithuania</t>
  </si>
  <si>
    <t>Luxembourg</t>
  </si>
  <si>
    <t>Macao SAR, China</t>
  </si>
  <si>
    <t>Macedonia, FYR</t>
  </si>
  <si>
    <t>Madagascar</t>
  </si>
  <si>
    <t>Malawi</t>
  </si>
  <si>
    <t>Maldives</t>
  </si>
  <si>
    <t>Mali</t>
  </si>
  <si>
    <t>Malta</t>
  </si>
  <si>
    <t>Marshall Islands</t>
  </si>
  <si>
    <t>Mauritania</t>
  </si>
  <si>
    <t>Mauritius</t>
  </si>
  <si>
    <t>Micronesia, Fed. Sts.</t>
  </si>
  <si>
    <t>Moldova</t>
  </si>
  <si>
    <t>Monaco</t>
  </si>
  <si>
    <t>Mongolia</t>
  </si>
  <si>
    <t>Montenegro</t>
  </si>
  <si>
    <t>Morocco</t>
  </si>
  <si>
    <t>Mozambique</t>
  </si>
  <si>
    <t>Myanmar</t>
  </si>
  <si>
    <t>Namibia</t>
  </si>
  <si>
    <t>Nepal</t>
  </si>
  <si>
    <t>Netherlands</t>
  </si>
  <si>
    <t>New Caledonia</t>
  </si>
  <si>
    <t>Nicaragua</t>
  </si>
  <si>
    <t>Niger</t>
  </si>
  <si>
    <t>Nigeria</t>
  </si>
  <si>
    <t>Northern Mariana Islands</t>
  </si>
  <si>
    <t>Norway</t>
  </si>
  <si>
    <t>Oman</t>
  </si>
  <si>
    <t>Pakistan</t>
  </si>
  <si>
    <t>Palau</t>
  </si>
  <si>
    <t>Panama</t>
  </si>
  <si>
    <t>Papua New Guinea</t>
  </si>
  <si>
    <t>Paraguay</t>
  </si>
  <si>
    <t>Peru</t>
  </si>
  <si>
    <t>Philippines</t>
  </si>
  <si>
    <t>Poland</t>
  </si>
  <si>
    <t>Portugal</t>
  </si>
  <si>
    <t>Puerto Rico</t>
  </si>
  <si>
    <t>Qatar</t>
  </si>
  <si>
    <t>Romania</t>
  </si>
  <si>
    <t>Russian Federation</t>
  </si>
  <si>
    <t>Rwanda</t>
  </si>
  <si>
    <t>Samoa</t>
  </si>
  <si>
    <t>San Marino</t>
  </si>
  <si>
    <t>Sao Tome and Principe</t>
  </si>
  <si>
    <t>Saudi Arabia</t>
  </si>
  <si>
    <t>Senegal</t>
  </si>
  <si>
    <t>Serbia</t>
  </si>
  <si>
    <t>Seychelles</t>
  </si>
  <si>
    <t>Sierra Leone</t>
  </si>
  <si>
    <t>Singapore</t>
  </si>
  <si>
    <t>Sint Maarten (Dutch part)</t>
  </si>
  <si>
    <t>Slovak Republic</t>
  </si>
  <si>
    <t>Slovenia</t>
  </si>
  <si>
    <t>Solomon Islands</t>
  </si>
  <si>
    <t>Somalia</t>
  </si>
  <si>
    <t>South Africa</t>
  </si>
  <si>
    <t>South Sudan</t>
  </si>
  <si>
    <t>Spain</t>
  </si>
  <si>
    <t>Sri Lanka</t>
  </si>
  <si>
    <t>St. Kitts and Nevis</t>
  </si>
  <si>
    <t>St. Lucia</t>
  </si>
  <si>
    <t>St. Martin (French part)</t>
  </si>
  <si>
    <t>St. Vincent and the Grenadines</t>
  </si>
  <si>
    <t>Sudan</t>
  </si>
  <si>
    <t>Suriname</t>
  </si>
  <si>
    <t>Swaziland</t>
  </si>
  <si>
    <t>Sweden</t>
  </si>
  <si>
    <t>Switzerland</t>
  </si>
  <si>
    <t>Syrian Arab Republic</t>
  </si>
  <si>
    <t>Tajikistan</t>
  </si>
  <si>
    <t>Tanzania</t>
  </si>
  <si>
    <t>Timor-Leste</t>
  </si>
  <si>
    <t>Togo</t>
  </si>
  <si>
    <t>Tonga</t>
  </si>
  <si>
    <t>Trinidad and Tobago</t>
  </si>
  <si>
    <t>Tunisia</t>
  </si>
  <si>
    <t>Turkey</t>
  </si>
  <si>
    <t>Turkmenistan</t>
  </si>
  <si>
    <t>Turks and Caicos Islands</t>
  </si>
  <si>
    <t>Tuvalu</t>
  </si>
  <si>
    <t>Uganda</t>
  </si>
  <si>
    <t>Ukraine</t>
  </si>
  <si>
    <t>United Arab Emirates</t>
  </si>
  <si>
    <t>United Kingdom</t>
  </si>
  <si>
    <t>United States</t>
  </si>
  <si>
    <t>Uruguay</t>
  </si>
  <si>
    <t>Uzbekistan</t>
  </si>
  <si>
    <t>Vanuatu</t>
  </si>
  <si>
    <t>Venezuela, RB</t>
  </si>
  <si>
    <t>Vietnam</t>
  </si>
  <si>
    <t>Virgin Islands (U.S.)</t>
  </si>
  <si>
    <t>West Bank and Gaza</t>
  </si>
  <si>
    <t>Yemen, Rep.</t>
  </si>
  <si>
    <t>Zambia</t>
  </si>
  <si>
    <t>Total Gross Paid In Capital and Contributed Surplus (U.S. Insurance Entities)</t>
  </si>
  <si>
    <t>Alternate subordination calc (=Excess of Qualifying Debt over liquid assets at Top HC)</t>
  </si>
  <si>
    <t>75% of Total Available Capital Before Addition of Debt</t>
  </si>
  <si>
    <t>V22, V23 &amp; V28</t>
  </si>
  <si>
    <t>Editorial Changes in Names</t>
  </si>
  <si>
    <t>Version 20231211</t>
  </si>
  <si>
    <t>2022 GCC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</si>
</sst>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
    <numFmt numFmtId="166" formatCode="\[0\]"/>
    <numFmt numFmtId="167" formatCode="\T0"/>
    <numFmt numFmtId="168" formatCode="\(#\)"/>
    <numFmt numFmtId="169" formatCode="&quot;$&quot;#,##0;\(&quot;$&quot;#,##0\)"/>
    <numFmt numFmtId="170" formatCode="\(0\)"/>
    <numFmt numFmtId="171" formatCode="0.000"/>
    <numFmt numFmtId="172" formatCode="_(* #,##0_);_(* \(#,##0\);_(* &quot;-&quot;??_);_(@_)"/>
  </numFmts>
  <fonts count="43"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8"/>
      <color theme="1"/>
      <name val="Arial"/>
      <family val="2"/>
    </font>
    <font>
      <b/>
      <sz val="11"/>
      <name val="Arial"/>
      <family val="2"/>
    </font>
    <font>
      <b/>
      <sz val="10"/>
      <color theme="1"/>
      <name val="Arial"/>
      <family val="2"/>
    </font>
    <font>
      <sz val="8"/>
      <name val="Arial Narrow"/>
      <family val="2"/>
    </font>
    <font>
      <b/>
      <i/>
      <sz val="8"/>
      <name val="Arial Narrow"/>
      <family val="2"/>
    </font>
    <font>
      <u/>
      <sz val="11"/>
      <color theme="10"/>
      <name val="Arial"/>
      <family val="2"/>
    </font>
    <font>
      <sz val="8"/>
      <color theme="1"/>
      <name val="Arial Narrow"/>
      <family val="2"/>
    </font>
    <font>
      <sz val="9"/>
      <name val="Times New Roman"/>
      <family val="1"/>
    </font>
    <font>
      <sz val="9"/>
      <color indexed="8"/>
      <name val="Times New Roman"/>
      <family val="1"/>
    </font>
    <font>
      <sz val="9"/>
      <color indexed="12"/>
      <name val="Times New Roman"/>
      <family val="1"/>
    </font>
    <font>
      <u/>
      <sz val="9"/>
      <name val="Times New Roman"/>
      <family val="1"/>
    </font>
    <font>
      <b/>
      <sz val="9"/>
      <name val="Times New Roman"/>
      <family val="1"/>
    </font>
    <font>
      <sz val="11"/>
      <name val="Times New Roman"/>
      <family val="1"/>
    </font>
    <font>
      <b/>
      <sz val="11"/>
      <name val="Times New Roman"/>
      <family val="1"/>
    </font>
    <font>
      <sz val="10"/>
      <name val="Times New Roman"/>
      <family val="1"/>
    </font>
    <font>
      <sz val="14"/>
      <color indexed="32"/>
      <name val="Times New Roman"/>
      <family val="1"/>
    </font>
    <font>
      <sz val="10"/>
      <color rgb="FF000000"/>
      <name val="Times New Roman"/>
      <family val="1"/>
    </font>
    <font>
      <b/>
      <sz val="10"/>
      <color rgb="FF000000"/>
      <name val="Times New Roman"/>
      <family val="1"/>
    </font>
    <font>
      <sz val="10"/>
      <color theme="1"/>
      <name val="Times New Roman"/>
      <family val="1"/>
    </font>
    <font>
      <strike/>
      <sz val="10"/>
      <color theme="1"/>
      <name val="Times New Roman"/>
      <family val="1"/>
    </font>
    <font>
      <sz val="11"/>
      <color theme="1"/>
      <name val="Times New Roman"/>
      <family val="1"/>
    </font>
    <font>
      <b/>
      <sz val="10"/>
      <color theme="1"/>
      <name val="Times New Roman"/>
      <family val="1"/>
    </font>
    <font>
      <b/>
      <i/>
      <sz val="10"/>
      <color theme="1"/>
      <name val="Times New Roman"/>
      <family val="1"/>
    </font>
    <font>
      <b/>
      <sz val="10"/>
      <name val="Times New Roman"/>
      <family val="1"/>
    </font>
    <font>
      <i/>
      <sz val="10"/>
      <color theme="1"/>
      <name val="Times New Roman"/>
      <family val="1"/>
    </font>
    <font>
      <sz val="10"/>
      <color rgb="FFFF0000"/>
      <name val="Times New Roman"/>
      <family val="1"/>
    </font>
    <font>
      <b/>
      <i/>
      <sz val="10"/>
      <name val="Times New Roman"/>
      <family val="1"/>
    </font>
    <font>
      <b/>
      <sz val="11"/>
      <color theme="1"/>
      <name val="Times New Roman"/>
      <family val="1"/>
    </font>
    <font>
      <u/>
      <sz val="8"/>
      <color rgb="FF000000"/>
      <name val="Times New Roman"/>
      <family val="1"/>
    </font>
    <font>
      <b/>
      <sz val="11"/>
      <color rgb="FF000000"/>
      <name val="Times New Roman"/>
      <family val="1"/>
    </font>
    <font>
      <sz val="11"/>
      <color rgb="FF000000"/>
      <name val="Times New Roman"/>
      <family val="1"/>
    </font>
    <font>
      <b/>
      <i/>
      <sz val="8"/>
      <color theme="1"/>
      <name val="Times New Roman"/>
      <family val="1"/>
    </font>
    <font>
      <sz val="8"/>
      <color theme="1"/>
      <name val="Times New Roman"/>
      <family val="1"/>
    </font>
    <font>
      <u/>
      <sz val="10"/>
      <color theme="1"/>
      <name val="Times New Roman"/>
      <family val="1"/>
    </font>
    <font>
      <sz val="10"/>
      <color theme="1"/>
      <name val="Calibri"/>
      <family val="2"/>
      <scheme val="minor"/>
    </font>
    <font>
      <b/>
      <sz val="10"/>
      <name val="Calibri"/>
      <family val="2"/>
      <scheme val="minor"/>
    </font>
    <font>
      <b/>
      <sz val="10"/>
      <color theme="1"/>
      <name val="Calibri"/>
      <family val="2"/>
      <scheme val="minor"/>
    </font>
    <font>
      <b/>
      <i/>
      <sz val="10"/>
      <name val="Calibri"/>
      <family val="2"/>
      <scheme val="minor"/>
    </font>
    <font>
      <b/>
      <sz val="11"/>
      <color theme="1"/>
      <name val="Calibri"/>
      <family val="2"/>
      <scheme val="minor"/>
    </font>
  </fonts>
  <fills count="24">
    <fill>
      <patternFill patternType="none"/>
    </fill>
    <fill>
      <patternFill patternType="gray125"/>
    </fill>
    <fill>
      <patternFill patternType="solid">
        <fgColor theme="0" tint="-0.149967955565050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3" tint="0.59996337778862885"/>
        <bgColor indexed="64"/>
      </patternFill>
    </fill>
    <fill>
      <patternFill patternType="solid">
        <fgColor rgb="FFF5D073"/>
        <bgColor indexed="64"/>
      </patternFill>
    </fill>
    <fill>
      <patternFill patternType="solid">
        <fgColor rgb="FFFFFF99"/>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6337778862885"/>
        <bgColor indexed="64"/>
      </patternFill>
    </fill>
    <fill>
      <patternFill patternType="solid">
        <fgColor rgb="FFF4E096"/>
        <bgColor indexed="64"/>
      </patternFill>
    </fill>
    <fill>
      <patternFill patternType="solid">
        <fgColor rgb="FFFF0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CCFFFF"/>
        <bgColor indexed="64"/>
      </patternFill>
    </fill>
    <fill>
      <patternFill patternType="solid">
        <fgColor theme="9" tint="0.39997558519241921"/>
        <bgColor indexed="64"/>
      </patternFill>
    </fill>
    <fill>
      <patternFill patternType="solid">
        <fgColor indexed="31"/>
        <bgColor indexed="64"/>
      </patternFill>
    </fill>
    <fill>
      <patternFill patternType="solid">
        <fgColor theme="0" tint="-0.249977111117893"/>
        <bgColor indexed="64"/>
      </patternFill>
    </fill>
    <fill>
      <patternFill patternType="solid">
        <fgColor rgb="FFD9D9D9"/>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indexed="64"/>
      </top>
      <bottom style="thin">
        <color rgb="FF7F7F7F"/>
      </bottom>
      <diagonal/>
    </border>
    <border>
      <left style="thin">
        <color rgb="FF7F7F7F"/>
      </left>
      <right style="thin">
        <color rgb="FF7F7F7F"/>
      </right>
      <top/>
      <bottom style="thin">
        <color rgb="FF7F7F7F"/>
      </bottom>
      <diagonal/>
    </border>
    <border>
      <left style="thin">
        <color rgb="FF7F7F7F"/>
      </left>
      <right style="thin">
        <color indexed="64"/>
      </right>
      <top/>
      <bottom style="thin">
        <color rgb="FF7F7F7F"/>
      </bottom>
      <diagonal/>
    </border>
    <border>
      <left style="thin">
        <color rgb="FF7F7F7F"/>
      </left>
      <right style="thin">
        <color indexed="64"/>
      </right>
      <top style="thin">
        <color rgb="FF7F7F7F"/>
      </top>
      <bottom style="thin">
        <color rgb="FF7F7F7F"/>
      </bottom>
      <diagonal/>
    </border>
    <border>
      <left/>
      <right style="thin">
        <color indexed="64"/>
      </right>
      <top/>
      <bottom style="thin">
        <color indexed="64"/>
      </bottom>
      <diagonal/>
    </border>
    <border>
      <left style="thin">
        <color rgb="FF7F7F7F"/>
      </left>
      <right style="thin">
        <color rgb="FF7F7F7F"/>
      </right>
      <top style="thin">
        <color rgb="FF7F7F7F"/>
      </top>
      <bottom style="thin">
        <color indexed="64"/>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rgb="FF7F7F7F"/>
      </right>
      <top style="thin">
        <color indexed="64"/>
      </top>
      <bottom style="thin">
        <color rgb="FF7F7F7F"/>
      </bottom>
      <diagonal/>
    </border>
    <border>
      <left style="thin">
        <color rgb="FF7F7F7F"/>
      </left>
      <right/>
      <top style="thin">
        <color indexed="64"/>
      </top>
      <bottom style="thin">
        <color rgb="FF7F7F7F"/>
      </bottom>
      <diagonal/>
    </border>
    <border>
      <left style="thin">
        <color indexed="64"/>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rgb="FF7F7F7F"/>
      </right>
      <top/>
      <bottom style="thin">
        <color rgb="FF7F7F7F"/>
      </bottom>
      <diagonal/>
    </border>
    <border>
      <left/>
      <right style="thin">
        <color indexed="64"/>
      </right>
      <top style="thin">
        <color rgb="FF7F7F7F"/>
      </top>
      <bottom/>
      <diagonal/>
    </border>
    <border>
      <left style="thin">
        <color rgb="FF7F7F7F"/>
      </left>
      <right style="thin">
        <color rgb="FF7F7F7F"/>
      </right>
      <top style="thin">
        <color rgb="FF7F7F7F"/>
      </top>
      <bottom/>
      <diagonal/>
    </border>
    <border>
      <left style="thin">
        <color rgb="FF7F7F7F"/>
      </left>
      <right/>
      <top/>
      <bottom/>
      <diagonal/>
    </border>
    <border>
      <left style="thin">
        <color indexed="64"/>
      </left>
      <right style="thin">
        <color indexed="64"/>
      </right>
      <top style="thin">
        <color rgb="FF7F7F7F"/>
      </top>
      <bottom/>
      <diagonal/>
    </border>
    <border>
      <left style="thin">
        <color indexed="64"/>
      </left>
      <right style="thin">
        <color rgb="FF7F7F7F"/>
      </right>
      <top/>
      <bottom style="thin">
        <color rgb="FF7F7F7F"/>
      </bottom>
      <diagonal/>
    </border>
    <border>
      <left style="thin">
        <color rgb="FF7F7F7F"/>
      </left>
      <right/>
      <top/>
      <bottom style="thin">
        <color rgb="FF7F7F7F"/>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rgb="FF7F7F7F"/>
      </top>
      <bottom/>
      <diagonal/>
    </border>
    <border>
      <left style="thin">
        <color indexed="64"/>
      </left>
      <right/>
      <top style="thin">
        <color rgb="FF7F7F7F"/>
      </top>
      <bottom/>
      <diagonal/>
    </border>
    <border>
      <left/>
      <right/>
      <top style="thin">
        <color rgb="FF7F7F7F"/>
      </top>
      <bottom style="thin">
        <color rgb="FF7F7F7F"/>
      </bottom>
      <diagonal/>
    </border>
    <border>
      <left style="thin">
        <color indexed="64"/>
      </left>
      <right style="thin">
        <color rgb="FF7F7F7F"/>
      </right>
      <top style="thin">
        <color rgb="FF7F7F7F"/>
      </top>
      <bottom/>
      <diagonal/>
    </border>
    <border>
      <left/>
      <right style="medium">
        <color indexed="64"/>
      </right>
      <top style="medium">
        <color rgb="FF7F7F7F"/>
      </top>
      <bottom/>
      <diagonal/>
    </border>
    <border>
      <left/>
      <right style="medium">
        <color indexed="64"/>
      </right>
      <top/>
      <bottom style="medium">
        <color rgb="FF7F7F7F"/>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top/>
      <bottom style="medium">
        <color indexed="64"/>
      </bottom>
      <diagonal/>
    </border>
    <border>
      <left/>
      <right/>
      <top/>
      <bottom style="medium">
        <color indexed="64"/>
      </bottom>
      <diagonal/>
    </border>
    <border>
      <left style="thin">
        <color rgb="FF7F7F7F"/>
      </left>
      <right style="thin">
        <color indexed="64"/>
      </right>
      <top style="thin">
        <color rgb="FF7F7F7F"/>
      </top>
      <bottom style="thin">
        <color indexed="64"/>
      </bottom>
      <diagonal/>
    </border>
    <border>
      <left/>
      <right/>
      <top style="hair">
        <color auto="1"/>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top style="hair">
        <color auto="1"/>
      </top>
      <bottom style="thin">
        <color indexed="64"/>
      </bottom>
      <diagonal/>
    </border>
    <border>
      <left/>
      <right style="thin">
        <color indexed="64"/>
      </right>
      <top style="hair">
        <color auto="1"/>
      </top>
      <bottom style="thin">
        <color indexed="64"/>
      </bottom>
      <diagonal/>
    </border>
    <border>
      <left style="thin">
        <color indexed="64"/>
      </left>
      <right/>
      <top/>
      <bottom style="hair">
        <color auto="1"/>
      </bottom>
      <diagonal/>
    </border>
    <border>
      <left/>
      <right/>
      <top/>
      <bottom style="hair">
        <color auto="1"/>
      </bottom>
      <diagonal/>
    </border>
    <border>
      <left/>
      <right style="thin">
        <color indexed="64"/>
      </right>
      <top/>
      <bottom style="hair">
        <color auto="1"/>
      </bottom>
      <diagonal/>
    </border>
    <border>
      <left style="thin">
        <color indexed="64"/>
      </left>
      <right/>
      <top style="hair">
        <color auto="1"/>
      </top>
      <bottom/>
      <diagonal/>
    </border>
    <border>
      <left/>
      <right/>
      <top style="hair">
        <color auto="1"/>
      </top>
      <bottom/>
      <diagonal/>
    </border>
    <border>
      <left/>
      <right style="thin">
        <color indexed="64"/>
      </right>
      <top style="hair">
        <color auto="1"/>
      </top>
      <bottom/>
      <diagonal/>
    </border>
  </borders>
  <cellStyleXfs count="28">
    <xf numFmtId="0" fontId="0" fillId="0" borderId="0"/>
    <xf numFmtId="9" fontId="1" fillId="0" borderId="0" applyFont="0" applyFill="0" applyBorder="0" applyAlignment="0" applyProtection="0"/>
    <xf numFmtId="0" fontId="2" fillId="2" borderId="2" applyFont="0" applyBorder="0" applyAlignment="0">
      <alignment horizontal="left" indent="1"/>
    </xf>
    <xf numFmtId="0" fontId="3" fillId="0" borderId="0"/>
    <xf numFmtId="164" fontId="4" fillId="4" borderId="3" applyNumberFormat="0" applyBorder="0">
      <alignment vertical="center"/>
    </xf>
    <xf numFmtId="165" fontId="3" fillId="5" borderId="0" applyBorder="0">
      <alignment vertical="center"/>
      <protection locked="0"/>
    </xf>
    <xf numFmtId="165" fontId="3" fillId="6" borderId="0" applyFont="0" applyBorder="0">
      <alignment vertical="center"/>
      <protection locked="0"/>
    </xf>
    <xf numFmtId="165" fontId="5" fillId="7" borderId="4" applyFont="0" applyBorder="0">
      <alignment vertical="center"/>
      <protection locked="0"/>
    </xf>
    <xf numFmtId="165" fontId="6" fillId="8" borderId="4">
      <alignment horizontal="center" vertical="center"/>
      <protection locked="0"/>
    </xf>
    <xf numFmtId="0" fontId="2" fillId="11" borderId="0">
      <alignment horizontal="center" vertical="center"/>
    </xf>
    <xf numFmtId="165" fontId="3" fillId="12" borderId="0" applyNumberFormat="0" applyFont="0" applyBorder="0">
      <alignment vertical="center"/>
      <protection locked="0"/>
    </xf>
    <xf numFmtId="164" fontId="4" fillId="4" borderId="3" applyNumberFormat="0" applyBorder="0">
      <alignment vertical="center"/>
    </xf>
    <xf numFmtId="167" fontId="7" fillId="2" borderId="11">
      <alignment horizontal="center" vertical="center"/>
    </xf>
    <xf numFmtId="166" fontId="8" fillId="2" borderId="3">
      <alignment horizontal="center" vertical="center"/>
    </xf>
    <xf numFmtId="165" fontId="5" fillId="7" borderId="4" applyFont="0" applyBorder="0">
      <alignment vertical="center"/>
    </xf>
    <xf numFmtId="165" fontId="3" fillId="12" borderId="0" applyNumberFormat="0" applyFont="0" applyBorder="0">
      <alignment vertical="center"/>
      <protection locked="0"/>
    </xf>
    <xf numFmtId="165" fontId="3" fillId="13" borderId="0" applyFont="0" applyBorder="0">
      <alignment vertical="center"/>
    </xf>
    <xf numFmtId="165" fontId="6" fillId="8" borderId="4">
      <alignment horizontal="center" vertical="center"/>
    </xf>
    <xf numFmtId="0" fontId="3" fillId="5" borderId="0" applyFont="0" applyBorder="0">
      <alignment horizontal="center" vertical="center"/>
      <protection locked="0"/>
    </xf>
    <xf numFmtId="0" fontId="9" fillId="0" borderId="0" applyNumberFormat="0" applyFill="0" applyBorder="0" applyAlignment="0" applyProtection="0"/>
    <xf numFmtId="0" fontId="2" fillId="0" borderId="0" applyNumberFormat="0" applyFont="0" applyFill="0" applyBorder="0" applyAlignment="0" applyProtection="0"/>
    <xf numFmtId="0" fontId="2" fillId="0" borderId="0"/>
    <xf numFmtId="166" fontId="10" fillId="2" borderId="0" applyBorder="0">
      <alignment horizontal="center" vertical="center"/>
    </xf>
    <xf numFmtId="0" fontId="2" fillId="11" borderId="0">
      <alignment horizontal="center" vertical="center"/>
    </xf>
    <xf numFmtId="0" fontId="18" fillId="0" borderId="0"/>
    <xf numFmtId="0" fontId="18" fillId="0" borderId="0"/>
    <xf numFmtId="0" fontId="2" fillId="2" borderId="2" applyFont="0" applyBorder="0" applyAlignment="0">
      <alignment horizontal="left" indent="1"/>
    </xf>
    <xf numFmtId="43" fontId="1" fillId="0" borderId="0" applyFont="0" applyFill="0" applyBorder="0" applyAlignment="0" applyProtection="0"/>
  </cellStyleXfs>
  <cellXfs count="395">
    <xf numFmtId="0" fontId="0" fillId="0" borderId="0" xfId="0"/>
    <xf numFmtId="0" fontId="22" fillId="3" borderId="0" xfId="2" applyFont="1" applyFill="1" applyBorder="1" applyAlignment="1"/>
    <xf numFmtId="9" fontId="27" fillId="2" borderId="3" xfId="1" applyFont="1" applyFill="1" applyBorder="1" applyAlignment="1">
      <alignment horizontal="center" vertical="center"/>
    </xf>
    <xf numFmtId="0" fontId="11" fillId="0" borderId="0" xfId="0" applyFont="1"/>
    <xf numFmtId="168" fontId="11" fillId="0" borderId="0" xfId="0" applyNumberFormat="1" applyFont="1" applyAlignment="1">
      <alignment horizontal="center"/>
    </xf>
    <xf numFmtId="0" fontId="12" fillId="0" borderId="0" xfId="0" applyFont="1" applyAlignment="1">
      <alignment horizontal="left"/>
    </xf>
    <xf numFmtId="0" fontId="11" fillId="0" borderId="0" xfId="0" quotePrefix="1" applyFont="1" applyAlignment="1">
      <alignment horizontal="right"/>
    </xf>
    <xf numFmtId="169" fontId="11" fillId="21" borderId="0" xfId="0" applyNumberFormat="1" applyFont="1" applyFill="1" applyAlignment="1" applyProtection="1">
      <alignment horizontal="center"/>
      <protection locked="0"/>
    </xf>
    <xf numFmtId="170" fontId="11" fillId="0" borderId="0" xfId="0" applyNumberFormat="1" applyFont="1" applyAlignment="1">
      <alignment horizontal="left"/>
    </xf>
    <xf numFmtId="0" fontId="11" fillId="0" borderId="0" xfId="0" applyFont="1" applyAlignment="1">
      <alignment horizontal="center"/>
    </xf>
    <xf numFmtId="0" fontId="11" fillId="0" borderId="5" xfId="0" applyFont="1" applyBorder="1"/>
    <xf numFmtId="0" fontId="11" fillId="0" borderId="0" xfId="0" applyFont="1" applyAlignment="1">
      <alignment horizontal="left"/>
    </xf>
    <xf numFmtId="168" fontId="11" fillId="0" borderId="0" xfId="0" quotePrefix="1" applyNumberFormat="1" applyFont="1" applyAlignment="1">
      <alignment horizontal="left"/>
    </xf>
    <xf numFmtId="0" fontId="11" fillId="0" borderId="0" xfId="0" quotePrefix="1" applyFont="1" applyAlignment="1">
      <alignment horizontal="left"/>
    </xf>
    <xf numFmtId="169" fontId="11" fillId="21" borderId="5" xfId="0" applyNumberFormat="1" applyFont="1" applyFill="1" applyBorder="1" applyAlignment="1" applyProtection="1">
      <alignment horizontal="center"/>
      <protection locked="0"/>
    </xf>
    <xf numFmtId="168" fontId="11" fillId="0" borderId="0" xfId="0" applyNumberFormat="1" applyFont="1" applyAlignment="1">
      <alignment horizontal="left"/>
    </xf>
    <xf numFmtId="171" fontId="11" fillId="0" borderId="0" xfId="0" applyNumberFormat="1" applyFont="1" applyAlignment="1">
      <alignment horizontal="center"/>
    </xf>
    <xf numFmtId="168" fontId="13" fillId="0" borderId="0" xfId="0" quotePrefix="1" applyNumberFormat="1" applyFont="1" applyAlignment="1">
      <alignment horizontal="center"/>
    </xf>
    <xf numFmtId="169" fontId="11" fillId="0" borderId="0" xfId="0" applyNumberFormat="1" applyFont="1"/>
    <xf numFmtId="171" fontId="11" fillId="0" borderId="0" xfId="0" applyNumberFormat="1" applyFont="1" applyAlignment="1">
      <alignment horizontal="left"/>
    </xf>
    <xf numFmtId="168" fontId="11" fillId="0" borderId="0" xfId="0" quotePrefix="1" applyNumberFormat="1" applyFont="1" applyAlignment="1">
      <alignment horizontal="center"/>
    </xf>
    <xf numFmtId="0" fontId="13" fillId="0" borderId="0" xfId="0" quotePrefix="1" applyFont="1" applyAlignment="1">
      <alignment horizontal="center"/>
    </xf>
    <xf numFmtId="171" fontId="13" fillId="0" borderId="0" xfId="0" quotePrefix="1" applyNumberFormat="1" applyFont="1" applyAlignment="1">
      <alignment horizontal="center"/>
    </xf>
    <xf numFmtId="171" fontId="11" fillId="0" borderId="0" xfId="0" applyNumberFormat="1" applyFont="1"/>
    <xf numFmtId="170" fontId="13" fillId="0" borderId="0" xfId="0" applyNumberFormat="1" applyFont="1" applyAlignment="1">
      <alignment horizontal="center"/>
    </xf>
    <xf numFmtId="170" fontId="11" fillId="0" borderId="0" xfId="0" applyNumberFormat="1" applyFont="1" applyAlignment="1">
      <alignment horizontal="center"/>
    </xf>
    <xf numFmtId="170" fontId="11" fillId="0" borderId="0" xfId="0" quotePrefix="1" applyNumberFormat="1" applyFont="1" applyAlignment="1">
      <alignment horizontal="left"/>
    </xf>
    <xf numFmtId="0" fontId="11" fillId="0" borderId="0" xfId="0" applyFont="1" applyProtection="1">
      <protection locked="0"/>
    </xf>
    <xf numFmtId="0" fontId="13" fillId="0" borderId="0" xfId="0" applyFont="1" applyAlignment="1">
      <alignment horizontal="center"/>
    </xf>
    <xf numFmtId="168" fontId="11" fillId="0" borderId="13" xfId="0" applyNumberFormat="1" applyFont="1" applyBorder="1" applyAlignment="1">
      <alignment horizontal="center"/>
    </xf>
    <xf numFmtId="171" fontId="13" fillId="0" borderId="0" xfId="0" applyNumberFormat="1" applyFont="1" applyAlignment="1">
      <alignment horizontal="center"/>
    </xf>
    <xf numFmtId="169" fontId="11" fillId="0" borderId="5" xfId="0" applyNumberFormat="1" applyFont="1" applyBorder="1" applyAlignment="1" applyProtection="1">
      <alignment horizontal="center"/>
      <protection locked="0"/>
    </xf>
    <xf numFmtId="169" fontId="11" fillId="0" borderId="5" xfId="0" applyNumberFormat="1" applyFont="1" applyBorder="1" applyAlignment="1" applyProtection="1">
      <alignment horizontal="left"/>
      <protection locked="0"/>
    </xf>
    <xf numFmtId="168" fontId="14" fillId="0" borderId="0" xfId="0" applyNumberFormat="1" applyFont="1" applyAlignment="1">
      <alignment horizontal="center"/>
    </xf>
    <xf numFmtId="168" fontId="11" fillId="0" borderId="0" xfId="0" quotePrefix="1" applyNumberFormat="1" applyFont="1" applyAlignment="1">
      <alignment horizontal="centerContinuous"/>
    </xf>
    <xf numFmtId="168" fontId="15" fillId="0" borderId="13" xfId="0" applyNumberFormat="1" applyFont="1" applyBorder="1" applyAlignment="1">
      <alignment horizontal="centerContinuous"/>
    </xf>
    <xf numFmtId="168" fontId="16" fillId="0" borderId="0" xfId="0" quotePrefix="1" applyNumberFormat="1" applyFont="1" applyAlignment="1">
      <alignment horizontal="centerContinuous"/>
    </xf>
    <xf numFmtId="168" fontId="17" fillId="0" borderId="13" xfId="0" quotePrefix="1" applyNumberFormat="1" applyFont="1" applyBorder="1" applyAlignment="1">
      <alignment horizontal="centerContinuous"/>
    </xf>
    <xf numFmtId="168" fontId="17" fillId="0" borderId="0" xfId="0" quotePrefix="1" applyNumberFormat="1" applyFont="1" applyAlignment="1">
      <alignment horizontal="centerContinuous"/>
    </xf>
    <xf numFmtId="0" fontId="18" fillId="0" borderId="0" xfId="24" applyAlignment="1">
      <alignment horizontal="right"/>
    </xf>
    <xf numFmtId="0" fontId="19" fillId="0" borderId="0" xfId="25" applyFont="1"/>
    <xf numFmtId="0" fontId="19" fillId="0" borderId="0" xfId="25" quotePrefix="1" applyFont="1" applyAlignment="1">
      <alignment horizontal="right"/>
    </xf>
    <xf numFmtId="0" fontId="20" fillId="3" borderId="5" xfId="2" applyFont="1" applyFill="1" applyBorder="1" applyAlignment="1">
      <alignment horizontal="center"/>
    </xf>
    <xf numFmtId="0" fontId="22" fillId="3" borderId="5" xfId="2" applyFont="1" applyFill="1" applyBorder="1" applyAlignment="1">
      <alignment horizontal="center"/>
    </xf>
    <xf numFmtId="9" fontId="22" fillId="3" borderId="5" xfId="1" applyFont="1" applyFill="1" applyBorder="1" applyAlignment="1">
      <alignment horizontal="center"/>
    </xf>
    <xf numFmtId="0" fontId="22" fillId="3" borderId="5" xfId="2" applyFont="1" applyFill="1" applyBorder="1" applyAlignment="1"/>
    <xf numFmtId="0" fontId="22" fillId="3" borderId="0" xfId="9" applyFont="1" applyFill="1">
      <alignment horizontal="center" vertical="center"/>
    </xf>
    <xf numFmtId="0" fontId="22" fillId="0" borderId="0" xfId="0" applyFont="1"/>
    <xf numFmtId="9" fontId="22" fillId="0" borderId="0" xfId="1" applyFont="1" applyAlignment="1">
      <alignment horizontal="center"/>
    </xf>
    <xf numFmtId="0" fontId="22" fillId="0" borderId="0" xfId="0" applyFont="1" applyAlignment="1">
      <alignment horizontal="center"/>
    </xf>
    <xf numFmtId="0" fontId="24" fillId="0" borderId="0" xfId="0" applyFont="1"/>
    <xf numFmtId="3" fontId="22" fillId="0" borderId="0" xfId="0" applyNumberFormat="1" applyFont="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0" fontId="26" fillId="0" borderId="0" xfId="0" applyFont="1"/>
    <xf numFmtId="0" fontId="27" fillId="2" borderId="7" xfId="2" applyFont="1" applyBorder="1" applyAlignment="1">
      <alignment horizontal="center" vertical="center" wrapText="1"/>
    </xf>
    <xf numFmtId="0" fontId="27" fillId="2" borderId="9" xfId="2" applyFont="1" applyBorder="1" applyAlignment="1">
      <alignment horizontal="center" vertical="center" wrapText="1"/>
    </xf>
    <xf numFmtId="49" fontId="25" fillId="0" borderId="0" xfId="0" applyNumberFormat="1" applyFont="1" applyAlignment="1">
      <alignment horizontal="center"/>
    </xf>
    <xf numFmtId="0" fontId="27" fillId="2" borderId="4" xfId="2" applyFont="1" applyBorder="1" applyAlignment="1">
      <alignment horizontal="center" vertical="center" wrapText="1"/>
    </xf>
    <xf numFmtId="167" fontId="18" fillId="2" borderId="11" xfId="12" applyFont="1">
      <alignment horizontal="center" vertical="center"/>
    </xf>
    <xf numFmtId="166" fontId="18" fillId="2" borderId="3" xfId="13" applyFont="1">
      <alignment horizontal="center" vertical="center"/>
    </xf>
    <xf numFmtId="166" fontId="18" fillId="2" borderId="0" xfId="2" applyNumberFormat="1" applyFont="1" applyBorder="1" applyAlignment="1">
      <alignment horizontal="center" vertical="center" wrapText="1"/>
    </xf>
    <xf numFmtId="166" fontId="22" fillId="4" borderId="13" xfId="11" applyNumberFormat="1" applyFont="1" applyBorder="1" applyAlignment="1">
      <alignment horizontal="center" vertical="center"/>
    </xf>
    <xf numFmtId="0" fontId="18" fillId="7" borderId="14" xfId="14" applyNumberFormat="1" applyFont="1" applyBorder="1" applyAlignment="1">
      <alignment horizontal="center" vertical="center"/>
    </xf>
    <xf numFmtId="49" fontId="18" fillId="7" borderId="14" xfId="14" applyNumberFormat="1" applyFont="1" applyBorder="1" applyAlignment="1">
      <alignment horizontal="center" vertical="center"/>
    </xf>
    <xf numFmtId="0" fontId="22" fillId="12" borderId="14" xfId="10" applyNumberFormat="1" applyFont="1" applyBorder="1" applyAlignment="1">
      <alignment horizontal="center" vertical="center"/>
      <protection locked="0"/>
    </xf>
    <xf numFmtId="9" fontId="22" fillId="5" borderId="14" xfId="1" applyFont="1" applyFill="1" applyBorder="1" applyAlignment="1" applyProtection="1">
      <alignment horizontal="center" vertical="center"/>
      <protection locked="0"/>
    </xf>
    <xf numFmtId="165" fontId="22" fillId="12" borderId="1" xfId="10" applyFont="1" applyBorder="1" applyAlignment="1">
      <alignment horizontal="center" vertical="center"/>
      <protection locked="0"/>
    </xf>
    <xf numFmtId="3" fontId="22" fillId="12" borderId="15" xfId="10" applyNumberFormat="1" applyFont="1" applyBorder="1" applyAlignment="1">
      <alignment horizontal="center" vertical="center"/>
      <protection locked="0"/>
    </xf>
    <xf numFmtId="3" fontId="22" fillId="5" borderId="15" xfId="5" applyNumberFormat="1" applyFont="1" applyBorder="1" applyAlignment="1">
      <alignment horizontal="center" vertical="center"/>
      <protection locked="0"/>
    </xf>
    <xf numFmtId="3" fontId="22" fillId="7" borderId="15" xfId="14" applyNumberFormat="1" applyFont="1" applyBorder="1" applyAlignment="1">
      <alignment horizontal="center" vertical="center"/>
    </xf>
    <xf numFmtId="0" fontId="28" fillId="0" borderId="0" xfId="0" applyFont="1" applyAlignment="1">
      <alignment horizontal="center"/>
    </xf>
    <xf numFmtId="0" fontId="22" fillId="0" borderId="13" xfId="0" applyFont="1" applyBorder="1" applyAlignment="1">
      <alignment horizontal="center"/>
    </xf>
    <xf numFmtId="0" fontId="18" fillId="7" borderId="1" xfId="14" applyNumberFormat="1" applyFont="1" applyBorder="1" applyAlignment="1">
      <alignment horizontal="center" vertical="center"/>
    </xf>
    <xf numFmtId="49" fontId="18" fillId="7" borderId="1" xfId="14" applyNumberFormat="1" applyFont="1" applyBorder="1" applyAlignment="1">
      <alignment horizontal="center" vertical="center"/>
    </xf>
    <xf numFmtId="0" fontId="22" fillId="12" borderId="1" xfId="10" applyNumberFormat="1" applyFont="1" applyBorder="1" applyAlignment="1">
      <alignment horizontal="center" vertical="center"/>
      <protection locked="0"/>
    </xf>
    <xf numFmtId="0" fontId="22" fillId="12" borderId="1" xfId="10" applyNumberFormat="1" applyFont="1" applyBorder="1">
      <alignment vertical="center"/>
      <protection locked="0"/>
    </xf>
    <xf numFmtId="9" fontId="22" fillId="5" borderId="1" xfId="1" applyFont="1" applyFill="1" applyBorder="1" applyAlignment="1" applyProtection="1">
      <alignment horizontal="center" vertical="center"/>
      <protection locked="0"/>
    </xf>
    <xf numFmtId="3" fontId="22" fillId="12" borderId="1" xfId="10" applyNumberFormat="1" applyFont="1" applyBorder="1" applyAlignment="1">
      <alignment horizontal="center" vertical="center"/>
      <protection locked="0"/>
    </xf>
    <xf numFmtId="166" fontId="22" fillId="4" borderId="0" xfId="11" applyNumberFormat="1" applyFont="1" applyBorder="1" applyAlignment="1">
      <alignment horizontal="center" vertical="center"/>
    </xf>
    <xf numFmtId="0" fontId="20" fillId="3" borderId="5" xfId="2" applyFont="1" applyFill="1" applyBorder="1" applyAlignment="1"/>
    <xf numFmtId="0" fontId="21" fillId="3" borderId="5" xfId="2" applyFont="1" applyFill="1" applyBorder="1" applyAlignment="1"/>
    <xf numFmtId="9" fontId="22" fillId="3" borderId="18" xfId="1" applyFont="1" applyFill="1" applyBorder="1" applyAlignment="1">
      <alignment horizontal="center"/>
    </xf>
    <xf numFmtId="0" fontId="22" fillId="3" borderId="0" xfId="0" applyFont="1" applyFill="1"/>
    <xf numFmtId="0" fontId="22" fillId="3" borderId="0" xfId="0" applyFont="1" applyFill="1" applyAlignment="1">
      <alignment horizontal="center"/>
    </xf>
    <xf numFmtId="0" fontId="22" fillId="0" borderId="0" xfId="2" applyFont="1" applyFill="1" applyBorder="1" applyAlignment="1">
      <alignment horizontal="center"/>
    </xf>
    <xf numFmtId="0" fontId="20" fillId="0" borderId="0" xfId="2" applyFont="1" applyFill="1" applyBorder="1" applyAlignment="1">
      <alignment horizontal="center"/>
    </xf>
    <xf numFmtId="0" fontId="29" fillId="0" borderId="0" xfId="0" applyFont="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9" fontId="27" fillId="2" borderId="4" xfId="1" applyFont="1" applyFill="1" applyBorder="1" applyAlignment="1">
      <alignment horizontal="center" vertical="center" wrapText="1"/>
    </xf>
    <xf numFmtId="166" fontId="30" fillId="2" borderId="3" xfId="13" applyFont="1">
      <alignment horizontal="center" vertical="center"/>
    </xf>
    <xf numFmtId="166" fontId="27" fillId="2" borderId="0" xfId="2" applyNumberFormat="1" applyFont="1" applyBorder="1" applyAlignment="1">
      <alignment horizontal="center" vertical="center" wrapText="1"/>
    </xf>
    <xf numFmtId="166" fontId="22" fillId="4" borderId="13" xfId="11" applyNumberFormat="1" applyFont="1" applyBorder="1">
      <alignment vertical="center"/>
    </xf>
    <xf numFmtId="165" fontId="22" fillId="7" borderId="20" xfId="14" applyFont="1" applyBorder="1" applyAlignment="1">
      <alignment horizontal="center" vertical="center"/>
    </xf>
    <xf numFmtId="3" fontId="22" fillId="13" borderId="21" xfId="16" applyNumberFormat="1" applyFont="1" applyBorder="1" applyAlignment="1">
      <alignment horizontal="center" vertical="center"/>
    </xf>
    <xf numFmtId="3" fontId="25" fillId="8" borderId="9" xfId="17" applyNumberFormat="1" applyFont="1" applyBorder="1">
      <alignment horizontal="center" vertical="center"/>
    </xf>
    <xf numFmtId="3" fontId="25" fillId="8" borderId="4" xfId="17" applyNumberFormat="1" applyFont="1">
      <alignment horizontal="center" vertical="center"/>
    </xf>
    <xf numFmtId="165" fontId="25" fillId="7" borderId="15" xfId="14" applyFont="1" applyBorder="1" applyAlignment="1">
      <alignment horizontal="center" vertical="center"/>
    </xf>
    <xf numFmtId="165" fontId="26" fillId="7" borderId="15" xfId="14" applyFont="1" applyBorder="1" applyAlignment="1">
      <alignment horizontal="center" vertical="center"/>
    </xf>
    <xf numFmtId="9" fontId="26" fillId="7" borderId="15" xfId="1" applyFont="1" applyFill="1" applyBorder="1" applyAlignment="1">
      <alignment horizontal="center" vertical="center"/>
    </xf>
    <xf numFmtId="165" fontId="22" fillId="7" borderId="21" xfId="14" applyFont="1" applyBorder="1" applyAlignment="1">
      <alignment horizontal="center" vertical="center"/>
    </xf>
    <xf numFmtId="165" fontId="22" fillId="7" borderId="22" xfId="14" applyFont="1" applyBorder="1" applyAlignment="1">
      <alignment horizontal="center" vertical="center"/>
    </xf>
    <xf numFmtId="165" fontId="25" fillId="7" borderId="1" xfId="14" applyFont="1" applyBorder="1" applyAlignment="1">
      <alignment horizontal="center" vertical="center"/>
    </xf>
    <xf numFmtId="165" fontId="26" fillId="7" borderId="1" xfId="14" applyFont="1" applyBorder="1" applyAlignment="1">
      <alignment horizontal="center" vertical="center"/>
    </xf>
    <xf numFmtId="9" fontId="26" fillId="7" borderId="1" xfId="1" applyFont="1" applyFill="1" applyBorder="1" applyAlignment="1">
      <alignment horizontal="center" vertical="center"/>
    </xf>
    <xf numFmtId="166" fontId="22" fillId="4" borderId="0" xfId="11" applyNumberFormat="1" applyFont="1" applyBorder="1">
      <alignment vertical="center"/>
    </xf>
    <xf numFmtId="166" fontId="27" fillId="2" borderId="3" xfId="13" applyFont="1">
      <alignment horizontal="center" vertical="center"/>
    </xf>
    <xf numFmtId="0" fontId="22" fillId="13" borderId="23" xfId="16" applyNumberFormat="1" applyFont="1" applyBorder="1" applyAlignment="1">
      <alignment horizontal="center" vertical="center"/>
    </xf>
    <xf numFmtId="49" fontId="22" fillId="12" borderId="14" xfId="10" applyNumberFormat="1" applyFont="1" applyBorder="1" applyAlignment="1">
      <alignment horizontal="center" vertical="center"/>
      <protection locked="0"/>
    </xf>
    <xf numFmtId="3" fontId="22" fillId="5" borderId="14" xfId="5" applyNumberFormat="1" applyFont="1" applyBorder="1" applyAlignment="1">
      <alignment horizontal="center" vertical="center"/>
      <protection locked="0"/>
    </xf>
    <xf numFmtId="3" fontId="22" fillId="12" borderId="24" xfId="10" applyNumberFormat="1" applyFont="1" applyBorder="1" applyAlignment="1">
      <alignment horizontal="center" vertical="center"/>
      <protection locked="0"/>
    </xf>
    <xf numFmtId="3" fontId="25" fillId="8" borderId="4" xfId="8" applyNumberFormat="1" applyFont="1">
      <alignment horizontal="center" vertical="center"/>
      <protection locked="0"/>
    </xf>
    <xf numFmtId="165" fontId="22" fillId="13" borderId="25" xfId="16" applyFont="1" applyBorder="1" applyAlignment="1">
      <alignment horizontal="center" vertical="center"/>
    </xf>
    <xf numFmtId="49" fontId="22" fillId="12" borderId="1" xfId="10" applyNumberFormat="1" applyFont="1" applyBorder="1" applyAlignment="1">
      <alignment horizontal="center" vertical="center"/>
      <protection locked="0"/>
    </xf>
    <xf numFmtId="3" fontId="22" fillId="5" borderId="1" xfId="5" applyNumberFormat="1" applyFont="1" applyBorder="1" applyAlignment="1">
      <alignment horizontal="center" vertical="center"/>
      <protection locked="0"/>
    </xf>
    <xf numFmtId="3" fontId="22" fillId="12" borderId="26" xfId="10" applyNumberFormat="1" applyFont="1" applyBorder="1" applyAlignment="1">
      <alignment horizontal="center" vertical="center"/>
      <protection locked="0"/>
    </xf>
    <xf numFmtId="0" fontId="20" fillId="3" borderId="0" xfId="2" applyFont="1" applyFill="1" applyBorder="1" applyAlignment="1"/>
    <xf numFmtId="0" fontId="27" fillId="2" borderId="29" xfId="2" applyFont="1" applyBorder="1" applyAlignment="1">
      <alignment horizontal="center" vertical="center" wrapText="1"/>
    </xf>
    <xf numFmtId="0" fontId="27" fillId="2" borderId="8" xfId="2" applyFont="1" applyBorder="1" applyAlignment="1">
      <alignment vertical="center" wrapText="1"/>
    </xf>
    <xf numFmtId="3" fontId="22" fillId="7" borderId="1" xfId="14" applyNumberFormat="1" applyFont="1" applyBorder="1" applyAlignment="1">
      <alignment horizontal="center" vertical="center"/>
    </xf>
    <xf numFmtId="3" fontId="22" fillId="7" borderId="27" xfId="14" applyNumberFormat="1" applyFont="1" applyBorder="1" applyAlignment="1">
      <alignment horizontal="center" vertical="center"/>
    </xf>
    <xf numFmtId="3" fontId="22" fillId="7" borderId="30" xfId="14" applyNumberFormat="1" applyFont="1" applyBorder="1" applyAlignment="1">
      <alignment horizontal="center" vertical="center"/>
    </xf>
    <xf numFmtId="0" fontId="25" fillId="0" borderId="0" xfId="2" applyFont="1" applyFill="1" applyBorder="1" applyAlignment="1"/>
    <xf numFmtId="0" fontId="28" fillId="0" borderId="0" xfId="0" applyFont="1"/>
    <xf numFmtId="0" fontId="27" fillId="0" borderId="4" xfId="2" applyFont="1" applyFill="1" applyBorder="1" applyAlignment="1">
      <alignment horizontal="center" vertical="center" wrapText="1"/>
    </xf>
    <xf numFmtId="165" fontId="22" fillId="5" borderId="4" xfId="5" applyFont="1" applyBorder="1">
      <alignment vertical="center"/>
      <protection locked="0"/>
    </xf>
    <xf numFmtId="0" fontId="28" fillId="0" borderId="4" xfId="18" applyFont="1" applyFill="1" applyBorder="1">
      <alignment horizontal="center" vertical="center"/>
      <protection locked="0"/>
    </xf>
    <xf numFmtId="0" fontId="22" fillId="3" borderId="11" xfId="2" applyFont="1" applyFill="1" applyBorder="1" applyAlignment="1"/>
    <xf numFmtId="0" fontId="22" fillId="3" borderId="3" xfId="2" applyFont="1" applyFill="1" applyBorder="1" applyAlignment="1"/>
    <xf numFmtId="0" fontId="22" fillId="3" borderId="3" xfId="2" applyFont="1" applyFill="1" applyBorder="1" applyAlignment="1">
      <alignment horizontal="center"/>
    </xf>
    <xf numFmtId="0" fontId="20" fillId="3" borderId="29" xfId="2" applyFont="1" applyFill="1" applyBorder="1" applyAlignment="1"/>
    <xf numFmtId="0" fontId="22" fillId="0" borderId="13" xfId="0" applyFont="1" applyBorder="1"/>
    <xf numFmtId="0" fontId="27" fillId="2" borderId="4" xfId="2" applyFont="1" applyBorder="1" applyAlignment="1">
      <alignment vertical="center" wrapText="1"/>
    </xf>
    <xf numFmtId="166" fontId="30" fillId="2" borderId="8" xfId="13" applyFont="1" applyBorder="1">
      <alignment horizontal="center" vertical="center"/>
    </xf>
    <xf numFmtId="166" fontId="18" fillId="2" borderId="10" xfId="13" applyFont="1" applyBorder="1">
      <alignment horizontal="center" vertical="center"/>
    </xf>
    <xf numFmtId="0" fontId="27" fillId="2" borderId="2" xfId="2" applyFont="1" applyAlignment="1">
      <alignment horizontal="center" vertical="center" wrapText="1"/>
    </xf>
    <xf numFmtId="9" fontId="22" fillId="4" borderId="1" xfId="4" applyNumberFormat="1" applyFont="1" applyBorder="1" applyAlignment="1">
      <alignment horizontal="center" vertical="center"/>
    </xf>
    <xf numFmtId="165" fontId="22" fillId="4" borderId="25" xfId="4" applyNumberFormat="1" applyFont="1" applyBorder="1" applyAlignment="1">
      <alignment horizontal="center" vertical="center"/>
    </xf>
    <xf numFmtId="0" fontId="27" fillId="2" borderId="34" xfId="2" applyFont="1" applyBorder="1" applyAlignment="1">
      <alignment horizontal="center" vertical="center" wrapText="1"/>
    </xf>
    <xf numFmtId="9" fontId="22" fillId="0" borderId="0" xfId="0" applyNumberFormat="1" applyFont="1"/>
    <xf numFmtId="0" fontId="27" fillId="2" borderId="11" xfId="2" applyFont="1" applyBorder="1" applyAlignment="1">
      <alignment vertical="center" wrapText="1"/>
    </xf>
    <xf numFmtId="0" fontId="27" fillId="2" borderId="11" xfId="2" applyFont="1" applyBorder="1" applyAlignment="1">
      <alignment horizontal="center" vertical="center" wrapText="1"/>
    </xf>
    <xf numFmtId="0" fontId="30" fillId="2" borderId="6" xfId="2" applyFont="1" applyBorder="1" applyAlignment="1">
      <alignment horizontal="center" vertical="center" wrapText="1"/>
    </xf>
    <xf numFmtId="166" fontId="30" fillId="2" borderId="10" xfId="13" applyFont="1" applyBorder="1">
      <alignment horizontal="center" vertical="center"/>
    </xf>
    <xf numFmtId="165" fontId="22" fillId="13" borderId="35" xfId="16" applyFont="1" applyBorder="1">
      <alignment vertical="center"/>
    </xf>
    <xf numFmtId="165" fontId="22" fillId="13" borderId="15" xfId="16" applyFont="1" applyBorder="1">
      <alignment vertical="center"/>
    </xf>
    <xf numFmtId="165" fontId="22" fillId="13" borderId="36" xfId="16" applyFont="1" applyBorder="1">
      <alignment vertical="center"/>
    </xf>
    <xf numFmtId="165" fontId="25" fillId="8" borderId="9" xfId="17" applyFont="1" applyBorder="1">
      <alignment horizontal="center" vertical="center"/>
    </xf>
    <xf numFmtId="165" fontId="22" fillId="13" borderId="35" xfId="16" applyFont="1" applyBorder="1" applyAlignment="1">
      <alignment horizontal="center" vertical="center"/>
    </xf>
    <xf numFmtId="165" fontId="22" fillId="13" borderId="36" xfId="16" applyFont="1" applyBorder="1" applyAlignment="1">
      <alignment horizontal="center" vertical="center"/>
    </xf>
    <xf numFmtId="9" fontId="22" fillId="13" borderId="15" xfId="1" applyFont="1" applyFill="1" applyBorder="1" applyAlignment="1">
      <alignment horizontal="center" vertical="center"/>
    </xf>
    <xf numFmtId="3" fontId="28" fillId="7" borderId="15" xfId="14" applyNumberFormat="1" applyFont="1" applyBorder="1" applyAlignment="1">
      <alignment horizontal="right" vertical="center"/>
    </xf>
    <xf numFmtId="3" fontId="28" fillId="7" borderId="16" xfId="14" applyNumberFormat="1" applyFont="1" applyBorder="1" applyAlignment="1">
      <alignment horizontal="right" vertical="center"/>
    </xf>
    <xf numFmtId="0" fontId="22" fillId="2" borderId="5" xfId="2" applyFont="1" applyBorder="1" applyAlignment="1"/>
    <xf numFmtId="0" fontId="22" fillId="2" borderId="18" xfId="2" applyFont="1" applyBorder="1" applyAlignment="1"/>
    <xf numFmtId="166" fontId="22" fillId="4" borderId="11" xfId="11" applyNumberFormat="1" applyFont="1" applyBorder="1">
      <alignment vertical="center"/>
    </xf>
    <xf numFmtId="165" fontId="22" fillId="6" borderId="15" xfId="6" applyFont="1" applyBorder="1" applyAlignment="1">
      <alignment horizontal="center" vertical="center"/>
      <protection locked="0"/>
    </xf>
    <xf numFmtId="0" fontId="18" fillId="2" borderId="7" xfId="2" applyFont="1" applyBorder="1" applyAlignment="1">
      <alignment horizontal="center" vertical="center" wrapText="1"/>
    </xf>
    <xf numFmtId="0" fontId="18" fillId="2" borderId="4" xfId="2" applyFont="1" applyBorder="1" applyAlignment="1">
      <alignment horizontal="center" vertical="center" wrapText="1"/>
    </xf>
    <xf numFmtId="9" fontId="28" fillId="0" borderId="0" xfId="1" applyFont="1" applyAlignment="1">
      <alignment horizontal="center"/>
    </xf>
    <xf numFmtId="166" fontId="22" fillId="4" borderId="6" xfId="11" applyNumberFormat="1" applyFont="1" applyBorder="1" applyAlignment="1">
      <alignment horizontal="center" vertical="center"/>
    </xf>
    <xf numFmtId="3" fontId="22" fillId="7" borderId="25" xfId="14" applyNumberFormat="1" applyFont="1" applyBorder="1" applyAlignment="1">
      <alignment horizontal="center" vertical="center"/>
    </xf>
    <xf numFmtId="9" fontId="22" fillId="7" borderId="17" xfId="1" applyFont="1" applyFill="1" applyBorder="1" applyAlignment="1" applyProtection="1">
      <alignment horizontal="center" vertical="center"/>
      <protection locked="0"/>
    </xf>
    <xf numFmtId="0" fontId="27" fillId="2" borderId="3" xfId="2" applyFont="1" applyBorder="1" applyAlignment="1">
      <alignment horizontal="center" vertical="center" wrapText="1"/>
    </xf>
    <xf numFmtId="166" fontId="22" fillId="4" borderId="2" xfId="11" applyNumberFormat="1" applyFont="1" applyBorder="1" applyAlignment="1">
      <alignment horizontal="center" vertical="center"/>
    </xf>
    <xf numFmtId="9" fontId="25" fillId="4" borderId="1" xfId="4" applyNumberFormat="1" applyFont="1" applyBorder="1" applyAlignment="1">
      <alignment horizontal="center" vertical="center"/>
    </xf>
    <xf numFmtId="3" fontId="24" fillId="0" borderId="0" xfId="0" applyNumberFormat="1" applyFont="1" applyAlignment="1">
      <alignment horizontal="center"/>
    </xf>
    <xf numFmtId="9" fontId="24" fillId="0" borderId="0" xfId="1" applyFont="1" applyAlignment="1">
      <alignment horizontal="center"/>
    </xf>
    <xf numFmtId="2" fontId="24" fillId="0" borderId="0" xfId="1" applyNumberFormat="1" applyFont="1" applyAlignment="1">
      <alignment horizontal="center"/>
    </xf>
    <xf numFmtId="0" fontId="24" fillId="0" borderId="0" xfId="0" applyFont="1" applyAlignment="1">
      <alignment horizontal="center"/>
    </xf>
    <xf numFmtId="0" fontId="31" fillId="0" borderId="4" xfId="0" applyFont="1" applyBorder="1" applyAlignment="1">
      <alignment horizontal="left" wrapText="1"/>
    </xf>
    <xf numFmtId="0" fontId="24" fillId="0" borderId="0" xfId="0" pivotButton="1" applyFont="1"/>
    <xf numFmtId="3" fontId="31" fillId="0" borderId="0" xfId="0" applyNumberFormat="1" applyFont="1" applyAlignment="1">
      <alignment horizontal="center"/>
    </xf>
    <xf numFmtId="9" fontId="31" fillId="0" borderId="0" xfId="1" applyFont="1" applyAlignment="1">
      <alignment horizontal="center"/>
    </xf>
    <xf numFmtId="2" fontId="31" fillId="0" borderId="0" xfId="1" applyNumberFormat="1" applyFont="1" applyAlignment="1">
      <alignment horizontal="center"/>
    </xf>
    <xf numFmtId="2" fontId="24" fillId="0" borderId="0" xfId="0" applyNumberFormat="1" applyFont="1"/>
    <xf numFmtId="2" fontId="24" fillId="0" borderId="0" xfId="0" applyNumberFormat="1" applyFont="1" applyAlignment="1">
      <alignment horizontal="center"/>
    </xf>
    <xf numFmtId="0" fontId="26" fillId="19" borderId="0" xfId="0" applyFont="1" applyFill="1" applyAlignment="1">
      <alignment horizontal="center" wrapText="1"/>
    </xf>
    <xf numFmtId="165" fontId="22" fillId="13" borderId="15" xfId="16" applyFont="1" applyBorder="1" applyAlignment="1">
      <alignment horizontal="center" vertical="center"/>
    </xf>
    <xf numFmtId="165" fontId="22" fillId="13" borderId="30" xfId="16" applyFont="1" applyBorder="1" applyAlignment="1">
      <alignment horizontal="center" vertical="center"/>
    </xf>
    <xf numFmtId="0" fontId="27" fillId="14" borderId="2" xfId="2" applyFont="1" applyFill="1" applyAlignment="1">
      <alignment horizontal="center" vertical="center" wrapText="1"/>
    </xf>
    <xf numFmtId="0" fontId="27" fillId="17" borderId="2" xfId="2" applyFont="1" applyFill="1" applyAlignment="1">
      <alignment horizontal="center" vertical="center" wrapText="1"/>
    </xf>
    <xf numFmtId="165" fontId="22" fillId="9" borderId="15" xfId="16" applyFont="1" applyFill="1" applyBorder="1" applyAlignment="1">
      <alignment horizontal="center" vertical="center"/>
    </xf>
    <xf numFmtId="165" fontId="22" fillId="17" borderId="15" xfId="16" applyFont="1" applyFill="1" applyBorder="1" applyAlignment="1">
      <alignment horizontal="center" vertical="center"/>
    </xf>
    <xf numFmtId="165" fontId="22" fillId="18" borderId="15" xfId="16" applyFont="1" applyFill="1" applyBorder="1" applyAlignment="1">
      <alignment horizontal="center" vertical="center"/>
    </xf>
    <xf numFmtId="165" fontId="22" fillId="17" borderId="30" xfId="16" applyFont="1" applyFill="1" applyBorder="1" applyAlignment="1">
      <alignment horizontal="center" vertical="center"/>
    </xf>
    <xf numFmtId="0" fontId="22" fillId="2" borderId="11" xfId="2" applyFont="1" applyBorder="1" applyAlignment="1"/>
    <xf numFmtId="0" fontId="22" fillId="2" borderId="3" xfId="2" applyFont="1" applyBorder="1" applyAlignment="1"/>
    <xf numFmtId="0" fontId="22" fillId="2" borderId="3" xfId="2" applyFont="1" applyBorder="1" applyAlignment="1">
      <alignment horizontal="center"/>
    </xf>
    <xf numFmtId="0" fontId="32" fillId="2" borderId="3" xfId="2" applyFont="1" applyBorder="1" applyAlignment="1">
      <alignment horizontal="right"/>
    </xf>
    <xf numFmtId="0" fontId="22" fillId="2" borderId="28" xfId="2" applyFont="1" applyBorder="1" applyAlignment="1"/>
    <xf numFmtId="0" fontId="24" fillId="11" borderId="0" xfId="9" applyFont="1">
      <alignment horizontal="center" vertical="center"/>
    </xf>
    <xf numFmtId="0" fontId="20" fillId="2" borderId="29" xfId="2" applyFont="1" applyBorder="1" applyAlignment="1"/>
    <xf numFmtId="0" fontId="20" fillId="2" borderId="5" xfId="2" applyFont="1" applyBorder="1" applyAlignment="1">
      <alignment horizontal="right"/>
    </xf>
    <xf numFmtId="0" fontId="22" fillId="2" borderId="5" xfId="2" applyFont="1" applyBorder="1" applyAlignment="1">
      <alignment horizontal="center"/>
    </xf>
    <xf numFmtId="0" fontId="17" fillId="2" borderId="38" xfId="2" applyFont="1" applyBorder="1" applyAlignment="1">
      <alignment horizontal="center" vertical="center" wrapText="1"/>
    </xf>
    <xf numFmtId="0" fontId="17" fillId="2" borderId="39" xfId="2" applyFont="1" applyBorder="1" applyAlignment="1">
      <alignment horizontal="center" vertical="center" wrapText="1"/>
    </xf>
    <xf numFmtId="0" fontId="34" fillId="0" borderId="0" xfId="0" applyFont="1" applyAlignment="1">
      <alignment vertical="center"/>
    </xf>
    <xf numFmtId="0" fontId="35" fillId="16" borderId="0" xfId="4" applyNumberFormat="1" applyFont="1" applyFill="1" applyBorder="1">
      <alignment vertical="center"/>
    </xf>
    <xf numFmtId="0" fontId="24" fillId="0" borderId="40" xfId="0" applyFont="1" applyBorder="1"/>
    <xf numFmtId="0" fontId="24" fillId="0" borderId="37" xfId="0" applyFont="1" applyBorder="1" applyAlignment="1">
      <alignment horizontal="center"/>
    </xf>
    <xf numFmtId="0" fontId="36" fillId="4" borderId="0" xfId="4" applyNumberFormat="1" applyFont="1" applyBorder="1">
      <alignment vertical="center"/>
    </xf>
    <xf numFmtId="0" fontId="31" fillId="0" borderId="0" xfId="0" applyFont="1"/>
    <xf numFmtId="0" fontId="37" fillId="3" borderId="0" xfId="2" applyFont="1" applyFill="1" applyBorder="1" applyAlignment="1">
      <alignment horizontal="left"/>
    </xf>
    <xf numFmtId="0" fontId="22" fillId="3" borderId="0" xfId="3" applyFont="1" applyFill="1"/>
    <xf numFmtId="0" fontId="22" fillId="0" borderId="0" xfId="3" applyFont="1"/>
    <xf numFmtId="0" fontId="22" fillId="4" borderId="0" xfId="4" applyNumberFormat="1" applyFont="1" applyBorder="1" applyAlignment="1">
      <alignment horizontal="center" vertical="center"/>
    </xf>
    <xf numFmtId="165" fontId="22" fillId="5" borderId="0" xfId="5" applyFont="1" applyAlignment="1">
      <alignment horizontal="center" vertical="center"/>
      <protection locked="0"/>
    </xf>
    <xf numFmtId="165" fontId="22" fillId="6" borderId="0" xfId="6" applyFont="1" applyAlignment="1">
      <alignment horizontal="center" vertical="center"/>
      <protection locked="0"/>
    </xf>
    <xf numFmtId="0" fontId="22" fillId="7" borderId="0" xfId="7" applyNumberFormat="1" applyFont="1" applyBorder="1" applyAlignment="1">
      <alignment horizontal="center" vertical="center"/>
      <protection locked="0"/>
    </xf>
    <xf numFmtId="165" fontId="22" fillId="8" borderId="0" xfId="8" applyFont="1" applyBorder="1">
      <alignment horizontal="center" vertical="center"/>
      <protection locked="0"/>
    </xf>
    <xf numFmtId="0" fontId="22" fillId="9" borderId="4" xfId="3" applyFont="1" applyFill="1" applyBorder="1" applyAlignment="1">
      <alignment horizontal="center"/>
    </xf>
    <xf numFmtId="0" fontId="22" fillId="10" borderId="4" xfId="3" applyFont="1" applyFill="1" applyBorder="1" applyAlignment="1">
      <alignment horizontal="center" vertical="center"/>
    </xf>
    <xf numFmtId="0" fontId="22" fillId="0" borderId="4" xfId="3" applyFont="1" applyBorder="1" applyAlignment="1">
      <alignment horizontal="center" vertical="center"/>
    </xf>
    <xf numFmtId="165" fontId="22" fillId="5" borderId="8" xfId="5" applyFont="1" applyBorder="1">
      <alignment vertical="center"/>
      <protection locked="0"/>
    </xf>
    <xf numFmtId="165" fontId="2" fillId="7" borderId="0" xfId="14" applyFont="1" applyBorder="1" applyAlignment="1">
      <alignment horizontal="center" vertical="center"/>
    </xf>
    <xf numFmtId="165" fontId="22" fillId="7" borderId="8" xfId="14" applyFont="1" applyBorder="1" applyAlignment="1">
      <alignment horizontal="center" vertical="center"/>
    </xf>
    <xf numFmtId="165" fontId="22" fillId="7" borderId="4" xfId="14" applyFont="1" applyBorder="1" applyAlignment="1">
      <alignment horizontal="center" vertical="center"/>
    </xf>
    <xf numFmtId="165" fontId="22" fillId="5" borderId="4" xfId="5" applyFont="1" applyBorder="1" applyAlignment="1">
      <alignment horizontal="center" vertical="center"/>
      <protection locked="0"/>
    </xf>
    <xf numFmtId="165" fontId="22" fillId="5" borderId="8" xfId="5" applyFont="1" applyBorder="1" applyAlignment="1">
      <alignment horizontal="center" vertical="center"/>
      <protection locked="0"/>
    </xf>
    <xf numFmtId="167" fontId="18" fillId="2" borderId="3" xfId="12" applyFont="1" applyBorder="1">
      <alignment horizontal="center" vertical="center"/>
    </xf>
    <xf numFmtId="166" fontId="18" fillId="2" borderId="11" xfId="13" applyFont="1" applyBorder="1">
      <alignment horizontal="center" vertical="center"/>
    </xf>
    <xf numFmtId="3" fontId="22" fillId="13" borderId="25" xfId="16" applyNumberFormat="1" applyFont="1" applyBorder="1" applyAlignment="1">
      <alignment horizontal="center" vertical="center"/>
    </xf>
    <xf numFmtId="3" fontId="22" fillId="13" borderId="1" xfId="16" applyNumberFormat="1" applyFont="1" applyBorder="1" applyAlignment="1">
      <alignment horizontal="center" vertical="center"/>
    </xf>
    <xf numFmtId="9" fontId="18" fillId="2" borderId="3" xfId="1" applyFont="1" applyFill="1" applyBorder="1" applyAlignment="1">
      <alignment horizontal="center" vertical="center"/>
    </xf>
    <xf numFmtId="0" fontId="25" fillId="4" borderId="0" xfId="0" applyFont="1" applyFill="1" applyAlignment="1">
      <alignment horizontal="center"/>
    </xf>
    <xf numFmtId="3" fontId="22" fillId="20" borderId="25" xfId="14" applyNumberFormat="1" applyFont="1" applyFill="1" applyBorder="1" applyAlignment="1">
      <alignment horizontal="center" vertical="center"/>
    </xf>
    <xf numFmtId="3" fontId="22" fillId="20" borderId="27" xfId="14" applyNumberFormat="1" applyFont="1" applyFill="1" applyBorder="1" applyAlignment="1">
      <alignment horizontal="center" vertical="center"/>
    </xf>
    <xf numFmtId="3" fontId="22" fillId="20" borderId="19" xfId="14" applyNumberFormat="1" applyFont="1" applyFill="1" applyBorder="1" applyAlignment="1">
      <alignment horizontal="center" vertical="center"/>
    </xf>
    <xf numFmtId="0" fontId="38" fillId="0" borderId="0" xfId="0" applyFont="1"/>
    <xf numFmtId="0" fontId="38" fillId="3" borderId="0" xfId="0" applyFont="1" applyFill="1" applyAlignment="1">
      <alignment horizontal="center"/>
    </xf>
    <xf numFmtId="0" fontId="39" fillId="2" borderId="4" xfId="2" applyFont="1" applyBorder="1" applyAlignment="1">
      <alignment horizontal="center" vertical="center" wrapText="1"/>
    </xf>
    <xf numFmtId="166" fontId="38" fillId="4" borderId="11" xfId="11" applyNumberFormat="1" applyFont="1" applyBorder="1" applyAlignment="1">
      <alignment horizontal="center" vertical="center"/>
    </xf>
    <xf numFmtId="166" fontId="38" fillId="4" borderId="6" xfId="11" applyNumberFormat="1" applyFont="1" applyBorder="1" applyAlignment="1">
      <alignment horizontal="center" vertical="center"/>
    </xf>
    <xf numFmtId="3" fontId="38" fillId="7" borderId="25" xfId="14" applyNumberFormat="1" applyFont="1" applyBorder="1" applyAlignment="1">
      <alignment horizontal="center" vertical="center"/>
    </xf>
    <xf numFmtId="166" fontId="38" fillId="4" borderId="2" xfId="11" applyNumberFormat="1" applyFont="1" applyBorder="1" applyAlignment="1">
      <alignment horizontal="center" vertical="center"/>
    </xf>
    <xf numFmtId="0" fontId="40" fillId="0" borderId="0" xfId="2" applyFont="1" applyFill="1" applyBorder="1" applyAlignment="1"/>
    <xf numFmtId="0" fontId="38" fillId="0" borderId="0" xfId="0" applyFont="1" applyAlignment="1">
      <alignment horizontal="center"/>
    </xf>
    <xf numFmtId="165" fontId="3" fillId="5" borderId="25" xfId="5" applyBorder="1">
      <alignment vertical="center"/>
      <protection locked="0"/>
    </xf>
    <xf numFmtId="165" fontId="3" fillId="6" borderId="43" xfId="6" applyBorder="1">
      <alignment vertical="center"/>
      <protection locked="0"/>
    </xf>
    <xf numFmtId="9" fontId="25" fillId="4" borderId="32" xfId="4" applyNumberFormat="1" applyFont="1" applyBorder="1" applyAlignment="1">
      <alignment horizontal="center" vertical="center"/>
    </xf>
    <xf numFmtId="3" fontId="22" fillId="20" borderId="44" xfId="14" applyNumberFormat="1" applyFont="1" applyFill="1" applyBorder="1" applyAlignment="1">
      <alignment horizontal="center" vertical="center"/>
    </xf>
    <xf numFmtId="3" fontId="22" fillId="20" borderId="32" xfId="14" applyNumberFormat="1" applyFont="1" applyFill="1" applyBorder="1" applyAlignment="1">
      <alignment horizontal="center" vertical="center"/>
    </xf>
    <xf numFmtId="0" fontId="23" fillId="0" borderId="0" xfId="0" applyFont="1" applyAlignment="1">
      <alignment horizontal="center"/>
    </xf>
    <xf numFmtId="2" fontId="22" fillId="2" borderId="6" xfId="2" applyNumberFormat="1" applyFont="1" applyBorder="1" applyAlignment="1">
      <alignment horizontal="center" wrapText="1"/>
    </xf>
    <xf numFmtId="2" fontId="27" fillId="2" borderId="4" xfId="2" applyNumberFormat="1" applyFont="1" applyBorder="1" applyAlignment="1">
      <alignment horizontal="center" vertical="center" wrapText="1"/>
    </xf>
    <xf numFmtId="2" fontId="27" fillId="2" borderId="9" xfId="2" applyNumberFormat="1" applyFont="1" applyBorder="1" applyAlignment="1">
      <alignment horizontal="center" vertical="center" wrapText="1"/>
    </xf>
    <xf numFmtId="2" fontId="22" fillId="0" borderId="4" xfId="10" applyNumberFormat="1" applyFont="1" applyFill="1" applyBorder="1" applyAlignment="1">
      <alignment horizontal="center" vertical="center"/>
      <protection locked="0"/>
    </xf>
    <xf numFmtId="166" fontId="25" fillId="4" borderId="0" xfId="11" applyNumberFormat="1" applyFont="1" applyBorder="1">
      <alignment vertical="center"/>
    </xf>
    <xf numFmtId="0" fontId="39" fillId="2" borderId="8" xfId="2" applyFont="1" applyBorder="1" applyAlignment="1">
      <alignment horizontal="center" vertical="center" wrapText="1"/>
    </xf>
    <xf numFmtId="0" fontId="39" fillId="2" borderId="8" xfId="2" applyFont="1" applyBorder="1" applyAlignment="1">
      <alignment vertical="center" wrapText="1"/>
    </xf>
    <xf numFmtId="165" fontId="38" fillId="7" borderId="17" xfId="14" applyFont="1" applyBorder="1" applyAlignment="1">
      <alignment horizontal="center" vertical="center"/>
    </xf>
    <xf numFmtId="9" fontId="3" fillId="6" borderId="43" xfId="1" applyFont="1" applyFill="1" applyBorder="1" applyAlignment="1" applyProtection="1">
      <alignment vertical="center"/>
      <protection locked="0"/>
    </xf>
    <xf numFmtId="9" fontId="38" fillId="7" borderId="17" xfId="1" applyFont="1" applyFill="1" applyBorder="1" applyAlignment="1">
      <alignment horizontal="center" vertical="center"/>
    </xf>
    <xf numFmtId="9" fontId="38" fillId="7" borderId="1" xfId="1" applyFont="1" applyFill="1" applyBorder="1" applyAlignment="1">
      <alignment horizontal="center" vertical="center"/>
    </xf>
    <xf numFmtId="0" fontId="2" fillId="11" borderId="0" xfId="23">
      <alignment horizontal="center" vertical="center"/>
    </xf>
    <xf numFmtId="9" fontId="3" fillId="6" borderId="43" xfId="1" applyFont="1" applyFill="1" applyBorder="1" applyAlignment="1" applyProtection="1">
      <alignment horizontal="center" vertical="center"/>
      <protection locked="0"/>
    </xf>
    <xf numFmtId="0" fontId="33" fillId="2" borderId="5" xfId="2" applyFont="1" applyBorder="1" applyAlignment="1">
      <alignment horizontal="center"/>
    </xf>
    <xf numFmtId="164" fontId="18" fillId="2" borderId="3" xfId="1" applyNumberFormat="1" applyFont="1" applyFill="1" applyBorder="1" applyAlignment="1">
      <alignment horizontal="center" vertical="center"/>
    </xf>
    <xf numFmtId="0" fontId="17" fillId="2" borderId="0" xfId="2" applyFont="1" applyBorder="1" applyAlignment="1">
      <alignment horizontal="center" vertical="center" wrapText="1"/>
    </xf>
    <xf numFmtId="0" fontId="21" fillId="23" borderId="45" xfId="0" applyFont="1" applyFill="1" applyBorder="1" applyAlignment="1">
      <alignment horizontal="center" vertical="center" wrapText="1"/>
    </xf>
    <xf numFmtId="0" fontId="21" fillId="23" borderId="46" xfId="0" applyFont="1" applyFill="1" applyBorder="1" applyAlignment="1">
      <alignment horizontal="center" vertical="center" wrapText="1"/>
    </xf>
    <xf numFmtId="165" fontId="22" fillId="7" borderId="25" xfId="14" applyFont="1" applyBorder="1" applyAlignment="1">
      <alignment horizontal="center" vertical="center"/>
    </xf>
    <xf numFmtId="0" fontId="41" fillId="0" borderId="0" xfId="0" applyFont="1"/>
    <xf numFmtId="0" fontId="38" fillId="2" borderId="8" xfId="26" applyFont="1" applyBorder="1" applyAlignment="1">
      <alignment horizontal="centerContinuous" vertical="center" wrapText="1"/>
    </xf>
    <xf numFmtId="0" fontId="38" fillId="2" borderId="10" xfId="26" applyFont="1" applyBorder="1" applyAlignment="1">
      <alignment horizontal="centerContinuous" vertical="center" wrapText="1"/>
    </xf>
    <xf numFmtId="0" fontId="38" fillId="2" borderId="7" xfId="26" applyFont="1" applyBorder="1" applyAlignment="1">
      <alignment horizontal="centerContinuous" vertical="center" wrapText="1"/>
    </xf>
    <xf numFmtId="0" fontId="39" fillId="2" borderId="11" xfId="26" applyFont="1" applyBorder="1" applyAlignment="1">
      <alignment vertical="center" wrapText="1"/>
    </xf>
    <xf numFmtId="0" fontId="41" fillId="2" borderId="6" xfId="26" applyFont="1" applyBorder="1" applyAlignment="1">
      <alignment horizontal="center" vertical="center" wrapText="1"/>
    </xf>
    <xf numFmtId="0" fontId="21" fillId="23" borderId="4" xfId="0" applyFont="1" applyFill="1" applyBorder="1" applyAlignment="1">
      <alignment horizontal="center" vertical="center" wrapText="1"/>
    </xf>
    <xf numFmtId="0" fontId="21" fillId="23" borderId="4" xfId="0" applyFont="1" applyFill="1" applyBorder="1" applyAlignment="1">
      <alignment vertical="center" wrapText="1"/>
    </xf>
    <xf numFmtId="0" fontId="20" fillId="23" borderId="4" xfId="0" applyFont="1" applyFill="1" applyBorder="1" applyAlignment="1">
      <alignment horizontal="center" vertical="center"/>
    </xf>
    <xf numFmtId="166" fontId="22" fillId="4" borderId="4" xfId="11" applyNumberFormat="1" applyFont="1" applyBorder="1">
      <alignment vertical="center"/>
    </xf>
    <xf numFmtId="0" fontId="25" fillId="23" borderId="45" xfId="0" applyFont="1" applyFill="1" applyBorder="1" applyAlignment="1">
      <alignment horizontal="center" vertical="center" wrapText="1"/>
    </xf>
    <xf numFmtId="3" fontId="22" fillId="0" borderId="0" xfId="0" applyNumberFormat="1" applyFont="1"/>
    <xf numFmtId="0" fontId="27" fillId="2" borderId="40" xfId="2" applyFont="1" applyBorder="1" applyAlignment="1">
      <alignment horizontal="center" vertical="center" wrapText="1"/>
    </xf>
    <xf numFmtId="0" fontId="27" fillId="2" borderId="37" xfId="2" applyFont="1" applyBorder="1" applyAlignment="1">
      <alignment horizontal="center" vertical="center" wrapText="1"/>
    </xf>
    <xf numFmtId="3" fontId="22" fillId="7" borderId="52" xfId="14" applyNumberFormat="1" applyFont="1" applyBorder="1" applyAlignment="1">
      <alignment horizontal="center" vertical="center"/>
    </xf>
    <xf numFmtId="9" fontId="22" fillId="7" borderId="53" xfId="1" applyFont="1" applyFill="1" applyBorder="1" applyAlignment="1" applyProtection="1">
      <alignment horizontal="center" vertical="center"/>
      <protection locked="0"/>
    </xf>
    <xf numFmtId="0" fontId="27" fillId="2" borderId="6" xfId="2" applyFont="1" applyBorder="1" applyAlignment="1">
      <alignment vertical="center" wrapText="1"/>
    </xf>
    <xf numFmtId="172" fontId="22" fillId="0" borderId="0" xfId="27" applyNumberFormat="1" applyFont="1"/>
    <xf numFmtId="9" fontId="18" fillId="2" borderId="4" xfId="1" applyFont="1" applyFill="1" applyBorder="1" applyAlignment="1">
      <alignment horizontal="center" vertical="center"/>
    </xf>
    <xf numFmtId="166" fontId="22" fillId="4" borderId="6" xfId="11" applyNumberFormat="1" applyFont="1" applyBorder="1">
      <alignment vertical="center"/>
    </xf>
    <xf numFmtId="9" fontId="22" fillId="7" borderId="56" xfId="1" applyFont="1" applyFill="1" applyBorder="1" applyAlignment="1" applyProtection="1">
      <alignment horizontal="center" vertical="center"/>
      <protection locked="0"/>
    </xf>
    <xf numFmtId="166" fontId="22" fillId="4" borderId="50" xfId="11" applyNumberFormat="1" applyFont="1" applyBorder="1" applyAlignment="1">
      <alignment horizontal="center" vertical="center"/>
    </xf>
    <xf numFmtId="166" fontId="22" fillId="4" borderId="11" xfId="11" applyNumberFormat="1" applyFont="1" applyBorder="1" applyAlignment="1">
      <alignment horizontal="center" vertical="center"/>
    </xf>
    <xf numFmtId="166" fontId="22" fillId="4" borderId="51" xfId="11" applyNumberFormat="1" applyFont="1" applyBorder="1" applyAlignment="1">
      <alignment horizontal="center" vertical="center"/>
    </xf>
    <xf numFmtId="0" fontId="22" fillId="22" borderId="0" xfId="0" applyFont="1" applyFill="1" applyAlignment="1">
      <alignment horizontal="center"/>
    </xf>
    <xf numFmtId="9" fontId="22" fillId="16" borderId="1" xfId="4" applyNumberFormat="1" applyFont="1" applyFill="1" applyBorder="1" applyAlignment="1">
      <alignment horizontal="center" vertical="center"/>
    </xf>
    <xf numFmtId="0" fontId="27" fillId="4" borderId="4" xfId="2" applyFont="1" applyFill="1" applyBorder="1" applyAlignment="1">
      <alignment horizontal="center" vertical="center" wrapText="1"/>
    </xf>
    <xf numFmtId="0" fontId="27" fillId="4" borderId="4" xfId="2" applyFont="1" applyFill="1" applyBorder="1" applyAlignment="1">
      <alignment vertical="center" wrapText="1"/>
    </xf>
    <xf numFmtId="9" fontId="22" fillId="7" borderId="26" xfId="1" applyFont="1" applyFill="1" applyBorder="1" applyAlignment="1" applyProtection="1">
      <alignment horizontal="center" vertical="center"/>
      <protection locked="0"/>
    </xf>
    <xf numFmtId="3" fontId="22" fillId="20" borderId="35" xfId="14" applyNumberFormat="1" applyFont="1" applyFill="1" applyBorder="1" applyAlignment="1">
      <alignment horizontal="center" vertical="center"/>
    </xf>
    <xf numFmtId="9" fontId="22" fillId="7" borderId="16" xfId="1" applyFont="1" applyFill="1" applyBorder="1" applyAlignment="1" applyProtection="1">
      <alignment horizontal="center" vertical="center"/>
      <protection locked="0"/>
    </xf>
    <xf numFmtId="166" fontId="22" fillId="4" borderId="8" xfId="11" applyNumberFormat="1" applyFont="1" applyBorder="1">
      <alignment vertical="center"/>
    </xf>
    <xf numFmtId="166" fontId="22" fillId="4" borderId="10" xfId="11" applyNumberFormat="1" applyFont="1" applyBorder="1">
      <alignment vertical="center"/>
    </xf>
    <xf numFmtId="166" fontId="22" fillId="4" borderId="7" xfId="11" applyNumberFormat="1" applyFont="1" applyBorder="1">
      <alignment vertical="center"/>
    </xf>
    <xf numFmtId="165" fontId="22" fillId="13" borderId="8" xfId="16" applyFont="1" applyBorder="1">
      <alignment vertical="center"/>
    </xf>
    <xf numFmtId="0" fontId="40" fillId="0" borderId="0" xfId="0" applyFont="1" applyAlignment="1">
      <alignment horizontal="center"/>
    </xf>
    <xf numFmtId="165" fontId="3" fillId="6" borderId="43" xfId="6" applyBorder="1" applyAlignment="1">
      <alignment horizontal="center" vertical="center"/>
      <protection locked="0"/>
    </xf>
    <xf numFmtId="0" fontId="0" fillId="10" borderId="0" xfId="0" applyFill="1"/>
    <xf numFmtId="0" fontId="0" fillId="10" borderId="57" xfId="0" applyFill="1" applyBorder="1"/>
    <xf numFmtId="0" fontId="0" fillId="10" borderId="58" xfId="0" applyFill="1" applyBorder="1"/>
    <xf numFmtId="0" fontId="0" fillId="10" borderId="59" xfId="0" applyFill="1" applyBorder="1"/>
    <xf numFmtId="0" fontId="0" fillId="10" borderId="60" xfId="0" applyFill="1" applyBorder="1"/>
    <xf numFmtId="0" fontId="0" fillId="10" borderId="61" xfId="0" applyFill="1" applyBorder="1"/>
    <xf numFmtId="0" fontId="0" fillId="10" borderId="62" xfId="0" applyFill="1" applyBorder="1"/>
    <xf numFmtId="0" fontId="0" fillId="10" borderId="63" xfId="0" applyFill="1" applyBorder="1"/>
    <xf numFmtId="0" fontId="0" fillId="10" borderId="64" xfId="0" applyFill="1" applyBorder="1"/>
    <xf numFmtId="0" fontId="0" fillId="10" borderId="65" xfId="0" applyFill="1" applyBorder="1"/>
    <xf numFmtId="0" fontId="42" fillId="10" borderId="8" xfId="0" applyFont="1" applyFill="1" applyBorder="1"/>
    <xf numFmtId="0" fontId="42" fillId="10" borderId="10" xfId="0" applyFont="1" applyFill="1" applyBorder="1"/>
    <xf numFmtId="0" fontId="42" fillId="10" borderId="7" xfId="0" applyFont="1" applyFill="1" applyBorder="1"/>
    <xf numFmtId="0" fontId="27" fillId="16" borderId="34" xfId="2" applyFont="1" applyFill="1" applyBorder="1" applyAlignment="1">
      <alignment horizontal="center" vertical="center" wrapText="1"/>
    </xf>
    <xf numFmtId="0" fontId="24" fillId="16" borderId="37" xfId="0" applyFont="1" applyFill="1" applyBorder="1" applyAlignment="1">
      <alignment horizontal="center"/>
    </xf>
    <xf numFmtId="0" fontId="0" fillId="10" borderId="59" xfId="0" applyFill="1" applyBorder="1" applyAlignment="1">
      <alignment wrapText="1"/>
    </xf>
    <xf numFmtId="9" fontId="22" fillId="3" borderId="0" xfId="1" applyFont="1" applyFill="1" applyBorder="1" applyAlignment="1">
      <alignment horizontal="center"/>
    </xf>
    <xf numFmtId="49" fontId="22" fillId="12" borderId="1" xfId="10" applyNumberFormat="1" applyFont="1" applyBorder="1">
      <alignment vertical="center"/>
      <protection locked="0"/>
    </xf>
    <xf numFmtId="0" fontId="25" fillId="0" borderId="0" xfId="0" applyFont="1"/>
    <xf numFmtId="0" fontId="22" fillId="0" borderId="0" xfId="0" applyFont="1" applyAlignment="1">
      <alignment horizontal="left" vertical="top" wrapText="1"/>
    </xf>
    <xf numFmtId="0" fontId="18" fillId="0" borderId="0" xfId="0" applyFont="1" applyAlignment="1">
      <alignment horizontal="left" vertical="center" indent="1"/>
    </xf>
    <xf numFmtId="0" fontId="20" fillId="0" borderId="0" xfId="0" applyFont="1" applyAlignment="1">
      <alignment horizontal="left" vertical="center" indent="1"/>
    </xf>
    <xf numFmtId="9" fontId="3" fillId="5" borderId="25" xfId="1" applyFont="1" applyFill="1" applyBorder="1" applyAlignment="1" applyProtection="1">
      <alignment vertical="center"/>
      <protection locked="0"/>
    </xf>
    <xf numFmtId="0" fontId="0" fillId="10" borderId="66" xfId="0" applyFill="1" applyBorder="1"/>
    <xf numFmtId="0" fontId="0" fillId="10" borderId="67" xfId="0" applyFill="1" applyBorder="1"/>
    <xf numFmtId="0" fontId="0" fillId="10" borderId="68" xfId="0" applyFill="1" applyBorder="1"/>
    <xf numFmtId="0" fontId="24" fillId="0" borderId="12" xfId="0" pivotButton="1" applyFont="1" applyBorder="1" applyAlignment="1">
      <alignment horizontal="center" vertical="center" wrapText="1"/>
    </xf>
    <xf numFmtId="0" fontId="24" fillId="0" borderId="0" xfId="0" pivotButton="1" applyFont="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horizontal="center" vertical="center"/>
    </xf>
    <xf numFmtId="9" fontId="24" fillId="0" borderId="0" xfId="0" applyNumberFormat="1" applyFont="1" applyAlignment="1">
      <alignment horizontal="center"/>
    </xf>
    <xf numFmtId="0" fontId="25" fillId="4" borderId="5" xfId="0" applyFont="1" applyFill="1" applyBorder="1" applyAlignment="1">
      <alignment horizontal="center"/>
    </xf>
    <xf numFmtId="165" fontId="20" fillId="3" borderId="5" xfId="2" applyNumberFormat="1" applyFont="1" applyFill="1" applyBorder="1" applyAlignment="1">
      <alignment horizontal="center"/>
    </xf>
    <xf numFmtId="0" fontId="20" fillId="3" borderId="5" xfId="2" applyFont="1" applyFill="1" applyBorder="1" applyAlignment="1">
      <alignment horizontal="center"/>
    </xf>
    <xf numFmtId="0" fontId="21" fillId="3" borderId="5" xfId="2" applyFont="1" applyFill="1" applyBorder="1" applyAlignment="1">
      <alignment horizontal="center"/>
    </xf>
    <xf numFmtId="0" fontId="25" fillId="4" borderId="8" xfId="0" applyFont="1" applyFill="1" applyBorder="1" applyAlignment="1">
      <alignment horizontal="center"/>
    </xf>
    <xf numFmtId="0" fontId="25" fillId="4" borderId="10" xfId="0" applyFont="1" applyFill="1" applyBorder="1" applyAlignment="1">
      <alignment horizontal="center"/>
    </xf>
    <xf numFmtId="0" fontId="25" fillId="4" borderId="7" xfId="0" applyFont="1" applyFill="1" applyBorder="1" applyAlignment="1">
      <alignment horizontal="center"/>
    </xf>
    <xf numFmtId="0" fontId="25" fillId="2" borderId="13" xfId="2" applyFont="1" applyBorder="1" applyAlignment="1">
      <alignment horizontal="center"/>
    </xf>
    <xf numFmtId="0" fontId="25" fillId="2" borderId="0" xfId="2" applyFont="1" applyBorder="1" applyAlignment="1">
      <alignment horizontal="center"/>
    </xf>
    <xf numFmtId="0" fontId="39" fillId="2" borderId="13" xfId="2" applyFont="1" applyBorder="1" applyAlignment="1">
      <alignment horizontal="center" vertical="center" wrapText="1"/>
    </xf>
    <xf numFmtId="0" fontId="39" fillId="2" borderId="12" xfId="2" applyFont="1" applyBorder="1" applyAlignment="1">
      <alignment horizontal="center" vertical="center" wrapText="1"/>
    </xf>
    <xf numFmtId="0" fontId="39" fillId="2" borderId="29" xfId="2" applyFont="1" applyBorder="1" applyAlignment="1">
      <alignment horizontal="center" vertical="center" wrapText="1"/>
    </xf>
    <xf numFmtId="0" fontId="39" fillId="2" borderId="18"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7" xfId="2" applyFont="1" applyBorder="1" applyAlignment="1">
      <alignment horizontal="center" vertical="center" wrapText="1"/>
    </xf>
    <xf numFmtId="0" fontId="22" fillId="22" borderId="5" xfId="0" applyFont="1" applyFill="1" applyBorder="1" applyAlignment="1">
      <alignment horizontal="center"/>
    </xf>
    <xf numFmtId="0" fontId="28" fillId="22" borderId="8" xfId="0" applyFont="1" applyFill="1" applyBorder="1" applyAlignment="1">
      <alignment horizontal="center" vertical="center"/>
    </xf>
    <xf numFmtId="0" fontId="28" fillId="22" borderId="7" xfId="0" applyFont="1" applyFill="1" applyBorder="1" applyAlignment="1">
      <alignment horizontal="center" vertical="center"/>
    </xf>
    <xf numFmtId="0" fontId="27" fillId="2" borderId="6" xfId="2" applyFont="1" applyBorder="1" applyAlignment="1">
      <alignment horizontal="center" vertical="center" wrapText="1"/>
    </xf>
    <xf numFmtId="0" fontId="27" fillId="2" borderId="9" xfId="2" applyFont="1" applyBorder="1" applyAlignment="1">
      <alignment horizontal="center" vertical="center" wrapText="1"/>
    </xf>
    <xf numFmtId="0" fontId="40" fillId="15" borderId="8" xfId="0" applyFont="1" applyFill="1" applyBorder="1" applyAlignment="1">
      <alignment horizontal="center" vertical="center" wrapText="1"/>
    </xf>
    <xf numFmtId="0" fontId="40" fillId="15" borderId="10" xfId="0" applyFont="1" applyFill="1" applyBorder="1" applyAlignment="1">
      <alignment horizontal="center" vertical="center" wrapText="1"/>
    </xf>
    <xf numFmtId="0" fontId="40" fillId="15" borderId="7" xfId="0" applyFont="1" applyFill="1" applyBorder="1" applyAlignment="1">
      <alignment horizontal="center" vertical="center" wrapText="1"/>
    </xf>
    <xf numFmtId="0" fontId="39" fillId="2" borderId="11" xfId="2" applyFont="1" applyBorder="1" applyAlignment="1">
      <alignment horizontal="center" vertical="center" wrapText="1"/>
    </xf>
    <xf numFmtId="0" fontId="39" fillId="2" borderId="28" xfId="2" applyFont="1" applyBorder="1" applyAlignment="1">
      <alignment horizontal="center" vertical="center" wrapText="1"/>
    </xf>
    <xf numFmtId="0" fontId="40" fillId="15" borderId="4" xfId="0" applyFont="1" applyFill="1" applyBorder="1" applyAlignment="1">
      <alignment horizontal="center" vertical="center" wrapText="1"/>
    </xf>
    <xf numFmtId="0" fontId="22" fillId="0" borderId="8" xfId="0" applyFont="1" applyBorder="1" applyAlignment="1">
      <alignment horizontal="center"/>
    </xf>
    <xf numFmtId="0" fontId="22" fillId="0" borderId="10" xfId="0" applyFont="1" applyBorder="1" applyAlignment="1">
      <alignment horizontal="center"/>
    </xf>
    <xf numFmtId="0" fontId="22" fillId="0" borderId="7" xfId="0" applyFont="1" applyBorder="1" applyAlignment="1">
      <alignment horizontal="center"/>
    </xf>
    <xf numFmtId="0" fontId="21" fillId="23" borderId="4" xfId="0" applyFont="1" applyFill="1" applyBorder="1" applyAlignment="1">
      <alignment horizontal="center" vertical="center" wrapText="1"/>
    </xf>
    <xf numFmtId="0" fontId="25" fillId="23" borderId="4" xfId="0" applyFont="1" applyFill="1" applyBorder="1" applyAlignment="1">
      <alignment horizontal="center" vertical="center" wrapText="1"/>
    </xf>
    <xf numFmtId="0" fontId="27" fillId="2" borderId="13" xfId="2" applyFont="1" applyBorder="1" applyAlignment="1">
      <alignment horizontal="center" vertical="center" wrapText="1"/>
    </xf>
    <xf numFmtId="0" fontId="27" fillId="2" borderId="0" xfId="2" applyFont="1" applyBorder="1" applyAlignment="1">
      <alignment horizontal="center" vertical="center" wrapText="1"/>
    </xf>
    <xf numFmtId="0" fontId="27" fillId="2" borderId="29" xfId="2" applyFont="1" applyBorder="1" applyAlignment="1">
      <alignment horizontal="center" vertical="center" wrapText="1"/>
    </xf>
    <xf numFmtId="0" fontId="27" fillId="2" borderId="5" xfId="2" applyFont="1" applyBorder="1" applyAlignment="1">
      <alignment horizontal="center" vertical="center" wrapText="1"/>
    </xf>
    <xf numFmtId="0" fontId="22" fillId="12" borderId="33" xfId="10" applyNumberFormat="1" applyFont="1" applyBorder="1" applyAlignment="1">
      <alignment horizontal="center" vertical="center" wrapText="1"/>
      <protection locked="0"/>
    </xf>
    <xf numFmtId="0" fontId="22" fillId="12" borderId="0" xfId="10" applyNumberFormat="1" applyFont="1" applyAlignment="1">
      <alignment horizontal="center" vertical="center" wrapText="1"/>
      <protection locked="0"/>
    </xf>
    <xf numFmtId="0" fontId="25" fillId="2" borderId="8" xfId="2" applyFont="1" applyBorder="1" applyAlignment="1">
      <alignment horizontal="center" vertical="center" wrapText="1"/>
    </xf>
    <xf numFmtId="0" fontId="25" fillId="2" borderId="10" xfId="2" applyFont="1" applyBorder="1" applyAlignment="1">
      <alignment horizontal="center" vertical="center" wrapText="1"/>
    </xf>
    <xf numFmtId="0" fontId="27" fillId="2" borderId="2" xfId="2" applyFont="1" applyAlignment="1">
      <alignment horizontal="center" vertical="center" wrapText="1"/>
    </xf>
    <xf numFmtId="0" fontId="25" fillId="2" borderId="7"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7" xfId="2" applyFont="1" applyBorder="1" applyAlignment="1">
      <alignment horizontal="center" vertical="center" wrapText="1"/>
    </xf>
    <xf numFmtId="0" fontId="27" fillId="2" borderId="48" xfId="2" applyFont="1" applyBorder="1" applyAlignment="1">
      <alignment horizontal="center" vertical="center" wrapText="1"/>
    </xf>
    <xf numFmtId="0" fontId="27" fillId="2" borderId="49" xfId="2" applyFont="1" applyBorder="1" applyAlignment="1">
      <alignment horizontal="center" vertical="center" wrapText="1"/>
    </xf>
    <xf numFmtId="0" fontId="27" fillId="2" borderId="11" xfId="2" applyFont="1" applyBorder="1" applyAlignment="1">
      <alignment horizontal="center" vertical="center" wrapText="1"/>
    </xf>
    <xf numFmtId="0" fontId="27" fillId="2" borderId="28" xfId="2" applyFont="1" applyBorder="1" applyAlignment="1">
      <alignment horizontal="center" vertical="center" wrapText="1"/>
    </xf>
    <xf numFmtId="0" fontId="27" fillId="2" borderId="18" xfId="2" applyFont="1" applyBorder="1" applyAlignment="1">
      <alignment horizontal="center" vertical="center" wrapText="1"/>
    </xf>
    <xf numFmtId="0" fontId="25" fillId="15" borderId="54" xfId="0" applyFont="1" applyFill="1" applyBorder="1" applyAlignment="1">
      <alignment horizontal="center" vertical="center" wrapText="1"/>
    </xf>
    <xf numFmtId="0" fontId="25" fillId="15" borderId="55" xfId="0" applyFont="1" applyFill="1" applyBorder="1" applyAlignment="1">
      <alignment horizontal="center" vertical="center" wrapText="1"/>
    </xf>
    <xf numFmtId="0" fontId="27" fillId="2" borderId="12" xfId="2" applyFont="1" applyBorder="1" applyAlignment="1">
      <alignment horizontal="center" vertical="center" wrapText="1"/>
    </xf>
    <xf numFmtId="0" fontId="25" fillId="15" borderId="8"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7" fillId="2" borderId="10" xfId="2" applyFont="1" applyBorder="1" applyAlignment="1">
      <alignment horizontal="center" vertical="center" wrapText="1"/>
    </xf>
    <xf numFmtId="0" fontId="27" fillId="2" borderId="3" xfId="2" applyFont="1" applyBorder="1" applyAlignment="1">
      <alignment horizontal="center" vertical="center" wrapText="1"/>
    </xf>
    <xf numFmtId="0" fontId="39" fillId="2" borderId="3"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0" xfId="2" applyFont="1" applyBorder="1" applyAlignment="1">
      <alignment horizontal="center" vertical="center" wrapText="1"/>
    </xf>
    <xf numFmtId="0" fontId="39" fillId="2" borderId="5" xfId="2" applyFont="1" applyBorder="1" applyAlignment="1">
      <alignment horizontal="center" vertical="center" wrapText="1"/>
    </xf>
    <xf numFmtId="0" fontId="27" fillId="2" borderId="42" xfId="2" applyFont="1" applyBorder="1" applyAlignment="1">
      <alignment horizontal="center" vertical="center" wrapText="1"/>
    </xf>
    <xf numFmtId="0" fontId="27" fillId="2" borderId="41" xfId="2" applyFont="1" applyBorder="1" applyAlignment="1">
      <alignment horizontal="center" vertical="center" wrapText="1"/>
    </xf>
    <xf numFmtId="0" fontId="27" fillId="2" borderId="31" xfId="2" applyFont="1" applyBorder="1" applyAlignment="1">
      <alignment horizontal="center" vertical="center" wrapText="1"/>
    </xf>
    <xf numFmtId="0" fontId="33" fillId="2" borderId="5" xfId="2" applyFont="1" applyBorder="1" applyAlignment="1">
      <alignment horizontal="center"/>
    </xf>
  </cellXfs>
  <cellStyles count="28">
    <cellStyle name="_EOA" xfId="23" xr:uid="{00000000-0005-0000-0000-000013000000}"/>
    <cellStyle name="Comma" xfId="27" builtinId="3"/>
    <cellStyle name="EOA" xfId="9" xr:uid="{00000000-0005-0000-0000-000000000000}"/>
    <cellStyle name="FT.Amount" xfId="5" xr:uid="{00000000-0005-0000-0000-000001000000}"/>
    <cellStyle name="FT.Caption 2" xfId="2" xr:uid="{00000000-0005-0000-0000-000002000000}"/>
    <cellStyle name="FT.CCode" xfId="13" xr:uid="{00000000-0005-0000-0000-000003000000}"/>
    <cellStyle name="FT.CopyOfAmount 2" xfId="6" xr:uid="{00000000-0005-0000-0000-000005000000}"/>
    <cellStyle name="FT.Enum" xfId="18" xr:uid="{00000000-0005-0000-0000-000006000000}"/>
    <cellStyle name="FT.FAmount" xfId="16" xr:uid="{00000000-0005-0000-0000-000004000000}"/>
    <cellStyle name="FT.LocalCalc" xfId="14" xr:uid="{00000000-0005-0000-0000-000008000000}"/>
    <cellStyle name="FT.LocalCalc 2" xfId="7" xr:uid="{00000000-0005-0000-0000-000009000000}"/>
    <cellStyle name="FT.Param" xfId="4" xr:uid="{00000000-0005-0000-0000-00000A000000}"/>
    <cellStyle name="FT.RCode" xfId="11" xr:uid="{00000000-0005-0000-0000-00000B000000}"/>
    <cellStyle name="FT.RCode 2" xfId="22" xr:uid="{00000000-0005-0000-0000-00000C000000}"/>
    <cellStyle name="FT.Results" xfId="17" xr:uid="{00000000-0005-0000-0000-00000D000000}"/>
    <cellStyle name="FT.Results 2" xfId="8" xr:uid="{00000000-0005-0000-0000-00000E000000}"/>
    <cellStyle name="FT.String" xfId="10" xr:uid="{00000000-0005-0000-0000-00000F000000}"/>
    <cellStyle name="FT.String2" xfId="15" xr:uid="{00000000-0005-0000-0000-000010000000}"/>
    <cellStyle name="FT.TCode" xfId="12" xr:uid="{00000000-0005-0000-0000-000011000000}"/>
    <cellStyle name="Hyperlink 2" xfId="19" xr:uid="{00000000-0005-0000-0000-000012000000}"/>
    <cellStyle name="IAIS_FT.Caption" xfId="26" xr:uid="{416B056F-B054-43CA-83A6-6964F6E312A2}"/>
    <cellStyle name="Ignore" xfId="20" xr:uid="{00000000-0005-0000-0000-000014000000}"/>
    <cellStyle name="Normal" xfId="0" builtinId="0"/>
    <cellStyle name="Normal 2" xfId="3" xr:uid="{00000000-0005-0000-0000-000016000000}"/>
    <cellStyle name="Normal 3" xfId="21" xr:uid="{00000000-0005-0000-0000-000017000000}"/>
    <cellStyle name="Normal_98HMO" xfId="24" xr:uid="{56F191DB-14D0-48FE-B4A6-B389CA234FE8}"/>
    <cellStyle name="Normal_LRBCFCST" xfId="25" xr:uid="{CB6E27F0-C81D-4615-9ECB-C0AE23F75009}"/>
    <cellStyle name="Percent" xfId="1" builtinId="5"/>
  </cellStyles>
  <dxfs count="65">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alignment horizontal="center" readingOrder="0"/>
    </dxf>
    <dxf>
      <border>
        <left/>
        <top/>
        <bottom/>
        <vertical/>
      </border>
    </dxf>
    <dxf>
      <border>
        <left/>
        <top/>
        <bottom/>
        <vertical/>
      </border>
    </dxf>
    <dxf>
      <border>
        <left/>
        <top/>
        <bottom/>
        <vertical/>
      </border>
    </dxf>
    <dxf>
      <border>
        <left/>
        <top/>
        <bottom/>
        <vertical/>
      </border>
    </dxf>
    <dxf>
      <border>
        <left/>
        <top/>
        <bottom/>
        <vertical/>
      </border>
    </dxf>
    <dxf>
      <alignment wrapText="1" readingOrder="0"/>
    </dxf>
    <dxf>
      <numFmt numFmtId="0" formatCode="General"/>
      <alignment wrapText="1" readingOrder="0"/>
    </dxf>
    <dxf>
      <alignment wrapText="1" readingOrder="0"/>
    </dxf>
    <dxf>
      <alignment wrapText="1" readingOrder="0"/>
    </dxf>
    <dxf>
      <alignment vertical="center"/>
    </dxf>
    <dxf>
      <alignment vertical="center"/>
    </dxf>
    <dxf>
      <alignment vertical="center"/>
    </dxf>
    <dxf>
      <alignment vertical="center"/>
    </dxf>
    <dxf>
      <alignment vertical="center"/>
    </dxf>
    <dxf>
      <numFmt numFmtId="3" formatCode="#,##0"/>
    </dxf>
    <dxf>
      <numFmt numFmtId="3" formatCode="#,##0"/>
    </dxf>
    <dxf>
      <numFmt numFmtId="13" formatCode="0%"/>
    </dxf>
    <dxf>
      <numFmt numFmtId="3" formatCode="#,##0"/>
    </dxf>
    <dxf>
      <numFmt numFmtId="2" formatCode="0.0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font>
        <b val="0"/>
      </font>
    </dxf>
    <dxf>
      <border>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vertical="center" wrapText="1" readingOrder="0"/>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alignment vertical="center"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ovfs01\govvol1\GROUP\GOVTREL\DATA\International%20Issues\test\er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aiconline-my.sharepoint.com/QA/RBC/Group%20Capital/2021%20GCC%20Trial%20Implementation/Template/20210601%20version/Data%20For%20Inputting%200427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rase"/>
    </sheetNames>
    <definedNames>
      <definedName name="xcir0"/>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snloffice"/>
      <sheetName val="Company_Chart"/>
      <sheetName val="Pivot"/>
      <sheetName val="Review"/>
      <sheetName val="data-&gt;life"/>
      <sheetName val="All Options"/>
      <sheetName val="Company All Options"/>
      <sheetName val="scalar"/>
      <sheetName val="Chart F-- HC"/>
      <sheetName val="extra chart"/>
      <sheetName val="Description"/>
      <sheetName val="Chart A -- Base GCC"/>
      <sheetName val="Chart B -- Base GCC (included)"/>
      <sheetName val="Chart C -- Range of NI test"/>
      <sheetName val="Chart F--PermPresc"/>
      <sheetName val="Chart D &amp; E-- Range of Fin test"/>
      <sheetName val="Read-Me"/>
      <sheetName val="Chart G -- Debt"/>
      <sheetName val="Data Checks---&gt;"/>
      <sheetName val="Hilevel"/>
      <sheetName val="Chart XXX"/>
      <sheetName val="Chart Scalar"/>
      <sheetName val="Further check"/>
      <sheetName val="% AC Breakdown"/>
      <sheetName val="---&gt; "/>
      <sheetName val="Input 1 - Schedule 1"/>
      <sheetName val="Input 2 - Inventory"/>
      <sheetName val="Category Conversion"/>
      <sheetName val="Input 3 - Capital Instruments"/>
      <sheetName val="Input 4 - XXX-AXXX"/>
      <sheetName val="Input 5 - Questions"/>
      <sheetName val="Calc 1 - Scaling (Ins,Bank)"/>
      <sheetName val="Calc 2 - Select Options"/>
      <sheetName val="Summary 1 - Entity Level"/>
      <sheetName val="Summary 2 - Top Level"/>
      <sheetName val="Summary 3 - Subord Debt "/>
      <sheetName val="Grouping Alt Calcs"/>
      <sheetName val="Summary 4 -Grouping Alternative"/>
      <sheetName val="Changes Made"/>
      <sheetName val="GCC.Param"/>
      <sheetName val="Company_Summ"/>
      <sheetName val="Input1+2_Summ"/>
      <sheetName val="Input3_Summ"/>
      <sheetName val="Input4_Summ"/>
      <sheetName val="Input5_Summ"/>
      <sheetName val="Entity_Summ"/>
      <sheetName val="Control_Sheet"/>
      <sheetName val="Input 1 - Schedule 1 Summ"/>
      <sheetName val="Input 2 - Inventory (Summ)"/>
      <sheetName val="Input 3 - Capital Instr Summ"/>
      <sheetName val="Input 4 - XXX-AXXX Summ"/>
      <sheetName val="Input 5 - Questions (2)"/>
      <sheetName val="Calc 1 - Scaling(Ins,Bank) Summ"/>
      <sheetName val="Calc 2 - Select Options Summ"/>
      <sheetName val="Summary 1 - Entity Level Summ"/>
      <sheetName val="PIvot Scratch"/>
      <sheetName val="Asset Mgmt Pivot"/>
      <sheetName val="Summary 2 - Top Level (2)"/>
      <sheetName val="Summary 3 - Subord Debt  (2)"/>
      <sheetName val="Grouping Alt Calcs (2)"/>
    </sheetNames>
    <definedNames>
      <definedName name="xcir0" sheetId="32"/>
      <definedName name="xcir0" sheetId="5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118.723102662036" createdVersion="4" refreshedVersion="8" minRefreshableVersion="3" recordCount="1550" xr:uid="{00000000-000A-0000-FFFF-FFFF00000000}">
  <cacheSource type="worksheet">
    <worksheetSource ref="A3:Q1553" sheet="Grouping Alt Calcs"/>
  </cacheSource>
  <cacheFields count="21">
    <cacheField name="Include/Exclude?" numFmtId="0">
      <sharedItems containsBlank="1" count="4">
        <m/>
        <s v="Exclude"/>
        <s v="Include"/>
        <e v="#DIV/0!" u="1"/>
      </sharedItems>
    </cacheField>
    <cacheField name="Entity Identifier" numFmtId="0">
      <sharedItems containsBlank="1" containsMixedTypes="1" containsNumber="1" containsInteger="1" minValue="0" maxValue="0"/>
    </cacheField>
    <cacheField name="Entity Name" numFmtId="0">
      <sharedItems containsBlank="1" containsMixedTypes="1" containsNumber="1" containsInteger="1" minValue="0" maxValue="0" count="61">
        <m/>
        <s v=" "/>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New Zealand"/>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Grouping Category" numFmtId="0">
      <sharedItems containsBlank="1" count="9">
        <m/>
        <s v="1 Domestic  Subj to RBC"/>
        <s v="2 Dom Subj to regulation"/>
        <s v="3 Int'l Subj to Reg"/>
        <s v="4 Non-Reg (Material)"/>
        <s v="5 Holding Company"/>
        <s v="6 Non-Reg (Not Material)"/>
        <s v="7 Financial"/>
        <s v=""/>
      </sharedItems>
    </cacheField>
    <cacheField name="Entity Category" numFmtId="0">
      <sharedItems containsBlank="1" containsMixedTypes="1" containsNumber="1" containsInteger="1" minValue="0" maxValue="0" count="61">
        <m/>
        <s v="  SUBTOTAL"/>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New Zealand"/>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Parent entity included in total (for Summary 4 only)" numFmtId="0">
      <sharedItems containsBlank="1" count="6">
        <m/>
        <s v=" "/>
        <s v="N"/>
        <s v="Y"/>
        <e v="#REF!" u="1"/>
        <e v="#N/A" u="1"/>
      </sharedItems>
    </cacheField>
    <cacheField name="Grouping Alternative" numFmtId="0">
      <sharedItems containsBlank="1" containsMixedTypes="1" containsNumber="1" containsInteger="1" minValue="0" maxValue="97136" count="17">
        <m/>
        <s v="  SUBTOTAL"/>
        <s v="  SUB-SUBTOTAL"/>
        <n v="0"/>
        <s v="#"/>
        <n v="65978" u="1"/>
        <n v="13092" u="1"/>
        <n v="2" u="1"/>
        <n v="60690" u="1"/>
        <n v="62634" u="1"/>
        <n v="97136" u="1"/>
        <n v="14170" u="1"/>
        <n v="26298" u="1"/>
        <n v="95051" u="1"/>
        <n v="79014" u="1"/>
        <n v="52009" u="1"/>
        <n v="13626" u="1"/>
      </sharedItems>
    </cacheField>
    <cacheField name="Carrying Value (Local Regime)" numFmtId="0">
      <sharedItems containsBlank="1" containsMixedTypes="1" containsNumber="1" containsInteger="1" minValue="0" maxValue="0"/>
    </cacheField>
    <cacheField name="Investment in Subsidiary" numFmtId="0">
      <sharedItems containsBlank="1" containsMixedTypes="1" containsNumber="1" containsInteger="1" minValue="0" maxValue="0"/>
    </cacheField>
    <cacheField name="Available Capital Resources" numFmtId="0">
      <sharedItems containsBlank="1" containsMixedTypes="1" containsNumber="1" containsInteger="1" minValue="0" maxValue="0"/>
    </cacheField>
    <cacheField name="Adj Carrying Value" numFmtId="0">
      <sharedItems containsBlank="1" containsMixedTypes="1" containsNumber="1" containsInteger="1" minValue="0" maxValue="0"/>
    </cacheField>
    <cacheField name="Entity Required Capital (Local Regime)" numFmtId="0">
      <sharedItems containsBlank="1" containsMixedTypes="1" containsNumber="1" containsInteger="1" minValue="0" maxValue="0"/>
    </cacheField>
    <cacheField name="Investment in Subsidiary2" numFmtId="0">
      <sharedItems containsBlank="1" containsMixedTypes="1" containsNumber="1" containsInteger="1" minValue="0" maxValue="0"/>
    </cacheField>
    <cacheField name="Calculated Base Capital" numFmtId="0">
      <sharedItems containsBlank="1" containsMixedTypes="1" containsNumber="1" containsInteger="1" minValue="0" maxValue="0"/>
    </cacheField>
    <cacheField name="Calculated Base Capital at 1x ACL" numFmtId="0">
      <sharedItems containsBlank="1" containsMixedTypes="1" containsNumber="1" containsInteger="1" minValue="0" maxValue="0"/>
    </cacheField>
    <cacheField name="Adj Calc Capital" numFmtId="0">
      <sharedItems containsBlank="1" containsMixedTypes="1" containsNumber="1" containsInteger="1" minValue="0" maxValue="0"/>
    </cacheField>
    <cacheField name="Parent Entity Category" numFmtId="0">
      <sharedItems containsBlank="1" containsMixedTypes="1" containsNumber="1" containsInteger="1" minValue="0" maxValue="0"/>
    </cacheField>
    <cacheField name="Ratio" numFmtId="0" formula="IFERROR('Available Capital Resources'/'Calculated Base Capital',&quot;&quot;)" databaseField="0"/>
    <cacheField name="field 2" numFmtId="0" formula="IFERROR(0,0)" databaseField="0"/>
    <cacheField name="Adj Ratio" numFmtId="0" formula="IFERROR('Adj Carrying Value'/'Adj Calc Capital',&quot;&quot;)" databaseField="0"/>
    <cacheField name="Ratio at 1x ACL" numFmtId="0" formula=" IFERROR('Available Capital Resources'/'Calculated Base Capital at 1x ACL',&quot;&quo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0">
  <r>
    <x v="0"/>
    <m/>
    <x v="0"/>
    <x v="0"/>
    <x v="0"/>
    <x v="0"/>
    <x v="0"/>
    <m/>
    <m/>
    <m/>
    <m/>
    <m/>
    <m/>
    <m/>
    <m/>
    <m/>
    <m/>
  </r>
  <r>
    <x v="1"/>
    <s v="High Level Subtotals"/>
    <x v="0"/>
    <x v="0"/>
    <x v="0"/>
    <x v="0"/>
    <x v="0"/>
    <m/>
    <m/>
    <m/>
    <m/>
    <m/>
    <m/>
    <m/>
    <m/>
    <m/>
    <m/>
  </r>
  <r>
    <x v="1"/>
    <m/>
    <x v="1"/>
    <x v="1"/>
    <x v="1"/>
    <x v="1"/>
    <x v="1"/>
    <m/>
    <m/>
    <n v="0"/>
    <n v="0"/>
    <m/>
    <m/>
    <e v="#DIV/0!"/>
    <n v="0"/>
    <n v="0"/>
    <m/>
  </r>
  <r>
    <x v="1"/>
    <m/>
    <x v="1"/>
    <x v="2"/>
    <x v="1"/>
    <x v="1"/>
    <x v="1"/>
    <m/>
    <m/>
    <n v="0"/>
    <n v="0"/>
    <m/>
    <m/>
    <n v="0"/>
    <m/>
    <n v="0"/>
    <m/>
  </r>
  <r>
    <x v="1"/>
    <m/>
    <x v="1"/>
    <x v="3"/>
    <x v="1"/>
    <x v="1"/>
    <x v="1"/>
    <m/>
    <m/>
    <n v="0"/>
    <n v="0"/>
    <m/>
    <m/>
    <n v="0"/>
    <m/>
    <n v="0"/>
    <m/>
  </r>
  <r>
    <x v="1"/>
    <m/>
    <x v="1"/>
    <x v="4"/>
    <x v="1"/>
    <x v="1"/>
    <x v="1"/>
    <m/>
    <m/>
    <n v="0"/>
    <n v="0"/>
    <m/>
    <m/>
    <n v="0"/>
    <m/>
    <n v="0"/>
    <m/>
  </r>
  <r>
    <x v="1"/>
    <m/>
    <x v="1"/>
    <x v="5"/>
    <x v="1"/>
    <x v="1"/>
    <x v="1"/>
    <m/>
    <m/>
    <n v="0"/>
    <n v="0"/>
    <m/>
    <m/>
    <n v="0"/>
    <m/>
    <n v="0"/>
    <m/>
  </r>
  <r>
    <x v="1"/>
    <m/>
    <x v="1"/>
    <x v="6"/>
    <x v="1"/>
    <x v="1"/>
    <x v="1"/>
    <m/>
    <m/>
    <n v="0"/>
    <n v="0"/>
    <m/>
    <m/>
    <n v="0"/>
    <m/>
    <n v="0"/>
    <m/>
  </r>
  <r>
    <x v="1"/>
    <m/>
    <x v="1"/>
    <x v="7"/>
    <x v="1"/>
    <x v="1"/>
    <x v="1"/>
    <m/>
    <m/>
    <n v="0"/>
    <n v="0"/>
    <m/>
    <m/>
    <n v="0"/>
    <m/>
    <n v="0"/>
    <m/>
  </r>
  <r>
    <x v="1"/>
    <s v="Entity Category Level Subtotals"/>
    <x v="0"/>
    <x v="0"/>
    <x v="0"/>
    <x v="0"/>
    <x v="0"/>
    <m/>
    <m/>
    <m/>
    <m/>
    <m/>
    <m/>
    <m/>
    <m/>
    <m/>
    <m/>
  </r>
  <r>
    <x v="1"/>
    <m/>
    <x v="2"/>
    <x v="5"/>
    <x v="2"/>
    <x v="1"/>
    <x v="2"/>
    <m/>
    <m/>
    <n v="0"/>
    <m/>
    <m/>
    <m/>
    <n v="0"/>
    <m/>
    <m/>
    <m/>
  </r>
  <r>
    <x v="1"/>
    <m/>
    <x v="3"/>
    <x v="1"/>
    <x v="3"/>
    <x v="1"/>
    <x v="2"/>
    <m/>
    <m/>
    <n v="0"/>
    <m/>
    <m/>
    <m/>
    <e v="#DIV/0!"/>
    <n v="0"/>
    <m/>
    <m/>
  </r>
  <r>
    <x v="1"/>
    <m/>
    <x v="4"/>
    <x v="1"/>
    <x v="4"/>
    <x v="1"/>
    <x v="2"/>
    <m/>
    <m/>
    <n v="0"/>
    <m/>
    <m/>
    <m/>
    <e v="#DIV/0!"/>
    <n v="0"/>
    <m/>
    <m/>
  </r>
  <r>
    <x v="1"/>
    <m/>
    <x v="5"/>
    <x v="1"/>
    <x v="5"/>
    <x v="1"/>
    <x v="2"/>
    <m/>
    <m/>
    <n v="0"/>
    <m/>
    <m/>
    <m/>
    <e v="#DIV/0!"/>
    <n v="0"/>
    <m/>
    <m/>
  </r>
  <r>
    <x v="1"/>
    <m/>
    <x v="6"/>
    <x v="1"/>
    <x v="6"/>
    <x v="1"/>
    <x v="2"/>
    <m/>
    <m/>
    <n v="0"/>
    <m/>
    <m/>
    <m/>
    <e v="#DIV/0!"/>
    <n v="0"/>
    <m/>
    <m/>
  </r>
  <r>
    <x v="1"/>
    <m/>
    <x v="7"/>
    <x v="1"/>
    <x v="7"/>
    <x v="1"/>
    <x v="2"/>
    <m/>
    <m/>
    <n v="0"/>
    <m/>
    <m/>
    <m/>
    <n v="0"/>
    <m/>
    <m/>
    <m/>
  </r>
  <r>
    <x v="1"/>
    <m/>
    <x v="8"/>
    <x v="1"/>
    <x v="8"/>
    <x v="1"/>
    <x v="2"/>
    <m/>
    <m/>
    <n v="0"/>
    <m/>
    <m/>
    <m/>
    <e v="#DIV/0!"/>
    <n v="0"/>
    <m/>
    <m/>
  </r>
  <r>
    <x v="1"/>
    <m/>
    <x v="9"/>
    <x v="2"/>
    <x v="9"/>
    <x v="1"/>
    <x v="2"/>
    <m/>
    <m/>
    <n v="0"/>
    <m/>
    <m/>
    <m/>
    <e v="#DIV/0!"/>
    <n v="0"/>
    <m/>
    <m/>
  </r>
  <r>
    <x v="1"/>
    <m/>
    <x v="10"/>
    <x v="1"/>
    <x v="10"/>
    <x v="1"/>
    <x v="2"/>
    <m/>
    <m/>
    <n v="0"/>
    <m/>
    <m/>
    <m/>
    <n v="0"/>
    <m/>
    <m/>
    <m/>
  </r>
  <r>
    <x v="1"/>
    <m/>
    <x v="11"/>
    <x v="3"/>
    <x v="11"/>
    <x v="1"/>
    <x v="2"/>
    <m/>
    <m/>
    <n v="0"/>
    <m/>
    <m/>
    <m/>
    <n v="0"/>
    <m/>
    <m/>
    <m/>
  </r>
  <r>
    <x v="1"/>
    <m/>
    <x v="12"/>
    <x v="3"/>
    <x v="12"/>
    <x v="1"/>
    <x v="2"/>
    <m/>
    <m/>
    <n v="0"/>
    <m/>
    <m/>
    <m/>
    <n v="0"/>
    <m/>
    <m/>
    <m/>
  </r>
  <r>
    <x v="1"/>
    <m/>
    <x v="13"/>
    <x v="3"/>
    <x v="13"/>
    <x v="1"/>
    <x v="2"/>
    <m/>
    <m/>
    <n v="0"/>
    <m/>
    <m/>
    <m/>
    <n v="0"/>
    <m/>
    <m/>
    <m/>
  </r>
  <r>
    <x v="1"/>
    <m/>
    <x v="14"/>
    <x v="3"/>
    <x v="14"/>
    <x v="1"/>
    <x v="2"/>
    <m/>
    <m/>
    <n v="0"/>
    <m/>
    <m/>
    <m/>
    <n v="0"/>
    <m/>
    <m/>
    <m/>
  </r>
  <r>
    <x v="1"/>
    <m/>
    <x v="15"/>
    <x v="3"/>
    <x v="15"/>
    <x v="1"/>
    <x v="2"/>
    <m/>
    <m/>
    <n v="0"/>
    <m/>
    <m/>
    <m/>
    <n v="0"/>
    <m/>
    <m/>
    <m/>
  </r>
  <r>
    <x v="1"/>
    <m/>
    <x v="16"/>
    <x v="3"/>
    <x v="16"/>
    <x v="1"/>
    <x v="2"/>
    <m/>
    <m/>
    <n v="0"/>
    <m/>
    <m/>
    <m/>
    <n v="0"/>
    <m/>
    <m/>
    <m/>
  </r>
  <r>
    <x v="1"/>
    <m/>
    <x v="17"/>
    <x v="3"/>
    <x v="17"/>
    <x v="1"/>
    <x v="2"/>
    <m/>
    <m/>
    <n v="0"/>
    <m/>
    <m/>
    <m/>
    <n v="0"/>
    <m/>
    <m/>
    <m/>
  </r>
  <r>
    <x v="1"/>
    <m/>
    <x v="18"/>
    <x v="3"/>
    <x v="18"/>
    <x v="1"/>
    <x v="2"/>
    <m/>
    <m/>
    <n v="0"/>
    <m/>
    <m/>
    <m/>
    <n v="0"/>
    <m/>
    <m/>
    <m/>
  </r>
  <r>
    <x v="1"/>
    <m/>
    <x v="19"/>
    <x v="3"/>
    <x v="19"/>
    <x v="1"/>
    <x v="2"/>
    <m/>
    <m/>
    <n v="0"/>
    <m/>
    <m/>
    <m/>
    <n v="0"/>
    <m/>
    <m/>
    <m/>
  </r>
  <r>
    <x v="1"/>
    <m/>
    <x v="20"/>
    <x v="3"/>
    <x v="20"/>
    <x v="1"/>
    <x v="2"/>
    <m/>
    <m/>
    <n v="0"/>
    <m/>
    <m/>
    <m/>
    <n v="0"/>
    <m/>
    <m/>
    <m/>
  </r>
  <r>
    <x v="1"/>
    <m/>
    <x v="21"/>
    <x v="3"/>
    <x v="21"/>
    <x v="1"/>
    <x v="2"/>
    <m/>
    <m/>
    <n v="0"/>
    <m/>
    <m/>
    <m/>
    <n v="0"/>
    <m/>
    <m/>
    <m/>
  </r>
  <r>
    <x v="1"/>
    <m/>
    <x v="22"/>
    <x v="3"/>
    <x v="22"/>
    <x v="1"/>
    <x v="2"/>
    <m/>
    <m/>
    <n v="0"/>
    <m/>
    <m/>
    <m/>
    <n v="0"/>
    <m/>
    <m/>
    <m/>
  </r>
  <r>
    <x v="1"/>
    <m/>
    <x v="23"/>
    <x v="3"/>
    <x v="23"/>
    <x v="1"/>
    <x v="2"/>
    <m/>
    <m/>
    <n v="0"/>
    <m/>
    <m/>
    <m/>
    <n v="0"/>
    <m/>
    <m/>
    <m/>
  </r>
  <r>
    <x v="1"/>
    <m/>
    <x v="24"/>
    <x v="3"/>
    <x v="24"/>
    <x v="1"/>
    <x v="2"/>
    <m/>
    <m/>
    <n v="0"/>
    <m/>
    <m/>
    <m/>
    <n v="0"/>
    <m/>
    <m/>
    <m/>
  </r>
  <r>
    <x v="0"/>
    <m/>
    <x v="25"/>
    <x v="3"/>
    <x v="25"/>
    <x v="1"/>
    <x v="2"/>
    <m/>
    <m/>
    <n v="0"/>
    <m/>
    <m/>
    <m/>
    <n v="0"/>
    <m/>
    <m/>
    <m/>
  </r>
  <r>
    <x v="0"/>
    <m/>
    <x v="26"/>
    <x v="3"/>
    <x v="26"/>
    <x v="1"/>
    <x v="2"/>
    <m/>
    <m/>
    <n v="0"/>
    <m/>
    <m/>
    <m/>
    <n v="0"/>
    <m/>
    <m/>
    <m/>
  </r>
  <r>
    <x v="0"/>
    <m/>
    <x v="27"/>
    <x v="3"/>
    <x v="27"/>
    <x v="1"/>
    <x v="2"/>
    <m/>
    <m/>
    <n v="0"/>
    <m/>
    <m/>
    <m/>
    <n v="0"/>
    <m/>
    <m/>
    <m/>
  </r>
  <r>
    <x v="0"/>
    <m/>
    <x v="28"/>
    <x v="3"/>
    <x v="28"/>
    <x v="1"/>
    <x v="2"/>
    <m/>
    <m/>
    <n v="0"/>
    <m/>
    <m/>
    <m/>
    <n v="0"/>
    <m/>
    <m/>
    <m/>
  </r>
  <r>
    <x v="0"/>
    <m/>
    <x v="29"/>
    <x v="3"/>
    <x v="29"/>
    <x v="1"/>
    <x v="2"/>
    <m/>
    <m/>
    <n v="0"/>
    <m/>
    <m/>
    <m/>
    <n v="0"/>
    <m/>
    <m/>
    <m/>
  </r>
  <r>
    <x v="0"/>
    <m/>
    <x v="30"/>
    <x v="3"/>
    <x v="30"/>
    <x v="1"/>
    <x v="2"/>
    <m/>
    <m/>
    <n v="0"/>
    <m/>
    <m/>
    <m/>
    <n v="0"/>
    <m/>
    <m/>
    <m/>
  </r>
  <r>
    <x v="0"/>
    <m/>
    <x v="31"/>
    <x v="3"/>
    <x v="31"/>
    <x v="1"/>
    <x v="2"/>
    <m/>
    <m/>
    <n v="0"/>
    <m/>
    <m/>
    <m/>
    <n v="0"/>
    <m/>
    <m/>
    <m/>
  </r>
  <r>
    <x v="0"/>
    <m/>
    <x v="32"/>
    <x v="3"/>
    <x v="32"/>
    <x v="1"/>
    <x v="2"/>
    <m/>
    <m/>
    <n v="0"/>
    <m/>
    <m/>
    <m/>
    <n v="0"/>
    <m/>
    <m/>
    <m/>
  </r>
  <r>
    <x v="0"/>
    <m/>
    <x v="33"/>
    <x v="3"/>
    <x v="33"/>
    <x v="1"/>
    <x v="2"/>
    <m/>
    <m/>
    <n v="0"/>
    <m/>
    <m/>
    <m/>
    <n v="0"/>
    <m/>
    <m/>
    <m/>
  </r>
  <r>
    <x v="0"/>
    <m/>
    <x v="34"/>
    <x v="3"/>
    <x v="34"/>
    <x v="1"/>
    <x v="2"/>
    <m/>
    <m/>
    <n v="0"/>
    <m/>
    <m/>
    <m/>
    <n v="0"/>
    <m/>
    <m/>
    <m/>
  </r>
  <r>
    <x v="0"/>
    <m/>
    <x v="35"/>
    <x v="3"/>
    <x v="35"/>
    <x v="1"/>
    <x v="2"/>
    <m/>
    <m/>
    <n v="0"/>
    <m/>
    <m/>
    <m/>
    <n v="0"/>
    <m/>
    <m/>
    <m/>
  </r>
  <r>
    <x v="1"/>
    <m/>
    <x v="36"/>
    <x v="3"/>
    <x v="36"/>
    <x v="1"/>
    <x v="2"/>
    <m/>
    <m/>
    <n v="0"/>
    <m/>
    <m/>
    <m/>
    <n v="0"/>
    <m/>
    <m/>
    <m/>
  </r>
  <r>
    <x v="1"/>
    <m/>
    <x v="37"/>
    <x v="3"/>
    <x v="37"/>
    <x v="1"/>
    <x v="2"/>
    <m/>
    <m/>
    <n v="0"/>
    <m/>
    <m/>
    <m/>
    <n v="0"/>
    <m/>
    <m/>
    <m/>
  </r>
  <r>
    <x v="1"/>
    <m/>
    <x v="38"/>
    <x v="3"/>
    <x v="38"/>
    <x v="1"/>
    <x v="2"/>
    <m/>
    <m/>
    <n v="0"/>
    <m/>
    <m/>
    <m/>
    <n v="0"/>
    <m/>
    <m/>
    <m/>
  </r>
  <r>
    <x v="1"/>
    <m/>
    <x v="39"/>
    <x v="3"/>
    <x v="39"/>
    <x v="1"/>
    <x v="2"/>
    <m/>
    <m/>
    <n v="0"/>
    <m/>
    <m/>
    <m/>
    <n v="0"/>
    <m/>
    <m/>
    <m/>
  </r>
  <r>
    <x v="1"/>
    <m/>
    <x v="40"/>
    <x v="3"/>
    <x v="40"/>
    <x v="1"/>
    <x v="2"/>
    <m/>
    <m/>
    <n v="0"/>
    <m/>
    <m/>
    <m/>
    <n v="0"/>
    <m/>
    <m/>
    <m/>
  </r>
  <r>
    <x v="1"/>
    <m/>
    <x v="41"/>
    <x v="3"/>
    <x v="41"/>
    <x v="1"/>
    <x v="2"/>
    <m/>
    <m/>
    <n v="0"/>
    <m/>
    <m/>
    <m/>
    <n v="0"/>
    <m/>
    <m/>
    <m/>
  </r>
  <r>
    <x v="1"/>
    <m/>
    <x v="42"/>
    <x v="3"/>
    <x v="42"/>
    <x v="1"/>
    <x v="2"/>
    <m/>
    <m/>
    <n v="0"/>
    <m/>
    <m/>
    <m/>
    <n v="0"/>
    <m/>
    <m/>
    <m/>
  </r>
  <r>
    <x v="1"/>
    <m/>
    <x v="43"/>
    <x v="3"/>
    <x v="43"/>
    <x v="1"/>
    <x v="2"/>
    <m/>
    <m/>
    <n v="0"/>
    <m/>
    <m/>
    <m/>
    <n v="0"/>
    <m/>
    <m/>
    <m/>
  </r>
  <r>
    <x v="1"/>
    <m/>
    <x v="44"/>
    <x v="3"/>
    <x v="44"/>
    <x v="1"/>
    <x v="2"/>
    <m/>
    <m/>
    <n v="0"/>
    <m/>
    <m/>
    <m/>
    <n v="0"/>
    <m/>
    <m/>
    <m/>
  </r>
  <r>
    <x v="1"/>
    <m/>
    <x v="45"/>
    <x v="3"/>
    <x v="45"/>
    <x v="1"/>
    <x v="2"/>
    <m/>
    <m/>
    <n v="0"/>
    <m/>
    <m/>
    <m/>
    <n v="0"/>
    <m/>
    <m/>
    <m/>
  </r>
  <r>
    <x v="1"/>
    <m/>
    <x v="46"/>
    <x v="3"/>
    <x v="46"/>
    <x v="1"/>
    <x v="2"/>
    <m/>
    <m/>
    <n v="0"/>
    <m/>
    <m/>
    <m/>
    <n v="0"/>
    <m/>
    <m/>
    <m/>
  </r>
  <r>
    <x v="1"/>
    <m/>
    <x v="47"/>
    <x v="3"/>
    <x v="47"/>
    <x v="1"/>
    <x v="2"/>
    <m/>
    <m/>
    <n v="0"/>
    <m/>
    <m/>
    <m/>
    <n v="0"/>
    <m/>
    <m/>
    <m/>
  </r>
  <r>
    <x v="1"/>
    <m/>
    <x v="48"/>
    <x v="3"/>
    <x v="48"/>
    <x v="1"/>
    <x v="2"/>
    <m/>
    <m/>
    <n v="0"/>
    <m/>
    <m/>
    <m/>
    <n v="0"/>
    <m/>
    <m/>
    <m/>
  </r>
  <r>
    <x v="1"/>
    <m/>
    <x v="49"/>
    <x v="7"/>
    <x v="49"/>
    <x v="1"/>
    <x v="2"/>
    <m/>
    <m/>
    <n v="0"/>
    <m/>
    <m/>
    <m/>
    <n v="0"/>
    <m/>
    <m/>
    <m/>
  </r>
  <r>
    <x v="1"/>
    <m/>
    <x v="50"/>
    <x v="7"/>
    <x v="50"/>
    <x v="1"/>
    <x v="2"/>
    <m/>
    <m/>
    <n v="0"/>
    <m/>
    <m/>
    <m/>
    <n v="0"/>
    <m/>
    <m/>
    <m/>
  </r>
  <r>
    <x v="1"/>
    <m/>
    <x v="51"/>
    <x v="7"/>
    <x v="51"/>
    <x v="1"/>
    <x v="2"/>
    <m/>
    <m/>
    <n v="0"/>
    <m/>
    <m/>
    <m/>
    <n v="0"/>
    <m/>
    <m/>
    <m/>
  </r>
  <r>
    <x v="1"/>
    <m/>
    <x v="52"/>
    <x v="7"/>
    <x v="52"/>
    <x v="1"/>
    <x v="2"/>
    <m/>
    <m/>
    <n v="0"/>
    <m/>
    <m/>
    <m/>
    <n v="0"/>
    <m/>
    <m/>
    <m/>
  </r>
  <r>
    <x v="1"/>
    <m/>
    <x v="53"/>
    <x v="7"/>
    <x v="53"/>
    <x v="1"/>
    <x v="2"/>
    <m/>
    <m/>
    <n v="0"/>
    <m/>
    <m/>
    <m/>
    <n v="0"/>
    <m/>
    <m/>
    <m/>
  </r>
  <r>
    <x v="1"/>
    <m/>
    <x v="54"/>
    <x v="4"/>
    <x v="54"/>
    <x v="1"/>
    <x v="2"/>
    <m/>
    <m/>
    <n v="0"/>
    <m/>
    <m/>
    <m/>
    <n v="0"/>
    <m/>
    <m/>
    <m/>
  </r>
  <r>
    <x v="1"/>
    <m/>
    <x v="55"/>
    <x v="6"/>
    <x v="55"/>
    <x v="1"/>
    <x v="2"/>
    <m/>
    <m/>
    <n v="0"/>
    <m/>
    <m/>
    <m/>
    <n v="0"/>
    <m/>
    <m/>
    <m/>
  </r>
  <r>
    <x v="1"/>
    <m/>
    <x v="56"/>
    <x v="5"/>
    <x v="56"/>
    <x v="1"/>
    <x v="2"/>
    <m/>
    <m/>
    <n v="0"/>
    <m/>
    <m/>
    <m/>
    <n v="0"/>
    <m/>
    <m/>
    <m/>
  </r>
  <r>
    <x v="1"/>
    <m/>
    <x v="57"/>
    <x v="7"/>
    <x v="57"/>
    <x v="1"/>
    <x v="2"/>
    <m/>
    <m/>
    <n v="0"/>
    <m/>
    <m/>
    <m/>
    <n v="0"/>
    <m/>
    <m/>
    <m/>
  </r>
  <r>
    <x v="1"/>
    <m/>
    <x v="58"/>
    <x v="4"/>
    <x v="58"/>
    <x v="1"/>
    <x v="2"/>
    <m/>
    <m/>
    <n v="0"/>
    <m/>
    <m/>
    <m/>
    <n v="0"/>
    <m/>
    <m/>
    <m/>
  </r>
  <r>
    <x v="0"/>
    <s v="Entity Details"/>
    <x v="0"/>
    <x v="0"/>
    <x v="0"/>
    <x v="0"/>
    <x v="0"/>
    <m/>
    <m/>
    <m/>
    <m/>
    <m/>
    <m/>
    <m/>
    <m/>
    <m/>
    <m/>
  </r>
  <r>
    <x v="1"/>
    <n v="0"/>
    <x v="59"/>
    <x v="8"/>
    <x v="59"/>
    <x v="2"/>
    <x v="3"/>
    <n v="0"/>
    <n v="0"/>
    <n v="0"/>
    <n v="0"/>
    <n v="0"/>
    <n v="0"/>
    <n v="0"/>
    <e v="#DIV/0!"/>
    <n v="0"/>
    <s v="N/A"/>
  </r>
  <r>
    <x v="1"/>
    <n v="0"/>
    <x v="59"/>
    <x v="8"/>
    <x v="59"/>
    <x v="2"/>
    <x v="3"/>
    <n v="0"/>
    <n v="0"/>
    <n v="0"/>
    <n v="0"/>
    <n v="0"/>
    <n v="0"/>
    <n v="0"/>
    <e v="#DIV/0!"/>
    <n v="0"/>
    <n v="0"/>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2"/>
    <x v="3"/>
    <n v="0"/>
    <n v="0"/>
    <n v="0"/>
    <n v="0"/>
    <n v="0"/>
    <n v="0"/>
    <n v="0"/>
    <e v="#DIV/0!"/>
    <n v="0"/>
    <n v="0"/>
  </r>
  <r>
    <x v="1"/>
    <n v="0"/>
    <x v="59"/>
    <x v="8"/>
    <x v="59"/>
    <x v="2"/>
    <x v="3"/>
    <n v="0"/>
    <n v="0"/>
    <n v="0"/>
    <n v="0"/>
    <n v="0"/>
    <n v="0"/>
    <n v="0"/>
    <e v="#DIV/0!"/>
    <n v="0"/>
    <n v="0"/>
  </r>
  <r>
    <x v="1"/>
    <n v="0"/>
    <x v="59"/>
    <x v="8"/>
    <x v="59"/>
    <x v="2"/>
    <x v="4"/>
    <n v="0"/>
    <n v="0"/>
    <n v="0"/>
    <n v="0"/>
    <n v="0"/>
    <n v="0"/>
    <n v="0"/>
    <e v="#DIV/0!"/>
    <n v="0"/>
    <n v="0"/>
  </r>
  <r>
    <x v="2"/>
    <s v="#"/>
    <x v="60"/>
    <x v="8"/>
    <x v="60"/>
    <x v="3"/>
    <x v="3"/>
    <s v="#"/>
    <s v="#"/>
    <s v="#"/>
    <s v="#"/>
    <s v="#"/>
    <s v="#"/>
    <s v="#"/>
    <e v="#DIV/0!"/>
    <s v="#"/>
    <n v="0"/>
  </r>
  <r>
    <x v="1"/>
    <n v="0"/>
    <x v="59"/>
    <x v="8"/>
    <x v="59"/>
    <x v="2"/>
    <x v="3"/>
    <n v="0"/>
    <n v="0"/>
    <n v="0"/>
    <n v="0"/>
    <n v="0"/>
    <n v="0"/>
    <n v="0"/>
    <e v="#DIV/0!"/>
    <n v="0"/>
    <n v="0"/>
  </r>
  <r>
    <x v="1"/>
    <n v="0"/>
    <x v="59"/>
    <x v="8"/>
    <x v="59"/>
    <x v="2"/>
    <x v="3"/>
    <n v="0"/>
    <n v="0"/>
    <n v="0"/>
    <n v="0"/>
    <n v="0"/>
    <n v="0"/>
    <n v="0"/>
    <e v="#DIV/0!"/>
    <n v="0"/>
    <n v="0"/>
  </r>
  <r>
    <x v="1"/>
    <n v="0"/>
    <x v="59"/>
    <x v="8"/>
    <x v="59"/>
    <x v="3"/>
    <x v="3"/>
    <n v="0"/>
    <n v="0"/>
    <n v="0"/>
    <n v="0"/>
    <n v="0"/>
    <n v="0"/>
    <n v="0"/>
    <e v="#DIV/0!"/>
    <n v="0"/>
    <s v="#"/>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r>
    <x v="1"/>
    <n v="0"/>
    <x v="59"/>
    <x v="8"/>
    <x v="59"/>
    <x v="2"/>
    <x v="3"/>
    <n v="0"/>
    <n v="0"/>
    <n v="0"/>
    <n v="0"/>
    <n v="0"/>
    <n v="0"/>
    <n v="0"/>
    <e v="#DI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showError="1" updatedVersion="8" minRefreshableVersion="3" useAutoFormatting="1" rowGrandTotals="0" colGrandTotals="0" itemPrintTitles="1" mergeItem="1" createdVersion="4" indent="0" compact="0" outline="1" outlineData="1" compactData="0" rowHeaderCaption="Entity Name">
  <location ref="A9:H11" firstHeaderRow="0" firstDataRow="1" firstDataCol="3" rowPageCount="1" colPageCount="1"/>
  <pivotFields count="21">
    <pivotField axis="axisPage" compact="0" multipleItemSelectionAllowed="1" showAll="0" insertBlankRow="1" defaultSubtotal="0">
      <items count="4">
        <item h="1" x="1"/>
        <item x="2"/>
        <item h="1" x="0"/>
        <item h="1" m="1" x="3"/>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items count="61">
        <item x="59"/>
        <item x="0"/>
        <item x="1"/>
        <item x="2"/>
        <item x="3"/>
        <item x="4"/>
        <item x="5"/>
        <item x="6"/>
        <item x="11"/>
        <item x="13"/>
        <item x="14"/>
        <item x="15"/>
        <item x="16"/>
        <item x="22"/>
        <item x="23"/>
        <item x="24"/>
        <item x="25"/>
        <item x="26"/>
        <item x="27"/>
        <item x="28"/>
        <item x="29"/>
        <item x="30"/>
        <item x="31"/>
        <item x="32"/>
        <item x="33"/>
        <item x="34"/>
        <item x="35"/>
        <item x="36"/>
        <item x="38"/>
        <item x="37"/>
        <item x="44"/>
        <item x="45"/>
        <item x="46"/>
        <item x="47"/>
        <item x="49"/>
        <item x="50"/>
        <item x="53"/>
        <item x="54"/>
        <item x="55"/>
        <item x="7"/>
        <item x="8"/>
        <item x="9"/>
        <item x="10"/>
        <item x="17"/>
        <item x="18"/>
        <item x="19"/>
        <item x="20"/>
        <item x="21"/>
        <item x="39"/>
        <item x="40"/>
        <item x="41"/>
        <item x="42"/>
        <item x="43"/>
        <item x="51"/>
        <item x="52"/>
        <item x="56"/>
        <item x="57"/>
        <item x="58"/>
        <item x="12"/>
        <item x="48"/>
        <item x="60"/>
      </items>
      <extLst>
        <ext xmlns:x14="http://schemas.microsoft.com/office/spreadsheetml/2009/9/main" uri="{2946ED86-A175-432a-8AC1-64E0C546D7DE}">
          <x14:pivotField fillDownLabels="1"/>
        </ext>
      </extLst>
    </pivotField>
    <pivotField axis="axisRow" compact="0" outline="0" showAll="0" insertBlankRow="1" sortType="ascending" defaultSubtotal="0">
      <items count="9">
        <item x="8"/>
        <item x="1"/>
        <item x="2"/>
        <item x="3"/>
        <item x="4"/>
        <item x="5"/>
        <item x="6"/>
        <item x="7"/>
        <item x="0"/>
      </items>
      <extLst>
        <ext xmlns:x14="http://schemas.microsoft.com/office/spreadsheetml/2009/9/main" uri="{2946ED86-A175-432a-8AC1-64E0C546D7DE}">
          <x14:pivotField fillDownLabels="1"/>
        </ext>
      </extLst>
    </pivotField>
    <pivotField name="Regulation" axis="axisRow" compact="0" outline="0" showAll="0" sortType="ascending" defaultSubtotal="0">
      <items count="61">
        <item x="59"/>
        <item x="1"/>
        <item x="51"/>
        <item x="60"/>
        <item x="39"/>
        <item x="53"/>
        <item x="22"/>
        <item x="49"/>
        <item x="50"/>
        <item x="43"/>
        <item x="14"/>
        <item x="13"/>
        <item x="38"/>
        <item x="11"/>
        <item x="12"/>
        <item x="36"/>
        <item x="33"/>
        <item x="28"/>
        <item x="40"/>
        <item x="25"/>
        <item x="26"/>
        <item x="37"/>
        <item x="41"/>
        <item x="17"/>
        <item x="15"/>
        <item x="16"/>
        <item x="35"/>
        <item x="32"/>
        <item x="48"/>
        <item x="2"/>
        <item x="56"/>
        <item x="52"/>
        <item x="54"/>
        <item x="55"/>
        <item x="9"/>
        <item x="10"/>
        <item x="5"/>
        <item x="3"/>
        <item x="6"/>
        <item x="4"/>
        <item x="44"/>
        <item x="45"/>
        <item x="46"/>
        <item x="47"/>
        <item x="57"/>
        <item x="58"/>
        <item x="27"/>
        <item x="18"/>
        <item x="19"/>
        <item x="20"/>
        <item x="21"/>
        <item x="30"/>
        <item x="29"/>
        <item x="31"/>
        <item x="34"/>
        <item x="23"/>
        <item x="24"/>
        <item x="42"/>
        <item x="7"/>
        <item x="8"/>
        <item x="0"/>
      </items>
      <extLst>
        <ext xmlns:x14="http://schemas.microsoft.com/office/spreadsheetml/2009/9/main" uri="{2946ED86-A175-432a-8AC1-64E0C546D7DE}">
          <x14:pivotField fillDownLabels="1"/>
        </ext>
      </extLst>
    </pivotField>
    <pivotField name="Parent entity included in total" compact="0" outline="0" showAll="0" insertBlankRow="1" sortType="ascending" defaultSubtotal="0">
      <items count="6">
        <item x="1"/>
        <item x="2"/>
        <item x="3"/>
        <item m="1" x="5"/>
        <item m="1" x="4"/>
        <item x="0"/>
      </items>
      <extLst>
        <ext xmlns:x14="http://schemas.microsoft.com/office/spreadsheetml/2009/9/main" uri="{2946ED86-A175-432a-8AC1-64E0C546D7DE}">
          <x14:pivotField fillDownLabels="1"/>
        </ext>
      </extLst>
    </pivotField>
    <pivotField axis="axisRow" compact="0" showAll="0" sortType="ascending">
      <items count="18">
        <item x="3"/>
        <item m="1" x="7"/>
        <item m="1" x="6"/>
        <item m="1" x="16"/>
        <item m="1" x="11"/>
        <item m="1" x="12"/>
        <item m="1" x="15"/>
        <item m="1" x="8"/>
        <item m="1" x="9"/>
        <item m="1" x="5"/>
        <item m="1" x="14"/>
        <item m="1" x="13"/>
        <item m="1" x="10"/>
        <item x="2"/>
        <item x="1"/>
        <item x="4"/>
        <item x="0"/>
        <item t="default"/>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dataField="1"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dragToRow="0" dragToCol="0" dragToPage="0" showAll="0" insertBlankRow="1"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dataField="1" compact="0" dragToRow="0" dragToCol="0" dragToPage="0" showAll="0" defaultSubtotal="0">
      <extLst>
        <ext xmlns:x14="http://schemas.microsoft.com/office/spreadsheetml/2009/9/main" uri="{2946ED86-A175-432a-8AC1-64E0C546D7DE}">
          <x14:pivotField fillDownLabels="1"/>
        </ext>
      </extLst>
    </pivotField>
  </pivotFields>
  <rowFields count="3">
    <field x="3"/>
    <field x="4"/>
    <field x="6"/>
  </rowFields>
  <rowItems count="2">
    <i>
      <x/>
      <x v="3"/>
      <x/>
    </i>
    <i t="blank">
      <x/>
    </i>
  </rowItems>
  <colFields count="1">
    <field x="-2"/>
  </colFields>
  <colItems count="5">
    <i>
      <x/>
    </i>
    <i i="1">
      <x v="1"/>
    </i>
    <i i="2">
      <x v="2"/>
    </i>
    <i i="3">
      <x v="3"/>
    </i>
    <i i="4">
      <x v="4"/>
    </i>
  </colItems>
  <pageFields count="1">
    <pageField fld="0" hier="-1"/>
  </pageFields>
  <dataFields count="5">
    <dataField name="Sum of Available Capital Resources" fld="9" baseField="2" baseItem="21" numFmtId="3"/>
    <dataField name="Calc Base Capital" fld="13" baseField="6" baseItem="1" numFmtId="3"/>
    <dataField name="Calc Base Capital (at 1x ACL)" fld="14" baseField="6" baseItem="1" numFmtId="3"/>
    <dataField name="Sum of Ratio" fld="17" baseField="0" baseItem="0" numFmtId="9"/>
    <dataField name="Sum of Ratio at (1x ACL)" fld="20" baseField="6" baseItem="1" numFmtId="9"/>
  </dataFields>
  <formats count="65">
    <format dxfId="64">
      <pivotArea field="3" type="button" dataOnly="0" labelOnly="1" outline="0" axis="axisRow" fieldPosition="0"/>
    </format>
    <format dxfId="63">
      <pivotArea field="5" type="button" dataOnly="0" labelOnly="1" outline="0"/>
    </format>
    <format dxfId="62">
      <pivotArea dataOnly="0" labelOnly="1" outline="0" fieldPosition="0">
        <references count="1">
          <reference field="4294967294" count="1">
            <x v="3"/>
          </reference>
        </references>
      </pivotArea>
    </format>
    <format dxfId="61">
      <pivotArea field="3" type="button" dataOnly="0" labelOnly="1" outline="0" axis="axisRow" fieldPosition="0"/>
    </format>
    <format dxfId="60">
      <pivotArea field="5" type="button" dataOnly="0" labelOnly="1" outline="0"/>
    </format>
    <format dxfId="59">
      <pivotArea dataOnly="0" labelOnly="1" outline="0" fieldPosition="0">
        <references count="1">
          <reference field="4294967294" count="1">
            <x v="3"/>
          </reference>
        </references>
      </pivotArea>
    </format>
    <format dxfId="58">
      <pivotArea field="3" type="button" dataOnly="0" labelOnly="1" outline="0" axis="axisRow" fieldPosition="0"/>
    </format>
    <format dxfId="57">
      <pivotArea field="5" type="button" dataOnly="0" labelOnly="1" outline="0"/>
    </format>
    <format dxfId="56">
      <pivotArea dataOnly="0" labelOnly="1" outline="0" fieldPosition="0">
        <references count="1">
          <reference field="4294967294" count="1">
            <x v="3"/>
          </reference>
        </references>
      </pivotArea>
    </format>
    <format dxfId="55">
      <pivotArea field="3" type="button" dataOnly="0" labelOnly="1" outline="0" axis="axisRow" fieldPosition="0"/>
    </format>
    <format dxfId="54">
      <pivotArea field="5" type="button" dataOnly="0" labelOnly="1" outline="0"/>
    </format>
    <format dxfId="53">
      <pivotArea dataOnly="0" labelOnly="1" outline="0" fieldPosition="0">
        <references count="1">
          <reference field="4294967294" count="1">
            <x v="3"/>
          </reference>
        </references>
      </pivotArea>
    </format>
    <format dxfId="52">
      <pivotArea dataOnly="0" labelOnly="1" outline="0" fieldPosition="0">
        <references count="1">
          <reference field="0" count="1">
            <x v="1"/>
          </reference>
        </references>
      </pivotArea>
    </format>
    <format dxfId="51">
      <pivotArea field="5" type="button" dataOnly="0" labelOnly="1" outline="0"/>
    </format>
    <format dxfId="50">
      <pivotArea field="2" type="button" dataOnly="0" labelOnly="1" outline="0"/>
    </format>
    <format dxfId="49">
      <pivotArea dataOnly="0" labelOnly="1" outline="0" fieldPosition="0">
        <references count="1">
          <reference field="3" count="1">
            <x v="1"/>
          </reference>
        </references>
      </pivotArea>
    </format>
    <format dxfId="48">
      <pivotArea dataOnly="0" labelOnly="1" outline="0" fieldPosition="0">
        <references count="1">
          <reference field="3" count="1">
            <x v="3"/>
          </reference>
        </references>
      </pivotArea>
    </format>
    <format dxfId="47">
      <pivotArea dataOnly="0" labelOnly="1" outline="0" fieldPosition="0">
        <references count="1">
          <reference field="3" count="1">
            <x v="4"/>
          </reference>
        </references>
      </pivotArea>
    </format>
    <format dxfId="46">
      <pivotArea dataOnly="0" labelOnly="1" outline="0" fieldPosition="0">
        <references count="1">
          <reference field="3" count="1">
            <x v="5"/>
          </reference>
        </references>
      </pivotArea>
    </format>
    <format dxfId="45">
      <pivotArea dataOnly="0" labelOnly="1" outline="0" fieldPosition="0">
        <references count="1">
          <reference field="3" count="1">
            <x v="6"/>
          </reference>
        </references>
      </pivotArea>
    </format>
    <format dxfId="44">
      <pivotArea dataOnly="0" labelOnly="1" outline="0" fieldPosition="0">
        <references count="1">
          <reference field="3" count="1">
            <x v="7"/>
          </reference>
        </references>
      </pivotArea>
    </format>
    <format dxfId="43">
      <pivotArea field="2" type="button" dataOnly="0" labelOnly="1" outline="0"/>
    </format>
    <format dxfId="42">
      <pivotArea field="3" type="button" dataOnly="0" labelOnly="1" outline="0" axis="axisRow" fieldPosition="0"/>
    </format>
    <format dxfId="41">
      <pivotArea field="5" type="button" dataOnly="0" labelOnly="1" outline="0"/>
    </format>
    <format dxfId="40">
      <pivotArea field="2" type="button" dataOnly="0" labelOnly="1" outline="0"/>
    </format>
    <format dxfId="39">
      <pivotArea dataOnly="0" labelOnly="1" outline="0" fieldPosition="0">
        <references count="1">
          <reference field="4294967294" count="1">
            <x v="3"/>
          </reference>
        </references>
      </pivotArea>
    </format>
    <format dxfId="38">
      <pivotArea field="4" type="button" dataOnly="0" labelOnly="1" outline="0" axis="axisRow" fieldPosition="1"/>
    </format>
    <format dxfId="37">
      <pivotArea outline="0" collapsedLevelsAreSubtotals="1" fieldPosition="0">
        <references count="1">
          <reference field="4294967294" count="1" selected="0">
            <x v="3"/>
          </reference>
        </references>
      </pivotArea>
    </format>
    <format dxfId="36">
      <pivotArea dataOnly="0" labelOnly="1" outline="0" fieldPosition="0">
        <references count="1">
          <reference field="4294967294" count="1">
            <x v="3"/>
          </reference>
        </references>
      </pivotArea>
    </format>
    <format dxfId="35">
      <pivotArea field="4" type="button" dataOnly="0" labelOnly="1" outline="0" axis="axisRow" fieldPosition="1"/>
    </format>
    <format dxfId="34">
      <pivotArea dataOnly="0" labelOnly="1" fieldPosition="0">
        <references count="1">
          <reference field="4" count="0"/>
        </references>
      </pivotArea>
    </format>
    <format dxfId="33">
      <pivotArea dataOnly="0" labelOnly="1" outline="0" fieldPosition="0">
        <references count="1">
          <reference field="4294967294" count="1">
            <x v="3"/>
          </reference>
        </references>
      </pivotArea>
    </format>
    <format dxfId="32">
      <pivotArea field="3" type="button" dataOnly="0" labelOnly="1" outline="0" axis="axisRow" fieldPosition="0"/>
    </format>
    <format dxfId="31">
      <pivotArea field="4" type="button" dataOnly="0" labelOnly="1" outline="0" axis="axisRow" fieldPosition="1"/>
    </format>
    <format dxfId="30">
      <pivotArea field="5" type="button" dataOnly="0" labelOnly="1" outline="0"/>
    </format>
    <format dxfId="29">
      <pivotArea field="2" type="button" dataOnly="0" labelOnly="1" outline="0"/>
    </format>
    <format dxfId="28">
      <pivotArea dataOnly="0" labelOnly="1" outline="0" fieldPosition="0">
        <references count="1">
          <reference field="4294967294" count="1">
            <x v="3"/>
          </reference>
        </references>
      </pivotArea>
    </format>
    <format dxfId="27">
      <pivotArea outline="0" fieldPosition="0">
        <references count="1">
          <reference field="4294967294" count="1" selected="0">
            <x v="0"/>
          </reference>
        </references>
      </pivotArea>
    </format>
    <format dxfId="26">
      <pivotArea outline="0" fieldPosition="0">
        <references count="1">
          <reference field="4294967294" count="1">
            <x v="0"/>
          </reference>
        </references>
      </pivotArea>
    </format>
    <format dxfId="25">
      <pivotArea outline="0" fieldPosition="0">
        <references count="1">
          <reference field="4294967294" count="1">
            <x v="4"/>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2"/>
          </reference>
        </references>
      </pivotArea>
    </format>
    <format dxfId="19">
      <pivotArea dataOnly="0" labelOnly="1" outline="0" fieldPosition="0">
        <references count="1">
          <reference field="4294967294" count="1">
            <x v="4"/>
          </reference>
        </references>
      </pivotArea>
    </format>
    <format dxfId="18">
      <pivotArea field="6" type="button" dataOnly="0" labelOnly="1" outline="0" axis="axisRow" fieldPosition="2"/>
    </format>
    <format dxfId="17">
      <pivotArea dataOnly="0" labelOnly="1" outline="0" fieldPosition="0">
        <references count="1">
          <reference field="4294967294" count="1">
            <x v="2"/>
          </reference>
        </references>
      </pivotArea>
    </format>
    <format dxfId="16">
      <pivotArea dataOnly="0" labelOnly="1" outline="0" fieldPosition="0">
        <references count="1">
          <reference field="4294967294" count="1">
            <x v="1"/>
          </reference>
        </references>
      </pivotArea>
    </format>
    <format dxfId="15">
      <pivotArea dataOnly="0" labelOnly="1" outline="0" fieldPosition="0">
        <references count="1">
          <reference field="4294967294" count="1">
            <x v="0"/>
          </reference>
        </references>
      </pivotArea>
    </format>
    <format dxfId="14">
      <pivotArea field="6" type="button" dataOnly="0" labelOnly="1" outline="0" axis="axisRow" fieldPosition="2"/>
    </format>
    <format dxfId="13">
      <pivotArea field="3" type="button" dataOnly="0" labelOnly="1" outline="0" axis="axisRow" fieldPosition="0"/>
    </format>
    <format dxfId="12">
      <pivotArea field="5" type="button" dataOnly="0" labelOnly="1" outline="0"/>
    </format>
    <format dxfId="11">
      <pivotArea field="4" type="button" dataOnly="0" labelOnly="1" outline="0" axis="axisRow" fieldPosition="1"/>
    </format>
    <format dxfId="10">
      <pivotArea field="6" type="button" dataOnly="0" labelOnly="1" outline="0" axis="axisRow" fieldPosition="2"/>
    </format>
    <format dxfId="9">
      <pivotArea dataOnly="0" labelOnly="1" outline="0" fieldPosition="0">
        <references count="1">
          <reference field="4294967294" count="5">
            <x v="0"/>
            <x v="1"/>
            <x v="2"/>
            <x v="3"/>
            <x v="4"/>
          </reference>
        </references>
      </pivotArea>
    </format>
    <format dxfId="8">
      <pivotArea outline="0" collapsedLevelsAreSubtotals="1" fieldPosition="0"/>
    </format>
    <format dxfId="7">
      <pivotArea type="all" dataOnly="0" outline="0" fieldPosition="0"/>
    </format>
    <format dxfId="6">
      <pivotArea outline="0" collapsedLevelsAreSubtotals="1" fieldPosition="0"/>
    </format>
    <format dxfId="5">
      <pivotArea field="3" type="button" dataOnly="0" labelOnly="1" outline="0" axis="axisRow" fieldPosition="0"/>
    </format>
    <format dxfId="4">
      <pivotArea field="5" type="button" dataOnly="0" labelOnly="1" outline="0"/>
    </format>
    <format dxfId="3">
      <pivotArea field="4" type="button" dataOnly="0" labelOnly="1" outline="0" axis="axisRow" fieldPosition="1"/>
    </format>
    <format dxfId="2">
      <pivotArea field="6" type="button" dataOnly="0" labelOnly="1" outline="0" axis="axisRow" fieldPosition="2"/>
    </format>
    <format dxfId="1">
      <pivotArea dataOnly="0" labelOnly="1" outline="0" fieldPosition="0">
        <references count="1">
          <reference field="3" count="5">
            <x v="0"/>
            <x v="1"/>
            <x v="5"/>
            <x v="6"/>
            <x v="7"/>
          </reference>
        </references>
      </pivotArea>
    </format>
    <format dxfId="0">
      <pivotArea dataOnly="0" labelOnly="1" outline="0" fieldPosition="0">
        <references count="1">
          <reference field="4294967294" count="5">
            <x v="0"/>
            <x v="1"/>
            <x v="2"/>
            <x v="3"/>
            <x v="4"/>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3C90-CAE0-40CB-B6FC-05F8B8424BD7}">
  <sheetPr codeName="Sheet11"/>
  <dimension ref="A1"/>
  <sheetViews>
    <sheetView workbookViewId="0"/>
  </sheetViews>
  <sheetFormatPr defaultRowHeight="14.5" x14ac:dyDescent="0.35"/>
  <sheetData>
    <row r="1" spans="1:1" x14ac:dyDescent="0.35">
      <c r="A1" t="s">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92D050"/>
    <pageSetUpPr fitToPage="1"/>
  </sheetPr>
  <dimension ref="A1:Q68"/>
  <sheetViews>
    <sheetView zoomScale="80" zoomScaleNormal="80" workbookViewId="0">
      <selection activeCell="D7" sqref="D7"/>
    </sheetView>
  </sheetViews>
  <sheetFormatPr defaultColWidth="9.1796875" defaultRowHeight="13" x14ac:dyDescent="0.3"/>
  <cols>
    <col min="1" max="1" width="9.54296875" style="47" bestFit="1" customWidth="1"/>
    <col min="2" max="2" width="41.453125" style="49" customWidth="1"/>
    <col min="3" max="3" width="6.81640625" style="47" customWidth="1"/>
    <col min="4" max="4" width="19.26953125" style="47" bestFit="1" customWidth="1"/>
    <col min="5" max="5" width="16.81640625" style="47" bestFit="1" customWidth="1"/>
    <col min="6" max="6" width="20" style="47" bestFit="1" customWidth="1"/>
    <col min="7" max="7" width="16.81640625" style="47" bestFit="1" customWidth="1"/>
    <col min="8" max="8" width="13.453125" style="47" bestFit="1" customWidth="1"/>
    <col min="9" max="9" width="19.54296875" style="47" bestFit="1" customWidth="1"/>
    <col min="10" max="10" width="32.54296875" style="47" customWidth="1"/>
    <col min="11" max="11" width="20.1796875" style="47" bestFit="1" customWidth="1"/>
    <col min="12" max="12" width="20.1796875" style="47" customWidth="1"/>
    <col min="13" max="13" width="16.81640625" style="47" customWidth="1"/>
    <col min="14" max="16384" width="9.1796875" style="47"/>
  </cols>
  <sheetData>
    <row r="1" spans="1:17" x14ac:dyDescent="0.3">
      <c r="A1" s="117"/>
      <c r="B1" s="43"/>
      <c r="C1" s="45"/>
      <c r="D1" s="45"/>
      <c r="E1" s="45"/>
      <c r="F1" s="45"/>
      <c r="G1" s="45"/>
      <c r="H1" s="45"/>
      <c r="I1" s="45"/>
      <c r="J1" s="45"/>
      <c r="K1" s="45"/>
      <c r="L1" s="45"/>
      <c r="M1" s="45"/>
      <c r="N1" s="45"/>
      <c r="O1" s="45"/>
      <c r="P1" s="45"/>
      <c r="Q1" s="45"/>
    </row>
    <row r="2" spans="1:17" x14ac:dyDescent="0.3">
      <c r="B2" s="47"/>
      <c r="Q2" s="84" t="s">
        <v>20</v>
      </c>
    </row>
    <row r="3" spans="1:17" x14ac:dyDescent="0.3">
      <c r="A3" s="49"/>
      <c r="C3" s="49"/>
      <c r="D3" s="49"/>
      <c r="E3" s="49"/>
      <c r="F3" s="49"/>
      <c r="G3" s="49"/>
      <c r="H3" s="49"/>
      <c r="I3" s="49"/>
      <c r="J3" s="49"/>
      <c r="K3" s="49"/>
      <c r="L3" s="49"/>
      <c r="M3" s="49"/>
      <c r="Q3" s="84"/>
    </row>
    <row r="4" spans="1:17" x14ac:dyDescent="0.3">
      <c r="A4" s="49"/>
      <c r="B4" s="361" t="s">
        <v>251</v>
      </c>
      <c r="C4" s="362"/>
      <c r="D4" s="271"/>
      <c r="F4" s="49"/>
      <c r="G4" s="49"/>
      <c r="H4" s="49"/>
      <c r="I4" s="49"/>
      <c r="J4" s="49"/>
      <c r="K4" s="49"/>
      <c r="L4" s="49"/>
      <c r="M4" s="49"/>
      <c r="Q4" s="84"/>
    </row>
    <row r="5" spans="1:17" ht="26" x14ac:dyDescent="0.3">
      <c r="A5" s="49"/>
      <c r="B5" s="362"/>
      <c r="C5" s="362"/>
      <c r="D5" s="270" t="s">
        <v>251</v>
      </c>
      <c r="F5" s="49"/>
      <c r="G5" s="49"/>
      <c r="H5" s="49"/>
      <c r="I5" s="49"/>
      <c r="J5" s="49"/>
      <c r="K5" s="49"/>
      <c r="L5" s="49"/>
      <c r="M5" s="49"/>
      <c r="Q5" s="84"/>
    </row>
    <row r="6" spans="1:17" x14ac:dyDescent="0.3">
      <c r="A6" s="49"/>
      <c r="B6" s="271"/>
      <c r="C6" s="271"/>
      <c r="D6" s="272" t="s">
        <v>252</v>
      </c>
      <c r="F6" s="49"/>
      <c r="G6" s="49"/>
      <c r="H6" s="49"/>
      <c r="I6" s="49"/>
      <c r="J6" s="49"/>
      <c r="K6" s="49"/>
      <c r="L6" s="49"/>
      <c r="M6" s="49"/>
      <c r="Q6" s="84"/>
    </row>
    <row r="7" spans="1:17" ht="26" x14ac:dyDescent="0.3">
      <c r="A7" s="49"/>
      <c r="B7" s="270" t="s">
        <v>253</v>
      </c>
      <c r="C7" s="273">
        <f>C6+1</f>
        <v>1</v>
      </c>
      <c r="D7" s="219"/>
      <c r="F7" s="49"/>
      <c r="G7" s="49"/>
      <c r="H7" s="49"/>
      <c r="I7" s="49"/>
      <c r="J7" s="49"/>
      <c r="K7" s="49"/>
      <c r="L7" s="49"/>
      <c r="M7" s="49"/>
      <c r="Q7" s="84"/>
    </row>
    <row r="8" spans="1:17" x14ac:dyDescent="0.3">
      <c r="A8" s="49"/>
      <c r="C8" s="49"/>
      <c r="D8" s="49"/>
      <c r="E8" s="49"/>
      <c r="F8" s="49"/>
      <c r="G8" s="49"/>
      <c r="H8" s="49"/>
      <c r="I8" s="49"/>
      <c r="J8" s="49"/>
      <c r="K8" s="49"/>
      <c r="L8" s="49"/>
      <c r="M8" s="49"/>
      <c r="Q8" s="84"/>
    </row>
    <row r="9" spans="1:17" x14ac:dyDescent="0.3">
      <c r="A9" s="49"/>
      <c r="C9" s="49"/>
      <c r="D9" s="49"/>
      <c r="E9" s="49"/>
      <c r="F9" s="49"/>
      <c r="G9" s="49"/>
      <c r="H9" s="49"/>
      <c r="I9" s="49"/>
      <c r="J9" s="49"/>
      <c r="K9" s="49"/>
      <c r="L9" s="49"/>
      <c r="M9" s="49"/>
      <c r="Q9" s="84"/>
    </row>
    <row r="10" spans="1:17" x14ac:dyDescent="0.3">
      <c r="A10" s="49"/>
      <c r="C10" s="49"/>
      <c r="D10" s="49"/>
      <c r="E10" s="49"/>
      <c r="F10" s="49"/>
      <c r="G10" s="49"/>
      <c r="H10" s="49"/>
      <c r="I10" s="49"/>
      <c r="J10" s="49"/>
      <c r="K10" s="49"/>
      <c r="L10" s="49"/>
      <c r="M10" s="49"/>
      <c r="Q10" s="84"/>
    </row>
    <row r="11" spans="1:17" x14ac:dyDescent="0.3">
      <c r="A11" s="49"/>
      <c r="C11" s="49"/>
      <c r="D11" s="49"/>
      <c r="E11" s="49"/>
      <c r="F11" s="49"/>
      <c r="G11" s="49"/>
      <c r="H11" s="49"/>
      <c r="I11" s="49"/>
      <c r="J11" s="49"/>
      <c r="K11" s="49"/>
      <c r="L11" s="49"/>
      <c r="M11" s="49"/>
      <c r="Q11" s="84"/>
    </row>
    <row r="12" spans="1:17" x14ac:dyDescent="0.3">
      <c r="A12" s="49"/>
      <c r="C12" s="49"/>
      <c r="D12" s="49"/>
      <c r="E12" s="49"/>
      <c r="F12" s="49"/>
      <c r="G12" s="49"/>
      <c r="H12" s="49"/>
      <c r="I12" s="49"/>
      <c r="J12" s="49"/>
      <c r="K12" s="49"/>
      <c r="L12" s="49"/>
      <c r="M12" s="49"/>
      <c r="Q12" s="84"/>
    </row>
    <row r="13" spans="1:17" x14ac:dyDescent="0.3">
      <c r="A13" s="49"/>
      <c r="C13" s="49"/>
      <c r="D13" s="49"/>
      <c r="E13" s="49"/>
      <c r="F13" s="49"/>
      <c r="G13" s="49"/>
      <c r="H13" s="49"/>
      <c r="I13" s="49"/>
      <c r="J13" s="49"/>
      <c r="K13" s="49"/>
      <c r="L13" s="49"/>
      <c r="M13" s="49"/>
      <c r="Q13" s="84"/>
    </row>
    <row r="14" spans="1:17" x14ac:dyDescent="0.3">
      <c r="A14" s="49"/>
      <c r="C14" s="49"/>
      <c r="D14" s="49"/>
      <c r="E14" s="49"/>
      <c r="F14" s="49"/>
      <c r="G14" s="49"/>
      <c r="H14" s="49"/>
      <c r="I14" s="49"/>
      <c r="J14" s="49"/>
      <c r="K14" s="49"/>
      <c r="L14" s="49"/>
      <c r="M14" s="49"/>
      <c r="Q14" s="84"/>
    </row>
    <row r="15" spans="1:17" x14ac:dyDescent="0.3">
      <c r="A15" s="49"/>
      <c r="C15" s="49"/>
      <c r="D15" s="358" t="s">
        <v>254</v>
      </c>
      <c r="E15" s="359"/>
      <c r="F15" s="359"/>
      <c r="G15" s="360"/>
      <c r="H15" s="358" t="s">
        <v>255</v>
      </c>
      <c r="I15" s="359"/>
      <c r="J15" s="359"/>
      <c r="K15" s="360"/>
      <c r="L15" s="49"/>
      <c r="M15" s="49"/>
      <c r="Q15" s="84"/>
    </row>
    <row r="16" spans="1:17" ht="39" x14ac:dyDescent="0.3">
      <c r="A16" s="49"/>
      <c r="B16" s="58" t="s">
        <v>125</v>
      </c>
      <c r="C16" s="89" t="s">
        <v>160</v>
      </c>
      <c r="D16" s="58" t="s">
        <v>256</v>
      </c>
      <c r="E16" s="58" t="s">
        <v>257</v>
      </c>
      <c r="F16" s="58" t="s">
        <v>258</v>
      </c>
      <c r="G16" s="58" t="s">
        <v>259</v>
      </c>
      <c r="H16" s="58" t="s">
        <v>256</v>
      </c>
      <c r="I16" s="58" t="s">
        <v>257</v>
      </c>
      <c r="J16" s="58" t="s">
        <v>258</v>
      </c>
      <c r="K16" s="58" t="s">
        <v>259</v>
      </c>
      <c r="L16" s="49"/>
      <c r="M16" s="49"/>
      <c r="Q16" s="84"/>
    </row>
    <row r="17" spans="1:17" x14ac:dyDescent="0.3">
      <c r="A17" s="49"/>
      <c r="B17" s="58"/>
      <c r="C17" s="89"/>
      <c r="D17" s="58"/>
      <c r="E17" s="58"/>
      <c r="F17" s="58"/>
      <c r="G17" s="58"/>
      <c r="H17" s="58"/>
      <c r="I17" s="58"/>
      <c r="J17" s="58"/>
      <c r="K17" s="58"/>
      <c r="L17" s="49"/>
      <c r="M17" s="49"/>
      <c r="Q17" s="84"/>
    </row>
    <row r="18" spans="1:17" ht="14" x14ac:dyDescent="0.3">
      <c r="A18" s="106">
        <f>A16+1</f>
        <v>1</v>
      </c>
      <c r="B18" s="216" t="s">
        <v>214</v>
      </c>
      <c r="C18" s="217"/>
      <c r="D18" s="218">
        <f t="shared" ref="D18:J18" si="0">SUM(D20:D51)</f>
        <v>0</v>
      </c>
      <c r="E18" s="218">
        <f t="shared" si="0"/>
        <v>0</v>
      </c>
      <c r="F18" s="218">
        <f t="shared" si="0"/>
        <v>0</v>
      </c>
      <c r="G18" s="58"/>
      <c r="H18" s="218">
        <f t="shared" si="0"/>
        <v>0</v>
      </c>
      <c r="I18" s="218">
        <f t="shared" si="0"/>
        <v>0</v>
      </c>
      <c r="J18" s="218">
        <f t="shared" si="0"/>
        <v>0</v>
      </c>
      <c r="K18" s="58"/>
      <c r="L18" s="49"/>
      <c r="M18" s="49"/>
      <c r="Q18" s="84"/>
    </row>
    <row r="19" spans="1:17" x14ac:dyDescent="0.3">
      <c r="A19" s="106"/>
      <c r="B19" s="219"/>
      <c r="C19" s="220"/>
      <c r="D19" s="219"/>
      <c r="E19" s="219"/>
      <c r="F19" s="219"/>
      <c r="G19" s="219"/>
      <c r="H19" s="219"/>
      <c r="I19" s="219"/>
      <c r="J19" s="219"/>
      <c r="K19" s="219"/>
      <c r="L19" s="49"/>
      <c r="M19" s="49"/>
      <c r="Q19" s="84"/>
    </row>
    <row r="20" spans="1:17" x14ac:dyDescent="0.3">
      <c r="A20" s="106">
        <f>A18+1</f>
        <v>2</v>
      </c>
      <c r="B20" s="219"/>
      <c r="C20" s="220"/>
      <c r="D20" s="219"/>
      <c r="E20" s="219"/>
      <c r="F20" s="219"/>
      <c r="G20" s="219"/>
      <c r="H20" s="219"/>
      <c r="I20" s="219"/>
      <c r="J20" s="219"/>
      <c r="K20" s="219"/>
      <c r="L20" s="49"/>
      <c r="M20" s="49"/>
      <c r="Q20" s="84"/>
    </row>
    <row r="21" spans="1:17" x14ac:dyDescent="0.3">
      <c r="A21" s="106">
        <f t="shared" ref="A21:A51" si="1">A20+1</f>
        <v>3</v>
      </c>
      <c r="B21" s="219"/>
      <c r="C21" s="220"/>
      <c r="D21" s="219"/>
      <c r="E21" s="219"/>
      <c r="F21" s="219"/>
      <c r="G21" s="219"/>
      <c r="H21" s="219"/>
      <c r="I21" s="219"/>
      <c r="J21" s="219"/>
      <c r="K21" s="219"/>
      <c r="L21" s="49"/>
      <c r="M21" s="49"/>
      <c r="Q21" s="84"/>
    </row>
    <row r="22" spans="1:17" x14ac:dyDescent="0.3">
      <c r="A22" s="106">
        <f t="shared" si="1"/>
        <v>4</v>
      </c>
      <c r="B22" s="219"/>
      <c r="C22" s="220"/>
      <c r="D22" s="219"/>
      <c r="E22" s="219"/>
      <c r="F22" s="219"/>
      <c r="G22" s="219"/>
      <c r="H22" s="219"/>
      <c r="I22" s="219"/>
      <c r="J22" s="219"/>
      <c r="K22" s="219"/>
      <c r="L22" s="49"/>
      <c r="M22" s="49"/>
      <c r="Q22" s="84"/>
    </row>
    <row r="23" spans="1:17" x14ac:dyDescent="0.3">
      <c r="A23" s="106">
        <f t="shared" si="1"/>
        <v>5</v>
      </c>
      <c r="B23" s="219"/>
      <c r="C23" s="220"/>
      <c r="D23" s="219"/>
      <c r="E23" s="219"/>
      <c r="F23" s="219"/>
      <c r="G23" s="219"/>
      <c r="H23" s="219"/>
      <c r="I23" s="219"/>
      <c r="J23" s="219"/>
      <c r="K23" s="219"/>
      <c r="L23" s="49"/>
      <c r="M23" s="49"/>
      <c r="Q23" s="84"/>
    </row>
    <row r="24" spans="1:17" x14ac:dyDescent="0.3">
      <c r="A24" s="106">
        <f t="shared" si="1"/>
        <v>6</v>
      </c>
      <c r="B24" s="219"/>
      <c r="C24" s="220"/>
      <c r="D24" s="219"/>
      <c r="E24" s="219"/>
      <c r="F24" s="219"/>
      <c r="G24" s="219"/>
      <c r="H24" s="219"/>
      <c r="I24" s="219"/>
      <c r="J24" s="219"/>
      <c r="K24" s="219"/>
      <c r="L24" s="49"/>
      <c r="M24" s="49"/>
      <c r="Q24" s="84"/>
    </row>
    <row r="25" spans="1:17" x14ac:dyDescent="0.3">
      <c r="A25" s="106">
        <f t="shared" si="1"/>
        <v>7</v>
      </c>
      <c r="B25" s="219"/>
      <c r="C25" s="220"/>
      <c r="D25" s="219"/>
      <c r="E25" s="219"/>
      <c r="F25" s="219"/>
      <c r="G25" s="219"/>
      <c r="H25" s="219"/>
      <c r="I25" s="219"/>
      <c r="J25" s="219"/>
      <c r="K25" s="219"/>
      <c r="L25" s="49"/>
      <c r="M25" s="49"/>
      <c r="Q25" s="84"/>
    </row>
    <row r="26" spans="1:17" x14ac:dyDescent="0.3">
      <c r="A26" s="106">
        <f t="shared" si="1"/>
        <v>8</v>
      </c>
      <c r="B26" s="219"/>
      <c r="C26" s="220"/>
      <c r="D26" s="219"/>
      <c r="E26" s="219"/>
      <c r="F26" s="219"/>
      <c r="G26" s="219"/>
      <c r="H26" s="219"/>
      <c r="I26" s="219"/>
      <c r="J26" s="219"/>
      <c r="K26" s="219"/>
      <c r="L26" s="49"/>
      <c r="M26" s="49"/>
      <c r="Q26" s="84"/>
    </row>
    <row r="27" spans="1:17" x14ac:dyDescent="0.3">
      <c r="A27" s="106">
        <f t="shared" si="1"/>
        <v>9</v>
      </c>
      <c r="B27" s="219"/>
      <c r="C27" s="220"/>
      <c r="D27" s="219"/>
      <c r="E27" s="219"/>
      <c r="F27" s="219"/>
      <c r="G27" s="219"/>
      <c r="H27" s="219"/>
      <c r="I27" s="219"/>
      <c r="J27" s="219"/>
      <c r="K27" s="219"/>
      <c r="L27" s="49"/>
      <c r="M27" s="49"/>
      <c r="Q27" s="84"/>
    </row>
    <row r="28" spans="1:17" x14ac:dyDescent="0.3">
      <c r="A28" s="106">
        <f t="shared" si="1"/>
        <v>10</v>
      </c>
      <c r="B28" s="219"/>
      <c r="C28" s="220"/>
      <c r="D28" s="219"/>
      <c r="E28" s="219"/>
      <c r="F28" s="219"/>
      <c r="G28" s="219"/>
      <c r="H28" s="219"/>
      <c r="I28" s="219"/>
      <c r="J28" s="219"/>
      <c r="K28" s="219"/>
      <c r="L28" s="49"/>
      <c r="M28" s="49"/>
      <c r="Q28" s="84"/>
    </row>
    <row r="29" spans="1:17" x14ac:dyDescent="0.3">
      <c r="A29" s="106">
        <f t="shared" si="1"/>
        <v>11</v>
      </c>
      <c r="B29" s="219"/>
      <c r="C29" s="220"/>
      <c r="D29" s="219"/>
      <c r="E29" s="219"/>
      <c r="F29" s="219"/>
      <c r="G29" s="219"/>
      <c r="H29" s="219"/>
      <c r="I29" s="219"/>
      <c r="J29" s="219"/>
      <c r="K29" s="219"/>
      <c r="L29" s="49"/>
      <c r="M29" s="49"/>
      <c r="Q29" s="84"/>
    </row>
    <row r="30" spans="1:17" x14ac:dyDescent="0.3">
      <c r="A30" s="106">
        <f t="shared" si="1"/>
        <v>12</v>
      </c>
      <c r="B30" s="219"/>
      <c r="C30" s="220"/>
      <c r="D30" s="219"/>
      <c r="E30" s="219"/>
      <c r="F30" s="219"/>
      <c r="G30" s="219"/>
      <c r="H30" s="219"/>
      <c r="I30" s="219"/>
      <c r="J30" s="219"/>
      <c r="K30" s="219"/>
      <c r="L30" s="49"/>
      <c r="M30" s="49"/>
      <c r="Q30" s="84"/>
    </row>
    <row r="31" spans="1:17" x14ac:dyDescent="0.3">
      <c r="A31" s="106">
        <f t="shared" si="1"/>
        <v>13</v>
      </c>
      <c r="B31" s="219"/>
      <c r="C31" s="220"/>
      <c r="D31" s="219"/>
      <c r="E31" s="219"/>
      <c r="F31" s="219"/>
      <c r="G31" s="219"/>
      <c r="H31" s="219"/>
      <c r="I31" s="219"/>
      <c r="J31" s="219"/>
      <c r="K31" s="219"/>
      <c r="L31" s="49"/>
      <c r="M31" s="49"/>
      <c r="Q31" s="84"/>
    </row>
    <row r="32" spans="1:17" x14ac:dyDescent="0.3">
      <c r="A32" s="106">
        <f t="shared" si="1"/>
        <v>14</v>
      </c>
      <c r="B32" s="219"/>
      <c r="C32" s="220"/>
      <c r="D32" s="219"/>
      <c r="E32" s="219"/>
      <c r="F32" s="219"/>
      <c r="G32" s="219"/>
      <c r="H32" s="219"/>
      <c r="I32" s="219"/>
      <c r="J32" s="219"/>
      <c r="K32" s="219"/>
      <c r="L32" s="49"/>
      <c r="M32" s="49"/>
      <c r="Q32" s="84"/>
    </row>
    <row r="33" spans="1:17" x14ac:dyDescent="0.3">
      <c r="A33" s="106">
        <f t="shared" si="1"/>
        <v>15</v>
      </c>
      <c r="B33" s="219"/>
      <c r="C33" s="220"/>
      <c r="D33" s="219"/>
      <c r="E33" s="219"/>
      <c r="F33" s="219"/>
      <c r="G33" s="219"/>
      <c r="H33" s="219"/>
      <c r="I33" s="219"/>
      <c r="J33" s="219"/>
      <c r="K33" s="219"/>
      <c r="L33" s="49"/>
      <c r="M33" s="49"/>
      <c r="Q33" s="84"/>
    </row>
    <row r="34" spans="1:17" x14ac:dyDescent="0.3">
      <c r="A34" s="106">
        <f t="shared" si="1"/>
        <v>16</v>
      </c>
      <c r="B34" s="219"/>
      <c r="C34" s="220"/>
      <c r="D34" s="219"/>
      <c r="E34" s="219"/>
      <c r="F34" s="219"/>
      <c r="G34" s="219"/>
      <c r="H34" s="219"/>
      <c r="I34" s="219"/>
      <c r="J34" s="219"/>
      <c r="K34" s="219"/>
      <c r="L34" s="49"/>
      <c r="M34" s="49"/>
      <c r="Q34" s="84"/>
    </row>
    <row r="35" spans="1:17" x14ac:dyDescent="0.3">
      <c r="A35" s="106">
        <f t="shared" si="1"/>
        <v>17</v>
      </c>
      <c r="B35" s="219"/>
      <c r="C35" s="220"/>
      <c r="D35" s="219"/>
      <c r="E35" s="219"/>
      <c r="F35" s="219"/>
      <c r="G35" s="219"/>
      <c r="H35" s="219"/>
      <c r="I35" s="219"/>
      <c r="J35" s="219"/>
      <c r="K35" s="219"/>
      <c r="L35" s="49"/>
      <c r="M35" s="49"/>
      <c r="Q35" s="84"/>
    </row>
    <row r="36" spans="1:17" x14ac:dyDescent="0.3">
      <c r="A36" s="106">
        <f t="shared" si="1"/>
        <v>18</v>
      </c>
      <c r="B36" s="219"/>
      <c r="C36" s="220"/>
      <c r="D36" s="219"/>
      <c r="E36" s="219"/>
      <c r="F36" s="219"/>
      <c r="G36" s="219"/>
      <c r="H36" s="219"/>
      <c r="I36" s="219"/>
      <c r="J36" s="219"/>
      <c r="K36" s="219"/>
      <c r="L36" s="49"/>
      <c r="M36" s="49"/>
      <c r="Q36" s="84"/>
    </row>
    <row r="37" spans="1:17" x14ac:dyDescent="0.3">
      <c r="A37" s="106">
        <f t="shared" si="1"/>
        <v>19</v>
      </c>
      <c r="B37" s="219"/>
      <c r="C37" s="220"/>
      <c r="D37" s="219"/>
      <c r="E37" s="219"/>
      <c r="F37" s="219"/>
      <c r="G37" s="219"/>
      <c r="H37" s="219"/>
      <c r="I37" s="219"/>
      <c r="J37" s="219"/>
      <c r="K37" s="219"/>
      <c r="L37" s="49"/>
      <c r="M37" s="49"/>
      <c r="Q37" s="84"/>
    </row>
    <row r="38" spans="1:17" x14ac:dyDescent="0.3">
      <c r="A38" s="106">
        <f t="shared" si="1"/>
        <v>20</v>
      </c>
      <c r="B38" s="219"/>
      <c r="C38" s="220"/>
      <c r="D38" s="219"/>
      <c r="E38" s="219"/>
      <c r="F38" s="219"/>
      <c r="G38" s="219"/>
      <c r="H38" s="219"/>
      <c r="I38" s="219"/>
      <c r="J38" s="219"/>
      <c r="K38" s="219"/>
      <c r="L38" s="49"/>
      <c r="M38" s="49"/>
      <c r="Q38" s="84"/>
    </row>
    <row r="39" spans="1:17" x14ac:dyDescent="0.3">
      <c r="A39" s="106">
        <f t="shared" si="1"/>
        <v>21</v>
      </c>
      <c r="B39" s="219"/>
      <c r="C39" s="220"/>
      <c r="D39" s="219"/>
      <c r="E39" s="219"/>
      <c r="F39" s="219"/>
      <c r="G39" s="219"/>
      <c r="H39" s="219"/>
      <c r="I39" s="219"/>
      <c r="J39" s="219"/>
      <c r="K39" s="219"/>
      <c r="L39" s="49"/>
      <c r="M39" s="49"/>
      <c r="Q39" s="84"/>
    </row>
    <row r="40" spans="1:17" x14ac:dyDescent="0.3">
      <c r="A40" s="106">
        <f t="shared" si="1"/>
        <v>22</v>
      </c>
      <c r="B40" s="219"/>
      <c r="C40" s="220"/>
      <c r="D40" s="219"/>
      <c r="E40" s="219"/>
      <c r="F40" s="219"/>
      <c r="G40" s="219"/>
      <c r="H40" s="219"/>
      <c r="I40" s="219"/>
      <c r="J40" s="219"/>
      <c r="K40" s="219"/>
      <c r="L40" s="49"/>
      <c r="M40" s="49"/>
      <c r="Q40" s="84"/>
    </row>
    <row r="41" spans="1:17" x14ac:dyDescent="0.3">
      <c r="A41" s="106">
        <f t="shared" si="1"/>
        <v>23</v>
      </c>
      <c r="B41" s="219"/>
      <c r="C41" s="220"/>
      <c r="D41" s="219"/>
      <c r="E41" s="219"/>
      <c r="F41" s="219"/>
      <c r="G41" s="219"/>
      <c r="H41" s="219"/>
      <c r="I41" s="219"/>
      <c r="J41" s="219"/>
      <c r="K41" s="219"/>
      <c r="L41" s="49"/>
      <c r="M41" s="49"/>
      <c r="Q41" s="84"/>
    </row>
    <row r="42" spans="1:17" x14ac:dyDescent="0.3">
      <c r="A42" s="106">
        <f t="shared" si="1"/>
        <v>24</v>
      </c>
      <c r="B42" s="219"/>
      <c r="C42" s="220"/>
      <c r="D42" s="219"/>
      <c r="E42" s="219"/>
      <c r="F42" s="219"/>
      <c r="G42" s="219"/>
      <c r="H42" s="219"/>
      <c r="I42" s="219"/>
      <c r="J42" s="219"/>
      <c r="K42" s="219"/>
      <c r="L42" s="49"/>
      <c r="M42" s="49"/>
      <c r="Q42" s="84"/>
    </row>
    <row r="43" spans="1:17" x14ac:dyDescent="0.3">
      <c r="A43" s="106">
        <f t="shared" si="1"/>
        <v>25</v>
      </c>
      <c r="B43" s="219"/>
      <c r="C43" s="220"/>
      <c r="D43" s="219"/>
      <c r="E43" s="219"/>
      <c r="F43" s="219"/>
      <c r="G43" s="219"/>
      <c r="H43" s="219"/>
      <c r="I43" s="219"/>
      <c r="J43" s="219"/>
      <c r="K43" s="219"/>
      <c r="L43" s="49"/>
      <c r="M43" s="49"/>
      <c r="Q43" s="84"/>
    </row>
    <row r="44" spans="1:17" x14ac:dyDescent="0.3">
      <c r="A44" s="106">
        <f t="shared" si="1"/>
        <v>26</v>
      </c>
      <c r="B44" s="219"/>
      <c r="C44" s="220"/>
      <c r="D44" s="219"/>
      <c r="E44" s="219"/>
      <c r="F44" s="219"/>
      <c r="G44" s="219"/>
      <c r="H44" s="219"/>
      <c r="I44" s="219"/>
      <c r="J44" s="219"/>
      <c r="K44" s="219"/>
      <c r="L44" s="49"/>
      <c r="M44" s="49"/>
      <c r="Q44" s="84"/>
    </row>
    <row r="45" spans="1:17" x14ac:dyDescent="0.3">
      <c r="A45" s="106">
        <f t="shared" si="1"/>
        <v>27</v>
      </c>
      <c r="B45" s="219"/>
      <c r="C45" s="220"/>
      <c r="D45" s="219"/>
      <c r="E45" s="219"/>
      <c r="F45" s="219"/>
      <c r="G45" s="219"/>
      <c r="H45" s="219"/>
      <c r="I45" s="219"/>
      <c r="J45" s="219"/>
      <c r="K45" s="219"/>
      <c r="L45" s="49"/>
      <c r="M45" s="49"/>
      <c r="Q45" s="84"/>
    </row>
    <row r="46" spans="1:17" x14ac:dyDescent="0.3">
      <c r="A46" s="106">
        <f t="shared" si="1"/>
        <v>28</v>
      </c>
      <c r="B46" s="219"/>
      <c r="C46" s="220"/>
      <c r="D46" s="219"/>
      <c r="E46" s="219"/>
      <c r="F46" s="219"/>
      <c r="G46" s="219"/>
      <c r="H46" s="219"/>
      <c r="I46" s="219"/>
      <c r="J46" s="219"/>
      <c r="K46" s="219"/>
      <c r="L46" s="49"/>
      <c r="M46" s="49"/>
      <c r="Q46" s="84"/>
    </row>
    <row r="47" spans="1:17" x14ac:dyDescent="0.3">
      <c r="A47" s="106">
        <f t="shared" si="1"/>
        <v>29</v>
      </c>
      <c r="B47" s="219"/>
      <c r="C47" s="220"/>
      <c r="D47" s="219"/>
      <c r="E47" s="219"/>
      <c r="F47" s="219"/>
      <c r="G47" s="219"/>
      <c r="H47" s="219"/>
      <c r="I47" s="219"/>
      <c r="J47" s="219"/>
      <c r="K47" s="219"/>
      <c r="L47" s="49"/>
      <c r="M47" s="49"/>
      <c r="Q47" s="84"/>
    </row>
    <row r="48" spans="1:17" x14ac:dyDescent="0.3">
      <c r="A48" s="106">
        <f t="shared" si="1"/>
        <v>30</v>
      </c>
      <c r="B48" s="219"/>
      <c r="C48" s="220"/>
      <c r="D48" s="219"/>
      <c r="E48" s="219"/>
      <c r="F48" s="219"/>
      <c r="G48" s="219"/>
      <c r="H48" s="219"/>
      <c r="I48" s="219"/>
      <c r="J48" s="219"/>
      <c r="K48" s="219"/>
      <c r="L48" s="49"/>
      <c r="M48" s="49"/>
      <c r="Q48" s="84"/>
    </row>
    <row r="49" spans="1:17" x14ac:dyDescent="0.3">
      <c r="A49" s="106">
        <f t="shared" si="1"/>
        <v>31</v>
      </c>
      <c r="B49" s="219"/>
      <c r="C49" s="220"/>
      <c r="D49" s="219"/>
      <c r="E49" s="219"/>
      <c r="F49" s="219"/>
      <c r="G49" s="219"/>
      <c r="H49" s="219"/>
      <c r="I49" s="219"/>
      <c r="J49" s="219"/>
      <c r="K49" s="219"/>
      <c r="L49" s="49"/>
      <c r="M49" s="49"/>
      <c r="Q49" s="84"/>
    </row>
    <row r="50" spans="1:17" x14ac:dyDescent="0.3">
      <c r="A50" s="106">
        <f t="shared" si="1"/>
        <v>32</v>
      </c>
      <c r="B50" s="219"/>
      <c r="C50" s="220"/>
      <c r="D50" s="219"/>
      <c r="E50" s="219"/>
      <c r="F50" s="219"/>
      <c r="G50" s="219"/>
      <c r="H50" s="219"/>
      <c r="I50" s="219"/>
      <c r="J50" s="219"/>
      <c r="K50" s="219"/>
      <c r="L50" s="49"/>
      <c r="M50" s="49"/>
      <c r="Q50" s="84"/>
    </row>
    <row r="51" spans="1:17" x14ac:dyDescent="0.3">
      <c r="A51" s="106">
        <f t="shared" si="1"/>
        <v>33</v>
      </c>
      <c r="B51" s="219"/>
      <c r="C51" s="220"/>
      <c r="D51" s="219"/>
      <c r="E51" s="219"/>
      <c r="F51" s="219"/>
      <c r="G51" s="219"/>
      <c r="H51" s="219"/>
      <c r="I51" s="219"/>
      <c r="J51" s="219"/>
      <c r="K51" s="219"/>
      <c r="L51" s="49"/>
      <c r="M51" s="49"/>
      <c r="Q51" s="84"/>
    </row>
    <row r="52" spans="1:17" x14ac:dyDescent="0.3">
      <c r="A52" s="49"/>
      <c r="C52" s="49"/>
      <c r="D52" s="49"/>
      <c r="E52" s="49"/>
      <c r="F52" s="49"/>
      <c r="G52" s="49"/>
      <c r="H52" s="49"/>
      <c r="I52" s="49"/>
      <c r="J52" s="49"/>
      <c r="K52" s="49"/>
      <c r="L52" s="49"/>
      <c r="M52" s="49"/>
      <c r="Q52" s="84"/>
    </row>
    <row r="53" spans="1:17" x14ac:dyDescent="0.3">
      <c r="A53" s="49"/>
      <c r="C53" s="49"/>
      <c r="D53" s="49"/>
      <c r="E53" s="49"/>
      <c r="F53" s="49"/>
      <c r="G53" s="49"/>
      <c r="H53" s="49"/>
      <c r="I53" s="49"/>
      <c r="J53" s="49"/>
      <c r="K53" s="49"/>
      <c r="L53" s="49"/>
      <c r="M53" s="49"/>
      <c r="Q53" s="84"/>
    </row>
    <row r="54" spans="1:17" x14ac:dyDescent="0.3">
      <c r="A54" s="49"/>
      <c r="C54" s="49"/>
      <c r="D54" s="49"/>
      <c r="E54" s="49"/>
      <c r="F54" s="49"/>
      <c r="G54" s="49"/>
      <c r="H54" s="49"/>
      <c r="I54" s="49"/>
      <c r="J54" s="49"/>
      <c r="K54" s="49"/>
      <c r="L54" s="49"/>
      <c r="M54" s="49"/>
      <c r="Q54" s="84"/>
    </row>
    <row r="55" spans="1:17" x14ac:dyDescent="0.3">
      <c r="A55" s="49"/>
      <c r="C55" s="49"/>
      <c r="D55" s="49"/>
      <c r="E55" s="49"/>
      <c r="F55" s="49"/>
      <c r="G55" s="49"/>
      <c r="H55" s="49"/>
      <c r="I55" s="49"/>
      <c r="J55" s="49"/>
      <c r="K55" s="49"/>
      <c r="L55" s="49"/>
      <c r="M55" s="49"/>
      <c r="Q55" s="84"/>
    </row>
    <row r="56" spans="1:17" x14ac:dyDescent="0.3">
      <c r="A56" s="49"/>
      <c r="C56" s="49"/>
      <c r="D56" s="49"/>
      <c r="E56" s="49"/>
      <c r="F56" s="49"/>
      <c r="G56" s="49"/>
      <c r="H56" s="49"/>
      <c r="I56" s="49"/>
      <c r="J56" s="49"/>
      <c r="K56" s="49"/>
      <c r="L56" s="49"/>
      <c r="M56" s="49"/>
      <c r="Q56" s="84"/>
    </row>
    <row r="57" spans="1:17" x14ac:dyDescent="0.3">
      <c r="A57" s="49"/>
      <c r="C57" s="49"/>
      <c r="D57" s="49"/>
      <c r="E57" s="49"/>
      <c r="F57" s="49"/>
      <c r="G57" s="49"/>
      <c r="H57" s="49"/>
      <c r="I57" s="49"/>
      <c r="J57" s="49"/>
      <c r="K57" s="49"/>
      <c r="L57" s="49"/>
      <c r="M57" s="49"/>
      <c r="Q57" s="84"/>
    </row>
    <row r="58" spans="1:17" x14ac:dyDescent="0.3">
      <c r="A58" s="49"/>
      <c r="C58" s="49"/>
      <c r="D58" s="49"/>
      <c r="E58" s="49"/>
      <c r="F58" s="49"/>
      <c r="G58" s="49"/>
      <c r="H58" s="49"/>
      <c r="I58" s="49"/>
      <c r="J58" s="49"/>
      <c r="K58" s="49"/>
      <c r="L58" s="49"/>
      <c r="M58" s="49"/>
      <c r="Q58" s="84"/>
    </row>
    <row r="59" spans="1:17" x14ac:dyDescent="0.3">
      <c r="A59" s="49"/>
      <c r="C59" s="49"/>
      <c r="D59" s="49"/>
      <c r="E59" s="49"/>
      <c r="F59" s="49"/>
      <c r="G59" s="49"/>
      <c r="H59" s="49"/>
      <c r="I59" s="49"/>
      <c r="J59" s="49"/>
      <c r="K59" s="49"/>
      <c r="L59" s="49"/>
      <c r="M59" s="49"/>
      <c r="Q59" s="84"/>
    </row>
    <row r="60" spans="1:17" x14ac:dyDescent="0.3">
      <c r="A60" s="49"/>
      <c r="B60" s="244"/>
      <c r="C60" s="244"/>
      <c r="D60" s="244"/>
      <c r="E60" s="244"/>
      <c r="F60" s="244"/>
      <c r="G60" s="244"/>
      <c r="H60" s="244"/>
      <c r="I60" s="244"/>
      <c r="J60" s="244"/>
      <c r="K60" s="244"/>
      <c r="L60" s="244"/>
      <c r="M60" s="244"/>
      <c r="Q60" s="84"/>
    </row>
    <row r="61" spans="1:17" x14ac:dyDescent="0.3">
      <c r="B61" s="47"/>
      <c r="Q61" s="84" t="s">
        <v>20</v>
      </c>
    </row>
    <row r="62" spans="1:17" x14ac:dyDescent="0.3">
      <c r="B62" s="47"/>
      <c r="Q62" s="84" t="s">
        <v>20</v>
      </c>
    </row>
    <row r="63" spans="1:17" x14ac:dyDescent="0.3">
      <c r="B63" s="47"/>
      <c r="Q63" s="84" t="s">
        <v>20</v>
      </c>
    </row>
    <row r="64" spans="1:17" x14ac:dyDescent="0.3">
      <c r="B64" s="47"/>
      <c r="Q64" s="84" t="s">
        <v>20</v>
      </c>
    </row>
    <row r="65" spans="1:17" ht="43.5" customHeight="1" x14ac:dyDescent="0.3">
      <c r="B65" s="47"/>
      <c r="Q65" s="84" t="s">
        <v>20</v>
      </c>
    </row>
    <row r="66" spans="1:17" x14ac:dyDescent="0.3">
      <c r="Q66" s="84" t="s">
        <v>20</v>
      </c>
    </row>
    <row r="67" spans="1:17" x14ac:dyDescent="0.3">
      <c r="Q67" s="84" t="s">
        <v>20</v>
      </c>
    </row>
    <row r="68" spans="1:17" x14ac:dyDescent="0.3">
      <c r="A68" s="84" t="s">
        <v>20</v>
      </c>
      <c r="B68" s="84" t="s">
        <v>20</v>
      </c>
      <c r="C68" s="84" t="s">
        <v>20</v>
      </c>
      <c r="D68" s="84" t="s">
        <v>20</v>
      </c>
      <c r="E68" s="84" t="s">
        <v>20</v>
      </c>
      <c r="F68" s="84" t="s">
        <v>20</v>
      </c>
      <c r="G68" s="84" t="s">
        <v>20</v>
      </c>
      <c r="H68" s="84" t="s">
        <v>20</v>
      </c>
      <c r="I68" s="84" t="s">
        <v>20</v>
      </c>
      <c r="J68" s="84" t="s">
        <v>20</v>
      </c>
      <c r="K68" s="84" t="s">
        <v>20</v>
      </c>
      <c r="L68" s="84"/>
      <c r="M68" s="84" t="s">
        <v>20</v>
      </c>
      <c r="N68" s="84" t="s">
        <v>20</v>
      </c>
      <c r="O68" s="84" t="s">
        <v>20</v>
      </c>
      <c r="P68" s="84" t="s">
        <v>20</v>
      </c>
      <c r="Q68" s="84" t="s">
        <v>20</v>
      </c>
    </row>
  </sheetData>
  <sheetProtection formatCells="0" formatColumns="0" formatRows="0"/>
  <mergeCells count="3">
    <mergeCell ref="H15:K15"/>
    <mergeCell ref="D15:G15"/>
    <mergeCell ref="B4:C5"/>
  </mergeCells>
  <pageMargins left="0.7" right="0.7" top="0.75" bottom="0.75" header="0.3" footer="0.3"/>
  <pageSetup paperSize="5" scale="3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2D050"/>
    <pageSetUpPr fitToPage="1"/>
  </sheetPr>
  <dimension ref="A1:M376"/>
  <sheetViews>
    <sheetView zoomScale="70" zoomScaleNormal="70" workbookViewId="0">
      <selection activeCell="B47" sqref="B47"/>
    </sheetView>
  </sheetViews>
  <sheetFormatPr defaultColWidth="9.1796875" defaultRowHeight="13" x14ac:dyDescent="0.3"/>
  <cols>
    <col min="1" max="1" width="3.1796875" style="47" customWidth="1"/>
    <col min="2" max="2" width="63" style="47" customWidth="1"/>
    <col min="3" max="10" width="17.26953125" style="47" customWidth="1"/>
    <col min="11" max="16384" width="9.1796875" style="47"/>
  </cols>
  <sheetData>
    <row r="1" spans="1:13" x14ac:dyDescent="0.3">
      <c r="A1" s="81" t="s">
        <v>260</v>
      </c>
      <c r="B1" s="80"/>
      <c r="C1" s="80"/>
      <c r="D1" s="43"/>
      <c r="E1" s="45"/>
      <c r="F1" s="45"/>
      <c r="G1" s="45"/>
      <c r="H1" s="45"/>
      <c r="I1" s="45"/>
      <c r="J1" s="45"/>
      <c r="K1" s="45"/>
      <c r="L1" s="45"/>
      <c r="M1" s="84" t="s">
        <v>20</v>
      </c>
    </row>
    <row r="2" spans="1:13" ht="10.5" customHeight="1" x14ac:dyDescent="0.3">
      <c r="A2" s="123"/>
      <c r="M2" s="84" t="s">
        <v>20</v>
      </c>
    </row>
    <row r="3" spans="1:13" s="124" customFormat="1" x14ac:dyDescent="0.3">
      <c r="A3" s="47"/>
      <c r="B3" s="47"/>
      <c r="C3" s="47"/>
      <c r="D3" s="47"/>
      <c r="E3" s="47"/>
      <c r="F3" s="47"/>
      <c r="G3" s="47"/>
      <c r="I3" s="47"/>
      <c r="M3" s="84" t="s">
        <v>20</v>
      </c>
    </row>
    <row r="4" spans="1:13" s="124" customFormat="1" x14ac:dyDescent="0.3">
      <c r="A4" s="47"/>
      <c r="B4" s="47"/>
      <c r="C4" s="47"/>
      <c r="D4" s="47"/>
      <c r="E4" s="47"/>
      <c r="F4" s="47"/>
      <c r="G4" s="47"/>
      <c r="I4" s="47"/>
      <c r="M4" s="84" t="s">
        <v>20</v>
      </c>
    </row>
    <row r="5" spans="1:13" s="124" customFormat="1" x14ac:dyDescent="0.3">
      <c r="A5" s="47"/>
      <c r="B5" s="47"/>
      <c r="C5" s="47"/>
      <c r="D5" s="47"/>
      <c r="E5" s="47"/>
      <c r="F5" s="47"/>
      <c r="G5" s="47"/>
      <c r="I5" s="47"/>
      <c r="M5" s="84" t="s">
        <v>20</v>
      </c>
    </row>
    <row r="6" spans="1:13" s="124" customFormat="1" ht="39" x14ac:dyDescent="0.3">
      <c r="A6" s="49"/>
      <c r="B6" s="58" t="s">
        <v>261</v>
      </c>
      <c r="C6" s="89" t="s">
        <v>262</v>
      </c>
      <c r="D6" s="58" t="s">
        <v>263</v>
      </c>
      <c r="E6" s="58" t="s">
        <v>259</v>
      </c>
      <c r="I6" s="47"/>
      <c r="M6" s="84" t="s">
        <v>20</v>
      </c>
    </row>
    <row r="7" spans="1:13" s="124" customFormat="1" x14ac:dyDescent="0.3">
      <c r="A7" s="49"/>
      <c r="B7" s="58"/>
      <c r="C7" s="89"/>
      <c r="D7" s="58"/>
      <c r="E7" s="58"/>
      <c r="I7" s="47"/>
      <c r="M7" s="84" t="s">
        <v>20</v>
      </c>
    </row>
    <row r="8" spans="1:13" s="124" customFormat="1" x14ac:dyDescent="0.3">
      <c r="A8" s="106">
        <f>A6+1</f>
        <v>1</v>
      </c>
      <c r="B8" s="219"/>
      <c r="C8" s="220"/>
      <c r="D8" s="219"/>
      <c r="E8" s="219"/>
      <c r="I8" s="47"/>
      <c r="M8" s="84" t="s">
        <v>20</v>
      </c>
    </row>
    <row r="9" spans="1:13" s="124" customFormat="1" x14ac:dyDescent="0.3">
      <c r="A9" s="106">
        <f>A8+1</f>
        <v>2</v>
      </c>
      <c r="B9" s="219"/>
      <c r="C9" s="220"/>
      <c r="D9" s="219"/>
      <c r="E9" s="219"/>
      <c r="I9" s="47"/>
      <c r="M9" s="84" t="s">
        <v>20</v>
      </c>
    </row>
    <row r="10" spans="1:13" s="124" customFormat="1" x14ac:dyDescent="0.3">
      <c r="A10" s="106">
        <f>A9+1</f>
        <v>3</v>
      </c>
      <c r="B10" s="219"/>
      <c r="C10" s="220"/>
      <c r="D10" s="219"/>
      <c r="E10" s="219"/>
      <c r="I10" s="47"/>
      <c r="M10" s="84" t="s">
        <v>20</v>
      </c>
    </row>
    <row r="11" spans="1:13" s="124" customFormat="1" x14ac:dyDescent="0.3">
      <c r="A11" s="106">
        <f>A10+1</f>
        <v>4</v>
      </c>
      <c r="B11" s="219"/>
      <c r="C11" s="220"/>
      <c r="D11" s="219"/>
      <c r="E11" s="219"/>
      <c r="I11" s="47"/>
      <c r="M11" s="84" t="s">
        <v>20</v>
      </c>
    </row>
    <row r="12" spans="1:13" s="124" customFormat="1" x14ac:dyDescent="0.3">
      <c r="A12" s="106">
        <f>A11+1</f>
        <v>5</v>
      </c>
      <c r="B12" s="126"/>
      <c r="C12" s="215"/>
      <c r="D12" s="126"/>
      <c r="E12" s="126"/>
      <c r="I12" s="47"/>
      <c r="M12" s="84" t="s">
        <v>20</v>
      </c>
    </row>
    <row r="13" spans="1:13" s="124" customFormat="1" ht="17.25" customHeight="1" x14ac:dyDescent="0.3">
      <c r="A13" s="47"/>
      <c r="B13" s="124" t="s">
        <v>264</v>
      </c>
      <c r="C13" s="47"/>
      <c r="D13" s="47"/>
      <c r="E13" s="47"/>
      <c r="F13" s="47"/>
      <c r="G13" s="47"/>
      <c r="I13" s="47"/>
      <c r="M13" s="84" t="s">
        <v>20</v>
      </c>
    </row>
    <row r="14" spans="1:13" s="124" customFormat="1" x14ac:dyDescent="0.3">
      <c r="A14" s="47"/>
      <c r="B14" s="47"/>
      <c r="C14" s="47"/>
      <c r="D14" s="47"/>
      <c r="E14" s="47"/>
      <c r="F14" s="47"/>
      <c r="G14" s="47"/>
      <c r="I14" s="47"/>
      <c r="M14" s="84" t="s">
        <v>20</v>
      </c>
    </row>
    <row r="15" spans="1:13" s="124" customFormat="1" ht="39" x14ac:dyDescent="0.3">
      <c r="A15" s="49"/>
      <c r="B15" s="58" t="s">
        <v>265</v>
      </c>
      <c r="C15" s="89" t="s">
        <v>262</v>
      </c>
      <c r="D15" s="58" t="s">
        <v>263</v>
      </c>
      <c r="E15" s="58" t="s">
        <v>259</v>
      </c>
      <c r="F15" s="47"/>
      <c r="G15" s="47"/>
      <c r="I15" s="47"/>
      <c r="M15" s="84" t="s">
        <v>20</v>
      </c>
    </row>
    <row r="16" spans="1:13" s="124" customFormat="1" x14ac:dyDescent="0.3">
      <c r="A16" s="49"/>
      <c r="B16" s="58"/>
      <c r="C16" s="89"/>
      <c r="D16" s="58"/>
      <c r="E16" s="58"/>
      <c r="F16" s="47"/>
      <c r="G16" s="47"/>
      <c r="I16" s="47"/>
      <c r="M16" s="84" t="s">
        <v>20</v>
      </c>
    </row>
    <row r="17" spans="1:13" s="124" customFormat="1" x14ac:dyDescent="0.3">
      <c r="A17" s="106">
        <f>A15+1</f>
        <v>1</v>
      </c>
      <c r="B17" s="219"/>
      <c r="C17" s="220"/>
      <c r="D17" s="219"/>
      <c r="E17" s="219"/>
      <c r="F17" s="47"/>
      <c r="G17" s="47"/>
      <c r="I17" s="47"/>
      <c r="M17" s="84" t="s">
        <v>20</v>
      </c>
    </row>
    <row r="18" spans="1:13" s="124" customFormat="1" x14ac:dyDescent="0.3">
      <c r="A18" s="106">
        <f>A17+1</f>
        <v>2</v>
      </c>
      <c r="B18" s="219"/>
      <c r="C18" s="220"/>
      <c r="D18" s="219"/>
      <c r="E18" s="219"/>
      <c r="F18" s="47"/>
      <c r="G18" s="47"/>
      <c r="I18" s="47"/>
      <c r="M18" s="84" t="s">
        <v>20</v>
      </c>
    </row>
    <row r="19" spans="1:13" s="124" customFormat="1" x14ac:dyDescent="0.3">
      <c r="A19" s="106">
        <f>A18+1</f>
        <v>3</v>
      </c>
      <c r="B19" s="219"/>
      <c r="C19" s="220"/>
      <c r="D19" s="219"/>
      <c r="E19" s="219"/>
      <c r="F19" s="47"/>
      <c r="G19" s="47"/>
      <c r="I19" s="47"/>
      <c r="M19" s="84" t="s">
        <v>20</v>
      </c>
    </row>
    <row r="20" spans="1:13" s="124" customFormat="1" x14ac:dyDescent="0.3">
      <c r="A20" s="106">
        <f>A19+1</f>
        <v>4</v>
      </c>
      <c r="B20" s="219"/>
      <c r="C20" s="220"/>
      <c r="D20" s="219"/>
      <c r="E20" s="219"/>
      <c r="F20" s="47"/>
      <c r="G20" s="47"/>
      <c r="I20" s="47"/>
      <c r="M20" s="84" t="s">
        <v>20</v>
      </c>
    </row>
    <row r="21" spans="1:13" s="124" customFormat="1" x14ac:dyDescent="0.3">
      <c r="A21" s="106">
        <f>A20+1</f>
        <v>5</v>
      </c>
      <c r="B21" s="126"/>
      <c r="C21" s="215"/>
      <c r="D21" s="126"/>
      <c r="E21" s="126"/>
      <c r="F21" s="47"/>
      <c r="G21" s="47"/>
      <c r="I21" s="47"/>
      <c r="M21" s="84" t="s">
        <v>20</v>
      </c>
    </row>
    <row r="22" spans="1:13" s="124" customFormat="1" x14ac:dyDescent="0.3">
      <c r="A22" s="47"/>
      <c r="B22" s="124" t="s">
        <v>264</v>
      </c>
      <c r="C22" s="47"/>
      <c r="D22" s="47"/>
      <c r="E22" s="47"/>
      <c r="F22" s="47"/>
      <c r="G22" s="47"/>
      <c r="I22" s="47"/>
      <c r="M22" s="84" t="s">
        <v>20</v>
      </c>
    </row>
    <row r="23" spans="1:13" s="124" customFormat="1" x14ac:dyDescent="0.3">
      <c r="A23" s="47"/>
      <c r="B23" s="47"/>
      <c r="C23" s="47"/>
      <c r="D23" s="47"/>
      <c r="E23" s="47"/>
      <c r="F23" s="47"/>
      <c r="G23" s="47"/>
      <c r="I23" s="47"/>
      <c r="M23" s="84" t="s">
        <v>20</v>
      </c>
    </row>
    <row r="24" spans="1:13" s="124" customFormat="1" x14ac:dyDescent="0.3">
      <c r="A24" s="47"/>
      <c r="B24" s="47"/>
      <c r="C24" s="47"/>
      <c r="D24" s="47"/>
      <c r="E24" s="47"/>
      <c r="F24" s="47"/>
      <c r="G24" s="47"/>
      <c r="I24" s="47"/>
      <c r="M24" s="84" t="s">
        <v>20</v>
      </c>
    </row>
    <row r="25" spans="1:13" s="124" customFormat="1" x14ac:dyDescent="0.3">
      <c r="A25" s="47"/>
      <c r="B25" s="47"/>
      <c r="C25" s="47"/>
      <c r="D25" s="47"/>
      <c r="E25" s="47"/>
      <c r="F25" s="47"/>
      <c r="G25" s="47"/>
      <c r="I25" s="47"/>
      <c r="M25" s="84" t="s">
        <v>20</v>
      </c>
    </row>
    <row r="26" spans="1:13" s="124" customFormat="1" x14ac:dyDescent="0.3">
      <c r="A26" s="47"/>
      <c r="B26" s="47"/>
      <c r="C26" s="47"/>
      <c r="D26" s="47"/>
      <c r="E26" s="47"/>
      <c r="F26" s="47"/>
      <c r="G26" s="47"/>
      <c r="I26" s="47"/>
      <c r="M26" s="84" t="s">
        <v>20</v>
      </c>
    </row>
    <row r="27" spans="1:13" s="124" customFormat="1" ht="78.75" customHeight="1" x14ac:dyDescent="0.3">
      <c r="A27" s="49"/>
      <c r="B27" s="58" t="s">
        <v>266</v>
      </c>
      <c r="C27" s="89" t="s">
        <v>267</v>
      </c>
      <c r="D27" s="89" t="s">
        <v>268</v>
      </c>
      <c r="E27" s="89" t="s">
        <v>269</v>
      </c>
      <c r="F27" s="89" t="s">
        <v>214</v>
      </c>
      <c r="G27" s="58" t="s">
        <v>259</v>
      </c>
      <c r="M27" s="84" t="s">
        <v>20</v>
      </c>
    </row>
    <row r="28" spans="1:13" s="124" customFormat="1" x14ac:dyDescent="0.3">
      <c r="A28" s="49"/>
      <c r="B28" s="58"/>
      <c r="C28" s="89"/>
      <c r="D28" s="89"/>
      <c r="E28" s="89"/>
      <c r="F28" s="89"/>
      <c r="G28" s="58"/>
      <c r="M28" s="84" t="s">
        <v>20</v>
      </c>
    </row>
    <row r="29" spans="1:13" s="124" customFormat="1" x14ac:dyDescent="0.3">
      <c r="A29" s="106">
        <f>A27+1</f>
        <v>1</v>
      </c>
      <c r="B29" s="219"/>
      <c r="C29" s="220"/>
      <c r="D29" s="220"/>
      <c r="E29" s="220"/>
      <c r="F29" s="298">
        <f>SUM(C29:E29)</f>
        <v>0</v>
      </c>
      <c r="G29" s="219"/>
      <c r="M29" s="84" t="s">
        <v>20</v>
      </c>
    </row>
    <row r="30" spans="1:13" s="124" customFormat="1" x14ac:dyDescent="0.3">
      <c r="A30" s="106">
        <f>A29+1</f>
        <v>2</v>
      </c>
      <c r="B30" s="219"/>
      <c r="C30" s="220"/>
      <c r="D30" s="220"/>
      <c r="E30" s="220"/>
      <c r="F30" s="298">
        <f t="shared" ref="F30:F33" si="0">SUM(C30:E30)</f>
        <v>0</v>
      </c>
      <c r="G30" s="219"/>
      <c r="M30" s="84" t="s">
        <v>20</v>
      </c>
    </row>
    <row r="31" spans="1:13" s="124" customFormat="1" x14ac:dyDescent="0.3">
      <c r="A31" s="106">
        <f>A30+1</f>
        <v>3</v>
      </c>
      <c r="B31" s="219"/>
      <c r="C31" s="220"/>
      <c r="D31" s="220"/>
      <c r="E31" s="220"/>
      <c r="F31" s="298">
        <f t="shared" si="0"/>
        <v>0</v>
      </c>
      <c r="G31" s="219"/>
      <c r="M31" s="84" t="s">
        <v>20</v>
      </c>
    </row>
    <row r="32" spans="1:13" s="124" customFormat="1" x14ac:dyDescent="0.3">
      <c r="A32" s="106">
        <f>A31+1</f>
        <v>4</v>
      </c>
      <c r="B32" s="219"/>
      <c r="C32" s="220"/>
      <c r="D32" s="220"/>
      <c r="E32" s="220"/>
      <c r="F32" s="298">
        <f t="shared" si="0"/>
        <v>0</v>
      </c>
      <c r="G32" s="219"/>
      <c r="M32" s="84" t="s">
        <v>20</v>
      </c>
    </row>
    <row r="33" spans="1:13" s="124" customFormat="1" x14ac:dyDescent="0.3">
      <c r="A33" s="106">
        <f>A32+1</f>
        <v>5</v>
      </c>
      <c r="B33" s="126"/>
      <c r="C33" s="215"/>
      <c r="D33" s="215"/>
      <c r="E33" s="215"/>
      <c r="F33" s="298">
        <f t="shared" si="0"/>
        <v>0</v>
      </c>
      <c r="G33" s="126"/>
      <c r="M33" s="84" t="s">
        <v>20</v>
      </c>
    </row>
    <row r="34" spans="1:13" s="124" customFormat="1" x14ac:dyDescent="0.3">
      <c r="A34" s="47"/>
      <c r="B34" s="124" t="s">
        <v>264</v>
      </c>
      <c r="C34" s="47"/>
      <c r="D34" s="47"/>
      <c r="E34" s="47"/>
      <c r="F34" s="47"/>
      <c r="G34" s="47"/>
      <c r="I34" s="47"/>
      <c r="M34" s="84" t="s">
        <v>20</v>
      </c>
    </row>
    <row r="35" spans="1:13" s="124" customFormat="1" x14ac:dyDescent="0.3">
      <c r="A35" s="47"/>
      <c r="C35" s="47"/>
      <c r="D35" s="47"/>
      <c r="E35" s="47"/>
      <c r="F35" s="47"/>
      <c r="G35" s="47"/>
      <c r="I35" s="47"/>
      <c r="M35" s="84" t="s">
        <v>20</v>
      </c>
    </row>
    <row r="36" spans="1:13" s="124" customFormat="1" x14ac:dyDescent="0.3">
      <c r="A36" s="47"/>
      <c r="C36" s="47"/>
      <c r="D36" s="47"/>
      <c r="E36" s="47"/>
      <c r="F36" s="47"/>
      <c r="G36" s="47"/>
      <c r="I36" s="47"/>
      <c r="M36" s="84" t="s">
        <v>20</v>
      </c>
    </row>
    <row r="37" spans="1:13" s="124" customFormat="1" ht="26" x14ac:dyDescent="0.3">
      <c r="A37" s="49"/>
      <c r="B37" s="58" t="s">
        <v>270</v>
      </c>
      <c r="C37" s="89" t="s">
        <v>271</v>
      </c>
      <c r="D37" s="58" t="s">
        <v>272</v>
      </c>
      <c r="E37" s="58" t="s">
        <v>273</v>
      </c>
      <c r="F37" s="47"/>
      <c r="G37" s="47"/>
      <c r="I37" s="47"/>
      <c r="M37" s="84" t="s">
        <v>20</v>
      </c>
    </row>
    <row r="38" spans="1:13" s="124" customFormat="1" x14ac:dyDescent="0.3">
      <c r="A38" s="49"/>
      <c r="B38" s="58"/>
      <c r="C38" s="89"/>
      <c r="D38" s="58"/>
      <c r="E38" s="58"/>
      <c r="F38" s="47"/>
      <c r="G38" s="47"/>
      <c r="I38" s="47"/>
      <c r="M38" s="84" t="s">
        <v>20</v>
      </c>
    </row>
    <row r="39" spans="1:13" s="124" customFormat="1" x14ac:dyDescent="0.3">
      <c r="A39" s="106">
        <f>A37+1</f>
        <v>1</v>
      </c>
      <c r="B39" s="219"/>
      <c r="C39" s="220"/>
      <c r="D39" s="219"/>
      <c r="E39" s="219"/>
      <c r="F39" s="47"/>
      <c r="G39" s="47"/>
      <c r="I39" s="47"/>
      <c r="M39" s="84" t="s">
        <v>20</v>
      </c>
    </row>
    <row r="40" spans="1:13" s="124" customFormat="1" x14ac:dyDescent="0.3">
      <c r="A40" s="106">
        <f>A39+1</f>
        <v>2</v>
      </c>
      <c r="B40" s="219"/>
      <c r="C40" s="220"/>
      <c r="D40" s="219"/>
      <c r="E40" s="219"/>
      <c r="F40" s="47"/>
      <c r="G40" s="47"/>
      <c r="I40" s="47"/>
      <c r="M40" s="84" t="s">
        <v>20</v>
      </c>
    </row>
    <row r="41" spans="1:13" s="124" customFormat="1" x14ac:dyDescent="0.3">
      <c r="A41" s="106">
        <f>A40+1</f>
        <v>3</v>
      </c>
      <c r="B41" s="219"/>
      <c r="C41" s="220"/>
      <c r="D41" s="219"/>
      <c r="E41" s="219"/>
      <c r="F41" s="47"/>
      <c r="G41" s="47"/>
      <c r="I41" s="47"/>
      <c r="M41" s="84" t="s">
        <v>20</v>
      </c>
    </row>
    <row r="42" spans="1:13" s="124" customFormat="1" x14ac:dyDescent="0.3">
      <c r="A42" s="106">
        <f>A41+1</f>
        <v>4</v>
      </c>
      <c r="B42" s="219"/>
      <c r="C42" s="220"/>
      <c r="D42" s="219"/>
      <c r="E42" s="219"/>
      <c r="F42" s="47"/>
      <c r="G42" s="47"/>
      <c r="I42" s="47"/>
      <c r="M42" s="84" t="s">
        <v>20</v>
      </c>
    </row>
    <row r="43" spans="1:13" s="124" customFormat="1" x14ac:dyDescent="0.3">
      <c r="A43" s="106">
        <f>A42+1</f>
        <v>5</v>
      </c>
      <c r="B43" s="126"/>
      <c r="C43" s="215"/>
      <c r="D43" s="126"/>
      <c r="E43" s="126"/>
      <c r="F43" s="47"/>
      <c r="G43" s="47"/>
      <c r="I43" s="47"/>
      <c r="M43" s="84" t="s">
        <v>20</v>
      </c>
    </row>
    <row r="44" spans="1:13" s="124" customFormat="1" x14ac:dyDescent="0.3">
      <c r="A44" s="47"/>
      <c r="B44" s="124" t="s">
        <v>264</v>
      </c>
      <c r="C44" s="47"/>
      <c r="D44" s="47"/>
      <c r="E44" s="47"/>
      <c r="F44" s="47"/>
      <c r="G44" s="47"/>
      <c r="I44" s="47"/>
      <c r="M44" s="84" t="s">
        <v>20</v>
      </c>
    </row>
    <row r="45" spans="1:13" s="124" customFormat="1" x14ac:dyDescent="0.3">
      <c r="A45" s="47"/>
      <c r="C45" s="47"/>
      <c r="D45" s="47"/>
      <c r="E45" s="47"/>
      <c r="F45" s="47"/>
      <c r="G45" s="47"/>
      <c r="I45" s="47"/>
      <c r="M45" s="84" t="s">
        <v>20</v>
      </c>
    </row>
    <row r="46" spans="1:13" s="124" customFormat="1" x14ac:dyDescent="0.3">
      <c r="A46" s="49"/>
      <c r="B46" s="58" t="s">
        <v>274</v>
      </c>
      <c r="C46" s="89" t="s">
        <v>275</v>
      </c>
      <c r="D46" s="58" t="s">
        <v>259</v>
      </c>
      <c r="E46" s="47"/>
      <c r="F46" s="47"/>
      <c r="G46" s="47"/>
      <c r="I46" s="47"/>
      <c r="M46" s="84" t="s">
        <v>20</v>
      </c>
    </row>
    <row r="47" spans="1:13" s="124" customFormat="1" x14ac:dyDescent="0.3">
      <c r="A47" s="49"/>
      <c r="B47" s="58"/>
      <c r="C47" s="89"/>
      <c r="D47" s="58"/>
      <c r="E47" s="47"/>
      <c r="F47" s="47"/>
      <c r="G47" s="47"/>
      <c r="I47" s="47"/>
      <c r="M47" s="84" t="s">
        <v>20</v>
      </c>
    </row>
    <row r="48" spans="1:13" s="124" customFormat="1" x14ac:dyDescent="0.3">
      <c r="A48" s="106">
        <f>A46+1</f>
        <v>1</v>
      </c>
      <c r="B48" s="219"/>
      <c r="C48" s="220"/>
      <c r="D48" s="219"/>
      <c r="E48" s="47"/>
      <c r="F48" s="47"/>
      <c r="G48" s="47"/>
      <c r="I48" s="47"/>
      <c r="M48" s="84" t="s">
        <v>20</v>
      </c>
    </row>
    <row r="49" spans="1:13" s="124" customFormat="1" x14ac:dyDescent="0.3">
      <c r="A49" s="106">
        <f>A48+1</f>
        <v>2</v>
      </c>
      <c r="B49" s="219"/>
      <c r="C49" s="220"/>
      <c r="D49" s="219"/>
      <c r="E49" s="47"/>
      <c r="F49" s="47"/>
      <c r="G49" s="47"/>
      <c r="I49" s="47"/>
      <c r="M49" s="84" t="s">
        <v>20</v>
      </c>
    </row>
    <row r="50" spans="1:13" s="124" customFormat="1" x14ac:dyDescent="0.3">
      <c r="A50" s="106">
        <f>A49+1</f>
        <v>3</v>
      </c>
      <c r="B50" s="219"/>
      <c r="C50" s="220"/>
      <c r="D50" s="219"/>
      <c r="E50" s="47"/>
      <c r="F50" s="47"/>
      <c r="G50" s="47"/>
      <c r="I50" s="47"/>
      <c r="M50" s="84" t="s">
        <v>20</v>
      </c>
    </row>
    <row r="51" spans="1:13" s="124" customFormat="1" x14ac:dyDescent="0.3">
      <c r="A51" s="106">
        <f>A50+1</f>
        <v>4</v>
      </c>
      <c r="B51" s="219"/>
      <c r="C51" s="220"/>
      <c r="D51" s="219"/>
      <c r="E51" s="47"/>
      <c r="F51" s="47"/>
      <c r="G51" s="47"/>
      <c r="I51" s="47"/>
      <c r="M51" s="84" t="s">
        <v>20</v>
      </c>
    </row>
    <row r="52" spans="1:13" s="124" customFormat="1" x14ac:dyDescent="0.3">
      <c r="A52" s="106">
        <f>A51+1</f>
        <v>5</v>
      </c>
      <c r="B52" s="126"/>
      <c r="C52" s="215"/>
      <c r="D52" s="126"/>
      <c r="E52" s="47"/>
      <c r="F52" s="47"/>
      <c r="G52" s="47"/>
      <c r="I52" s="47"/>
      <c r="M52" s="84" t="s">
        <v>20</v>
      </c>
    </row>
    <row r="53" spans="1:13" s="124" customFormat="1" x14ac:dyDescent="0.3">
      <c r="A53" s="47"/>
      <c r="B53" s="124" t="s">
        <v>264</v>
      </c>
      <c r="C53" s="47"/>
      <c r="D53" s="47"/>
      <c r="E53" s="47"/>
      <c r="F53" s="47"/>
      <c r="G53" s="47"/>
      <c r="I53" s="47"/>
      <c r="M53" s="84" t="s">
        <v>20</v>
      </c>
    </row>
    <row r="54" spans="1:13" s="124" customFormat="1" x14ac:dyDescent="0.3">
      <c r="A54" s="47"/>
      <c r="C54" s="47"/>
      <c r="D54" s="47"/>
      <c r="E54" s="47"/>
      <c r="F54" s="47"/>
      <c r="G54" s="47"/>
      <c r="I54" s="47"/>
      <c r="M54" s="84" t="s">
        <v>20</v>
      </c>
    </row>
    <row r="55" spans="1:13" s="124" customFormat="1" x14ac:dyDescent="0.3">
      <c r="A55" s="49"/>
      <c r="B55" s="58" t="s">
        <v>276</v>
      </c>
      <c r="C55" s="89" t="s">
        <v>275</v>
      </c>
      <c r="D55" s="58" t="s">
        <v>259</v>
      </c>
      <c r="E55" s="47"/>
      <c r="F55" s="47"/>
      <c r="G55" s="47"/>
      <c r="I55" s="47"/>
      <c r="M55" s="84" t="s">
        <v>20</v>
      </c>
    </row>
    <row r="56" spans="1:13" s="124" customFormat="1" x14ac:dyDescent="0.3">
      <c r="A56" s="49"/>
      <c r="B56" s="58"/>
      <c r="C56" s="89"/>
      <c r="D56" s="58"/>
      <c r="E56" s="47"/>
      <c r="F56" s="47"/>
      <c r="G56" s="47"/>
      <c r="I56" s="47"/>
      <c r="M56" s="84" t="s">
        <v>20</v>
      </c>
    </row>
    <row r="57" spans="1:13" s="124" customFormat="1" x14ac:dyDescent="0.3">
      <c r="A57" s="106">
        <f>A55+1</f>
        <v>1</v>
      </c>
      <c r="B57" s="219"/>
      <c r="C57" s="220"/>
      <c r="D57" s="219"/>
      <c r="E57" s="47"/>
      <c r="F57" s="47"/>
      <c r="G57" s="47"/>
      <c r="I57" s="47"/>
      <c r="M57" s="84" t="s">
        <v>20</v>
      </c>
    </row>
    <row r="58" spans="1:13" s="124" customFormat="1" x14ac:dyDescent="0.3">
      <c r="A58" s="106">
        <f>A57+1</f>
        <v>2</v>
      </c>
      <c r="B58" s="219"/>
      <c r="C58" s="220"/>
      <c r="D58" s="219"/>
      <c r="E58" s="47"/>
      <c r="F58" s="47"/>
      <c r="G58" s="47"/>
      <c r="I58" s="47"/>
      <c r="M58" s="84" t="s">
        <v>20</v>
      </c>
    </row>
    <row r="59" spans="1:13" s="124" customFormat="1" x14ac:dyDescent="0.3">
      <c r="A59" s="106">
        <f>A58+1</f>
        <v>3</v>
      </c>
      <c r="B59" s="219"/>
      <c r="C59" s="220"/>
      <c r="D59" s="219"/>
      <c r="E59" s="47"/>
      <c r="F59" s="47"/>
      <c r="G59" s="47"/>
      <c r="I59" s="47"/>
      <c r="M59" s="84" t="s">
        <v>20</v>
      </c>
    </row>
    <row r="60" spans="1:13" s="124" customFormat="1" x14ac:dyDescent="0.3">
      <c r="A60" s="106">
        <f>A59+1</f>
        <v>4</v>
      </c>
      <c r="B60" s="219"/>
      <c r="C60" s="220"/>
      <c r="D60" s="219"/>
      <c r="E60" s="47"/>
      <c r="F60" s="47"/>
      <c r="G60" s="47"/>
      <c r="I60" s="47"/>
      <c r="M60" s="84" t="s">
        <v>20</v>
      </c>
    </row>
    <row r="61" spans="1:13" s="124" customFormat="1" x14ac:dyDescent="0.3">
      <c r="A61" s="106">
        <f>A60+1</f>
        <v>5</v>
      </c>
      <c r="B61" s="126"/>
      <c r="C61" s="215"/>
      <c r="D61" s="126"/>
      <c r="E61" s="47"/>
      <c r="F61" s="47"/>
      <c r="G61" s="47"/>
      <c r="I61" s="47"/>
      <c r="M61" s="84" t="s">
        <v>20</v>
      </c>
    </row>
    <row r="62" spans="1:13" s="124" customFormat="1" x14ac:dyDescent="0.3">
      <c r="A62" s="47"/>
      <c r="B62" s="124" t="s">
        <v>264</v>
      </c>
      <c r="C62" s="47"/>
      <c r="D62" s="47"/>
      <c r="E62" s="47"/>
      <c r="F62" s="47"/>
      <c r="G62" s="47"/>
      <c r="I62" s="47"/>
      <c r="M62" s="84" t="s">
        <v>20</v>
      </c>
    </row>
    <row r="63" spans="1:13" s="124" customFormat="1" x14ac:dyDescent="0.3">
      <c r="A63" s="47"/>
      <c r="C63" s="47"/>
      <c r="D63" s="47"/>
      <c r="E63" s="47"/>
      <c r="F63" s="47"/>
      <c r="G63" s="47"/>
      <c r="I63" s="47"/>
      <c r="M63" s="84" t="s">
        <v>20</v>
      </c>
    </row>
    <row r="64" spans="1:13" s="124" customFormat="1" x14ac:dyDescent="0.3">
      <c r="A64" s="47"/>
      <c r="C64" s="47"/>
      <c r="D64" s="47"/>
      <c r="E64" s="47"/>
      <c r="F64" s="47"/>
      <c r="G64" s="47"/>
      <c r="I64" s="47"/>
      <c r="M64" s="84" t="s">
        <v>20</v>
      </c>
    </row>
    <row r="65" spans="1:13" s="124" customFormat="1" ht="26" x14ac:dyDescent="0.3">
      <c r="A65" s="49"/>
      <c r="B65" s="58" t="s">
        <v>277</v>
      </c>
      <c r="C65" s="89" t="s">
        <v>278</v>
      </c>
      <c r="D65" s="89" t="s">
        <v>279</v>
      </c>
      <c r="E65" s="89" t="s">
        <v>280</v>
      </c>
      <c r="F65" s="89" t="s">
        <v>281</v>
      </c>
      <c r="G65" s="89" t="s">
        <v>282</v>
      </c>
      <c r="I65" s="47"/>
      <c r="M65" s="84" t="s">
        <v>20</v>
      </c>
    </row>
    <row r="66" spans="1:13" s="124" customFormat="1" x14ac:dyDescent="0.3">
      <c r="A66" s="49"/>
      <c r="B66" s="58"/>
      <c r="C66" s="89"/>
      <c r="D66" s="58"/>
      <c r="E66" s="58"/>
      <c r="F66" s="58"/>
      <c r="G66" s="58"/>
      <c r="I66" s="47"/>
      <c r="M66" s="84" t="s">
        <v>20</v>
      </c>
    </row>
    <row r="67" spans="1:13" s="124" customFormat="1" x14ac:dyDescent="0.3">
      <c r="A67" s="106">
        <f>A65+1</f>
        <v>1</v>
      </c>
      <c r="B67" s="219"/>
      <c r="C67" s="298">
        <f>VLOOKUP($B67,'Input 2 - Inventory'!$C$5:$L$1011,8,FALSE)</f>
        <v>0</v>
      </c>
      <c r="D67" s="298">
        <f>VLOOKUP($B67,'Input 2 - Inventory'!$C$5:$L$1011,10,FALSE)</f>
        <v>0</v>
      </c>
      <c r="E67" s="298">
        <f>C67-D67</f>
        <v>0</v>
      </c>
      <c r="F67" s="220"/>
      <c r="G67" s="220"/>
      <c r="I67" s="47"/>
      <c r="M67" s="84" t="s">
        <v>20</v>
      </c>
    </row>
    <row r="68" spans="1:13" s="124" customFormat="1" x14ac:dyDescent="0.3">
      <c r="A68" s="106">
        <f>A67+1</f>
        <v>2</v>
      </c>
      <c r="B68" s="219"/>
      <c r="C68" s="298">
        <f>VLOOKUP($B68,'Input 2 - Inventory'!$C$5:$L$1011,8,FALSE)</f>
        <v>0</v>
      </c>
      <c r="D68" s="298">
        <f>VLOOKUP($B68,'Input 2 - Inventory'!$C$5:$L$1011,10,FALSE)</f>
        <v>0</v>
      </c>
      <c r="E68" s="298">
        <f t="shared" ref="E68:E71" si="1">C68-D68</f>
        <v>0</v>
      </c>
      <c r="F68" s="220"/>
      <c r="G68" s="220"/>
      <c r="I68" s="47"/>
      <c r="M68" s="84" t="s">
        <v>20</v>
      </c>
    </row>
    <row r="69" spans="1:13" s="124" customFormat="1" x14ac:dyDescent="0.3">
      <c r="A69" s="106">
        <f>A68+1</f>
        <v>3</v>
      </c>
      <c r="B69" s="219"/>
      <c r="C69" s="298">
        <f>VLOOKUP($B69,'Input 2 - Inventory'!$C$5:$L$1011,8,FALSE)</f>
        <v>0</v>
      </c>
      <c r="D69" s="298">
        <f>VLOOKUP($B69,'Input 2 - Inventory'!$C$5:$L$1011,10,FALSE)</f>
        <v>0</v>
      </c>
      <c r="E69" s="298">
        <f t="shared" si="1"/>
        <v>0</v>
      </c>
      <c r="F69" s="220"/>
      <c r="G69" s="220"/>
      <c r="I69" s="47"/>
      <c r="M69" s="84" t="s">
        <v>20</v>
      </c>
    </row>
    <row r="70" spans="1:13" s="124" customFormat="1" x14ac:dyDescent="0.3">
      <c r="A70" s="106">
        <f>A69+1</f>
        <v>4</v>
      </c>
      <c r="B70" s="219"/>
      <c r="C70" s="298">
        <f>VLOOKUP($B70,'Input 2 - Inventory'!$C$5:$L$1011,8,FALSE)</f>
        <v>0</v>
      </c>
      <c r="D70" s="298">
        <f>VLOOKUP($B70,'Input 2 - Inventory'!$C$5:$L$1011,10,FALSE)</f>
        <v>0</v>
      </c>
      <c r="E70" s="298">
        <f t="shared" si="1"/>
        <v>0</v>
      </c>
      <c r="F70" s="220"/>
      <c r="G70" s="220"/>
      <c r="I70" s="47"/>
      <c r="M70" s="84" t="s">
        <v>20</v>
      </c>
    </row>
    <row r="71" spans="1:13" s="124" customFormat="1" x14ac:dyDescent="0.3">
      <c r="A71" s="106">
        <f>A70+1</f>
        <v>5</v>
      </c>
      <c r="B71" s="126"/>
      <c r="C71" s="298">
        <f>VLOOKUP($B71,'Input 2 - Inventory'!$C$5:$L$1011,8,FALSE)</f>
        <v>0</v>
      </c>
      <c r="D71" s="298">
        <f>VLOOKUP($B71,'Input 2 - Inventory'!$C$5:$L$1011,10,FALSE)</f>
        <v>0</v>
      </c>
      <c r="E71" s="298">
        <f t="shared" si="1"/>
        <v>0</v>
      </c>
      <c r="F71" s="220"/>
      <c r="G71" s="220"/>
      <c r="I71" s="47"/>
      <c r="M71" s="84" t="s">
        <v>20</v>
      </c>
    </row>
    <row r="72" spans="1:13" s="124" customFormat="1" x14ac:dyDescent="0.3">
      <c r="A72" s="47"/>
      <c r="B72" s="124" t="s">
        <v>264</v>
      </c>
      <c r="C72" s="47"/>
      <c r="D72" s="47"/>
      <c r="E72" s="47"/>
      <c r="F72" s="47"/>
      <c r="G72" s="47"/>
      <c r="I72" s="47"/>
      <c r="M72" s="84" t="s">
        <v>20</v>
      </c>
    </row>
    <row r="73" spans="1:13" s="124" customFormat="1" x14ac:dyDescent="0.3">
      <c r="A73" s="47"/>
      <c r="C73" s="47"/>
      <c r="D73" s="47"/>
      <c r="E73" s="47"/>
      <c r="F73" s="47"/>
      <c r="G73" s="47"/>
      <c r="I73" s="47"/>
      <c r="M73" s="84" t="s">
        <v>20</v>
      </c>
    </row>
    <row r="74" spans="1:13" s="124" customFormat="1" x14ac:dyDescent="0.3">
      <c r="A74" s="47"/>
      <c r="C74" s="47"/>
      <c r="D74" s="47"/>
      <c r="E74" s="47"/>
      <c r="F74" s="47"/>
      <c r="G74" s="47"/>
      <c r="I74" s="47"/>
      <c r="M74" s="84" t="s">
        <v>20</v>
      </c>
    </row>
    <row r="75" spans="1:13" s="124" customFormat="1" x14ac:dyDescent="0.3">
      <c r="A75" s="47"/>
      <c r="B75" s="363" t="s">
        <v>283</v>
      </c>
      <c r="C75" s="364"/>
      <c r="D75" s="364"/>
      <c r="E75" s="364"/>
      <c r="F75" s="47"/>
      <c r="G75" s="47"/>
      <c r="I75" s="47"/>
      <c r="M75" s="84" t="s">
        <v>20</v>
      </c>
    </row>
    <row r="76" spans="1:13" s="124" customFormat="1" x14ac:dyDescent="0.3">
      <c r="A76" s="47"/>
      <c r="B76" s="367"/>
      <c r="C76" s="368" t="e">
        <f>VLOOKUP(#REF!&amp;"_"&amp;$B76,#REF!,C$3,FALSE)</f>
        <v>#REF!</v>
      </c>
      <c r="D76" s="368" t="e">
        <f>VLOOKUP(#REF!&amp;"_"&amp;$B76,#REF!,D$3,FALSE)</f>
        <v>#REF!</v>
      </c>
      <c r="E76" s="368" t="e">
        <f>VLOOKUP(#REF!&amp;"_"&amp;$B76,#REF!,E$3,FALSE)</f>
        <v>#REF!</v>
      </c>
      <c r="F76" s="47"/>
      <c r="G76" s="47"/>
      <c r="I76" s="47"/>
      <c r="M76" s="84" t="s">
        <v>20</v>
      </c>
    </row>
    <row r="77" spans="1:13" s="124" customFormat="1" x14ac:dyDescent="0.3">
      <c r="A77" s="47"/>
      <c r="C77" s="47"/>
      <c r="D77" s="47"/>
      <c r="E77" s="47"/>
      <c r="F77" s="47"/>
      <c r="G77" s="47"/>
      <c r="I77" s="47"/>
      <c r="M77" s="84" t="s">
        <v>20</v>
      </c>
    </row>
    <row r="78" spans="1:13" s="124" customFormat="1" x14ac:dyDescent="0.3">
      <c r="A78" s="47"/>
      <c r="B78" s="47"/>
      <c r="C78" s="47"/>
      <c r="D78" s="47"/>
      <c r="E78" s="47"/>
      <c r="F78" s="47"/>
      <c r="G78" s="47"/>
      <c r="H78" s="47"/>
      <c r="I78" s="47"/>
      <c r="M78" s="84" t="s">
        <v>20</v>
      </c>
    </row>
    <row r="79" spans="1:13" s="124" customFormat="1" x14ac:dyDescent="0.3">
      <c r="A79" s="47"/>
      <c r="B79" s="365" t="s">
        <v>284</v>
      </c>
      <c r="C79" s="366"/>
      <c r="D79" s="366"/>
      <c r="E79" s="366"/>
      <c r="F79" s="366"/>
      <c r="G79" s="366"/>
      <c r="H79" s="366"/>
      <c r="I79" s="47"/>
      <c r="J79" s="124" t="s">
        <v>285</v>
      </c>
      <c r="M79" s="84" t="s">
        <v>20</v>
      </c>
    </row>
    <row r="80" spans="1:13" s="124" customFormat="1" ht="39" x14ac:dyDescent="0.3">
      <c r="A80" s="47"/>
      <c r="B80" s="58" t="s">
        <v>286</v>
      </c>
      <c r="C80" s="58" t="s">
        <v>287</v>
      </c>
      <c r="D80" s="58" t="s">
        <v>129</v>
      </c>
      <c r="E80" s="58" t="s">
        <v>288</v>
      </c>
      <c r="F80" s="58" t="s">
        <v>289</v>
      </c>
      <c r="G80" s="58" t="s">
        <v>162</v>
      </c>
      <c r="H80" s="58" t="s">
        <v>175</v>
      </c>
      <c r="I80" s="47"/>
      <c r="J80" s="125" t="s">
        <v>290</v>
      </c>
      <c r="M80" s="84" t="s">
        <v>20</v>
      </c>
    </row>
    <row r="81" spans="1:13" s="124" customFormat="1" x14ac:dyDescent="0.3">
      <c r="A81" s="47"/>
      <c r="B81" s="126"/>
      <c r="C81" s="126"/>
      <c r="D81" s="126"/>
      <c r="E81" s="126"/>
      <c r="F81" s="126"/>
      <c r="G81" s="126"/>
      <c r="H81" s="126"/>
      <c r="I81" s="47"/>
      <c r="J81" s="127" t="e">
        <f>VLOOKUP(C81,'Input 1 - Schedule 1'!$I$7:$K$1009,3,FALSE)</f>
        <v>#N/A</v>
      </c>
      <c r="M81" s="84" t="s">
        <v>20</v>
      </c>
    </row>
    <row r="82" spans="1:13" s="124" customFormat="1" x14ac:dyDescent="0.3">
      <c r="A82" s="47"/>
      <c r="B82" s="126"/>
      <c r="C82" s="126"/>
      <c r="D82" s="126"/>
      <c r="E82" s="126"/>
      <c r="F82" s="126"/>
      <c r="G82" s="126"/>
      <c r="H82" s="126"/>
      <c r="I82" s="47"/>
      <c r="J82" s="127" t="e">
        <f>VLOOKUP(C82,'Input 1 - Schedule 1'!$I$7:$K$1009,3,FALSE)</f>
        <v>#N/A</v>
      </c>
      <c r="M82" s="84" t="s">
        <v>20</v>
      </c>
    </row>
    <row r="83" spans="1:13" s="124" customFormat="1" x14ac:dyDescent="0.3">
      <c r="A83" s="47"/>
      <c r="B83" s="126"/>
      <c r="C83" s="126"/>
      <c r="D83" s="126"/>
      <c r="E83" s="126"/>
      <c r="F83" s="126"/>
      <c r="G83" s="126"/>
      <c r="H83" s="126"/>
      <c r="I83" s="47"/>
      <c r="J83" s="127" t="e">
        <f>VLOOKUP(C83,'Input 1 - Schedule 1'!$I$7:$K$1009,3,FALSE)</f>
        <v>#N/A</v>
      </c>
      <c r="M83" s="84" t="s">
        <v>20</v>
      </c>
    </row>
    <row r="84" spans="1:13" s="124" customFormat="1" x14ac:dyDescent="0.3">
      <c r="A84" s="47"/>
      <c r="B84" s="126"/>
      <c r="C84" s="126"/>
      <c r="D84" s="126"/>
      <c r="E84" s="126"/>
      <c r="F84" s="126"/>
      <c r="G84" s="126"/>
      <c r="H84" s="126"/>
      <c r="I84" s="47"/>
      <c r="J84" s="127" t="e">
        <f>VLOOKUP(C84,'Input 1 - Schedule 1'!$I$7:$K$1009,3,FALSE)</f>
        <v>#N/A</v>
      </c>
      <c r="M84" s="84" t="s">
        <v>20</v>
      </c>
    </row>
    <row r="85" spans="1:13" s="124" customFormat="1" x14ac:dyDescent="0.3">
      <c r="A85" s="47"/>
      <c r="B85" s="126"/>
      <c r="C85" s="126"/>
      <c r="D85" s="126"/>
      <c r="E85" s="126"/>
      <c r="F85" s="126"/>
      <c r="G85" s="126"/>
      <c r="H85" s="126"/>
      <c r="I85" s="47"/>
      <c r="J85" s="127" t="e">
        <f>VLOOKUP(C85,'Input 1 - Schedule 1'!$I$7:$K$1009,3,FALSE)</f>
        <v>#N/A</v>
      </c>
      <c r="M85" s="84" t="s">
        <v>20</v>
      </c>
    </row>
    <row r="86" spans="1:13" s="124" customFormat="1" x14ac:dyDescent="0.3">
      <c r="A86" s="47"/>
      <c r="B86" s="126"/>
      <c r="C86" s="126"/>
      <c r="D86" s="126"/>
      <c r="E86" s="126"/>
      <c r="F86" s="126"/>
      <c r="G86" s="126"/>
      <c r="H86" s="126"/>
      <c r="I86" s="47"/>
      <c r="J86" s="127" t="e">
        <f>VLOOKUP(C86,'Input 1 - Schedule 1'!$I$7:$K$1009,3,FALSE)</f>
        <v>#N/A</v>
      </c>
      <c r="M86" s="84" t="s">
        <v>20</v>
      </c>
    </row>
    <row r="87" spans="1:13" s="124" customFormat="1" x14ac:dyDescent="0.3">
      <c r="A87" s="47"/>
      <c r="B87" s="126"/>
      <c r="C87" s="126"/>
      <c r="D87" s="126"/>
      <c r="E87" s="126"/>
      <c r="F87" s="126"/>
      <c r="G87" s="126"/>
      <c r="H87" s="126"/>
      <c r="I87" s="47"/>
      <c r="J87" s="127" t="e">
        <f>VLOOKUP(C87,'Input 1 - Schedule 1'!$I$7:$K$1009,3,FALSE)</f>
        <v>#N/A</v>
      </c>
      <c r="M87" s="84" t="s">
        <v>20</v>
      </c>
    </row>
    <row r="88" spans="1:13" s="124" customFormat="1" x14ac:dyDescent="0.3">
      <c r="A88" s="47"/>
      <c r="B88" s="126"/>
      <c r="C88" s="126"/>
      <c r="D88" s="126"/>
      <c r="E88" s="126"/>
      <c r="F88" s="126"/>
      <c r="G88" s="126"/>
      <c r="H88" s="126"/>
      <c r="I88" s="47"/>
      <c r="J88" s="127" t="e">
        <f>VLOOKUP(C88,'Input 1 - Schedule 1'!$I$7:$K$1009,3,FALSE)</f>
        <v>#N/A</v>
      </c>
      <c r="M88" s="84" t="s">
        <v>20</v>
      </c>
    </row>
    <row r="89" spans="1:13" s="124" customFormat="1" x14ac:dyDescent="0.3">
      <c r="A89" s="47"/>
      <c r="B89" s="126"/>
      <c r="C89" s="126"/>
      <c r="D89" s="126"/>
      <c r="E89" s="126"/>
      <c r="F89" s="126"/>
      <c r="G89" s="126"/>
      <c r="H89" s="126"/>
      <c r="I89" s="47"/>
      <c r="J89" s="127" t="e">
        <f>VLOOKUP(C89,'Input 1 - Schedule 1'!$I$7:$K$1009,3,FALSE)</f>
        <v>#N/A</v>
      </c>
      <c r="M89" s="84" t="s">
        <v>20</v>
      </c>
    </row>
    <row r="90" spans="1:13" s="124" customFormat="1" x14ac:dyDescent="0.3">
      <c r="A90" s="47"/>
      <c r="B90" s="126"/>
      <c r="C90" s="126"/>
      <c r="D90" s="126"/>
      <c r="E90" s="126"/>
      <c r="F90" s="126"/>
      <c r="G90" s="126"/>
      <c r="H90" s="126"/>
      <c r="I90" s="47"/>
      <c r="J90" s="127" t="e">
        <f>VLOOKUP(C90,'Input 1 - Schedule 1'!$I$7:$K$1009,3,FALSE)</f>
        <v>#N/A</v>
      </c>
      <c r="M90" s="84" t="s">
        <v>20</v>
      </c>
    </row>
    <row r="91" spans="1:13" s="124" customFormat="1" x14ac:dyDescent="0.3">
      <c r="A91" s="47"/>
      <c r="B91" s="126"/>
      <c r="C91" s="126"/>
      <c r="D91" s="126"/>
      <c r="E91" s="126"/>
      <c r="F91" s="126"/>
      <c r="G91" s="126"/>
      <c r="H91" s="126"/>
      <c r="I91" s="47"/>
      <c r="J91" s="127" t="e">
        <f>VLOOKUP(C91,'Input 1 - Schedule 1'!$I$7:$K$1009,3,FALSE)</f>
        <v>#N/A</v>
      </c>
      <c r="M91" s="84" t="s">
        <v>20</v>
      </c>
    </row>
    <row r="92" spans="1:13" s="124" customFormat="1" x14ac:dyDescent="0.3">
      <c r="A92" s="47"/>
      <c r="B92" s="126"/>
      <c r="C92" s="126"/>
      <c r="D92" s="126"/>
      <c r="E92" s="126"/>
      <c r="F92" s="126"/>
      <c r="G92" s="126"/>
      <c r="H92" s="126"/>
      <c r="I92" s="47"/>
      <c r="J92" s="127" t="e">
        <f>VLOOKUP(C92,'Input 1 - Schedule 1'!$I$7:$K$1009,3,FALSE)</f>
        <v>#N/A</v>
      </c>
      <c r="M92" s="84" t="s">
        <v>20</v>
      </c>
    </row>
    <row r="93" spans="1:13" s="124" customFormat="1" x14ac:dyDescent="0.3">
      <c r="A93" s="47"/>
      <c r="B93" s="126"/>
      <c r="C93" s="126"/>
      <c r="D93" s="126"/>
      <c r="E93" s="126"/>
      <c r="F93" s="126"/>
      <c r="G93" s="126"/>
      <c r="H93" s="126"/>
      <c r="I93" s="47"/>
      <c r="J93" s="127" t="e">
        <f>VLOOKUP(C93,'Input 1 - Schedule 1'!$I$7:$K$1009,3,FALSE)</f>
        <v>#N/A</v>
      </c>
      <c r="M93" s="84" t="s">
        <v>20</v>
      </c>
    </row>
    <row r="94" spans="1:13" s="124" customFormat="1" x14ac:dyDescent="0.3">
      <c r="A94" s="47"/>
      <c r="B94" s="126"/>
      <c r="C94" s="126"/>
      <c r="D94" s="126"/>
      <c r="E94" s="126"/>
      <c r="F94" s="126"/>
      <c r="G94" s="126"/>
      <c r="H94" s="126"/>
      <c r="I94" s="47"/>
      <c r="J94" s="127" t="e">
        <f>VLOOKUP(C94,'Input 1 - Schedule 1'!$I$7:$K$1009,3,FALSE)</f>
        <v>#N/A</v>
      </c>
      <c r="M94" s="84" t="s">
        <v>20</v>
      </c>
    </row>
    <row r="95" spans="1:13" s="124" customFormat="1" x14ac:dyDescent="0.3">
      <c r="A95" s="47"/>
      <c r="B95" s="126"/>
      <c r="C95" s="126"/>
      <c r="D95" s="126"/>
      <c r="E95" s="126"/>
      <c r="F95" s="126"/>
      <c r="G95" s="126"/>
      <c r="H95" s="126"/>
      <c r="I95" s="47"/>
      <c r="J95" s="127" t="e">
        <f>VLOOKUP(C95,'Input 1 - Schedule 1'!$I$7:$K$1009,3,FALSE)</f>
        <v>#N/A</v>
      </c>
      <c r="M95" s="84" t="s">
        <v>20</v>
      </c>
    </row>
    <row r="96" spans="1:13" s="124" customFormat="1" x14ac:dyDescent="0.3">
      <c r="A96" s="47"/>
      <c r="B96" s="126"/>
      <c r="C96" s="126"/>
      <c r="D96" s="126"/>
      <c r="E96" s="126"/>
      <c r="F96" s="126"/>
      <c r="G96" s="126"/>
      <c r="H96" s="126"/>
      <c r="I96" s="47"/>
      <c r="J96" s="127" t="e">
        <f>VLOOKUP(C96,'Input 1 - Schedule 1'!$I$7:$K$1009,3,FALSE)</f>
        <v>#N/A</v>
      </c>
      <c r="M96" s="84" t="s">
        <v>20</v>
      </c>
    </row>
    <row r="97" spans="1:13" s="124" customFormat="1" x14ac:dyDescent="0.3">
      <c r="A97" s="47"/>
      <c r="B97" s="124" t="s">
        <v>264</v>
      </c>
      <c r="C97" s="47"/>
      <c r="D97" s="47"/>
      <c r="E97" s="47"/>
      <c r="F97" s="47"/>
      <c r="G97" s="47"/>
      <c r="H97" s="47"/>
      <c r="I97" s="47"/>
      <c r="M97" s="84" t="s">
        <v>20</v>
      </c>
    </row>
    <row r="98" spans="1:13" s="124" customFormat="1" x14ac:dyDescent="0.3">
      <c r="A98" s="47"/>
      <c r="B98" s="47"/>
      <c r="C98" s="47"/>
      <c r="D98" s="47"/>
      <c r="E98" s="47"/>
      <c r="F98" s="47"/>
      <c r="G98" s="47"/>
      <c r="H98" s="47"/>
      <c r="I98" s="47"/>
      <c r="M98" s="84" t="s">
        <v>20</v>
      </c>
    </row>
    <row r="99" spans="1:13" s="124" customFormat="1" x14ac:dyDescent="0.3">
      <c r="A99" s="47"/>
      <c r="B99" s="47"/>
      <c r="C99" s="47"/>
      <c r="D99" s="47"/>
      <c r="E99" s="47"/>
      <c r="F99" s="47"/>
      <c r="G99" s="47"/>
      <c r="H99" s="47"/>
      <c r="I99" s="47"/>
      <c r="M99" s="84" t="s">
        <v>20</v>
      </c>
    </row>
    <row r="100" spans="1:13" s="124" customFormat="1" x14ac:dyDescent="0.3">
      <c r="A100" s="47"/>
      <c r="B100" s="365" t="s">
        <v>291</v>
      </c>
      <c r="C100" s="366"/>
      <c r="D100" s="366"/>
      <c r="E100" s="366"/>
      <c r="F100" s="366"/>
      <c r="G100" s="366"/>
      <c r="H100" s="366"/>
      <c r="I100" s="47"/>
      <c r="J100" s="124" t="s">
        <v>285</v>
      </c>
      <c r="M100" s="84" t="s">
        <v>20</v>
      </c>
    </row>
    <row r="101" spans="1:13" s="124" customFormat="1" ht="39" x14ac:dyDescent="0.3">
      <c r="A101" s="47"/>
      <c r="B101" s="58" t="s">
        <v>125</v>
      </c>
      <c r="C101" s="58" t="s">
        <v>287</v>
      </c>
      <c r="D101" s="58" t="s">
        <v>129</v>
      </c>
      <c r="E101" s="58" t="s">
        <v>292</v>
      </c>
      <c r="F101" s="58" t="s">
        <v>289</v>
      </c>
      <c r="G101" s="58" t="s">
        <v>162</v>
      </c>
      <c r="H101" s="58" t="s">
        <v>175</v>
      </c>
      <c r="I101" s="47"/>
      <c r="J101" s="125" t="s">
        <v>290</v>
      </c>
      <c r="M101" s="84" t="s">
        <v>20</v>
      </c>
    </row>
    <row r="102" spans="1:13" s="124" customFormat="1" x14ac:dyDescent="0.3">
      <c r="A102" s="47"/>
      <c r="B102" s="126"/>
      <c r="C102" s="126"/>
      <c r="D102" s="126"/>
      <c r="E102" s="126"/>
      <c r="F102" s="126"/>
      <c r="G102" s="126"/>
      <c r="H102" s="126"/>
      <c r="I102" s="47"/>
      <c r="J102" s="127" t="e">
        <f>VLOOKUP(C102,'Input 1 - Schedule 1'!$I$7:$K$1009,3,FALSE)</f>
        <v>#N/A</v>
      </c>
      <c r="M102" s="84" t="s">
        <v>20</v>
      </c>
    </row>
    <row r="103" spans="1:13" s="124" customFormat="1" x14ac:dyDescent="0.3">
      <c r="A103" s="47"/>
      <c r="B103" s="126"/>
      <c r="C103" s="126"/>
      <c r="D103" s="126"/>
      <c r="E103" s="126"/>
      <c r="F103" s="126"/>
      <c r="G103" s="126"/>
      <c r="H103" s="126"/>
      <c r="I103" s="47"/>
      <c r="J103" s="127" t="e">
        <f>VLOOKUP(C103,'Input 1 - Schedule 1'!$I$7:$K$1009,3,FALSE)</f>
        <v>#N/A</v>
      </c>
      <c r="M103" s="84" t="s">
        <v>20</v>
      </c>
    </row>
    <row r="104" spans="1:13" s="124" customFormat="1" x14ac:dyDescent="0.3">
      <c r="A104" s="47"/>
      <c r="B104" s="126"/>
      <c r="C104" s="126"/>
      <c r="D104" s="126"/>
      <c r="E104" s="126"/>
      <c r="F104" s="126"/>
      <c r="G104" s="126"/>
      <c r="H104" s="126"/>
      <c r="I104" s="47"/>
      <c r="J104" s="127" t="e">
        <f>VLOOKUP(C104,'Input 1 - Schedule 1'!$I$7:$K$1009,3,FALSE)</f>
        <v>#N/A</v>
      </c>
      <c r="M104" s="84" t="s">
        <v>20</v>
      </c>
    </row>
    <row r="105" spans="1:13" s="124" customFormat="1" x14ac:dyDescent="0.3">
      <c r="A105" s="47"/>
      <c r="B105" s="126"/>
      <c r="C105" s="126"/>
      <c r="D105" s="126"/>
      <c r="E105" s="126"/>
      <c r="F105" s="126"/>
      <c r="G105" s="126"/>
      <c r="H105" s="126"/>
      <c r="I105" s="47"/>
      <c r="J105" s="127" t="e">
        <f>VLOOKUP(C105,'Input 1 - Schedule 1'!$I$7:$K$1009,3,FALSE)</f>
        <v>#N/A</v>
      </c>
      <c r="M105" s="84" t="s">
        <v>20</v>
      </c>
    </row>
    <row r="106" spans="1:13" s="124" customFormat="1" x14ac:dyDescent="0.3">
      <c r="A106" s="47"/>
      <c r="B106" s="126"/>
      <c r="C106" s="126"/>
      <c r="D106" s="126"/>
      <c r="E106" s="126"/>
      <c r="F106" s="126"/>
      <c r="G106" s="126"/>
      <c r="H106" s="126"/>
      <c r="I106" s="47"/>
      <c r="J106" s="127" t="e">
        <f>VLOOKUP(C106,'Input 1 - Schedule 1'!$I$7:$K$1009,3,FALSE)</f>
        <v>#N/A</v>
      </c>
      <c r="M106" s="84" t="s">
        <v>20</v>
      </c>
    </row>
    <row r="107" spans="1:13" s="124" customFormat="1" x14ac:dyDescent="0.3">
      <c r="A107" s="47"/>
      <c r="B107" s="126"/>
      <c r="C107" s="126"/>
      <c r="D107" s="126"/>
      <c r="E107" s="126"/>
      <c r="F107" s="126"/>
      <c r="G107" s="126"/>
      <c r="H107" s="126"/>
      <c r="I107" s="47"/>
      <c r="J107" s="127" t="e">
        <f>VLOOKUP(C107,'Input 1 - Schedule 1'!$I$7:$K$1009,3,FALSE)</f>
        <v>#N/A</v>
      </c>
      <c r="M107" s="84" t="s">
        <v>20</v>
      </c>
    </row>
    <row r="108" spans="1:13" s="124" customFormat="1" x14ac:dyDescent="0.3">
      <c r="A108" s="47"/>
      <c r="B108" s="126"/>
      <c r="C108" s="126"/>
      <c r="D108" s="126"/>
      <c r="E108" s="126"/>
      <c r="F108" s="126"/>
      <c r="G108" s="126"/>
      <c r="H108" s="126"/>
      <c r="I108" s="47"/>
      <c r="J108" s="127" t="e">
        <f>VLOOKUP(C108,'Input 1 - Schedule 1'!$I$7:$K$1009,3,FALSE)</f>
        <v>#N/A</v>
      </c>
      <c r="M108" s="84" t="s">
        <v>20</v>
      </c>
    </row>
    <row r="109" spans="1:13" s="124" customFormat="1" x14ac:dyDescent="0.3">
      <c r="A109" s="47"/>
      <c r="B109" s="126"/>
      <c r="C109" s="126"/>
      <c r="D109" s="126"/>
      <c r="E109" s="126"/>
      <c r="F109" s="126"/>
      <c r="G109" s="126"/>
      <c r="H109" s="126"/>
      <c r="I109" s="47"/>
      <c r="J109" s="127" t="e">
        <f>VLOOKUP(C109,'Input 1 - Schedule 1'!$I$7:$K$1009,3,FALSE)</f>
        <v>#N/A</v>
      </c>
      <c r="M109" s="84" t="s">
        <v>20</v>
      </c>
    </row>
    <row r="110" spans="1:13" s="124" customFormat="1" x14ac:dyDescent="0.3">
      <c r="A110" s="47"/>
      <c r="B110" s="126"/>
      <c r="C110" s="126"/>
      <c r="D110" s="126"/>
      <c r="E110" s="126"/>
      <c r="F110" s="126"/>
      <c r="G110" s="126"/>
      <c r="H110" s="126"/>
      <c r="I110" s="47"/>
      <c r="J110" s="127" t="e">
        <f>VLOOKUP(C110,'Input 1 - Schedule 1'!$I$7:$K$1009,3,FALSE)</f>
        <v>#N/A</v>
      </c>
      <c r="M110" s="84" t="s">
        <v>20</v>
      </c>
    </row>
    <row r="111" spans="1:13" s="124" customFormat="1" x14ac:dyDescent="0.3">
      <c r="A111" s="47"/>
      <c r="B111" s="126"/>
      <c r="C111" s="126"/>
      <c r="D111" s="126"/>
      <c r="E111" s="126"/>
      <c r="F111" s="126"/>
      <c r="G111" s="126"/>
      <c r="H111" s="126"/>
      <c r="I111" s="47"/>
      <c r="J111" s="127" t="e">
        <f>VLOOKUP(C111,'Input 1 - Schedule 1'!$I$7:$K$1009,3,FALSE)</f>
        <v>#N/A</v>
      </c>
      <c r="M111" s="84" t="s">
        <v>20</v>
      </c>
    </row>
    <row r="112" spans="1:13" s="124" customFormat="1" x14ac:dyDescent="0.3">
      <c r="A112" s="47"/>
      <c r="B112" s="126"/>
      <c r="C112" s="126"/>
      <c r="D112" s="126"/>
      <c r="E112" s="126"/>
      <c r="F112" s="126"/>
      <c r="G112" s="126"/>
      <c r="H112" s="126"/>
      <c r="I112" s="47"/>
      <c r="J112" s="127" t="e">
        <f>VLOOKUP(C112,'Input 1 - Schedule 1'!$I$7:$K$1009,3,FALSE)</f>
        <v>#N/A</v>
      </c>
      <c r="M112" s="84" t="s">
        <v>20</v>
      </c>
    </row>
    <row r="113" spans="1:13" s="124" customFormat="1" x14ac:dyDescent="0.3">
      <c r="A113" s="47"/>
      <c r="B113" s="126"/>
      <c r="C113" s="126"/>
      <c r="D113" s="126"/>
      <c r="E113" s="126"/>
      <c r="F113" s="126"/>
      <c r="G113" s="126"/>
      <c r="H113" s="126"/>
      <c r="I113" s="47"/>
      <c r="J113" s="127" t="e">
        <f>VLOOKUP(C113,'Input 1 - Schedule 1'!$I$7:$K$1009,3,FALSE)</f>
        <v>#N/A</v>
      </c>
      <c r="M113" s="84" t="s">
        <v>20</v>
      </c>
    </row>
    <row r="114" spans="1:13" s="124" customFormat="1" x14ac:dyDescent="0.3">
      <c r="A114" s="47"/>
      <c r="B114" s="126"/>
      <c r="C114" s="126"/>
      <c r="D114" s="126"/>
      <c r="E114" s="126"/>
      <c r="F114" s="126"/>
      <c r="G114" s="126"/>
      <c r="H114" s="126"/>
      <c r="I114" s="47"/>
      <c r="J114" s="127" t="e">
        <f>VLOOKUP(C114,'Input 1 - Schedule 1'!$I$7:$K$1009,3,FALSE)</f>
        <v>#N/A</v>
      </c>
      <c r="M114" s="84" t="s">
        <v>20</v>
      </c>
    </row>
    <row r="115" spans="1:13" s="124" customFormat="1" x14ac:dyDescent="0.3">
      <c r="A115" s="47"/>
      <c r="B115" s="126"/>
      <c r="C115" s="126"/>
      <c r="D115" s="126"/>
      <c r="E115" s="126"/>
      <c r="F115" s="126"/>
      <c r="G115" s="126"/>
      <c r="H115" s="126"/>
      <c r="I115" s="47"/>
      <c r="J115" s="127" t="e">
        <f>VLOOKUP(C115,'Input 1 - Schedule 1'!$I$7:$K$1009,3,FALSE)</f>
        <v>#N/A</v>
      </c>
      <c r="M115" s="84" t="s">
        <v>20</v>
      </c>
    </row>
    <row r="116" spans="1:13" s="124" customFormat="1" x14ac:dyDescent="0.3">
      <c r="A116" s="47"/>
      <c r="B116" s="126"/>
      <c r="C116" s="126"/>
      <c r="D116" s="126"/>
      <c r="E116" s="126"/>
      <c r="F116" s="126"/>
      <c r="G116" s="126"/>
      <c r="H116" s="126"/>
      <c r="I116" s="47"/>
      <c r="J116" s="127" t="e">
        <f>VLOOKUP(C116,'Input 1 - Schedule 1'!$I$7:$K$1009,3,FALSE)</f>
        <v>#N/A</v>
      </c>
      <c r="M116" s="84" t="s">
        <v>20</v>
      </c>
    </row>
    <row r="117" spans="1:13" s="124" customFormat="1" x14ac:dyDescent="0.3">
      <c r="A117" s="47"/>
      <c r="B117" s="126"/>
      <c r="C117" s="126"/>
      <c r="D117" s="126"/>
      <c r="E117" s="126"/>
      <c r="F117" s="126"/>
      <c r="G117" s="126"/>
      <c r="H117" s="126"/>
      <c r="I117" s="47"/>
      <c r="J117" s="127" t="e">
        <f>VLOOKUP(C117,'Input 1 - Schedule 1'!$I$7:$K$1009,3,FALSE)</f>
        <v>#N/A</v>
      </c>
      <c r="M117" s="84" t="s">
        <v>20</v>
      </c>
    </row>
    <row r="118" spans="1:13" s="124" customFormat="1" x14ac:dyDescent="0.3">
      <c r="A118" s="47"/>
      <c r="B118" s="47"/>
      <c r="C118" s="47"/>
      <c r="D118" s="47"/>
      <c r="E118" s="47"/>
      <c r="F118" s="47"/>
      <c r="G118" s="47"/>
      <c r="H118" s="47"/>
      <c r="I118" s="47"/>
      <c r="M118" s="84" t="s">
        <v>20</v>
      </c>
    </row>
    <row r="119" spans="1:13" s="124" customFormat="1" x14ac:dyDescent="0.3">
      <c r="A119" s="47"/>
      <c r="F119" s="47"/>
      <c r="G119" s="47"/>
      <c r="H119" s="47"/>
      <c r="I119" s="47"/>
      <c r="M119" s="84"/>
    </row>
    <row r="120" spans="1:13" s="124" customFormat="1" x14ac:dyDescent="0.3">
      <c r="A120" s="47"/>
      <c r="B120" s="47"/>
      <c r="C120" s="47"/>
      <c r="D120" s="47"/>
      <c r="E120" s="47"/>
      <c r="F120" s="47"/>
      <c r="G120" s="47"/>
      <c r="H120" s="47"/>
      <c r="I120" s="47"/>
      <c r="M120" s="84"/>
    </row>
    <row r="121" spans="1:13" s="124" customFormat="1" x14ac:dyDescent="0.3">
      <c r="A121" s="47"/>
      <c r="B121" s="47"/>
      <c r="C121" s="47"/>
      <c r="D121" s="47"/>
      <c r="E121" s="47"/>
      <c r="F121" s="47"/>
      <c r="G121" s="47"/>
      <c r="H121" s="47"/>
      <c r="I121" s="47"/>
      <c r="M121" s="84"/>
    </row>
    <row r="122" spans="1:13" s="124" customFormat="1" x14ac:dyDescent="0.3">
      <c r="A122" s="47"/>
      <c r="B122" s="47"/>
      <c r="C122" s="47"/>
      <c r="D122" s="47"/>
      <c r="E122" s="47"/>
      <c r="F122" s="47"/>
      <c r="G122" s="47"/>
      <c r="H122" s="47"/>
      <c r="I122" s="47"/>
      <c r="M122" s="84"/>
    </row>
    <row r="123" spans="1:13" s="124" customFormat="1" x14ac:dyDescent="0.3">
      <c r="A123" s="47"/>
      <c r="B123" s="47"/>
      <c r="C123" s="47"/>
      <c r="D123" s="47"/>
      <c r="E123" s="47"/>
      <c r="F123" s="47"/>
      <c r="G123" s="47"/>
      <c r="H123" s="47"/>
      <c r="I123" s="47"/>
      <c r="M123" s="84"/>
    </row>
    <row r="124" spans="1:13" s="124" customFormat="1" x14ac:dyDescent="0.3">
      <c r="A124" s="47"/>
      <c r="B124" s="363" t="s">
        <v>293</v>
      </c>
      <c r="C124" s="364"/>
      <c r="D124" s="364"/>
      <c r="E124" s="364"/>
      <c r="G124" s="47"/>
      <c r="H124" s="47"/>
      <c r="I124" s="47"/>
      <c r="M124" s="84" t="s">
        <v>20</v>
      </c>
    </row>
    <row r="125" spans="1:13" s="124" customFormat="1" x14ac:dyDescent="0.3">
      <c r="A125" s="47"/>
      <c r="B125" s="367"/>
      <c r="C125" s="368" t="e">
        <f>VLOOKUP(#REF!&amp;"_"&amp;$B125,#REF!,C$3,FALSE)</f>
        <v>#REF!</v>
      </c>
      <c r="D125" s="368" t="e">
        <f>VLOOKUP(#REF!&amp;"_"&amp;$B125,#REF!,D$3,FALSE)</f>
        <v>#REF!</v>
      </c>
      <c r="E125" s="368" t="e">
        <f>VLOOKUP(#REF!&amp;"_"&amp;$B125,#REF!,E$3,FALSE)</f>
        <v>#REF!</v>
      </c>
      <c r="G125" s="47"/>
      <c r="H125" s="47"/>
      <c r="I125" s="47"/>
      <c r="M125" s="84" t="s">
        <v>20</v>
      </c>
    </row>
    <row r="126" spans="1:13" s="124" customFormat="1" x14ac:dyDescent="0.3">
      <c r="A126" s="47"/>
      <c r="G126" s="47"/>
      <c r="H126" s="47"/>
      <c r="I126" s="47"/>
      <c r="M126" s="84" t="s">
        <v>20</v>
      </c>
    </row>
    <row r="127" spans="1:13" s="124" customFormat="1" x14ac:dyDescent="0.3">
      <c r="A127" s="47"/>
      <c r="B127" s="47"/>
      <c r="C127" s="47"/>
      <c r="D127" s="47"/>
      <c r="E127" s="47"/>
      <c r="F127" s="47"/>
      <c r="G127" s="47"/>
      <c r="H127" s="47"/>
      <c r="I127" s="47"/>
      <c r="M127" s="84" t="s">
        <v>20</v>
      </c>
    </row>
    <row r="128" spans="1:13" s="124" customFormat="1" x14ac:dyDescent="0.3">
      <c r="A128" s="47"/>
      <c r="B128" s="47"/>
      <c r="C128" s="47"/>
      <c r="D128" s="47"/>
      <c r="E128" s="47"/>
      <c r="F128" s="47"/>
      <c r="G128" s="47"/>
      <c r="H128" s="47"/>
      <c r="I128" s="47"/>
      <c r="M128" s="84" t="s">
        <v>20</v>
      </c>
    </row>
    <row r="129" spans="1:13" s="124" customFormat="1" x14ac:dyDescent="0.3">
      <c r="A129" s="47"/>
      <c r="B129" s="47"/>
      <c r="C129" s="47"/>
      <c r="D129" s="47"/>
      <c r="E129" s="47"/>
      <c r="F129" s="47"/>
      <c r="G129" s="47"/>
      <c r="H129" s="47"/>
      <c r="I129" s="47"/>
      <c r="M129" s="84" t="s">
        <v>20</v>
      </c>
    </row>
    <row r="130" spans="1:13" s="124" customFormat="1" x14ac:dyDescent="0.3">
      <c r="A130" s="47"/>
      <c r="B130" s="47"/>
      <c r="C130" s="47"/>
      <c r="D130" s="47"/>
      <c r="E130" s="47"/>
      <c r="F130" s="47"/>
      <c r="G130" s="47"/>
      <c r="H130" s="47"/>
      <c r="I130" s="47"/>
      <c r="M130" s="84" t="s">
        <v>20</v>
      </c>
    </row>
    <row r="131" spans="1:13" s="124" customFormat="1" x14ac:dyDescent="0.3">
      <c r="A131" s="47"/>
      <c r="B131" s="47"/>
      <c r="C131" s="47"/>
      <c r="D131" s="47"/>
      <c r="E131" s="47"/>
      <c r="F131" s="47"/>
      <c r="G131" s="47"/>
      <c r="H131" s="47"/>
      <c r="I131" s="47"/>
      <c r="M131" s="84" t="s">
        <v>20</v>
      </c>
    </row>
    <row r="132" spans="1:13" s="124" customFormat="1" x14ac:dyDescent="0.3">
      <c r="A132" s="47"/>
      <c r="B132" s="47"/>
      <c r="C132" s="47"/>
      <c r="D132" s="47"/>
      <c r="E132" s="47"/>
      <c r="F132" s="47"/>
      <c r="G132" s="47"/>
      <c r="H132" s="47"/>
      <c r="I132" s="47"/>
      <c r="M132" s="84" t="s">
        <v>20</v>
      </c>
    </row>
    <row r="133" spans="1:13" s="124" customFormat="1" x14ac:dyDescent="0.3">
      <c r="A133" s="84" t="s">
        <v>20</v>
      </c>
      <c r="B133" s="84" t="s">
        <v>20</v>
      </c>
      <c r="C133" s="84" t="s">
        <v>20</v>
      </c>
      <c r="D133" s="84" t="s">
        <v>20</v>
      </c>
      <c r="E133" s="84" t="s">
        <v>20</v>
      </c>
      <c r="F133" s="84" t="s">
        <v>20</v>
      </c>
      <c r="G133" s="84" t="s">
        <v>20</v>
      </c>
      <c r="H133" s="84" t="s">
        <v>20</v>
      </c>
      <c r="I133" s="84" t="s">
        <v>20</v>
      </c>
      <c r="J133" s="84" t="s">
        <v>20</v>
      </c>
      <c r="K133" s="84" t="s">
        <v>20</v>
      </c>
      <c r="L133" s="84" t="s">
        <v>20</v>
      </c>
      <c r="M133" s="84" t="s">
        <v>20</v>
      </c>
    </row>
    <row r="134" spans="1:13" s="124" customFormat="1" x14ac:dyDescent="0.3">
      <c r="A134" s="47"/>
      <c r="B134" s="47"/>
      <c r="C134" s="47"/>
      <c r="D134" s="47"/>
      <c r="E134" s="47"/>
      <c r="F134" s="47"/>
      <c r="G134" s="47"/>
      <c r="H134" s="47"/>
      <c r="I134" s="47"/>
    </row>
    <row r="135" spans="1:13" s="124" customFormat="1" x14ac:dyDescent="0.3">
      <c r="A135" s="47"/>
      <c r="B135" s="47"/>
      <c r="C135" s="47"/>
      <c r="D135" s="47"/>
      <c r="E135" s="47"/>
      <c r="F135" s="47"/>
      <c r="G135" s="47"/>
      <c r="H135" s="47"/>
      <c r="I135" s="47"/>
    </row>
    <row r="136" spans="1:13" s="124" customFormat="1" x14ac:dyDescent="0.3">
      <c r="A136" s="47"/>
      <c r="B136" s="47"/>
      <c r="C136" s="47"/>
      <c r="D136" s="47"/>
      <c r="E136" s="47"/>
      <c r="F136" s="47"/>
      <c r="G136" s="47"/>
      <c r="H136" s="47"/>
      <c r="I136" s="47"/>
    </row>
    <row r="137" spans="1:13" s="124" customFormat="1" x14ac:dyDescent="0.3">
      <c r="A137" s="47"/>
      <c r="B137" s="47"/>
      <c r="C137" s="47"/>
      <c r="D137" s="47"/>
      <c r="E137" s="47"/>
      <c r="F137" s="47"/>
      <c r="G137" s="47"/>
      <c r="H137" s="47"/>
      <c r="I137" s="47"/>
    </row>
    <row r="138" spans="1:13" s="124" customFormat="1" x14ac:dyDescent="0.3">
      <c r="A138" s="47"/>
      <c r="B138" s="47"/>
      <c r="C138" s="47"/>
      <c r="D138" s="47"/>
      <c r="E138" s="47"/>
      <c r="F138" s="47"/>
      <c r="G138" s="47"/>
      <c r="H138" s="47"/>
      <c r="I138" s="47"/>
    </row>
    <row r="139" spans="1:13" s="124" customFormat="1" x14ac:dyDescent="0.3">
      <c r="A139" s="47"/>
      <c r="B139" s="47"/>
      <c r="C139" s="47"/>
      <c r="D139" s="47"/>
      <c r="E139" s="47"/>
      <c r="F139" s="47"/>
      <c r="G139" s="47"/>
      <c r="H139" s="47"/>
      <c r="I139" s="47"/>
    </row>
    <row r="140" spans="1:13" s="124" customFormat="1" x14ac:dyDescent="0.3">
      <c r="A140" s="47"/>
      <c r="B140" s="47"/>
      <c r="C140" s="47"/>
      <c r="D140" s="47"/>
      <c r="E140" s="47"/>
      <c r="F140" s="47"/>
      <c r="G140" s="47"/>
      <c r="H140" s="47"/>
      <c r="I140" s="47"/>
    </row>
    <row r="141" spans="1:13" s="124" customFormat="1" x14ac:dyDescent="0.3">
      <c r="A141" s="47"/>
      <c r="B141" s="47"/>
      <c r="C141" s="47"/>
      <c r="D141" s="47"/>
      <c r="E141" s="47"/>
      <c r="F141" s="47"/>
      <c r="G141" s="47"/>
      <c r="H141" s="47"/>
      <c r="I141" s="47"/>
    </row>
    <row r="142" spans="1:13" s="124" customFormat="1" x14ac:dyDescent="0.3">
      <c r="A142" s="47"/>
      <c r="B142" s="47"/>
      <c r="C142" s="47"/>
      <c r="D142" s="47"/>
      <c r="E142" s="47"/>
      <c r="F142" s="47"/>
      <c r="G142" s="47"/>
      <c r="H142" s="47"/>
      <c r="I142" s="47"/>
    </row>
    <row r="143" spans="1:13" s="124" customFormat="1" x14ac:dyDescent="0.3">
      <c r="A143" s="47"/>
      <c r="B143" s="47"/>
      <c r="C143" s="47"/>
      <c r="D143" s="47"/>
      <c r="E143" s="47"/>
      <c r="F143" s="47"/>
      <c r="G143" s="47"/>
      <c r="H143" s="47"/>
      <c r="I143" s="47"/>
    </row>
    <row r="144" spans="1:13" s="124" customFormat="1" x14ac:dyDescent="0.3">
      <c r="A144" s="47"/>
      <c r="B144" s="47"/>
      <c r="C144" s="47"/>
      <c r="D144" s="47"/>
      <c r="E144" s="47"/>
      <c r="F144" s="47"/>
      <c r="G144" s="47"/>
      <c r="H144" s="47"/>
      <c r="I144" s="47"/>
    </row>
    <row r="145" spans="1:9" s="124" customFormat="1" x14ac:dyDescent="0.3">
      <c r="A145" s="47"/>
      <c r="B145" s="47"/>
      <c r="C145" s="47"/>
      <c r="D145" s="47"/>
      <c r="E145" s="47"/>
      <c r="F145" s="47"/>
      <c r="G145" s="47"/>
      <c r="H145" s="47"/>
      <c r="I145" s="47"/>
    </row>
    <row r="146" spans="1:9" s="124" customFormat="1" x14ac:dyDescent="0.3">
      <c r="A146" s="47"/>
      <c r="B146" s="47"/>
      <c r="C146" s="47"/>
      <c r="D146" s="47"/>
      <c r="E146" s="47"/>
      <c r="F146" s="47"/>
      <c r="G146" s="47"/>
      <c r="H146" s="47"/>
      <c r="I146" s="47"/>
    </row>
    <row r="147" spans="1:9" s="124" customFormat="1" x14ac:dyDescent="0.3">
      <c r="A147" s="47"/>
      <c r="B147" s="47"/>
      <c r="C147" s="47"/>
      <c r="D147" s="47"/>
      <c r="E147" s="47"/>
      <c r="F147" s="47"/>
      <c r="G147" s="47"/>
      <c r="H147" s="47"/>
      <c r="I147" s="47"/>
    </row>
    <row r="148" spans="1:9" s="124" customFormat="1" x14ac:dyDescent="0.3">
      <c r="A148" s="47"/>
      <c r="B148" s="47"/>
      <c r="C148" s="47"/>
      <c r="D148" s="47"/>
      <c r="E148" s="47"/>
      <c r="F148" s="47"/>
      <c r="G148" s="47"/>
      <c r="H148" s="47"/>
      <c r="I148" s="47"/>
    </row>
    <row r="149" spans="1:9" s="124" customFormat="1" x14ac:dyDescent="0.3">
      <c r="A149" s="47"/>
      <c r="B149" s="47"/>
      <c r="C149" s="47"/>
      <c r="D149" s="47"/>
      <c r="E149" s="47"/>
      <c r="F149" s="47"/>
      <c r="G149" s="47"/>
      <c r="H149" s="47"/>
      <c r="I149" s="47"/>
    </row>
    <row r="150" spans="1:9" s="124" customFormat="1" x14ac:dyDescent="0.3">
      <c r="A150" s="47"/>
      <c r="B150" s="47"/>
      <c r="C150" s="47"/>
      <c r="D150" s="47"/>
      <c r="E150" s="47"/>
      <c r="F150" s="47"/>
      <c r="G150" s="47"/>
      <c r="H150" s="47"/>
      <c r="I150" s="47"/>
    </row>
    <row r="151" spans="1:9" s="124" customFormat="1" x14ac:dyDescent="0.3">
      <c r="A151" s="47"/>
      <c r="B151" s="47"/>
      <c r="C151" s="47"/>
      <c r="D151" s="47"/>
      <c r="E151" s="47"/>
      <c r="F151" s="47"/>
      <c r="G151" s="47"/>
      <c r="H151" s="47"/>
      <c r="I151" s="47"/>
    </row>
    <row r="152" spans="1:9" s="124" customFormat="1" x14ac:dyDescent="0.3">
      <c r="A152" s="47"/>
      <c r="B152" s="47"/>
      <c r="C152" s="47"/>
      <c r="D152" s="47"/>
      <c r="E152" s="47"/>
      <c r="F152" s="47"/>
      <c r="G152" s="47"/>
      <c r="H152" s="47"/>
      <c r="I152" s="47"/>
    </row>
    <row r="153" spans="1:9" s="124" customFormat="1" x14ac:dyDescent="0.3">
      <c r="A153" s="47"/>
      <c r="B153" s="47"/>
      <c r="C153" s="47"/>
      <c r="D153" s="47"/>
      <c r="E153" s="47"/>
      <c r="F153" s="47"/>
      <c r="G153" s="47"/>
      <c r="H153" s="47"/>
      <c r="I153" s="47"/>
    </row>
    <row r="154" spans="1:9" s="124" customFormat="1" x14ac:dyDescent="0.3">
      <c r="A154" s="47"/>
      <c r="B154" s="47"/>
      <c r="C154" s="47"/>
      <c r="D154" s="47"/>
      <c r="E154" s="47"/>
      <c r="F154" s="47"/>
      <c r="G154" s="47"/>
      <c r="H154" s="47"/>
      <c r="I154" s="47"/>
    </row>
    <row r="155" spans="1:9" s="124" customFormat="1" x14ac:dyDescent="0.3">
      <c r="A155" s="47"/>
      <c r="B155" s="47"/>
      <c r="C155" s="47"/>
      <c r="D155" s="47"/>
      <c r="E155" s="47"/>
      <c r="F155" s="47"/>
      <c r="G155" s="47"/>
      <c r="H155" s="47"/>
      <c r="I155" s="47"/>
    </row>
    <row r="156" spans="1:9" s="124" customFormat="1" x14ac:dyDescent="0.3">
      <c r="A156" s="47"/>
      <c r="B156" s="47"/>
      <c r="C156" s="47"/>
      <c r="D156" s="47"/>
      <c r="E156" s="47"/>
      <c r="F156" s="47"/>
      <c r="G156" s="47"/>
      <c r="H156" s="47"/>
      <c r="I156" s="47"/>
    </row>
    <row r="157" spans="1:9" s="124" customFormat="1" x14ac:dyDescent="0.3">
      <c r="A157" s="47"/>
      <c r="B157" s="47"/>
      <c r="C157" s="47"/>
      <c r="D157" s="47"/>
      <c r="E157" s="47"/>
      <c r="F157" s="47"/>
      <c r="G157" s="47"/>
      <c r="H157" s="47"/>
      <c r="I157" s="47"/>
    </row>
    <row r="158" spans="1:9" s="124" customFormat="1" x14ac:dyDescent="0.3">
      <c r="A158" s="47"/>
      <c r="B158" s="47"/>
      <c r="C158" s="47"/>
      <c r="D158" s="47"/>
      <c r="E158" s="47"/>
      <c r="F158" s="47"/>
      <c r="G158" s="47"/>
      <c r="H158" s="47"/>
      <c r="I158" s="47"/>
    </row>
    <row r="159" spans="1:9" s="124" customFormat="1" x14ac:dyDescent="0.3">
      <c r="A159" s="47"/>
      <c r="B159" s="47"/>
      <c r="C159" s="47"/>
      <c r="D159" s="47"/>
      <c r="E159" s="47"/>
      <c r="F159" s="47"/>
      <c r="G159" s="47"/>
      <c r="H159" s="47"/>
      <c r="I159" s="47"/>
    </row>
    <row r="160" spans="1:9" s="124" customFormat="1" x14ac:dyDescent="0.3">
      <c r="A160" s="47"/>
      <c r="B160" s="47"/>
      <c r="C160" s="47"/>
      <c r="D160" s="47"/>
      <c r="E160" s="47"/>
      <c r="F160" s="47"/>
      <c r="G160" s="47"/>
      <c r="H160" s="47"/>
      <c r="I160" s="47"/>
    </row>
    <row r="161" spans="1:9" s="124" customFormat="1" x14ac:dyDescent="0.3">
      <c r="A161" s="47"/>
      <c r="B161" s="47"/>
      <c r="C161" s="47"/>
      <c r="D161" s="47"/>
      <c r="E161" s="47"/>
      <c r="F161" s="47"/>
      <c r="G161" s="47"/>
      <c r="H161" s="47"/>
      <c r="I161" s="47"/>
    </row>
    <row r="162" spans="1:9" s="124" customFormat="1" x14ac:dyDescent="0.3">
      <c r="A162" s="47"/>
      <c r="B162" s="47"/>
      <c r="C162" s="47"/>
      <c r="D162" s="47"/>
      <c r="E162" s="47"/>
      <c r="F162" s="47"/>
      <c r="G162" s="47"/>
      <c r="H162" s="47"/>
      <c r="I162" s="47"/>
    </row>
    <row r="163" spans="1:9" s="124" customFormat="1" x14ac:dyDescent="0.3">
      <c r="A163" s="47"/>
      <c r="B163" s="47"/>
      <c r="C163" s="47"/>
      <c r="D163" s="47"/>
      <c r="E163" s="47"/>
      <c r="F163" s="47"/>
      <c r="G163" s="47"/>
      <c r="H163" s="47"/>
      <c r="I163" s="47"/>
    </row>
    <row r="164" spans="1:9" s="124" customFormat="1" x14ac:dyDescent="0.3">
      <c r="A164" s="47"/>
      <c r="B164" s="47"/>
      <c r="C164" s="47"/>
      <c r="D164" s="47"/>
      <c r="E164" s="47"/>
      <c r="F164" s="47"/>
      <c r="G164" s="47"/>
      <c r="H164" s="47"/>
      <c r="I164" s="47"/>
    </row>
    <row r="165" spans="1:9" s="124" customFormat="1" x14ac:dyDescent="0.3">
      <c r="A165" s="47"/>
      <c r="B165" s="47"/>
      <c r="C165" s="47"/>
      <c r="D165" s="47"/>
      <c r="E165" s="47"/>
      <c r="F165" s="47"/>
      <c r="G165" s="47"/>
      <c r="H165" s="47"/>
      <c r="I165" s="47"/>
    </row>
    <row r="166" spans="1:9" s="124" customFormat="1" x14ac:dyDescent="0.3">
      <c r="A166" s="47"/>
      <c r="B166" s="47"/>
      <c r="C166" s="47"/>
      <c r="D166" s="47"/>
      <c r="E166" s="47"/>
      <c r="F166" s="47"/>
      <c r="G166" s="47"/>
      <c r="H166" s="47"/>
      <c r="I166" s="47"/>
    </row>
    <row r="167" spans="1:9" s="124" customFormat="1" x14ac:dyDescent="0.3">
      <c r="A167" s="47"/>
      <c r="B167" s="47"/>
      <c r="C167" s="47"/>
      <c r="D167" s="47"/>
      <c r="E167" s="47"/>
      <c r="F167" s="47"/>
      <c r="G167" s="47"/>
      <c r="H167" s="47"/>
      <c r="I167" s="47"/>
    </row>
    <row r="168" spans="1:9" s="124" customFormat="1" x14ac:dyDescent="0.3">
      <c r="A168" s="47"/>
      <c r="B168" s="47"/>
      <c r="C168" s="47"/>
      <c r="D168" s="47"/>
      <c r="E168" s="47"/>
      <c r="F168" s="47"/>
      <c r="G168" s="47"/>
      <c r="H168" s="47"/>
      <c r="I168" s="47"/>
    </row>
    <row r="169" spans="1:9" s="124" customFormat="1" x14ac:dyDescent="0.3">
      <c r="A169" s="47"/>
      <c r="B169" s="47"/>
      <c r="C169" s="47"/>
      <c r="D169" s="47"/>
      <c r="E169" s="47"/>
      <c r="F169" s="47"/>
      <c r="G169" s="47"/>
      <c r="H169" s="47"/>
      <c r="I169" s="47"/>
    </row>
    <row r="170" spans="1:9" s="124" customFormat="1" x14ac:dyDescent="0.3">
      <c r="A170" s="47"/>
      <c r="B170" s="47"/>
      <c r="C170" s="47"/>
      <c r="D170" s="47"/>
      <c r="E170" s="47"/>
      <c r="F170" s="47"/>
      <c r="G170" s="47"/>
      <c r="H170" s="47"/>
      <c r="I170" s="47"/>
    </row>
    <row r="171" spans="1:9" s="124" customFormat="1" x14ac:dyDescent="0.3">
      <c r="A171" s="47"/>
      <c r="B171" s="47"/>
      <c r="C171" s="47"/>
      <c r="D171" s="47"/>
      <c r="E171" s="47"/>
      <c r="F171" s="47"/>
      <c r="G171" s="47"/>
      <c r="H171" s="47"/>
      <c r="I171" s="47"/>
    </row>
    <row r="172" spans="1:9" s="124" customFormat="1" x14ac:dyDescent="0.3">
      <c r="A172" s="47"/>
      <c r="B172" s="47"/>
      <c r="C172" s="47"/>
      <c r="D172" s="47"/>
      <c r="E172" s="47"/>
      <c r="F172" s="47"/>
      <c r="G172" s="47"/>
      <c r="H172" s="47"/>
      <c r="I172" s="47"/>
    </row>
    <row r="173" spans="1:9" s="124" customFormat="1" x14ac:dyDescent="0.3">
      <c r="A173" s="47"/>
      <c r="B173" s="47"/>
      <c r="C173" s="47"/>
      <c r="D173" s="47"/>
      <c r="E173" s="47"/>
      <c r="F173" s="47"/>
      <c r="G173" s="47"/>
      <c r="H173" s="47"/>
      <c r="I173" s="47"/>
    </row>
    <row r="174" spans="1:9" s="124" customFormat="1" x14ac:dyDescent="0.3">
      <c r="A174" s="47"/>
      <c r="B174" s="47"/>
      <c r="C174" s="47"/>
      <c r="D174" s="47"/>
      <c r="E174" s="47"/>
      <c r="F174" s="47"/>
      <c r="G174" s="47"/>
      <c r="H174" s="47"/>
      <c r="I174" s="47"/>
    </row>
    <row r="175" spans="1:9" s="124" customFormat="1" x14ac:dyDescent="0.3">
      <c r="A175" s="47"/>
      <c r="B175" s="47"/>
      <c r="C175" s="47"/>
      <c r="D175" s="47"/>
      <c r="E175" s="47"/>
      <c r="F175" s="47"/>
      <c r="G175" s="47"/>
      <c r="H175" s="47"/>
      <c r="I175" s="47"/>
    </row>
    <row r="176" spans="1:9" s="124" customFormat="1" x14ac:dyDescent="0.3">
      <c r="A176" s="47"/>
      <c r="B176" s="47"/>
      <c r="C176" s="47"/>
      <c r="D176" s="47"/>
      <c r="E176" s="47"/>
      <c r="F176" s="47"/>
      <c r="G176" s="47"/>
      <c r="H176" s="47"/>
      <c r="I176" s="47"/>
    </row>
    <row r="177" spans="1:9" s="124" customFormat="1" x14ac:dyDescent="0.3">
      <c r="A177" s="47"/>
      <c r="B177" s="47"/>
      <c r="C177" s="47"/>
      <c r="D177" s="47"/>
      <c r="E177" s="47"/>
      <c r="F177" s="47"/>
      <c r="G177" s="47"/>
      <c r="H177" s="47"/>
      <c r="I177" s="47"/>
    </row>
    <row r="178" spans="1:9" s="124" customFormat="1" x14ac:dyDescent="0.3">
      <c r="A178" s="47"/>
      <c r="B178" s="47"/>
      <c r="C178" s="47"/>
      <c r="D178" s="47"/>
      <c r="E178" s="47"/>
      <c r="F178" s="47"/>
      <c r="G178" s="47"/>
      <c r="H178" s="47"/>
      <c r="I178" s="47"/>
    </row>
    <row r="179" spans="1:9" s="124" customFormat="1" x14ac:dyDescent="0.3">
      <c r="A179" s="47"/>
      <c r="B179" s="47"/>
      <c r="C179" s="47"/>
      <c r="D179" s="47"/>
      <c r="E179" s="47"/>
      <c r="F179" s="47"/>
      <c r="G179" s="47"/>
      <c r="H179" s="47"/>
      <c r="I179" s="47"/>
    </row>
    <row r="180" spans="1:9" s="124" customFormat="1" x14ac:dyDescent="0.3">
      <c r="A180" s="47"/>
      <c r="B180" s="47"/>
      <c r="C180" s="47"/>
      <c r="D180" s="47"/>
      <c r="E180" s="47"/>
      <c r="F180" s="47"/>
      <c r="G180" s="47"/>
      <c r="H180" s="47"/>
      <c r="I180" s="47"/>
    </row>
    <row r="181" spans="1:9" s="124" customFormat="1" x14ac:dyDescent="0.3">
      <c r="A181" s="47"/>
      <c r="B181" s="47"/>
      <c r="C181" s="47"/>
      <c r="D181" s="47"/>
      <c r="E181" s="47"/>
      <c r="F181" s="47"/>
      <c r="G181" s="47"/>
      <c r="H181" s="47"/>
      <c r="I181" s="47"/>
    </row>
    <row r="182" spans="1:9" s="124" customFormat="1" x14ac:dyDescent="0.3">
      <c r="A182" s="47"/>
      <c r="B182" s="47"/>
      <c r="C182" s="47"/>
      <c r="D182" s="47"/>
      <c r="E182" s="47"/>
      <c r="F182" s="47"/>
      <c r="G182" s="47"/>
      <c r="H182" s="47"/>
      <c r="I182" s="47"/>
    </row>
    <row r="183" spans="1:9" s="124" customFormat="1" x14ac:dyDescent="0.3">
      <c r="A183" s="47"/>
      <c r="B183" s="47"/>
      <c r="C183" s="47"/>
      <c r="D183" s="47"/>
      <c r="E183" s="47"/>
      <c r="F183" s="47"/>
      <c r="G183" s="47"/>
      <c r="H183" s="47"/>
      <c r="I183" s="47"/>
    </row>
    <row r="184" spans="1:9" s="124" customFormat="1" x14ac:dyDescent="0.3">
      <c r="A184" s="47"/>
      <c r="B184" s="47"/>
      <c r="C184" s="47"/>
      <c r="D184" s="47"/>
      <c r="E184" s="47"/>
      <c r="F184" s="47"/>
      <c r="G184" s="47"/>
      <c r="H184" s="47"/>
      <c r="I184" s="47"/>
    </row>
    <row r="185" spans="1:9" s="124" customFormat="1" x14ac:dyDescent="0.3">
      <c r="A185" s="47"/>
      <c r="B185" s="47"/>
      <c r="C185" s="47"/>
      <c r="D185" s="47"/>
      <c r="E185" s="47"/>
      <c r="F185" s="47"/>
      <c r="G185" s="47"/>
      <c r="H185" s="47"/>
      <c r="I185" s="47"/>
    </row>
    <row r="186" spans="1:9" s="124" customFormat="1" x14ac:dyDescent="0.3">
      <c r="A186" s="47"/>
      <c r="B186" s="47"/>
      <c r="C186" s="47"/>
      <c r="D186" s="47"/>
      <c r="E186" s="47"/>
      <c r="F186" s="47"/>
      <c r="G186" s="47"/>
      <c r="H186" s="47"/>
      <c r="I186" s="47"/>
    </row>
    <row r="187" spans="1:9" s="124" customFormat="1" x14ac:dyDescent="0.3">
      <c r="A187" s="47"/>
      <c r="B187" s="47"/>
      <c r="C187" s="47"/>
      <c r="D187" s="47"/>
      <c r="E187" s="47"/>
      <c r="F187" s="47"/>
      <c r="G187" s="47"/>
      <c r="H187" s="47"/>
      <c r="I187" s="47"/>
    </row>
    <row r="188" spans="1:9" s="124" customFormat="1" x14ac:dyDescent="0.3">
      <c r="A188" s="47"/>
      <c r="B188" s="47"/>
      <c r="C188" s="47"/>
      <c r="D188" s="47"/>
      <c r="E188" s="47"/>
      <c r="F188" s="47"/>
      <c r="G188" s="47"/>
      <c r="H188" s="47"/>
      <c r="I188" s="47"/>
    </row>
    <row r="189" spans="1:9" s="124" customFormat="1" x14ac:dyDescent="0.3">
      <c r="A189" s="47"/>
      <c r="B189" s="47"/>
      <c r="C189" s="47"/>
      <c r="D189" s="47"/>
      <c r="E189" s="47"/>
      <c r="F189" s="47"/>
      <c r="G189" s="47"/>
      <c r="H189" s="47"/>
      <c r="I189" s="47"/>
    </row>
    <row r="190" spans="1:9" s="124" customFormat="1" x14ac:dyDescent="0.3">
      <c r="A190" s="47"/>
      <c r="B190" s="47"/>
      <c r="C190" s="47"/>
      <c r="D190" s="47"/>
      <c r="E190" s="47"/>
      <c r="F190" s="47"/>
      <c r="G190" s="47"/>
      <c r="H190" s="47"/>
      <c r="I190" s="47"/>
    </row>
    <row r="191" spans="1:9" s="124" customFormat="1" x14ac:dyDescent="0.3">
      <c r="A191" s="47"/>
      <c r="B191" s="47"/>
      <c r="C191" s="47"/>
      <c r="D191" s="47"/>
      <c r="E191" s="47"/>
      <c r="F191" s="47"/>
      <c r="G191" s="47"/>
      <c r="H191" s="47"/>
      <c r="I191" s="47"/>
    </row>
    <row r="192" spans="1:9" s="124" customFormat="1" x14ac:dyDescent="0.3">
      <c r="A192" s="47"/>
      <c r="B192" s="47"/>
      <c r="C192" s="47"/>
      <c r="D192" s="47"/>
      <c r="E192" s="47"/>
      <c r="F192" s="47"/>
      <c r="G192" s="47"/>
      <c r="H192" s="47"/>
      <c r="I192" s="47"/>
    </row>
    <row r="193" spans="1:9" s="124" customFormat="1" x14ac:dyDescent="0.3">
      <c r="A193" s="47"/>
      <c r="B193" s="47"/>
      <c r="C193" s="47"/>
      <c r="D193" s="47"/>
      <c r="E193" s="47"/>
      <c r="F193" s="47"/>
      <c r="G193" s="47"/>
      <c r="H193" s="47"/>
      <c r="I193" s="47"/>
    </row>
    <row r="194" spans="1:9" s="124" customFormat="1" x14ac:dyDescent="0.3">
      <c r="A194" s="47"/>
      <c r="B194" s="47"/>
      <c r="C194" s="47"/>
      <c r="D194" s="47"/>
      <c r="E194" s="47"/>
      <c r="F194" s="47"/>
      <c r="G194" s="47"/>
      <c r="H194" s="47"/>
      <c r="I194" s="47"/>
    </row>
    <row r="195" spans="1:9" s="124" customFormat="1" x14ac:dyDescent="0.3">
      <c r="A195" s="47"/>
      <c r="B195" s="47"/>
      <c r="C195" s="47"/>
      <c r="D195" s="47"/>
      <c r="E195" s="47"/>
      <c r="F195" s="47"/>
      <c r="G195" s="47"/>
      <c r="H195" s="47"/>
      <c r="I195" s="47"/>
    </row>
    <row r="196" spans="1:9" s="124" customFormat="1" x14ac:dyDescent="0.3">
      <c r="A196" s="47"/>
      <c r="B196" s="47"/>
      <c r="C196" s="47"/>
      <c r="D196" s="47"/>
      <c r="E196" s="47"/>
      <c r="F196" s="47"/>
      <c r="G196" s="47"/>
      <c r="H196" s="47"/>
      <c r="I196" s="47"/>
    </row>
    <row r="197" spans="1:9" s="124" customFormat="1" x14ac:dyDescent="0.3">
      <c r="A197" s="47"/>
      <c r="B197" s="47"/>
      <c r="C197" s="47"/>
      <c r="D197" s="47"/>
      <c r="E197" s="47"/>
      <c r="F197" s="47"/>
      <c r="G197" s="47"/>
      <c r="H197" s="47"/>
      <c r="I197" s="47"/>
    </row>
    <row r="198" spans="1:9" s="124" customFormat="1" x14ac:dyDescent="0.3">
      <c r="A198" s="47"/>
      <c r="B198" s="47"/>
      <c r="C198" s="47"/>
      <c r="D198" s="47"/>
      <c r="E198" s="47"/>
      <c r="F198" s="47"/>
      <c r="G198" s="47"/>
      <c r="H198" s="47"/>
      <c r="I198" s="47"/>
    </row>
    <row r="199" spans="1:9" s="124" customFormat="1" x14ac:dyDescent="0.3">
      <c r="A199" s="47"/>
      <c r="B199" s="47"/>
      <c r="C199" s="47"/>
      <c r="D199" s="47"/>
      <c r="E199" s="47"/>
      <c r="F199" s="47"/>
      <c r="G199" s="47"/>
      <c r="H199" s="47"/>
      <c r="I199" s="47"/>
    </row>
    <row r="200" spans="1:9" s="124" customFormat="1" x14ac:dyDescent="0.3">
      <c r="A200" s="47"/>
      <c r="B200" s="47"/>
      <c r="C200" s="47"/>
      <c r="D200" s="47"/>
      <c r="E200" s="47"/>
      <c r="F200" s="47"/>
      <c r="G200" s="47"/>
      <c r="H200" s="47"/>
      <c r="I200" s="47"/>
    </row>
    <row r="201" spans="1:9" s="124" customFormat="1" x14ac:dyDescent="0.3">
      <c r="A201" s="47"/>
      <c r="B201" s="47"/>
      <c r="C201" s="47"/>
      <c r="D201" s="47"/>
      <c r="E201" s="47"/>
      <c r="F201" s="47"/>
      <c r="G201" s="47"/>
      <c r="H201" s="47"/>
      <c r="I201" s="47"/>
    </row>
    <row r="202" spans="1:9" s="124" customFormat="1" x14ac:dyDescent="0.3">
      <c r="A202" s="47"/>
      <c r="B202" s="47"/>
      <c r="C202" s="47"/>
      <c r="D202" s="47"/>
      <c r="E202" s="47"/>
      <c r="F202" s="47"/>
      <c r="G202" s="47"/>
      <c r="H202" s="47"/>
      <c r="I202" s="47"/>
    </row>
    <row r="203" spans="1:9" s="124" customFormat="1" x14ac:dyDescent="0.3">
      <c r="A203" s="47"/>
      <c r="B203" s="47"/>
      <c r="C203" s="47"/>
      <c r="D203" s="47"/>
      <c r="E203" s="47"/>
      <c r="F203" s="47"/>
      <c r="G203" s="47"/>
      <c r="H203" s="47"/>
      <c r="I203" s="47"/>
    </row>
    <row r="204" spans="1:9" s="124" customFormat="1" x14ac:dyDescent="0.3">
      <c r="A204" s="47"/>
      <c r="B204" s="47"/>
      <c r="C204" s="47"/>
      <c r="D204" s="47"/>
      <c r="E204" s="47"/>
      <c r="F204" s="47"/>
      <c r="G204" s="47"/>
      <c r="H204" s="47"/>
      <c r="I204" s="47"/>
    </row>
    <row r="205" spans="1:9" s="124" customFormat="1" x14ac:dyDescent="0.3">
      <c r="A205" s="47"/>
      <c r="B205" s="47"/>
      <c r="C205" s="47"/>
      <c r="D205" s="47"/>
      <c r="E205" s="47"/>
      <c r="F205" s="47"/>
      <c r="G205" s="47"/>
      <c r="H205" s="47"/>
      <c r="I205" s="47"/>
    </row>
    <row r="206" spans="1:9" s="124" customFormat="1" x14ac:dyDescent="0.3">
      <c r="A206" s="47"/>
      <c r="B206" s="47"/>
      <c r="C206" s="47"/>
      <c r="D206" s="47"/>
      <c r="E206" s="47"/>
      <c r="F206" s="47"/>
      <c r="G206" s="47"/>
      <c r="H206" s="47"/>
      <c r="I206" s="47"/>
    </row>
    <row r="207" spans="1:9" s="124" customFormat="1" x14ac:dyDescent="0.3">
      <c r="A207" s="47"/>
      <c r="B207" s="47"/>
      <c r="C207" s="47"/>
      <c r="D207" s="47"/>
      <c r="E207" s="47"/>
      <c r="F207" s="47"/>
      <c r="G207" s="47"/>
      <c r="H207" s="47"/>
      <c r="I207" s="47"/>
    </row>
    <row r="208" spans="1:9" s="124" customFormat="1" x14ac:dyDescent="0.3">
      <c r="A208" s="47"/>
      <c r="B208" s="47"/>
      <c r="C208" s="47"/>
      <c r="D208" s="47"/>
      <c r="E208" s="47"/>
      <c r="F208" s="47"/>
      <c r="G208" s="47"/>
      <c r="H208" s="47"/>
      <c r="I208" s="47"/>
    </row>
    <row r="209" spans="1:9" s="124" customFormat="1" x14ac:dyDescent="0.3">
      <c r="A209" s="47"/>
      <c r="B209" s="47"/>
      <c r="C209" s="47"/>
      <c r="D209" s="47"/>
      <c r="E209" s="47"/>
      <c r="F209" s="47"/>
      <c r="G209" s="47"/>
      <c r="H209" s="47"/>
      <c r="I209" s="47"/>
    </row>
    <row r="210" spans="1:9" s="124" customFormat="1" x14ac:dyDescent="0.3">
      <c r="A210" s="47"/>
      <c r="B210" s="47"/>
      <c r="C210" s="47"/>
      <c r="D210" s="47"/>
      <c r="E210" s="47"/>
      <c r="F210" s="47"/>
      <c r="G210" s="47"/>
      <c r="H210" s="47"/>
      <c r="I210" s="47"/>
    </row>
    <row r="211" spans="1:9" s="124" customFormat="1" x14ac:dyDescent="0.3">
      <c r="A211" s="47"/>
      <c r="B211" s="47"/>
      <c r="C211" s="47"/>
      <c r="D211" s="47"/>
      <c r="E211" s="47"/>
      <c r="F211" s="47"/>
      <c r="G211" s="47"/>
      <c r="H211" s="47"/>
      <c r="I211" s="47"/>
    </row>
    <row r="212" spans="1:9" s="124" customFormat="1" x14ac:dyDescent="0.3">
      <c r="A212" s="47"/>
      <c r="B212" s="47"/>
      <c r="C212" s="47"/>
      <c r="D212" s="47"/>
      <c r="E212" s="47"/>
      <c r="F212" s="47"/>
      <c r="G212" s="47"/>
      <c r="H212" s="47"/>
      <c r="I212" s="47"/>
    </row>
    <row r="213" spans="1:9" s="124" customFormat="1" x14ac:dyDescent="0.3">
      <c r="A213" s="47"/>
      <c r="B213" s="47"/>
      <c r="C213" s="47"/>
      <c r="D213" s="47"/>
      <c r="E213" s="47"/>
      <c r="F213" s="47"/>
      <c r="G213" s="47"/>
      <c r="H213" s="47"/>
      <c r="I213" s="47"/>
    </row>
    <row r="214" spans="1:9" s="124" customFormat="1" x14ac:dyDescent="0.3">
      <c r="A214" s="47"/>
      <c r="B214" s="47"/>
      <c r="C214" s="47"/>
      <c r="D214" s="47"/>
      <c r="E214" s="47"/>
      <c r="F214" s="47"/>
      <c r="G214" s="47"/>
      <c r="H214" s="47"/>
      <c r="I214" s="47"/>
    </row>
    <row r="215" spans="1:9" s="124" customFormat="1" x14ac:dyDescent="0.3">
      <c r="A215" s="47"/>
      <c r="B215" s="47"/>
      <c r="C215" s="47"/>
      <c r="D215" s="47"/>
      <c r="E215" s="47"/>
      <c r="F215" s="47"/>
      <c r="G215" s="47"/>
      <c r="H215" s="47"/>
      <c r="I215" s="47"/>
    </row>
    <row r="216" spans="1:9" s="124" customFormat="1" x14ac:dyDescent="0.3">
      <c r="A216" s="47"/>
      <c r="B216" s="47"/>
      <c r="C216" s="47"/>
      <c r="D216" s="47"/>
      <c r="E216" s="47"/>
      <c r="F216" s="47"/>
      <c r="G216" s="47"/>
      <c r="H216" s="47"/>
      <c r="I216" s="47"/>
    </row>
    <row r="217" spans="1:9" s="124" customFormat="1" x14ac:dyDescent="0.3">
      <c r="A217" s="47"/>
      <c r="B217" s="47"/>
      <c r="C217" s="47"/>
      <c r="D217" s="47"/>
      <c r="E217" s="47"/>
      <c r="F217" s="47"/>
      <c r="G217" s="47"/>
      <c r="H217" s="47"/>
      <c r="I217" s="47"/>
    </row>
    <row r="218" spans="1:9" s="124" customFormat="1" x14ac:dyDescent="0.3">
      <c r="A218" s="47"/>
      <c r="B218" s="47"/>
      <c r="C218" s="47"/>
      <c r="D218" s="47"/>
      <c r="E218" s="47"/>
      <c r="F218" s="47"/>
      <c r="G218" s="47"/>
      <c r="H218" s="47"/>
      <c r="I218" s="47"/>
    </row>
    <row r="219" spans="1:9" s="124" customFormat="1" x14ac:dyDescent="0.3">
      <c r="A219" s="47"/>
      <c r="B219" s="47"/>
      <c r="C219" s="47"/>
      <c r="D219" s="47"/>
      <c r="E219" s="47"/>
      <c r="F219" s="47"/>
      <c r="G219" s="47"/>
      <c r="H219" s="47"/>
      <c r="I219" s="47"/>
    </row>
    <row r="220" spans="1:9" s="124" customFormat="1" x14ac:dyDescent="0.3">
      <c r="A220" s="47"/>
      <c r="B220" s="47"/>
      <c r="C220" s="47"/>
      <c r="D220" s="47"/>
      <c r="E220" s="47"/>
      <c r="F220" s="47"/>
      <c r="G220" s="47"/>
      <c r="H220" s="47"/>
      <c r="I220" s="47"/>
    </row>
    <row r="221" spans="1:9" s="124" customFormat="1" x14ac:dyDescent="0.3">
      <c r="A221" s="47"/>
      <c r="B221" s="47"/>
      <c r="C221" s="47"/>
      <c r="D221" s="47"/>
      <c r="E221" s="47"/>
      <c r="F221" s="47"/>
      <c r="G221" s="47"/>
      <c r="H221" s="47"/>
      <c r="I221" s="47"/>
    </row>
    <row r="222" spans="1:9" s="124" customFormat="1" x14ac:dyDescent="0.3">
      <c r="A222" s="47"/>
      <c r="B222" s="47"/>
      <c r="C222" s="47"/>
      <c r="D222" s="47"/>
      <c r="E222" s="47"/>
      <c r="F222" s="47"/>
      <c r="G222" s="47"/>
      <c r="H222" s="47"/>
      <c r="I222" s="47"/>
    </row>
    <row r="223" spans="1:9" s="124" customFormat="1" x14ac:dyDescent="0.3">
      <c r="A223" s="47"/>
      <c r="B223" s="47"/>
      <c r="C223" s="47"/>
      <c r="D223" s="47"/>
      <c r="E223" s="47"/>
      <c r="F223" s="47"/>
      <c r="G223" s="47"/>
      <c r="H223" s="47"/>
      <c r="I223" s="47"/>
    </row>
    <row r="224" spans="1:9" s="124" customFormat="1" x14ac:dyDescent="0.3">
      <c r="A224" s="47"/>
      <c r="B224" s="47"/>
      <c r="C224" s="47"/>
      <c r="D224" s="47"/>
      <c r="E224" s="47"/>
      <c r="F224" s="47"/>
      <c r="G224" s="47"/>
      <c r="H224" s="47"/>
      <c r="I224" s="47"/>
    </row>
    <row r="225" spans="1:9" s="124" customFormat="1" x14ac:dyDescent="0.3">
      <c r="A225" s="47"/>
      <c r="B225" s="47"/>
      <c r="C225" s="47"/>
      <c r="D225" s="47"/>
      <c r="E225" s="47"/>
      <c r="F225" s="47"/>
      <c r="G225" s="47"/>
      <c r="H225" s="47"/>
      <c r="I225" s="47"/>
    </row>
    <row r="226" spans="1:9" s="124" customFormat="1" x14ac:dyDescent="0.3">
      <c r="A226" s="47"/>
      <c r="B226" s="47"/>
      <c r="C226" s="47"/>
      <c r="D226" s="47"/>
      <c r="E226" s="47"/>
      <c r="F226" s="47"/>
      <c r="G226" s="47"/>
      <c r="H226" s="47"/>
      <c r="I226" s="47"/>
    </row>
    <row r="227" spans="1:9" s="124" customFormat="1" x14ac:dyDescent="0.3">
      <c r="A227" s="47"/>
      <c r="B227" s="47"/>
      <c r="C227" s="47"/>
      <c r="D227" s="47"/>
      <c r="E227" s="47"/>
      <c r="F227" s="47"/>
      <c r="G227" s="47"/>
      <c r="H227" s="47"/>
      <c r="I227" s="47"/>
    </row>
    <row r="228" spans="1:9" s="124" customFormat="1" x14ac:dyDescent="0.3">
      <c r="A228" s="47"/>
      <c r="B228" s="47"/>
      <c r="C228" s="47"/>
      <c r="D228" s="47"/>
      <c r="E228" s="47"/>
      <c r="F228" s="47"/>
      <c r="G228" s="47"/>
      <c r="H228" s="47"/>
      <c r="I228" s="47"/>
    </row>
    <row r="229" spans="1:9" s="124" customFormat="1" x14ac:dyDescent="0.3">
      <c r="A229" s="47"/>
      <c r="B229" s="47"/>
      <c r="C229" s="47"/>
      <c r="D229" s="47"/>
      <c r="E229" s="47"/>
      <c r="F229" s="47"/>
      <c r="G229" s="47"/>
      <c r="H229" s="47"/>
      <c r="I229" s="47"/>
    </row>
    <row r="230" spans="1:9" s="124" customFormat="1" x14ac:dyDescent="0.3">
      <c r="A230" s="47"/>
      <c r="B230" s="47"/>
      <c r="C230" s="47"/>
      <c r="D230" s="47"/>
      <c r="E230" s="47"/>
      <c r="F230" s="47"/>
      <c r="G230" s="47"/>
      <c r="H230" s="47"/>
      <c r="I230" s="47"/>
    </row>
    <row r="231" spans="1:9" s="124" customFormat="1" x14ac:dyDescent="0.3">
      <c r="A231" s="47"/>
      <c r="B231" s="47"/>
      <c r="C231" s="47"/>
      <c r="D231" s="47"/>
      <c r="E231" s="47"/>
      <c r="F231" s="47"/>
      <c r="G231" s="47"/>
      <c r="H231" s="47"/>
      <c r="I231" s="47"/>
    </row>
    <row r="232" spans="1:9" s="124" customFormat="1" x14ac:dyDescent="0.3">
      <c r="A232" s="47"/>
      <c r="B232" s="47"/>
      <c r="C232" s="47"/>
      <c r="D232" s="47"/>
      <c r="E232" s="47"/>
      <c r="F232" s="47"/>
      <c r="G232" s="47"/>
      <c r="H232" s="47"/>
      <c r="I232" s="47"/>
    </row>
    <row r="233" spans="1:9" s="124" customFormat="1" x14ac:dyDescent="0.3">
      <c r="A233" s="47"/>
      <c r="B233" s="47"/>
      <c r="C233" s="47"/>
      <c r="D233" s="47"/>
      <c r="E233" s="47"/>
      <c r="F233" s="47"/>
      <c r="G233" s="47"/>
      <c r="H233" s="47"/>
      <c r="I233" s="47"/>
    </row>
    <row r="234" spans="1:9" s="124" customFormat="1" x14ac:dyDescent="0.3">
      <c r="A234" s="47"/>
      <c r="B234" s="47"/>
      <c r="C234" s="47"/>
      <c r="D234" s="47"/>
      <c r="E234" s="47"/>
      <c r="F234" s="47"/>
      <c r="G234" s="47"/>
      <c r="H234" s="47"/>
      <c r="I234" s="47"/>
    </row>
    <row r="235" spans="1:9" s="124" customFormat="1" x14ac:dyDescent="0.3">
      <c r="A235" s="47"/>
      <c r="B235" s="47"/>
      <c r="C235" s="47"/>
      <c r="D235" s="47"/>
      <c r="E235" s="47"/>
      <c r="F235" s="47"/>
      <c r="G235" s="47"/>
      <c r="H235" s="47"/>
      <c r="I235" s="47"/>
    </row>
    <row r="236" spans="1:9" s="124" customFormat="1" x14ac:dyDescent="0.3">
      <c r="A236" s="47"/>
      <c r="B236" s="47"/>
      <c r="C236" s="47"/>
      <c r="D236" s="47"/>
      <c r="E236" s="47"/>
      <c r="F236" s="47"/>
      <c r="G236" s="47"/>
      <c r="H236" s="47"/>
      <c r="I236" s="47"/>
    </row>
    <row r="237" spans="1:9" s="124" customFormat="1" x14ac:dyDescent="0.3">
      <c r="A237" s="47"/>
      <c r="B237" s="47"/>
      <c r="C237" s="47"/>
      <c r="D237" s="47"/>
      <c r="E237" s="47"/>
      <c r="F237" s="47"/>
      <c r="G237" s="47"/>
      <c r="H237" s="47"/>
      <c r="I237" s="47"/>
    </row>
    <row r="238" spans="1:9" s="124" customFormat="1" x14ac:dyDescent="0.3">
      <c r="A238" s="47"/>
      <c r="B238" s="47"/>
      <c r="C238" s="47"/>
      <c r="D238" s="47"/>
      <c r="E238" s="47"/>
      <c r="F238" s="47"/>
      <c r="G238" s="47"/>
      <c r="H238" s="47"/>
      <c r="I238" s="47"/>
    </row>
    <row r="239" spans="1:9" s="124" customFormat="1" x14ac:dyDescent="0.3">
      <c r="A239" s="47"/>
      <c r="B239" s="47"/>
      <c r="C239" s="47"/>
      <c r="D239" s="47"/>
      <c r="E239" s="47"/>
      <c r="F239" s="47"/>
      <c r="G239" s="47"/>
      <c r="H239" s="47"/>
      <c r="I239" s="47"/>
    </row>
    <row r="240" spans="1:9" s="124" customFormat="1" x14ac:dyDescent="0.3">
      <c r="A240" s="47"/>
      <c r="B240" s="47"/>
      <c r="C240" s="47"/>
      <c r="D240" s="47"/>
      <c r="E240" s="47"/>
      <c r="F240" s="47"/>
      <c r="G240" s="47"/>
      <c r="H240" s="47"/>
      <c r="I240" s="47"/>
    </row>
    <row r="241" spans="1:9" s="124" customFormat="1" x14ac:dyDescent="0.3">
      <c r="A241" s="47"/>
      <c r="B241" s="47"/>
      <c r="C241" s="47"/>
      <c r="D241" s="47"/>
      <c r="E241" s="47"/>
      <c r="F241" s="47"/>
      <c r="G241" s="47"/>
      <c r="H241" s="47"/>
      <c r="I241" s="47"/>
    </row>
    <row r="242" spans="1:9" s="124" customFormat="1" x14ac:dyDescent="0.3">
      <c r="A242" s="47"/>
      <c r="B242" s="47"/>
      <c r="C242" s="47"/>
      <c r="D242" s="47"/>
      <c r="E242" s="47"/>
      <c r="F242" s="47"/>
      <c r="G242" s="47"/>
      <c r="H242" s="47"/>
      <c r="I242" s="47"/>
    </row>
    <row r="243" spans="1:9" s="124" customFormat="1" x14ac:dyDescent="0.3">
      <c r="A243" s="47"/>
      <c r="B243" s="47"/>
      <c r="C243" s="47"/>
      <c r="D243" s="47"/>
      <c r="E243" s="47"/>
      <c r="F243" s="47"/>
      <c r="G243" s="47"/>
      <c r="H243" s="47"/>
      <c r="I243" s="47"/>
    </row>
    <row r="244" spans="1:9" s="124" customFormat="1" x14ac:dyDescent="0.3">
      <c r="A244" s="47"/>
      <c r="B244" s="47"/>
      <c r="C244" s="47"/>
      <c r="D244" s="47"/>
      <c r="E244" s="47"/>
      <c r="F244" s="47"/>
      <c r="G244" s="47"/>
      <c r="H244" s="47"/>
      <c r="I244" s="47"/>
    </row>
    <row r="245" spans="1:9" s="124" customFormat="1" x14ac:dyDescent="0.3">
      <c r="A245" s="47"/>
      <c r="B245" s="47"/>
      <c r="C245" s="47"/>
      <c r="D245" s="47"/>
      <c r="E245" s="47"/>
      <c r="F245" s="47"/>
      <c r="G245" s="47"/>
      <c r="H245" s="47"/>
      <c r="I245" s="47"/>
    </row>
    <row r="246" spans="1:9" s="124" customFormat="1" x14ac:dyDescent="0.3">
      <c r="A246" s="47"/>
      <c r="B246" s="47"/>
      <c r="C246" s="47"/>
      <c r="D246" s="47"/>
      <c r="E246" s="47"/>
      <c r="F246" s="47"/>
      <c r="G246" s="47"/>
      <c r="H246" s="47"/>
      <c r="I246" s="47"/>
    </row>
    <row r="247" spans="1:9" s="124" customFormat="1" x14ac:dyDescent="0.3">
      <c r="A247" s="47"/>
      <c r="B247" s="47"/>
      <c r="C247" s="47"/>
      <c r="D247" s="47"/>
      <c r="E247" s="47"/>
      <c r="F247" s="47"/>
      <c r="G247" s="47"/>
      <c r="H247" s="47"/>
      <c r="I247" s="47"/>
    </row>
    <row r="248" spans="1:9" s="124" customFormat="1" x14ac:dyDescent="0.3">
      <c r="A248" s="47"/>
      <c r="B248" s="47"/>
      <c r="C248" s="47"/>
      <c r="D248" s="47"/>
      <c r="E248" s="47"/>
      <c r="F248" s="47"/>
      <c r="G248" s="47"/>
      <c r="H248" s="47"/>
      <c r="I248" s="47"/>
    </row>
    <row r="249" spans="1:9" s="124" customFormat="1" x14ac:dyDescent="0.3">
      <c r="A249" s="47"/>
      <c r="B249" s="47"/>
      <c r="C249" s="47"/>
      <c r="D249" s="47"/>
      <c r="E249" s="47"/>
      <c r="F249" s="47"/>
      <c r="G249" s="47"/>
      <c r="H249" s="47"/>
      <c r="I249" s="47"/>
    </row>
    <row r="250" spans="1:9" s="124" customFormat="1" x14ac:dyDescent="0.3">
      <c r="A250" s="47"/>
      <c r="B250" s="47"/>
      <c r="C250" s="47"/>
      <c r="D250" s="47"/>
      <c r="E250" s="47"/>
      <c r="F250" s="47"/>
      <c r="G250" s="47"/>
      <c r="H250" s="47"/>
      <c r="I250" s="47"/>
    </row>
    <row r="251" spans="1:9" s="124" customFormat="1" x14ac:dyDescent="0.3">
      <c r="A251" s="47"/>
      <c r="B251" s="47"/>
      <c r="C251" s="47"/>
      <c r="D251" s="47"/>
      <c r="E251" s="47"/>
      <c r="F251" s="47"/>
      <c r="G251" s="47"/>
      <c r="H251" s="47"/>
      <c r="I251" s="47"/>
    </row>
    <row r="252" spans="1:9" s="124" customFormat="1" x14ac:dyDescent="0.3">
      <c r="A252" s="47"/>
      <c r="B252" s="47"/>
      <c r="C252" s="47"/>
      <c r="D252" s="47"/>
      <c r="E252" s="47"/>
      <c r="F252" s="47"/>
      <c r="G252" s="47"/>
      <c r="H252" s="47"/>
      <c r="I252" s="47"/>
    </row>
    <row r="253" spans="1:9" s="124" customFormat="1" x14ac:dyDescent="0.3">
      <c r="A253" s="47"/>
      <c r="B253" s="47"/>
      <c r="C253" s="47"/>
      <c r="D253" s="47"/>
      <c r="E253" s="47"/>
      <c r="F253" s="47"/>
      <c r="G253" s="47"/>
      <c r="H253" s="47"/>
      <c r="I253" s="47"/>
    </row>
    <row r="254" spans="1:9" s="124" customFormat="1" x14ac:dyDescent="0.3">
      <c r="A254" s="47"/>
      <c r="B254" s="47"/>
      <c r="C254" s="47"/>
      <c r="D254" s="47"/>
      <c r="E254" s="47"/>
      <c r="F254" s="47"/>
      <c r="G254" s="47"/>
      <c r="H254" s="47"/>
      <c r="I254" s="47"/>
    </row>
    <row r="255" spans="1:9" s="124" customFormat="1" x14ac:dyDescent="0.3">
      <c r="A255" s="47"/>
      <c r="B255" s="47"/>
      <c r="C255" s="47"/>
      <c r="D255" s="47"/>
      <c r="E255" s="47"/>
      <c r="F255" s="47"/>
      <c r="G255" s="47"/>
      <c r="H255" s="47"/>
      <c r="I255" s="47"/>
    </row>
    <row r="256" spans="1:9" s="124" customFormat="1" x14ac:dyDescent="0.3">
      <c r="A256" s="47"/>
      <c r="B256" s="47"/>
      <c r="C256" s="47"/>
      <c r="D256" s="47"/>
      <c r="E256" s="47"/>
      <c r="F256" s="47"/>
      <c r="G256" s="47"/>
      <c r="H256" s="47"/>
      <c r="I256" s="47"/>
    </row>
    <row r="257" spans="1:9" s="124" customFormat="1" x14ac:dyDescent="0.3">
      <c r="A257" s="47"/>
      <c r="B257" s="47"/>
      <c r="C257" s="47"/>
      <c r="D257" s="47"/>
      <c r="E257" s="47"/>
      <c r="F257" s="47"/>
      <c r="G257" s="47"/>
      <c r="H257" s="47"/>
      <c r="I257" s="47"/>
    </row>
    <row r="258" spans="1:9" s="124" customFormat="1" x14ac:dyDescent="0.3">
      <c r="A258" s="47"/>
      <c r="B258" s="47"/>
      <c r="C258" s="47"/>
      <c r="D258" s="47"/>
      <c r="E258" s="47"/>
      <c r="F258" s="47"/>
      <c r="G258" s="47"/>
      <c r="H258" s="47"/>
      <c r="I258" s="47"/>
    </row>
    <row r="259" spans="1:9" s="124" customFormat="1" x14ac:dyDescent="0.3">
      <c r="A259" s="47"/>
      <c r="B259" s="47"/>
      <c r="C259" s="47"/>
      <c r="D259" s="47"/>
      <c r="E259" s="47"/>
      <c r="F259" s="47"/>
      <c r="G259" s="47"/>
      <c r="H259" s="47"/>
      <c r="I259" s="47"/>
    </row>
    <row r="260" spans="1:9" s="124" customFormat="1" x14ac:dyDescent="0.3">
      <c r="A260" s="47"/>
      <c r="B260" s="47"/>
      <c r="C260" s="47"/>
      <c r="D260" s="47"/>
      <c r="E260" s="47"/>
      <c r="F260" s="47"/>
      <c r="G260" s="47"/>
      <c r="H260" s="47"/>
      <c r="I260" s="47"/>
    </row>
    <row r="261" spans="1:9" s="124" customFormat="1" x14ac:dyDescent="0.3">
      <c r="A261" s="47"/>
      <c r="B261" s="47"/>
      <c r="C261" s="47"/>
      <c r="D261" s="47"/>
      <c r="E261" s="47"/>
      <c r="F261" s="47"/>
      <c r="G261" s="47"/>
      <c r="H261" s="47"/>
      <c r="I261" s="47"/>
    </row>
    <row r="262" spans="1:9" s="124" customFormat="1" x14ac:dyDescent="0.3">
      <c r="A262" s="47"/>
      <c r="B262" s="47"/>
      <c r="C262" s="47"/>
      <c r="D262" s="47"/>
      <c r="E262" s="47"/>
      <c r="F262" s="47"/>
      <c r="G262" s="47"/>
      <c r="H262" s="47"/>
      <c r="I262" s="47"/>
    </row>
    <row r="263" spans="1:9" s="124" customFormat="1" x14ac:dyDescent="0.3">
      <c r="A263" s="47"/>
      <c r="B263" s="47"/>
      <c r="C263" s="47"/>
      <c r="D263" s="47"/>
      <c r="E263" s="47"/>
      <c r="F263" s="47"/>
      <c r="G263" s="47"/>
      <c r="H263" s="47"/>
      <c r="I263" s="47"/>
    </row>
    <row r="264" spans="1:9" s="124" customFormat="1" x14ac:dyDescent="0.3">
      <c r="A264" s="47"/>
      <c r="B264" s="47"/>
      <c r="C264" s="47"/>
      <c r="D264" s="47"/>
      <c r="E264" s="47"/>
      <c r="F264" s="47"/>
      <c r="G264" s="47"/>
      <c r="H264" s="47"/>
      <c r="I264" s="47"/>
    </row>
    <row r="265" spans="1:9" s="124" customFormat="1" x14ac:dyDescent="0.3">
      <c r="A265" s="47"/>
      <c r="B265" s="47"/>
      <c r="C265" s="47"/>
      <c r="D265" s="47"/>
      <c r="E265" s="47"/>
      <c r="F265" s="47"/>
      <c r="G265" s="47"/>
      <c r="H265" s="47"/>
      <c r="I265" s="47"/>
    </row>
    <row r="266" spans="1:9" s="124" customFormat="1" x14ac:dyDescent="0.3">
      <c r="A266" s="47"/>
      <c r="B266" s="47"/>
      <c r="C266" s="47"/>
      <c r="D266" s="47"/>
      <c r="E266" s="47"/>
      <c r="F266" s="47"/>
      <c r="G266" s="47"/>
      <c r="H266" s="47"/>
      <c r="I266" s="47"/>
    </row>
    <row r="267" spans="1:9" s="124" customFormat="1" x14ac:dyDescent="0.3">
      <c r="A267" s="47"/>
      <c r="B267" s="47"/>
      <c r="C267" s="47"/>
      <c r="D267" s="47"/>
      <c r="E267" s="47"/>
      <c r="F267" s="47"/>
      <c r="G267" s="47"/>
      <c r="H267" s="47"/>
      <c r="I267" s="47"/>
    </row>
    <row r="268" spans="1:9" s="124" customFormat="1" x14ac:dyDescent="0.3">
      <c r="A268" s="47"/>
      <c r="B268" s="47"/>
      <c r="C268" s="47"/>
      <c r="D268" s="47"/>
      <c r="E268" s="47"/>
      <c r="F268" s="47"/>
      <c r="G268" s="47"/>
      <c r="H268" s="47"/>
      <c r="I268" s="47"/>
    </row>
    <row r="269" spans="1:9" s="124" customFormat="1" x14ac:dyDescent="0.3">
      <c r="A269" s="47"/>
      <c r="B269" s="47"/>
      <c r="C269" s="47"/>
      <c r="D269" s="47"/>
      <c r="E269" s="47"/>
      <c r="F269" s="47"/>
      <c r="G269" s="47"/>
      <c r="H269" s="47"/>
      <c r="I269" s="47"/>
    </row>
    <row r="270" spans="1:9" s="124" customFormat="1" x14ac:dyDescent="0.3">
      <c r="A270" s="47"/>
      <c r="B270" s="47"/>
      <c r="C270" s="47"/>
      <c r="D270" s="47"/>
      <c r="E270" s="47"/>
      <c r="F270" s="47"/>
      <c r="G270" s="47"/>
      <c r="H270" s="47"/>
      <c r="I270" s="47"/>
    </row>
    <row r="271" spans="1:9" s="124" customFormat="1" x14ac:dyDescent="0.3">
      <c r="A271" s="47"/>
      <c r="B271" s="47"/>
      <c r="C271" s="47"/>
      <c r="D271" s="47"/>
      <c r="E271" s="47"/>
      <c r="F271" s="47"/>
      <c r="G271" s="47"/>
      <c r="H271" s="47"/>
      <c r="I271" s="47"/>
    </row>
    <row r="272" spans="1:9" s="124" customFormat="1" x14ac:dyDescent="0.3">
      <c r="A272" s="47"/>
      <c r="B272" s="47"/>
      <c r="C272" s="47"/>
      <c r="D272" s="47"/>
      <c r="E272" s="47"/>
      <c r="F272" s="47"/>
      <c r="G272" s="47"/>
      <c r="H272" s="47"/>
      <c r="I272" s="47"/>
    </row>
    <row r="273" spans="1:9" s="124" customFormat="1" x14ac:dyDescent="0.3">
      <c r="A273" s="47"/>
      <c r="B273" s="47"/>
      <c r="C273" s="47"/>
      <c r="D273" s="47"/>
      <c r="E273" s="47"/>
      <c r="F273" s="47"/>
      <c r="G273" s="47"/>
      <c r="H273" s="47"/>
      <c r="I273" s="47"/>
    </row>
    <row r="274" spans="1:9" s="124" customFormat="1" x14ac:dyDescent="0.3">
      <c r="A274" s="47"/>
      <c r="B274" s="47"/>
      <c r="C274" s="47"/>
      <c r="D274" s="47"/>
      <c r="E274" s="47"/>
      <c r="F274" s="47"/>
      <c r="G274" s="47"/>
      <c r="H274" s="47"/>
      <c r="I274" s="47"/>
    </row>
    <row r="275" spans="1:9" s="124" customFormat="1" x14ac:dyDescent="0.3">
      <c r="A275" s="47"/>
      <c r="B275" s="47"/>
      <c r="C275" s="47"/>
      <c r="D275" s="47"/>
      <c r="E275" s="47"/>
      <c r="F275" s="47"/>
      <c r="G275" s="47"/>
      <c r="H275" s="47"/>
      <c r="I275" s="47"/>
    </row>
    <row r="276" spans="1:9" s="124" customFormat="1" x14ac:dyDescent="0.3">
      <c r="A276" s="47"/>
      <c r="B276" s="47"/>
      <c r="C276" s="47"/>
      <c r="D276" s="47"/>
      <c r="E276" s="47"/>
      <c r="F276" s="47"/>
      <c r="G276" s="47"/>
      <c r="H276" s="47"/>
      <c r="I276" s="47"/>
    </row>
    <row r="277" spans="1:9" s="124" customFormat="1" x14ac:dyDescent="0.3">
      <c r="A277" s="47"/>
      <c r="B277" s="47"/>
      <c r="C277" s="47"/>
      <c r="D277" s="47"/>
      <c r="E277" s="47"/>
      <c r="F277" s="47"/>
      <c r="G277" s="47"/>
      <c r="H277" s="47"/>
      <c r="I277" s="47"/>
    </row>
    <row r="278" spans="1:9" s="124" customFormat="1" x14ac:dyDescent="0.3">
      <c r="A278" s="47"/>
      <c r="B278" s="47"/>
      <c r="C278" s="47"/>
      <c r="D278" s="47"/>
      <c r="E278" s="47"/>
      <c r="F278" s="47"/>
      <c r="G278" s="47"/>
      <c r="H278" s="47"/>
      <c r="I278" s="47"/>
    </row>
    <row r="279" spans="1:9" s="124" customFormat="1" x14ac:dyDescent="0.3">
      <c r="A279" s="47"/>
      <c r="B279" s="47"/>
      <c r="C279" s="47"/>
      <c r="D279" s="47"/>
      <c r="E279" s="47"/>
      <c r="F279" s="47"/>
      <c r="G279" s="47"/>
      <c r="H279" s="47"/>
      <c r="I279" s="47"/>
    </row>
    <row r="280" spans="1:9" s="124" customFormat="1" x14ac:dyDescent="0.3">
      <c r="A280" s="47"/>
      <c r="B280" s="47"/>
      <c r="C280" s="47"/>
      <c r="D280" s="47"/>
      <c r="E280" s="47"/>
      <c r="F280" s="47"/>
      <c r="G280" s="47"/>
      <c r="H280" s="47"/>
      <c r="I280" s="47"/>
    </row>
    <row r="281" spans="1:9" s="124" customFormat="1" x14ac:dyDescent="0.3">
      <c r="A281" s="47"/>
      <c r="B281" s="47"/>
      <c r="C281" s="47"/>
      <c r="D281" s="47"/>
      <c r="E281" s="47"/>
      <c r="F281" s="47"/>
      <c r="G281" s="47"/>
      <c r="H281" s="47"/>
      <c r="I281" s="47"/>
    </row>
    <row r="282" spans="1:9" s="124" customFormat="1" x14ac:dyDescent="0.3">
      <c r="A282" s="47"/>
      <c r="B282" s="47"/>
      <c r="C282" s="47"/>
      <c r="D282" s="47"/>
      <c r="E282" s="47"/>
      <c r="F282" s="47"/>
      <c r="G282" s="47"/>
      <c r="H282" s="47"/>
      <c r="I282" s="47"/>
    </row>
    <row r="283" spans="1:9" s="124" customFormat="1" x14ac:dyDescent="0.3">
      <c r="A283" s="47"/>
      <c r="B283" s="47"/>
      <c r="C283" s="47"/>
      <c r="D283" s="47"/>
      <c r="E283" s="47"/>
      <c r="F283" s="47"/>
      <c r="G283" s="47"/>
      <c r="H283" s="47"/>
      <c r="I283" s="47"/>
    </row>
    <row r="284" spans="1:9" s="124" customFormat="1" x14ac:dyDescent="0.3">
      <c r="A284" s="47"/>
      <c r="B284" s="47"/>
      <c r="C284" s="47"/>
      <c r="D284" s="47"/>
      <c r="E284" s="47"/>
      <c r="F284" s="47"/>
      <c r="G284" s="47"/>
      <c r="H284" s="47"/>
      <c r="I284" s="47"/>
    </row>
    <row r="285" spans="1:9" s="124" customFormat="1" x14ac:dyDescent="0.3">
      <c r="A285" s="47"/>
      <c r="B285" s="47"/>
      <c r="C285" s="47"/>
      <c r="D285" s="47"/>
      <c r="E285" s="47"/>
      <c r="F285" s="47"/>
      <c r="G285" s="47"/>
      <c r="H285" s="47"/>
      <c r="I285" s="47"/>
    </row>
    <row r="286" spans="1:9" s="124" customFormat="1" x14ac:dyDescent="0.3">
      <c r="A286" s="47"/>
      <c r="B286" s="47"/>
      <c r="C286" s="47"/>
      <c r="D286" s="47"/>
      <c r="E286" s="47"/>
      <c r="F286" s="47"/>
      <c r="G286" s="47"/>
      <c r="H286" s="47"/>
      <c r="I286" s="47"/>
    </row>
    <row r="287" spans="1:9" s="124" customFormat="1" x14ac:dyDescent="0.3">
      <c r="A287" s="47"/>
      <c r="B287" s="47"/>
      <c r="C287" s="47"/>
      <c r="D287" s="47"/>
      <c r="E287" s="47"/>
      <c r="F287" s="47"/>
      <c r="G287" s="47"/>
      <c r="H287" s="47"/>
      <c r="I287" s="47"/>
    </row>
    <row r="288" spans="1:9" s="124" customFormat="1" x14ac:dyDescent="0.3">
      <c r="A288" s="47"/>
      <c r="B288" s="47"/>
      <c r="C288" s="47"/>
      <c r="D288" s="47"/>
      <c r="E288" s="47"/>
      <c r="F288" s="47"/>
      <c r="G288" s="47"/>
      <c r="H288" s="47"/>
      <c r="I288" s="47"/>
    </row>
    <row r="289" spans="1:9" s="124" customFormat="1" x14ac:dyDescent="0.3">
      <c r="A289" s="47"/>
      <c r="B289" s="47"/>
      <c r="C289" s="47"/>
      <c r="D289" s="47"/>
      <c r="E289" s="47"/>
      <c r="F289" s="47"/>
      <c r="G289" s="47"/>
      <c r="H289" s="47"/>
      <c r="I289" s="47"/>
    </row>
    <row r="290" spans="1:9" s="124" customFormat="1" x14ac:dyDescent="0.3">
      <c r="A290" s="47"/>
      <c r="B290" s="47"/>
      <c r="C290" s="47"/>
      <c r="D290" s="47"/>
      <c r="E290" s="47"/>
      <c r="F290" s="47"/>
      <c r="G290" s="47"/>
      <c r="H290" s="47"/>
      <c r="I290" s="47"/>
    </row>
    <row r="291" spans="1:9" s="124" customFormat="1" x14ac:dyDescent="0.3">
      <c r="A291" s="47"/>
      <c r="B291" s="47"/>
      <c r="C291" s="47"/>
      <c r="D291" s="47"/>
      <c r="E291" s="47"/>
      <c r="F291" s="47"/>
      <c r="G291" s="47"/>
      <c r="H291" s="47"/>
      <c r="I291" s="47"/>
    </row>
    <row r="292" spans="1:9" s="124" customFormat="1" x14ac:dyDescent="0.3">
      <c r="A292" s="47"/>
      <c r="B292" s="47"/>
      <c r="C292" s="47"/>
      <c r="D292" s="47"/>
      <c r="E292" s="47"/>
      <c r="F292" s="47"/>
      <c r="G292" s="47"/>
      <c r="H292" s="47"/>
      <c r="I292" s="47"/>
    </row>
    <row r="293" spans="1:9" s="124" customFormat="1" x14ac:dyDescent="0.3">
      <c r="A293" s="47"/>
      <c r="B293" s="47"/>
      <c r="C293" s="47"/>
      <c r="D293" s="47"/>
      <c r="E293" s="47"/>
      <c r="F293" s="47"/>
      <c r="G293" s="47"/>
      <c r="H293" s="47"/>
      <c r="I293" s="47"/>
    </row>
    <row r="294" spans="1:9" s="124" customFormat="1" x14ac:dyDescent="0.3">
      <c r="A294" s="47"/>
      <c r="B294" s="47"/>
      <c r="C294" s="47"/>
      <c r="D294" s="47"/>
      <c r="E294" s="47"/>
      <c r="F294" s="47"/>
      <c r="G294" s="47"/>
      <c r="H294" s="47"/>
      <c r="I294" s="47"/>
    </row>
    <row r="295" spans="1:9" s="124" customFormat="1" x14ac:dyDescent="0.3">
      <c r="A295" s="47"/>
      <c r="B295" s="47"/>
      <c r="C295" s="47"/>
      <c r="D295" s="47"/>
      <c r="E295" s="47"/>
      <c r="F295" s="47"/>
      <c r="G295" s="47"/>
      <c r="H295" s="47"/>
      <c r="I295" s="47"/>
    </row>
    <row r="296" spans="1:9" s="124" customFormat="1" x14ac:dyDescent="0.3">
      <c r="A296" s="47"/>
      <c r="B296" s="47"/>
      <c r="C296" s="47"/>
      <c r="D296" s="47"/>
      <c r="E296" s="47"/>
      <c r="F296" s="47"/>
      <c r="G296" s="47"/>
      <c r="H296" s="47"/>
      <c r="I296" s="47"/>
    </row>
    <row r="297" spans="1:9" s="124" customFormat="1" x14ac:dyDescent="0.3">
      <c r="A297" s="47"/>
      <c r="B297" s="47"/>
      <c r="C297" s="47"/>
      <c r="D297" s="47"/>
      <c r="E297" s="47"/>
      <c r="F297" s="47"/>
      <c r="G297" s="47"/>
      <c r="H297" s="47"/>
      <c r="I297" s="47"/>
    </row>
    <row r="298" spans="1:9" s="124" customFormat="1" x14ac:dyDescent="0.3">
      <c r="A298" s="47"/>
      <c r="B298" s="47"/>
      <c r="C298" s="47"/>
      <c r="D298" s="47"/>
      <c r="E298" s="47"/>
      <c r="F298" s="47"/>
      <c r="G298" s="47"/>
      <c r="H298" s="47"/>
      <c r="I298" s="47"/>
    </row>
    <row r="299" spans="1:9" s="124" customFormat="1" x14ac:dyDescent="0.3">
      <c r="A299" s="47"/>
      <c r="B299" s="47"/>
      <c r="C299" s="47"/>
      <c r="D299" s="47"/>
      <c r="E299" s="47"/>
      <c r="F299" s="47"/>
      <c r="G299" s="47"/>
      <c r="H299" s="47"/>
      <c r="I299" s="47"/>
    </row>
    <row r="300" spans="1:9" s="124" customFormat="1" x14ac:dyDescent="0.3">
      <c r="A300" s="47"/>
      <c r="B300" s="47"/>
      <c r="C300" s="47"/>
      <c r="D300" s="47"/>
      <c r="E300" s="47"/>
      <c r="F300" s="47"/>
      <c r="G300" s="47"/>
      <c r="H300" s="47"/>
      <c r="I300" s="47"/>
    </row>
    <row r="301" spans="1:9" s="124" customFormat="1" x14ac:dyDescent="0.3">
      <c r="A301" s="47"/>
      <c r="B301" s="47"/>
      <c r="C301" s="47"/>
      <c r="D301" s="47"/>
      <c r="E301" s="47"/>
      <c r="F301" s="47"/>
      <c r="G301" s="47"/>
      <c r="H301" s="47"/>
      <c r="I301" s="47"/>
    </row>
    <row r="302" spans="1:9" s="124" customFormat="1" x14ac:dyDescent="0.3">
      <c r="A302" s="47"/>
      <c r="B302" s="47"/>
      <c r="C302" s="47"/>
      <c r="D302" s="47"/>
      <c r="E302" s="47"/>
      <c r="F302" s="47"/>
      <c r="G302" s="47"/>
      <c r="H302" s="47"/>
      <c r="I302" s="47"/>
    </row>
    <row r="303" spans="1:9" s="124" customFormat="1" x14ac:dyDescent="0.3">
      <c r="A303" s="47"/>
      <c r="B303" s="47"/>
      <c r="C303" s="47"/>
      <c r="D303" s="47"/>
      <c r="E303" s="47"/>
      <c r="F303" s="47"/>
      <c r="G303" s="47"/>
      <c r="H303" s="47"/>
      <c r="I303" s="47"/>
    </row>
    <row r="304" spans="1:9" s="124" customFormat="1" x14ac:dyDescent="0.3">
      <c r="A304" s="47"/>
      <c r="B304" s="47"/>
      <c r="C304" s="47"/>
      <c r="D304" s="47"/>
      <c r="E304" s="47"/>
      <c r="F304" s="47"/>
      <c r="G304" s="47"/>
      <c r="H304" s="47"/>
      <c r="I304" s="47"/>
    </row>
    <row r="305" spans="1:9" s="124" customFormat="1" x14ac:dyDescent="0.3">
      <c r="A305" s="47"/>
      <c r="B305" s="47"/>
      <c r="C305" s="47"/>
      <c r="D305" s="47"/>
      <c r="E305" s="47"/>
      <c r="F305" s="47"/>
      <c r="G305" s="47"/>
      <c r="H305" s="47"/>
      <c r="I305" s="47"/>
    </row>
    <row r="306" spans="1:9" s="124" customFormat="1" x14ac:dyDescent="0.3">
      <c r="A306" s="47"/>
      <c r="B306" s="47"/>
      <c r="C306" s="47"/>
      <c r="D306" s="47"/>
      <c r="E306" s="47"/>
      <c r="F306" s="47"/>
      <c r="G306" s="47"/>
      <c r="H306" s="47"/>
      <c r="I306" s="47"/>
    </row>
    <row r="307" spans="1:9" s="124" customFormat="1" x14ac:dyDescent="0.3">
      <c r="A307" s="47"/>
      <c r="B307" s="47"/>
      <c r="C307" s="47"/>
      <c r="D307" s="47"/>
      <c r="E307" s="47"/>
      <c r="F307" s="47"/>
      <c r="G307" s="47"/>
      <c r="H307" s="47"/>
      <c r="I307" s="47"/>
    </row>
    <row r="308" spans="1:9" s="124" customFormat="1" x14ac:dyDescent="0.3">
      <c r="A308" s="47"/>
      <c r="B308" s="47"/>
      <c r="C308" s="47"/>
      <c r="D308" s="47"/>
      <c r="E308" s="47"/>
      <c r="F308" s="47"/>
      <c r="G308" s="47"/>
      <c r="H308" s="47"/>
      <c r="I308" s="47"/>
    </row>
    <row r="309" spans="1:9" s="124" customFormat="1" x14ac:dyDescent="0.3">
      <c r="A309" s="47"/>
      <c r="B309" s="47"/>
      <c r="C309" s="47"/>
      <c r="D309" s="47"/>
      <c r="E309" s="47"/>
      <c r="F309" s="47"/>
      <c r="G309" s="47"/>
      <c r="H309" s="47"/>
      <c r="I309" s="47"/>
    </row>
    <row r="310" spans="1:9" s="124" customFormat="1" x14ac:dyDescent="0.3">
      <c r="A310" s="47"/>
      <c r="B310" s="47"/>
      <c r="C310" s="47"/>
      <c r="D310" s="47"/>
      <c r="E310" s="47"/>
      <c r="F310" s="47"/>
      <c r="G310" s="47"/>
      <c r="H310" s="47"/>
      <c r="I310" s="47"/>
    </row>
    <row r="311" spans="1:9" s="124" customFormat="1" x14ac:dyDescent="0.3">
      <c r="A311" s="47"/>
      <c r="B311" s="47"/>
      <c r="C311" s="47"/>
      <c r="D311" s="47"/>
      <c r="E311" s="47"/>
      <c r="F311" s="47"/>
      <c r="G311" s="47"/>
      <c r="H311" s="47"/>
      <c r="I311" s="47"/>
    </row>
    <row r="312" spans="1:9" s="124" customFormat="1" x14ac:dyDescent="0.3">
      <c r="A312" s="47"/>
      <c r="B312" s="47"/>
      <c r="C312" s="47"/>
      <c r="D312" s="47"/>
      <c r="E312" s="47"/>
      <c r="F312" s="47"/>
      <c r="G312" s="47"/>
      <c r="H312" s="47"/>
      <c r="I312" s="47"/>
    </row>
    <row r="313" spans="1:9" s="124" customFormat="1" x14ac:dyDescent="0.3">
      <c r="A313" s="47"/>
      <c r="B313" s="47"/>
      <c r="C313" s="47"/>
      <c r="D313" s="47"/>
      <c r="E313" s="47"/>
      <c r="F313" s="47"/>
      <c r="G313" s="47"/>
      <c r="H313" s="47"/>
      <c r="I313" s="47"/>
    </row>
    <row r="314" spans="1:9" s="124" customFormat="1" x14ac:dyDescent="0.3">
      <c r="A314" s="47"/>
      <c r="B314" s="47"/>
      <c r="C314" s="47"/>
      <c r="D314" s="47"/>
      <c r="E314" s="47"/>
      <c r="F314" s="47"/>
      <c r="G314" s="47"/>
      <c r="H314" s="47"/>
      <c r="I314" s="47"/>
    </row>
    <row r="315" spans="1:9" s="124" customFormat="1" x14ac:dyDescent="0.3">
      <c r="A315" s="47"/>
      <c r="B315" s="47"/>
      <c r="C315" s="47"/>
      <c r="D315" s="47"/>
      <c r="E315" s="47"/>
      <c r="F315" s="47"/>
      <c r="G315" s="47"/>
      <c r="H315" s="47"/>
      <c r="I315" s="47"/>
    </row>
    <row r="316" spans="1:9" s="124" customFormat="1" x14ac:dyDescent="0.3">
      <c r="A316" s="47"/>
      <c r="B316" s="47"/>
      <c r="C316" s="47"/>
      <c r="D316" s="47"/>
      <c r="E316" s="47"/>
      <c r="F316" s="47"/>
      <c r="G316" s="47"/>
      <c r="H316" s="47"/>
      <c r="I316" s="47"/>
    </row>
    <row r="317" spans="1:9" s="124" customFormat="1" x14ac:dyDescent="0.3">
      <c r="A317" s="47"/>
      <c r="B317" s="47"/>
      <c r="C317" s="47"/>
      <c r="D317" s="47"/>
      <c r="E317" s="47"/>
      <c r="F317" s="47"/>
      <c r="G317" s="47"/>
      <c r="H317" s="47"/>
      <c r="I317" s="47"/>
    </row>
    <row r="318" spans="1:9" s="124" customFormat="1" x14ac:dyDescent="0.3">
      <c r="A318" s="47"/>
      <c r="B318" s="47"/>
      <c r="C318" s="47"/>
      <c r="D318" s="47"/>
      <c r="E318" s="47"/>
      <c r="F318" s="47"/>
      <c r="G318" s="47"/>
      <c r="H318" s="47"/>
      <c r="I318" s="47"/>
    </row>
    <row r="319" spans="1:9" s="124" customFormat="1" x14ac:dyDescent="0.3">
      <c r="A319" s="47"/>
      <c r="B319" s="47"/>
      <c r="C319" s="47"/>
      <c r="D319" s="47"/>
      <c r="E319" s="47"/>
      <c r="F319" s="47"/>
      <c r="G319" s="47"/>
      <c r="H319" s="47"/>
      <c r="I319" s="47"/>
    </row>
    <row r="320" spans="1:9" s="124" customFormat="1" x14ac:dyDescent="0.3">
      <c r="A320" s="47"/>
      <c r="B320" s="47"/>
      <c r="C320" s="47"/>
      <c r="D320" s="47"/>
      <c r="E320" s="47"/>
      <c r="F320" s="47"/>
      <c r="G320" s="47"/>
      <c r="H320" s="47"/>
      <c r="I320" s="47"/>
    </row>
    <row r="321" spans="1:9" s="124" customFormat="1" x14ac:dyDescent="0.3">
      <c r="A321" s="47"/>
      <c r="B321" s="47"/>
      <c r="C321" s="47"/>
      <c r="D321" s="47"/>
      <c r="E321" s="47"/>
      <c r="F321" s="47"/>
      <c r="G321" s="47"/>
      <c r="H321" s="47"/>
      <c r="I321" s="47"/>
    </row>
    <row r="322" spans="1:9" s="124" customFormat="1" x14ac:dyDescent="0.3">
      <c r="A322" s="47"/>
      <c r="B322" s="47"/>
      <c r="C322" s="47"/>
      <c r="D322" s="47"/>
      <c r="E322" s="47"/>
      <c r="F322" s="47"/>
      <c r="G322" s="47"/>
      <c r="H322" s="47"/>
      <c r="I322" s="47"/>
    </row>
    <row r="323" spans="1:9" s="124" customFormat="1" x14ac:dyDescent="0.3">
      <c r="A323" s="47"/>
      <c r="B323" s="47"/>
      <c r="C323" s="47"/>
      <c r="D323" s="47"/>
      <c r="E323" s="47"/>
      <c r="F323" s="47"/>
      <c r="G323" s="47"/>
      <c r="H323" s="47"/>
      <c r="I323" s="47"/>
    </row>
    <row r="324" spans="1:9" s="124" customFormat="1" x14ac:dyDescent="0.3">
      <c r="A324" s="47"/>
      <c r="B324" s="47"/>
      <c r="C324" s="47"/>
      <c r="D324" s="47"/>
      <c r="E324" s="47"/>
      <c r="F324" s="47"/>
      <c r="G324" s="47"/>
      <c r="H324" s="47"/>
      <c r="I324" s="47"/>
    </row>
    <row r="325" spans="1:9" s="124" customFormat="1" x14ac:dyDescent="0.3">
      <c r="A325" s="47"/>
      <c r="B325" s="47"/>
      <c r="C325" s="47"/>
      <c r="D325" s="47"/>
      <c r="E325" s="47"/>
      <c r="F325" s="47"/>
      <c r="G325" s="47"/>
      <c r="H325" s="47"/>
      <c r="I325" s="47"/>
    </row>
    <row r="326" spans="1:9" s="124" customFormat="1" x14ac:dyDescent="0.3">
      <c r="A326" s="47"/>
      <c r="B326" s="47"/>
      <c r="C326" s="47"/>
      <c r="D326" s="47"/>
      <c r="E326" s="47"/>
      <c r="F326" s="47"/>
      <c r="G326" s="47"/>
      <c r="H326" s="47"/>
      <c r="I326" s="47"/>
    </row>
    <row r="327" spans="1:9" s="124" customFormat="1" x14ac:dyDescent="0.3">
      <c r="A327" s="47"/>
      <c r="B327" s="47"/>
      <c r="C327" s="47"/>
      <c r="D327" s="47"/>
      <c r="E327" s="47"/>
      <c r="F327" s="47"/>
      <c r="G327" s="47"/>
      <c r="H327" s="47"/>
      <c r="I327" s="47"/>
    </row>
    <row r="328" spans="1:9" s="124" customFormat="1" x14ac:dyDescent="0.3">
      <c r="A328" s="47"/>
      <c r="B328" s="47"/>
      <c r="C328" s="47"/>
      <c r="D328" s="47"/>
      <c r="E328" s="47"/>
      <c r="F328" s="47"/>
      <c r="G328" s="47"/>
      <c r="H328" s="47"/>
      <c r="I328" s="47"/>
    </row>
    <row r="329" spans="1:9" s="124" customFormat="1" x14ac:dyDescent="0.3">
      <c r="A329" s="47"/>
      <c r="B329" s="47"/>
      <c r="C329" s="47"/>
      <c r="D329" s="47"/>
      <c r="E329" s="47"/>
      <c r="F329" s="47"/>
      <c r="G329" s="47"/>
      <c r="H329" s="47"/>
      <c r="I329" s="47"/>
    </row>
    <row r="330" spans="1:9" s="124" customFormat="1" x14ac:dyDescent="0.3">
      <c r="A330" s="47"/>
      <c r="B330" s="47"/>
      <c r="C330" s="47"/>
      <c r="D330" s="47"/>
      <c r="E330" s="47"/>
      <c r="F330" s="47"/>
      <c r="G330" s="47"/>
      <c r="H330" s="47"/>
      <c r="I330" s="47"/>
    </row>
    <row r="331" spans="1:9" s="124" customFormat="1" x14ac:dyDescent="0.3">
      <c r="A331" s="47"/>
      <c r="B331" s="47"/>
      <c r="C331" s="47"/>
      <c r="D331" s="47"/>
      <c r="E331" s="47"/>
      <c r="F331" s="47"/>
      <c r="G331" s="47"/>
      <c r="H331" s="47"/>
      <c r="I331" s="47"/>
    </row>
    <row r="332" spans="1:9" s="124" customFormat="1" x14ac:dyDescent="0.3">
      <c r="A332" s="47"/>
      <c r="B332" s="47"/>
      <c r="C332" s="47"/>
      <c r="D332" s="47"/>
      <c r="E332" s="47"/>
      <c r="F332" s="47"/>
      <c r="G332" s="47"/>
      <c r="H332" s="47"/>
      <c r="I332" s="47"/>
    </row>
    <row r="333" spans="1:9" s="124" customFormat="1" x14ac:dyDescent="0.3">
      <c r="A333" s="47"/>
      <c r="B333" s="47"/>
      <c r="C333" s="47"/>
      <c r="D333" s="47"/>
      <c r="E333" s="47"/>
      <c r="F333" s="47"/>
      <c r="G333" s="47"/>
      <c r="H333" s="47"/>
      <c r="I333" s="47"/>
    </row>
    <row r="334" spans="1:9" s="124" customFormat="1" x14ac:dyDescent="0.3">
      <c r="A334" s="47"/>
      <c r="B334" s="47"/>
      <c r="C334" s="47"/>
      <c r="D334" s="47"/>
      <c r="E334" s="47"/>
      <c r="F334" s="47"/>
      <c r="G334" s="47"/>
      <c r="H334" s="47"/>
      <c r="I334" s="47"/>
    </row>
    <row r="335" spans="1:9" s="124" customFormat="1" x14ac:dyDescent="0.3">
      <c r="A335" s="47"/>
      <c r="B335" s="47"/>
      <c r="C335" s="47"/>
      <c r="D335" s="47"/>
      <c r="E335" s="47"/>
      <c r="F335" s="47"/>
      <c r="G335" s="47"/>
      <c r="H335" s="47"/>
      <c r="I335" s="47"/>
    </row>
    <row r="336" spans="1:9" s="124" customFormat="1" x14ac:dyDescent="0.3">
      <c r="A336" s="47"/>
      <c r="B336" s="47"/>
      <c r="C336" s="47"/>
      <c r="D336" s="47"/>
      <c r="E336" s="47"/>
      <c r="F336" s="47"/>
      <c r="G336" s="47"/>
      <c r="H336" s="47"/>
      <c r="I336" s="47"/>
    </row>
    <row r="337" spans="1:9" s="124" customFormat="1" x14ac:dyDescent="0.3">
      <c r="A337" s="47"/>
      <c r="B337" s="47"/>
      <c r="C337" s="47"/>
      <c r="D337" s="47"/>
      <c r="E337" s="47"/>
      <c r="F337" s="47"/>
      <c r="G337" s="47"/>
      <c r="H337" s="47"/>
      <c r="I337" s="47"/>
    </row>
    <row r="338" spans="1:9" s="124" customFormat="1" x14ac:dyDescent="0.3">
      <c r="A338" s="47"/>
      <c r="B338" s="47"/>
      <c r="C338" s="47"/>
      <c r="D338" s="47"/>
      <c r="E338" s="47"/>
      <c r="F338" s="47"/>
      <c r="G338" s="47"/>
      <c r="H338" s="47"/>
      <c r="I338" s="47"/>
    </row>
    <row r="339" spans="1:9" s="124" customFormat="1" x14ac:dyDescent="0.3">
      <c r="A339" s="47"/>
      <c r="B339" s="47"/>
      <c r="C339" s="47"/>
      <c r="D339" s="47"/>
      <c r="E339" s="47"/>
      <c r="F339" s="47"/>
      <c r="G339" s="47"/>
      <c r="H339" s="47"/>
      <c r="I339" s="47"/>
    </row>
    <row r="340" spans="1:9" s="124" customFormat="1" x14ac:dyDescent="0.3">
      <c r="A340" s="47"/>
      <c r="B340" s="47"/>
      <c r="C340" s="47"/>
      <c r="D340" s="47"/>
      <c r="E340" s="47"/>
      <c r="F340" s="47"/>
      <c r="G340" s="47"/>
      <c r="H340" s="47"/>
      <c r="I340" s="47"/>
    </row>
    <row r="341" spans="1:9" s="124" customFormat="1" x14ac:dyDescent="0.3">
      <c r="A341" s="47"/>
      <c r="B341" s="47"/>
      <c r="C341" s="47"/>
      <c r="D341" s="47"/>
      <c r="E341" s="47"/>
      <c r="F341" s="47"/>
      <c r="G341" s="47"/>
      <c r="H341" s="47"/>
      <c r="I341" s="47"/>
    </row>
    <row r="342" spans="1:9" s="124" customFormat="1" x14ac:dyDescent="0.3">
      <c r="A342" s="47"/>
      <c r="B342" s="47"/>
      <c r="C342" s="47"/>
      <c r="D342" s="47"/>
      <c r="E342" s="47"/>
      <c r="F342" s="47"/>
      <c r="G342" s="47"/>
      <c r="H342" s="47"/>
      <c r="I342" s="47"/>
    </row>
    <row r="343" spans="1:9" s="124" customFormat="1" x14ac:dyDescent="0.3">
      <c r="A343" s="47"/>
      <c r="B343" s="47"/>
      <c r="C343" s="47"/>
      <c r="D343" s="47"/>
      <c r="E343" s="47"/>
      <c r="F343" s="47"/>
      <c r="G343" s="47"/>
      <c r="H343" s="47"/>
      <c r="I343" s="47"/>
    </row>
    <row r="344" spans="1:9" s="124" customFormat="1" x14ac:dyDescent="0.3">
      <c r="A344" s="47"/>
      <c r="B344" s="47"/>
      <c r="C344" s="47"/>
      <c r="D344" s="47"/>
      <c r="E344" s="47"/>
      <c r="F344" s="47"/>
      <c r="G344" s="47"/>
      <c r="H344" s="47"/>
      <c r="I344" s="47"/>
    </row>
    <row r="345" spans="1:9" s="124" customFormat="1" x14ac:dyDescent="0.3">
      <c r="A345" s="47"/>
      <c r="B345" s="47"/>
      <c r="C345" s="47"/>
      <c r="D345" s="47"/>
      <c r="E345" s="47"/>
      <c r="F345" s="47"/>
      <c r="G345" s="47"/>
      <c r="H345" s="47"/>
      <c r="I345" s="47"/>
    </row>
    <row r="346" spans="1:9" s="124" customFormat="1" x14ac:dyDescent="0.3">
      <c r="A346" s="47"/>
      <c r="B346" s="47"/>
      <c r="C346" s="47"/>
      <c r="D346" s="47"/>
      <c r="E346" s="47"/>
      <c r="F346" s="47"/>
      <c r="G346" s="47"/>
      <c r="H346" s="47"/>
      <c r="I346" s="47"/>
    </row>
    <row r="347" spans="1:9" s="124" customFormat="1" x14ac:dyDescent="0.3">
      <c r="A347" s="47"/>
      <c r="B347" s="47"/>
      <c r="C347" s="47"/>
      <c r="D347" s="47"/>
      <c r="E347" s="47"/>
      <c r="F347" s="47"/>
      <c r="G347" s="47"/>
      <c r="H347" s="47"/>
      <c r="I347" s="47"/>
    </row>
    <row r="348" spans="1:9" s="124" customFormat="1" x14ac:dyDescent="0.3">
      <c r="A348" s="47"/>
      <c r="B348" s="47"/>
      <c r="C348" s="47"/>
      <c r="D348" s="47"/>
      <c r="E348" s="47"/>
      <c r="F348" s="47"/>
      <c r="G348" s="47"/>
      <c r="H348" s="47"/>
      <c r="I348" s="47"/>
    </row>
    <row r="349" spans="1:9" s="124" customFormat="1" x14ac:dyDescent="0.3">
      <c r="A349" s="47"/>
      <c r="B349" s="47"/>
      <c r="C349" s="47"/>
      <c r="D349" s="47"/>
      <c r="E349" s="47"/>
      <c r="F349" s="47"/>
      <c r="G349" s="47"/>
      <c r="H349" s="47"/>
      <c r="I349" s="47"/>
    </row>
    <row r="350" spans="1:9" s="124" customFormat="1" x14ac:dyDescent="0.3">
      <c r="A350" s="47"/>
      <c r="B350" s="47"/>
      <c r="C350" s="47"/>
      <c r="D350" s="47"/>
      <c r="E350" s="47"/>
      <c r="F350" s="47"/>
      <c r="G350" s="47"/>
      <c r="H350" s="47"/>
      <c r="I350" s="47"/>
    </row>
    <row r="351" spans="1:9" s="124" customFormat="1" x14ac:dyDescent="0.3">
      <c r="A351" s="47"/>
      <c r="B351" s="47"/>
      <c r="C351" s="47"/>
      <c r="D351" s="47"/>
      <c r="E351" s="47"/>
      <c r="F351" s="47"/>
      <c r="G351" s="47"/>
      <c r="H351" s="47"/>
      <c r="I351" s="47"/>
    </row>
    <row r="352" spans="1:9" s="124" customFormat="1" x14ac:dyDescent="0.3">
      <c r="A352" s="47"/>
      <c r="B352" s="47"/>
      <c r="C352" s="47"/>
      <c r="D352" s="47"/>
      <c r="E352" s="47"/>
      <c r="F352" s="47"/>
      <c r="G352" s="47"/>
      <c r="H352" s="47"/>
      <c r="I352" s="47"/>
    </row>
    <row r="353" spans="1:9" s="124" customFormat="1" x14ac:dyDescent="0.3">
      <c r="A353" s="47"/>
      <c r="B353" s="47"/>
      <c r="C353" s="47"/>
      <c r="D353" s="47"/>
      <c r="E353" s="47"/>
      <c r="F353" s="47"/>
      <c r="G353" s="47"/>
      <c r="H353" s="47"/>
      <c r="I353" s="47"/>
    </row>
    <row r="354" spans="1:9" s="124" customFormat="1" x14ac:dyDescent="0.3">
      <c r="A354" s="47"/>
      <c r="B354" s="47"/>
      <c r="C354" s="47"/>
      <c r="D354" s="47"/>
      <c r="E354" s="47"/>
      <c r="F354" s="47"/>
      <c r="G354" s="47"/>
      <c r="H354" s="47"/>
      <c r="I354" s="47"/>
    </row>
    <row r="355" spans="1:9" s="124" customFormat="1" x14ac:dyDescent="0.3">
      <c r="A355" s="47"/>
      <c r="B355" s="47"/>
      <c r="C355" s="47"/>
      <c r="D355" s="47"/>
      <c r="E355" s="47"/>
      <c r="F355" s="47"/>
      <c r="G355" s="47"/>
      <c r="H355" s="47"/>
      <c r="I355" s="47"/>
    </row>
    <row r="356" spans="1:9" s="124" customFormat="1" x14ac:dyDescent="0.3">
      <c r="A356" s="47"/>
      <c r="B356" s="47"/>
      <c r="C356" s="47"/>
      <c r="D356" s="47"/>
      <c r="E356" s="47"/>
      <c r="F356" s="47"/>
      <c r="G356" s="47"/>
      <c r="H356" s="47"/>
      <c r="I356" s="47"/>
    </row>
    <row r="357" spans="1:9" s="124" customFormat="1" x14ac:dyDescent="0.3">
      <c r="A357" s="47"/>
      <c r="B357" s="47"/>
      <c r="C357" s="47"/>
      <c r="D357" s="47"/>
      <c r="E357" s="47"/>
      <c r="F357" s="47"/>
      <c r="G357" s="47"/>
      <c r="H357" s="47"/>
      <c r="I357" s="47"/>
    </row>
    <row r="358" spans="1:9" s="124" customFormat="1" x14ac:dyDescent="0.3">
      <c r="A358" s="47"/>
      <c r="B358" s="47"/>
      <c r="C358" s="47"/>
      <c r="D358" s="47"/>
      <c r="E358" s="47"/>
      <c r="F358" s="47"/>
      <c r="G358" s="47"/>
      <c r="H358" s="47"/>
      <c r="I358" s="47"/>
    </row>
    <row r="359" spans="1:9" s="124" customFormat="1" x14ac:dyDescent="0.3">
      <c r="A359" s="47"/>
      <c r="B359" s="47"/>
      <c r="C359" s="47"/>
      <c r="D359" s="47"/>
      <c r="E359" s="47"/>
      <c r="F359" s="47"/>
      <c r="G359" s="47"/>
      <c r="H359" s="47"/>
      <c r="I359" s="47"/>
    </row>
    <row r="360" spans="1:9" s="124" customFormat="1" x14ac:dyDescent="0.3">
      <c r="A360" s="47"/>
      <c r="B360" s="47"/>
      <c r="C360" s="47"/>
      <c r="D360" s="47"/>
      <c r="E360" s="47"/>
      <c r="F360" s="47"/>
      <c r="G360" s="47"/>
      <c r="H360" s="47"/>
      <c r="I360" s="47"/>
    </row>
    <row r="361" spans="1:9" s="124" customFormat="1" x14ac:dyDescent="0.3">
      <c r="A361" s="47"/>
      <c r="B361" s="47"/>
      <c r="C361" s="47"/>
      <c r="D361" s="47"/>
      <c r="E361" s="47"/>
      <c r="F361" s="47"/>
      <c r="G361" s="47"/>
      <c r="H361" s="47"/>
      <c r="I361" s="47"/>
    </row>
    <row r="362" spans="1:9" s="124" customFormat="1" x14ac:dyDescent="0.3">
      <c r="A362" s="47"/>
      <c r="B362" s="47"/>
      <c r="C362" s="47"/>
      <c r="D362" s="47"/>
      <c r="E362" s="47"/>
      <c r="F362" s="47"/>
      <c r="G362" s="47"/>
      <c r="H362" s="47"/>
      <c r="I362" s="47"/>
    </row>
    <row r="363" spans="1:9" s="124" customFormat="1" x14ac:dyDescent="0.3">
      <c r="A363" s="47"/>
      <c r="B363" s="47"/>
      <c r="C363" s="47"/>
      <c r="D363" s="47"/>
      <c r="E363" s="47"/>
      <c r="F363" s="47"/>
      <c r="G363" s="47"/>
      <c r="H363" s="47"/>
      <c r="I363" s="47"/>
    </row>
    <row r="364" spans="1:9" s="124" customFormat="1" x14ac:dyDescent="0.3">
      <c r="A364" s="47"/>
      <c r="B364" s="47"/>
      <c r="C364" s="47"/>
      <c r="D364" s="47"/>
      <c r="E364" s="47"/>
      <c r="F364" s="47"/>
      <c r="G364" s="47"/>
      <c r="H364" s="47"/>
      <c r="I364" s="47"/>
    </row>
    <row r="365" spans="1:9" s="124" customFormat="1" x14ac:dyDescent="0.3">
      <c r="A365" s="47"/>
      <c r="B365" s="47"/>
      <c r="C365" s="47"/>
      <c r="D365" s="47"/>
      <c r="E365" s="47"/>
      <c r="F365" s="47"/>
      <c r="G365" s="47"/>
      <c r="H365" s="47"/>
      <c r="I365" s="47"/>
    </row>
    <row r="366" spans="1:9" s="124" customFormat="1" x14ac:dyDescent="0.3">
      <c r="A366" s="47"/>
      <c r="B366" s="47"/>
      <c r="C366" s="47"/>
      <c r="D366" s="47"/>
      <c r="E366" s="47"/>
      <c r="F366" s="47"/>
      <c r="G366" s="47"/>
      <c r="H366" s="47"/>
      <c r="I366" s="47"/>
    </row>
    <row r="367" spans="1:9" s="124" customFormat="1" x14ac:dyDescent="0.3">
      <c r="A367" s="47"/>
      <c r="B367" s="47"/>
      <c r="C367" s="47"/>
      <c r="D367" s="47"/>
      <c r="E367" s="47"/>
      <c r="F367" s="47"/>
      <c r="G367" s="47"/>
      <c r="H367" s="47"/>
      <c r="I367" s="47"/>
    </row>
    <row r="368" spans="1:9" s="124" customFormat="1" x14ac:dyDescent="0.3">
      <c r="A368" s="47"/>
      <c r="B368" s="47"/>
      <c r="C368" s="47"/>
      <c r="D368" s="47"/>
      <c r="E368" s="47"/>
      <c r="F368" s="47"/>
      <c r="G368" s="47"/>
      <c r="H368" s="47"/>
      <c r="I368" s="47"/>
    </row>
    <row r="369" spans="1:9" s="124" customFormat="1" x14ac:dyDescent="0.3">
      <c r="A369" s="47"/>
      <c r="B369" s="47"/>
      <c r="C369" s="47"/>
      <c r="D369" s="47"/>
      <c r="E369" s="47"/>
      <c r="F369" s="47"/>
      <c r="G369" s="47"/>
      <c r="H369" s="47"/>
      <c r="I369" s="47"/>
    </row>
    <row r="370" spans="1:9" s="124" customFormat="1" x14ac:dyDescent="0.3">
      <c r="A370" s="47"/>
      <c r="B370" s="47"/>
      <c r="C370" s="47"/>
      <c r="D370" s="47"/>
      <c r="E370" s="47"/>
      <c r="F370" s="47"/>
      <c r="G370" s="47"/>
      <c r="H370" s="47"/>
      <c r="I370" s="47"/>
    </row>
    <row r="371" spans="1:9" s="124" customFormat="1" x14ac:dyDescent="0.3">
      <c r="A371" s="47"/>
      <c r="B371" s="47"/>
      <c r="C371" s="47"/>
      <c r="D371" s="47"/>
      <c r="E371" s="47"/>
      <c r="F371" s="47"/>
      <c r="G371" s="47"/>
      <c r="H371" s="47"/>
      <c r="I371" s="47"/>
    </row>
    <row r="372" spans="1:9" s="124" customFormat="1" x14ac:dyDescent="0.3">
      <c r="A372" s="47"/>
      <c r="B372" s="47"/>
      <c r="C372" s="47"/>
      <c r="D372" s="47"/>
      <c r="E372" s="47"/>
      <c r="F372" s="47"/>
      <c r="G372" s="47"/>
      <c r="H372" s="47"/>
      <c r="I372" s="47"/>
    </row>
    <row r="373" spans="1:9" s="124" customFormat="1" x14ac:dyDescent="0.3">
      <c r="A373" s="47"/>
      <c r="B373" s="47"/>
      <c r="C373" s="47"/>
      <c r="D373" s="47"/>
      <c r="E373" s="47"/>
      <c r="F373" s="47"/>
      <c r="G373" s="47"/>
      <c r="H373" s="47"/>
      <c r="I373" s="47"/>
    </row>
    <row r="374" spans="1:9" s="124" customFormat="1" x14ac:dyDescent="0.3">
      <c r="A374" s="47"/>
      <c r="B374" s="47"/>
      <c r="C374" s="47"/>
      <c r="D374" s="47"/>
      <c r="E374" s="47"/>
      <c r="F374" s="47"/>
      <c r="G374" s="47"/>
      <c r="H374" s="47"/>
      <c r="I374" s="47"/>
    </row>
    <row r="375" spans="1:9" s="124" customFormat="1" x14ac:dyDescent="0.3">
      <c r="A375" s="47"/>
      <c r="B375" s="47"/>
      <c r="C375" s="47"/>
      <c r="D375" s="47"/>
      <c r="E375" s="47"/>
      <c r="F375" s="47"/>
      <c r="G375" s="47"/>
      <c r="H375" s="47"/>
      <c r="I375" s="47"/>
    </row>
    <row r="376" spans="1:9" s="124" customFormat="1" x14ac:dyDescent="0.3">
      <c r="A376" s="47"/>
      <c r="B376" s="47"/>
      <c r="C376" s="47"/>
      <c r="D376" s="47"/>
      <c r="E376" s="47"/>
      <c r="F376" s="47"/>
      <c r="G376" s="47"/>
      <c r="H376" s="47"/>
      <c r="I376" s="47"/>
    </row>
  </sheetData>
  <mergeCells count="6">
    <mergeCell ref="B75:E75"/>
    <mergeCell ref="B100:H100"/>
    <mergeCell ref="B79:H79"/>
    <mergeCell ref="B124:E124"/>
    <mergeCell ref="B125:E125"/>
    <mergeCell ref="B76:E76"/>
  </mergeCells>
  <pageMargins left="0.7" right="0.7" top="0.75" bottom="0.75" header="0.3" footer="0.3"/>
  <pageSetup scale="3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pageSetUpPr fitToPage="1"/>
  </sheetPr>
  <dimension ref="A1:AT1069"/>
  <sheetViews>
    <sheetView topLeftCell="A7" zoomScale="70" zoomScaleNormal="70" workbookViewId="0">
      <selection activeCell="J23" sqref="J23"/>
    </sheetView>
  </sheetViews>
  <sheetFormatPr defaultColWidth="9.1796875" defaultRowHeight="13" x14ac:dyDescent="0.3"/>
  <cols>
    <col min="1" max="1" width="48.1796875" style="47" customWidth="1"/>
    <col min="2" max="2" width="12" style="47" bestFit="1" customWidth="1"/>
    <col min="3" max="3" width="14.7265625" style="47" bestFit="1" customWidth="1"/>
    <col min="4" max="4" width="18" style="47" customWidth="1"/>
    <col min="5" max="5" width="21.453125" style="47" customWidth="1"/>
    <col min="6" max="6" width="13.453125" style="47" bestFit="1" customWidth="1"/>
    <col min="7" max="7" width="14.7265625" style="47" bestFit="1" customWidth="1"/>
    <col min="8" max="8" width="12.54296875" style="47" bestFit="1" customWidth="1"/>
    <col min="9" max="9" width="12.54296875" style="47" customWidth="1"/>
    <col min="10" max="10" width="10.26953125" style="47" bestFit="1" customWidth="1"/>
    <col min="11" max="11" width="19.1796875" style="47" bestFit="1" customWidth="1"/>
    <col min="12" max="12" width="12" style="47" bestFit="1" customWidth="1"/>
    <col min="13" max="13" width="11" style="47" bestFit="1" customWidth="1"/>
    <col min="14" max="14" width="11.54296875" style="47" bestFit="1" customWidth="1"/>
    <col min="15" max="26" width="11.54296875" style="47" customWidth="1"/>
    <col min="27" max="27" width="37.1796875" style="47" bestFit="1" customWidth="1"/>
    <col min="28" max="28" width="27" style="47" customWidth="1"/>
    <col min="29" max="36" width="2.54296875" style="47" customWidth="1"/>
    <col min="37" max="42" width="2.54296875" style="47" bestFit="1" customWidth="1"/>
    <col min="43" max="16384" width="9.1796875" style="47"/>
  </cols>
  <sheetData>
    <row r="1" spans="1:46" x14ac:dyDescent="0.3">
      <c r="A1" s="128"/>
      <c r="B1" s="129"/>
      <c r="C1" s="129"/>
      <c r="D1" s="130"/>
      <c r="E1" s="129"/>
      <c r="F1" s="129"/>
      <c r="G1" s="129"/>
      <c r="H1" s="129"/>
      <c r="I1" s="129"/>
      <c r="J1" s="129"/>
      <c r="K1" s="129"/>
      <c r="L1" s="130"/>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row>
    <row r="2" spans="1:46" x14ac:dyDescent="0.3">
      <c r="A2" s="131"/>
      <c r="B2" s="80"/>
      <c r="C2" s="45"/>
      <c r="D2" s="43"/>
      <c r="E2" s="45"/>
      <c r="F2" s="45"/>
      <c r="G2" s="45"/>
      <c r="H2" s="45"/>
      <c r="I2" s="45"/>
      <c r="J2" s="45"/>
      <c r="K2" s="45"/>
      <c r="L2" s="43"/>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row>
    <row r="3" spans="1:46" ht="9" customHeight="1" x14ac:dyDescent="0.3">
      <c r="A3" s="123"/>
      <c r="B3" s="123"/>
    </row>
    <row r="4" spans="1:46" ht="12.75" customHeight="1" x14ac:dyDescent="0.3"/>
    <row r="5" spans="1:46" ht="60.75" customHeight="1" x14ac:dyDescent="0.3"/>
    <row r="6" spans="1:46" ht="54.75" customHeight="1" x14ac:dyDescent="0.3">
      <c r="A6" s="132"/>
      <c r="B6" s="132"/>
      <c r="C6" s="369" t="s">
        <v>294</v>
      </c>
      <c r="D6" s="370"/>
      <c r="E6" s="369" t="s">
        <v>295</v>
      </c>
      <c r="F6" s="370"/>
      <c r="G6" s="369" t="s">
        <v>296</v>
      </c>
      <c r="H6" s="370"/>
      <c r="I6" s="369" t="s">
        <v>297</v>
      </c>
      <c r="J6" s="370"/>
      <c r="AS6" s="84" t="s">
        <v>20</v>
      </c>
    </row>
    <row r="7" spans="1:46" ht="125.25" customHeight="1" x14ac:dyDescent="0.3">
      <c r="A7" s="350" t="s">
        <v>126</v>
      </c>
      <c r="B7" s="133"/>
      <c r="C7" s="58" t="s">
        <v>298</v>
      </c>
      <c r="D7" s="133" t="s">
        <v>299</v>
      </c>
      <c r="E7" s="58" t="s">
        <v>298</v>
      </c>
      <c r="F7" s="133" t="s">
        <v>299</v>
      </c>
      <c r="G7" s="58" t="s">
        <v>298</v>
      </c>
      <c r="H7" s="133" t="s">
        <v>299</v>
      </c>
      <c r="I7" s="290" t="s">
        <v>298</v>
      </c>
      <c r="J7" s="291" t="s">
        <v>299</v>
      </c>
      <c r="K7" s="291" t="s">
        <v>300</v>
      </c>
      <c r="AS7" s="84" t="s">
        <v>20</v>
      </c>
    </row>
    <row r="8" spans="1:46" ht="14.25" customHeight="1" x14ac:dyDescent="0.3">
      <c r="A8" s="371"/>
      <c r="B8" s="59"/>
      <c r="C8" s="135">
        <v>1</v>
      </c>
      <c r="D8" s="135">
        <f>C8+1</f>
        <v>2</v>
      </c>
      <c r="E8" s="135">
        <f t="shared" ref="E8:K8" si="0">D8+1</f>
        <v>3</v>
      </c>
      <c r="F8" s="135">
        <f t="shared" si="0"/>
        <v>4</v>
      </c>
      <c r="G8" s="135">
        <f t="shared" si="0"/>
        <v>5</v>
      </c>
      <c r="H8" s="135">
        <f t="shared" si="0"/>
        <v>6</v>
      </c>
      <c r="I8" s="135">
        <f t="shared" si="0"/>
        <v>7</v>
      </c>
      <c r="J8" s="135">
        <f t="shared" si="0"/>
        <v>8</v>
      </c>
      <c r="K8" s="135">
        <f t="shared" si="0"/>
        <v>9</v>
      </c>
      <c r="AS8" s="84" t="s">
        <v>20</v>
      </c>
    </row>
    <row r="9" spans="1:46" x14ac:dyDescent="0.3">
      <c r="A9" s="136" t="s">
        <v>301</v>
      </c>
      <c r="B9" s="93">
        <v>1</v>
      </c>
      <c r="C9" s="138" t="s">
        <v>302</v>
      </c>
      <c r="D9" s="137">
        <v>1</v>
      </c>
      <c r="E9" s="138" t="s">
        <v>302</v>
      </c>
      <c r="F9" s="137">
        <v>1.5</v>
      </c>
      <c r="G9" s="138" t="s">
        <v>303</v>
      </c>
      <c r="H9" s="137">
        <v>1</v>
      </c>
      <c r="I9" s="138" t="s">
        <v>302</v>
      </c>
      <c r="J9" s="289">
        <v>1.5</v>
      </c>
      <c r="K9" s="137" t="s">
        <v>304</v>
      </c>
      <c r="AS9" s="84" t="s">
        <v>20</v>
      </c>
    </row>
    <row r="10" spans="1:46" x14ac:dyDescent="0.3">
      <c r="A10" s="139" t="s">
        <v>305</v>
      </c>
      <c r="B10" s="93">
        <f t="shared" ref="B10:B54" si="1">B9+1</f>
        <v>2</v>
      </c>
      <c r="C10" s="138" t="s">
        <v>302</v>
      </c>
      <c r="D10" s="137">
        <v>1</v>
      </c>
      <c r="E10" s="138" t="s">
        <v>302</v>
      </c>
      <c r="F10" s="137">
        <v>1.5</v>
      </c>
      <c r="G10" s="138" t="s">
        <v>303</v>
      </c>
      <c r="H10" s="137">
        <v>1</v>
      </c>
      <c r="I10" s="138" t="s">
        <v>302</v>
      </c>
      <c r="J10" s="289">
        <f t="shared" ref="J10:J16" si="2">F10</f>
        <v>1.5</v>
      </c>
      <c r="K10" s="137" t="s">
        <v>304</v>
      </c>
      <c r="AS10" s="84" t="s">
        <v>20</v>
      </c>
    </row>
    <row r="11" spans="1:46" x14ac:dyDescent="0.3">
      <c r="A11" s="139" t="s">
        <v>306</v>
      </c>
      <c r="B11" s="93">
        <f t="shared" si="1"/>
        <v>3</v>
      </c>
      <c r="C11" s="138" t="s">
        <v>302</v>
      </c>
      <c r="D11" s="137">
        <v>1</v>
      </c>
      <c r="E11" s="138" t="s">
        <v>302</v>
      </c>
      <c r="F11" s="137">
        <v>1.5</v>
      </c>
      <c r="G11" s="138" t="s">
        <v>303</v>
      </c>
      <c r="H11" s="137">
        <v>1</v>
      </c>
      <c r="I11" s="138" t="s">
        <v>302</v>
      </c>
      <c r="J11" s="289">
        <f t="shared" si="2"/>
        <v>1.5</v>
      </c>
      <c r="K11" s="137" t="s">
        <v>304</v>
      </c>
      <c r="AS11" s="84" t="s">
        <v>20</v>
      </c>
    </row>
    <row r="12" spans="1:46" x14ac:dyDescent="0.3">
      <c r="A12" s="139" t="s">
        <v>307</v>
      </c>
      <c r="B12" s="93">
        <f t="shared" si="1"/>
        <v>4</v>
      </c>
      <c r="C12" s="138" t="s">
        <v>302</v>
      </c>
      <c r="D12" s="137">
        <v>1</v>
      </c>
      <c r="E12" s="138" t="s">
        <v>302</v>
      </c>
      <c r="F12" s="137">
        <v>1.5</v>
      </c>
      <c r="G12" s="138" t="s">
        <v>303</v>
      </c>
      <c r="H12" s="137">
        <v>1</v>
      </c>
      <c r="I12" s="138" t="s">
        <v>302</v>
      </c>
      <c r="J12" s="289">
        <f t="shared" si="2"/>
        <v>1.5</v>
      </c>
      <c r="K12" s="137" t="s">
        <v>304</v>
      </c>
      <c r="AS12" s="84" t="s">
        <v>20</v>
      </c>
    </row>
    <row r="13" spans="1:46" x14ac:dyDescent="0.3">
      <c r="A13" s="139" t="s">
        <v>308</v>
      </c>
      <c r="B13" s="93">
        <f t="shared" si="1"/>
        <v>5</v>
      </c>
      <c r="C13" s="138" t="s">
        <v>302</v>
      </c>
      <c r="D13" s="137">
        <v>1</v>
      </c>
      <c r="E13" s="138" t="s">
        <v>302</v>
      </c>
      <c r="F13" s="137">
        <v>1</v>
      </c>
      <c r="G13" s="138" t="s">
        <v>303</v>
      </c>
      <c r="H13" s="137">
        <v>1</v>
      </c>
      <c r="I13" s="138" t="s">
        <v>302</v>
      </c>
      <c r="J13" s="289">
        <f t="shared" si="2"/>
        <v>1</v>
      </c>
      <c r="K13" s="137" t="s">
        <v>304</v>
      </c>
      <c r="AS13" s="84" t="s">
        <v>20</v>
      </c>
    </row>
    <row r="14" spans="1:46" x14ac:dyDescent="0.3">
      <c r="A14" s="139" t="s">
        <v>309</v>
      </c>
      <c r="B14" s="93">
        <f t="shared" si="1"/>
        <v>6</v>
      </c>
      <c r="C14" s="138" t="s">
        <v>302</v>
      </c>
      <c r="D14" s="137">
        <v>1</v>
      </c>
      <c r="E14" s="138" t="s">
        <v>302</v>
      </c>
      <c r="F14" s="137">
        <v>1</v>
      </c>
      <c r="G14" s="138" t="s">
        <v>303</v>
      </c>
      <c r="H14" s="137">
        <v>1</v>
      </c>
      <c r="I14" s="138" t="s">
        <v>302</v>
      </c>
      <c r="J14" s="289">
        <f t="shared" si="2"/>
        <v>1</v>
      </c>
      <c r="K14" s="137" t="s">
        <v>304</v>
      </c>
      <c r="AS14" s="84" t="s">
        <v>20</v>
      </c>
    </row>
    <row r="15" spans="1:46" x14ac:dyDescent="0.3">
      <c r="A15" s="139" t="s">
        <v>310</v>
      </c>
      <c r="B15" s="93">
        <f t="shared" si="1"/>
        <v>7</v>
      </c>
      <c r="C15" s="138" t="s">
        <v>302</v>
      </c>
      <c r="D15" s="137">
        <v>1</v>
      </c>
      <c r="E15" s="138" t="s">
        <v>302</v>
      </c>
      <c r="F15" s="137">
        <v>1</v>
      </c>
      <c r="G15" s="138" t="s">
        <v>303</v>
      </c>
      <c r="H15" s="137">
        <v>1</v>
      </c>
      <c r="I15" s="138" t="s">
        <v>302</v>
      </c>
      <c r="J15" s="289">
        <f t="shared" si="2"/>
        <v>1</v>
      </c>
      <c r="K15" s="137" t="s">
        <v>304</v>
      </c>
      <c r="AS15" s="84" t="s">
        <v>20</v>
      </c>
    </row>
    <row r="16" spans="1:46" x14ac:dyDescent="0.3">
      <c r="A16" s="139" t="s">
        <v>311</v>
      </c>
      <c r="B16" s="93">
        <f t="shared" si="1"/>
        <v>8</v>
      </c>
      <c r="C16" s="138" t="s">
        <v>302</v>
      </c>
      <c r="D16" s="137">
        <v>1</v>
      </c>
      <c r="E16" s="138" t="s">
        <v>302</v>
      </c>
      <c r="F16" s="137">
        <v>1.5</v>
      </c>
      <c r="G16" s="138" t="s">
        <v>303</v>
      </c>
      <c r="H16" s="137">
        <v>1</v>
      </c>
      <c r="I16" s="138" t="s">
        <v>302</v>
      </c>
      <c r="J16" s="289">
        <f t="shared" si="2"/>
        <v>1.5</v>
      </c>
      <c r="K16" s="137" t="s">
        <v>304</v>
      </c>
      <c r="AS16" s="84" t="s">
        <v>20</v>
      </c>
    </row>
    <row r="17" spans="1:45" x14ac:dyDescent="0.3">
      <c r="A17" s="139" t="s">
        <v>312</v>
      </c>
      <c r="B17" s="93">
        <f t="shared" si="1"/>
        <v>9</v>
      </c>
      <c r="C17" s="138" t="s">
        <v>302</v>
      </c>
      <c r="D17" s="137">
        <v>1</v>
      </c>
      <c r="E17" s="138" t="s">
        <v>302</v>
      </c>
      <c r="F17" s="137">
        <v>1</v>
      </c>
      <c r="G17" s="138" t="s">
        <v>303</v>
      </c>
      <c r="H17" s="137">
        <v>0.15</v>
      </c>
      <c r="I17" s="138" t="s">
        <v>303</v>
      </c>
      <c r="J17" s="137">
        <v>0.254</v>
      </c>
      <c r="K17" s="137" t="s">
        <v>304</v>
      </c>
      <c r="AS17" s="84" t="s">
        <v>20</v>
      </c>
    </row>
    <row r="18" spans="1:45" x14ac:dyDescent="0.3">
      <c r="A18" s="139" t="s">
        <v>313</v>
      </c>
      <c r="B18" s="93">
        <f t="shared" si="1"/>
        <v>10</v>
      </c>
      <c r="C18" s="138" t="s">
        <v>302</v>
      </c>
      <c r="D18" s="137">
        <v>1</v>
      </c>
      <c r="E18" s="138" t="s">
        <v>302</v>
      </c>
      <c r="F18" s="137">
        <v>1</v>
      </c>
      <c r="G18" s="138" t="s">
        <v>303</v>
      </c>
      <c r="H18" s="137">
        <v>0.28000000000000003</v>
      </c>
      <c r="I18" s="138" t="s">
        <v>303</v>
      </c>
      <c r="J18" s="137">
        <v>0.53200000000000003</v>
      </c>
      <c r="K18" s="137" t="s">
        <v>304</v>
      </c>
      <c r="AS18" s="84" t="s">
        <v>20</v>
      </c>
    </row>
    <row r="19" spans="1:45" x14ac:dyDescent="0.3">
      <c r="A19" s="139" t="s">
        <v>314</v>
      </c>
      <c r="B19" s="93">
        <f t="shared" si="1"/>
        <v>11</v>
      </c>
      <c r="C19" s="138" t="s">
        <v>302</v>
      </c>
      <c r="D19" s="137">
        <v>1</v>
      </c>
      <c r="E19" s="138" t="s">
        <v>302</v>
      </c>
      <c r="F19" s="137">
        <v>1</v>
      </c>
      <c r="G19" s="138" t="s">
        <v>303</v>
      </c>
      <c r="H19" s="137">
        <v>0.44</v>
      </c>
      <c r="I19" s="138" t="s">
        <v>303</v>
      </c>
      <c r="J19" s="137">
        <v>0.82</v>
      </c>
      <c r="K19" s="137" t="s">
        <v>304</v>
      </c>
      <c r="AS19" s="84" t="s">
        <v>20</v>
      </c>
    </row>
    <row r="20" spans="1:45" x14ac:dyDescent="0.3">
      <c r="A20" s="139" t="s">
        <v>315</v>
      </c>
      <c r="B20" s="93">
        <f t="shared" si="1"/>
        <v>12</v>
      </c>
      <c r="C20" s="138" t="s">
        <v>302</v>
      </c>
      <c r="D20" s="137">
        <v>1</v>
      </c>
      <c r="E20" s="138" t="s">
        <v>302</v>
      </c>
      <c r="F20" s="137">
        <v>1</v>
      </c>
      <c r="G20" s="138" t="s">
        <v>303</v>
      </c>
      <c r="H20" s="137">
        <v>0.44</v>
      </c>
      <c r="I20" s="138" t="s">
        <v>303</v>
      </c>
      <c r="J20" s="137">
        <v>0.82</v>
      </c>
      <c r="K20" s="137" t="s">
        <v>304</v>
      </c>
      <c r="AS20" s="84" t="s">
        <v>20</v>
      </c>
    </row>
    <row r="21" spans="1:45" x14ac:dyDescent="0.3">
      <c r="A21" s="139" t="s">
        <v>316</v>
      </c>
      <c r="B21" s="93">
        <f t="shared" si="1"/>
        <v>13</v>
      </c>
      <c r="C21" s="138" t="s">
        <v>302</v>
      </c>
      <c r="D21" s="137">
        <v>1</v>
      </c>
      <c r="E21" s="138" t="s">
        <v>302</v>
      </c>
      <c r="F21" s="137">
        <v>1</v>
      </c>
      <c r="G21" s="138" t="s">
        <v>303</v>
      </c>
      <c r="H21" s="137">
        <v>1.01</v>
      </c>
      <c r="I21" s="138" t="s">
        <v>303</v>
      </c>
      <c r="J21" s="137">
        <v>1.7410000000000001</v>
      </c>
      <c r="K21" s="137" t="s">
        <v>304</v>
      </c>
      <c r="AS21" s="84" t="s">
        <v>20</v>
      </c>
    </row>
    <row r="22" spans="1:45" x14ac:dyDescent="0.3">
      <c r="A22" s="139" t="s">
        <v>317</v>
      </c>
      <c r="B22" s="93">
        <f t="shared" si="1"/>
        <v>14</v>
      </c>
      <c r="C22" s="138" t="s">
        <v>302</v>
      </c>
      <c r="D22" s="137">
        <v>1</v>
      </c>
      <c r="E22" s="138" t="s">
        <v>302</v>
      </c>
      <c r="F22" s="137">
        <v>1</v>
      </c>
      <c r="G22" s="138" t="s">
        <v>303</v>
      </c>
      <c r="H22" s="137">
        <v>1.21</v>
      </c>
      <c r="I22" s="138" t="s">
        <v>303</v>
      </c>
      <c r="J22" s="137">
        <v>2.3180000000000001</v>
      </c>
      <c r="K22" s="137" t="s">
        <v>304</v>
      </c>
      <c r="AS22" s="84" t="s">
        <v>20</v>
      </c>
    </row>
    <row r="23" spans="1:45" x14ac:dyDescent="0.3">
      <c r="A23" s="139" t="s">
        <v>318</v>
      </c>
      <c r="B23" s="93">
        <f t="shared" si="1"/>
        <v>15</v>
      </c>
      <c r="C23" s="138" t="s">
        <v>302</v>
      </c>
      <c r="D23" s="137">
        <v>1</v>
      </c>
      <c r="E23" s="138" t="s">
        <v>302</v>
      </c>
      <c r="F23" s="137">
        <v>1</v>
      </c>
      <c r="G23" s="138" t="s">
        <v>303</v>
      </c>
      <c r="H23" s="137">
        <v>0.71699999999999997</v>
      </c>
      <c r="I23" s="138" t="s">
        <v>303</v>
      </c>
      <c r="J23" s="137">
        <v>1.236</v>
      </c>
      <c r="K23" s="137" t="s">
        <v>304</v>
      </c>
      <c r="AS23" s="84" t="s">
        <v>20</v>
      </c>
    </row>
    <row r="24" spans="1:45" x14ac:dyDescent="0.3">
      <c r="A24" s="139" t="s">
        <v>319</v>
      </c>
      <c r="B24" s="93">
        <f t="shared" si="1"/>
        <v>16</v>
      </c>
      <c r="C24" s="138" t="s">
        <v>302</v>
      </c>
      <c r="D24" s="137">
        <v>1</v>
      </c>
      <c r="E24" s="138" t="s">
        <v>302</v>
      </c>
      <c r="F24" s="137">
        <v>1</v>
      </c>
      <c r="G24" s="138" t="s">
        <v>303</v>
      </c>
      <c r="H24" s="137">
        <v>0.31</v>
      </c>
      <c r="I24" s="138" t="s">
        <v>303</v>
      </c>
      <c r="J24" s="137">
        <v>0.53700000000000003</v>
      </c>
      <c r="K24" s="137" t="s">
        <v>304</v>
      </c>
      <c r="AS24" s="84" t="s">
        <v>20</v>
      </c>
    </row>
    <row r="25" spans="1:45" x14ac:dyDescent="0.3">
      <c r="A25" s="139" t="s">
        <v>320</v>
      </c>
      <c r="B25" s="93">
        <f t="shared" si="1"/>
        <v>17</v>
      </c>
      <c r="C25" s="138" t="s">
        <v>302</v>
      </c>
      <c r="D25" s="137">
        <v>1</v>
      </c>
      <c r="E25" s="138" t="s">
        <v>302</v>
      </c>
      <c r="F25" s="137">
        <v>1</v>
      </c>
      <c r="G25" s="138" t="s">
        <v>303</v>
      </c>
      <c r="H25" s="137">
        <v>0.47</v>
      </c>
      <c r="I25" s="138" t="s">
        <v>303</v>
      </c>
      <c r="J25" s="137">
        <v>0.89200000000000002</v>
      </c>
      <c r="K25" s="137" t="s">
        <v>304</v>
      </c>
      <c r="AS25" s="84" t="s">
        <v>20</v>
      </c>
    </row>
    <row r="26" spans="1:45" x14ac:dyDescent="0.3">
      <c r="A26" s="139" t="s">
        <v>321</v>
      </c>
      <c r="B26" s="93">
        <f t="shared" si="1"/>
        <v>18</v>
      </c>
      <c r="C26" s="138" t="s">
        <v>302</v>
      </c>
      <c r="D26" s="137">
        <v>1</v>
      </c>
      <c r="E26" s="138" t="s">
        <v>302</v>
      </c>
      <c r="F26" s="137">
        <v>1</v>
      </c>
      <c r="G26" s="138" t="s">
        <v>303</v>
      </c>
      <c r="H26" s="137">
        <v>0.31</v>
      </c>
      <c r="I26" s="138" t="s">
        <v>303</v>
      </c>
      <c r="J26" s="137">
        <v>0.53700000000000003</v>
      </c>
      <c r="K26" s="137" t="s">
        <v>304</v>
      </c>
      <c r="AS26" s="84" t="s">
        <v>20</v>
      </c>
    </row>
    <row r="27" spans="1:45" x14ac:dyDescent="0.3">
      <c r="A27" s="139" t="s">
        <v>322</v>
      </c>
      <c r="B27" s="93">
        <f t="shared" si="1"/>
        <v>19</v>
      </c>
      <c r="C27" s="138" t="s">
        <v>302</v>
      </c>
      <c r="D27" s="137">
        <v>1</v>
      </c>
      <c r="E27" s="138" t="s">
        <v>302</v>
      </c>
      <c r="F27" s="137">
        <v>1</v>
      </c>
      <c r="G27" s="138" t="s">
        <v>303</v>
      </c>
      <c r="H27" s="137">
        <v>0.47</v>
      </c>
      <c r="I27" s="138" t="s">
        <v>303</v>
      </c>
      <c r="J27" s="137">
        <v>0.89200000000000002</v>
      </c>
      <c r="K27" s="137" t="s">
        <v>304</v>
      </c>
      <c r="AS27" s="84" t="s">
        <v>20</v>
      </c>
    </row>
    <row r="28" spans="1:45" x14ac:dyDescent="0.3">
      <c r="A28" s="139" t="s">
        <v>323</v>
      </c>
      <c r="B28" s="93">
        <f t="shared" si="1"/>
        <v>20</v>
      </c>
      <c r="C28" s="138" t="s">
        <v>302</v>
      </c>
      <c r="D28" s="137">
        <v>1</v>
      </c>
      <c r="E28" s="138" t="s">
        <v>302</v>
      </c>
      <c r="F28" s="137">
        <v>1</v>
      </c>
      <c r="G28" s="138" t="s">
        <v>303</v>
      </c>
      <c r="H28" s="137">
        <v>0.3</v>
      </c>
      <c r="I28" s="138" t="s">
        <v>303</v>
      </c>
      <c r="J28" s="137">
        <v>0.55700000000000005</v>
      </c>
      <c r="K28" s="137" t="s">
        <v>304</v>
      </c>
      <c r="AS28" s="84" t="s">
        <v>20</v>
      </c>
    </row>
    <row r="29" spans="1:45" x14ac:dyDescent="0.3">
      <c r="A29" s="139" t="s">
        <v>324</v>
      </c>
      <c r="B29" s="93">
        <f t="shared" si="1"/>
        <v>21</v>
      </c>
      <c r="C29" s="138" t="s">
        <v>302</v>
      </c>
      <c r="D29" s="137">
        <v>1</v>
      </c>
      <c r="E29" s="138" t="s">
        <v>302</v>
      </c>
      <c r="F29" s="137">
        <v>1</v>
      </c>
      <c r="G29" s="138" t="s">
        <v>303</v>
      </c>
      <c r="H29" s="137">
        <v>0.16</v>
      </c>
      <c r="I29" s="138" t="s">
        <v>303</v>
      </c>
      <c r="J29" s="137">
        <v>0.27600000000000002</v>
      </c>
      <c r="K29" s="137" t="s">
        <v>304</v>
      </c>
      <c r="AS29" s="84" t="s">
        <v>20</v>
      </c>
    </row>
    <row r="30" spans="1:45" x14ac:dyDescent="0.3">
      <c r="A30" s="139" t="s">
        <v>325</v>
      </c>
      <c r="B30" s="93">
        <f t="shared" si="1"/>
        <v>22</v>
      </c>
      <c r="C30" s="138" t="s">
        <v>302</v>
      </c>
      <c r="D30" s="137">
        <v>1</v>
      </c>
      <c r="E30" s="138" t="s">
        <v>302</v>
      </c>
      <c r="F30" s="137">
        <v>1</v>
      </c>
      <c r="G30" s="138" t="s">
        <v>303</v>
      </c>
      <c r="H30" s="137">
        <v>0.56000000000000005</v>
      </c>
      <c r="I30" s="138" t="s">
        <v>303</v>
      </c>
      <c r="J30" s="137">
        <v>1.0669999999999999</v>
      </c>
      <c r="K30" s="137" t="s">
        <v>304</v>
      </c>
      <c r="AS30" s="84" t="s">
        <v>20</v>
      </c>
    </row>
    <row r="31" spans="1:45" x14ac:dyDescent="0.3">
      <c r="A31" s="139" t="s">
        <v>326</v>
      </c>
      <c r="B31" s="93">
        <f t="shared" si="1"/>
        <v>23</v>
      </c>
      <c r="C31" s="138" t="s">
        <v>302</v>
      </c>
      <c r="D31" s="137">
        <v>1</v>
      </c>
      <c r="E31" s="138" t="s">
        <v>302</v>
      </c>
      <c r="F31" s="137">
        <v>1</v>
      </c>
      <c r="G31" s="138" t="s">
        <v>303</v>
      </c>
      <c r="H31" s="137">
        <v>1</v>
      </c>
      <c r="I31" s="138" t="s">
        <v>303</v>
      </c>
      <c r="J31" s="137">
        <v>1</v>
      </c>
      <c r="K31" s="137" t="s">
        <v>304</v>
      </c>
      <c r="AS31" s="84" t="s">
        <v>20</v>
      </c>
    </row>
    <row r="32" spans="1:45" x14ac:dyDescent="0.3">
      <c r="A32" s="139" t="s">
        <v>327</v>
      </c>
      <c r="B32" s="93">
        <f t="shared" si="1"/>
        <v>24</v>
      </c>
      <c r="C32" s="138" t="s">
        <v>302</v>
      </c>
      <c r="D32" s="137">
        <v>1</v>
      </c>
      <c r="E32" s="138" t="s">
        <v>302</v>
      </c>
      <c r="F32" s="137">
        <v>1</v>
      </c>
      <c r="G32" s="138" t="s">
        <v>303</v>
      </c>
      <c r="H32" s="137">
        <v>1</v>
      </c>
      <c r="I32" s="138" t="s">
        <v>303</v>
      </c>
      <c r="J32" s="137">
        <v>1</v>
      </c>
      <c r="K32" s="137" t="s">
        <v>304</v>
      </c>
      <c r="AS32" s="84" t="s">
        <v>20</v>
      </c>
    </row>
    <row r="33" spans="1:45" x14ac:dyDescent="0.3">
      <c r="A33" s="139" t="s">
        <v>328</v>
      </c>
      <c r="B33" s="93">
        <f t="shared" si="1"/>
        <v>25</v>
      </c>
      <c r="C33" s="138" t="s">
        <v>302</v>
      </c>
      <c r="D33" s="137">
        <v>1</v>
      </c>
      <c r="E33" s="138" t="s">
        <v>302</v>
      </c>
      <c r="F33" s="137">
        <v>1</v>
      </c>
      <c r="G33" s="138" t="s">
        <v>303</v>
      </c>
      <c r="H33" s="137">
        <v>1</v>
      </c>
      <c r="I33" s="138" t="s">
        <v>303</v>
      </c>
      <c r="J33" s="137">
        <v>1</v>
      </c>
      <c r="K33" s="137" t="s">
        <v>304</v>
      </c>
      <c r="AS33" s="84" t="s">
        <v>20</v>
      </c>
    </row>
    <row r="34" spans="1:45" x14ac:dyDescent="0.3">
      <c r="A34" s="139" t="s">
        <v>329</v>
      </c>
      <c r="B34" s="93">
        <f t="shared" si="1"/>
        <v>26</v>
      </c>
      <c r="C34" s="138" t="s">
        <v>302</v>
      </c>
      <c r="D34" s="137">
        <v>1</v>
      </c>
      <c r="E34" s="138" t="s">
        <v>302</v>
      </c>
      <c r="F34" s="137">
        <v>1</v>
      </c>
      <c r="G34" s="138" t="s">
        <v>303</v>
      </c>
      <c r="H34" s="137">
        <v>1</v>
      </c>
      <c r="I34" s="138" t="s">
        <v>303</v>
      </c>
      <c r="J34" s="137">
        <v>1</v>
      </c>
      <c r="K34" s="137" t="s">
        <v>304</v>
      </c>
      <c r="AS34" s="84" t="s">
        <v>20</v>
      </c>
    </row>
    <row r="35" spans="1:45" x14ac:dyDescent="0.3">
      <c r="A35" s="139" t="s">
        <v>330</v>
      </c>
      <c r="B35" s="93">
        <f t="shared" si="1"/>
        <v>27</v>
      </c>
      <c r="C35" s="138" t="s">
        <v>302</v>
      </c>
      <c r="D35" s="137">
        <v>1</v>
      </c>
      <c r="E35" s="138" t="s">
        <v>302</v>
      </c>
      <c r="F35" s="137">
        <v>1</v>
      </c>
      <c r="G35" s="138" t="s">
        <v>303</v>
      </c>
      <c r="H35" s="137">
        <v>1</v>
      </c>
      <c r="I35" s="138" t="s">
        <v>303</v>
      </c>
      <c r="J35" s="137">
        <v>1</v>
      </c>
      <c r="K35" s="137" t="s">
        <v>304</v>
      </c>
      <c r="AS35" s="84" t="s">
        <v>20</v>
      </c>
    </row>
    <row r="36" spans="1:45" x14ac:dyDescent="0.3">
      <c r="A36" s="139" t="s">
        <v>331</v>
      </c>
      <c r="B36" s="93">
        <f t="shared" si="1"/>
        <v>28</v>
      </c>
      <c r="C36" s="138" t="s">
        <v>302</v>
      </c>
      <c r="D36" s="137">
        <v>1</v>
      </c>
      <c r="E36" s="138" t="s">
        <v>302</v>
      </c>
      <c r="F36" s="137">
        <v>1</v>
      </c>
      <c r="G36" s="138" t="s">
        <v>303</v>
      </c>
      <c r="H36" s="137">
        <v>1</v>
      </c>
      <c r="I36" s="138" t="s">
        <v>303</v>
      </c>
      <c r="J36" s="137">
        <v>1</v>
      </c>
      <c r="K36" s="137" t="s">
        <v>304</v>
      </c>
      <c r="AS36" s="84" t="s">
        <v>20</v>
      </c>
    </row>
    <row r="37" spans="1:45" x14ac:dyDescent="0.3">
      <c r="A37" s="139" t="s">
        <v>332</v>
      </c>
      <c r="B37" s="93">
        <f t="shared" si="1"/>
        <v>29</v>
      </c>
      <c r="C37" s="138" t="s">
        <v>302</v>
      </c>
      <c r="D37" s="137">
        <v>1</v>
      </c>
      <c r="E37" s="138" t="s">
        <v>302</v>
      </c>
      <c r="F37" s="137">
        <v>1</v>
      </c>
      <c r="G37" s="138" t="s">
        <v>303</v>
      </c>
      <c r="H37" s="137">
        <v>1</v>
      </c>
      <c r="I37" s="138" t="s">
        <v>303</v>
      </c>
      <c r="J37" s="137">
        <v>1</v>
      </c>
      <c r="K37" s="137" t="s">
        <v>304</v>
      </c>
      <c r="AS37" s="84" t="s">
        <v>20</v>
      </c>
    </row>
    <row r="38" spans="1:45" x14ac:dyDescent="0.3">
      <c r="A38" s="139" t="s">
        <v>333</v>
      </c>
      <c r="B38" s="93">
        <f t="shared" si="1"/>
        <v>30</v>
      </c>
      <c r="C38" s="138" t="s">
        <v>302</v>
      </c>
      <c r="D38" s="137">
        <v>1</v>
      </c>
      <c r="E38" s="138" t="s">
        <v>302</v>
      </c>
      <c r="F38" s="137">
        <v>1</v>
      </c>
      <c r="G38" s="138" t="s">
        <v>303</v>
      </c>
      <c r="H38" s="137">
        <v>1</v>
      </c>
      <c r="I38" s="138" t="s">
        <v>303</v>
      </c>
      <c r="J38" s="137">
        <v>1</v>
      </c>
      <c r="K38" s="137" t="s">
        <v>304</v>
      </c>
      <c r="AS38" s="84" t="s">
        <v>20</v>
      </c>
    </row>
    <row r="39" spans="1:45" x14ac:dyDescent="0.3">
      <c r="A39" s="139" t="s">
        <v>334</v>
      </c>
      <c r="B39" s="93">
        <f t="shared" si="1"/>
        <v>31</v>
      </c>
      <c r="C39" s="138" t="s">
        <v>302</v>
      </c>
      <c r="D39" s="137">
        <v>1</v>
      </c>
      <c r="E39" s="138" t="s">
        <v>302</v>
      </c>
      <c r="F39" s="137">
        <v>1</v>
      </c>
      <c r="G39" s="138" t="s">
        <v>303</v>
      </c>
      <c r="H39" s="137">
        <v>1</v>
      </c>
      <c r="I39" s="138" t="s">
        <v>303</v>
      </c>
      <c r="J39" s="137">
        <v>1</v>
      </c>
      <c r="K39" s="137" t="s">
        <v>304</v>
      </c>
      <c r="AS39" s="84" t="s">
        <v>20</v>
      </c>
    </row>
    <row r="40" spans="1:45" x14ac:dyDescent="0.3">
      <c r="A40" s="139" t="s">
        <v>335</v>
      </c>
      <c r="B40" s="93">
        <f t="shared" si="1"/>
        <v>32</v>
      </c>
      <c r="C40" s="138" t="s">
        <v>302</v>
      </c>
      <c r="D40" s="137">
        <v>1</v>
      </c>
      <c r="E40" s="138" t="s">
        <v>302</v>
      </c>
      <c r="F40" s="137">
        <v>1</v>
      </c>
      <c r="G40" s="138" t="s">
        <v>303</v>
      </c>
      <c r="H40" s="137">
        <v>1</v>
      </c>
      <c r="I40" s="138" t="s">
        <v>303</v>
      </c>
      <c r="J40" s="137">
        <v>1</v>
      </c>
      <c r="K40" s="137" t="s">
        <v>304</v>
      </c>
      <c r="AS40" s="84" t="s">
        <v>20</v>
      </c>
    </row>
    <row r="41" spans="1:45" x14ac:dyDescent="0.3">
      <c r="A41" s="139" t="s">
        <v>336</v>
      </c>
      <c r="B41" s="93">
        <f t="shared" si="1"/>
        <v>33</v>
      </c>
      <c r="C41" s="138" t="s">
        <v>337</v>
      </c>
      <c r="D41" s="289">
        <v>0.5</v>
      </c>
      <c r="E41" s="138" t="s">
        <v>337</v>
      </c>
      <c r="F41" s="289">
        <v>0.5</v>
      </c>
      <c r="G41" s="138" t="s">
        <v>337</v>
      </c>
      <c r="H41" s="289">
        <v>0.5</v>
      </c>
      <c r="I41" s="138" t="s">
        <v>337</v>
      </c>
      <c r="J41" s="289">
        <v>0.5</v>
      </c>
      <c r="K41" s="137" t="s">
        <v>338</v>
      </c>
      <c r="AS41" s="84" t="s">
        <v>20</v>
      </c>
    </row>
    <row r="42" spans="1:45" x14ac:dyDescent="0.3">
      <c r="A42" s="139" t="s">
        <v>339</v>
      </c>
      <c r="B42" s="93">
        <f t="shared" si="1"/>
        <v>34</v>
      </c>
      <c r="C42" s="138" t="s">
        <v>337</v>
      </c>
      <c r="D42" s="289">
        <v>0.5</v>
      </c>
      <c r="E42" s="138" t="s">
        <v>337</v>
      </c>
      <c r="F42" s="289">
        <v>0.5</v>
      </c>
      <c r="G42" s="138" t="s">
        <v>337</v>
      </c>
      <c r="H42" s="289">
        <v>0.5</v>
      </c>
      <c r="I42" s="138" t="s">
        <v>337</v>
      </c>
      <c r="J42" s="289">
        <v>0.5</v>
      </c>
      <c r="K42" s="137" t="s">
        <v>338</v>
      </c>
      <c r="AS42" s="84" t="s">
        <v>20</v>
      </c>
    </row>
    <row r="43" spans="1:45" x14ac:dyDescent="0.3">
      <c r="A43" s="139" t="s">
        <v>340</v>
      </c>
      <c r="B43" s="93">
        <f t="shared" si="1"/>
        <v>35</v>
      </c>
      <c r="C43" s="138" t="s">
        <v>337</v>
      </c>
      <c r="D43" s="289">
        <v>0.5</v>
      </c>
      <c r="E43" s="138" t="s">
        <v>337</v>
      </c>
      <c r="F43" s="289">
        <v>0.5</v>
      </c>
      <c r="G43" s="138" t="s">
        <v>337</v>
      </c>
      <c r="H43" s="289">
        <v>0.5</v>
      </c>
      <c r="I43" s="138" t="s">
        <v>337</v>
      </c>
      <c r="J43" s="289">
        <v>0.5</v>
      </c>
      <c r="K43" s="137" t="s">
        <v>338</v>
      </c>
      <c r="AS43" s="84" t="s">
        <v>20</v>
      </c>
    </row>
    <row r="44" spans="1:45" x14ac:dyDescent="0.3">
      <c r="A44" s="139" t="s">
        <v>341</v>
      </c>
      <c r="B44" s="93">
        <f t="shared" si="1"/>
        <v>36</v>
      </c>
      <c r="C44" s="138" t="s">
        <v>337</v>
      </c>
      <c r="D44" s="289">
        <v>0.5</v>
      </c>
      <c r="E44" s="138" t="s">
        <v>337</v>
      </c>
      <c r="F44" s="289">
        <v>0.5</v>
      </c>
      <c r="G44" s="138" t="s">
        <v>337</v>
      </c>
      <c r="H44" s="289">
        <v>0.5</v>
      </c>
      <c r="I44" s="138" t="s">
        <v>337</v>
      </c>
      <c r="J44" s="289">
        <v>0.5</v>
      </c>
      <c r="K44" s="137" t="s">
        <v>338</v>
      </c>
      <c r="AS44" s="84" t="s">
        <v>20</v>
      </c>
    </row>
    <row r="45" spans="1:45" x14ac:dyDescent="0.3">
      <c r="A45" s="139" t="s">
        <v>342</v>
      </c>
      <c r="B45" s="93">
        <f t="shared" si="1"/>
        <v>37</v>
      </c>
      <c r="C45" s="138" t="s">
        <v>337</v>
      </c>
      <c r="D45" s="289">
        <v>0.5</v>
      </c>
      <c r="E45" s="138" t="s">
        <v>337</v>
      </c>
      <c r="F45" s="289">
        <v>0.5</v>
      </c>
      <c r="G45" s="138" t="s">
        <v>337</v>
      </c>
      <c r="H45" s="289">
        <v>0.5</v>
      </c>
      <c r="I45" s="138" t="s">
        <v>337</v>
      </c>
      <c r="J45" s="289">
        <v>0.5</v>
      </c>
      <c r="K45" s="137" t="s">
        <v>338</v>
      </c>
      <c r="AS45" s="84" t="s">
        <v>20</v>
      </c>
    </row>
    <row r="46" spans="1:45" x14ac:dyDescent="0.3">
      <c r="A46" s="139" t="s">
        <v>343</v>
      </c>
      <c r="B46" s="93">
        <f t="shared" si="1"/>
        <v>38</v>
      </c>
      <c r="C46" s="138" t="s">
        <v>337</v>
      </c>
      <c r="D46" s="289">
        <v>0.5</v>
      </c>
      <c r="E46" s="138" t="s">
        <v>337</v>
      </c>
      <c r="F46" s="289">
        <v>0.5</v>
      </c>
      <c r="G46" s="138" t="s">
        <v>337</v>
      </c>
      <c r="H46" s="289">
        <v>0.5</v>
      </c>
      <c r="I46" s="138" t="s">
        <v>337</v>
      </c>
      <c r="J46" s="289">
        <v>0.5</v>
      </c>
      <c r="K46" s="137" t="s">
        <v>338</v>
      </c>
      <c r="AS46" s="84" t="s">
        <v>20</v>
      </c>
    </row>
    <row r="47" spans="1:45" x14ac:dyDescent="0.3">
      <c r="A47" s="139" t="s">
        <v>344</v>
      </c>
      <c r="B47" s="93">
        <f t="shared" si="1"/>
        <v>39</v>
      </c>
      <c r="C47" s="138" t="s">
        <v>337</v>
      </c>
      <c r="D47" s="289">
        <v>0.5</v>
      </c>
      <c r="E47" s="138" t="s">
        <v>337</v>
      </c>
      <c r="F47" s="289">
        <v>0.5</v>
      </c>
      <c r="G47" s="138" t="s">
        <v>337</v>
      </c>
      <c r="H47" s="289">
        <v>0.5</v>
      </c>
      <c r="I47" s="138" t="s">
        <v>337</v>
      </c>
      <c r="J47" s="289">
        <v>0.5</v>
      </c>
      <c r="K47" s="137" t="s">
        <v>338</v>
      </c>
      <c r="AS47" s="84" t="s">
        <v>20</v>
      </c>
    </row>
    <row r="48" spans="1:45" x14ac:dyDescent="0.3">
      <c r="A48" s="139" t="s">
        <v>345</v>
      </c>
      <c r="B48" s="93">
        <f t="shared" si="1"/>
        <v>40</v>
      </c>
      <c r="C48" s="138" t="s">
        <v>337</v>
      </c>
      <c r="D48" s="289">
        <v>0.5</v>
      </c>
      <c r="E48" s="138" t="s">
        <v>337</v>
      </c>
      <c r="F48" s="289">
        <v>0.5</v>
      </c>
      <c r="G48" s="138" t="s">
        <v>337</v>
      </c>
      <c r="H48" s="289">
        <v>0.5</v>
      </c>
      <c r="I48" s="138" t="s">
        <v>337</v>
      </c>
      <c r="J48" s="289">
        <v>0.5</v>
      </c>
      <c r="K48" s="137" t="s">
        <v>338</v>
      </c>
      <c r="AS48" s="84" t="s">
        <v>20</v>
      </c>
    </row>
    <row r="49" spans="1:45" x14ac:dyDescent="0.3">
      <c r="A49" s="139" t="s">
        <v>346</v>
      </c>
      <c r="B49" s="93">
        <f t="shared" si="1"/>
        <v>41</v>
      </c>
      <c r="C49" s="138" t="s">
        <v>337</v>
      </c>
      <c r="D49" s="289">
        <v>0.5</v>
      </c>
      <c r="E49" s="138" t="s">
        <v>337</v>
      </c>
      <c r="F49" s="289">
        <v>0.5</v>
      </c>
      <c r="G49" s="138" t="s">
        <v>337</v>
      </c>
      <c r="H49" s="289">
        <v>0.5</v>
      </c>
      <c r="I49" s="138" t="s">
        <v>337</v>
      </c>
      <c r="J49" s="289">
        <v>0.5</v>
      </c>
      <c r="K49" s="137" t="s">
        <v>338</v>
      </c>
      <c r="AS49" s="84" t="s">
        <v>20</v>
      </c>
    </row>
    <row r="50" spans="1:45" x14ac:dyDescent="0.3">
      <c r="A50" s="139" t="s">
        <v>347</v>
      </c>
      <c r="B50" s="93">
        <f t="shared" si="1"/>
        <v>42</v>
      </c>
      <c r="C50" s="138" t="s">
        <v>337</v>
      </c>
      <c r="D50" s="289">
        <v>0.5</v>
      </c>
      <c r="E50" s="138" t="s">
        <v>337</v>
      </c>
      <c r="F50" s="289">
        <v>0.5</v>
      </c>
      <c r="G50" s="138" t="s">
        <v>337</v>
      </c>
      <c r="H50" s="289">
        <v>0.5</v>
      </c>
      <c r="I50" s="138" t="s">
        <v>337</v>
      </c>
      <c r="J50" s="289">
        <v>0.5</v>
      </c>
      <c r="K50" s="137" t="s">
        <v>338</v>
      </c>
      <c r="AS50" s="84" t="s">
        <v>20</v>
      </c>
    </row>
    <row r="51" spans="1:45" x14ac:dyDescent="0.3">
      <c r="A51" s="139" t="s">
        <v>348</v>
      </c>
      <c r="B51" s="93">
        <f t="shared" si="1"/>
        <v>43</v>
      </c>
      <c r="C51" s="138" t="s">
        <v>337</v>
      </c>
      <c r="D51" s="289">
        <v>0.5</v>
      </c>
      <c r="E51" s="138" t="s">
        <v>337</v>
      </c>
      <c r="F51" s="289">
        <v>0.5</v>
      </c>
      <c r="G51" s="138" t="s">
        <v>337</v>
      </c>
      <c r="H51" s="289">
        <v>0.5</v>
      </c>
      <c r="I51" s="138" t="s">
        <v>337</v>
      </c>
      <c r="J51" s="289">
        <v>0.5</v>
      </c>
      <c r="K51" s="137" t="s">
        <v>338</v>
      </c>
      <c r="AS51" s="84" t="s">
        <v>20</v>
      </c>
    </row>
    <row r="52" spans="1:45" x14ac:dyDescent="0.3">
      <c r="A52" s="139" t="s">
        <v>349</v>
      </c>
      <c r="B52" s="93">
        <f t="shared" si="1"/>
        <v>44</v>
      </c>
      <c r="C52" s="138" t="s">
        <v>337</v>
      </c>
      <c r="D52" s="289">
        <v>0.5</v>
      </c>
      <c r="E52" s="138" t="s">
        <v>337</v>
      </c>
      <c r="F52" s="289">
        <v>0.5</v>
      </c>
      <c r="G52" s="138" t="s">
        <v>337</v>
      </c>
      <c r="H52" s="289">
        <v>0.5</v>
      </c>
      <c r="I52" s="138" t="s">
        <v>337</v>
      </c>
      <c r="J52" s="289">
        <v>0.5</v>
      </c>
      <c r="K52" s="137" t="s">
        <v>338</v>
      </c>
      <c r="AS52" s="84" t="s">
        <v>20</v>
      </c>
    </row>
    <row r="53" spans="1:45" x14ac:dyDescent="0.3">
      <c r="A53" s="139" t="s">
        <v>350</v>
      </c>
      <c r="B53" s="93">
        <f t="shared" si="1"/>
        <v>45</v>
      </c>
      <c r="C53" s="138" t="s">
        <v>337</v>
      </c>
      <c r="D53" s="289">
        <v>0.5</v>
      </c>
      <c r="E53" s="138" t="s">
        <v>337</v>
      </c>
      <c r="F53" s="289">
        <v>0.5</v>
      </c>
      <c r="G53" s="138" t="s">
        <v>337</v>
      </c>
      <c r="H53" s="289">
        <v>0.5</v>
      </c>
      <c r="I53" s="138" t="s">
        <v>337</v>
      </c>
      <c r="J53" s="289">
        <v>0.5</v>
      </c>
      <c r="K53" s="137" t="s">
        <v>338</v>
      </c>
      <c r="AS53" s="84" t="s">
        <v>20</v>
      </c>
    </row>
    <row r="54" spans="1:45" x14ac:dyDescent="0.3">
      <c r="A54" s="139" t="s">
        <v>351</v>
      </c>
      <c r="B54" s="93">
        <f t="shared" si="1"/>
        <v>46</v>
      </c>
      <c r="C54" s="138" t="s">
        <v>302</v>
      </c>
      <c r="D54" s="137">
        <v>1</v>
      </c>
      <c r="E54" s="138" t="s">
        <v>302</v>
      </c>
      <c r="F54" s="137">
        <v>1</v>
      </c>
      <c r="G54" s="138" t="s">
        <v>303</v>
      </c>
      <c r="H54" s="137">
        <v>1</v>
      </c>
      <c r="I54" s="138" t="s">
        <v>303</v>
      </c>
      <c r="J54" s="137">
        <v>1</v>
      </c>
      <c r="K54" s="137" t="s">
        <v>304</v>
      </c>
      <c r="AS54" s="84" t="s">
        <v>20</v>
      </c>
    </row>
    <row r="55" spans="1:45" x14ac:dyDescent="0.3">
      <c r="A55" s="140"/>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S55" s="84" t="s">
        <v>20</v>
      </c>
    </row>
    <row r="56" spans="1:45" x14ac:dyDescent="0.3">
      <c r="A56" s="140"/>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S56" s="84" t="s">
        <v>20</v>
      </c>
    </row>
    <row r="57" spans="1:45" x14ac:dyDescent="0.3">
      <c r="A57" s="140"/>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S57" s="84" t="s">
        <v>20</v>
      </c>
    </row>
    <row r="58" spans="1:45" x14ac:dyDescent="0.3">
      <c r="AS58" s="84" t="s">
        <v>20</v>
      </c>
    </row>
    <row r="59" spans="1:45" x14ac:dyDescent="0.3">
      <c r="K59" s="265" t="str">
        <f>C6</f>
        <v>Unscaled [@200%]</v>
      </c>
      <c r="L59" s="266"/>
      <c r="M59" s="266"/>
      <c r="N59" s="267"/>
      <c r="O59" s="265" t="str">
        <f>E6</f>
        <v>Unscaled [@300%]</v>
      </c>
      <c r="P59" s="266"/>
      <c r="Q59" s="266"/>
      <c r="R59" s="267"/>
      <c r="S59" s="265" t="str">
        <f>G6</f>
        <v>GCC Scaled with ERR [@ 200% ACL Level]</v>
      </c>
      <c r="T59" s="266"/>
      <c r="U59" s="266"/>
      <c r="V59" s="267"/>
      <c r="W59" s="265" t="str">
        <f>I6</f>
        <v>GCC Scaled with ERR [@ 300% ACL Level]</v>
      </c>
      <c r="X59" s="266"/>
      <c r="Y59" s="266"/>
      <c r="Z59" s="267"/>
      <c r="AS59" s="84" t="s">
        <v>20</v>
      </c>
    </row>
    <row r="60" spans="1:45" ht="65" x14ac:dyDescent="0.3">
      <c r="A60" s="350" t="s">
        <v>352</v>
      </c>
      <c r="B60" s="88" t="s">
        <v>160</v>
      </c>
      <c r="C60" s="88" t="s">
        <v>353</v>
      </c>
      <c r="D60" s="88" t="s">
        <v>354</v>
      </c>
      <c r="E60" s="141" t="s">
        <v>355</v>
      </c>
      <c r="F60" s="88" t="s">
        <v>356</v>
      </c>
      <c r="G60" s="88" t="s">
        <v>357</v>
      </c>
      <c r="H60" s="88" t="s">
        <v>358</v>
      </c>
      <c r="I60" s="88" t="s">
        <v>359</v>
      </c>
      <c r="J60" s="142" t="s">
        <v>360</v>
      </c>
      <c r="K60" s="141" t="s">
        <v>361</v>
      </c>
      <c r="L60" s="143" t="s">
        <v>299</v>
      </c>
      <c r="M60" s="143" t="s">
        <v>362</v>
      </c>
      <c r="N60" s="143" t="s">
        <v>363</v>
      </c>
      <c r="O60" s="141" t="s">
        <v>361</v>
      </c>
      <c r="P60" s="143" t="s">
        <v>299</v>
      </c>
      <c r="Q60" s="143" t="s">
        <v>362</v>
      </c>
      <c r="R60" s="143" t="s">
        <v>363</v>
      </c>
      <c r="S60" s="268" t="s">
        <v>361</v>
      </c>
      <c r="T60" s="269" t="s">
        <v>299</v>
      </c>
      <c r="U60" s="269" t="s">
        <v>362</v>
      </c>
      <c r="V60" s="269" t="s">
        <v>364</v>
      </c>
      <c r="W60" s="268" t="s">
        <v>361</v>
      </c>
      <c r="X60" s="269" t="s">
        <v>299</v>
      </c>
      <c r="Y60" s="269" t="s">
        <v>362</v>
      </c>
      <c r="Z60" s="269" t="s">
        <v>364</v>
      </c>
      <c r="AA60" s="58" t="s">
        <v>365</v>
      </c>
      <c r="AB60" s="58" t="s">
        <v>366</v>
      </c>
      <c r="AS60" s="84" t="s">
        <v>20</v>
      </c>
    </row>
    <row r="61" spans="1:45" ht="13.5" x14ac:dyDescent="0.3">
      <c r="A61" s="371"/>
      <c r="B61" s="134">
        <v>1</v>
      </c>
      <c r="C61" s="144">
        <v>2</v>
      </c>
      <c r="D61" s="144">
        <f t="shared" ref="D61:I61" si="3">1+C61</f>
        <v>3</v>
      </c>
      <c r="E61" s="144">
        <f t="shared" si="3"/>
        <v>4</v>
      </c>
      <c r="F61" s="144">
        <f t="shared" si="3"/>
        <v>5</v>
      </c>
      <c r="G61" s="144">
        <f t="shared" si="3"/>
        <v>6</v>
      </c>
      <c r="H61" s="144">
        <f t="shared" si="3"/>
        <v>7</v>
      </c>
      <c r="I61" s="144">
        <f t="shared" si="3"/>
        <v>8</v>
      </c>
      <c r="J61" s="144">
        <f t="shared" ref="J61:R61" si="4">1+I61</f>
        <v>9</v>
      </c>
      <c r="K61" s="144">
        <f t="shared" si="4"/>
        <v>10</v>
      </c>
      <c r="L61" s="144">
        <f t="shared" si="4"/>
        <v>11</v>
      </c>
      <c r="M61" s="144">
        <f t="shared" si="4"/>
        <v>12</v>
      </c>
      <c r="N61" s="144">
        <f t="shared" si="4"/>
        <v>13</v>
      </c>
      <c r="O61" s="144">
        <f t="shared" si="4"/>
        <v>14</v>
      </c>
      <c r="P61" s="144">
        <f t="shared" si="4"/>
        <v>15</v>
      </c>
      <c r="Q61" s="144">
        <f t="shared" si="4"/>
        <v>16</v>
      </c>
      <c r="R61" s="144">
        <f t="shared" si="4"/>
        <v>17</v>
      </c>
      <c r="S61" s="264">
        <v>10</v>
      </c>
      <c r="T61" s="264">
        <v>11</v>
      </c>
      <c r="U61" s="264">
        <v>12</v>
      </c>
      <c r="V61" s="264">
        <v>13</v>
      </c>
      <c r="W61" s="264">
        <v>10</v>
      </c>
      <c r="X61" s="264">
        <v>11</v>
      </c>
      <c r="Y61" s="264">
        <v>12</v>
      </c>
      <c r="Z61" s="264">
        <v>13</v>
      </c>
      <c r="AA61" s="144">
        <f>1+N61</f>
        <v>14</v>
      </c>
      <c r="AB61" s="144"/>
      <c r="AS61" s="84" t="s">
        <v>20</v>
      </c>
    </row>
    <row r="62" spans="1:45" x14ac:dyDescent="0.3">
      <c r="A62" s="93">
        <v>1</v>
      </c>
      <c r="B62" s="145">
        <f>'Input 2 - Inventory'!C7</f>
        <v>0</v>
      </c>
      <c r="C62" s="146">
        <f>'Input 1 - Schedule 1'!G9</f>
        <v>0</v>
      </c>
      <c r="D62" s="146" t="str">
        <f>IF(OR(LEFT(E62,5)= "Asset",LEFT(E62,5)="Other"),"N/A",'Input 1 - Schedule 1'!G9 &amp; " (Ins/Bank)")</f>
        <v>0 (Ins/Bank)</v>
      </c>
      <c r="E62" s="147">
        <f>'Input 2 - Inventory'!F7</f>
        <v>0</v>
      </c>
      <c r="F62" s="148">
        <f>'Input 2 - Inventory'!W7</f>
        <v>0</v>
      </c>
      <c r="G62" s="148">
        <f>'Input 2 - Inventory'!R7</f>
        <v>0</v>
      </c>
      <c r="H62" s="148">
        <f>'Input 2 - Inventory'!AH7</f>
        <v>0</v>
      </c>
      <c r="I62" s="149">
        <f>'Input 2 - Inventory'!L7</f>
        <v>0</v>
      </c>
      <c r="J62" s="150">
        <f>'Input 2 - Inventory'!AB7</f>
        <v>0</v>
      </c>
      <c r="K62" s="147" t="str" cm="1">
        <f t="array" ref="K62">IFERROR(INDEX($C$9:$C$54,MATCH($E62,$A$9:$A$54,0),0),"N/A")</f>
        <v>N/A</v>
      </c>
      <c r="L62" s="151" t="str" cm="1">
        <f t="array" ref="L62">IFERROR(INDEX($D$9:$D$54,MATCH($E62,$A$9:$A$54,0),0),"N/A")</f>
        <v>N/A</v>
      </c>
      <c r="M62" s="152" t="str">
        <f>IF(L62="N/A","N/A",MAX(0,IF(OR(K62="XS Scalar",K62="Pure Scalar"),$H62*L62,IF(K62="Carrying Value",L62*$G62,$F62*L62))))</f>
        <v>N/A</v>
      </c>
      <c r="N62" s="153" t="str">
        <f>IF(L62="N/A","N/A",IF(K62="XS Scalar",$G62-($H62-M62),$G62))</f>
        <v>N/A</v>
      </c>
      <c r="O62" s="147" t="str" cm="1">
        <f t="array" ref="O62">IFERROR(INDEX($E$9:$E$54,MATCH($E62,$A$9:$A$54,0),0),"N/A")</f>
        <v>N/A</v>
      </c>
      <c r="P62" s="151" t="str" cm="1">
        <f t="array" ref="P62">IFERROR(INDEX($F$9:$F$54,MATCH($E62,$A$9:$A$54,0),0),"N/A")</f>
        <v>N/A</v>
      </c>
      <c r="Q62" s="152" t="str">
        <f>IF(P62="N/A","N/A",MAX(0,IF(OR(O62="XS Scalar",O62="Pure Scalar"),$H62*P62,IF(O62="Carrying Value",P62*$G62,$F62*P62))))</f>
        <v>N/A</v>
      </c>
      <c r="R62" s="153" t="str">
        <f>IF(P62="N/A","N/A",IF(O62="XS Scalar",$G62-($H62-Q62),$G62))</f>
        <v>N/A</v>
      </c>
      <c r="S62" s="147" t="str" cm="1">
        <f t="array" ref="S62">IFERROR(INDEX($G$9:$G$54,MATCH($E62,$A$9:$A$54,0),0),"N/A")</f>
        <v>N/A</v>
      </c>
      <c r="T62" s="147" t="str" cm="1">
        <f t="array" ref="T62">IFERROR(INDEX($H$9:$H$54,MATCH($E62,$A$9:$A$54,0),0),"N/A")</f>
        <v>N/A</v>
      </c>
      <c r="U62" s="152" t="str">
        <f t="shared" ref="U62:U125" si="5">IF(T62="N/A","N/A",MAX(0,IF(OR(S62="XS Scalar",S62="Pure Scalar"),$H62*T62,IF(S62="Carrying Value",T62*$G62,$F62*T62))))</f>
        <v>N/A</v>
      </c>
      <c r="V62" s="153" t="str">
        <f t="shared" ref="V62:V125" si="6">IF(T62="N/A","N/A",IF(S62="XS Scalar",$G62-($H62-U62),$G62))</f>
        <v>N/A</v>
      </c>
      <c r="W62" s="147" t="str" cm="1">
        <f t="array" ref="W62">IFERROR(INDEX($I$9:$I$54,MATCH($E62,$A$9:$A$54,0),0),"N/A")</f>
        <v>N/A</v>
      </c>
      <c r="X62" s="147" t="str" cm="1">
        <f t="array" ref="X62">IFERROR(INDEX($J$9:$J$54,MATCH($E62,$A$9:$A$54,0),0),"N/A")</f>
        <v>N/A</v>
      </c>
      <c r="Y62" s="152" t="str">
        <f t="shared" ref="Y62:Y125" si="7">IF(X62="N/A","N/A",MAX(0,IF(OR(W62="XS Scalar",W62="Pure Scalar"),$H62*X62,IF(W62="Carrying Value",X62*$G62,$F62*X62))))</f>
        <v>N/A</v>
      </c>
      <c r="Z62" s="153" t="str">
        <f t="shared" ref="Z62:Z125" si="8">IF(X62="N/A","N/A",IF(W62="XS Scalar",$G62-($H62-Y62),$G62))</f>
        <v>N/A</v>
      </c>
      <c r="AA62" s="71" t="s">
        <v>367</v>
      </c>
      <c r="AB62" s="71"/>
      <c r="AS62" s="84" t="s">
        <v>20</v>
      </c>
    </row>
    <row r="63" spans="1:45" x14ac:dyDescent="0.3">
      <c r="A63" s="93"/>
      <c r="B63" s="145">
        <f>'Input 2 - Inventory'!C8</f>
        <v>0</v>
      </c>
      <c r="C63" s="146">
        <f>'Input 1 - Schedule 1'!G10</f>
        <v>0</v>
      </c>
      <c r="D63" s="146" t="str">
        <f>IF(OR(LEFT(E63,5)= "Asset",LEFT(E63,5)="Other"),"N/A",'Input 1 - Schedule 1'!G10 &amp; " (Ins/Bank)")</f>
        <v>0 (Ins/Bank)</v>
      </c>
      <c r="E63" s="147">
        <f>'Input 2 - Inventory'!F8</f>
        <v>0</v>
      </c>
      <c r="F63" s="148">
        <f>'Input 2 - Inventory'!W8</f>
        <v>0</v>
      </c>
      <c r="G63" s="148">
        <f>'Input 2 - Inventory'!R8</f>
        <v>0</v>
      </c>
      <c r="H63" s="148">
        <f>'Input 2 - Inventory'!AH8</f>
        <v>0</v>
      </c>
      <c r="I63" s="149">
        <f>'Input 2 - Inventory'!L8</f>
        <v>0</v>
      </c>
      <c r="J63" s="150">
        <f>'Input 2 - Inventory'!AB8</f>
        <v>0</v>
      </c>
      <c r="K63" s="147" t="str" cm="1">
        <f t="array" ref="K63">IFERROR(INDEX($C$9:$C$54,MATCH($E63,$A$9:$A$54,0),0),"N/A")</f>
        <v>N/A</v>
      </c>
      <c r="L63" s="151" t="str" cm="1">
        <f t="array" ref="L63">IFERROR(INDEX($D$9:$D$54,MATCH($E63,$A$9:$A$54,0),0),"N/A")</f>
        <v>N/A</v>
      </c>
      <c r="M63" s="152" t="str">
        <f>IF(L63="N/A","N/A",MAX(0,IF(OR(K63="XS Scalar",K63="Pure Scalar"),$H63*L63,IF(K63="Carrying Value",L63*$G63,$F63*L63))))</f>
        <v>N/A</v>
      </c>
      <c r="N63" s="153" t="str">
        <f>IF(L63="N/A","N/A",IF(K63="XS Scalar",$G63-($H63-M63),$G63))</f>
        <v>N/A</v>
      </c>
      <c r="O63" s="147" t="str" cm="1">
        <f t="array" ref="O63">IFERROR(INDEX($E$9:$E$54,MATCH($E63,$A$9:$A$54,0),0),"N/A")</f>
        <v>N/A</v>
      </c>
      <c r="P63" s="151" t="str" cm="1">
        <f t="array" ref="P63">IFERROR(INDEX($F$9:$F$54,MATCH($E63,$A$9:$A$54,0),0),"N/A")</f>
        <v>N/A</v>
      </c>
      <c r="Q63" s="152" t="str">
        <f>IF(P63="N/A","N/A",MAX(0,IF(OR(O63="XS Scalar",O63="Pure Scalar"),$H63*P63,IF(O63="Carrying Value",P63*$G63,$F63*P63))))</f>
        <v>N/A</v>
      </c>
      <c r="R63" s="153" t="str">
        <f>IF(P63="N/A","N/A",IF(O63="XS Scalar",$G63-($H63-Q63),$G63))</f>
        <v>N/A</v>
      </c>
      <c r="S63" s="147" t="str" cm="1">
        <f t="array" ref="S63">IFERROR(INDEX($G$9:$G$54,MATCH($E63,$A$9:$A$54,0),0),"N/A")</f>
        <v>N/A</v>
      </c>
      <c r="T63" s="151" t="str" cm="1">
        <f t="array" ref="T63">IFERROR(INDEX($H$9:$H$54,MATCH($E63,$A$9:$A$54,0),0),"N/A")</f>
        <v>N/A</v>
      </c>
      <c r="U63" s="152" t="str">
        <f t="shared" si="5"/>
        <v>N/A</v>
      </c>
      <c r="V63" s="153" t="str">
        <f t="shared" si="6"/>
        <v>N/A</v>
      </c>
      <c r="W63" s="147" t="str" cm="1">
        <f t="array" ref="W63">IFERROR(INDEX($I$9:$I$54,MATCH($E63,$A$9:$A$54,0),0),"N/A")</f>
        <v>N/A</v>
      </c>
      <c r="X63" s="147" t="str" cm="1">
        <f t="array" ref="X63">IFERROR(INDEX($J$9:$J$54,MATCH($E63,$A$9:$A$54,0),0),"N/A")</f>
        <v>N/A</v>
      </c>
      <c r="Y63" s="152" t="str">
        <f t="shared" si="7"/>
        <v>N/A</v>
      </c>
      <c r="Z63" s="153" t="str">
        <f t="shared" si="8"/>
        <v>N/A</v>
      </c>
      <c r="AA63" s="49"/>
      <c r="AB63" s="49"/>
      <c r="AS63" s="84" t="s">
        <v>20</v>
      </c>
    </row>
    <row r="64" spans="1:45" x14ac:dyDescent="0.3">
      <c r="A64" s="93">
        <f>A62+1</f>
        <v>2</v>
      </c>
      <c r="B64" s="145">
        <f>'Input 2 - Inventory'!C9</f>
        <v>0</v>
      </c>
      <c r="C64" s="146">
        <f>'Input 1 - Schedule 1'!G11</f>
        <v>0</v>
      </c>
      <c r="D64" s="146" t="str">
        <f>IF(OR(LEFT(E64,5)= "Asset",LEFT(E64,5)="Other"),"N/A",'Input 1 - Schedule 1'!G11 &amp; " (Ins/Bank)")</f>
        <v>0 (Ins/Bank)</v>
      </c>
      <c r="E64" s="147">
        <f>'Input 2 - Inventory'!F9</f>
        <v>0</v>
      </c>
      <c r="F64" s="148" t="str">
        <f>'Input 2 - Inventory'!W9</f>
        <v/>
      </c>
      <c r="G64" s="148">
        <f>'Input 2 - Inventory'!R9</f>
        <v>0</v>
      </c>
      <c r="H64" s="148">
        <f>'Input 2 - Inventory'!AH9</f>
        <v>0</v>
      </c>
      <c r="I64" s="149">
        <f>'Input 2 - Inventory'!L9</f>
        <v>0</v>
      </c>
      <c r="J64" s="150">
        <f>'Input 2 - Inventory'!AB9</f>
        <v>0</v>
      </c>
      <c r="K64" s="147" t="str" cm="1">
        <f t="array" ref="K64">IFERROR(INDEX($C$9:$C$54,MATCH($E64,$A$9:$A$54,0),0),"N/A")</f>
        <v>N/A</v>
      </c>
      <c r="L64" s="151" t="str" cm="1">
        <f t="array" ref="L64">IFERROR(INDEX($D$9:$D$54,MATCH($E64,$A$9:$A$54,0),0),"N/A")</f>
        <v>N/A</v>
      </c>
      <c r="M64" s="152" t="str">
        <f>IF(L64="N/A","N/A",MAX(0,IF(OR(K64="XS Scalar",K64="Pure Scalar"),$H64*L64,IF(K64="Carrying Value",L64*$G64,$F64*L64))))</f>
        <v>N/A</v>
      </c>
      <c r="N64" s="153" t="str">
        <f>IF(L64="N/A","N/A",IF(K64="XS Scalar",$G64-($H64-M64),$G64))</f>
        <v>N/A</v>
      </c>
      <c r="O64" s="147" t="str" cm="1">
        <f t="array" ref="O64">IFERROR(INDEX($E$9:$E$54,MATCH($E64,$A$9:$A$54,0),0),"N/A")</f>
        <v>N/A</v>
      </c>
      <c r="P64" s="151" t="str" cm="1">
        <f t="array" ref="P64">IFERROR(INDEX($F$9:$F$54,MATCH($E64,$A$9:$A$54,0),0),"N/A")</f>
        <v>N/A</v>
      </c>
      <c r="Q64" s="152" t="str">
        <f>IF(P64="N/A","N/A",MAX(0,IF(OR(O64="XS Scalar",O64="Pure Scalar"),$H64*P64,IF(O64="Carrying Value",P64*$G64,$F64*P64))))</f>
        <v>N/A</v>
      </c>
      <c r="R64" s="153" t="str">
        <f>IF(P64="N/A","N/A",IF(O64="XS Scalar",$G64-($H64-Q64),$G64))</f>
        <v>N/A</v>
      </c>
      <c r="S64" s="147" t="str" cm="1">
        <f t="array" ref="S64">IFERROR(INDEX($G$9:$G$54,MATCH($E64,$A$9:$A$54,0),0),"N/A")</f>
        <v>N/A</v>
      </c>
      <c r="T64" s="151" t="str" cm="1">
        <f t="array" ref="T64">IFERROR(INDEX($H$9:$H$54,MATCH($E64,$A$9:$A$54,0),0),"N/A")</f>
        <v>N/A</v>
      </c>
      <c r="U64" s="152" t="str">
        <f t="shared" si="5"/>
        <v>N/A</v>
      </c>
      <c r="V64" s="153" t="str">
        <f t="shared" si="6"/>
        <v>N/A</v>
      </c>
      <c r="W64" s="147" t="str" cm="1">
        <f t="array" ref="W64">IFERROR(INDEX($I$9:$I$54,MATCH($E64,$A$9:$A$54,0),0),"N/A")</f>
        <v>N/A</v>
      </c>
      <c r="X64" s="147" t="str" cm="1">
        <f t="array" ref="X64">IFERROR(INDEX($J$9:$J$54,MATCH($E64,$A$9:$A$54,0),0),"N/A")</f>
        <v>N/A</v>
      </c>
      <c r="Y64" s="152" t="str">
        <f t="shared" si="7"/>
        <v>N/A</v>
      </c>
      <c r="Z64" s="153" t="str">
        <f t="shared" si="8"/>
        <v>N/A</v>
      </c>
      <c r="AA64" s="70" t="str">
        <f>IFERROR(VLOOKUP('Input 1 - Schedule 1'!N11,'Input 1 - Schedule 1'!$I$7:$L$1009,4,FALSE),"")</f>
        <v/>
      </c>
      <c r="AB64" s="70"/>
      <c r="AS64" s="84" t="s">
        <v>20</v>
      </c>
    </row>
    <row r="65" spans="1:45" x14ac:dyDescent="0.3">
      <c r="A65" s="93">
        <f t="shared" ref="A65:A258" si="9">A64+1</f>
        <v>3</v>
      </c>
      <c r="B65" s="145">
        <f>'Input 2 - Inventory'!C10</f>
        <v>0</v>
      </c>
      <c r="C65" s="146">
        <f>'Input 1 - Schedule 1'!G12</f>
        <v>0</v>
      </c>
      <c r="D65" s="146" t="str">
        <f>IF(OR(LEFT(E65,5)= "Asset",LEFT(E65,5)="Other"),"N/A",'Input 1 - Schedule 1'!G12 &amp; " (Ins/Bank)")</f>
        <v>0 (Ins/Bank)</v>
      </c>
      <c r="E65" s="147">
        <f>'Input 2 - Inventory'!F10</f>
        <v>0</v>
      </c>
      <c r="F65" s="148" t="str">
        <f>'Input 2 - Inventory'!W10</f>
        <v/>
      </c>
      <c r="G65" s="148">
        <f>'Input 2 - Inventory'!R10</f>
        <v>0</v>
      </c>
      <c r="H65" s="148">
        <f>'Input 2 - Inventory'!AH10</f>
        <v>0</v>
      </c>
      <c r="I65" s="149">
        <f>'Input 2 - Inventory'!L10</f>
        <v>0</v>
      </c>
      <c r="J65" s="150">
        <f>'Input 2 - Inventory'!AB10</f>
        <v>0</v>
      </c>
      <c r="K65" s="147" t="str" cm="1">
        <f t="array" ref="K65">IFERROR(INDEX($C$9:$C$54,MATCH($E65,$A$9:$A$54,0),0),"N/A")</f>
        <v>N/A</v>
      </c>
      <c r="L65" s="151" t="str" cm="1">
        <f t="array" ref="L65">IFERROR(INDEX($D$9:$D$54,MATCH($E65,$A$9:$A$54,0),0),"N/A")</f>
        <v>N/A</v>
      </c>
      <c r="M65" s="152" t="str">
        <f>IF(L65="N/A","N/A",MAX(0,IF(OR(K65="XS Scalar",K65="Pure Scalar"),$H65*L65,IF(K65="Carrying Value",L65*$G65,$F65*L65))))</f>
        <v>N/A</v>
      </c>
      <c r="N65" s="153" t="str">
        <f>IF(L65="N/A","N/A",IF(K65="XS Scalar",$G65-($H65-M65),$G65))</f>
        <v>N/A</v>
      </c>
      <c r="O65" s="147" t="str" cm="1">
        <f t="array" ref="O65">IFERROR(INDEX($E$9:$E$54,MATCH($E65,$A$9:$A$54,0),0),"N/A")</f>
        <v>N/A</v>
      </c>
      <c r="P65" s="151" t="str" cm="1">
        <f t="array" ref="P65">IFERROR(INDEX($F$9:$F$54,MATCH($E65,$A$9:$A$54,0),0),"N/A")</f>
        <v>N/A</v>
      </c>
      <c r="Q65" s="152" t="str">
        <f>IF(P65="N/A","N/A",MAX(0,IF(OR(O65="XS Scalar",O65="Pure Scalar"),$H65*P65,IF(O65="Carrying Value",P65*$G65,$F65*P65))))</f>
        <v>N/A</v>
      </c>
      <c r="R65" s="153" t="str">
        <f>IF(P65="N/A","N/A",IF(O65="XS Scalar",$G65-($H65-Q65),$G65))</f>
        <v>N/A</v>
      </c>
      <c r="S65" s="147" t="str" cm="1">
        <f t="array" ref="S65">IFERROR(INDEX($G$9:$G$54,MATCH($E65,$A$9:$A$54,0),0),"N/A")</f>
        <v>N/A</v>
      </c>
      <c r="T65" s="151" t="str" cm="1">
        <f t="array" ref="T65">IFERROR(INDEX($H$9:$H$54,MATCH($E65,$A$9:$A$54,0),0),"N/A")</f>
        <v>N/A</v>
      </c>
      <c r="U65" s="152" t="str">
        <f t="shared" si="5"/>
        <v>N/A</v>
      </c>
      <c r="V65" s="153" t="str">
        <f t="shared" si="6"/>
        <v>N/A</v>
      </c>
      <c r="W65" s="147" t="str" cm="1">
        <f t="array" ref="W65">IFERROR(INDEX($I$9:$I$54,MATCH($E65,$A$9:$A$54,0),0),"N/A")</f>
        <v>N/A</v>
      </c>
      <c r="X65" s="147" t="str" cm="1">
        <f t="array" ref="X65">IFERROR(INDEX($J$9:$J$54,MATCH($E65,$A$9:$A$54,0),0),"N/A")</f>
        <v>N/A</v>
      </c>
      <c r="Y65" s="152" t="str">
        <f t="shared" si="7"/>
        <v>N/A</v>
      </c>
      <c r="Z65" s="153" t="str">
        <f t="shared" si="8"/>
        <v>N/A</v>
      </c>
      <c r="AA65" s="70" t="str">
        <f>IFERROR(VLOOKUP('Input 1 - Schedule 1'!N12,'Input 1 - Schedule 1'!$I$7:$L$1009,4,FALSE),"")</f>
        <v/>
      </c>
      <c r="AB65" s="70"/>
      <c r="AS65" s="84" t="s">
        <v>20</v>
      </c>
    </row>
    <row r="66" spans="1:45" x14ac:dyDescent="0.3">
      <c r="A66" s="93">
        <f t="shared" si="9"/>
        <v>4</v>
      </c>
      <c r="B66" s="145">
        <f>'Input 2 - Inventory'!C11</f>
        <v>0</v>
      </c>
      <c r="C66" s="146">
        <f>'Input 1 - Schedule 1'!G13</f>
        <v>0</v>
      </c>
      <c r="D66" s="146" t="str">
        <f>IF(OR(LEFT(E66,5)= "Asset",LEFT(E66,5)="Other"),"N/A",'Input 1 - Schedule 1'!G13 &amp; " (Ins/Bank)")</f>
        <v>0 (Ins/Bank)</v>
      </c>
      <c r="E66" s="147">
        <f>'Input 2 - Inventory'!F11</f>
        <v>0</v>
      </c>
      <c r="F66" s="148" t="str">
        <f>'Input 2 - Inventory'!W11</f>
        <v/>
      </c>
      <c r="G66" s="148">
        <f>'Input 2 - Inventory'!R11</f>
        <v>0</v>
      </c>
      <c r="H66" s="148">
        <f>'Input 2 - Inventory'!AH11</f>
        <v>0</v>
      </c>
      <c r="I66" s="149">
        <f>'Input 2 - Inventory'!L11</f>
        <v>0</v>
      </c>
      <c r="J66" s="150">
        <f>'Input 2 - Inventory'!AB11</f>
        <v>0</v>
      </c>
      <c r="K66" s="147" t="str" cm="1">
        <f t="array" ref="K66">IFERROR(INDEX($C$9:$C$54,MATCH($E66,$A$9:$A$54,0),0),"N/A")</f>
        <v>N/A</v>
      </c>
      <c r="L66" s="151" t="str" cm="1">
        <f t="array" ref="L66">IFERROR(INDEX($D$9:$D$54,MATCH($E66,$A$9:$A$54,0),0),"N/A")</f>
        <v>N/A</v>
      </c>
      <c r="M66" s="152" t="str">
        <f t="shared" ref="M66:M129" si="10">IF(L66="N/A","N/A",MAX(0,IF(OR(K66="XS Scalar",K66="Pure Scalar"),$H66*L66,IF(K66="Carrying Value",L66*$G66,$F66*L66))))</f>
        <v>N/A</v>
      </c>
      <c r="N66" s="153" t="str">
        <f t="shared" ref="N66:N129" si="11">IF(L66="N/A","N/A",IF(K66="XS Scalar",$G66-($H66-M66),$G66))</f>
        <v>N/A</v>
      </c>
      <c r="O66" s="147" t="str" cm="1">
        <f t="array" ref="O66">IFERROR(INDEX($E$9:$E$54,MATCH($E66,$A$9:$A$54,0),0),"N/A")</f>
        <v>N/A</v>
      </c>
      <c r="P66" s="151" t="str" cm="1">
        <f t="array" ref="P66">IFERROR(INDEX($F$9:$F$54,MATCH($E66,$A$9:$A$54,0),0),"N/A")</f>
        <v>N/A</v>
      </c>
      <c r="Q66" s="152" t="str">
        <f t="shared" ref="Q66:Q129" si="12">IF(P66="N/A","N/A",MAX(0,IF(OR(O66="XS Scalar",O66="Pure Scalar"),$H66*P66,IF(O66="Carrying Value",P66*$G66,$F66*P66))))</f>
        <v>N/A</v>
      </c>
      <c r="R66" s="153" t="str">
        <f t="shared" ref="R66:R129" si="13">IF(P66="N/A","N/A",IF(O66="XS Scalar",$G66-($H66-Q66),$G66))</f>
        <v>N/A</v>
      </c>
      <c r="S66" s="147" t="str" cm="1">
        <f t="array" ref="S66">IFERROR(INDEX($G$9:$G$54,MATCH($E66,$A$9:$A$54,0),0),"N/A")</f>
        <v>N/A</v>
      </c>
      <c r="T66" s="151" t="str" cm="1">
        <f t="array" ref="T66">IFERROR(INDEX($H$9:$H$54,MATCH($E66,$A$9:$A$54,0),0),"N/A")</f>
        <v>N/A</v>
      </c>
      <c r="U66" s="152" t="str">
        <f t="shared" si="5"/>
        <v>N/A</v>
      </c>
      <c r="V66" s="153" t="str">
        <f t="shared" si="6"/>
        <v>N/A</v>
      </c>
      <c r="W66" s="147" t="str" cm="1">
        <f t="array" ref="W66">IFERROR(INDEX($I$9:$I$54,MATCH($E66,$A$9:$A$54,0),0),"N/A")</f>
        <v>N/A</v>
      </c>
      <c r="X66" s="147" t="str" cm="1">
        <f t="array" ref="X66">IFERROR(INDEX($J$9:$J$54,MATCH($E66,$A$9:$A$54,0),0),"N/A")</f>
        <v>N/A</v>
      </c>
      <c r="Y66" s="152" t="str">
        <f t="shared" si="7"/>
        <v>N/A</v>
      </c>
      <c r="Z66" s="153" t="str">
        <f t="shared" si="8"/>
        <v>N/A</v>
      </c>
      <c r="AA66" s="70" t="str">
        <f>IFERROR(VLOOKUP('Input 1 - Schedule 1'!N13,'Input 1 - Schedule 1'!$I$7:$L$1009,4,FALSE),"")</f>
        <v/>
      </c>
      <c r="AB66" s="70"/>
      <c r="AS66" s="84" t="s">
        <v>20</v>
      </c>
    </row>
    <row r="67" spans="1:45" x14ac:dyDescent="0.3">
      <c r="A67" s="93">
        <f t="shared" si="9"/>
        <v>5</v>
      </c>
      <c r="B67" s="145">
        <f>'Input 2 - Inventory'!C12</f>
        <v>0</v>
      </c>
      <c r="C67" s="146">
        <f>'Input 1 - Schedule 1'!G14</f>
        <v>0</v>
      </c>
      <c r="D67" s="146" t="str">
        <f>IF(OR(LEFT(E67,5)= "Asset",LEFT(E67,5)="Other"),"N/A",'Input 1 - Schedule 1'!G14 &amp; " (Ins/Bank)")</f>
        <v>0 (Ins/Bank)</v>
      </c>
      <c r="E67" s="147">
        <f>'Input 2 - Inventory'!F12</f>
        <v>0</v>
      </c>
      <c r="F67" s="148" t="str">
        <f>'Input 2 - Inventory'!W12</f>
        <v/>
      </c>
      <c r="G67" s="148">
        <f>'Input 2 - Inventory'!R12</f>
        <v>0</v>
      </c>
      <c r="H67" s="148">
        <f>'Input 2 - Inventory'!AH12</f>
        <v>0</v>
      </c>
      <c r="I67" s="149">
        <f>'Input 2 - Inventory'!L12</f>
        <v>0</v>
      </c>
      <c r="J67" s="150">
        <f>'Input 2 - Inventory'!AB12</f>
        <v>0</v>
      </c>
      <c r="K67" s="147" t="str" cm="1">
        <f t="array" ref="K67">IFERROR(INDEX($C$9:$C$54,MATCH($E67,$A$9:$A$54,0),0),"N/A")</f>
        <v>N/A</v>
      </c>
      <c r="L67" s="151" t="str" cm="1">
        <f t="array" ref="L67">IFERROR(INDEX($D$9:$D$54,MATCH($E67,$A$9:$A$54,0),0),"N/A")</f>
        <v>N/A</v>
      </c>
      <c r="M67" s="152" t="str">
        <f t="shared" si="10"/>
        <v>N/A</v>
      </c>
      <c r="N67" s="153" t="str">
        <f t="shared" si="11"/>
        <v>N/A</v>
      </c>
      <c r="O67" s="147" t="str" cm="1">
        <f t="array" ref="O67">IFERROR(INDEX($E$9:$E$54,MATCH($E67,$A$9:$A$54,0),0),"N/A")</f>
        <v>N/A</v>
      </c>
      <c r="P67" s="151" t="str" cm="1">
        <f t="array" ref="P67">IFERROR(INDEX($F$9:$F$54,MATCH($E67,$A$9:$A$54,0),0),"N/A")</f>
        <v>N/A</v>
      </c>
      <c r="Q67" s="152" t="str">
        <f t="shared" si="12"/>
        <v>N/A</v>
      </c>
      <c r="R67" s="153" t="str">
        <f t="shared" si="13"/>
        <v>N/A</v>
      </c>
      <c r="S67" s="147" t="str" cm="1">
        <f t="array" ref="S67">IFERROR(INDEX($G$9:$G$54,MATCH($E67,$A$9:$A$54,0),0),"N/A")</f>
        <v>N/A</v>
      </c>
      <c r="T67" s="151" t="str" cm="1">
        <f t="array" ref="T67">IFERROR(INDEX($H$9:$H$54,MATCH($E67,$A$9:$A$54,0),0),"N/A")</f>
        <v>N/A</v>
      </c>
      <c r="U67" s="152" t="str">
        <f t="shared" si="5"/>
        <v>N/A</v>
      </c>
      <c r="V67" s="153" t="str">
        <f t="shared" si="6"/>
        <v>N/A</v>
      </c>
      <c r="W67" s="147" t="str" cm="1">
        <f t="array" ref="W67">IFERROR(INDEX($I$9:$I$54,MATCH($E67,$A$9:$A$54,0),0),"N/A")</f>
        <v>N/A</v>
      </c>
      <c r="X67" s="147" t="str" cm="1">
        <f t="array" ref="X67">IFERROR(INDEX($J$9:$J$54,MATCH($E67,$A$9:$A$54,0),0),"N/A")</f>
        <v>N/A</v>
      </c>
      <c r="Y67" s="152" t="str">
        <f t="shared" si="7"/>
        <v>N/A</v>
      </c>
      <c r="Z67" s="153" t="str">
        <f t="shared" si="8"/>
        <v>N/A</v>
      </c>
      <c r="AA67" s="70" t="str">
        <f>IFERROR(VLOOKUP('Input 1 - Schedule 1'!N14,'Input 1 - Schedule 1'!$I$7:$L$1009,4,FALSE),"")</f>
        <v/>
      </c>
      <c r="AB67" s="70"/>
      <c r="AS67" s="84" t="s">
        <v>20</v>
      </c>
    </row>
    <row r="68" spans="1:45" x14ac:dyDescent="0.3">
      <c r="A68" s="93">
        <f t="shared" si="9"/>
        <v>6</v>
      </c>
      <c r="B68" s="145">
        <f>'Input 2 - Inventory'!C13</f>
        <v>0</v>
      </c>
      <c r="C68" s="146">
        <f>'Input 1 - Schedule 1'!G15</f>
        <v>0</v>
      </c>
      <c r="D68" s="146" t="str">
        <f>IF(OR(LEFT(E68,5)= "Asset",LEFT(E68,5)="Other"),"N/A",'Input 1 - Schedule 1'!G15 &amp; " (Ins/Bank)")</f>
        <v>0 (Ins/Bank)</v>
      </c>
      <c r="E68" s="147">
        <f>'Input 2 - Inventory'!F13</f>
        <v>0</v>
      </c>
      <c r="F68" s="148" t="str">
        <f>'Input 2 - Inventory'!W13</f>
        <v/>
      </c>
      <c r="G68" s="148">
        <f>'Input 2 - Inventory'!R13</f>
        <v>0</v>
      </c>
      <c r="H68" s="148">
        <f>'Input 2 - Inventory'!AH13</f>
        <v>0</v>
      </c>
      <c r="I68" s="149">
        <f>'Input 2 - Inventory'!L13</f>
        <v>0</v>
      </c>
      <c r="J68" s="150">
        <f>'Input 2 - Inventory'!AB13</f>
        <v>0</v>
      </c>
      <c r="K68" s="147" t="str" cm="1">
        <f t="array" ref="K68">IFERROR(INDEX($C$9:$C$54,MATCH($E68,$A$9:$A$54,0),0),"N/A")</f>
        <v>N/A</v>
      </c>
      <c r="L68" s="151" t="str" cm="1">
        <f t="array" ref="L68">IFERROR(INDEX($D$9:$D$54,MATCH($E68,$A$9:$A$54,0),0),"N/A")</f>
        <v>N/A</v>
      </c>
      <c r="M68" s="152" t="str">
        <f t="shared" si="10"/>
        <v>N/A</v>
      </c>
      <c r="N68" s="153" t="str">
        <f t="shared" si="11"/>
        <v>N/A</v>
      </c>
      <c r="O68" s="147" t="str" cm="1">
        <f t="array" ref="O68">IFERROR(INDEX($E$9:$E$54,MATCH($E68,$A$9:$A$54,0),0),"N/A")</f>
        <v>N/A</v>
      </c>
      <c r="P68" s="151" t="str" cm="1">
        <f t="array" ref="P68">IFERROR(INDEX($F$9:$F$54,MATCH($E68,$A$9:$A$54,0),0),"N/A")</f>
        <v>N/A</v>
      </c>
      <c r="Q68" s="152" t="str">
        <f t="shared" si="12"/>
        <v>N/A</v>
      </c>
      <c r="R68" s="153" t="str">
        <f t="shared" si="13"/>
        <v>N/A</v>
      </c>
      <c r="S68" s="147" t="str" cm="1">
        <f t="array" ref="S68">IFERROR(INDEX($G$9:$G$54,MATCH($E68,$A$9:$A$54,0),0),"N/A")</f>
        <v>N/A</v>
      </c>
      <c r="T68" s="151" t="str" cm="1">
        <f t="array" ref="T68">IFERROR(INDEX($H$9:$H$54,MATCH($E68,$A$9:$A$54,0),0),"N/A")</f>
        <v>N/A</v>
      </c>
      <c r="U68" s="152" t="str">
        <f t="shared" si="5"/>
        <v>N/A</v>
      </c>
      <c r="V68" s="153" t="str">
        <f t="shared" si="6"/>
        <v>N/A</v>
      </c>
      <c r="W68" s="147" t="str" cm="1">
        <f t="array" ref="W68">IFERROR(INDEX($I$9:$I$54,MATCH($E68,$A$9:$A$54,0),0),"N/A")</f>
        <v>N/A</v>
      </c>
      <c r="X68" s="147" t="str" cm="1">
        <f t="array" ref="X68">IFERROR(INDEX($J$9:$J$54,MATCH($E68,$A$9:$A$54,0),0),"N/A")</f>
        <v>N/A</v>
      </c>
      <c r="Y68" s="152" t="str">
        <f t="shared" si="7"/>
        <v>N/A</v>
      </c>
      <c r="Z68" s="153" t="str">
        <f t="shared" si="8"/>
        <v>N/A</v>
      </c>
      <c r="AA68" s="70" t="str">
        <f>IFERROR(VLOOKUP('Input 1 - Schedule 1'!N15,'Input 1 - Schedule 1'!$I$7:$L$1009,4,FALSE),"")</f>
        <v/>
      </c>
      <c r="AB68" s="70"/>
      <c r="AS68" s="84" t="s">
        <v>20</v>
      </c>
    </row>
    <row r="69" spans="1:45" x14ac:dyDescent="0.3">
      <c r="A69" s="93">
        <f t="shared" si="9"/>
        <v>7</v>
      </c>
      <c r="B69" s="145">
        <f>'Input 2 - Inventory'!C14</f>
        <v>0</v>
      </c>
      <c r="C69" s="146">
        <f>'Input 1 - Schedule 1'!G16</f>
        <v>0</v>
      </c>
      <c r="D69" s="146" t="str">
        <f>IF(OR(LEFT(E69,5)= "Asset",LEFT(E69,5)="Other"),"N/A",'Input 1 - Schedule 1'!G16 &amp; " (Ins/Bank)")</f>
        <v>0 (Ins/Bank)</v>
      </c>
      <c r="E69" s="147">
        <f>'Input 2 - Inventory'!F14</f>
        <v>0</v>
      </c>
      <c r="F69" s="148" t="str">
        <f>'Input 2 - Inventory'!W14</f>
        <v/>
      </c>
      <c r="G69" s="148">
        <f>'Input 2 - Inventory'!R14</f>
        <v>0</v>
      </c>
      <c r="H69" s="148">
        <f>'Input 2 - Inventory'!AH14</f>
        <v>0</v>
      </c>
      <c r="I69" s="149">
        <f>'Input 2 - Inventory'!L14</f>
        <v>0</v>
      </c>
      <c r="J69" s="150">
        <f>'Input 2 - Inventory'!AB14</f>
        <v>0</v>
      </c>
      <c r="K69" s="147" t="str" cm="1">
        <f t="array" ref="K69">IFERROR(INDEX($C$9:$C$54,MATCH($E69,$A$9:$A$54,0),0),"N/A")</f>
        <v>N/A</v>
      </c>
      <c r="L69" s="151" t="str" cm="1">
        <f t="array" ref="L69">IFERROR(INDEX($D$9:$D$54,MATCH($E69,$A$9:$A$54,0),0),"N/A")</f>
        <v>N/A</v>
      </c>
      <c r="M69" s="152" t="str">
        <f t="shared" si="10"/>
        <v>N/A</v>
      </c>
      <c r="N69" s="153" t="str">
        <f t="shared" si="11"/>
        <v>N/A</v>
      </c>
      <c r="O69" s="147" t="str" cm="1">
        <f t="array" ref="O69">IFERROR(INDEX($E$9:$E$54,MATCH($E69,$A$9:$A$54,0),0),"N/A")</f>
        <v>N/A</v>
      </c>
      <c r="P69" s="151" t="str" cm="1">
        <f t="array" ref="P69">IFERROR(INDEX($F$9:$F$54,MATCH($E69,$A$9:$A$54,0),0),"N/A")</f>
        <v>N/A</v>
      </c>
      <c r="Q69" s="152" t="str">
        <f t="shared" si="12"/>
        <v>N/A</v>
      </c>
      <c r="R69" s="153" t="str">
        <f t="shared" si="13"/>
        <v>N/A</v>
      </c>
      <c r="S69" s="147" t="str" cm="1">
        <f t="array" ref="S69">IFERROR(INDEX($G$9:$G$54,MATCH($E69,$A$9:$A$54,0),0),"N/A")</f>
        <v>N/A</v>
      </c>
      <c r="T69" s="151" t="str" cm="1">
        <f t="array" ref="T69">IFERROR(INDEX($H$9:$H$54,MATCH($E69,$A$9:$A$54,0),0),"N/A")</f>
        <v>N/A</v>
      </c>
      <c r="U69" s="152" t="str">
        <f t="shared" si="5"/>
        <v>N/A</v>
      </c>
      <c r="V69" s="153" t="str">
        <f t="shared" si="6"/>
        <v>N/A</v>
      </c>
      <c r="W69" s="147" t="str" cm="1">
        <f t="array" ref="W69">IFERROR(INDEX($I$9:$I$54,MATCH($E69,$A$9:$A$54,0),0),"N/A")</f>
        <v>N/A</v>
      </c>
      <c r="X69" s="147" t="str" cm="1">
        <f t="array" ref="X69">IFERROR(INDEX($J$9:$J$54,MATCH($E69,$A$9:$A$54,0),0),"N/A")</f>
        <v>N/A</v>
      </c>
      <c r="Y69" s="152" t="str">
        <f t="shared" si="7"/>
        <v>N/A</v>
      </c>
      <c r="Z69" s="153" t="str">
        <f t="shared" si="8"/>
        <v>N/A</v>
      </c>
      <c r="AA69" s="70" t="str">
        <f>IFERROR(VLOOKUP('Input 1 - Schedule 1'!N16,'Input 1 - Schedule 1'!$I$7:$L$1009,4,FALSE),"")</f>
        <v/>
      </c>
      <c r="AB69" s="70"/>
      <c r="AS69" s="84" t="s">
        <v>20</v>
      </c>
    </row>
    <row r="70" spans="1:45" x14ac:dyDescent="0.3">
      <c r="A70" s="93">
        <f t="shared" si="9"/>
        <v>8</v>
      </c>
      <c r="B70" s="145">
        <f>'Input 2 - Inventory'!C15</f>
        <v>0</v>
      </c>
      <c r="C70" s="146">
        <f>'Input 1 - Schedule 1'!G17</f>
        <v>0</v>
      </c>
      <c r="D70" s="146" t="str">
        <f>IF(OR(LEFT(E70,5)= "Asset",LEFT(E70,5)="Other"),"N/A",'Input 1 - Schedule 1'!G17 &amp; " (Ins/Bank)")</f>
        <v>0 (Ins/Bank)</v>
      </c>
      <c r="E70" s="147">
        <f>'Input 2 - Inventory'!F15</f>
        <v>0</v>
      </c>
      <c r="F70" s="148" t="str">
        <f>'Input 2 - Inventory'!W15</f>
        <v/>
      </c>
      <c r="G70" s="148">
        <f>'Input 2 - Inventory'!R15</f>
        <v>0</v>
      </c>
      <c r="H70" s="148">
        <f>'Input 2 - Inventory'!AH15</f>
        <v>0</v>
      </c>
      <c r="I70" s="149">
        <f>'Input 2 - Inventory'!L15</f>
        <v>0</v>
      </c>
      <c r="J70" s="150">
        <f>'Input 2 - Inventory'!AB15</f>
        <v>0</v>
      </c>
      <c r="K70" s="147" t="str" cm="1">
        <f t="array" ref="K70">IFERROR(INDEX($C$9:$C$54,MATCH($E70,$A$9:$A$54,0),0),"N/A")</f>
        <v>N/A</v>
      </c>
      <c r="L70" s="151" t="str" cm="1">
        <f t="array" ref="L70">IFERROR(INDEX($D$9:$D$54,MATCH($E70,$A$9:$A$54,0),0),"N/A")</f>
        <v>N/A</v>
      </c>
      <c r="M70" s="152" t="str">
        <f t="shared" si="10"/>
        <v>N/A</v>
      </c>
      <c r="N70" s="153" t="str">
        <f t="shared" si="11"/>
        <v>N/A</v>
      </c>
      <c r="O70" s="147" t="str" cm="1">
        <f t="array" ref="O70">IFERROR(INDEX($E$9:$E$54,MATCH($E70,$A$9:$A$54,0),0),"N/A")</f>
        <v>N/A</v>
      </c>
      <c r="P70" s="151" t="str" cm="1">
        <f t="array" ref="P70">IFERROR(INDEX($F$9:$F$54,MATCH($E70,$A$9:$A$54,0),0),"N/A")</f>
        <v>N/A</v>
      </c>
      <c r="Q70" s="152" t="str">
        <f t="shared" si="12"/>
        <v>N/A</v>
      </c>
      <c r="R70" s="153" t="str">
        <f t="shared" si="13"/>
        <v>N/A</v>
      </c>
      <c r="S70" s="147" t="str" cm="1">
        <f t="array" ref="S70">IFERROR(INDEX($G$9:$G$54,MATCH($E70,$A$9:$A$54,0),0),"N/A")</f>
        <v>N/A</v>
      </c>
      <c r="T70" s="151" t="str" cm="1">
        <f t="array" ref="T70">IFERROR(INDEX($H$9:$H$54,MATCH($E70,$A$9:$A$54,0),0),"N/A")</f>
        <v>N/A</v>
      </c>
      <c r="U70" s="152" t="str">
        <f t="shared" si="5"/>
        <v>N/A</v>
      </c>
      <c r="V70" s="153" t="str">
        <f t="shared" si="6"/>
        <v>N/A</v>
      </c>
      <c r="W70" s="147" t="str" cm="1">
        <f t="array" ref="W70">IFERROR(INDEX($I$9:$I$54,MATCH($E70,$A$9:$A$54,0),0),"N/A")</f>
        <v>N/A</v>
      </c>
      <c r="X70" s="147" t="str" cm="1">
        <f t="array" ref="X70">IFERROR(INDEX($J$9:$J$54,MATCH($E70,$A$9:$A$54,0),0),"N/A")</f>
        <v>N/A</v>
      </c>
      <c r="Y70" s="152" t="str">
        <f t="shared" si="7"/>
        <v>N/A</v>
      </c>
      <c r="Z70" s="153" t="str">
        <f t="shared" si="8"/>
        <v>N/A</v>
      </c>
      <c r="AA70" s="70" t="str">
        <f>IFERROR(VLOOKUP('Input 1 - Schedule 1'!N17,'Input 1 - Schedule 1'!$I$7:$L$1009,4,FALSE),"")</f>
        <v/>
      </c>
      <c r="AB70" s="70"/>
      <c r="AS70" s="84" t="s">
        <v>20</v>
      </c>
    </row>
    <row r="71" spans="1:45" x14ac:dyDescent="0.3">
      <c r="A71" s="93">
        <f t="shared" si="9"/>
        <v>9</v>
      </c>
      <c r="B71" s="145">
        <f>'Input 2 - Inventory'!C16</f>
        <v>0</v>
      </c>
      <c r="C71" s="146">
        <f>'Input 1 - Schedule 1'!G18</f>
        <v>0</v>
      </c>
      <c r="D71" s="146" t="str">
        <f>IF(OR(LEFT(E71,5)= "Asset",LEFT(E71,5)="Other"),"N/A",'Input 1 - Schedule 1'!G18 &amp; " (Ins/Bank)")</f>
        <v>0 (Ins/Bank)</v>
      </c>
      <c r="E71" s="147">
        <f>'Input 2 - Inventory'!F16</f>
        <v>0</v>
      </c>
      <c r="F71" s="148" t="str">
        <f>'Input 2 - Inventory'!W16</f>
        <v/>
      </c>
      <c r="G71" s="148">
        <f>'Input 2 - Inventory'!R16</f>
        <v>0</v>
      </c>
      <c r="H71" s="148">
        <f>'Input 2 - Inventory'!AH16</f>
        <v>0</v>
      </c>
      <c r="I71" s="149">
        <f>'Input 2 - Inventory'!L16</f>
        <v>0</v>
      </c>
      <c r="J71" s="150">
        <f>'Input 2 - Inventory'!AB16</f>
        <v>0</v>
      </c>
      <c r="K71" s="147" t="str" cm="1">
        <f t="array" ref="K71">IFERROR(INDEX($C$9:$C$54,MATCH($E71,$A$9:$A$54,0),0),"N/A")</f>
        <v>N/A</v>
      </c>
      <c r="L71" s="151" t="str" cm="1">
        <f t="array" ref="L71">IFERROR(INDEX($D$9:$D$54,MATCH($E71,$A$9:$A$54,0),0),"N/A")</f>
        <v>N/A</v>
      </c>
      <c r="M71" s="152" t="str">
        <f t="shared" si="10"/>
        <v>N/A</v>
      </c>
      <c r="N71" s="153" t="str">
        <f t="shared" si="11"/>
        <v>N/A</v>
      </c>
      <c r="O71" s="147" t="str" cm="1">
        <f t="array" ref="O71">IFERROR(INDEX($E$9:$E$54,MATCH($E71,$A$9:$A$54,0),0),"N/A")</f>
        <v>N/A</v>
      </c>
      <c r="P71" s="151" t="str" cm="1">
        <f t="array" ref="P71">IFERROR(INDEX($F$9:$F$54,MATCH($E71,$A$9:$A$54,0),0),"N/A")</f>
        <v>N/A</v>
      </c>
      <c r="Q71" s="152" t="str">
        <f t="shared" si="12"/>
        <v>N/A</v>
      </c>
      <c r="R71" s="153" t="str">
        <f t="shared" si="13"/>
        <v>N/A</v>
      </c>
      <c r="S71" s="147" t="str" cm="1">
        <f t="array" ref="S71">IFERROR(INDEX($G$9:$G$54,MATCH($E71,$A$9:$A$54,0),0),"N/A")</f>
        <v>N/A</v>
      </c>
      <c r="T71" s="151" t="str" cm="1">
        <f t="array" ref="T71">IFERROR(INDEX($H$9:$H$54,MATCH($E71,$A$9:$A$54,0),0),"N/A")</f>
        <v>N/A</v>
      </c>
      <c r="U71" s="152" t="str">
        <f t="shared" si="5"/>
        <v>N/A</v>
      </c>
      <c r="V71" s="153" t="str">
        <f t="shared" si="6"/>
        <v>N/A</v>
      </c>
      <c r="W71" s="147" t="str" cm="1">
        <f t="array" ref="W71">IFERROR(INDEX($I$9:$I$54,MATCH($E71,$A$9:$A$54,0),0),"N/A")</f>
        <v>N/A</v>
      </c>
      <c r="X71" s="147" t="str" cm="1">
        <f t="array" ref="X71">IFERROR(INDEX($J$9:$J$54,MATCH($E71,$A$9:$A$54,0),0),"N/A")</f>
        <v>N/A</v>
      </c>
      <c r="Y71" s="152" t="str">
        <f t="shared" si="7"/>
        <v>N/A</v>
      </c>
      <c r="Z71" s="153" t="str">
        <f t="shared" si="8"/>
        <v>N/A</v>
      </c>
      <c r="AA71" s="70" t="str">
        <f>IFERROR(VLOOKUP('Input 1 - Schedule 1'!N18,'Input 1 - Schedule 1'!$I$7:$L$1009,4,FALSE),"")</f>
        <v/>
      </c>
      <c r="AB71" s="70"/>
      <c r="AS71" s="84" t="s">
        <v>20</v>
      </c>
    </row>
    <row r="72" spans="1:45" x14ac:dyDescent="0.3">
      <c r="A72" s="93">
        <f t="shared" si="9"/>
        <v>10</v>
      </c>
      <c r="B72" s="145">
        <f>'Input 2 - Inventory'!C17</f>
        <v>0</v>
      </c>
      <c r="C72" s="146">
        <f>'Input 1 - Schedule 1'!G19</f>
        <v>0</v>
      </c>
      <c r="D72" s="146" t="str">
        <f>IF(OR(LEFT(E72,5)= "Asset",LEFT(E72,5)="Other"),"N/A",'Input 1 - Schedule 1'!G19 &amp; " (Ins/Bank)")</f>
        <v>0 (Ins/Bank)</v>
      </c>
      <c r="E72" s="147">
        <f>'Input 2 - Inventory'!F17</f>
        <v>0</v>
      </c>
      <c r="F72" s="148" t="str">
        <f>'Input 2 - Inventory'!W17</f>
        <v/>
      </c>
      <c r="G72" s="148">
        <f>'Input 2 - Inventory'!R17</f>
        <v>0</v>
      </c>
      <c r="H72" s="148">
        <f>'Input 2 - Inventory'!AH17</f>
        <v>0</v>
      </c>
      <c r="I72" s="149">
        <f>'Input 2 - Inventory'!L17</f>
        <v>0</v>
      </c>
      <c r="J72" s="150">
        <f>'Input 2 - Inventory'!AB17</f>
        <v>0</v>
      </c>
      <c r="K72" s="147" t="str" cm="1">
        <f t="array" ref="K72">IFERROR(INDEX($C$9:$C$54,MATCH($E72,$A$9:$A$54,0),0),"N/A")</f>
        <v>N/A</v>
      </c>
      <c r="L72" s="151" t="str" cm="1">
        <f t="array" ref="L72">IFERROR(INDEX($D$9:$D$54,MATCH($E72,$A$9:$A$54,0),0),"N/A")</f>
        <v>N/A</v>
      </c>
      <c r="M72" s="152" t="str">
        <f t="shared" si="10"/>
        <v>N/A</v>
      </c>
      <c r="N72" s="153" t="str">
        <f t="shared" si="11"/>
        <v>N/A</v>
      </c>
      <c r="O72" s="147" t="str" cm="1">
        <f t="array" ref="O72">IFERROR(INDEX($E$9:$E$54,MATCH($E72,$A$9:$A$54,0),0),"N/A")</f>
        <v>N/A</v>
      </c>
      <c r="P72" s="151" t="str" cm="1">
        <f t="array" ref="P72">IFERROR(INDEX($F$9:$F$54,MATCH($E72,$A$9:$A$54,0),0),"N/A")</f>
        <v>N/A</v>
      </c>
      <c r="Q72" s="152" t="str">
        <f t="shared" si="12"/>
        <v>N/A</v>
      </c>
      <c r="R72" s="153" t="str">
        <f t="shared" si="13"/>
        <v>N/A</v>
      </c>
      <c r="S72" s="147" t="str" cm="1">
        <f t="array" ref="S72">IFERROR(INDEX($G$9:$G$54,MATCH($E72,$A$9:$A$54,0),0),"N/A")</f>
        <v>N/A</v>
      </c>
      <c r="T72" s="151" t="str" cm="1">
        <f t="array" ref="T72">IFERROR(INDEX($H$9:$H$54,MATCH($E72,$A$9:$A$54,0),0),"N/A")</f>
        <v>N/A</v>
      </c>
      <c r="U72" s="152" t="str">
        <f t="shared" si="5"/>
        <v>N/A</v>
      </c>
      <c r="V72" s="153" t="str">
        <f t="shared" si="6"/>
        <v>N/A</v>
      </c>
      <c r="W72" s="147" t="str" cm="1">
        <f t="array" ref="W72">IFERROR(INDEX($I$9:$I$54,MATCH($E72,$A$9:$A$54,0),0),"N/A")</f>
        <v>N/A</v>
      </c>
      <c r="X72" s="147" t="str" cm="1">
        <f t="array" ref="X72">IFERROR(INDEX($J$9:$J$54,MATCH($E72,$A$9:$A$54,0),0),"N/A")</f>
        <v>N/A</v>
      </c>
      <c r="Y72" s="152" t="str">
        <f t="shared" si="7"/>
        <v>N/A</v>
      </c>
      <c r="Z72" s="153" t="str">
        <f t="shared" si="8"/>
        <v>N/A</v>
      </c>
      <c r="AA72" s="70" t="str">
        <f>IFERROR(VLOOKUP('Input 1 - Schedule 1'!N19,'Input 1 - Schedule 1'!$I$7:$L$1009,4,FALSE),"")</f>
        <v/>
      </c>
      <c r="AB72" s="70"/>
      <c r="AS72" s="84" t="s">
        <v>20</v>
      </c>
    </row>
    <row r="73" spans="1:45" x14ac:dyDescent="0.3">
      <c r="A73" s="93">
        <f t="shared" si="9"/>
        <v>11</v>
      </c>
      <c r="B73" s="145">
        <f>'Input 2 - Inventory'!C18</f>
        <v>0</v>
      </c>
      <c r="C73" s="146">
        <f>'Input 1 - Schedule 1'!G20</f>
        <v>0</v>
      </c>
      <c r="D73" s="146" t="str">
        <f>IF(OR(LEFT(E73,5)= "Asset",LEFT(E73,5)="Other"),"N/A",'Input 1 - Schedule 1'!G20 &amp; " (Ins/Bank)")</f>
        <v>0 (Ins/Bank)</v>
      </c>
      <c r="E73" s="147">
        <f>'Input 2 - Inventory'!F18</f>
        <v>0</v>
      </c>
      <c r="F73" s="148" t="str">
        <f>'Input 2 - Inventory'!W18</f>
        <v/>
      </c>
      <c r="G73" s="148">
        <f>'Input 2 - Inventory'!R18</f>
        <v>0</v>
      </c>
      <c r="H73" s="148">
        <f>'Input 2 - Inventory'!AH18</f>
        <v>0</v>
      </c>
      <c r="I73" s="149">
        <f>'Input 2 - Inventory'!L18</f>
        <v>0</v>
      </c>
      <c r="J73" s="150">
        <f>'Input 2 - Inventory'!AB18</f>
        <v>0</v>
      </c>
      <c r="K73" s="147" t="str" cm="1">
        <f t="array" ref="K73">IFERROR(INDEX($C$9:$C$54,MATCH($E73,$A$9:$A$54,0),0),"N/A")</f>
        <v>N/A</v>
      </c>
      <c r="L73" s="151" t="str" cm="1">
        <f t="array" ref="L73">IFERROR(INDEX($D$9:$D$54,MATCH($E73,$A$9:$A$54,0),0),"N/A")</f>
        <v>N/A</v>
      </c>
      <c r="M73" s="152" t="str">
        <f t="shared" si="10"/>
        <v>N/A</v>
      </c>
      <c r="N73" s="153" t="str">
        <f t="shared" si="11"/>
        <v>N/A</v>
      </c>
      <c r="O73" s="147" t="str" cm="1">
        <f t="array" ref="O73">IFERROR(INDEX($E$9:$E$54,MATCH($E73,$A$9:$A$54,0),0),"N/A")</f>
        <v>N/A</v>
      </c>
      <c r="P73" s="151" t="str" cm="1">
        <f t="array" ref="P73">IFERROR(INDEX($F$9:$F$54,MATCH($E73,$A$9:$A$54,0),0),"N/A")</f>
        <v>N/A</v>
      </c>
      <c r="Q73" s="152" t="str">
        <f t="shared" si="12"/>
        <v>N/A</v>
      </c>
      <c r="R73" s="153" t="str">
        <f t="shared" si="13"/>
        <v>N/A</v>
      </c>
      <c r="S73" s="147" t="str" cm="1">
        <f t="array" ref="S73">IFERROR(INDEX($G$9:$G$54,MATCH($E73,$A$9:$A$54,0),0),"N/A")</f>
        <v>N/A</v>
      </c>
      <c r="T73" s="151" t="str" cm="1">
        <f t="array" ref="T73">IFERROR(INDEX($H$9:$H$54,MATCH($E73,$A$9:$A$54,0),0),"N/A")</f>
        <v>N/A</v>
      </c>
      <c r="U73" s="152" t="str">
        <f t="shared" si="5"/>
        <v>N/A</v>
      </c>
      <c r="V73" s="153" t="str">
        <f t="shared" si="6"/>
        <v>N/A</v>
      </c>
      <c r="W73" s="147" t="str" cm="1">
        <f t="array" ref="W73">IFERROR(INDEX($I$9:$I$54,MATCH($E73,$A$9:$A$54,0),0),"N/A")</f>
        <v>N/A</v>
      </c>
      <c r="X73" s="147" t="str" cm="1">
        <f t="array" ref="X73">IFERROR(INDEX($J$9:$J$54,MATCH($E73,$A$9:$A$54,0),0),"N/A")</f>
        <v>N/A</v>
      </c>
      <c r="Y73" s="152" t="str">
        <f t="shared" si="7"/>
        <v>N/A</v>
      </c>
      <c r="Z73" s="153" t="str">
        <f t="shared" si="8"/>
        <v>N/A</v>
      </c>
      <c r="AA73" s="70" t="str">
        <f>IFERROR(VLOOKUP('Input 1 - Schedule 1'!N20,'Input 1 - Schedule 1'!$I$7:$L$1009,4,FALSE),"")</f>
        <v/>
      </c>
      <c r="AB73" s="70"/>
      <c r="AS73" s="84" t="s">
        <v>20</v>
      </c>
    </row>
    <row r="74" spans="1:45" x14ac:dyDescent="0.3">
      <c r="A74" s="93">
        <f t="shared" si="9"/>
        <v>12</v>
      </c>
      <c r="B74" s="145">
        <f>'Input 2 - Inventory'!C19</f>
        <v>0</v>
      </c>
      <c r="C74" s="146">
        <f>'Input 1 - Schedule 1'!G21</f>
        <v>0</v>
      </c>
      <c r="D74" s="146" t="str">
        <f>IF(OR(LEFT(E74,5)= "Asset",LEFT(E74,5)="Other"),"N/A",'Input 1 - Schedule 1'!G21 &amp; " (Ins/Bank)")</f>
        <v>0 (Ins/Bank)</v>
      </c>
      <c r="E74" s="147">
        <f>'Input 2 - Inventory'!F19</f>
        <v>0</v>
      </c>
      <c r="F74" s="148" t="str">
        <f>'Input 2 - Inventory'!W19</f>
        <v/>
      </c>
      <c r="G74" s="148">
        <f>'Input 2 - Inventory'!R19</f>
        <v>0</v>
      </c>
      <c r="H74" s="148">
        <f>'Input 2 - Inventory'!AH19</f>
        <v>0</v>
      </c>
      <c r="I74" s="149">
        <f>'Input 2 - Inventory'!L19</f>
        <v>0</v>
      </c>
      <c r="J74" s="150">
        <f>'Input 2 - Inventory'!AB19</f>
        <v>0</v>
      </c>
      <c r="K74" s="147" t="str" cm="1">
        <f t="array" ref="K74">IFERROR(INDEX($C$9:$C$54,MATCH($E74,$A$9:$A$54,0),0),"N/A")</f>
        <v>N/A</v>
      </c>
      <c r="L74" s="151" t="str" cm="1">
        <f t="array" ref="L74">IFERROR(INDEX($D$9:$D$54,MATCH($E74,$A$9:$A$54,0),0),"N/A")</f>
        <v>N/A</v>
      </c>
      <c r="M74" s="152" t="str">
        <f t="shared" si="10"/>
        <v>N/A</v>
      </c>
      <c r="N74" s="153" t="str">
        <f t="shared" si="11"/>
        <v>N/A</v>
      </c>
      <c r="O74" s="147" t="str" cm="1">
        <f t="array" ref="O74">IFERROR(INDEX($E$9:$E$54,MATCH($E74,$A$9:$A$54,0),0),"N/A")</f>
        <v>N/A</v>
      </c>
      <c r="P74" s="151" t="str" cm="1">
        <f t="array" ref="P74">IFERROR(INDEX($F$9:$F$54,MATCH($E74,$A$9:$A$54,0),0),"N/A")</f>
        <v>N/A</v>
      </c>
      <c r="Q74" s="152" t="str">
        <f t="shared" si="12"/>
        <v>N/A</v>
      </c>
      <c r="R74" s="153" t="str">
        <f t="shared" si="13"/>
        <v>N/A</v>
      </c>
      <c r="S74" s="147" t="str" cm="1">
        <f t="array" ref="S74">IFERROR(INDEX($G$9:$G$54,MATCH($E74,$A$9:$A$54,0),0),"N/A")</f>
        <v>N/A</v>
      </c>
      <c r="T74" s="151" t="str" cm="1">
        <f t="array" ref="T74">IFERROR(INDEX($H$9:$H$54,MATCH($E74,$A$9:$A$54,0),0),"N/A")</f>
        <v>N/A</v>
      </c>
      <c r="U74" s="152" t="str">
        <f t="shared" si="5"/>
        <v>N/A</v>
      </c>
      <c r="V74" s="153" t="str">
        <f t="shared" si="6"/>
        <v>N/A</v>
      </c>
      <c r="W74" s="147" t="str" cm="1">
        <f t="array" ref="W74">IFERROR(INDEX($I$9:$I$54,MATCH($E74,$A$9:$A$54,0),0),"N/A")</f>
        <v>N/A</v>
      </c>
      <c r="X74" s="147" t="str" cm="1">
        <f t="array" ref="X74">IFERROR(INDEX($J$9:$J$54,MATCH($E74,$A$9:$A$54,0),0),"N/A")</f>
        <v>N/A</v>
      </c>
      <c r="Y74" s="152" t="str">
        <f t="shared" si="7"/>
        <v>N/A</v>
      </c>
      <c r="Z74" s="153" t="str">
        <f t="shared" si="8"/>
        <v>N/A</v>
      </c>
      <c r="AA74" s="70" t="str">
        <f>IFERROR(VLOOKUP('Input 1 - Schedule 1'!N21,'Input 1 - Schedule 1'!$I$7:$L$1009,4,FALSE),"")</f>
        <v/>
      </c>
      <c r="AB74" s="70"/>
      <c r="AS74" s="84" t="s">
        <v>20</v>
      </c>
    </row>
    <row r="75" spans="1:45" x14ac:dyDescent="0.3">
      <c r="A75" s="93">
        <f t="shared" si="9"/>
        <v>13</v>
      </c>
      <c r="B75" s="145">
        <f>'Input 2 - Inventory'!C20</f>
        <v>0</v>
      </c>
      <c r="C75" s="146">
        <f>'Input 1 - Schedule 1'!G22</f>
        <v>0</v>
      </c>
      <c r="D75" s="146" t="str">
        <f>IF(OR(LEFT(E75,5)= "Asset",LEFT(E75,5)="Other"),"N/A",'Input 1 - Schedule 1'!G22 &amp; " (Ins/Bank)")</f>
        <v>0 (Ins/Bank)</v>
      </c>
      <c r="E75" s="147">
        <f>'Input 2 - Inventory'!F20</f>
        <v>0</v>
      </c>
      <c r="F75" s="148" t="str">
        <f>'Input 2 - Inventory'!W20</f>
        <v/>
      </c>
      <c r="G75" s="148">
        <f>'Input 2 - Inventory'!R20</f>
        <v>0</v>
      </c>
      <c r="H75" s="148">
        <f>'Input 2 - Inventory'!AH20</f>
        <v>0</v>
      </c>
      <c r="I75" s="149">
        <f>'Input 2 - Inventory'!L20</f>
        <v>0</v>
      </c>
      <c r="J75" s="150">
        <f>'Input 2 - Inventory'!AB20</f>
        <v>0</v>
      </c>
      <c r="K75" s="147" t="str" cm="1">
        <f t="array" ref="K75">IFERROR(INDEX($C$9:$C$54,MATCH($E75,$A$9:$A$54,0),0),"N/A")</f>
        <v>N/A</v>
      </c>
      <c r="L75" s="151" t="str" cm="1">
        <f t="array" ref="L75">IFERROR(INDEX($D$9:$D$54,MATCH($E75,$A$9:$A$54,0),0),"N/A")</f>
        <v>N/A</v>
      </c>
      <c r="M75" s="152" t="str">
        <f t="shared" si="10"/>
        <v>N/A</v>
      </c>
      <c r="N75" s="153" t="str">
        <f t="shared" si="11"/>
        <v>N/A</v>
      </c>
      <c r="O75" s="147" t="str" cm="1">
        <f t="array" ref="O75">IFERROR(INDEX($E$9:$E$54,MATCH($E75,$A$9:$A$54,0),0),"N/A")</f>
        <v>N/A</v>
      </c>
      <c r="P75" s="151" t="str" cm="1">
        <f t="array" ref="P75">IFERROR(INDEX($F$9:$F$54,MATCH($E75,$A$9:$A$54,0),0),"N/A")</f>
        <v>N/A</v>
      </c>
      <c r="Q75" s="152" t="str">
        <f t="shared" si="12"/>
        <v>N/A</v>
      </c>
      <c r="R75" s="153" t="str">
        <f t="shared" si="13"/>
        <v>N/A</v>
      </c>
      <c r="S75" s="147" t="str" cm="1">
        <f t="array" ref="S75">IFERROR(INDEX($G$9:$G$54,MATCH($E75,$A$9:$A$54,0),0),"N/A")</f>
        <v>N/A</v>
      </c>
      <c r="T75" s="151" t="str" cm="1">
        <f t="array" ref="T75">IFERROR(INDEX($H$9:$H$54,MATCH($E75,$A$9:$A$54,0),0),"N/A")</f>
        <v>N/A</v>
      </c>
      <c r="U75" s="152" t="str">
        <f t="shared" si="5"/>
        <v>N/A</v>
      </c>
      <c r="V75" s="153" t="str">
        <f t="shared" si="6"/>
        <v>N/A</v>
      </c>
      <c r="W75" s="147" t="str" cm="1">
        <f t="array" ref="W75">IFERROR(INDEX($I$9:$I$54,MATCH($E75,$A$9:$A$54,0),0),"N/A")</f>
        <v>N/A</v>
      </c>
      <c r="X75" s="147" t="str" cm="1">
        <f t="array" ref="X75">IFERROR(INDEX($J$9:$J$54,MATCH($E75,$A$9:$A$54,0),0),"N/A")</f>
        <v>N/A</v>
      </c>
      <c r="Y75" s="152" t="str">
        <f t="shared" si="7"/>
        <v>N/A</v>
      </c>
      <c r="Z75" s="153" t="str">
        <f t="shared" si="8"/>
        <v>N/A</v>
      </c>
      <c r="AA75" s="70" t="str">
        <f>IFERROR(VLOOKUP('Input 1 - Schedule 1'!N22,'Input 1 - Schedule 1'!$I$7:$L$1009,4,FALSE),"")</f>
        <v/>
      </c>
      <c r="AB75" s="70"/>
      <c r="AS75" s="84" t="s">
        <v>20</v>
      </c>
    </row>
    <row r="76" spans="1:45" x14ac:dyDescent="0.3">
      <c r="A76" s="93">
        <f t="shared" si="9"/>
        <v>14</v>
      </c>
      <c r="B76" s="145">
        <f>'Input 2 - Inventory'!C21</f>
        <v>0</v>
      </c>
      <c r="C76" s="146">
        <f>'Input 1 - Schedule 1'!G23</f>
        <v>0</v>
      </c>
      <c r="D76" s="146" t="str">
        <f>IF(OR(LEFT(E76,5)= "Asset",LEFT(E76,5)="Other"),"N/A",'Input 1 - Schedule 1'!G23 &amp; " (Ins/Bank)")</f>
        <v>0 (Ins/Bank)</v>
      </c>
      <c r="E76" s="147">
        <f>'Input 2 - Inventory'!F21</f>
        <v>0</v>
      </c>
      <c r="F76" s="148" t="str">
        <f>'Input 2 - Inventory'!W21</f>
        <v/>
      </c>
      <c r="G76" s="148">
        <f>'Input 2 - Inventory'!R21</f>
        <v>0</v>
      </c>
      <c r="H76" s="148">
        <f>'Input 2 - Inventory'!AH21</f>
        <v>0</v>
      </c>
      <c r="I76" s="149">
        <f>'Input 2 - Inventory'!L21</f>
        <v>0</v>
      </c>
      <c r="J76" s="150">
        <f>'Input 2 - Inventory'!AB21</f>
        <v>0</v>
      </c>
      <c r="K76" s="147" t="str" cm="1">
        <f t="array" ref="K76">IFERROR(INDEX($C$9:$C$54,MATCH($E76,$A$9:$A$54,0),0),"N/A")</f>
        <v>N/A</v>
      </c>
      <c r="L76" s="151" t="str" cm="1">
        <f t="array" ref="L76">IFERROR(INDEX($D$9:$D$54,MATCH($E76,$A$9:$A$54,0),0),"N/A")</f>
        <v>N/A</v>
      </c>
      <c r="M76" s="152" t="str">
        <f t="shared" si="10"/>
        <v>N/A</v>
      </c>
      <c r="N76" s="153" t="str">
        <f t="shared" si="11"/>
        <v>N/A</v>
      </c>
      <c r="O76" s="147" t="str" cm="1">
        <f t="array" ref="O76">IFERROR(INDEX($E$9:$E$54,MATCH($E76,$A$9:$A$54,0),0),"N/A")</f>
        <v>N/A</v>
      </c>
      <c r="P76" s="151" t="str" cm="1">
        <f t="array" ref="P76">IFERROR(INDEX($F$9:$F$54,MATCH($E76,$A$9:$A$54,0),0),"N/A")</f>
        <v>N/A</v>
      </c>
      <c r="Q76" s="152" t="str">
        <f t="shared" si="12"/>
        <v>N/A</v>
      </c>
      <c r="R76" s="153" t="str">
        <f t="shared" si="13"/>
        <v>N/A</v>
      </c>
      <c r="S76" s="147" t="str" cm="1">
        <f t="array" ref="S76">IFERROR(INDEX($G$9:$G$54,MATCH($E76,$A$9:$A$54,0),0),"N/A")</f>
        <v>N/A</v>
      </c>
      <c r="T76" s="151" t="str" cm="1">
        <f t="array" ref="T76">IFERROR(INDEX($H$9:$H$54,MATCH($E76,$A$9:$A$54,0),0),"N/A")</f>
        <v>N/A</v>
      </c>
      <c r="U76" s="152" t="str">
        <f t="shared" si="5"/>
        <v>N/A</v>
      </c>
      <c r="V76" s="153" t="str">
        <f t="shared" si="6"/>
        <v>N/A</v>
      </c>
      <c r="W76" s="147" t="str" cm="1">
        <f t="array" ref="W76">IFERROR(INDEX($I$9:$I$54,MATCH($E76,$A$9:$A$54,0),0),"N/A")</f>
        <v>N/A</v>
      </c>
      <c r="X76" s="147" t="str" cm="1">
        <f t="array" ref="X76">IFERROR(INDEX($J$9:$J$54,MATCH($E76,$A$9:$A$54,0),0),"N/A")</f>
        <v>N/A</v>
      </c>
      <c r="Y76" s="152" t="str">
        <f t="shared" si="7"/>
        <v>N/A</v>
      </c>
      <c r="Z76" s="153" t="str">
        <f t="shared" si="8"/>
        <v>N/A</v>
      </c>
      <c r="AA76" s="70" t="str">
        <f>IFERROR(VLOOKUP('Input 1 - Schedule 1'!N23,'Input 1 - Schedule 1'!$I$7:$L$1009,4,FALSE),"")</f>
        <v/>
      </c>
      <c r="AB76" s="70"/>
      <c r="AS76" s="84" t="s">
        <v>20</v>
      </c>
    </row>
    <row r="77" spans="1:45" x14ac:dyDescent="0.3">
      <c r="A77" s="93">
        <f t="shared" si="9"/>
        <v>15</v>
      </c>
      <c r="B77" s="145">
        <f>'Input 2 - Inventory'!C22</f>
        <v>0</v>
      </c>
      <c r="C77" s="146">
        <f>'Input 1 - Schedule 1'!G24</f>
        <v>0</v>
      </c>
      <c r="D77" s="146" t="str">
        <f>IF(OR(LEFT(E77,5)= "Asset",LEFT(E77,5)="Other"),"N/A",'Input 1 - Schedule 1'!G24 &amp; " (Ins/Bank)")</f>
        <v>0 (Ins/Bank)</v>
      </c>
      <c r="E77" s="147">
        <f>'Input 2 - Inventory'!F22</f>
        <v>0</v>
      </c>
      <c r="F77" s="148" t="str">
        <f>'Input 2 - Inventory'!W22</f>
        <v/>
      </c>
      <c r="G77" s="148">
        <f>'Input 2 - Inventory'!R22</f>
        <v>0</v>
      </c>
      <c r="H77" s="148">
        <f>'Input 2 - Inventory'!AH22</f>
        <v>0</v>
      </c>
      <c r="I77" s="149">
        <f>'Input 2 - Inventory'!L22</f>
        <v>0</v>
      </c>
      <c r="J77" s="150">
        <f>'Input 2 - Inventory'!AB22</f>
        <v>0</v>
      </c>
      <c r="K77" s="147" t="str" cm="1">
        <f t="array" ref="K77">IFERROR(INDEX($C$9:$C$54,MATCH($E77,$A$9:$A$54,0),0),"N/A")</f>
        <v>N/A</v>
      </c>
      <c r="L77" s="151" t="str" cm="1">
        <f t="array" ref="L77">IFERROR(INDEX($D$9:$D$54,MATCH($E77,$A$9:$A$54,0),0),"N/A")</f>
        <v>N/A</v>
      </c>
      <c r="M77" s="152" t="str">
        <f t="shared" si="10"/>
        <v>N/A</v>
      </c>
      <c r="N77" s="153" t="str">
        <f t="shared" si="11"/>
        <v>N/A</v>
      </c>
      <c r="O77" s="147" t="str" cm="1">
        <f t="array" ref="O77">IFERROR(INDEX($E$9:$E$54,MATCH($E77,$A$9:$A$54,0),0),"N/A")</f>
        <v>N/A</v>
      </c>
      <c r="P77" s="151" t="str" cm="1">
        <f t="array" ref="P77">IFERROR(INDEX($F$9:$F$54,MATCH($E77,$A$9:$A$54,0),0),"N/A")</f>
        <v>N/A</v>
      </c>
      <c r="Q77" s="152" t="str">
        <f t="shared" si="12"/>
        <v>N/A</v>
      </c>
      <c r="R77" s="153" t="str">
        <f t="shared" si="13"/>
        <v>N/A</v>
      </c>
      <c r="S77" s="147" t="str" cm="1">
        <f t="array" ref="S77">IFERROR(INDEX($G$9:$G$54,MATCH($E77,$A$9:$A$54,0),0),"N/A")</f>
        <v>N/A</v>
      </c>
      <c r="T77" s="151" t="str" cm="1">
        <f t="array" ref="T77">IFERROR(INDEX($H$9:$H$54,MATCH($E77,$A$9:$A$54,0),0),"N/A")</f>
        <v>N/A</v>
      </c>
      <c r="U77" s="152" t="str">
        <f t="shared" si="5"/>
        <v>N/A</v>
      </c>
      <c r="V77" s="153" t="str">
        <f t="shared" si="6"/>
        <v>N/A</v>
      </c>
      <c r="W77" s="147" t="str" cm="1">
        <f t="array" ref="W77">IFERROR(INDEX($I$9:$I$54,MATCH($E77,$A$9:$A$54,0),0),"N/A")</f>
        <v>N/A</v>
      </c>
      <c r="X77" s="147" t="str" cm="1">
        <f t="array" ref="X77">IFERROR(INDEX($J$9:$J$54,MATCH($E77,$A$9:$A$54,0),0),"N/A")</f>
        <v>N/A</v>
      </c>
      <c r="Y77" s="152" t="str">
        <f t="shared" si="7"/>
        <v>N/A</v>
      </c>
      <c r="Z77" s="153" t="str">
        <f t="shared" si="8"/>
        <v>N/A</v>
      </c>
      <c r="AA77" s="70" t="str">
        <f>IFERROR(VLOOKUP('Input 1 - Schedule 1'!N24,'Input 1 - Schedule 1'!$I$7:$L$1009,4,FALSE),"")</f>
        <v/>
      </c>
      <c r="AB77" s="70"/>
      <c r="AS77" s="84" t="s">
        <v>20</v>
      </c>
    </row>
    <row r="78" spans="1:45" x14ac:dyDescent="0.3">
      <c r="A78" s="93">
        <f t="shared" si="9"/>
        <v>16</v>
      </c>
      <c r="B78" s="145">
        <f>'Input 2 - Inventory'!C23</f>
        <v>0</v>
      </c>
      <c r="C78" s="146">
        <f>'Input 1 - Schedule 1'!G25</f>
        <v>0</v>
      </c>
      <c r="D78" s="146" t="str">
        <f>IF(OR(LEFT(E78,5)= "Asset",LEFT(E78,5)="Other"),"N/A",'Input 1 - Schedule 1'!G25 &amp; " (Ins/Bank)")</f>
        <v>0 (Ins/Bank)</v>
      </c>
      <c r="E78" s="147">
        <f>'Input 2 - Inventory'!F23</f>
        <v>0</v>
      </c>
      <c r="F78" s="148" t="str">
        <f>'Input 2 - Inventory'!W23</f>
        <v/>
      </c>
      <c r="G78" s="148">
        <f>'Input 2 - Inventory'!R23</f>
        <v>0</v>
      </c>
      <c r="H78" s="148">
        <f>'Input 2 - Inventory'!AH23</f>
        <v>0</v>
      </c>
      <c r="I78" s="149">
        <f>'Input 2 - Inventory'!L23</f>
        <v>0</v>
      </c>
      <c r="J78" s="150">
        <f>'Input 2 - Inventory'!AB23</f>
        <v>0</v>
      </c>
      <c r="K78" s="147" t="str" cm="1">
        <f t="array" ref="K78">IFERROR(INDEX($C$9:$C$54,MATCH($E78,$A$9:$A$54,0),0),"N/A")</f>
        <v>N/A</v>
      </c>
      <c r="L78" s="151" t="str" cm="1">
        <f t="array" ref="L78">IFERROR(INDEX($D$9:$D$54,MATCH($E78,$A$9:$A$54,0),0),"N/A")</f>
        <v>N/A</v>
      </c>
      <c r="M78" s="152" t="str">
        <f t="shared" si="10"/>
        <v>N/A</v>
      </c>
      <c r="N78" s="153" t="str">
        <f t="shared" si="11"/>
        <v>N/A</v>
      </c>
      <c r="O78" s="147" t="str" cm="1">
        <f t="array" ref="O78">IFERROR(INDEX($E$9:$E$54,MATCH($E78,$A$9:$A$54,0),0),"N/A")</f>
        <v>N/A</v>
      </c>
      <c r="P78" s="151" t="str" cm="1">
        <f t="array" ref="P78">IFERROR(INDEX($F$9:$F$54,MATCH($E78,$A$9:$A$54,0),0),"N/A")</f>
        <v>N/A</v>
      </c>
      <c r="Q78" s="152" t="str">
        <f t="shared" si="12"/>
        <v>N/A</v>
      </c>
      <c r="R78" s="153" t="str">
        <f t="shared" si="13"/>
        <v>N/A</v>
      </c>
      <c r="S78" s="147" t="str" cm="1">
        <f t="array" ref="S78">IFERROR(INDEX($G$9:$G$54,MATCH($E78,$A$9:$A$54,0),0),"N/A")</f>
        <v>N/A</v>
      </c>
      <c r="T78" s="151" t="str" cm="1">
        <f t="array" ref="T78">IFERROR(INDEX($H$9:$H$54,MATCH($E78,$A$9:$A$54,0),0),"N/A")</f>
        <v>N/A</v>
      </c>
      <c r="U78" s="152" t="str">
        <f t="shared" si="5"/>
        <v>N/A</v>
      </c>
      <c r="V78" s="153" t="str">
        <f t="shared" si="6"/>
        <v>N/A</v>
      </c>
      <c r="W78" s="147" t="str" cm="1">
        <f t="array" ref="W78">IFERROR(INDEX($I$9:$I$54,MATCH($E78,$A$9:$A$54,0),0),"N/A")</f>
        <v>N/A</v>
      </c>
      <c r="X78" s="147" t="str" cm="1">
        <f t="array" ref="X78">IFERROR(INDEX($J$9:$J$54,MATCH($E78,$A$9:$A$54,0),0),"N/A")</f>
        <v>N/A</v>
      </c>
      <c r="Y78" s="152" t="str">
        <f t="shared" si="7"/>
        <v>N/A</v>
      </c>
      <c r="Z78" s="153" t="str">
        <f t="shared" si="8"/>
        <v>N/A</v>
      </c>
      <c r="AA78" s="70" t="str">
        <f>IFERROR(VLOOKUP('Input 1 - Schedule 1'!N25,'Input 1 - Schedule 1'!$I$7:$L$1009,4,FALSE),"")</f>
        <v/>
      </c>
      <c r="AB78" s="70"/>
      <c r="AS78" s="84" t="s">
        <v>20</v>
      </c>
    </row>
    <row r="79" spans="1:45" x14ac:dyDescent="0.3">
      <c r="A79" s="93">
        <f t="shared" si="9"/>
        <v>17</v>
      </c>
      <c r="B79" s="145">
        <f>'Input 2 - Inventory'!C24</f>
        <v>0</v>
      </c>
      <c r="C79" s="146">
        <f>'Input 1 - Schedule 1'!G26</f>
        <v>0</v>
      </c>
      <c r="D79" s="146" t="str">
        <f>IF(OR(LEFT(E79,5)= "Asset",LEFT(E79,5)="Other"),"N/A",'Input 1 - Schedule 1'!G26 &amp; " (Ins/Bank)")</f>
        <v>0 (Ins/Bank)</v>
      </c>
      <c r="E79" s="147">
        <f>'Input 2 - Inventory'!F24</f>
        <v>0</v>
      </c>
      <c r="F79" s="148" t="str">
        <f>'Input 2 - Inventory'!W24</f>
        <v/>
      </c>
      <c r="G79" s="148">
        <f>'Input 2 - Inventory'!R24</f>
        <v>0</v>
      </c>
      <c r="H79" s="148">
        <f>'Input 2 - Inventory'!AH24</f>
        <v>0</v>
      </c>
      <c r="I79" s="149">
        <f>'Input 2 - Inventory'!L24</f>
        <v>0</v>
      </c>
      <c r="J79" s="150">
        <f>'Input 2 - Inventory'!AB24</f>
        <v>0</v>
      </c>
      <c r="K79" s="147" t="str" cm="1">
        <f t="array" ref="K79">IFERROR(INDEX($C$9:$C$54,MATCH($E79,$A$9:$A$54,0),0),"N/A")</f>
        <v>N/A</v>
      </c>
      <c r="L79" s="151" t="str" cm="1">
        <f t="array" ref="L79">IFERROR(INDEX($D$9:$D$54,MATCH($E79,$A$9:$A$54,0),0),"N/A")</f>
        <v>N/A</v>
      </c>
      <c r="M79" s="152" t="str">
        <f t="shared" si="10"/>
        <v>N/A</v>
      </c>
      <c r="N79" s="153" t="str">
        <f t="shared" si="11"/>
        <v>N/A</v>
      </c>
      <c r="O79" s="147" t="str" cm="1">
        <f t="array" ref="O79">IFERROR(INDEX($E$9:$E$54,MATCH($E79,$A$9:$A$54,0),0),"N/A")</f>
        <v>N/A</v>
      </c>
      <c r="P79" s="151" t="str" cm="1">
        <f t="array" ref="P79">IFERROR(INDEX($F$9:$F$54,MATCH($E79,$A$9:$A$54,0),0),"N/A")</f>
        <v>N/A</v>
      </c>
      <c r="Q79" s="152" t="str">
        <f t="shared" si="12"/>
        <v>N/A</v>
      </c>
      <c r="R79" s="153" t="str">
        <f t="shared" si="13"/>
        <v>N/A</v>
      </c>
      <c r="S79" s="147" t="str" cm="1">
        <f t="array" ref="S79">IFERROR(INDEX($G$9:$G$54,MATCH($E79,$A$9:$A$54,0),0),"N/A")</f>
        <v>N/A</v>
      </c>
      <c r="T79" s="151" t="str" cm="1">
        <f t="array" ref="T79">IFERROR(INDEX($H$9:$H$54,MATCH($E79,$A$9:$A$54,0),0),"N/A")</f>
        <v>N/A</v>
      </c>
      <c r="U79" s="152" t="str">
        <f t="shared" si="5"/>
        <v>N/A</v>
      </c>
      <c r="V79" s="153" t="str">
        <f t="shared" si="6"/>
        <v>N/A</v>
      </c>
      <c r="W79" s="147" t="str" cm="1">
        <f t="array" ref="W79">IFERROR(INDEX($I$9:$I$54,MATCH($E79,$A$9:$A$54,0),0),"N/A")</f>
        <v>N/A</v>
      </c>
      <c r="X79" s="147" t="str" cm="1">
        <f t="array" ref="X79">IFERROR(INDEX($J$9:$J$54,MATCH($E79,$A$9:$A$54,0),0),"N/A")</f>
        <v>N/A</v>
      </c>
      <c r="Y79" s="152" t="str">
        <f t="shared" si="7"/>
        <v>N/A</v>
      </c>
      <c r="Z79" s="153" t="str">
        <f t="shared" si="8"/>
        <v>N/A</v>
      </c>
      <c r="AA79" s="70" t="str">
        <f>IFERROR(VLOOKUP('Input 1 - Schedule 1'!N26,'Input 1 - Schedule 1'!$I$7:$L$1009,4,FALSE),"")</f>
        <v/>
      </c>
      <c r="AB79" s="70"/>
      <c r="AS79" s="84" t="s">
        <v>20</v>
      </c>
    </row>
    <row r="80" spans="1:45" x14ac:dyDescent="0.3">
      <c r="A80" s="93">
        <f t="shared" si="9"/>
        <v>18</v>
      </c>
      <c r="B80" s="145">
        <f>'Input 2 - Inventory'!C25</f>
        <v>0</v>
      </c>
      <c r="C80" s="146">
        <f>'Input 1 - Schedule 1'!G27</f>
        <v>0</v>
      </c>
      <c r="D80" s="146" t="str">
        <f>IF(OR(LEFT(E80,5)= "Asset",LEFT(E80,5)="Other"),"N/A",'Input 1 - Schedule 1'!G27 &amp; " (Ins/Bank)")</f>
        <v>0 (Ins/Bank)</v>
      </c>
      <c r="E80" s="147">
        <f>'Input 2 - Inventory'!F25</f>
        <v>0</v>
      </c>
      <c r="F80" s="148" t="str">
        <f>'Input 2 - Inventory'!W25</f>
        <v/>
      </c>
      <c r="G80" s="148">
        <f>'Input 2 - Inventory'!R25</f>
        <v>0</v>
      </c>
      <c r="H80" s="148">
        <f>'Input 2 - Inventory'!AH25</f>
        <v>0</v>
      </c>
      <c r="I80" s="149">
        <f>'Input 2 - Inventory'!L25</f>
        <v>0</v>
      </c>
      <c r="J80" s="150">
        <f>'Input 2 - Inventory'!AB25</f>
        <v>0</v>
      </c>
      <c r="K80" s="147" t="str" cm="1">
        <f t="array" ref="K80">IFERROR(INDEX($C$9:$C$54,MATCH($E80,$A$9:$A$54,0),0),"N/A")</f>
        <v>N/A</v>
      </c>
      <c r="L80" s="151" t="str" cm="1">
        <f t="array" ref="L80">IFERROR(INDEX($D$9:$D$54,MATCH($E80,$A$9:$A$54,0),0),"N/A")</f>
        <v>N/A</v>
      </c>
      <c r="M80" s="152" t="str">
        <f t="shared" si="10"/>
        <v>N/A</v>
      </c>
      <c r="N80" s="153" t="str">
        <f t="shared" si="11"/>
        <v>N/A</v>
      </c>
      <c r="O80" s="147" t="str" cm="1">
        <f t="array" ref="O80">IFERROR(INDEX($E$9:$E$54,MATCH($E80,$A$9:$A$54,0),0),"N/A")</f>
        <v>N/A</v>
      </c>
      <c r="P80" s="151" t="str" cm="1">
        <f t="array" ref="P80">IFERROR(INDEX($F$9:$F$54,MATCH($E80,$A$9:$A$54,0),0),"N/A")</f>
        <v>N/A</v>
      </c>
      <c r="Q80" s="152" t="str">
        <f t="shared" si="12"/>
        <v>N/A</v>
      </c>
      <c r="R80" s="153" t="str">
        <f t="shared" si="13"/>
        <v>N/A</v>
      </c>
      <c r="S80" s="147" t="str" cm="1">
        <f t="array" ref="S80">IFERROR(INDEX($G$9:$G$54,MATCH($E80,$A$9:$A$54,0),0),"N/A")</f>
        <v>N/A</v>
      </c>
      <c r="T80" s="151" t="str" cm="1">
        <f t="array" ref="T80">IFERROR(INDEX($H$9:$H$54,MATCH($E80,$A$9:$A$54,0),0),"N/A")</f>
        <v>N/A</v>
      </c>
      <c r="U80" s="152" t="str">
        <f t="shared" si="5"/>
        <v>N/A</v>
      </c>
      <c r="V80" s="153" t="str">
        <f t="shared" si="6"/>
        <v>N/A</v>
      </c>
      <c r="W80" s="147" t="str" cm="1">
        <f t="array" ref="W80">IFERROR(INDEX($I$9:$I$54,MATCH($E80,$A$9:$A$54,0),0),"N/A")</f>
        <v>N/A</v>
      </c>
      <c r="X80" s="147" t="str" cm="1">
        <f t="array" ref="X80">IFERROR(INDEX($J$9:$J$54,MATCH($E80,$A$9:$A$54,0),0),"N/A")</f>
        <v>N/A</v>
      </c>
      <c r="Y80" s="152" t="str">
        <f t="shared" si="7"/>
        <v>N/A</v>
      </c>
      <c r="Z80" s="153" t="str">
        <f t="shared" si="8"/>
        <v>N/A</v>
      </c>
      <c r="AA80" s="70" t="str">
        <f>IFERROR(VLOOKUP('Input 1 - Schedule 1'!N27,'Input 1 - Schedule 1'!$I$7:$L$1009,4,FALSE),"")</f>
        <v/>
      </c>
      <c r="AB80" s="70"/>
      <c r="AS80" s="84" t="s">
        <v>20</v>
      </c>
    </row>
    <row r="81" spans="1:45" x14ac:dyDescent="0.3">
      <c r="A81" s="93">
        <f t="shared" si="9"/>
        <v>19</v>
      </c>
      <c r="B81" s="145">
        <f>'Input 2 - Inventory'!C26</f>
        <v>0</v>
      </c>
      <c r="C81" s="146">
        <f>'Input 1 - Schedule 1'!G28</f>
        <v>0</v>
      </c>
      <c r="D81" s="146" t="str">
        <f>IF(OR(LEFT(E81,5)= "Asset",LEFT(E81,5)="Other"),"N/A",'Input 1 - Schedule 1'!G28 &amp; " (Ins/Bank)")</f>
        <v>0 (Ins/Bank)</v>
      </c>
      <c r="E81" s="147">
        <f>'Input 2 - Inventory'!F26</f>
        <v>0</v>
      </c>
      <c r="F81" s="148" t="str">
        <f>'Input 2 - Inventory'!W26</f>
        <v/>
      </c>
      <c r="G81" s="148">
        <f>'Input 2 - Inventory'!R26</f>
        <v>0</v>
      </c>
      <c r="H81" s="148">
        <f>'Input 2 - Inventory'!AH26</f>
        <v>0</v>
      </c>
      <c r="I81" s="149">
        <f>'Input 2 - Inventory'!L26</f>
        <v>0</v>
      </c>
      <c r="J81" s="150">
        <f>'Input 2 - Inventory'!AB26</f>
        <v>0</v>
      </c>
      <c r="K81" s="147" t="str" cm="1">
        <f t="array" ref="K81">IFERROR(INDEX($C$9:$C$54,MATCH($E81,$A$9:$A$54,0),0),"N/A")</f>
        <v>N/A</v>
      </c>
      <c r="L81" s="151" t="str" cm="1">
        <f t="array" ref="L81">IFERROR(INDEX($D$9:$D$54,MATCH($E81,$A$9:$A$54,0),0),"N/A")</f>
        <v>N/A</v>
      </c>
      <c r="M81" s="152" t="str">
        <f t="shared" si="10"/>
        <v>N/A</v>
      </c>
      <c r="N81" s="153" t="str">
        <f t="shared" si="11"/>
        <v>N/A</v>
      </c>
      <c r="O81" s="147" t="str" cm="1">
        <f t="array" ref="O81">IFERROR(INDEX($E$9:$E$54,MATCH($E81,$A$9:$A$54,0),0),"N/A")</f>
        <v>N/A</v>
      </c>
      <c r="P81" s="151" t="str" cm="1">
        <f t="array" ref="P81">IFERROR(INDEX($F$9:$F$54,MATCH($E81,$A$9:$A$54,0),0),"N/A")</f>
        <v>N/A</v>
      </c>
      <c r="Q81" s="152" t="str">
        <f t="shared" si="12"/>
        <v>N/A</v>
      </c>
      <c r="R81" s="153" t="str">
        <f t="shared" si="13"/>
        <v>N/A</v>
      </c>
      <c r="S81" s="147" t="str" cm="1">
        <f t="array" ref="S81">IFERROR(INDEX($G$9:$G$54,MATCH($E81,$A$9:$A$54,0),0),"N/A")</f>
        <v>N/A</v>
      </c>
      <c r="T81" s="151" t="str" cm="1">
        <f t="array" ref="T81">IFERROR(INDEX($H$9:$H$54,MATCH($E81,$A$9:$A$54,0),0),"N/A")</f>
        <v>N/A</v>
      </c>
      <c r="U81" s="152" t="str">
        <f t="shared" si="5"/>
        <v>N/A</v>
      </c>
      <c r="V81" s="153" t="str">
        <f t="shared" si="6"/>
        <v>N/A</v>
      </c>
      <c r="W81" s="147" t="str" cm="1">
        <f t="array" ref="W81">IFERROR(INDEX($I$9:$I$54,MATCH($E81,$A$9:$A$54,0),0),"N/A")</f>
        <v>N/A</v>
      </c>
      <c r="X81" s="147" t="str" cm="1">
        <f t="array" ref="X81">IFERROR(INDEX($J$9:$J$54,MATCH($E81,$A$9:$A$54,0),0),"N/A")</f>
        <v>N/A</v>
      </c>
      <c r="Y81" s="152" t="str">
        <f t="shared" si="7"/>
        <v>N/A</v>
      </c>
      <c r="Z81" s="153" t="str">
        <f t="shared" si="8"/>
        <v>N/A</v>
      </c>
      <c r="AA81" s="70" t="str">
        <f>IFERROR(VLOOKUP('Input 1 - Schedule 1'!N28,'Input 1 - Schedule 1'!$I$7:$L$1009,4,FALSE),"")</f>
        <v/>
      </c>
      <c r="AB81" s="70"/>
      <c r="AS81" s="84" t="s">
        <v>20</v>
      </c>
    </row>
    <row r="82" spans="1:45" x14ac:dyDescent="0.3">
      <c r="A82" s="93">
        <f t="shared" si="9"/>
        <v>20</v>
      </c>
      <c r="B82" s="145">
        <f>'Input 2 - Inventory'!C27</f>
        <v>0</v>
      </c>
      <c r="C82" s="146">
        <f>'Input 1 - Schedule 1'!G29</f>
        <v>0</v>
      </c>
      <c r="D82" s="146" t="str">
        <f>IF(OR(LEFT(E82,5)= "Asset",LEFT(E82,5)="Other"),"N/A",'Input 1 - Schedule 1'!G29 &amp; " (Ins/Bank)")</f>
        <v>0 (Ins/Bank)</v>
      </c>
      <c r="E82" s="147">
        <f>'Input 2 - Inventory'!F27</f>
        <v>0</v>
      </c>
      <c r="F82" s="148" t="str">
        <f>'Input 2 - Inventory'!W27</f>
        <v/>
      </c>
      <c r="G82" s="148">
        <f>'Input 2 - Inventory'!R27</f>
        <v>0</v>
      </c>
      <c r="H82" s="148">
        <f>'Input 2 - Inventory'!AH27</f>
        <v>0</v>
      </c>
      <c r="I82" s="149">
        <f>'Input 2 - Inventory'!L27</f>
        <v>0</v>
      </c>
      <c r="J82" s="150">
        <f>'Input 2 - Inventory'!AB27</f>
        <v>0</v>
      </c>
      <c r="K82" s="147" t="str" cm="1">
        <f t="array" ref="K82">IFERROR(INDEX($C$9:$C$54,MATCH($E82,$A$9:$A$54,0),0),"N/A")</f>
        <v>N/A</v>
      </c>
      <c r="L82" s="151" t="str" cm="1">
        <f t="array" ref="L82">IFERROR(INDEX($D$9:$D$54,MATCH($E82,$A$9:$A$54,0),0),"N/A")</f>
        <v>N/A</v>
      </c>
      <c r="M82" s="152" t="str">
        <f t="shared" si="10"/>
        <v>N/A</v>
      </c>
      <c r="N82" s="153" t="str">
        <f t="shared" si="11"/>
        <v>N/A</v>
      </c>
      <c r="O82" s="147" t="str" cm="1">
        <f t="array" ref="O82">IFERROR(INDEX($E$9:$E$54,MATCH($E82,$A$9:$A$54,0),0),"N/A")</f>
        <v>N/A</v>
      </c>
      <c r="P82" s="151" t="str" cm="1">
        <f t="array" ref="P82">IFERROR(INDEX($F$9:$F$54,MATCH($E82,$A$9:$A$54,0),0),"N/A")</f>
        <v>N/A</v>
      </c>
      <c r="Q82" s="152" t="str">
        <f t="shared" si="12"/>
        <v>N/A</v>
      </c>
      <c r="R82" s="153" t="str">
        <f t="shared" si="13"/>
        <v>N/A</v>
      </c>
      <c r="S82" s="147" t="str" cm="1">
        <f t="array" ref="S82">IFERROR(INDEX($G$9:$G$54,MATCH($E82,$A$9:$A$54,0),0),"N/A")</f>
        <v>N/A</v>
      </c>
      <c r="T82" s="151" t="str" cm="1">
        <f t="array" ref="T82">IFERROR(INDEX($H$9:$H$54,MATCH($E82,$A$9:$A$54,0),0),"N/A")</f>
        <v>N/A</v>
      </c>
      <c r="U82" s="152" t="str">
        <f t="shared" si="5"/>
        <v>N/A</v>
      </c>
      <c r="V82" s="153" t="str">
        <f t="shared" si="6"/>
        <v>N/A</v>
      </c>
      <c r="W82" s="147" t="str" cm="1">
        <f t="array" ref="W82">IFERROR(INDEX($I$9:$I$54,MATCH($E82,$A$9:$A$54,0),0),"N/A")</f>
        <v>N/A</v>
      </c>
      <c r="X82" s="147" t="str" cm="1">
        <f t="array" ref="X82">IFERROR(INDEX($J$9:$J$54,MATCH($E82,$A$9:$A$54,0),0),"N/A")</f>
        <v>N/A</v>
      </c>
      <c r="Y82" s="152" t="str">
        <f t="shared" si="7"/>
        <v>N/A</v>
      </c>
      <c r="Z82" s="153" t="str">
        <f t="shared" si="8"/>
        <v>N/A</v>
      </c>
      <c r="AA82" s="70" t="str">
        <f>IFERROR(VLOOKUP('Input 1 - Schedule 1'!N29,'Input 1 - Schedule 1'!$I$7:$L$1009,4,FALSE),"")</f>
        <v/>
      </c>
      <c r="AB82" s="70"/>
      <c r="AS82" s="84" t="s">
        <v>20</v>
      </c>
    </row>
    <row r="83" spans="1:45" x14ac:dyDescent="0.3">
      <c r="A83" s="93">
        <f t="shared" si="9"/>
        <v>21</v>
      </c>
      <c r="B83" s="145">
        <f>'Input 2 - Inventory'!C28</f>
        <v>0</v>
      </c>
      <c r="C83" s="146">
        <f>'Input 1 - Schedule 1'!G30</f>
        <v>0</v>
      </c>
      <c r="D83" s="146" t="str">
        <f>IF(OR(LEFT(E83,5)= "Asset",LEFT(E83,5)="Other"),"N/A",'Input 1 - Schedule 1'!G30 &amp; " (Ins/Bank)")</f>
        <v>0 (Ins/Bank)</v>
      </c>
      <c r="E83" s="147">
        <f>'Input 2 - Inventory'!F28</f>
        <v>0</v>
      </c>
      <c r="F83" s="148" t="str">
        <f>'Input 2 - Inventory'!W28</f>
        <v/>
      </c>
      <c r="G83" s="148">
        <f>'Input 2 - Inventory'!R28</f>
        <v>0</v>
      </c>
      <c r="H83" s="148">
        <f>'Input 2 - Inventory'!AH28</f>
        <v>0</v>
      </c>
      <c r="I83" s="149">
        <f>'Input 2 - Inventory'!L28</f>
        <v>0</v>
      </c>
      <c r="J83" s="150">
        <f>'Input 2 - Inventory'!AB28</f>
        <v>0</v>
      </c>
      <c r="K83" s="147" t="str" cm="1">
        <f t="array" ref="K83">IFERROR(INDEX($C$9:$C$54,MATCH($E83,$A$9:$A$54,0),0),"N/A")</f>
        <v>N/A</v>
      </c>
      <c r="L83" s="151" t="str" cm="1">
        <f t="array" ref="L83">IFERROR(INDEX($D$9:$D$54,MATCH($E83,$A$9:$A$54,0),0),"N/A")</f>
        <v>N/A</v>
      </c>
      <c r="M83" s="152" t="str">
        <f t="shared" si="10"/>
        <v>N/A</v>
      </c>
      <c r="N83" s="153" t="str">
        <f t="shared" si="11"/>
        <v>N/A</v>
      </c>
      <c r="O83" s="147" t="str" cm="1">
        <f t="array" ref="O83">IFERROR(INDEX($E$9:$E$54,MATCH($E83,$A$9:$A$54,0),0),"N/A")</f>
        <v>N/A</v>
      </c>
      <c r="P83" s="151" t="str" cm="1">
        <f t="array" ref="P83">IFERROR(INDEX($F$9:$F$54,MATCH($E83,$A$9:$A$54,0),0),"N/A")</f>
        <v>N/A</v>
      </c>
      <c r="Q83" s="152" t="str">
        <f t="shared" si="12"/>
        <v>N/A</v>
      </c>
      <c r="R83" s="153" t="str">
        <f t="shared" si="13"/>
        <v>N/A</v>
      </c>
      <c r="S83" s="147" t="str" cm="1">
        <f t="array" ref="S83">IFERROR(INDEX($G$9:$G$54,MATCH($E83,$A$9:$A$54,0),0),"N/A")</f>
        <v>N/A</v>
      </c>
      <c r="T83" s="151" t="str" cm="1">
        <f t="array" ref="T83">IFERROR(INDEX($H$9:$H$54,MATCH($E83,$A$9:$A$54,0),0),"N/A")</f>
        <v>N/A</v>
      </c>
      <c r="U83" s="152" t="str">
        <f t="shared" si="5"/>
        <v>N/A</v>
      </c>
      <c r="V83" s="153" t="str">
        <f t="shared" si="6"/>
        <v>N/A</v>
      </c>
      <c r="W83" s="147" t="str" cm="1">
        <f t="array" ref="W83">IFERROR(INDEX($I$9:$I$54,MATCH($E83,$A$9:$A$54,0),0),"N/A")</f>
        <v>N/A</v>
      </c>
      <c r="X83" s="147" t="str" cm="1">
        <f t="array" ref="X83">IFERROR(INDEX($J$9:$J$54,MATCH($E83,$A$9:$A$54,0),0),"N/A")</f>
        <v>N/A</v>
      </c>
      <c r="Y83" s="152" t="str">
        <f t="shared" si="7"/>
        <v>N/A</v>
      </c>
      <c r="Z83" s="153" t="str">
        <f t="shared" si="8"/>
        <v>N/A</v>
      </c>
      <c r="AA83" s="70" t="str">
        <f>IFERROR(VLOOKUP('Input 1 - Schedule 1'!N30,'Input 1 - Schedule 1'!$I$7:$L$1009,4,FALSE),"")</f>
        <v/>
      </c>
      <c r="AB83" s="70"/>
      <c r="AS83" s="84" t="s">
        <v>20</v>
      </c>
    </row>
    <row r="84" spans="1:45" x14ac:dyDescent="0.3">
      <c r="A84" s="93">
        <f t="shared" si="9"/>
        <v>22</v>
      </c>
      <c r="B84" s="145">
        <f>'Input 2 - Inventory'!C29</f>
        <v>0</v>
      </c>
      <c r="C84" s="146">
        <f>'Input 1 - Schedule 1'!G31</f>
        <v>0</v>
      </c>
      <c r="D84" s="146" t="str">
        <f>IF(OR(LEFT(E84,5)= "Asset",LEFT(E84,5)="Other"),"N/A",'Input 1 - Schedule 1'!G31 &amp; " (Ins/Bank)")</f>
        <v>0 (Ins/Bank)</v>
      </c>
      <c r="E84" s="147">
        <f>'Input 2 - Inventory'!F29</f>
        <v>0</v>
      </c>
      <c r="F84" s="148" t="str">
        <f>'Input 2 - Inventory'!W29</f>
        <v/>
      </c>
      <c r="G84" s="148">
        <f>'Input 2 - Inventory'!R29</f>
        <v>0</v>
      </c>
      <c r="H84" s="148">
        <f>'Input 2 - Inventory'!AH29</f>
        <v>0</v>
      </c>
      <c r="I84" s="149">
        <f>'Input 2 - Inventory'!L29</f>
        <v>0</v>
      </c>
      <c r="J84" s="150">
        <f>'Input 2 - Inventory'!AB29</f>
        <v>0</v>
      </c>
      <c r="K84" s="147" t="str" cm="1">
        <f t="array" ref="K84">IFERROR(INDEX($C$9:$C$54,MATCH($E84,$A$9:$A$54,0),0),"N/A")</f>
        <v>N/A</v>
      </c>
      <c r="L84" s="151" t="str" cm="1">
        <f t="array" ref="L84">IFERROR(INDEX($D$9:$D$54,MATCH($E84,$A$9:$A$54,0),0),"N/A")</f>
        <v>N/A</v>
      </c>
      <c r="M84" s="152" t="str">
        <f t="shared" si="10"/>
        <v>N/A</v>
      </c>
      <c r="N84" s="153" t="str">
        <f t="shared" si="11"/>
        <v>N/A</v>
      </c>
      <c r="O84" s="147" t="str" cm="1">
        <f t="array" ref="O84">IFERROR(INDEX($E$9:$E$54,MATCH($E84,$A$9:$A$54,0),0),"N/A")</f>
        <v>N/A</v>
      </c>
      <c r="P84" s="151" t="str" cm="1">
        <f t="array" ref="P84">IFERROR(INDEX($F$9:$F$54,MATCH($E84,$A$9:$A$54,0),0),"N/A")</f>
        <v>N/A</v>
      </c>
      <c r="Q84" s="152" t="str">
        <f t="shared" si="12"/>
        <v>N/A</v>
      </c>
      <c r="R84" s="153" t="str">
        <f t="shared" si="13"/>
        <v>N/A</v>
      </c>
      <c r="S84" s="147" t="str" cm="1">
        <f t="array" ref="S84">IFERROR(INDEX($G$9:$G$54,MATCH($E84,$A$9:$A$54,0),0),"N/A")</f>
        <v>N/A</v>
      </c>
      <c r="T84" s="151" t="str" cm="1">
        <f t="array" ref="T84">IFERROR(INDEX($H$9:$H$54,MATCH($E84,$A$9:$A$54,0),0),"N/A")</f>
        <v>N/A</v>
      </c>
      <c r="U84" s="152" t="str">
        <f t="shared" si="5"/>
        <v>N/A</v>
      </c>
      <c r="V84" s="153" t="str">
        <f t="shared" si="6"/>
        <v>N/A</v>
      </c>
      <c r="W84" s="147" t="str" cm="1">
        <f t="array" ref="W84">IFERROR(INDEX($I$9:$I$54,MATCH($E84,$A$9:$A$54,0),0),"N/A")</f>
        <v>N/A</v>
      </c>
      <c r="X84" s="147" t="str" cm="1">
        <f t="array" ref="X84">IFERROR(INDEX($J$9:$J$54,MATCH($E84,$A$9:$A$54,0),0),"N/A")</f>
        <v>N/A</v>
      </c>
      <c r="Y84" s="152" t="str">
        <f t="shared" si="7"/>
        <v>N/A</v>
      </c>
      <c r="Z84" s="153" t="str">
        <f t="shared" si="8"/>
        <v>N/A</v>
      </c>
      <c r="AA84" s="70" t="str">
        <f>IFERROR(VLOOKUP('Input 1 - Schedule 1'!N31,'Input 1 - Schedule 1'!$I$7:$L$1009,4,FALSE),"")</f>
        <v/>
      </c>
      <c r="AB84" s="70"/>
      <c r="AS84" s="84" t="s">
        <v>20</v>
      </c>
    </row>
    <row r="85" spans="1:45" x14ac:dyDescent="0.3">
      <c r="A85" s="93">
        <f t="shared" si="9"/>
        <v>23</v>
      </c>
      <c r="B85" s="145">
        <f>'Input 2 - Inventory'!C30</f>
        <v>0</v>
      </c>
      <c r="C85" s="146">
        <f>'Input 1 - Schedule 1'!G32</f>
        <v>0</v>
      </c>
      <c r="D85" s="146" t="str">
        <f>IF(OR(LEFT(E85,5)= "Asset",LEFT(E85,5)="Other"),"N/A",'Input 1 - Schedule 1'!G32 &amp; " (Ins/Bank)")</f>
        <v>0 (Ins/Bank)</v>
      </c>
      <c r="E85" s="147">
        <f>'Input 2 - Inventory'!F30</f>
        <v>0</v>
      </c>
      <c r="F85" s="148" t="str">
        <f>'Input 2 - Inventory'!W30</f>
        <v/>
      </c>
      <c r="G85" s="148">
        <f>'Input 2 - Inventory'!R30</f>
        <v>0</v>
      </c>
      <c r="H85" s="148">
        <f>'Input 2 - Inventory'!AH30</f>
        <v>0</v>
      </c>
      <c r="I85" s="149">
        <f>'Input 2 - Inventory'!L30</f>
        <v>0</v>
      </c>
      <c r="J85" s="150">
        <f>'Input 2 - Inventory'!AB30</f>
        <v>0</v>
      </c>
      <c r="K85" s="147" t="str" cm="1">
        <f t="array" ref="K85">IFERROR(INDEX($C$9:$C$54,MATCH($E85,$A$9:$A$54,0),0),"N/A")</f>
        <v>N/A</v>
      </c>
      <c r="L85" s="151" t="str" cm="1">
        <f t="array" ref="L85">IFERROR(INDEX($D$9:$D$54,MATCH($E85,$A$9:$A$54,0),0),"N/A")</f>
        <v>N/A</v>
      </c>
      <c r="M85" s="152" t="str">
        <f t="shared" si="10"/>
        <v>N/A</v>
      </c>
      <c r="N85" s="153" t="str">
        <f t="shared" si="11"/>
        <v>N/A</v>
      </c>
      <c r="O85" s="147" t="str" cm="1">
        <f t="array" ref="O85">IFERROR(INDEX($E$9:$E$54,MATCH($E85,$A$9:$A$54,0),0),"N/A")</f>
        <v>N/A</v>
      </c>
      <c r="P85" s="151" t="str" cm="1">
        <f t="array" ref="P85">IFERROR(INDEX($F$9:$F$54,MATCH($E85,$A$9:$A$54,0),0),"N/A")</f>
        <v>N/A</v>
      </c>
      <c r="Q85" s="152" t="str">
        <f t="shared" si="12"/>
        <v>N/A</v>
      </c>
      <c r="R85" s="153" t="str">
        <f t="shared" si="13"/>
        <v>N/A</v>
      </c>
      <c r="S85" s="147" t="str" cm="1">
        <f t="array" ref="S85">IFERROR(INDEX($G$9:$G$54,MATCH($E85,$A$9:$A$54,0),0),"N/A")</f>
        <v>N/A</v>
      </c>
      <c r="T85" s="151" t="str" cm="1">
        <f t="array" ref="T85">IFERROR(INDEX($H$9:$H$54,MATCH($E85,$A$9:$A$54,0),0),"N/A")</f>
        <v>N/A</v>
      </c>
      <c r="U85" s="152" t="str">
        <f t="shared" si="5"/>
        <v>N/A</v>
      </c>
      <c r="V85" s="153" t="str">
        <f t="shared" si="6"/>
        <v>N/A</v>
      </c>
      <c r="W85" s="147" t="str" cm="1">
        <f t="array" ref="W85">IFERROR(INDEX($I$9:$I$54,MATCH($E85,$A$9:$A$54,0),0),"N/A")</f>
        <v>N/A</v>
      </c>
      <c r="X85" s="147" t="str" cm="1">
        <f t="array" ref="X85">IFERROR(INDEX($J$9:$J$54,MATCH($E85,$A$9:$A$54,0),0),"N/A")</f>
        <v>N/A</v>
      </c>
      <c r="Y85" s="152" t="str">
        <f t="shared" si="7"/>
        <v>N/A</v>
      </c>
      <c r="Z85" s="153" t="str">
        <f t="shared" si="8"/>
        <v>N/A</v>
      </c>
      <c r="AA85" s="70" t="str">
        <f>IFERROR(VLOOKUP('Input 1 - Schedule 1'!N32,'Input 1 - Schedule 1'!$I$7:$L$1009,4,FALSE),"")</f>
        <v/>
      </c>
      <c r="AB85" s="70"/>
      <c r="AS85" s="84" t="s">
        <v>20</v>
      </c>
    </row>
    <row r="86" spans="1:45" x14ac:dyDescent="0.3">
      <c r="A86" s="93">
        <f t="shared" si="9"/>
        <v>24</v>
      </c>
      <c r="B86" s="145">
        <f>'Input 2 - Inventory'!C31</f>
        <v>0</v>
      </c>
      <c r="C86" s="146">
        <f>'Input 1 - Schedule 1'!G33</f>
        <v>0</v>
      </c>
      <c r="D86" s="146" t="str">
        <f>IF(OR(LEFT(E86,5)= "Asset",LEFT(E86,5)="Other"),"N/A",'Input 1 - Schedule 1'!G33 &amp; " (Ins/Bank)")</f>
        <v>0 (Ins/Bank)</v>
      </c>
      <c r="E86" s="147">
        <f>'Input 2 - Inventory'!F31</f>
        <v>0</v>
      </c>
      <c r="F86" s="148" t="str">
        <f>'Input 2 - Inventory'!W31</f>
        <v/>
      </c>
      <c r="G86" s="148">
        <f>'Input 2 - Inventory'!R31</f>
        <v>0</v>
      </c>
      <c r="H86" s="148">
        <f>'Input 2 - Inventory'!AH31</f>
        <v>0</v>
      </c>
      <c r="I86" s="149">
        <f>'Input 2 - Inventory'!L31</f>
        <v>0</v>
      </c>
      <c r="J86" s="150">
        <f>'Input 2 - Inventory'!AB31</f>
        <v>0</v>
      </c>
      <c r="K86" s="147" t="str" cm="1">
        <f t="array" ref="K86">IFERROR(INDEX($C$9:$C$54,MATCH($E86,$A$9:$A$54,0),0),"N/A")</f>
        <v>N/A</v>
      </c>
      <c r="L86" s="151" t="str" cm="1">
        <f t="array" ref="L86">IFERROR(INDEX($D$9:$D$54,MATCH($E86,$A$9:$A$54,0),0),"N/A")</f>
        <v>N/A</v>
      </c>
      <c r="M86" s="152" t="str">
        <f t="shared" si="10"/>
        <v>N/A</v>
      </c>
      <c r="N86" s="153" t="str">
        <f t="shared" si="11"/>
        <v>N/A</v>
      </c>
      <c r="O86" s="147" t="str" cm="1">
        <f t="array" ref="O86">IFERROR(INDEX($E$9:$E$54,MATCH($E86,$A$9:$A$54,0),0),"N/A")</f>
        <v>N/A</v>
      </c>
      <c r="P86" s="151" t="str" cm="1">
        <f t="array" ref="P86">IFERROR(INDEX($F$9:$F$54,MATCH($E86,$A$9:$A$54,0),0),"N/A")</f>
        <v>N/A</v>
      </c>
      <c r="Q86" s="152" t="str">
        <f t="shared" si="12"/>
        <v>N/A</v>
      </c>
      <c r="R86" s="153" t="str">
        <f t="shared" si="13"/>
        <v>N/A</v>
      </c>
      <c r="S86" s="147" t="str" cm="1">
        <f t="array" ref="S86">IFERROR(INDEX($G$9:$G$54,MATCH($E86,$A$9:$A$54,0),0),"N/A")</f>
        <v>N/A</v>
      </c>
      <c r="T86" s="151" t="str" cm="1">
        <f t="array" ref="T86">IFERROR(INDEX($H$9:$H$54,MATCH($E86,$A$9:$A$54,0),0),"N/A")</f>
        <v>N/A</v>
      </c>
      <c r="U86" s="152" t="str">
        <f t="shared" si="5"/>
        <v>N/A</v>
      </c>
      <c r="V86" s="153" t="str">
        <f t="shared" si="6"/>
        <v>N/A</v>
      </c>
      <c r="W86" s="147" t="str" cm="1">
        <f t="array" ref="W86">IFERROR(INDEX($I$9:$I$54,MATCH($E86,$A$9:$A$54,0),0),"N/A")</f>
        <v>N/A</v>
      </c>
      <c r="X86" s="147" t="str" cm="1">
        <f t="array" ref="X86">IFERROR(INDEX($J$9:$J$54,MATCH($E86,$A$9:$A$54,0),0),"N/A")</f>
        <v>N/A</v>
      </c>
      <c r="Y86" s="152" t="str">
        <f t="shared" si="7"/>
        <v>N/A</v>
      </c>
      <c r="Z86" s="153" t="str">
        <f t="shared" si="8"/>
        <v>N/A</v>
      </c>
      <c r="AA86" s="70" t="str">
        <f>IFERROR(VLOOKUP('Input 1 - Schedule 1'!N33,'Input 1 - Schedule 1'!$I$7:$L$1009,4,FALSE),"")</f>
        <v/>
      </c>
      <c r="AB86" s="70"/>
      <c r="AS86" s="84" t="s">
        <v>20</v>
      </c>
    </row>
    <row r="87" spans="1:45" x14ac:dyDescent="0.3">
      <c r="A87" s="93">
        <f t="shared" si="9"/>
        <v>25</v>
      </c>
      <c r="B87" s="145">
        <f>'Input 2 - Inventory'!C32</f>
        <v>0</v>
      </c>
      <c r="C87" s="146">
        <f>'Input 1 - Schedule 1'!G34</f>
        <v>0</v>
      </c>
      <c r="D87" s="146" t="str">
        <f>IF(OR(LEFT(E87,5)= "Asset",LEFT(E87,5)="Other"),"N/A",'Input 1 - Schedule 1'!G34 &amp; " (Ins/Bank)")</f>
        <v>0 (Ins/Bank)</v>
      </c>
      <c r="E87" s="147">
        <f>'Input 2 - Inventory'!F32</f>
        <v>0</v>
      </c>
      <c r="F87" s="148" t="str">
        <f>'Input 2 - Inventory'!W32</f>
        <v/>
      </c>
      <c r="G87" s="148">
        <f>'Input 2 - Inventory'!R32</f>
        <v>0</v>
      </c>
      <c r="H87" s="148">
        <f>'Input 2 - Inventory'!AH32</f>
        <v>0</v>
      </c>
      <c r="I87" s="149">
        <f>'Input 2 - Inventory'!L32</f>
        <v>0</v>
      </c>
      <c r="J87" s="150">
        <f>'Input 2 - Inventory'!AB32</f>
        <v>0</v>
      </c>
      <c r="K87" s="147" t="str" cm="1">
        <f t="array" ref="K87">IFERROR(INDEX($C$9:$C$54,MATCH($E87,$A$9:$A$54,0),0),"N/A")</f>
        <v>N/A</v>
      </c>
      <c r="L87" s="151" t="str" cm="1">
        <f t="array" ref="L87">IFERROR(INDEX($D$9:$D$54,MATCH($E87,$A$9:$A$54,0),0),"N/A")</f>
        <v>N/A</v>
      </c>
      <c r="M87" s="152" t="str">
        <f t="shared" si="10"/>
        <v>N/A</v>
      </c>
      <c r="N87" s="153" t="str">
        <f t="shared" si="11"/>
        <v>N/A</v>
      </c>
      <c r="O87" s="147" t="str" cm="1">
        <f t="array" ref="O87">IFERROR(INDEX($E$9:$E$54,MATCH($E87,$A$9:$A$54,0),0),"N/A")</f>
        <v>N/A</v>
      </c>
      <c r="P87" s="151" t="str" cm="1">
        <f t="array" ref="P87">IFERROR(INDEX($F$9:$F$54,MATCH($E87,$A$9:$A$54,0),0),"N/A")</f>
        <v>N/A</v>
      </c>
      <c r="Q87" s="152" t="str">
        <f t="shared" si="12"/>
        <v>N/A</v>
      </c>
      <c r="R87" s="153" t="str">
        <f t="shared" si="13"/>
        <v>N/A</v>
      </c>
      <c r="S87" s="147" t="str" cm="1">
        <f t="array" ref="S87">IFERROR(INDEX($G$9:$G$54,MATCH($E87,$A$9:$A$54,0),0),"N/A")</f>
        <v>N/A</v>
      </c>
      <c r="T87" s="151" t="str" cm="1">
        <f t="array" ref="T87">IFERROR(INDEX($H$9:$H$54,MATCH($E87,$A$9:$A$54,0),0),"N/A")</f>
        <v>N/A</v>
      </c>
      <c r="U87" s="152" t="str">
        <f t="shared" si="5"/>
        <v>N/A</v>
      </c>
      <c r="V87" s="153" t="str">
        <f t="shared" si="6"/>
        <v>N/A</v>
      </c>
      <c r="W87" s="147" t="str" cm="1">
        <f t="array" ref="W87">IFERROR(INDEX($I$9:$I$54,MATCH($E87,$A$9:$A$54,0),0),"N/A")</f>
        <v>N/A</v>
      </c>
      <c r="X87" s="147" t="str" cm="1">
        <f t="array" ref="X87">IFERROR(INDEX($J$9:$J$54,MATCH($E87,$A$9:$A$54,0),0),"N/A")</f>
        <v>N/A</v>
      </c>
      <c r="Y87" s="152" t="str">
        <f t="shared" si="7"/>
        <v>N/A</v>
      </c>
      <c r="Z87" s="153" t="str">
        <f t="shared" si="8"/>
        <v>N/A</v>
      </c>
      <c r="AA87" s="70" t="str">
        <f>IFERROR(VLOOKUP('Input 1 - Schedule 1'!N34,'Input 1 - Schedule 1'!$I$7:$L$1009,4,FALSE),"")</f>
        <v/>
      </c>
      <c r="AB87" s="70"/>
      <c r="AS87" s="84" t="s">
        <v>20</v>
      </c>
    </row>
    <row r="88" spans="1:45" x14ac:dyDescent="0.3">
      <c r="A88" s="93">
        <f t="shared" si="9"/>
        <v>26</v>
      </c>
      <c r="B88" s="145">
        <f>'Input 2 - Inventory'!C33</f>
        <v>0</v>
      </c>
      <c r="C88" s="146">
        <f>'Input 1 - Schedule 1'!G35</f>
        <v>0</v>
      </c>
      <c r="D88" s="146" t="str">
        <f>IF(OR(LEFT(E88,5)= "Asset",LEFT(E88,5)="Other"),"N/A",'Input 1 - Schedule 1'!G35 &amp; " (Ins/Bank)")</f>
        <v>0 (Ins/Bank)</v>
      </c>
      <c r="E88" s="147">
        <f>'Input 2 - Inventory'!F33</f>
        <v>0</v>
      </c>
      <c r="F88" s="148" t="str">
        <f>'Input 2 - Inventory'!W33</f>
        <v/>
      </c>
      <c r="G88" s="148">
        <f>'Input 2 - Inventory'!R33</f>
        <v>0</v>
      </c>
      <c r="H88" s="148">
        <f>'Input 2 - Inventory'!AH33</f>
        <v>0</v>
      </c>
      <c r="I88" s="149">
        <f>'Input 2 - Inventory'!L33</f>
        <v>0</v>
      </c>
      <c r="J88" s="150">
        <f>'Input 2 - Inventory'!AB33</f>
        <v>0</v>
      </c>
      <c r="K88" s="147" t="str" cm="1">
        <f t="array" ref="K88">IFERROR(INDEX($C$9:$C$54,MATCH($E88,$A$9:$A$54,0),0),"N/A")</f>
        <v>N/A</v>
      </c>
      <c r="L88" s="151" t="str" cm="1">
        <f t="array" ref="L88">IFERROR(INDEX($D$9:$D$54,MATCH($E88,$A$9:$A$54,0),0),"N/A")</f>
        <v>N/A</v>
      </c>
      <c r="M88" s="152" t="str">
        <f t="shared" si="10"/>
        <v>N/A</v>
      </c>
      <c r="N88" s="153" t="str">
        <f t="shared" si="11"/>
        <v>N/A</v>
      </c>
      <c r="O88" s="147" t="str" cm="1">
        <f t="array" ref="O88">IFERROR(INDEX($E$9:$E$54,MATCH($E88,$A$9:$A$54,0),0),"N/A")</f>
        <v>N/A</v>
      </c>
      <c r="P88" s="151" t="str" cm="1">
        <f t="array" ref="P88">IFERROR(INDEX($F$9:$F$54,MATCH($E88,$A$9:$A$54,0),0),"N/A")</f>
        <v>N/A</v>
      </c>
      <c r="Q88" s="152" t="str">
        <f t="shared" si="12"/>
        <v>N/A</v>
      </c>
      <c r="R88" s="153" t="str">
        <f t="shared" si="13"/>
        <v>N/A</v>
      </c>
      <c r="S88" s="147" t="str" cm="1">
        <f t="array" ref="S88">IFERROR(INDEX($G$9:$G$54,MATCH($E88,$A$9:$A$54,0),0),"N/A")</f>
        <v>N/A</v>
      </c>
      <c r="T88" s="151" t="str" cm="1">
        <f t="array" ref="T88">IFERROR(INDEX($H$9:$H$54,MATCH($E88,$A$9:$A$54,0),0),"N/A")</f>
        <v>N/A</v>
      </c>
      <c r="U88" s="152" t="str">
        <f t="shared" si="5"/>
        <v>N/A</v>
      </c>
      <c r="V88" s="153" t="str">
        <f t="shared" si="6"/>
        <v>N/A</v>
      </c>
      <c r="W88" s="147" t="str" cm="1">
        <f t="array" ref="W88">IFERROR(INDEX($I$9:$I$54,MATCH($E88,$A$9:$A$54,0),0),"N/A")</f>
        <v>N/A</v>
      </c>
      <c r="X88" s="147" t="str" cm="1">
        <f t="array" ref="X88">IFERROR(INDEX($J$9:$J$54,MATCH($E88,$A$9:$A$54,0),0),"N/A")</f>
        <v>N/A</v>
      </c>
      <c r="Y88" s="152" t="str">
        <f t="shared" si="7"/>
        <v>N/A</v>
      </c>
      <c r="Z88" s="153" t="str">
        <f t="shared" si="8"/>
        <v>N/A</v>
      </c>
      <c r="AA88" s="70" t="str">
        <f>IFERROR(VLOOKUP('Input 1 - Schedule 1'!N35,'Input 1 - Schedule 1'!$I$7:$L$1009,4,FALSE),"")</f>
        <v/>
      </c>
      <c r="AB88" s="70"/>
      <c r="AS88" s="84" t="s">
        <v>20</v>
      </c>
    </row>
    <row r="89" spans="1:45" x14ac:dyDescent="0.3">
      <c r="A89" s="93">
        <f t="shared" si="9"/>
        <v>27</v>
      </c>
      <c r="B89" s="145">
        <f>'Input 2 - Inventory'!C34</f>
        <v>0</v>
      </c>
      <c r="C89" s="146">
        <f>'Input 1 - Schedule 1'!G36</f>
        <v>0</v>
      </c>
      <c r="D89" s="146" t="str">
        <f>IF(OR(LEFT(E89,5)= "Asset",LEFT(E89,5)="Other"),"N/A",'Input 1 - Schedule 1'!G36 &amp; " (Ins/Bank)")</f>
        <v>0 (Ins/Bank)</v>
      </c>
      <c r="E89" s="147">
        <f>'Input 2 - Inventory'!F34</f>
        <v>0</v>
      </c>
      <c r="F89" s="148" t="str">
        <f>'Input 2 - Inventory'!W34</f>
        <v/>
      </c>
      <c r="G89" s="148">
        <f>'Input 2 - Inventory'!R34</f>
        <v>0</v>
      </c>
      <c r="H89" s="148">
        <f>'Input 2 - Inventory'!AH34</f>
        <v>0</v>
      </c>
      <c r="I89" s="149">
        <f>'Input 2 - Inventory'!L34</f>
        <v>0</v>
      </c>
      <c r="J89" s="150">
        <f>'Input 2 - Inventory'!AB34</f>
        <v>0</v>
      </c>
      <c r="K89" s="147" t="str" cm="1">
        <f t="array" ref="K89">IFERROR(INDEX($C$9:$C$54,MATCH($E89,$A$9:$A$54,0),0),"N/A")</f>
        <v>N/A</v>
      </c>
      <c r="L89" s="151" t="str" cm="1">
        <f t="array" ref="L89">IFERROR(INDEX($D$9:$D$54,MATCH($E89,$A$9:$A$54,0),0),"N/A")</f>
        <v>N/A</v>
      </c>
      <c r="M89" s="152" t="str">
        <f t="shared" si="10"/>
        <v>N/A</v>
      </c>
      <c r="N89" s="153" t="str">
        <f t="shared" si="11"/>
        <v>N/A</v>
      </c>
      <c r="O89" s="147" t="str" cm="1">
        <f t="array" ref="O89">IFERROR(INDEX($E$9:$E$54,MATCH($E89,$A$9:$A$54,0),0),"N/A")</f>
        <v>N/A</v>
      </c>
      <c r="P89" s="151" t="str" cm="1">
        <f t="array" ref="P89">IFERROR(INDEX($F$9:$F$54,MATCH($E89,$A$9:$A$54,0),0),"N/A")</f>
        <v>N/A</v>
      </c>
      <c r="Q89" s="152" t="str">
        <f t="shared" si="12"/>
        <v>N/A</v>
      </c>
      <c r="R89" s="153" t="str">
        <f t="shared" si="13"/>
        <v>N/A</v>
      </c>
      <c r="S89" s="147" t="str" cm="1">
        <f t="array" ref="S89">IFERROR(INDEX($G$9:$G$54,MATCH($E89,$A$9:$A$54,0),0),"N/A")</f>
        <v>N/A</v>
      </c>
      <c r="T89" s="151" t="str" cm="1">
        <f t="array" ref="T89">IFERROR(INDEX($H$9:$H$54,MATCH($E89,$A$9:$A$54,0),0),"N/A")</f>
        <v>N/A</v>
      </c>
      <c r="U89" s="152" t="str">
        <f t="shared" si="5"/>
        <v>N/A</v>
      </c>
      <c r="V89" s="153" t="str">
        <f t="shared" si="6"/>
        <v>N/A</v>
      </c>
      <c r="W89" s="147" t="str" cm="1">
        <f t="array" ref="W89">IFERROR(INDEX($I$9:$I$54,MATCH($E89,$A$9:$A$54,0),0),"N/A")</f>
        <v>N/A</v>
      </c>
      <c r="X89" s="147" t="str" cm="1">
        <f t="array" ref="X89">IFERROR(INDEX($J$9:$J$54,MATCH($E89,$A$9:$A$54,0),0),"N/A")</f>
        <v>N/A</v>
      </c>
      <c r="Y89" s="152" t="str">
        <f t="shared" si="7"/>
        <v>N/A</v>
      </c>
      <c r="Z89" s="153" t="str">
        <f t="shared" si="8"/>
        <v>N/A</v>
      </c>
      <c r="AA89" s="70" t="str">
        <f>IFERROR(VLOOKUP('Input 1 - Schedule 1'!N36,'Input 1 - Schedule 1'!$I$7:$L$1009,4,FALSE),"")</f>
        <v/>
      </c>
      <c r="AB89" s="70"/>
      <c r="AS89" s="84" t="s">
        <v>20</v>
      </c>
    </row>
    <row r="90" spans="1:45" x14ac:dyDescent="0.3">
      <c r="A90" s="93">
        <f t="shared" si="9"/>
        <v>28</v>
      </c>
      <c r="B90" s="145">
        <f>'Input 2 - Inventory'!C35</f>
        <v>0</v>
      </c>
      <c r="C90" s="146">
        <f>'Input 1 - Schedule 1'!G37</f>
        <v>0</v>
      </c>
      <c r="D90" s="146" t="str">
        <f>IF(OR(LEFT(E90,5)= "Asset",LEFT(E90,5)="Other"),"N/A",'Input 1 - Schedule 1'!G37 &amp; " (Ins/Bank)")</f>
        <v>0 (Ins/Bank)</v>
      </c>
      <c r="E90" s="147">
        <f>'Input 2 - Inventory'!F35</f>
        <v>0</v>
      </c>
      <c r="F90" s="148" t="str">
        <f>'Input 2 - Inventory'!W35</f>
        <v/>
      </c>
      <c r="G90" s="148">
        <f>'Input 2 - Inventory'!R35</f>
        <v>0</v>
      </c>
      <c r="H90" s="148">
        <f>'Input 2 - Inventory'!AH35</f>
        <v>0</v>
      </c>
      <c r="I90" s="149">
        <f>'Input 2 - Inventory'!L35</f>
        <v>0</v>
      </c>
      <c r="J90" s="150">
        <f>'Input 2 - Inventory'!AB35</f>
        <v>0</v>
      </c>
      <c r="K90" s="147" t="str" cm="1">
        <f t="array" ref="K90">IFERROR(INDEX($C$9:$C$54,MATCH($E90,$A$9:$A$54,0),0),"N/A")</f>
        <v>N/A</v>
      </c>
      <c r="L90" s="151" t="str" cm="1">
        <f t="array" ref="L90">IFERROR(INDEX($D$9:$D$54,MATCH($E90,$A$9:$A$54,0),0),"N/A")</f>
        <v>N/A</v>
      </c>
      <c r="M90" s="152" t="str">
        <f t="shared" si="10"/>
        <v>N/A</v>
      </c>
      <c r="N90" s="153" t="str">
        <f t="shared" si="11"/>
        <v>N/A</v>
      </c>
      <c r="O90" s="147" t="str" cm="1">
        <f t="array" ref="O90">IFERROR(INDEX($E$9:$E$54,MATCH($E90,$A$9:$A$54,0),0),"N/A")</f>
        <v>N/A</v>
      </c>
      <c r="P90" s="151" t="str" cm="1">
        <f t="array" ref="P90">IFERROR(INDEX($F$9:$F$54,MATCH($E90,$A$9:$A$54,0),0),"N/A")</f>
        <v>N/A</v>
      </c>
      <c r="Q90" s="152" t="str">
        <f t="shared" si="12"/>
        <v>N/A</v>
      </c>
      <c r="R90" s="153" t="str">
        <f t="shared" si="13"/>
        <v>N/A</v>
      </c>
      <c r="S90" s="147" t="str" cm="1">
        <f t="array" ref="S90">IFERROR(INDEX($G$9:$G$54,MATCH($E90,$A$9:$A$54,0),0),"N/A")</f>
        <v>N/A</v>
      </c>
      <c r="T90" s="151" t="str" cm="1">
        <f t="array" ref="T90">IFERROR(INDEX($H$9:$H$54,MATCH($E90,$A$9:$A$54,0),0),"N/A")</f>
        <v>N/A</v>
      </c>
      <c r="U90" s="152" t="str">
        <f t="shared" si="5"/>
        <v>N/A</v>
      </c>
      <c r="V90" s="153" t="str">
        <f t="shared" si="6"/>
        <v>N/A</v>
      </c>
      <c r="W90" s="147" t="str" cm="1">
        <f t="array" ref="W90">IFERROR(INDEX($I$9:$I$54,MATCH($E90,$A$9:$A$54,0),0),"N/A")</f>
        <v>N/A</v>
      </c>
      <c r="X90" s="147" t="str" cm="1">
        <f t="array" ref="X90">IFERROR(INDEX($J$9:$J$54,MATCH($E90,$A$9:$A$54,0),0),"N/A")</f>
        <v>N/A</v>
      </c>
      <c r="Y90" s="152" t="str">
        <f t="shared" si="7"/>
        <v>N/A</v>
      </c>
      <c r="Z90" s="153" t="str">
        <f t="shared" si="8"/>
        <v>N/A</v>
      </c>
      <c r="AA90" s="70" t="str">
        <f>IFERROR(VLOOKUP('Input 1 - Schedule 1'!N37,'Input 1 - Schedule 1'!$I$7:$L$1009,4,FALSE),"")</f>
        <v/>
      </c>
      <c r="AB90" s="70"/>
      <c r="AS90" s="84" t="s">
        <v>20</v>
      </c>
    </row>
    <row r="91" spans="1:45" x14ac:dyDescent="0.3">
      <c r="A91" s="93">
        <f t="shared" si="9"/>
        <v>29</v>
      </c>
      <c r="B91" s="145">
        <f>'Input 2 - Inventory'!C36</f>
        <v>0</v>
      </c>
      <c r="C91" s="146">
        <f>'Input 1 - Schedule 1'!G38</f>
        <v>0</v>
      </c>
      <c r="D91" s="146" t="str">
        <f>IF(OR(LEFT(E91,5)= "Asset",LEFT(E91,5)="Other"),"N/A",'Input 1 - Schedule 1'!G38 &amp; " (Ins/Bank)")</f>
        <v>0 (Ins/Bank)</v>
      </c>
      <c r="E91" s="147">
        <f>'Input 2 - Inventory'!F36</f>
        <v>0</v>
      </c>
      <c r="F91" s="148" t="str">
        <f>'Input 2 - Inventory'!W36</f>
        <v/>
      </c>
      <c r="G91" s="148">
        <f>'Input 2 - Inventory'!R36</f>
        <v>0</v>
      </c>
      <c r="H91" s="148">
        <f>'Input 2 - Inventory'!AH36</f>
        <v>0</v>
      </c>
      <c r="I91" s="149">
        <f>'Input 2 - Inventory'!L36</f>
        <v>0</v>
      </c>
      <c r="J91" s="150">
        <f>'Input 2 - Inventory'!AB36</f>
        <v>0</v>
      </c>
      <c r="K91" s="147" t="str" cm="1">
        <f t="array" ref="K91">IFERROR(INDEX($C$9:$C$54,MATCH($E91,$A$9:$A$54,0),0),"N/A")</f>
        <v>N/A</v>
      </c>
      <c r="L91" s="151" t="str" cm="1">
        <f t="array" ref="L91">IFERROR(INDEX($D$9:$D$54,MATCH($E91,$A$9:$A$54,0),0),"N/A")</f>
        <v>N/A</v>
      </c>
      <c r="M91" s="152" t="str">
        <f t="shared" si="10"/>
        <v>N/A</v>
      </c>
      <c r="N91" s="153" t="str">
        <f t="shared" si="11"/>
        <v>N/A</v>
      </c>
      <c r="O91" s="147" t="str" cm="1">
        <f t="array" ref="O91">IFERROR(INDEX($E$9:$E$54,MATCH($E91,$A$9:$A$54,0),0),"N/A")</f>
        <v>N/A</v>
      </c>
      <c r="P91" s="151" t="str" cm="1">
        <f t="array" ref="P91">IFERROR(INDEX($F$9:$F$54,MATCH($E91,$A$9:$A$54,0),0),"N/A")</f>
        <v>N/A</v>
      </c>
      <c r="Q91" s="152" t="str">
        <f t="shared" si="12"/>
        <v>N/A</v>
      </c>
      <c r="R91" s="153" t="str">
        <f t="shared" si="13"/>
        <v>N/A</v>
      </c>
      <c r="S91" s="147" t="str" cm="1">
        <f t="array" ref="S91">IFERROR(INDEX($G$9:$G$54,MATCH($E91,$A$9:$A$54,0),0),"N/A")</f>
        <v>N/A</v>
      </c>
      <c r="T91" s="151" t="str" cm="1">
        <f t="array" ref="T91">IFERROR(INDEX($H$9:$H$54,MATCH($E91,$A$9:$A$54,0),0),"N/A")</f>
        <v>N/A</v>
      </c>
      <c r="U91" s="152" t="str">
        <f t="shared" si="5"/>
        <v>N/A</v>
      </c>
      <c r="V91" s="153" t="str">
        <f t="shared" si="6"/>
        <v>N/A</v>
      </c>
      <c r="W91" s="147" t="str" cm="1">
        <f t="array" ref="W91">IFERROR(INDEX($I$9:$I$54,MATCH($E91,$A$9:$A$54,0),0),"N/A")</f>
        <v>N/A</v>
      </c>
      <c r="X91" s="147" t="str" cm="1">
        <f t="array" ref="X91">IFERROR(INDEX($J$9:$J$54,MATCH($E91,$A$9:$A$54,0),0),"N/A")</f>
        <v>N/A</v>
      </c>
      <c r="Y91" s="152" t="str">
        <f t="shared" si="7"/>
        <v>N/A</v>
      </c>
      <c r="Z91" s="153" t="str">
        <f t="shared" si="8"/>
        <v>N/A</v>
      </c>
      <c r="AA91" s="70" t="str">
        <f>IFERROR(VLOOKUP('Input 1 - Schedule 1'!N38,'Input 1 - Schedule 1'!$I$7:$L$1009,4,FALSE),"")</f>
        <v/>
      </c>
      <c r="AB91" s="70"/>
      <c r="AS91" s="84" t="s">
        <v>20</v>
      </c>
    </row>
    <row r="92" spans="1:45" x14ac:dyDescent="0.3">
      <c r="A92" s="93">
        <f t="shared" si="9"/>
        <v>30</v>
      </c>
      <c r="B92" s="145">
        <f>'Input 2 - Inventory'!C37</f>
        <v>0</v>
      </c>
      <c r="C92" s="146">
        <f>'Input 1 - Schedule 1'!G39</f>
        <v>0</v>
      </c>
      <c r="D92" s="146" t="str">
        <f>IF(OR(LEFT(E92,5)= "Asset",LEFT(E92,5)="Other"),"N/A",'Input 1 - Schedule 1'!G39 &amp; " (Ins/Bank)")</f>
        <v>0 (Ins/Bank)</v>
      </c>
      <c r="E92" s="147">
        <f>'Input 2 - Inventory'!F37</f>
        <v>0</v>
      </c>
      <c r="F92" s="148" t="str">
        <f>'Input 2 - Inventory'!W37</f>
        <v/>
      </c>
      <c r="G92" s="148">
        <f>'Input 2 - Inventory'!R37</f>
        <v>0</v>
      </c>
      <c r="H92" s="148">
        <f>'Input 2 - Inventory'!AH37</f>
        <v>0</v>
      </c>
      <c r="I92" s="149">
        <f>'Input 2 - Inventory'!L37</f>
        <v>0</v>
      </c>
      <c r="J92" s="150">
        <f>'Input 2 - Inventory'!AB37</f>
        <v>0</v>
      </c>
      <c r="K92" s="147" t="str" cm="1">
        <f t="array" ref="K92">IFERROR(INDEX($C$9:$C$54,MATCH($E92,$A$9:$A$54,0),0),"N/A")</f>
        <v>N/A</v>
      </c>
      <c r="L92" s="151" t="str" cm="1">
        <f t="array" ref="L92">IFERROR(INDEX($D$9:$D$54,MATCH($E92,$A$9:$A$54,0),0),"N/A")</f>
        <v>N/A</v>
      </c>
      <c r="M92" s="152" t="str">
        <f t="shared" si="10"/>
        <v>N/A</v>
      </c>
      <c r="N92" s="153" t="str">
        <f t="shared" si="11"/>
        <v>N/A</v>
      </c>
      <c r="O92" s="147" t="str" cm="1">
        <f t="array" ref="O92">IFERROR(INDEX($E$9:$E$54,MATCH($E92,$A$9:$A$54,0),0),"N/A")</f>
        <v>N/A</v>
      </c>
      <c r="P92" s="151" t="str" cm="1">
        <f t="array" ref="P92">IFERROR(INDEX($F$9:$F$54,MATCH($E92,$A$9:$A$54,0),0),"N/A")</f>
        <v>N/A</v>
      </c>
      <c r="Q92" s="152" t="str">
        <f t="shared" si="12"/>
        <v>N/A</v>
      </c>
      <c r="R92" s="153" t="str">
        <f t="shared" si="13"/>
        <v>N/A</v>
      </c>
      <c r="S92" s="147" t="str" cm="1">
        <f t="array" ref="S92">IFERROR(INDEX($G$9:$G$54,MATCH($E92,$A$9:$A$54,0),0),"N/A")</f>
        <v>N/A</v>
      </c>
      <c r="T92" s="151" t="str" cm="1">
        <f t="array" ref="T92">IFERROR(INDEX($H$9:$H$54,MATCH($E92,$A$9:$A$54,0),0),"N/A")</f>
        <v>N/A</v>
      </c>
      <c r="U92" s="152" t="str">
        <f t="shared" si="5"/>
        <v>N/A</v>
      </c>
      <c r="V92" s="153" t="str">
        <f t="shared" si="6"/>
        <v>N/A</v>
      </c>
      <c r="W92" s="147" t="str" cm="1">
        <f t="array" ref="W92">IFERROR(INDEX($I$9:$I$54,MATCH($E92,$A$9:$A$54,0),0),"N/A")</f>
        <v>N/A</v>
      </c>
      <c r="X92" s="147" t="str" cm="1">
        <f t="array" ref="X92">IFERROR(INDEX($J$9:$J$54,MATCH($E92,$A$9:$A$54,0),0),"N/A")</f>
        <v>N/A</v>
      </c>
      <c r="Y92" s="152" t="str">
        <f t="shared" si="7"/>
        <v>N/A</v>
      </c>
      <c r="Z92" s="153" t="str">
        <f t="shared" si="8"/>
        <v>N/A</v>
      </c>
      <c r="AA92" s="70" t="str">
        <f>IFERROR(VLOOKUP('Input 1 - Schedule 1'!N39,'Input 1 - Schedule 1'!$I$7:$L$1009,4,FALSE),"")</f>
        <v/>
      </c>
      <c r="AB92" s="70"/>
      <c r="AS92" s="84" t="s">
        <v>20</v>
      </c>
    </row>
    <row r="93" spans="1:45" x14ac:dyDescent="0.3">
      <c r="A93" s="93">
        <f t="shared" si="9"/>
        <v>31</v>
      </c>
      <c r="B93" s="145">
        <f>'Input 2 - Inventory'!C38</f>
        <v>0</v>
      </c>
      <c r="C93" s="146">
        <f>'Input 1 - Schedule 1'!G40</f>
        <v>0</v>
      </c>
      <c r="D93" s="146" t="str">
        <f>IF(OR(LEFT(E93,5)= "Asset",LEFT(E93,5)="Other"),"N/A",'Input 1 - Schedule 1'!G40 &amp; " (Ins/Bank)")</f>
        <v>0 (Ins/Bank)</v>
      </c>
      <c r="E93" s="147">
        <f>'Input 2 - Inventory'!F38</f>
        <v>0</v>
      </c>
      <c r="F93" s="148" t="str">
        <f>'Input 2 - Inventory'!W38</f>
        <v/>
      </c>
      <c r="G93" s="148">
        <f>'Input 2 - Inventory'!R38</f>
        <v>0</v>
      </c>
      <c r="H93" s="148">
        <f>'Input 2 - Inventory'!AH38</f>
        <v>0</v>
      </c>
      <c r="I93" s="149">
        <f>'Input 2 - Inventory'!L38</f>
        <v>0</v>
      </c>
      <c r="J93" s="150">
        <f>'Input 2 - Inventory'!AB38</f>
        <v>0</v>
      </c>
      <c r="K93" s="147" t="str" cm="1">
        <f t="array" ref="K93">IFERROR(INDEX($C$9:$C$54,MATCH($E93,$A$9:$A$54,0),0),"N/A")</f>
        <v>N/A</v>
      </c>
      <c r="L93" s="151" t="str" cm="1">
        <f t="array" ref="L93">IFERROR(INDEX($D$9:$D$54,MATCH($E93,$A$9:$A$54,0),0),"N/A")</f>
        <v>N/A</v>
      </c>
      <c r="M93" s="152" t="str">
        <f t="shared" si="10"/>
        <v>N/A</v>
      </c>
      <c r="N93" s="153" t="str">
        <f t="shared" si="11"/>
        <v>N/A</v>
      </c>
      <c r="O93" s="147" t="str" cm="1">
        <f t="array" ref="O93">IFERROR(INDEX($E$9:$E$54,MATCH($E93,$A$9:$A$54,0),0),"N/A")</f>
        <v>N/A</v>
      </c>
      <c r="P93" s="151" t="str" cm="1">
        <f t="array" ref="P93">IFERROR(INDEX($F$9:$F$54,MATCH($E93,$A$9:$A$54,0),0),"N/A")</f>
        <v>N/A</v>
      </c>
      <c r="Q93" s="152" t="str">
        <f t="shared" si="12"/>
        <v>N/A</v>
      </c>
      <c r="R93" s="153" t="str">
        <f t="shared" si="13"/>
        <v>N/A</v>
      </c>
      <c r="S93" s="147" t="str" cm="1">
        <f t="array" ref="S93">IFERROR(INDEX($G$9:$G$54,MATCH($E93,$A$9:$A$54,0),0),"N/A")</f>
        <v>N/A</v>
      </c>
      <c r="T93" s="151" t="str" cm="1">
        <f t="array" ref="T93">IFERROR(INDEX($H$9:$H$54,MATCH($E93,$A$9:$A$54,0),0),"N/A")</f>
        <v>N/A</v>
      </c>
      <c r="U93" s="152" t="str">
        <f t="shared" si="5"/>
        <v>N/A</v>
      </c>
      <c r="V93" s="153" t="str">
        <f t="shared" si="6"/>
        <v>N/A</v>
      </c>
      <c r="W93" s="147" t="str" cm="1">
        <f t="array" ref="W93">IFERROR(INDEX($I$9:$I$54,MATCH($E93,$A$9:$A$54,0),0),"N/A")</f>
        <v>N/A</v>
      </c>
      <c r="X93" s="147" t="str" cm="1">
        <f t="array" ref="X93">IFERROR(INDEX($J$9:$J$54,MATCH($E93,$A$9:$A$54,0),0),"N/A")</f>
        <v>N/A</v>
      </c>
      <c r="Y93" s="152" t="str">
        <f t="shared" si="7"/>
        <v>N/A</v>
      </c>
      <c r="Z93" s="153" t="str">
        <f t="shared" si="8"/>
        <v>N/A</v>
      </c>
      <c r="AA93" s="70" t="str">
        <f>IFERROR(VLOOKUP('Input 1 - Schedule 1'!N40,'Input 1 - Schedule 1'!$I$7:$L$1009,4,FALSE),"")</f>
        <v/>
      </c>
      <c r="AB93" s="70"/>
      <c r="AS93" s="84" t="s">
        <v>20</v>
      </c>
    </row>
    <row r="94" spans="1:45" x14ac:dyDescent="0.3">
      <c r="A94" s="93">
        <f t="shared" si="9"/>
        <v>32</v>
      </c>
      <c r="B94" s="145">
        <f>'Input 2 - Inventory'!C39</f>
        <v>0</v>
      </c>
      <c r="C94" s="146">
        <f>'Input 1 - Schedule 1'!G41</f>
        <v>0</v>
      </c>
      <c r="D94" s="146" t="str">
        <f>IF(OR(LEFT(E94,5)= "Asset",LEFT(E94,5)="Other"),"N/A",'Input 1 - Schedule 1'!G41 &amp; " (Ins/Bank)")</f>
        <v>0 (Ins/Bank)</v>
      </c>
      <c r="E94" s="147">
        <f>'Input 2 - Inventory'!F39</f>
        <v>0</v>
      </c>
      <c r="F94" s="148" t="str">
        <f>'Input 2 - Inventory'!W39</f>
        <v/>
      </c>
      <c r="G94" s="148">
        <f>'Input 2 - Inventory'!R39</f>
        <v>0</v>
      </c>
      <c r="H94" s="148">
        <f>'Input 2 - Inventory'!AH39</f>
        <v>0</v>
      </c>
      <c r="I94" s="149">
        <f>'Input 2 - Inventory'!L39</f>
        <v>0</v>
      </c>
      <c r="J94" s="150">
        <f>'Input 2 - Inventory'!AB39</f>
        <v>0</v>
      </c>
      <c r="K94" s="147" t="str" cm="1">
        <f t="array" ref="K94">IFERROR(INDEX($C$9:$C$54,MATCH($E94,$A$9:$A$54,0),0),"N/A")</f>
        <v>N/A</v>
      </c>
      <c r="L94" s="151" t="str" cm="1">
        <f t="array" ref="L94">IFERROR(INDEX($D$9:$D$54,MATCH($E94,$A$9:$A$54,0),0),"N/A")</f>
        <v>N/A</v>
      </c>
      <c r="M94" s="152" t="str">
        <f t="shared" si="10"/>
        <v>N/A</v>
      </c>
      <c r="N94" s="153" t="str">
        <f t="shared" si="11"/>
        <v>N/A</v>
      </c>
      <c r="O94" s="147" t="str" cm="1">
        <f t="array" ref="O94">IFERROR(INDEX($E$9:$E$54,MATCH($E94,$A$9:$A$54,0),0),"N/A")</f>
        <v>N/A</v>
      </c>
      <c r="P94" s="151" t="str" cm="1">
        <f t="array" ref="P94">IFERROR(INDEX($F$9:$F$54,MATCH($E94,$A$9:$A$54,0),0),"N/A")</f>
        <v>N/A</v>
      </c>
      <c r="Q94" s="152" t="str">
        <f t="shared" si="12"/>
        <v>N/A</v>
      </c>
      <c r="R94" s="153" t="str">
        <f t="shared" si="13"/>
        <v>N/A</v>
      </c>
      <c r="S94" s="147" t="str" cm="1">
        <f t="array" ref="S94">IFERROR(INDEX($G$9:$G$54,MATCH($E94,$A$9:$A$54,0),0),"N/A")</f>
        <v>N/A</v>
      </c>
      <c r="T94" s="151" t="str" cm="1">
        <f t="array" ref="T94">IFERROR(INDEX($H$9:$H$54,MATCH($E94,$A$9:$A$54,0),0),"N/A")</f>
        <v>N/A</v>
      </c>
      <c r="U94" s="152" t="str">
        <f t="shared" si="5"/>
        <v>N/A</v>
      </c>
      <c r="V94" s="153" t="str">
        <f t="shared" si="6"/>
        <v>N/A</v>
      </c>
      <c r="W94" s="147" t="str" cm="1">
        <f t="array" ref="W94">IFERROR(INDEX($I$9:$I$54,MATCH($E94,$A$9:$A$54,0),0),"N/A")</f>
        <v>N/A</v>
      </c>
      <c r="X94" s="147" t="str" cm="1">
        <f t="array" ref="X94">IFERROR(INDEX($J$9:$J$54,MATCH($E94,$A$9:$A$54,0),0),"N/A")</f>
        <v>N/A</v>
      </c>
      <c r="Y94" s="152" t="str">
        <f t="shared" si="7"/>
        <v>N/A</v>
      </c>
      <c r="Z94" s="153" t="str">
        <f t="shared" si="8"/>
        <v>N/A</v>
      </c>
      <c r="AA94" s="70" t="str">
        <f>IFERROR(VLOOKUP('Input 1 - Schedule 1'!N41,'Input 1 - Schedule 1'!$I$7:$L$1009,4,FALSE),"")</f>
        <v/>
      </c>
      <c r="AB94" s="70"/>
      <c r="AS94" s="84" t="s">
        <v>20</v>
      </c>
    </row>
    <row r="95" spans="1:45" x14ac:dyDescent="0.3">
      <c r="A95" s="93">
        <f t="shared" si="9"/>
        <v>33</v>
      </c>
      <c r="B95" s="145">
        <f>'Input 2 - Inventory'!C40</f>
        <v>0</v>
      </c>
      <c r="C95" s="146">
        <f>'Input 1 - Schedule 1'!G42</f>
        <v>0</v>
      </c>
      <c r="D95" s="146" t="str">
        <f>IF(OR(LEFT(E95,5)= "Asset",LEFT(E95,5)="Other"),"N/A",'Input 1 - Schedule 1'!G42 &amp; " (Ins/Bank)")</f>
        <v>0 (Ins/Bank)</v>
      </c>
      <c r="E95" s="147">
        <f>'Input 2 - Inventory'!F40</f>
        <v>0</v>
      </c>
      <c r="F95" s="148" t="str">
        <f>'Input 2 - Inventory'!W40</f>
        <v/>
      </c>
      <c r="G95" s="148">
        <f>'Input 2 - Inventory'!R40</f>
        <v>0</v>
      </c>
      <c r="H95" s="148">
        <f>'Input 2 - Inventory'!AH40</f>
        <v>0</v>
      </c>
      <c r="I95" s="149">
        <f>'Input 2 - Inventory'!L40</f>
        <v>0</v>
      </c>
      <c r="J95" s="150">
        <f>'Input 2 - Inventory'!AB40</f>
        <v>0</v>
      </c>
      <c r="K95" s="147" t="str" cm="1">
        <f t="array" ref="K95">IFERROR(INDEX($C$9:$C$54,MATCH($E95,$A$9:$A$54,0),0),"N/A")</f>
        <v>N/A</v>
      </c>
      <c r="L95" s="151" t="str" cm="1">
        <f t="array" ref="L95">IFERROR(INDEX($D$9:$D$54,MATCH($E95,$A$9:$A$54,0),0),"N/A")</f>
        <v>N/A</v>
      </c>
      <c r="M95" s="152" t="str">
        <f t="shared" si="10"/>
        <v>N/A</v>
      </c>
      <c r="N95" s="153" t="str">
        <f t="shared" si="11"/>
        <v>N/A</v>
      </c>
      <c r="O95" s="147" t="str" cm="1">
        <f t="array" ref="O95">IFERROR(INDEX($E$9:$E$54,MATCH($E95,$A$9:$A$54,0),0),"N/A")</f>
        <v>N/A</v>
      </c>
      <c r="P95" s="151" t="str" cm="1">
        <f t="array" ref="P95">IFERROR(INDEX($F$9:$F$54,MATCH($E95,$A$9:$A$54,0),0),"N/A")</f>
        <v>N/A</v>
      </c>
      <c r="Q95" s="152" t="str">
        <f t="shared" si="12"/>
        <v>N/A</v>
      </c>
      <c r="R95" s="153" t="str">
        <f t="shared" si="13"/>
        <v>N/A</v>
      </c>
      <c r="S95" s="147" t="str" cm="1">
        <f t="array" ref="S95">IFERROR(INDEX($G$9:$G$54,MATCH($E95,$A$9:$A$54,0),0),"N/A")</f>
        <v>N/A</v>
      </c>
      <c r="T95" s="151" t="str" cm="1">
        <f t="array" ref="T95">IFERROR(INDEX($H$9:$H$54,MATCH($E95,$A$9:$A$54,0),0),"N/A")</f>
        <v>N/A</v>
      </c>
      <c r="U95" s="152" t="str">
        <f t="shared" si="5"/>
        <v>N/A</v>
      </c>
      <c r="V95" s="153" t="str">
        <f t="shared" si="6"/>
        <v>N/A</v>
      </c>
      <c r="W95" s="147" t="str" cm="1">
        <f t="array" ref="W95">IFERROR(INDEX($I$9:$I$54,MATCH($E95,$A$9:$A$54,0),0),"N/A")</f>
        <v>N/A</v>
      </c>
      <c r="X95" s="147" t="str" cm="1">
        <f t="array" ref="X95">IFERROR(INDEX($J$9:$J$54,MATCH($E95,$A$9:$A$54,0),0),"N/A")</f>
        <v>N/A</v>
      </c>
      <c r="Y95" s="152" t="str">
        <f t="shared" si="7"/>
        <v>N/A</v>
      </c>
      <c r="Z95" s="153" t="str">
        <f t="shared" si="8"/>
        <v>N/A</v>
      </c>
      <c r="AA95" s="70" t="str">
        <f>IFERROR(VLOOKUP('Input 1 - Schedule 1'!N42,'Input 1 - Schedule 1'!$I$7:$L$1009,4,FALSE),"")</f>
        <v/>
      </c>
      <c r="AB95" s="70"/>
      <c r="AS95" s="84" t="s">
        <v>20</v>
      </c>
    </row>
    <row r="96" spans="1:45" x14ac:dyDescent="0.3">
      <c r="A96" s="93">
        <f t="shared" si="9"/>
        <v>34</v>
      </c>
      <c r="B96" s="145">
        <f>'Input 2 - Inventory'!C41</f>
        <v>0</v>
      </c>
      <c r="C96" s="146">
        <f>'Input 1 - Schedule 1'!G43</f>
        <v>0</v>
      </c>
      <c r="D96" s="146" t="str">
        <f>IF(OR(LEFT(E96,5)= "Asset",LEFT(E96,5)="Other"),"N/A",'Input 1 - Schedule 1'!G43 &amp; " (Ins/Bank)")</f>
        <v>0 (Ins/Bank)</v>
      </c>
      <c r="E96" s="147">
        <f>'Input 2 - Inventory'!F41</f>
        <v>0</v>
      </c>
      <c r="F96" s="148" t="str">
        <f>'Input 2 - Inventory'!W41</f>
        <v/>
      </c>
      <c r="G96" s="148">
        <f>'Input 2 - Inventory'!R41</f>
        <v>0</v>
      </c>
      <c r="H96" s="148">
        <f>'Input 2 - Inventory'!AH41</f>
        <v>0</v>
      </c>
      <c r="I96" s="149">
        <f>'Input 2 - Inventory'!L41</f>
        <v>0</v>
      </c>
      <c r="J96" s="150">
        <f>'Input 2 - Inventory'!AB41</f>
        <v>0</v>
      </c>
      <c r="K96" s="147" t="str" cm="1">
        <f t="array" ref="K96">IFERROR(INDEX($C$9:$C$54,MATCH($E96,$A$9:$A$54,0),0),"N/A")</f>
        <v>N/A</v>
      </c>
      <c r="L96" s="151" t="str" cm="1">
        <f t="array" ref="L96">IFERROR(INDEX($D$9:$D$54,MATCH($E96,$A$9:$A$54,0),0),"N/A")</f>
        <v>N/A</v>
      </c>
      <c r="M96" s="152" t="str">
        <f t="shared" si="10"/>
        <v>N/A</v>
      </c>
      <c r="N96" s="153" t="str">
        <f t="shared" si="11"/>
        <v>N/A</v>
      </c>
      <c r="O96" s="147" t="str" cm="1">
        <f t="array" ref="O96">IFERROR(INDEX($E$9:$E$54,MATCH($E96,$A$9:$A$54,0),0),"N/A")</f>
        <v>N/A</v>
      </c>
      <c r="P96" s="151" t="str" cm="1">
        <f t="array" ref="P96">IFERROR(INDEX($F$9:$F$54,MATCH($E96,$A$9:$A$54,0),0),"N/A")</f>
        <v>N/A</v>
      </c>
      <c r="Q96" s="152" t="str">
        <f t="shared" si="12"/>
        <v>N/A</v>
      </c>
      <c r="R96" s="153" t="str">
        <f t="shared" si="13"/>
        <v>N/A</v>
      </c>
      <c r="S96" s="147" t="str" cm="1">
        <f t="array" ref="S96">IFERROR(INDEX($G$9:$G$54,MATCH($E96,$A$9:$A$54,0),0),"N/A")</f>
        <v>N/A</v>
      </c>
      <c r="T96" s="151" t="str" cm="1">
        <f t="array" ref="T96">IFERROR(INDEX($H$9:$H$54,MATCH($E96,$A$9:$A$54,0),0),"N/A")</f>
        <v>N/A</v>
      </c>
      <c r="U96" s="152" t="str">
        <f t="shared" si="5"/>
        <v>N/A</v>
      </c>
      <c r="V96" s="153" t="str">
        <f t="shared" si="6"/>
        <v>N/A</v>
      </c>
      <c r="W96" s="147" t="str" cm="1">
        <f t="array" ref="W96">IFERROR(INDEX($I$9:$I$54,MATCH($E96,$A$9:$A$54,0),0),"N/A")</f>
        <v>N/A</v>
      </c>
      <c r="X96" s="147" t="str" cm="1">
        <f t="array" ref="X96">IFERROR(INDEX($J$9:$J$54,MATCH($E96,$A$9:$A$54,0),0),"N/A")</f>
        <v>N/A</v>
      </c>
      <c r="Y96" s="152" t="str">
        <f t="shared" si="7"/>
        <v>N/A</v>
      </c>
      <c r="Z96" s="153" t="str">
        <f t="shared" si="8"/>
        <v>N/A</v>
      </c>
      <c r="AA96" s="70" t="str">
        <f>IFERROR(VLOOKUP('Input 1 - Schedule 1'!N43,'Input 1 - Schedule 1'!$I$7:$L$1009,4,FALSE),"")</f>
        <v/>
      </c>
      <c r="AB96" s="70"/>
      <c r="AS96" s="84" t="s">
        <v>20</v>
      </c>
    </row>
    <row r="97" spans="1:45" x14ac:dyDescent="0.3">
      <c r="A97" s="93">
        <f t="shared" si="9"/>
        <v>35</v>
      </c>
      <c r="B97" s="145">
        <f>'Input 2 - Inventory'!C42</f>
        <v>0</v>
      </c>
      <c r="C97" s="146">
        <f>'Input 1 - Schedule 1'!G44</f>
        <v>0</v>
      </c>
      <c r="D97" s="146" t="str">
        <f>IF(OR(LEFT(E97,5)= "Asset",LEFT(E97,5)="Other"),"N/A",'Input 1 - Schedule 1'!G44 &amp; " (Ins/Bank)")</f>
        <v>0 (Ins/Bank)</v>
      </c>
      <c r="E97" s="147">
        <f>'Input 2 - Inventory'!F42</f>
        <v>0</v>
      </c>
      <c r="F97" s="148" t="str">
        <f>'Input 2 - Inventory'!W42</f>
        <v/>
      </c>
      <c r="G97" s="148">
        <f>'Input 2 - Inventory'!R42</f>
        <v>0</v>
      </c>
      <c r="H97" s="148">
        <f>'Input 2 - Inventory'!AH42</f>
        <v>0</v>
      </c>
      <c r="I97" s="149">
        <f>'Input 2 - Inventory'!L42</f>
        <v>0</v>
      </c>
      <c r="J97" s="150">
        <f>'Input 2 - Inventory'!AB42</f>
        <v>0</v>
      </c>
      <c r="K97" s="147" t="str" cm="1">
        <f t="array" ref="K97">IFERROR(INDEX($C$9:$C$54,MATCH($E97,$A$9:$A$54,0),0),"N/A")</f>
        <v>N/A</v>
      </c>
      <c r="L97" s="151" t="str" cm="1">
        <f t="array" ref="L97">IFERROR(INDEX($D$9:$D$54,MATCH($E97,$A$9:$A$54,0),0),"N/A")</f>
        <v>N/A</v>
      </c>
      <c r="M97" s="152" t="str">
        <f t="shared" si="10"/>
        <v>N/A</v>
      </c>
      <c r="N97" s="153" t="str">
        <f t="shared" si="11"/>
        <v>N/A</v>
      </c>
      <c r="O97" s="147" t="str" cm="1">
        <f t="array" ref="O97">IFERROR(INDEX($E$9:$E$54,MATCH($E97,$A$9:$A$54,0),0),"N/A")</f>
        <v>N/A</v>
      </c>
      <c r="P97" s="151" t="str" cm="1">
        <f t="array" ref="P97">IFERROR(INDEX($F$9:$F$54,MATCH($E97,$A$9:$A$54,0),0),"N/A")</f>
        <v>N/A</v>
      </c>
      <c r="Q97" s="152" t="str">
        <f t="shared" si="12"/>
        <v>N/A</v>
      </c>
      <c r="R97" s="153" t="str">
        <f t="shared" si="13"/>
        <v>N/A</v>
      </c>
      <c r="S97" s="147" t="str" cm="1">
        <f t="array" ref="S97">IFERROR(INDEX($G$9:$G$54,MATCH($E97,$A$9:$A$54,0),0),"N/A")</f>
        <v>N/A</v>
      </c>
      <c r="T97" s="151" t="str" cm="1">
        <f t="array" ref="T97">IFERROR(INDEX($H$9:$H$54,MATCH($E97,$A$9:$A$54,0),0),"N/A")</f>
        <v>N/A</v>
      </c>
      <c r="U97" s="152" t="str">
        <f t="shared" si="5"/>
        <v>N/A</v>
      </c>
      <c r="V97" s="153" t="str">
        <f t="shared" si="6"/>
        <v>N/A</v>
      </c>
      <c r="W97" s="147" t="str" cm="1">
        <f t="array" ref="W97">IFERROR(INDEX($I$9:$I$54,MATCH($E97,$A$9:$A$54,0),0),"N/A")</f>
        <v>N/A</v>
      </c>
      <c r="X97" s="147" t="str" cm="1">
        <f t="array" ref="X97">IFERROR(INDEX($J$9:$J$54,MATCH($E97,$A$9:$A$54,0),0),"N/A")</f>
        <v>N/A</v>
      </c>
      <c r="Y97" s="152" t="str">
        <f t="shared" si="7"/>
        <v>N/A</v>
      </c>
      <c r="Z97" s="153" t="str">
        <f t="shared" si="8"/>
        <v>N/A</v>
      </c>
      <c r="AA97" s="70" t="str">
        <f>IFERROR(VLOOKUP('Input 1 - Schedule 1'!N44,'Input 1 - Schedule 1'!$I$7:$L$1009,4,FALSE),"")</f>
        <v/>
      </c>
      <c r="AB97" s="70"/>
      <c r="AS97" s="84" t="s">
        <v>20</v>
      </c>
    </row>
    <row r="98" spans="1:45" x14ac:dyDescent="0.3">
      <c r="A98" s="93">
        <f t="shared" si="9"/>
        <v>36</v>
      </c>
      <c r="B98" s="145">
        <f>'Input 2 - Inventory'!C43</f>
        <v>0</v>
      </c>
      <c r="C98" s="146">
        <f>'Input 1 - Schedule 1'!G45</f>
        <v>0</v>
      </c>
      <c r="D98" s="146" t="str">
        <f>IF(OR(LEFT(E98,5)= "Asset",LEFT(E98,5)="Other"),"N/A",'Input 1 - Schedule 1'!G45 &amp; " (Ins/Bank)")</f>
        <v>0 (Ins/Bank)</v>
      </c>
      <c r="E98" s="147">
        <f>'Input 2 - Inventory'!F43</f>
        <v>0</v>
      </c>
      <c r="F98" s="148" t="str">
        <f>'Input 2 - Inventory'!W43</f>
        <v/>
      </c>
      <c r="G98" s="148">
        <f>'Input 2 - Inventory'!R43</f>
        <v>0</v>
      </c>
      <c r="H98" s="148">
        <f>'Input 2 - Inventory'!AH43</f>
        <v>0</v>
      </c>
      <c r="I98" s="149">
        <f>'Input 2 - Inventory'!L43</f>
        <v>0</v>
      </c>
      <c r="J98" s="150">
        <f>'Input 2 - Inventory'!AB43</f>
        <v>0</v>
      </c>
      <c r="K98" s="147" t="str" cm="1">
        <f t="array" ref="K98">IFERROR(INDEX($C$9:$C$54,MATCH($E98,$A$9:$A$54,0),0),"N/A")</f>
        <v>N/A</v>
      </c>
      <c r="L98" s="151" t="str" cm="1">
        <f t="array" ref="L98">IFERROR(INDEX($D$9:$D$54,MATCH($E98,$A$9:$A$54,0),0),"N/A")</f>
        <v>N/A</v>
      </c>
      <c r="M98" s="152" t="str">
        <f t="shared" si="10"/>
        <v>N/A</v>
      </c>
      <c r="N98" s="153" t="str">
        <f t="shared" si="11"/>
        <v>N/A</v>
      </c>
      <c r="O98" s="147" t="str" cm="1">
        <f t="array" ref="O98">IFERROR(INDEX($E$9:$E$54,MATCH($E98,$A$9:$A$54,0),0),"N/A")</f>
        <v>N/A</v>
      </c>
      <c r="P98" s="151" t="str" cm="1">
        <f t="array" ref="P98">IFERROR(INDEX($F$9:$F$54,MATCH($E98,$A$9:$A$54,0),0),"N/A")</f>
        <v>N/A</v>
      </c>
      <c r="Q98" s="152" t="str">
        <f t="shared" si="12"/>
        <v>N/A</v>
      </c>
      <c r="R98" s="153" t="str">
        <f t="shared" si="13"/>
        <v>N/A</v>
      </c>
      <c r="S98" s="147" t="str" cm="1">
        <f t="array" ref="S98">IFERROR(INDEX($G$9:$G$54,MATCH($E98,$A$9:$A$54,0),0),"N/A")</f>
        <v>N/A</v>
      </c>
      <c r="T98" s="151" t="str" cm="1">
        <f t="array" ref="T98">IFERROR(INDEX($H$9:$H$54,MATCH($E98,$A$9:$A$54,0),0),"N/A")</f>
        <v>N/A</v>
      </c>
      <c r="U98" s="152" t="str">
        <f t="shared" si="5"/>
        <v>N/A</v>
      </c>
      <c r="V98" s="153" t="str">
        <f t="shared" si="6"/>
        <v>N/A</v>
      </c>
      <c r="W98" s="147" t="str" cm="1">
        <f t="array" ref="W98">IFERROR(INDEX($I$9:$I$54,MATCH($E98,$A$9:$A$54,0),0),"N/A")</f>
        <v>N/A</v>
      </c>
      <c r="X98" s="147" t="str" cm="1">
        <f t="array" ref="X98">IFERROR(INDEX($J$9:$J$54,MATCH($E98,$A$9:$A$54,0),0),"N/A")</f>
        <v>N/A</v>
      </c>
      <c r="Y98" s="152" t="str">
        <f t="shared" si="7"/>
        <v>N/A</v>
      </c>
      <c r="Z98" s="153" t="str">
        <f t="shared" si="8"/>
        <v>N/A</v>
      </c>
      <c r="AA98" s="70" t="str">
        <f>IFERROR(VLOOKUP('Input 1 - Schedule 1'!N45,'Input 1 - Schedule 1'!$I$7:$L$1009,4,FALSE),"")</f>
        <v/>
      </c>
      <c r="AB98" s="70"/>
      <c r="AS98" s="84" t="s">
        <v>20</v>
      </c>
    </row>
    <row r="99" spans="1:45" x14ac:dyDescent="0.3">
      <c r="A99" s="93">
        <f t="shared" si="9"/>
        <v>37</v>
      </c>
      <c r="B99" s="145">
        <f>'Input 2 - Inventory'!C44</f>
        <v>0</v>
      </c>
      <c r="C99" s="146">
        <f>'Input 1 - Schedule 1'!G46</f>
        <v>0</v>
      </c>
      <c r="D99" s="146" t="str">
        <f>IF(OR(LEFT(E99,5)= "Asset",LEFT(E99,5)="Other"),"N/A",'Input 1 - Schedule 1'!G46 &amp; " (Ins/Bank)")</f>
        <v>0 (Ins/Bank)</v>
      </c>
      <c r="E99" s="147">
        <f>'Input 2 - Inventory'!F44</f>
        <v>0</v>
      </c>
      <c r="F99" s="148" t="str">
        <f>'Input 2 - Inventory'!W44</f>
        <v/>
      </c>
      <c r="G99" s="148">
        <f>'Input 2 - Inventory'!R44</f>
        <v>0</v>
      </c>
      <c r="H99" s="148">
        <f>'Input 2 - Inventory'!AH44</f>
        <v>0</v>
      </c>
      <c r="I99" s="149">
        <f>'Input 2 - Inventory'!L44</f>
        <v>0</v>
      </c>
      <c r="J99" s="150">
        <f>'Input 2 - Inventory'!AB44</f>
        <v>0</v>
      </c>
      <c r="K99" s="147" t="str" cm="1">
        <f t="array" ref="K99">IFERROR(INDEX($C$9:$C$54,MATCH($E99,$A$9:$A$54,0),0),"N/A")</f>
        <v>N/A</v>
      </c>
      <c r="L99" s="151" t="str" cm="1">
        <f t="array" ref="L99">IFERROR(INDEX($D$9:$D$54,MATCH($E99,$A$9:$A$54,0),0),"N/A")</f>
        <v>N/A</v>
      </c>
      <c r="M99" s="152" t="str">
        <f t="shared" si="10"/>
        <v>N/A</v>
      </c>
      <c r="N99" s="153" t="str">
        <f t="shared" si="11"/>
        <v>N/A</v>
      </c>
      <c r="O99" s="147" t="str" cm="1">
        <f t="array" ref="O99">IFERROR(INDEX($E$9:$E$54,MATCH($E99,$A$9:$A$54,0),0),"N/A")</f>
        <v>N/A</v>
      </c>
      <c r="P99" s="151" t="str" cm="1">
        <f t="array" ref="P99">IFERROR(INDEX($F$9:$F$54,MATCH($E99,$A$9:$A$54,0),0),"N/A")</f>
        <v>N/A</v>
      </c>
      <c r="Q99" s="152" t="str">
        <f t="shared" si="12"/>
        <v>N/A</v>
      </c>
      <c r="R99" s="153" t="str">
        <f t="shared" si="13"/>
        <v>N/A</v>
      </c>
      <c r="S99" s="147" t="str" cm="1">
        <f t="array" ref="S99">IFERROR(INDEX($G$9:$G$54,MATCH($E99,$A$9:$A$54,0),0),"N/A")</f>
        <v>N/A</v>
      </c>
      <c r="T99" s="151" t="str" cm="1">
        <f t="array" ref="T99">IFERROR(INDEX($H$9:$H$54,MATCH($E99,$A$9:$A$54,0),0),"N/A")</f>
        <v>N/A</v>
      </c>
      <c r="U99" s="152" t="str">
        <f t="shared" si="5"/>
        <v>N/A</v>
      </c>
      <c r="V99" s="153" t="str">
        <f t="shared" si="6"/>
        <v>N/A</v>
      </c>
      <c r="W99" s="147" t="str" cm="1">
        <f t="array" ref="W99">IFERROR(INDEX($I$9:$I$54,MATCH($E99,$A$9:$A$54,0),0),"N/A")</f>
        <v>N/A</v>
      </c>
      <c r="X99" s="147" t="str" cm="1">
        <f t="array" ref="X99">IFERROR(INDEX($J$9:$J$54,MATCH($E99,$A$9:$A$54,0),0),"N/A")</f>
        <v>N/A</v>
      </c>
      <c r="Y99" s="152" t="str">
        <f t="shared" si="7"/>
        <v>N/A</v>
      </c>
      <c r="Z99" s="153" t="str">
        <f t="shared" si="8"/>
        <v>N/A</v>
      </c>
      <c r="AA99" s="70" t="str">
        <f>IFERROR(VLOOKUP('Input 1 - Schedule 1'!N46,'Input 1 - Schedule 1'!$I$7:$L$1009,4,FALSE),"")</f>
        <v/>
      </c>
      <c r="AB99" s="70"/>
      <c r="AS99" s="84" t="s">
        <v>20</v>
      </c>
    </row>
    <row r="100" spans="1:45" x14ac:dyDescent="0.3">
      <c r="A100" s="93">
        <f t="shared" si="9"/>
        <v>38</v>
      </c>
      <c r="B100" s="145">
        <f>'Input 2 - Inventory'!C45</f>
        <v>0</v>
      </c>
      <c r="C100" s="146">
        <f>'Input 1 - Schedule 1'!G47</f>
        <v>0</v>
      </c>
      <c r="D100" s="146" t="str">
        <f>IF(OR(LEFT(E100,5)= "Asset",LEFT(E100,5)="Other"),"N/A",'Input 1 - Schedule 1'!G47 &amp; " (Ins/Bank)")</f>
        <v>0 (Ins/Bank)</v>
      </c>
      <c r="E100" s="147">
        <f>'Input 2 - Inventory'!F45</f>
        <v>0</v>
      </c>
      <c r="F100" s="148" t="str">
        <f>'Input 2 - Inventory'!W45</f>
        <v/>
      </c>
      <c r="G100" s="148">
        <f>'Input 2 - Inventory'!R45</f>
        <v>0</v>
      </c>
      <c r="H100" s="148">
        <f>'Input 2 - Inventory'!AH45</f>
        <v>0</v>
      </c>
      <c r="I100" s="149">
        <f>'Input 2 - Inventory'!L45</f>
        <v>0</v>
      </c>
      <c r="J100" s="150">
        <f>'Input 2 - Inventory'!AB45</f>
        <v>0</v>
      </c>
      <c r="K100" s="147" t="str" cm="1">
        <f t="array" ref="K100">IFERROR(INDEX($C$9:$C$54,MATCH($E100,$A$9:$A$54,0),0),"N/A")</f>
        <v>N/A</v>
      </c>
      <c r="L100" s="151" t="str" cm="1">
        <f t="array" ref="L100">IFERROR(INDEX($D$9:$D$54,MATCH($E100,$A$9:$A$54,0),0),"N/A")</f>
        <v>N/A</v>
      </c>
      <c r="M100" s="152" t="str">
        <f t="shared" si="10"/>
        <v>N/A</v>
      </c>
      <c r="N100" s="153" t="str">
        <f t="shared" si="11"/>
        <v>N/A</v>
      </c>
      <c r="O100" s="147" t="str" cm="1">
        <f t="array" ref="O100">IFERROR(INDEX($E$9:$E$54,MATCH($E100,$A$9:$A$54,0),0),"N/A")</f>
        <v>N/A</v>
      </c>
      <c r="P100" s="151" t="str" cm="1">
        <f t="array" ref="P100">IFERROR(INDEX($F$9:$F$54,MATCH($E100,$A$9:$A$54,0),0),"N/A")</f>
        <v>N/A</v>
      </c>
      <c r="Q100" s="152" t="str">
        <f t="shared" si="12"/>
        <v>N/A</v>
      </c>
      <c r="R100" s="153" t="str">
        <f t="shared" si="13"/>
        <v>N/A</v>
      </c>
      <c r="S100" s="147" t="str" cm="1">
        <f t="array" ref="S100">IFERROR(INDEX($G$9:$G$54,MATCH($E100,$A$9:$A$54,0),0),"N/A")</f>
        <v>N/A</v>
      </c>
      <c r="T100" s="151" t="str" cm="1">
        <f t="array" ref="T100">IFERROR(INDEX($H$9:$H$54,MATCH($E100,$A$9:$A$54,0),0),"N/A")</f>
        <v>N/A</v>
      </c>
      <c r="U100" s="152" t="str">
        <f t="shared" si="5"/>
        <v>N/A</v>
      </c>
      <c r="V100" s="153" t="str">
        <f t="shared" si="6"/>
        <v>N/A</v>
      </c>
      <c r="W100" s="147" t="str" cm="1">
        <f t="array" ref="W100">IFERROR(INDEX($I$9:$I$54,MATCH($E100,$A$9:$A$54,0),0),"N/A")</f>
        <v>N/A</v>
      </c>
      <c r="X100" s="147" t="str" cm="1">
        <f t="array" ref="X100">IFERROR(INDEX($J$9:$J$54,MATCH($E100,$A$9:$A$54,0),0),"N/A")</f>
        <v>N/A</v>
      </c>
      <c r="Y100" s="152" t="str">
        <f t="shared" si="7"/>
        <v>N/A</v>
      </c>
      <c r="Z100" s="153" t="str">
        <f t="shared" si="8"/>
        <v>N/A</v>
      </c>
      <c r="AA100" s="70" t="str">
        <f>IFERROR(VLOOKUP('Input 1 - Schedule 1'!N47,'Input 1 - Schedule 1'!$I$7:$L$1009,4,FALSE),"")</f>
        <v/>
      </c>
      <c r="AB100" s="70"/>
      <c r="AS100" s="84" t="s">
        <v>20</v>
      </c>
    </row>
    <row r="101" spans="1:45" x14ac:dyDescent="0.3">
      <c r="A101" s="93">
        <f t="shared" si="9"/>
        <v>39</v>
      </c>
      <c r="B101" s="145">
        <f>'Input 2 - Inventory'!C46</f>
        <v>0</v>
      </c>
      <c r="C101" s="146">
        <f>'Input 1 - Schedule 1'!G48</f>
        <v>0</v>
      </c>
      <c r="D101" s="146" t="str">
        <f>IF(OR(LEFT(E101,5)= "Asset",LEFT(E101,5)="Other"),"N/A",'Input 1 - Schedule 1'!G48 &amp; " (Ins/Bank)")</f>
        <v>0 (Ins/Bank)</v>
      </c>
      <c r="E101" s="147">
        <f>'Input 2 - Inventory'!F46</f>
        <v>0</v>
      </c>
      <c r="F101" s="148" t="str">
        <f>'Input 2 - Inventory'!W46</f>
        <v/>
      </c>
      <c r="G101" s="148">
        <f>'Input 2 - Inventory'!R46</f>
        <v>0</v>
      </c>
      <c r="H101" s="148">
        <f>'Input 2 - Inventory'!AH46</f>
        <v>0</v>
      </c>
      <c r="I101" s="149">
        <f>'Input 2 - Inventory'!L46</f>
        <v>0</v>
      </c>
      <c r="J101" s="150">
        <f>'Input 2 - Inventory'!AB46</f>
        <v>0</v>
      </c>
      <c r="K101" s="147" t="str" cm="1">
        <f t="array" ref="K101">IFERROR(INDEX($C$9:$C$54,MATCH($E101,$A$9:$A$54,0),0),"N/A")</f>
        <v>N/A</v>
      </c>
      <c r="L101" s="151" t="str" cm="1">
        <f t="array" ref="L101">IFERROR(INDEX($D$9:$D$54,MATCH($E101,$A$9:$A$54,0),0),"N/A")</f>
        <v>N/A</v>
      </c>
      <c r="M101" s="152" t="str">
        <f t="shared" si="10"/>
        <v>N/A</v>
      </c>
      <c r="N101" s="153" t="str">
        <f t="shared" si="11"/>
        <v>N/A</v>
      </c>
      <c r="O101" s="147" t="str" cm="1">
        <f t="array" ref="O101">IFERROR(INDEX($E$9:$E$54,MATCH($E101,$A$9:$A$54,0),0),"N/A")</f>
        <v>N/A</v>
      </c>
      <c r="P101" s="151" t="str" cm="1">
        <f t="array" ref="P101">IFERROR(INDEX($F$9:$F$54,MATCH($E101,$A$9:$A$54,0),0),"N/A")</f>
        <v>N/A</v>
      </c>
      <c r="Q101" s="152" t="str">
        <f t="shared" si="12"/>
        <v>N/A</v>
      </c>
      <c r="R101" s="153" t="str">
        <f t="shared" si="13"/>
        <v>N/A</v>
      </c>
      <c r="S101" s="147" t="str" cm="1">
        <f t="array" ref="S101">IFERROR(INDEX($G$9:$G$54,MATCH($E101,$A$9:$A$54,0),0),"N/A")</f>
        <v>N/A</v>
      </c>
      <c r="T101" s="151" t="str" cm="1">
        <f t="array" ref="T101">IFERROR(INDEX($H$9:$H$54,MATCH($E101,$A$9:$A$54,0),0),"N/A")</f>
        <v>N/A</v>
      </c>
      <c r="U101" s="152" t="str">
        <f t="shared" si="5"/>
        <v>N/A</v>
      </c>
      <c r="V101" s="153" t="str">
        <f t="shared" si="6"/>
        <v>N/A</v>
      </c>
      <c r="W101" s="147" t="str" cm="1">
        <f t="array" ref="W101">IFERROR(INDEX($I$9:$I$54,MATCH($E101,$A$9:$A$54,0),0),"N/A")</f>
        <v>N/A</v>
      </c>
      <c r="X101" s="147" t="str" cm="1">
        <f t="array" ref="X101">IFERROR(INDEX($J$9:$J$54,MATCH($E101,$A$9:$A$54,0),0),"N/A")</f>
        <v>N/A</v>
      </c>
      <c r="Y101" s="152" t="str">
        <f t="shared" si="7"/>
        <v>N/A</v>
      </c>
      <c r="Z101" s="153" t="str">
        <f t="shared" si="8"/>
        <v>N/A</v>
      </c>
      <c r="AA101" s="70" t="str">
        <f>IFERROR(VLOOKUP('Input 1 - Schedule 1'!N48,'Input 1 - Schedule 1'!$I$7:$L$1009,4,FALSE),"")</f>
        <v/>
      </c>
      <c r="AB101" s="70"/>
      <c r="AS101" s="84" t="s">
        <v>20</v>
      </c>
    </row>
    <row r="102" spans="1:45" x14ac:dyDescent="0.3">
      <c r="A102" s="93">
        <f t="shared" si="9"/>
        <v>40</v>
      </c>
      <c r="B102" s="145">
        <f>'Input 2 - Inventory'!C47</f>
        <v>0</v>
      </c>
      <c r="C102" s="146">
        <f>'Input 1 - Schedule 1'!G49</f>
        <v>0</v>
      </c>
      <c r="D102" s="146" t="str">
        <f>IF(OR(LEFT(E102,5)= "Asset",LEFT(E102,5)="Other"),"N/A",'Input 1 - Schedule 1'!G49 &amp; " (Ins/Bank)")</f>
        <v>0 (Ins/Bank)</v>
      </c>
      <c r="E102" s="147">
        <f>'Input 2 - Inventory'!F47</f>
        <v>0</v>
      </c>
      <c r="F102" s="148" t="str">
        <f>'Input 2 - Inventory'!W47</f>
        <v/>
      </c>
      <c r="G102" s="148">
        <f>'Input 2 - Inventory'!R47</f>
        <v>0</v>
      </c>
      <c r="H102" s="148">
        <f>'Input 2 - Inventory'!AH47</f>
        <v>0</v>
      </c>
      <c r="I102" s="149">
        <f>'Input 2 - Inventory'!L47</f>
        <v>0</v>
      </c>
      <c r="J102" s="150">
        <f>'Input 2 - Inventory'!AB47</f>
        <v>0</v>
      </c>
      <c r="K102" s="147" t="str" cm="1">
        <f t="array" ref="K102">IFERROR(INDEX($C$9:$C$54,MATCH($E102,$A$9:$A$54,0),0),"N/A")</f>
        <v>N/A</v>
      </c>
      <c r="L102" s="151" t="str" cm="1">
        <f t="array" ref="L102">IFERROR(INDEX($D$9:$D$54,MATCH($E102,$A$9:$A$54,0),0),"N/A")</f>
        <v>N/A</v>
      </c>
      <c r="M102" s="152" t="str">
        <f t="shared" si="10"/>
        <v>N/A</v>
      </c>
      <c r="N102" s="153" t="str">
        <f t="shared" si="11"/>
        <v>N/A</v>
      </c>
      <c r="O102" s="147" t="str" cm="1">
        <f t="array" ref="O102">IFERROR(INDEX($E$9:$E$54,MATCH($E102,$A$9:$A$54,0),0),"N/A")</f>
        <v>N/A</v>
      </c>
      <c r="P102" s="151" t="str" cm="1">
        <f t="array" ref="P102">IFERROR(INDEX($F$9:$F$54,MATCH($E102,$A$9:$A$54,0),0),"N/A")</f>
        <v>N/A</v>
      </c>
      <c r="Q102" s="152" t="str">
        <f t="shared" si="12"/>
        <v>N/A</v>
      </c>
      <c r="R102" s="153" t="str">
        <f t="shared" si="13"/>
        <v>N/A</v>
      </c>
      <c r="S102" s="147" t="str" cm="1">
        <f t="array" ref="S102">IFERROR(INDEX($G$9:$G$54,MATCH($E102,$A$9:$A$54,0),0),"N/A")</f>
        <v>N/A</v>
      </c>
      <c r="T102" s="151" t="str" cm="1">
        <f t="array" ref="T102">IFERROR(INDEX($H$9:$H$54,MATCH($E102,$A$9:$A$54,0),0),"N/A")</f>
        <v>N/A</v>
      </c>
      <c r="U102" s="152" t="str">
        <f t="shared" si="5"/>
        <v>N/A</v>
      </c>
      <c r="V102" s="153" t="str">
        <f t="shared" si="6"/>
        <v>N/A</v>
      </c>
      <c r="W102" s="147" t="str" cm="1">
        <f t="array" ref="W102">IFERROR(INDEX($I$9:$I$54,MATCH($E102,$A$9:$A$54,0),0),"N/A")</f>
        <v>N/A</v>
      </c>
      <c r="X102" s="147" t="str" cm="1">
        <f t="array" ref="X102">IFERROR(INDEX($J$9:$J$54,MATCH($E102,$A$9:$A$54,0),0),"N/A")</f>
        <v>N/A</v>
      </c>
      <c r="Y102" s="152" t="str">
        <f t="shared" si="7"/>
        <v>N/A</v>
      </c>
      <c r="Z102" s="153" t="str">
        <f t="shared" si="8"/>
        <v>N/A</v>
      </c>
      <c r="AA102" s="70" t="str">
        <f>IFERROR(VLOOKUP('Input 1 - Schedule 1'!N49,'Input 1 - Schedule 1'!$I$7:$L$1009,4,FALSE),"")</f>
        <v/>
      </c>
      <c r="AB102" s="70"/>
      <c r="AS102" s="84" t="s">
        <v>20</v>
      </c>
    </row>
    <row r="103" spans="1:45" x14ac:dyDescent="0.3">
      <c r="A103" s="93">
        <f t="shared" si="9"/>
        <v>41</v>
      </c>
      <c r="B103" s="145">
        <f>'Input 2 - Inventory'!C48</f>
        <v>0</v>
      </c>
      <c r="C103" s="146">
        <f>'Input 1 - Schedule 1'!G50</f>
        <v>0</v>
      </c>
      <c r="D103" s="146" t="str">
        <f>IF(OR(LEFT(E103,5)= "Asset",LEFT(E103,5)="Other"),"N/A",'Input 1 - Schedule 1'!G50 &amp; " (Ins/Bank)")</f>
        <v>0 (Ins/Bank)</v>
      </c>
      <c r="E103" s="147">
        <f>'Input 2 - Inventory'!F48</f>
        <v>0</v>
      </c>
      <c r="F103" s="148" t="str">
        <f>'Input 2 - Inventory'!W48</f>
        <v/>
      </c>
      <c r="G103" s="148">
        <f>'Input 2 - Inventory'!R48</f>
        <v>0</v>
      </c>
      <c r="H103" s="148">
        <f>'Input 2 - Inventory'!AH48</f>
        <v>0</v>
      </c>
      <c r="I103" s="149">
        <f>'Input 2 - Inventory'!L48</f>
        <v>0</v>
      </c>
      <c r="J103" s="150">
        <f>'Input 2 - Inventory'!AB48</f>
        <v>0</v>
      </c>
      <c r="K103" s="147" t="str" cm="1">
        <f t="array" ref="K103">IFERROR(INDEX($C$9:$C$54,MATCH($E103,$A$9:$A$54,0),0),"N/A")</f>
        <v>N/A</v>
      </c>
      <c r="L103" s="151" t="str" cm="1">
        <f t="array" ref="L103">IFERROR(INDEX($D$9:$D$54,MATCH($E103,$A$9:$A$54,0),0),"N/A")</f>
        <v>N/A</v>
      </c>
      <c r="M103" s="152" t="str">
        <f t="shared" si="10"/>
        <v>N/A</v>
      </c>
      <c r="N103" s="153" t="str">
        <f t="shared" si="11"/>
        <v>N/A</v>
      </c>
      <c r="O103" s="147" t="str" cm="1">
        <f t="array" ref="O103">IFERROR(INDEX($E$9:$E$54,MATCH($E103,$A$9:$A$54,0),0),"N/A")</f>
        <v>N/A</v>
      </c>
      <c r="P103" s="151" t="str" cm="1">
        <f t="array" ref="P103">IFERROR(INDEX($F$9:$F$54,MATCH($E103,$A$9:$A$54,0),0),"N/A")</f>
        <v>N/A</v>
      </c>
      <c r="Q103" s="152" t="str">
        <f t="shared" si="12"/>
        <v>N/A</v>
      </c>
      <c r="R103" s="153" t="str">
        <f t="shared" si="13"/>
        <v>N/A</v>
      </c>
      <c r="S103" s="147" t="str" cm="1">
        <f t="array" ref="S103">IFERROR(INDEX($G$9:$G$54,MATCH($E103,$A$9:$A$54,0),0),"N/A")</f>
        <v>N/A</v>
      </c>
      <c r="T103" s="151" t="str" cm="1">
        <f t="array" ref="T103">IFERROR(INDEX($H$9:$H$54,MATCH($E103,$A$9:$A$54,0),0),"N/A")</f>
        <v>N/A</v>
      </c>
      <c r="U103" s="152" t="str">
        <f t="shared" si="5"/>
        <v>N/A</v>
      </c>
      <c r="V103" s="153" t="str">
        <f t="shared" si="6"/>
        <v>N/A</v>
      </c>
      <c r="W103" s="147" t="str" cm="1">
        <f t="array" ref="W103">IFERROR(INDEX($I$9:$I$54,MATCH($E103,$A$9:$A$54,0),0),"N/A")</f>
        <v>N/A</v>
      </c>
      <c r="X103" s="147" t="str" cm="1">
        <f t="array" ref="X103">IFERROR(INDEX($J$9:$J$54,MATCH($E103,$A$9:$A$54,0),0),"N/A")</f>
        <v>N/A</v>
      </c>
      <c r="Y103" s="152" t="str">
        <f t="shared" si="7"/>
        <v>N/A</v>
      </c>
      <c r="Z103" s="153" t="str">
        <f t="shared" si="8"/>
        <v>N/A</v>
      </c>
      <c r="AA103" s="70" t="str">
        <f>IFERROR(VLOOKUP('Input 1 - Schedule 1'!N50,'Input 1 - Schedule 1'!$I$7:$L$1009,4,FALSE),"")</f>
        <v/>
      </c>
      <c r="AB103" s="70"/>
      <c r="AS103" s="84" t="s">
        <v>20</v>
      </c>
    </row>
    <row r="104" spans="1:45" x14ac:dyDescent="0.3">
      <c r="A104" s="93">
        <f t="shared" si="9"/>
        <v>42</v>
      </c>
      <c r="B104" s="145">
        <f>'Input 2 - Inventory'!C49</f>
        <v>0</v>
      </c>
      <c r="C104" s="146">
        <f>'Input 1 - Schedule 1'!G51</f>
        <v>0</v>
      </c>
      <c r="D104" s="146" t="str">
        <f>IF(OR(LEFT(E104,5)= "Asset",LEFT(E104,5)="Other"),"N/A",'Input 1 - Schedule 1'!G51 &amp; " (Ins/Bank)")</f>
        <v>0 (Ins/Bank)</v>
      </c>
      <c r="E104" s="147">
        <f>'Input 2 - Inventory'!F49</f>
        <v>0</v>
      </c>
      <c r="F104" s="148" t="str">
        <f>'Input 2 - Inventory'!W49</f>
        <v/>
      </c>
      <c r="G104" s="148">
        <f>'Input 2 - Inventory'!R49</f>
        <v>0</v>
      </c>
      <c r="H104" s="148">
        <f>'Input 2 - Inventory'!AH49</f>
        <v>0</v>
      </c>
      <c r="I104" s="149">
        <f>'Input 2 - Inventory'!L49</f>
        <v>0</v>
      </c>
      <c r="J104" s="150">
        <f>'Input 2 - Inventory'!AB49</f>
        <v>0</v>
      </c>
      <c r="K104" s="147" t="str" cm="1">
        <f t="array" ref="K104">IFERROR(INDEX($C$9:$C$54,MATCH($E104,$A$9:$A$54,0),0),"N/A")</f>
        <v>N/A</v>
      </c>
      <c r="L104" s="151" t="str" cm="1">
        <f t="array" ref="L104">IFERROR(INDEX($D$9:$D$54,MATCH($E104,$A$9:$A$54,0),0),"N/A")</f>
        <v>N/A</v>
      </c>
      <c r="M104" s="152" t="str">
        <f t="shared" si="10"/>
        <v>N/A</v>
      </c>
      <c r="N104" s="153" t="str">
        <f t="shared" si="11"/>
        <v>N/A</v>
      </c>
      <c r="O104" s="147" t="str" cm="1">
        <f t="array" ref="O104">IFERROR(INDEX($E$9:$E$54,MATCH($E104,$A$9:$A$54,0),0),"N/A")</f>
        <v>N/A</v>
      </c>
      <c r="P104" s="151" t="str" cm="1">
        <f t="array" ref="P104">IFERROR(INDEX($F$9:$F$54,MATCH($E104,$A$9:$A$54,0),0),"N/A")</f>
        <v>N/A</v>
      </c>
      <c r="Q104" s="152" t="str">
        <f t="shared" si="12"/>
        <v>N/A</v>
      </c>
      <c r="R104" s="153" t="str">
        <f t="shared" si="13"/>
        <v>N/A</v>
      </c>
      <c r="S104" s="147" t="str" cm="1">
        <f t="array" ref="S104">IFERROR(INDEX($G$9:$G$54,MATCH($E104,$A$9:$A$54,0),0),"N/A")</f>
        <v>N/A</v>
      </c>
      <c r="T104" s="151" t="str" cm="1">
        <f t="array" ref="T104">IFERROR(INDEX($H$9:$H$54,MATCH($E104,$A$9:$A$54,0),0),"N/A")</f>
        <v>N/A</v>
      </c>
      <c r="U104" s="152" t="str">
        <f t="shared" si="5"/>
        <v>N/A</v>
      </c>
      <c r="V104" s="153" t="str">
        <f t="shared" si="6"/>
        <v>N/A</v>
      </c>
      <c r="W104" s="147" t="str" cm="1">
        <f t="array" ref="W104">IFERROR(INDEX($I$9:$I$54,MATCH($E104,$A$9:$A$54,0),0),"N/A")</f>
        <v>N/A</v>
      </c>
      <c r="X104" s="147" t="str" cm="1">
        <f t="array" ref="X104">IFERROR(INDEX($J$9:$J$54,MATCH($E104,$A$9:$A$54,0),0),"N/A")</f>
        <v>N/A</v>
      </c>
      <c r="Y104" s="152" t="str">
        <f t="shared" si="7"/>
        <v>N/A</v>
      </c>
      <c r="Z104" s="153" t="str">
        <f t="shared" si="8"/>
        <v>N/A</v>
      </c>
      <c r="AA104" s="70" t="str">
        <f>IFERROR(VLOOKUP('Input 1 - Schedule 1'!N51,'Input 1 - Schedule 1'!$I$7:$L$1009,4,FALSE),"")</f>
        <v/>
      </c>
      <c r="AB104" s="70"/>
      <c r="AS104" s="84" t="s">
        <v>20</v>
      </c>
    </row>
    <row r="105" spans="1:45" x14ac:dyDescent="0.3">
      <c r="A105" s="93">
        <f t="shared" si="9"/>
        <v>43</v>
      </c>
      <c r="B105" s="145">
        <f>'Input 2 - Inventory'!C50</f>
        <v>0</v>
      </c>
      <c r="C105" s="146">
        <f>'Input 1 - Schedule 1'!G52</f>
        <v>0</v>
      </c>
      <c r="D105" s="146" t="str">
        <f>IF(OR(LEFT(E105,5)= "Asset",LEFT(E105,5)="Other"),"N/A",'Input 1 - Schedule 1'!G52 &amp; " (Ins/Bank)")</f>
        <v>0 (Ins/Bank)</v>
      </c>
      <c r="E105" s="147">
        <f>'Input 2 - Inventory'!F50</f>
        <v>0</v>
      </c>
      <c r="F105" s="148" t="str">
        <f>'Input 2 - Inventory'!W50</f>
        <v/>
      </c>
      <c r="G105" s="148">
        <f>'Input 2 - Inventory'!R50</f>
        <v>0</v>
      </c>
      <c r="H105" s="148">
        <f>'Input 2 - Inventory'!AH50</f>
        <v>0</v>
      </c>
      <c r="I105" s="149">
        <f>'Input 2 - Inventory'!L50</f>
        <v>0</v>
      </c>
      <c r="J105" s="150">
        <f>'Input 2 - Inventory'!AB50</f>
        <v>0</v>
      </c>
      <c r="K105" s="147" t="str" cm="1">
        <f t="array" ref="K105">IFERROR(INDEX($C$9:$C$54,MATCH($E105,$A$9:$A$54,0),0),"N/A")</f>
        <v>N/A</v>
      </c>
      <c r="L105" s="151" t="str" cm="1">
        <f t="array" ref="L105">IFERROR(INDEX($D$9:$D$54,MATCH($E105,$A$9:$A$54,0),0),"N/A")</f>
        <v>N/A</v>
      </c>
      <c r="M105" s="152" t="str">
        <f t="shared" si="10"/>
        <v>N/A</v>
      </c>
      <c r="N105" s="153" t="str">
        <f t="shared" si="11"/>
        <v>N/A</v>
      </c>
      <c r="O105" s="147" t="str" cm="1">
        <f t="array" ref="O105">IFERROR(INDEX($E$9:$E$54,MATCH($E105,$A$9:$A$54,0),0),"N/A")</f>
        <v>N/A</v>
      </c>
      <c r="P105" s="151" t="str" cm="1">
        <f t="array" ref="P105">IFERROR(INDEX($F$9:$F$54,MATCH($E105,$A$9:$A$54,0),0),"N/A")</f>
        <v>N/A</v>
      </c>
      <c r="Q105" s="152" t="str">
        <f t="shared" si="12"/>
        <v>N/A</v>
      </c>
      <c r="R105" s="153" t="str">
        <f t="shared" si="13"/>
        <v>N/A</v>
      </c>
      <c r="S105" s="147" t="str" cm="1">
        <f t="array" ref="S105">IFERROR(INDEX($G$9:$G$54,MATCH($E105,$A$9:$A$54,0),0),"N/A")</f>
        <v>N/A</v>
      </c>
      <c r="T105" s="151" t="str" cm="1">
        <f t="array" ref="T105">IFERROR(INDEX($H$9:$H$54,MATCH($E105,$A$9:$A$54,0),0),"N/A")</f>
        <v>N/A</v>
      </c>
      <c r="U105" s="152" t="str">
        <f t="shared" si="5"/>
        <v>N/A</v>
      </c>
      <c r="V105" s="153" t="str">
        <f t="shared" si="6"/>
        <v>N/A</v>
      </c>
      <c r="W105" s="147" t="str" cm="1">
        <f t="array" ref="W105">IFERROR(INDEX($I$9:$I$54,MATCH($E105,$A$9:$A$54,0),0),"N/A")</f>
        <v>N/A</v>
      </c>
      <c r="X105" s="147" t="str" cm="1">
        <f t="array" ref="X105">IFERROR(INDEX($J$9:$J$54,MATCH($E105,$A$9:$A$54,0),0),"N/A")</f>
        <v>N/A</v>
      </c>
      <c r="Y105" s="152" t="str">
        <f t="shared" si="7"/>
        <v>N/A</v>
      </c>
      <c r="Z105" s="153" t="str">
        <f t="shared" si="8"/>
        <v>N/A</v>
      </c>
      <c r="AA105" s="70" t="str">
        <f>IFERROR(VLOOKUP('Input 1 - Schedule 1'!N52,'Input 1 - Schedule 1'!$I$7:$L$1009,4,FALSE),"")</f>
        <v/>
      </c>
      <c r="AB105" s="70"/>
      <c r="AS105" s="84" t="s">
        <v>20</v>
      </c>
    </row>
    <row r="106" spans="1:45" x14ac:dyDescent="0.3">
      <c r="A106" s="93">
        <f t="shared" si="9"/>
        <v>44</v>
      </c>
      <c r="B106" s="145">
        <f>'Input 2 - Inventory'!C51</f>
        <v>0</v>
      </c>
      <c r="C106" s="146">
        <f>'Input 1 - Schedule 1'!G53</f>
        <v>0</v>
      </c>
      <c r="D106" s="146" t="str">
        <f>IF(OR(LEFT(E106,5)= "Asset",LEFT(E106,5)="Other"),"N/A",'Input 1 - Schedule 1'!G53 &amp; " (Ins/Bank)")</f>
        <v>0 (Ins/Bank)</v>
      </c>
      <c r="E106" s="147">
        <f>'Input 2 - Inventory'!F51</f>
        <v>0</v>
      </c>
      <c r="F106" s="148" t="str">
        <f>'Input 2 - Inventory'!W51</f>
        <v/>
      </c>
      <c r="G106" s="148">
        <f>'Input 2 - Inventory'!R51</f>
        <v>0</v>
      </c>
      <c r="H106" s="148">
        <f>'Input 2 - Inventory'!AH51</f>
        <v>0</v>
      </c>
      <c r="I106" s="149">
        <f>'Input 2 - Inventory'!L51</f>
        <v>0</v>
      </c>
      <c r="J106" s="150">
        <f>'Input 2 - Inventory'!AB51</f>
        <v>0</v>
      </c>
      <c r="K106" s="147" t="str" cm="1">
        <f t="array" ref="K106">IFERROR(INDEX($C$9:$C$54,MATCH($E106,$A$9:$A$54,0),0),"N/A")</f>
        <v>N/A</v>
      </c>
      <c r="L106" s="151" t="str" cm="1">
        <f t="array" ref="L106">IFERROR(INDEX($D$9:$D$54,MATCH($E106,$A$9:$A$54,0),0),"N/A")</f>
        <v>N/A</v>
      </c>
      <c r="M106" s="152" t="str">
        <f t="shared" si="10"/>
        <v>N/A</v>
      </c>
      <c r="N106" s="153" t="str">
        <f t="shared" si="11"/>
        <v>N/A</v>
      </c>
      <c r="O106" s="147" t="str" cm="1">
        <f t="array" ref="O106">IFERROR(INDEX($E$9:$E$54,MATCH($E106,$A$9:$A$54,0),0),"N/A")</f>
        <v>N/A</v>
      </c>
      <c r="P106" s="151" t="str" cm="1">
        <f t="array" ref="P106">IFERROR(INDEX($F$9:$F$54,MATCH($E106,$A$9:$A$54,0),0),"N/A")</f>
        <v>N/A</v>
      </c>
      <c r="Q106" s="152" t="str">
        <f t="shared" si="12"/>
        <v>N/A</v>
      </c>
      <c r="R106" s="153" t="str">
        <f t="shared" si="13"/>
        <v>N/A</v>
      </c>
      <c r="S106" s="147" t="str" cm="1">
        <f t="array" ref="S106">IFERROR(INDEX($G$9:$G$54,MATCH($E106,$A$9:$A$54,0),0),"N/A")</f>
        <v>N/A</v>
      </c>
      <c r="T106" s="151" t="str" cm="1">
        <f t="array" ref="T106">IFERROR(INDEX($H$9:$H$54,MATCH($E106,$A$9:$A$54,0),0),"N/A")</f>
        <v>N/A</v>
      </c>
      <c r="U106" s="152" t="str">
        <f t="shared" si="5"/>
        <v>N/A</v>
      </c>
      <c r="V106" s="153" t="str">
        <f t="shared" si="6"/>
        <v>N/A</v>
      </c>
      <c r="W106" s="147" t="str" cm="1">
        <f t="array" ref="W106">IFERROR(INDEX($I$9:$I$54,MATCH($E106,$A$9:$A$54,0),0),"N/A")</f>
        <v>N/A</v>
      </c>
      <c r="X106" s="147" t="str" cm="1">
        <f t="array" ref="X106">IFERROR(INDEX($J$9:$J$54,MATCH($E106,$A$9:$A$54,0),0),"N/A")</f>
        <v>N/A</v>
      </c>
      <c r="Y106" s="152" t="str">
        <f t="shared" si="7"/>
        <v>N/A</v>
      </c>
      <c r="Z106" s="153" t="str">
        <f t="shared" si="8"/>
        <v>N/A</v>
      </c>
      <c r="AA106" s="70" t="str">
        <f>IFERROR(VLOOKUP('Input 1 - Schedule 1'!N53,'Input 1 - Schedule 1'!$I$7:$L$1009,4,FALSE),"")</f>
        <v/>
      </c>
      <c r="AB106" s="70"/>
      <c r="AS106" s="84" t="s">
        <v>20</v>
      </c>
    </row>
    <row r="107" spans="1:45" x14ac:dyDescent="0.3">
      <c r="A107" s="93">
        <f t="shared" si="9"/>
        <v>45</v>
      </c>
      <c r="B107" s="145">
        <f>'Input 2 - Inventory'!C52</f>
        <v>0</v>
      </c>
      <c r="C107" s="146">
        <f>'Input 1 - Schedule 1'!G54</f>
        <v>0</v>
      </c>
      <c r="D107" s="146" t="str">
        <f>IF(OR(LEFT(E107,5)= "Asset",LEFT(E107,5)="Other"),"N/A",'Input 1 - Schedule 1'!G54 &amp; " (Ins/Bank)")</f>
        <v>0 (Ins/Bank)</v>
      </c>
      <c r="E107" s="147">
        <f>'Input 2 - Inventory'!F52</f>
        <v>0</v>
      </c>
      <c r="F107" s="148" t="str">
        <f>'Input 2 - Inventory'!W52</f>
        <v/>
      </c>
      <c r="G107" s="148">
        <f>'Input 2 - Inventory'!R52</f>
        <v>0</v>
      </c>
      <c r="H107" s="148">
        <f>'Input 2 - Inventory'!AH52</f>
        <v>0</v>
      </c>
      <c r="I107" s="149">
        <f>'Input 2 - Inventory'!L52</f>
        <v>0</v>
      </c>
      <c r="J107" s="150">
        <f>'Input 2 - Inventory'!AB52</f>
        <v>0</v>
      </c>
      <c r="K107" s="147" t="str" cm="1">
        <f t="array" ref="K107">IFERROR(INDEX($C$9:$C$54,MATCH($E107,$A$9:$A$54,0),0),"N/A")</f>
        <v>N/A</v>
      </c>
      <c r="L107" s="151" t="str" cm="1">
        <f t="array" ref="L107">IFERROR(INDEX($D$9:$D$54,MATCH($E107,$A$9:$A$54,0),0),"N/A")</f>
        <v>N/A</v>
      </c>
      <c r="M107" s="152" t="str">
        <f t="shared" si="10"/>
        <v>N/A</v>
      </c>
      <c r="N107" s="153" t="str">
        <f t="shared" si="11"/>
        <v>N/A</v>
      </c>
      <c r="O107" s="147" t="str" cm="1">
        <f t="array" ref="O107">IFERROR(INDEX($E$9:$E$54,MATCH($E107,$A$9:$A$54,0),0),"N/A")</f>
        <v>N/A</v>
      </c>
      <c r="P107" s="151" t="str" cm="1">
        <f t="array" ref="P107">IFERROR(INDEX($F$9:$F$54,MATCH($E107,$A$9:$A$54,0),0),"N/A")</f>
        <v>N/A</v>
      </c>
      <c r="Q107" s="152" t="str">
        <f t="shared" si="12"/>
        <v>N/A</v>
      </c>
      <c r="R107" s="153" t="str">
        <f t="shared" si="13"/>
        <v>N/A</v>
      </c>
      <c r="S107" s="147" t="str" cm="1">
        <f t="array" ref="S107">IFERROR(INDEX($G$9:$G$54,MATCH($E107,$A$9:$A$54,0),0),"N/A")</f>
        <v>N/A</v>
      </c>
      <c r="T107" s="151" t="str" cm="1">
        <f t="array" ref="T107">IFERROR(INDEX($H$9:$H$54,MATCH($E107,$A$9:$A$54,0),0),"N/A")</f>
        <v>N/A</v>
      </c>
      <c r="U107" s="152" t="str">
        <f t="shared" si="5"/>
        <v>N/A</v>
      </c>
      <c r="V107" s="153" t="str">
        <f t="shared" si="6"/>
        <v>N/A</v>
      </c>
      <c r="W107" s="147" t="str" cm="1">
        <f t="array" ref="W107">IFERROR(INDEX($I$9:$I$54,MATCH($E107,$A$9:$A$54,0),0),"N/A")</f>
        <v>N/A</v>
      </c>
      <c r="X107" s="147" t="str" cm="1">
        <f t="array" ref="X107">IFERROR(INDEX($J$9:$J$54,MATCH($E107,$A$9:$A$54,0),0),"N/A")</f>
        <v>N/A</v>
      </c>
      <c r="Y107" s="152" t="str">
        <f t="shared" si="7"/>
        <v>N/A</v>
      </c>
      <c r="Z107" s="153" t="str">
        <f t="shared" si="8"/>
        <v>N/A</v>
      </c>
      <c r="AA107" s="70" t="str">
        <f>IFERROR(VLOOKUP('Input 1 - Schedule 1'!N54,'Input 1 - Schedule 1'!$I$7:$L$1009,4,FALSE),"")</f>
        <v/>
      </c>
      <c r="AB107" s="70"/>
      <c r="AS107" s="84" t="s">
        <v>20</v>
      </c>
    </row>
    <row r="108" spans="1:45" x14ac:dyDescent="0.3">
      <c r="A108" s="93">
        <f t="shared" si="9"/>
        <v>46</v>
      </c>
      <c r="B108" s="145">
        <f>'Input 2 - Inventory'!C53</f>
        <v>0</v>
      </c>
      <c r="C108" s="146">
        <f>'Input 1 - Schedule 1'!G55</f>
        <v>0</v>
      </c>
      <c r="D108" s="146" t="str">
        <f>IF(OR(LEFT(E108,5)= "Asset",LEFT(E108,5)="Other"),"N/A",'Input 1 - Schedule 1'!G55 &amp; " (Ins/Bank)")</f>
        <v>0 (Ins/Bank)</v>
      </c>
      <c r="E108" s="147">
        <f>'Input 2 - Inventory'!F53</f>
        <v>0</v>
      </c>
      <c r="F108" s="148" t="str">
        <f>'Input 2 - Inventory'!W53</f>
        <v/>
      </c>
      <c r="G108" s="148">
        <f>'Input 2 - Inventory'!R53</f>
        <v>0</v>
      </c>
      <c r="H108" s="148">
        <f>'Input 2 - Inventory'!AH53</f>
        <v>0</v>
      </c>
      <c r="I108" s="149">
        <f>'Input 2 - Inventory'!L53</f>
        <v>0</v>
      </c>
      <c r="J108" s="150">
        <f>'Input 2 - Inventory'!AB53</f>
        <v>0</v>
      </c>
      <c r="K108" s="147" t="str" cm="1">
        <f t="array" ref="K108">IFERROR(INDEX($C$9:$C$54,MATCH($E108,$A$9:$A$54,0),0),"N/A")</f>
        <v>N/A</v>
      </c>
      <c r="L108" s="151" t="str" cm="1">
        <f t="array" ref="L108">IFERROR(INDEX($D$9:$D$54,MATCH($E108,$A$9:$A$54,0),0),"N/A")</f>
        <v>N/A</v>
      </c>
      <c r="M108" s="152" t="str">
        <f t="shared" si="10"/>
        <v>N/A</v>
      </c>
      <c r="N108" s="153" t="str">
        <f t="shared" si="11"/>
        <v>N/A</v>
      </c>
      <c r="O108" s="147" t="str" cm="1">
        <f t="array" ref="O108">IFERROR(INDEX($E$9:$E$54,MATCH($E108,$A$9:$A$54,0),0),"N/A")</f>
        <v>N/A</v>
      </c>
      <c r="P108" s="151" t="str" cm="1">
        <f t="array" ref="P108">IFERROR(INDEX($F$9:$F$54,MATCH($E108,$A$9:$A$54,0),0),"N/A")</f>
        <v>N/A</v>
      </c>
      <c r="Q108" s="152" t="str">
        <f t="shared" si="12"/>
        <v>N/A</v>
      </c>
      <c r="R108" s="153" t="str">
        <f t="shared" si="13"/>
        <v>N/A</v>
      </c>
      <c r="S108" s="147" t="str" cm="1">
        <f t="array" ref="S108">IFERROR(INDEX($G$9:$G$54,MATCH($E108,$A$9:$A$54,0),0),"N/A")</f>
        <v>N/A</v>
      </c>
      <c r="T108" s="151" t="str" cm="1">
        <f t="array" ref="T108">IFERROR(INDEX($H$9:$H$54,MATCH($E108,$A$9:$A$54,0),0),"N/A")</f>
        <v>N/A</v>
      </c>
      <c r="U108" s="152" t="str">
        <f t="shared" si="5"/>
        <v>N/A</v>
      </c>
      <c r="V108" s="153" t="str">
        <f t="shared" si="6"/>
        <v>N/A</v>
      </c>
      <c r="W108" s="147" t="str" cm="1">
        <f t="array" ref="W108">IFERROR(INDEX($I$9:$I$54,MATCH($E108,$A$9:$A$54,0),0),"N/A")</f>
        <v>N/A</v>
      </c>
      <c r="X108" s="147" t="str" cm="1">
        <f t="array" ref="X108">IFERROR(INDEX($J$9:$J$54,MATCH($E108,$A$9:$A$54,0),0),"N/A")</f>
        <v>N/A</v>
      </c>
      <c r="Y108" s="152" t="str">
        <f t="shared" si="7"/>
        <v>N/A</v>
      </c>
      <c r="Z108" s="153" t="str">
        <f t="shared" si="8"/>
        <v>N/A</v>
      </c>
      <c r="AA108" s="70" t="str">
        <f>IFERROR(VLOOKUP('Input 1 - Schedule 1'!N55,'Input 1 - Schedule 1'!$I$7:$L$1009,4,FALSE),"")</f>
        <v/>
      </c>
      <c r="AB108" s="70"/>
      <c r="AS108" s="84" t="s">
        <v>20</v>
      </c>
    </row>
    <row r="109" spans="1:45" x14ac:dyDescent="0.3">
      <c r="A109" s="93">
        <f t="shared" si="9"/>
        <v>47</v>
      </c>
      <c r="B109" s="145">
        <f>'Input 2 - Inventory'!C54</f>
        <v>0</v>
      </c>
      <c r="C109" s="146">
        <f>'Input 1 - Schedule 1'!G56</f>
        <v>0</v>
      </c>
      <c r="D109" s="146" t="str">
        <f>IF(OR(LEFT(E109,5)= "Asset",LEFT(E109,5)="Other"),"N/A",'Input 1 - Schedule 1'!G56 &amp; " (Ins/Bank)")</f>
        <v>0 (Ins/Bank)</v>
      </c>
      <c r="E109" s="147">
        <f>'Input 2 - Inventory'!F54</f>
        <v>0</v>
      </c>
      <c r="F109" s="148" t="str">
        <f>'Input 2 - Inventory'!W54</f>
        <v/>
      </c>
      <c r="G109" s="148">
        <f>'Input 2 - Inventory'!R54</f>
        <v>0</v>
      </c>
      <c r="H109" s="148">
        <f>'Input 2 - Inventory'!AH54</f>
        <v>0</v>
      </c>
      <c r="I109" s="149">
        <f>'Input 2 - Inventory'!L54</f>
        <v>0</v>
      </c>
      <c r="J109" s="150">
        <f>'Input 2 - Inventory'!AB54</f>
        <v>0</v>
      </c>
      <c r="K109" s="147" t="str" cm="1">
        <f t="array" ref="K109">IFERROR(INDEX($C$9:$C$54,MATCH($E109,$A$9:$A$54,0),0),"N/A")</f>
        <v>N/A</v>
      </c>
      <c r="L109" s="151" t="str" cm="1">
        <f t="array" ref="L109">IFERROR(INDEX($D$9:$D$54,MATCH($E109,$A$9:$A$54,0),0),"N/A")</f>
        <v>N/A</v>
      </c>
      <c r="M109" s="152" t="str">
        <f t="shared" si="10"/>
        <v>N/A</v>
      </c>
      <c r="N109" s="153" t="str">
        <f t="shared" si="11"/>
        <v>N/A</v>
      </c>
      <c r="O109" s="147" t="str" cm="1">
        <f t="array" ref="O109">IFERROR(INDEX($E$9:$E$54,MATCH($E109,$A$9:$A$54,0),0),"N/A")</f>
        <v>N/A</v>
      </c>
      <c r="P109" s="151" t="str" cm="1">
        <f t="array" ref="P109">IFERROR(INDEX($F$9:$F$54,MATCH($E109,$A$9:$A$54,0),0),"N/A")</f>
        <v>N/A</v>
      </c>
      <c r="Q109" s="152" t="str">
        <f t="shared" si="12"/>
        <v>N/A</v>
      </c>
      <c r="R109" s="153" t="str">
        <f t="shared" si="13"/>
        <v>N/A</v>
      </c>
      <c r="S109" s="147" t="str" cm="1">
        <f t="array" ref="S109">IFERROR(INDEX($G$9:$G$54,MATCH($E109,$A$9:$A$54,0),0),"N/A")</f>
        <v>N/A</v>
      </c>
      <c r="T109" s="151" t="str" cm="1">
        <f t="array" ref="T109">IFERROR(INDEX($H$9:$H$54,MATCH($E109,$A$9:$A$54,0),0),"N/A")</f>
        <v>N/A</v>
      </c>
      <c r="U109" s="152" t="str">
        <f t="shared" si="5"/>
        <v>N/A</v>
      </c>
      <c r="V109" s="153" t="str">
        <f t="shared" si="6"/>
        <v>N/A</v>
      </c>
      <c r="W109" s="147" t="str" cm="1">
        <f t="array" ref="W109">IFERROR(INDEX($I$9:$I$54,MATCH($E109,$A$9:$A$54,0),0),"N/A")</f>
        <v>N/A</v>
      </c>
      <c r="X109" s="147" t="str" cm="1">
        <f t="array" ref="X109">IFERROR(INDEX($J$9:$J$54,MATCH($E109,$A$9:$A$54,0),0),"N/A")</f>
        <v>N/A</v>
      </c>
      <c r="Y109" s="152" t="str">
        <f t="shared" si="7"/>
        <v>N/A</v>
      </c>
      <c r="Z109" s="153" t="str">
        <f t="shared" si="8"/>
        <v>N/A</v>
      </c>
      <c r="AA109" s="70" t="str">
        <f>IFERROR(VLOOKUP('Input 1 - Schedule 1'!N56,'Input 1 - Schedule 1'!$I$7:$L$1009,4,FALSE),"")</f>
        <v/>
      </c>
      <c r="AB109" s="70"/>
      <c r="AS109" s="84" t="s">
        <v>20</v>
      </c>
    </row>
    <row r="110" spans="1:45" x14ac:dyDescent="0.3">
      <c r="A110" s="93">
        <f t="shared" si="9"/>
        <v>48</v>
      </c>
      <c r="B110" s="145">
        <f>'Input 2 - Inventory'!C55</f>
        <v>0</v>
      </c>
      <c r="C110" s="146">
        <f>'Input 1 - Schedule 1'!G57</f>
        <v>0</v>
      </c>
      <c r="D110" s="146" t="str">
        <f>IF(OR(LEFT(E110,5)= "Asset",LEFT(E110,5)="Other"),"N/A",'Input 1 - Schedule 1'!G57 &amp; " (Ins/Bank)")</f>
        <v>0 (Ins/Bank)</v>
      </c>
      <c r="E110" s="147">
        <f>'Input 2 - Inventory'!F55</f>
        <v>0</v>
      </c>
      <c r="F110" s="148" t="str">
        <f>'Input 2 - Inventory'!W55</f>
        <v/>
      </c>
      <c r="G110" s="148">
        <f>'Input 2 - Inventory'!R55</f>
        <v>0</v>
      </c>
      <c r="H110" s="148">
        <f>'Input 2 - Inventory'!AH55</f>
        <v>0</v>
      </c>
      <c r="I110" s="149">
        <f>'Input 2 - Inventory'!L55</f>
        <v>0</v>
      </c>
      <c r="J110" s="150">
        <f>'Input 2 - Inventory'!AB55</f>
        <v>0</v>
      </c>
      <c r="K110" s="147" t="str" cm="1">
        <f t="array" ref="K110">IFERROR(INDEX($C$9:$C$54,MATCH($E110,$A$9:$A$54,0),0),"N/A")</f>
        <v>N/A</v>
      </c>
      <c r="L110" s="151" t="str" cm="1">
        <f t="array" ref="L110">IFERROR(INDEX($D$9:$D$54,MATCH($E110,$A$9:$A$54,0),0),"N/A")</f>
        <v>N/A</v>
      </c>
      <c r="M110" s="152" t="str">
        <f t="shared" si="10"/>
        <v>N/A</v>
      </c>
      <c r="N110" s="153" t="str">
        <f t="shared" si="11"/>
        <v>N/A</v>
      </c>
      <c r="O110" s="147" t="str" cm="1">
        <f t="array" ref="O110">IFERROR(INDEX($E$9:$E$54,MATCH($E110,$A$9:$A$54,0),0),"N/A")</f>
        <v>N/A</v>
      </c>
      <c r="P110" s="151" t="str" cm="1">
        <f t="array" ref="P110">IFERROR(INDEX($F$9:$F$54,MATCH($E110,$A$9:$A$54,0),0),"N/A")</f>
        <v>N/A</v>
      </c>
      <c r="Q110" s="152" t="str">
        <f t="shared" si="12"/>
        <v>N/A</v>
      </c>
      <c r="R110" s="153" t="str">
        <f t="shared" si="13"/>
        <v>N/A</v>
      </c>
      <c r="S110" s="147" t="str" cm="1">
        <f t="array" ref="S110">IFERROR(INDEX($G$9:$G$54,MATCH($E110,$A$9:$A$54,0),0),"N/A")</f>
        <v>N/A</v>
      </c>
      <c r="T110" s="151" t="str" cm="1">
        <f t="array" ref="T110">IFERROR(INDEX($H$9:$H$54,MATCH($E110,$A$9:$A$54,0),0),"N/A")</f>
        <v>N/A</v>
      </c>
      <c r="U110" s="152" t="str">
        <f t="shared" si="5"/>
        <v>N/A</v>
      </c>
      <c r="V110" s="153" t="str">
        <f t="shared" si="6"/>
        <v>N/A</v>
      </c>
      <c r="W110" s="147" t="str" cm="1">
        <f t="array" ref="W110">IFERROR(INDEX($I$9:$I$54,MATCH($E110,$A$9:$A$54,0),0),"N/A")</f>
        <v>N/A</v>
      </c>
      <c r="X110" s="147" t="str" cm="1">
        <f t="array" ref="X110">IFERROR(INDEX($J$9:$J$54,MATCH($E110,$A$9:$A$54,0),0),"N/A")</f>
        <v>N/A</v>
      </c>
      <c r="Y110" s="152" t="str">
        <f t="shared" si="7"/>
        <v>N/A</v>
      </c>
      <c r="Z110" s="153" t="str">
        <f t="shared" si="8"/>
        <v>N/A</v>
      </c>
      <c r="AA110" s="70" t="str">
        <f>IFERROR(VLOOKUP('Input 1 - Schedule 1'!N57,'Input 1 - Schedule 1'!$I$7:$L$1009,4,FALSE),"")</f>
        <v/>
      </c>
      <c r="AB110" s="70"/>
      <c r="AS110" s="84" t="s">
        <v>20</v>
      </c>
    </row>
    <row r="111" spans="1:45" x14ac:dyDescent="0.3">
      <c r="A111" s="93">
        <f t="shared" si="9"/>
        <v>49</v>
      </c>
      <c r="B111" s="145">
        <f>'Input 2 - Inventory'!C56</f>
        <v>0</v>
      </c>
      <c r="C111" s="146">
        <f>'Input 1 - Schedule 1'!G58</f>
        <v>0</v>
      </c>
      <c r="D111" s="146" t="str">
        <f>IF(OR(LEFT(E111,5)= "Asset",LEFT(E111,5)="Other"),"N/A",'Input 1 - Schedule 1'!G58 &amp; " (Ins/Bank)")</f>
        <v>0 (Ins/Bank)</v>
      </c>
      <c r="E111" s="147">
        <f>'Input 2 - Inventory'!F56</f>
        <v>0</v>
      </c>
      <c r="F111" s="148" t="str">
        <f>'Input 2 - Inventory'!W56</f>
        <v/>
      </c>
      <c r="G111" s="148">
        <f>'Input 2 - Inventory'!R56</f>
        <v>0</v>
      </c>
      <c r="H111" s="148">
        <f>'Input 2 - Inventory'!AH56</f>
        <v>0</v>
      </c>
      <c r="I111" s="149">
        <f>'Input 2 - Inventory'!L56</f>
        <v>0</v>
      </c>
      <c r="J111" s="150">
        <f>'Input 2 - Inventory'!AB56</f>
        <v>0</v>
      </c>
      <c r="K111" s="147" t="str" cm="1">
        <f t="array" ref="K111">IFERROR(INDEX($C$9:$C$54,MATCH($E111,$A$9:$A$54,0),0),"N/A")</f>
        <v>N/A</v>
      </c>
      <c r="L111" s="151" t="str" cm="1">
        <f t="array" ref="L111">IFERROR(INDEX($D$9:$D$54,MATCH($E111,$A$9:$A$54,0),0),"N/A")</f>
        <v>N/A</v>
      </c>
      <c r="M111" s="152" t="str">
        <f t="shared" si="10"/>
        <v>N/A</v>
      </c>
      <c r="N111" s="153" t="str">
        <f t="shared" si="11"/>
        <v>N/A</v>
      </c>
      <c r="O111" s="147" t="str" cm="1">
        <f t="array" ref="O111">IFERROR(INDEX($E$9:$E$54,MATCH($E111,$A$9:$A$54,0),0),"N/A")</f>
        <v>N/A</v>
      </c>
      <c r="P111" s="151" t="str" cm="1">
        <f t="array" ref="P111">IFERROR(INDEX($F$9:$F$54,MATCH($E111,$A$9:$A$54,0),0),"N/A")</f>
        <v>N/A</v>
      </c>
      <c r="Q111" s="152" t="str">
        <f t="shared" si="12"/>
        <v>N/A</v>
      </c>
      <c r="R111" s="153" t="str">
        <f t="shared" si="13"/>
        <v>N/A</v>
      </c>
      <c r="S111" s="147" t="str" cm="1">
        <f t="array" ref="S111">IFERROR(INDEX($G$9:$G$54,MATCH($E111,$A$9:$A$54,0),0),"N/A")</f>
        <v>N/A</v>
      </c>
      <c r="T111" s="151" t="str" cm="1">
        <f t="array" ref="T111">IFERROR(INDEX($H$9:$H$54,MATCH($E111,$A$9:$A$54,0),0),"N/A")</f>
        <v>N/A</v>
      </c>
      <c r="U111" s="152" t="str">
        <f t="shared" si="5"/>
        <v>N/A</v>
      </c>
      <c r="V111" s="153" t="str">
        <f t="shared" si="6"/>
        <v>N/A</v>
      </c>
      <c r="W111" s="147" t="str" cm="1">
        <f t="array" ref="W111">IFERROR(INDEX($I$9:$I$54,MATCH($E111,$A$9:$A$54,0),0),"N/A")</f>
        <v>N/A</v>
      </c>
      <c r="X111" s="147" t="str" cm="1">
        <f t="array" ref="X111">IFERROR(INDEX($J$9:$J$54,MATCH($E111,$A$9:$A$54,0),0),"N/A")</f>
        <v>N/A</v>
      </c>
      <c r="Y111" s="152" t="str">
        <f t="shared" si="7"/>
        <v>N/A</v>
      </c>
      <c r="Z111" s="153" t="str">
        <f t="shared" si="8"/>
        <v>N/A</v>
      </c>
      <c r="AA111" s="70" t="str">
        <f>IFERROR(VLOOKUP('Input 1 - Schedule 1'!N58,'Input 1 - Schedule 1'!$I$7:$L$1009,4,FALSE),"")</f>
        <v/>
      </c>
      <c r="AB111" s="70"/>
      <c r="AS111" s="84" t="s">
        <v>20</v>
      </c>
    </row>
    <row r="112" spans="1:45" x14ac:dyDescent="0.3">
      <c r="A112" s="93">
        <f t="shared" si="9"/>
        <v>50</v>
      </c>
      <c r="B112" s="145">
        <f>'Input 2 - Inventory'!C57</f>
        <v>0</v>
      </c>
      <c r="C112" s="146">
        <f>'Input 1 - Schedule 1'!G59</f>
        <v>0</v>
      </c>
      <c r="D112" s="146" t="str">
        <f>IF(OR(LEFT(E112,5)= "Asset",LEFT(E112,5)="Other"),"N/A",'Input 1 - Schedule 1'!G59 &amp; " (Ins/Bank)")</f>
        <v>0 (Ins/Bank)</v>
      </c>
      <c r="E112" s="147">
        <f>'Input 2 - Inventory'!F57</f>
        <v>0</v>
      </c>
      <c r="F112" s="148" t="str">
        <f>'Input 2 - Inventory'!W57</f>
        <v/>
      </c>
      <c r="G112" s="148">
        <f>'Input 2 - Inventory'!R57</f>
        <v>0</v>
      </c>
      <c r="H112" s="148">
        <f>'Input 2 - Inventory'!AH57</f>
        <v>0</v>
      </c>
      <c r="I112" s="149">
        <f>'Input 2 - Inventory'!L57</f>
        <v>0</v>
      </c>
      <c r="J112" s="150">
        <f>'Input 2 - Inventory'!AB57</f>
        <v>0</v>
      </c>
      <c r="K112" s="147" t="str" cm="1">
        <f t="array" ref="K112">IFERROR(INDEX($C$9:$C$54,MATCH($E112,$A$9:$A$54,0),0),"N/A")</f>
        <v>N/A</v>
      </c>
      <c r="L112" s="151" t="str" cm="1">
        <f t="array" ref="L112">IFERROR(INDEX($D$9:$D$54,MATCH($E112,$A$9:$A$54,0),0),"N/A")</f>
        <v>N/A</v>
      </c>
      <c r="M112" s="152" t="str">
        <f t="shared" si="10"/>
        <v>N/A</v>
      </c>
      <c r="N112" s="153" t="str">
        <f t="shared" si="11"/>
        <v>N/A</v>
      </c>
      <c r="O112" s="147" t="str" cm="1">
        <f t="array" ref="O112">IFERROR(INDEX($E$9:$E$54,MATCH($E112,$A$9:$A$54,0),0),"N/A")</f>
        <v>N/A</v>
      </c>
      <c r="P112" s="151" t="str" cm="1">
        <f t="array" ref="P112">IFERROR(INDEX($F$9:$F$54,MATCH($E112,$A$9:$A$54,0),0),"N/A")</f>
        <v>N/A</v>
      </c>
      <c r="Q112" s="152" t="str">
        <f t="shared" si="12"/>
        <v>N/A</v>
      </c>
      <c r="R112" s="153" t="str">
        <f t="shared" si="13"/>
        <v>N/A</v>
      </c>
      <c r="S112" s="147" t="str" cm="1">
        <f t="array" ref="S112">IFERROR(INDEX($G$9:$G$54,MATCH($E112,$A$9:$A$54,0),0),"N/A")</f>
        <v>N/A</v>
      </c>
      <c r="T112" s="151" t="str" cm="1">
        <f t="array" ref="T112">IFERROR(INDEX($H$9:$H$54,MATCH($E112,$A$9:$A$54,0),0),"N/A")</f>
        <v>N/A</v>
      </c>
      <c r="U112" s="152" t="str">
        <f t="shared" si="5"/>
        <v>N/A</v>
      </c>
      <c r="V112" s="153" t="str">
        <f t="shared" si="6"/>
        <v>N/A</v>
      </c>
      <c r="W112" s="147" t="str" cm="1">
        <f t="array" ref="W112">IFERROR(INDEX($I$9:$I$54,MATCH($E112,$A$9:$A$54,0),0),"N/A")</f>
        <v>N/A</v>
      </c>
      <c r="X112" s="147" t="str" cm="1">
        <f t="array" ref="X112">IFERROR(INDEX($J$9:$J$54,MATCH($E112,$A$9:$A$54,0),0),"N/A")</f>
        <v>N/A</v>
      </c>
      <c r="Y112" s="152" t="str">
        <f t="shared" si="7"/>
        <v>N/A</v>
      </c>
      <c r="Z112" s="153" t="str">
        <f t="shared" si="8"/>
        <v>N/A</v>
      </c>
      <c r="AA112" s="70" t="str">
        <f>IFERROR(VLOOKUP('Input 1 - Schedule 1'!N59,'Input 1 - Schedule 1'!$I$7:$L$1009,4,FALSE),"")</f>
        <v/>
      </c>
      <c r="AB112" s="70"/>
      <c r="AS112" s="84" t="s">
        <v>20</v>
      </c>
    </row>
    <row r="113" spans="1:45" x14ac:dyDescent="0.3">
      <c r="A113" s="93">
        <f t="shared" si="9"/>
        <v>51</v>
      </c>
      <c r="B113" s="145">
        <f>'Input 2 - Inventory'!C58</f>
        <v>0</v>
      </c>
      <c r="C113" s="146">
        <f>'Input 1 - Schedule 1'!G60</f>
        <v>0</v>
      </c>
      <c r="D113" s="146" t="str">
        <f>IF(OR(LEFT(E113,5)= "Asset",LEFT(E113,5)="Other"),"N/A",'Input 1 - Schedule 1'!G60 &amp; " (Ins/Bank)")</f>
        <v>0 (Ins/Bank)</v>
      </c>
      <c r="E113" s="147">
        <f>'Input 2 - Inventory'!F58</f>
        <v>0</v>
      </c>
      <c r="F113" s="148" t="str">
        <f>'Input 2 - Inventory'!W58</f>
        <v/>
      </c>
      <c r="G113" s="148">
        <f>'Input 2 - Inventory'!R58</f>
        <v>0</v>
      </c>
      <c r="H113" s="148">
        <f>'Input 2 - Inventory'!AH58</f>
        <v>0</v>
      </c>
      <c r="I113" s="149">
        <f>'Input 2 - Inventory'!L58</f>
        <v>0</v>
      </c>
      <c r="J113" s="150">
        <f>'Input 2 - Inventory'!AB58</f>
        <v>0</v>
      </c>
      <c r="K113" s="147" t="str" cm="1">
        <f t="array" ref="K113">IFERROR(INDEX($C$9:$C$54,MATCH($E113,$A$9:$A$54,0),0),"N/A")</f>
        <v>N/A</v>
      </c>
      <c r="L113" s="151" t="str" cm="1">
        <f t="array" ref="L113">IFERROR(INDEX($D$9:$D$54,MATCH($E113,$A$9:$A$54,0),0),"N/A")</f>
        <v>N/A</v>
      </c>
      <c r="M113" s="152" t="str">
        <f t="shared" si="10"/>
        <v>N/A</v>
      </c>
      <c r="N113" s="153" t="str">
        <f t="shared" si="11"/>
        <v>N/A</v>
      </c>
      <c r="O113" s="147" t="str" cm="1">
        <f t="array" ref="O113">IFERROR(INDEX($E$9:$E$54,MATCH($E113,$A$9:$A$54,0),0),"N/A")</f>
        <v>N/A</v>
      </c>
      <c r="P113" s="151" t="str" cm="1">
        <f t="array" ref="P113">IFERROR(INDEX($F$9:$F$54,MATCH($E113,$A$9:$A$54,0),0),"N/A")</f>
        <v>N/A</v>
      </c>
      <c r="Q113" s="152" t="str">
        <f t="shared" si="12"/>
        <v>N/A</v>
      </c>
      <c r="R113" s="153" t="str">
        <f t="shared" si="13"/>
        <v>N/A</v>
      </c>
      <c r="S113" s="147" t="str" cm="1">
        <f t="array" ref="S113">IFERROR(INDEX($G$9:$G$54,MATCH($E113,$A$9:$A$54,0),0),"N/A")</f>
        <v>N/A</v>
      </c>
      <c r="T113" s="151" t="str" cm="1">
        <f t="array" ref="T113">IFERROR(INDEX($H$9:$H$54,MATCH($E113,$A$9:$A$54,0),0),"N/A")</f>
        <v>N/A</v>
      </c>
      <c r="U113" s="152" t="str">
        <f t="shared" si="5"/>
        <v>N/A</v>
      </c>
      <c r="V113" s="153" t="str">
        <f t="shared" si="6"/>
        <v>N/A</v>
      </c>
      <c r="W113" s="147" t="str" cm="1">
        <f t="array" ref="W113">IFERROR(INDEX($I$9:$I$54,MATCH($E113,$A$9:$A$54,0),0),"N/A")</f>
        <v>N/A</v>
      </c>
      <c r="X113" s="147" t="str" cm="1">
        <f t="array" ref="X113">IFERROR(INDEX($J$9:$J$54,MATCH($E113,$A$9:$A$54,0),0),"N/A")</f>
        <v>N/A</v>
      </c>
      <c r="Y113" s="152" t="str">
        <f t="shared" si="7"/>
        <v>N/A</v>
      </c>
      <c r="Z113" s="153" t="str">
        <f t="shared" si="8"/>
        <v>N/A</v>
      </c>
      <c r="AA113" s="70" t="str">
        <f>IFERROR(VLOOKUP('Input 1 - Schedule 1'!N60,'Input 1 - Schedule 1'!$I$7:$L$1009,4,FALSE),"")</f>
        <v/>
      </c>
      <c r="AB113" s="70"/>
      <c r="AS113" s="84" t="s">
        <v>20</v>
      </c>
    </row>
    <row r="114" spans="1:45" x14ac:dyDescent="0.3">
      <c r="A114" s="93">
        <f t="shared" si="9"/>
        <v>52</v>
      </c>
      <c r="B114" s="145">
        <f>'Input 2 - Inventory'!C59</f>
        <v>0</v>
      </c>
      <c r="C114" s="146">
        <f>'Input 1 - Schedule 1'!G61</f>
        <v>0</v>
      </c>
      <c r="D114" s="146" t="str">
        <f>IF(OR(LEFT(E114,5)= "Asset",LEFT(E114,5)="Other"),"N/A",'Input 1 - Schedule 1'!G61 &amp; " (Ins/Bank)")</f>
        <v>0 (Ins/Bank)</v>
      </c>
      <c r="E114" s="147">
        <f>'Input 2 - Inventory'!F59</f>
        <v>0</v>
      </c>
      <c r="F114" s="148" t="str">
        <f>'Input 2 - Inventory'!W59</f>
        <v/>
      </c>
      <c r="G114" s="148">
        <f>'Input 2 - Inventory'!R59</f>
        <v>0</v>
      </c>
      <c r="H114" s="148">
        <f>'Input 2 - Inventory'!AH59</f>
        <v>0</v>
      </c>
      <c r="I114" s="149">
        <f>'Input 2 - Inventory'!L59</f>
        <v>0</v>
      </c>
      <c r="J114" s="150">
        <f>'Input 2 - Inventory'!AB59</f>
        <v>0</v>
      </c>
      <c r="K114" s="147" t="str" cm="1">
        <f t="array" ref="K114">IFERROR(INDEX($C$9:$C$54,MATCH($E114,$A$9:$A$54,0),0),"N/A")</f>
        <v>N/A</v>
      </c>
      <c r="L114" s="151" t="str" cm="1">
        <f t="array" ref="L114">IFERROR(INDEX($D$9:$D$54,MATCH($E114,$A$9:$A$54,0),0),"N/A")</f>
        <v>N/A</v>
      </c>
      <c r="M114" s="152" t="str">
        <f t="shared" si="10"/>
        <v>N/A</v>
      </c>
      <c r="N114" s="153" t="str">
        <f t="shared" si="11"/>
        <v>N/A</v>
      </c>
      <c r="O114" s="147" t="str" cm="1">
        <f t="array" ref="O114">IFERROR(INDEX($E$9:$E$54,MATCH($E114,$A$9:$A$54,0),0),"N/A")</f>
        <v>N/A</v>
      </c>
      <c r="P114" s="151" t="str" cm="1">
        <f t="array" ref="P114">IFERROR(INDEX($F$9:$F$54,MATCH($E114,$A$9:$A$54,0),0),"N/A")</f>
        <v>N/A</v>
      </c>
      <c r="Q114" s="152" t="str">
        <f t="shared" si="12"/>
        <v>N/A</v>
      </c>
      <c r="R114" s="153" t="str">
        <f t="shared" si="13"/>
        <v>N/A</v>
      </c>
      <c r="S114" s="147" t="str" cm="1">
        <f t="array" ref="S114">IFERROR(INDEX($G$9:$G$54,MATCH($E114,$A$9:$A$54,0),0),"N/A")</f>
        <v>N/A</v>
      </c>
      <c r="T114" s="151" t="str" cm="1">
        <f t="array" ref="T114">IFERROR(INDEX($H$9:$H$54,MATCH($E114,$A$9:$A$54,0),0),"N/A")</f>
        <v>N/A</v>
      </c>
      <c r="U114" s="152" t="str">
        <f t="shared" si="5"/>
        <v>N/A</v>
      </c>
      <c r="V114" s="153" t="str">
        <f t="shared" si="6"/>
        <v>N/A</v>
      </c>
      <c r="W114" s="147" t="str" cm="1">
        <f t="array" ref="W114">IFERROR(INDEX($I$9:$I$54,MATCH($E114,$A$9:$A$54,0),0),"N/A")</f>
        <v>N/A</v>
      </c>
      <c r="X114" s="147" t="str" cm="1">
        <f t="array" ref="X114">IFERROR(INDEX($J$9:$J$54,MATCH($E114,$A$9:$A$54,0),0),"N/A")</f>
        <v>N/A</v>
      </c>
      <c r="Y114" s="152" t="str">
        <f t="shared" si="7"/>
        <v>N/A</v>
      </c>
      <c r="Z114" s="153" t="str">
        <f t="shared" si="8"/>
        <v>N/A</v>
      </c>
      <c r="AA114" s="70" t="str">
        <f>IFERROR(VLOOKUP('Input 1 - Schedule 1'!N61,'Input 1 - Schedule 1'!$I$7:$L$1009,4,FALSE),"")</f>
        <v/>
      </c>
      <c r="AB114" s="70"/>
      <c r="AS114" s="84" t="s">
        <v>20</v>
      </c>
    </row>
    <row r="115" spans="1:45" x14ac:dyDescent="0.3">
      <c r="A115" s="93">
        <f t="shared" si="9"/>
        <v>53</v>
      </c>
      <c r="B115" s="145">
        <f>'Input 2 - Inventory'!C60</f>
        <v>0</v>
      </c>
      <c r="C115" s="146">
        <f>'Input 1 - Schedule 1'!G62</f>
        <v>0</v>
      </c>
      <c r="D115" s="146" t="str">
        <f>IF(OR(LEFT(E115,5)= "Asset",LEFT(E115,5)="Other"),"N/A",'Input 1 - Schedule 1'!G62 &amp; " (Ins/Bank)")</f>
        <v>0 (Ins/Bank)</v>
      </c>
      <c r="E115" s="147">
        <f>'Input 2 - Inventory'!F60</f>
        <v>0</v>
      </c>
      <c r="F115" s="148" t="str">
        <f>'Input 2 - Inventory'!W60</f>
        <v/>
      </c>
      <c r="G115" s="148">
        <f>'Input 2 - Inventory'!R60</f>
        <v>0</v>
      </c>
      <c r="H115" s="148">
        <f>'Input 2 - Inventory'!AH60</f>
        <v>0</v>
      </c>
      <c r="I115" s="149">
        <f>'Input 2 - Inventory'!L60</f>
        <v>0</v>
      </c>
      <c r="J115" s="150">
        <f>'Input 2 - Inventory'!AB60</f>
        <v>0</v>
      </c>
      <c r="K115" s="147" t="str" cm="1">
        <f t="array" ref="K115">IFERROR(INDEX($C$9:$C$54,MATCH($E115,$A$9:$A$54,0),0),"N/A")</f>
        <v>N/A</v>
      </c>
      <c r="L115" s="151" t="str" cm="1">
        <f t="array" ref="L115">IFERROR(INDEX($D$9:$D$54,MATCH($E115,$A$9:$A$54,0),0),"N/A")</f>
        <v>N/A</v>
      </c>
      <c r="M115" s="152" t="str">
        <f t="shared" si="10"/>
        <v>N/A</v>
      </c>
      <c r="N115" s="153" t="str">
        <f t="shared" si="11"/>
        <v>N/A</v>
      </c>
      <c r="O115" s="147" t="str" cm="1">
        <f t="array" ref="O115">IFERROR(INDEX($E$9:$E$54,MATCH($E115,$A$9:$A$54,0),0),"N/A")</f>
        <v>N/A</v>
      </c>
      <c r="P115" s="151" t="str" cm="1">
        <f t="array" ref="P115">IFERROR(INDEX($F$9:$F$54,MATCH($E115,$A$9:$A$54,0),0),"N/A")</f>
        <v>N/A</v>
      </c>
      <c r="Q115" s="152" t="str">
        <f t="shared" si="12"/>
        <v>N/A</v>
      </c>
      <c r="R115" s="153" t="str">
        <f t="shared" si="13"/>
        <v>N/A</v>
      </c>
      <c r="S115" s="147" t="str" cm="1">
        <f t="array" ref="S115">IFERROR(INDEX($G$9:$G$54,MATCH($E115,$A$9:$A$54,0),0),"N/A")</f>
        <v>N/A</v>
      </c>
      <c r="T115" s="151" t="str" cm="1">
        <f t="array" ref="T115">IFERROR(INDEX($H$9:$H$54,MATCH($E115,$A$9:$A$54,0),0),"N/A")</f>
        <v>N/A</v>
      </c>
      <c r="U115" s="152" t="str">
        <f t="shared" si="5"/>
        <v>N/A</v>
      </c>
      <c r="V115" s="153" t="str">
        <f t="shared" si="6"/>
        <v>N/A</v>
      </c>
      <c r="W115" s="147" t="str" cm="1">
        <f t="array" ref="W115">IFERROR(INDEX($I$9:$I$54,MATCH($E115,$A$9:$A$54,0),0),"N/A")</f>
        <v>N/A</v>
      </c>
      <c r="X115" s="147" t="str" cm="1">
        <f t="array" ref="X115">IFERROR(INDEX($J$9:$J$54,MATCH($E115,$A$9:$A$54,0),0),"N/A")</f>
        <v>N/A</v>
      </c>
      <c r="Y115" s="152" t="str">
        <f t="shared" si="7"/>
        <v>N/A</v>
      </c>
      <c r="Z115" s="153" t="str">
        <f t="shared" si="8"/>
        <v>N/A</v>
      </c>
      <c r="AA115" s="70" t="str">
        <f>IFERROR(VLOOKUP('Input 1 - Schedule 1'!N62,'Input 1 - Schedule 1'!$I$7:$L$1009,4,FALSE),"")</f>
        <v/>
      </c>
      <c r="AB115" s="70"/>
      <c r="AS115" s="84" t="s">
        <v>20</v>
      </c>
    </row>
    <row r="116" spans="1:45" x14ac:dyDescent="0.3">
      <c r="A116" s="93">
        <f t="shared" si="9"/>
        <v>54</v>
      </c>
      <c r="B116" s="145">
        <f>'Input 2 - Inventory'!C61</f>
        <v>0</v>
      </c>
      <c r="C116" s="146">
        <f>'Input 1 - Schedule 1'!G63</f>
        <v>0</v>
      </c>
      <c r="D116" s="146" t="str">
        <f>IF(OR(LEFT(E116,5)= "Asset",LEFT(E116,5)="Other"),"N/A",'Input 1 - Schedule 1'!G63 &amp; " (Ins/Bank)")</f>
        <v>0 (Ins/Bank)</v>
      </c>
      <c r="E116" s="147">
        <f>'Input 2 - Inventory'!F61</f>
        <v>0</v>
      </c>
      <c r="F116" s="148" t="str">
        <f>'Input 2 - Inventory'!W61</f>
        <v/>
      </c>
      <c r="G116" s="148">
        <f>'Input 2 - Inventory'!R61</f>
        <v>0</v>
      </c>
      <c r="H116" s="148">
        <f>'Input 2 - Inventory'!AH61</f>
        <v>0</v>
      </c>
      <c r="I116" s="149">
        <f>'Input 2 - Inventory'!L61</f>
        <v>0</v>
      </c>
      <c r="J116" s="150">
        <f>'Input 2 - Inventory'!AB61</f>
        <v>0</v>
      </c>
      <c r="K116" s="147" t="str" cm="1">
        <f t="array" ref="K116">IFERROR(INDEX($C$9:$C$54,MATCH($E116,$A$9:$A$54,0),0),"N/A")</f>
        <v>N/A</v>
      </c>
      <c r="L116" s="151" t="str" cm="1">
        <f t="array" ref="L116">IFERROR(INDEX($D$9:$D$54,MATCH($E116,$A$9:$A$54,0),0),"N/A")</f>
        <v>N/A</v>
      </c>
      <c r="M116" s="152" t="str">
        <f t="shared" si="10"/>
        <v>N/A</v>
      </c>
      <c r="N116" s="153" t="str">
        <f t="shared" si="11"/>
        <v>N/A</v>
      </c>
      <c r="O116" s="147" t="str" cm="1">
        <f t="array" ref="O116">IFERROR(INDEX($E$9:$E$54,MATCH($E116,$A$9:$A$54,0),0),"N/A")</f>
        <v>N/A</v>
      </c>
      <c r="P116" s="151" t="str" cm="1">
        <f t="array" ref="P116">IFERROR(INDEX($F$9:$F$54,MATCH($E116,$A$9:$A$54,0),0),"N/A")</f>
        <v>N/A</v>
      </c>
      <c r="Q116" s="152" t="str">
        <f t="shared" si="12"/>
        <v>N/A</v>
      </c>
      <c r="R116" s="153" t="str">
        <f t="shared" si="13"/>
        <v>N/A</v>
      </c>
      <c r="S116" s="147" t="str" cm="1">
        <f t="array" ref="S116">IFERROR(INDEX($G$9:$G$54,MATCH($E116,$A$9:$A$54,0),0),"N/A")</f>
        <v>N/A</v>
      </c>
      <c r="T116" s="151" t="str" cm="1">
        <f t="array" ref="T116">IFERROR(INDEX($H$9:$H$54,MATCH($E116,$A$9:$A$54,0),0),"N/A")</f>
        <v>N/A</v>
      </c>
      <c r="U116" s="152" t="str">
        <f t="shared" si="5"/>
        <v>N/A</v>
      </c>
      <c r="V116" s="153" t="str">
        <f t="shared" si="6"/>
        <v>N/A</v>
      </c>
      <c r="W116" s="147" t="str" cm="1">
        <f t="array" ref="W116">IFERROR(INDEX($I$9:$I$54,MATCH($E116,$A$9:$A$54,0),0),"N/A")</f>
        <v>N/A</v>
      </c>
      <c r="X116" s="147" t="str" cm="1">
        <f t="array" ref="X116">IFERROR(INDEX($J$9:$J$54,MATCH($E116,$A$9:$A$54,0),0),"N/A")</f>
        <v>N/A</v>
      </c>
      <c r="Y116" s="152" t="str">
        <f t="shared" si="7"/>
        <v>N/A</v>
      </c>
      <c r="Z116" s="153" t="str">
        <f t="shared" si="8"/>
        <v>N/A</v>
      </c>
      <c r="AA116" s="70" t="str">
        <f>IFERROR(VLOOKUP('Input 1 - Schedule 1'!N63,'Input 1 - Schedule 1'!$I$7:$L$1009,4,FALSE),"")</f>
        <v/>
      </c>
      <c r="AB116" s="70"/>
      <c r="AS116" s="84" t="s">
        <v>20</v>
      </c>
    </row>
    <row r="117" spans="1:45" x14ac:dyDescent="0.3">
      <c r="A117" s="93">
        <f t="shared" si="9"/>
        <v>55</v>
      </c>
      <c r="B117" s="145">
        <f>'Input 2 - Inventory'!C62</f>
        <v>0</v>
      </c>
      <c r="C117" s="146">
        <f>'Input 1 - Schedule 1'!G64</f>
        <v>0</v>
      </c>
      <c r="D117" s="146" t="str">
        <f>IF(OR(LEFT(E117,5)= "Asset",LEFT(E117,5)="Other"),"N/A",'Input 1 - Schedule 1'!G64 &amp; " (Ins/Bank)")</f>
        <v>0 (Ins/Bank)</v>
      </c>
      <c r="E117" s="147">
        <f>'Input 2 - Inventory'!F62</f>
        <v>0</v>
      </c>
      <c r="F117" s="148" t="str">
        <f>'Input 2 - Inventory'!W62</f>
        <v/>
      </c>
      <c r="G117" s="148">
        <f>'Input 2 - Inventory'!R62</f>
        <v>0</v>
      </c>
      <c r="H117" s="148">
        <f>'Input 2 - Inventory'!AH62</f>
        <v>0</v>
      </c>
      <c r="I117" s="149">
        <f>'Input 2 - Inventory'!L62</f>
        <v>0</v>
      </c>
      <c r="J117" s="150">
        <f>'Input 2 - Inventory'!AB62</f>
        <v>0</v>
      </c>
      <c r="K117" s="147" t="str" cm="1">
        <f t="array" ref="K117">IFERROR(INDEX($C$9:$C$54,MATCH($E117,$A$9:$A$54,0),0),"N/A")</f>
        <v>N/A</v>
      </c>
      <c r="L117" s="151" t="str" cm="1">
        <f t="array" ref="L117">IFERROR(INDEX($D$9:$D$54,MATCH($E117,$A$9:$A$54,0),0),"N/A")</f>
        <v>N/A</v>
      </c>
      <c r="M117" s="152" t="str">
        <f t="shared" si="10"/>
        <v>N/A</v>
      </c>
      <c r="N117" s="153" t="str">
        <f t="shared" si="11"/>
        <v>N/A</v>
      </c>
      <c r="O117" s="147" t="str" cm="1">
        <f t="array" ref="O117">IFERROR(INDEX($E$9:$E$54,MATCH($E117,$A$9:$A$54,0),0),"N/A")</f>
        <v>N/A</v>
      </c>
      <c r="P117" s="151" t="str" cm="1">
        <f t="array" ref="P117">IFERROR(INDEX($F$9:$F$54,MATCH($E117,$A$9:$A$54,0),0),"N/A")</f>
        <v>N/A</v>
      </c>
      <c r="Q117" s="152" t="str">
        <f t="shared" si="12"/>
        <v>N/A</v>
      </c>
      <c r="R117" s="153" t="str">
        <f t="shared" si="13"/>
        <v>N/A</v>
      </c>
      <c r="S117" s="147" t="str" cm="1">
        <f t="array" ref="S117">IFERROR(INDEX($G$9:$G$54,MATCH($E117,$A$9:$A$54,0),0),"N/A")</f>
        <v>N/A</v>
      </c>
      <c r="T117" s="151" t="str" cm="1">
        <f t="array" ref="T117">IFERROR(INDEX($H$9:$H$54,MATCH($E117,$A$9:$A$54,0),0),"N/A")</f>
        <v>N/A</v>
      </c>
      <c r="U117" s="152" t="str">
        <f t="shared" si="5"/>
        <v>N/A</v>
      </c>
      <c r="V117" s="153" t="str">
        <f t="shared" si="6"/>
        <v>N/A</v>
      </c>
      <c r="W117" s="147" t="str" cm="1">
        <f t="array" ref="W117">IFERROR(INDEX($I$9:$I$54,MATCH($E117,$A$9:$A$54,0),0),"N/A")</f>
        <v>N/A</v>
      </c>
      <c r="X117" s="147" t="str" cm="1">
        <f t="array" ref="X117">IFERROR(INDEX($J$9:$J$54,MATCH($E117,$A$9:$A$54,0),0),"N/A")</f>
        <v>N/A</v>
      </c>
      <c r="Y117" s="152" t="str">
        <f t="shared" si="7"/>
        <v>N/A</v>
      </c>
      <c r="Z117" s="153" t="str">
        <f t="shared" si="8"/>
        <v>N/A</v>
      </c>
      <c r="AA117" s="70" t="str">
        <f>IFERROR(VLOOKUP('Input 1 - Schedule 1'!N64,'Input 1 - Schedule 1'!$I$7:$L$1009,4,FALSE),"")</f>
        <v/>
      </c>
      <c r="AB117" s="70"/>
      <c r="AS117" s="84" t="s">
        <v>20</v>
      </c>
    </row>
    <row r="118" spans="1:45" x14ac:dyDescent="0.3">
      <c r="A118" s="93">
        <f t="shared" si="9"/>
        <v>56</v>
      </c>
      <c r="B118" s="145">
        <f>'Input 2 - Inventory'!C63</f>
        <v>0</v>
      </c>
      <c r="C118" s="146">
        <f>'Input 1 - Schedule 1'!G65</f>
        <v>0</v>
      </c>
      <c r="D118" s="146" t="str">
        <f>IF(OR(LEFT(E118,5)= "Asset",LEFT(E118,5)="Other"),"N/A",'Input 1 - Schedule 1'!G65 &amp; " (Ins/Bank)")</f>
        <v>0 (Ins/Bank)</v>
      </c>
      <c r="E118" s="147">
        <f>'Input 2 - Inventory'!F63</f>
        <v>0</v>
      </c>
      <c r="F118" s="148" t="str">
        <f>'Input 2 - Inventory'!W63</f>
        <v/>
      </c>
      <c r="G118" s="148">
        <f>'Input 2 - Inventory'!R63</f>
        <v>0</v>
      </c>
      <c r="H118" s="148">
        <f>'Input 2 - Inventory'!AH63</f>
        <v>0</v>
      </c>
      <c r="I118" s="149">
        <f>'Input 2 - Inventory'!L63</f>
        <v>0</v>
      </c>
      <c r="J118" s="150">
        <f>'Input 2 - Inventory'!AB63</f>
        <v>0</v>
      </c>
      <c r="K118" s="147" t="str" cm="1">
        <f t="array" ref="K118">IFERROR(INDEX($C$9:$C$54,MATCH($E118,$A$9:$A$54,0),0),"N/A")</f>
        <v>N/A</v>
      </c>
      <c r="L118" s="151" t="str" cm="1">
        <f t="array" ref="L118">IFERROR(INDEX($D$9:$D$54,MATCH($E118,$A$9:$A$54,0),0),"N/A")</f>
        <v>N/A</v>
      </c>
      <c r="M118" s="152" t="str">
        <f t="shared" si="10"/>
        <v>N/A</v>
      </c>
      <c r="N118" s="153" t="str">
        <f t="shared" si="11"/>
        <v>N/A</v>
      </c>
      <c r="O118" s="147" t="str" cm="1">
        <f t="array" ref="O118">IFERROR(INDEX($E$9:$E$54,MATCH($E118,$A$9:$A$54,0),0),"N/A")</f>
        <v>N/A</v>
      </c>
      <c r="P118" s="151" t="str" cm="1">
        <f t="array" ref="P118">IFERROR(INDEX($F$9:$F$54,MATCH($E118,$A$9:$A$54,0),0),"N/A")</f>
        <v>N/A</v>
      </c>
      <c r="Q118" s="152" t="str">
        <f t="shared" si="12"/>
        <v>N/A</v>
      </c>
      <c r="R118" s="153" t="str">
        <f t="shared" si="13"/>
        <v>N/A</v>
      </c>
      <c r="S118" s="147" t="str" cm="1">
        <f t="array" ref="S118">IFERROR(INDEX($G$9:$G$54,MATCH($E118,$A$9:$A$54,0),0),"N/A")</f>
        <v>N/A</v>
      </c>
      <c r="T118" s="151" t="str" cm="1">
        <f t="array" ref="T118">IFERROR(INDEX($H$9:$H$54,MATCH($E118,$A$9:$A$54,0),0),"N/A")</f>
        <v>N/A</v>
      </c>
      <c r="U118" s="152" t="str">
        <f t="shared" si="5"/>
        <v>N/A</v>
      </c>
      <c r="V118" s="153" t="str">
        <f t="shared" si="6"/>
        <v>N/A</v>
      </c>
      <c r="W118" s="147" t="str" cm="1">
        <f t="array" ref="W118">IFERROR(INDEX($I$9:$I$54,MATCH($E118,$A$9:$A$54,0),0),"N/A")</f>
        <v>N/A</v>
      </c>
      <c r="X118" s="147" t="str" cm="1">
        <f t="array" ref="X118">IFERROR(INDEX($J$9:$J$54,MATCH($E118,$A$9:$A$54,0),0),"N/A")</f>
        <v>N/A</v>
      </c>
      <c r="Y118" s="152" t="str">
        <f t="shared" si="7"/>
        <v>N/A</v>
      </c>
      <c r="Z118" s="153" t="str">
        <f t="shared" si="8"/>
        <v>N/A</v>
      </c>
      <c r="AA118" s="70" t="str">
        <f>IFERROR(VLOOKUP('Input 1 - Schedule 1'!N65,'Input 1 - Schedule 1'!$I$7:$L$1009,4,FALSE),"")</f>
        <v/>
      </c>
      <c r="AB118" s="70"/>
      <c r="AS118" s="84" t="s">
        <v>20</v>
      </c>
    </row>
    <row r="119" spans="1:45" x14ac:dyDescent="0.3">
      <c r="A119" s="93">
        <f t="shared" si="9"/>
        <v>57</v>
      </c>
      <c r="B119" s="145">
        <f>'Input 2 - Inventory'!C64</f>
        <v>0</v>
      </c>
      <c r="C119" s="146">
        <f>'Input 1 - Schedule 1'!G66</f>
        <v>0</v>
      </c>
      <c r="D119" s="146" t="str">
        <f>IF(OR(LEFT(E119,5)= "Asset",LEFT(E119,5)="Other"),"N/A",'Input 1 - Schedule 1'!G66 &amp; " (Ins/Bank)")</f>
        <v>0 (Ins/Bank)</v>
      </c>
      <c r="E119" s="147">
        <f>'Input 2 - Inventory'!F64</f>
        <v>0</v>
      </c>
      <c r="F119" s="148" t="str">
        <f>'Input 2 - Inventory'!W64</f>
        <v/>
      </c>
      <c r="G119" s="148">
        <f>'Input 2 - Inventory'!R64</f>
        <v>0</v>
      </c>
      <c r="H119" s="148">
        <f>'Input 2 - Inventory'!AH64</f>
        <v>0</v>
      </c>
      <c r="I119" s="149">
        <f>'Input 2 - Inventory'!L64</f>
        <v>0</v>
      </c>
      <c r="J119" s="150">
        <f>'Input 2 - Inventory'!AB64</f>
        <v>0</v>
      </c>
      <c r="K119" s="147" t="str" cm="1">
        <f t="array" ref="K119">IFERROR(INDEX($C$9:$C$54,MATCH($E119,$A$9:$A$54,0),0),"N/A")</f>
        <v>N/A</v>
      </c>
      <c r="L119" s="151" t="str" cm="1">
        <f t="array" ref="L119">IFERROR(INDEX($D$9:$D$54,MATCH($E119,$A$9:$A$54,0),0),"N/A")</f>
        <v>N/A</v>
      </c>
      <c r="M119" s="152" t="str">
        <f t="shared" si="10"/>
        <v>N/A</v>
      </c>
      <c r="N119" s="153" t="str">
        <f t="shared" si="11"/>
        <v>N/A</v>
      </c>
      <c r="O119" s="147" t="str" cm="1">
        <f t="array" ref="O119">IFERROR(INDEX($E$9:$E$54,MATCH($E119,$A$9:$A$54,0),0),"N/A")</f>
        <v>N/A</v>
      </c>
      <c r="P119" s="151" t="str" cm="1">
        <f t="array" ref="P119">IFERROR(INDEX($F$9:$F$54,MATCH($E119,$A$9:$A$54,0),0),"N/A")</f>
        <v>N/A</v>
      </c>
      <c r="Q119" s="152" t="str">
        <f t="shared" si="12"/>
        <v>N/A</v>
      </c>
      <c r="R119" s="153" t="str">
        <f t="shared" si="13"/>
        <v>N/A</v>
      </c>
      <c r="S119" s="147" t="str" cm="1">
        <f t="array" ref="S119">IFERROR(INDEX($G$9:$G$54,MATCH($E119,$A$9:$A$54,0),0),"N/A")</f>
        <v>N/A</v>
      </c>
      <c r="T119" s="151" t="str" cm="1">
        <f t="array" ref="T119">IFERROR(INDEX($H$9:$H$54,MATCH($E119,$A$9:$A$54,0),0),"N/A")</f>
        <v>N/A</v>
      </c>
      <c r="U119" s="152" t="str">
        <f t="shared" si="5"/>
        <v>N/A</v>
      </c>
      <c r="V119" s="153" t="str">
        <f t="shared" si="6"/>
        <v>N/A</v>
      </c>
      <c r="W119" s="147" t="str" cm="1">
        <f t="array" ref="W119">IFERROR(INDEX($I$9:$I$54,MATCH($E119,$A$9:$A$54,0),0),"N/A")</f>
        <v>N/A</v>
      </c>
      <c r="X119" s="147" t="str" cm="1">
        <f t="array" ref="X119">IFERROR(INDEX($J$9:$J$54,MATCH($E119,$A$9:$A$54,0),0),"N/A")</f>
        <v>N/A</v>
      </c>
      <c r="Y119" s="152" t="str">
        <f t="shared" si="7"/>
        <v>N/A</v>
      </c>
      <c r="Z119" s="153" t="str">
        <f t="shared" si="8"/>
        <v>N/A</v>
      </c>
      <c r="AA119" s="70" t="str">
        <f>IFERROR(VLOOKUP('Input 1 - Schedule 1'!N66,'Input 1 - Schedule 1'!$I$7:$L$1009,4,FALSE),"")</f>
        <v/>
      </c>
      <c r="AB119" s="70"/>
      <c r="AS119" s="84" t="s">
        <v>20</v>
      </c>
    </row>
    <row r="120" spans="1:45" x14ac:dyDescent="0.3">
      <c r="A120" s="93">
        <f t="shared" si="9"/>
        <v>58</v>
      </c>
      <c r="B120" s="145">
        <f>'Input 2 - Inventory'!C65</f>
        <v>0</v>
      </c>
      <c r="C120" s="146">
        <f>'Input 1 - Schedule 1'!G67</f>
        <v>0</v>
      </c>
      <c r="D120" s="146" t="str">
        <f>IF(OR(LEFT(E120,5)= "Asset",LEFT(E120,5)="Other"),"N/A",'Input 1 - Schedule 1'!G67 &amp; " (Ins/Bank)")</f>
        <v>0 (Ins/Bank)</v>
      </c>
      <c r="E120" s="147">
        <f>'Input 2 - Inventory'!F65</f>
        <v>0</v>
      </c>
      <c r="F120" s="148" t="str">
        <f>'Input 2 - Inventory'!W65</f>
        <v/>
      </c>
      <c r="G120" s="148">
        <f>'Input 2 - Inventory'!R65</f>
        <v>0</v>
      </c>
      <c r="H120" s="148">
        <f>'Input 2 - Inventory'!AH65</f>
        <v>0</v>
      </c>
      <c r="I120" s="149">
        <f>'Input 2 - Inventory'!L65</f>
        <v>0</v>
      </c>
      <c r="J120" s="150">
        <f>'Input 2 - Inventory'!AB65</f>
        <v>0</v>
      </c>
      <c r="K120" s="147" t="str" cm="1">
        <f t="array" ref="K120">IFERROR(INDEX($C$9:$C$54,MATCH($E120,$A$9:$A$54,0),0),"N/A")</f>
        <v>N/A</v>
      </c>
      <c r="L120" s="151" t="str" cm="1">
        <f t="array" ref="L120">IFERROR(INDEX($D$9:$D$54,MATCH($E120,$A$9:$A$54,0),0),"N/A")</f>
        <v>N/A</v>
      </c>
      <c r="M120" s="152" t="str">
        <f t="shared" si="10"/>
        <v>N/A</v>
      </c>
      <c r="N120" s="153" t="str">
        <f t="shared" si="11"/>
        <v>N/A</v>
      </c>
      <c r="O120" s="147" t="str" cm="1">
        <f t="array" ref="O120">IFERROR(INDEX($E$9:$E$54,MATCH($E120,$A$9:$A$54,0),0),"N/A")</f>
        <v>N/A</v>
      </c>
      <c r="P120" s="151" t="str" cm="1">
        <f t="array" ref="P120">IFERROR(INDEX($F$9:$F$54,MATCH($E120,$A$9:$A$54,0),0),"N/A")</f>
        <v>N/A</v>
      </c>
      <c r="Q120" s="152" t="str">
        <f t="shared" si="12"/>
        <v>N/A</v>
      </c>
      <c r="R120" s="153" t="str">
        <f t="shared" si="13"/>
        <v>N/A</v>
      </c>
      <c r="S120" s="147" t="str" cm="1">
        <f t="array" ref="S120">IFERROR(INDEX($G$9:$G$54,MATCH($E120,$A$9:$A$54,0),0),"N/A")</f>
        <v>N/A</v>
      </c>
      <c r="T120" s="151" t="str" cm="1">
        <f t="array" ref="T120">IFERROR(INDEX($H$9:$H$54,MATCH($E120,$A$9:$A$54,0),0),"N/A")</f>
        <v>N/A</v>
      </c>
      <c r="U120" s="152" t="str">
        <f t="shared" si="5"/>
        <v>N/A</v>
      </c>
      <c r="V120" s="153" t="str">
        <f t="shared" si="6"/>
        <v>N/A</v>
      </c>
      <c r="W120" s="147" t="str" cm="1">
        <f t="array" ref="W120">IFERROR(INDEX($I$9:$I$54,MATCH($E120,$A$9:$A$54,0),0),"N/A")</f>
        <v>N/A</v>
      </c>
      <c r="X120" s="147" t="str" cm="1">
        <f t="array" ref="X120">IFERROR(INDEX($J$9:$J$54,MATCH($E120,$A$9:$A$54,0),0),"N/A")</f>
        <v>N/A</v>
      </c>
      <c r="Y120" s="152" t="str">
        <f t="shared" si="7"/>
        <v>N/A</v>
      </c>
      <c r="Z120" s="153" t="str">
        <f t="shared" si="8"/>
        <v>N/A</v>
      </c>
      <c r="AA120" s="70" t="str">
        <f>IFERROR(VLOOKUP('Input 1 - Schedule 1'!N67,'Input 1 - Schedule 1'!$I$7:$L$1009,4,FALSE),"")</f>
        <v/>
      </c>
      <c r="AB120" s="70"/>
      <c r="AS120" s="84" t="s">
        <v>20</v>
      </c>
    </row>
    <row r="121" spans="1:45" x14ac:dyDescent="0.3">
      <c r="A121" s="93">
        <f t="shared" si="9"/>
        <v>59</v>
      </c>
      <c r="B121" s="145">
        <f>'Input 2 - Inventory'!C66</f>
        <v>0</v>
      </c>
      <c r="C121" s="146">
        <f>'Input 1 - Schedule 1'!G68</f>
        <v>0</v>
      </c>
      <c r="D121" s="146" t="str">
        <f>IF(OR(LEFT(E121,5)= "Asset",LEFT(E121,5)="Other"),"N/A",'Input 1 - Schedule 1'!G68 &amp; " (Ins/Bank)")</f>
        <v>0 (Ins/Bank)</v>
      </c>
      <c r="E121" s="147">
        <f>'Input 2 - Inventory'!F66</f>
        <v>0</v>
      </c>
      <c r="F121" s="148" t="str">
        <f>'Input 2 - Inventory'!W66</f>
        <v/>
      </c>
      <c r="G121" s="148">
        <f>'Input 2 - Inventory'!R66</f>
        <v>0</v>
      </c>
      <c r="H121" s="148">
        <f>'Input 2 - Inventory'!AH66</f>
        <v>0</v>
      </c>
      <c r="I121" s="149">
        <f>'Input 2 - Inventory'!L66</f>
        <v>0</v>
      </c>
      <c r="J121" s="150">
        <f>'Input 2 - Inventory'!AB66</f>
        <v>0</v>
      </c>
      <c r="K121" s="147" t="str" cm="1">
        <f t="array" ref="K121">IFERROR(INDEX($C$9:$C$54,MATCH($E121,$A$9:$A$54,0),0),"N/A")</f>
        <v>N/A</v>
      </c>
      <c r="L121" s="151" t="str" cm="1">
        <f t="array" ref="L121">IFERROR(INDEX($D$9:$D$54,MATCH($E121,$A$9:$A$54,0),0),"N/A")</f>
        <v>N/A</v>
      </c>
      <c r="M121" s="152" t="str">
        <f t="shared" si="10"/>
        <v>N/A</v>
      </c>
      <c r="N121" s="153" t="str">
        <f t="shared" si="11"/>
        <v>N/A</v>
      </c>
      <c r="O121" s="147" t="str" cm="1">
        <f t="array" ref="O121">IFERROR(INDEX($E$9:$E$54,MATCH($E121,$A$9:$A$54,0),0),"N/A")</f>
        <v>N/A</v>
      </c>
      <c r="P121" s="151" t="str" cm="1">
        <f t="array" ref="P121">IFERROR(INDEX($F$9:$F$54,MATCH($E121,$A$9:$A$54,0),0),"N/A")</f>
        <v>N/A</v>
      </c>
      <c r="Q121" s="152" t="str">
        <f t="shared" si="12"/>
        <v>N/A</v>
      </c>
      <c r="R121" s="153" t="str">
        <f t="shared" si="13"/>
        <v>N/A</v>
      </c>
      <c r="S121" s="147" t="str" cm="1">
        <f t="array" ref="S121">IFERROR(INDEX($G$9:$G$54,MATCH($E121,$A$9:$A$54,0),0),"N/A")</f>
        <v>N/A</v>
      </c>
      <c r="T121" s="151" t="str" cm="1">
        <f t="array" ref="T121">IFERROR(INDEX($H$9:$H$54,MATCH($E121,$A$9:$A$54,0),0),"N/A")</f>
        <v>N/A</v>
      </c>
      <c r="U121" s="152" t="str">
        <f t="shared" si="5"/>
        <v>N/A</v>
      </c>
      <c r="V121" s="153" t="str">
        <f t="shared" si="6"/>
        <v>N/A</v>
      </c>
      <c r="W121" s="147" t="str" cm="1">
        <f t="array" ref="W121">IFERROR(INDEX($I$9:$I$54,MATCH($E121,$A$9:$A$54,0),0),"N/A")</f>
        <v>N/A</v>
      </c>
      <c r="X121" s="147" t="str" cm="1">
        <f t="array" ref="X121">IFERROR(INDEX($J$9:$J$54,MATCH($E121,$A$9:$A$54,0),0),"N/A")</f>
        <v>N/A</v>
      </c>
      <c r="Y121" s="152" t="str">
        <f t="shared" si="7"/>
        <v>N/A</v>
      </c>
      <c r="Z121" s="153" t="str">
        <f t="shared" si="8"/>
        <v>N/A</v>
      </c>
      <c r="AA121" s="70" t="str">
        <f>IFERROR(VLOOKUP('Input 1 - Schedule 1'!N68,'Input 1 - Schedule 1'!$I$7:$L$1009,4,FALSE),"")</f>
        <v/>
      </c>
      <c r="AB121" s="70"/>
      <c r="AS121" s="84" t="s">
        <v>20</v>
      </c>
    </row>
    <row r="122" spans="1:45" x14ac:dyDescent="0.3">
      <c r="A122" s="93">
        <f t="shared" si="9"/>
        <v>60</v>
      </c>
      <c r="B122" s="145">
        <f>'Input 2 - Inventory'!C67</f>
        <v>0</v>
      </c>
      <c r="C122" s="146">
        <f>'Input 1 - Schedule 1'!G69</f>
        <v>0</v>
      </c>
      <c r="D122" s="146" t="str">
        <f>IF(OR(LEFT(E122,5)= "Asset",LEFT(E122,5)="Other"),"N/A",'Input 1 - Schedule 1'!G69 &amp; " (Ins/Bank)")</f>
        <v>0 (Ins/Bank)</v>
      </c>
      <c r="E122" s="147">
        <f>'Input 2 - Inventory'!F67</f>
        <v>0</v>
      </c>
      <c r="F122" s="148" t="str">
        <f>'Input 2 - Inventory'!W67</f>
        <v/>
      </c>
      <c r="G122" s="148">
        <f>'Input 2 - Inventory'!R67</f>
        <v>0</v>
      </c>
      <c r="H122" s="148">
        <f>'Input 2 - Inventory'!AH67</f>
        <v>0</v>
      </c>
      <c r="I122" s="149">
        <f>'Input 2 - Inventory'!L67</f>
        <v>0</v>
      </c>
      <c r="J122" s="150">
        <f>'Input 2 - Inventory'!AB67</f>
        <v>0</v>
      </c>
      <c r="K122" s="147" t="str" cm="1">
        <f t="array" ref="K122">IFERROR(INDEX($C$9:$C$54,MATCH($E122,$A$9:$A$54,0),0),"N/A")</f>
        <v>N/A</v>
      </c>
      <c r="L122" s="151" t="str" cm="1">
        <f t="array" ref="L122">IFERROR(INDEX($D$9:$D$54,MATCH($E122,$A$9:$A$54,0),0),"N/A")</f>
        <v>N/A</v>
      </c>
      <c r="M122" s="152" t="str">
        <f t="shared" si="10"/>
        <v>N/A</v>
      </c>
      <c r="N122" s="153" t="str">
        <f t="shared" si="11"/>
        <v>N/A</v>
      </c>
      <c r="O122" s="147" t="str" cm="1">
        <f t="array" ref="O122">IFERROR(INDEX($E$9:$E$54,MATCH($E122,$A$9:$A$54,0),0),"N/A")</f>
        <v>N/A</v>
      </c>
      <c r="P122" s="151" t="str" cm="1">
        <f t="array" ref="P122">IFERROR(INDEX($F$9:$F$54,MATCH($E122,$A$9:$A$54,0),0),"N/A")</f>
        <v>N/A</v>
      </c>
      <c r="Q122" s="152" t="str">
        <f t="shared" si="12"/>
        <v>N/A</v>
      </c>
      <c r="R122" s="153" t="str">
        <f t="shared" si="13"/>
        <v>N/A</v>
      </c>
      <c r="S122" s="147" t="str" cm="1">
        <f t="array" ref="S122">IFERROR(INDEX($G$9:$G$54,MATCH($E122,$A$9:$A$54,0),0),"N/A")</f>
        <v>N/A</v>
      </c>
      <c r="T122" s="151" t="str" cm="1">
        <f t="array" ref="T122">IFERROR(INDEX($H$9:$H$54,MATCH($E122,$A$9:$A$54,0),0),"N/A")</f>
        <v>N/A</v>
      </c>
      <c r="U122" s="152" t="str">
        <f t="shared" si="5"/>
        <v>N/A</v>
      </c>
      <c r="V122" s="153" t="str">
        <f t="shared" si="6"/>
        <v>N/A</v>
      </c>
      <c r="W122" s="147" t="str" cm="1">
        <f t="array" ref="W122">IFERROR(INDEX($I$9:$I$54,MATCH($E122,$A$9:$A$54,0),0),"N/A")</f>
        <v>N/A</v>
      </c>
      <c r="X122" s="147" t="str" cm="1">
        <f t="array" ref="X122">IFERROR(INDEX($J$9:$J$54,MATCH($E122,$A$9:$A$54,0),0),"N/A")</f>
        <v>N/A</v>
      </c>
      <c r="Y122" s="152" t="str">
        <f t="shared" si="7"/>
        <v>N/A</v>
      </c>
      <c r="Z122" s="153" t="str">
        <f t="shared" si="8"/>
        <v>N/A</v>
      </c>
      <c r="AA122" s="70" t="str">
        <f>IFERROR(VLOOKUP('Input 1 - Schedule 1'!N69,'Input 1 - Schedule 1'!$I$7:$L$1009,4,FALSE),"")</f>
        <v/>
      </c>
      <c r="AB122" s="70"/>
      <c r="AS122" s="84" t="s">
        <v>20</v>
      </c>
    </row>
    <row r="123" spans="1:45" x14ac:dyDescent="0.3">
      <c r="A123" s="93">
        <f t="shared" si="9"/>
        <v>61</v>
      </c>
      <c r="B123" s="145">
        <f>'Input 2 - Inventory'!C68</f>
        <v>0</v>
      </c>
      <c r="C123" s="146">
        <f>'Input 1 - Schedule 1'!G70</f>
        <v>0</v>
      </c>
      <c r="D123" s="146" t="str">
        <f>IF(OR(LEFT(E123,5)= "Asset",LEFT(E123,5)="Other"),"N/A",'Input 1 - Schedule 1'!G70 &amp; " (Ins/Bank)")</f>
        <v>0 (Ins/Bank)</v>
      </c>
      <c r="E123" s="147">
        <f>'Input 2 - Inventory'!F68</f>
        <v>0</v>
      </c>
      <c r="F123" s="148" t="str">
        <f>'Input 2 - Inventory'!W68</f>
        <v/>
      </c>
      <c r="G123" s="148">
        <f>'Input 2 - Inventory'!R68</f>
        <v>0</v>
      </c>
      <c r="H123" s="148">
        <f>'Input 2 - Inventory'!AH68</f>
        <v>0</v>
      </c>
      <c r="I123" s="149">
        <f>'Input 2 - Inventory'!L68</f>
        <v>0</v>
      </c>
      <c r="J123" s="150">
        <f>'Input 2 - Inventory'!AB68</f>
        <v>0</v>
      </c>
      <c r="K123" s="147" t="str" cm="1">
        <f t="array" ref="K123">IFERROR(INDEX($C$9:$C$54,MATCH($E123,$A$9:$A$54,0),0),"N/A")</f>
        <v>N/A</v>
      </c>
      <c r="L123" s="151" t="str" cm="1">
        <f t="array" ref="L123">IFERROR(INDEX($D$9:$D$54,MATCH($E123,$A$9:$A$54,0),0),"N/A")</f>
        <v>N/A</v>
      </c>
      <c r="M123" s="152" t="str">
        <f t="shared" si="10"/>
        <v>N/A</v>
      </c>
      <c r="N123" s="153" t="str">
        <f t="shared" si="11"/>
        <v>N/A</v>
      </c>
      <c r="O123" s="147" t="str" cm="1">
        <f t="array" ref="O123">IFERROR(INDEX($E$9:$E$54,MATCH($E123,$A$9:$A$54,0),0),"N/A")</f>
        <v>N/A</v>
      </c>
      <c r="P123" s="151" t="str" cm="1">
        <f t="array" ref="P123">IFERROR(INDEX($F$9:$F$54,MATCH($E123,$A$9:$A$54,0),0),"N/A")</f>
        <v>N/A</v>
      </c>
      <c r="Q123" s="152" t="str">
        <f t="shared" si="12"/>
        <v>N/A</v>
      </c>
      <c r="R123" s="153" t="str">
        <f t="shared" si="13"/>
        <v>N/A</v>
      </c>
      <c r="S123" s="147" t="str" cm="1">
        <f t="array" ref="S123">IFERROR(INDEX($G$9:$G$54,MATCH($E123,$A$9:$A$54,0),0),"N/A")</f>
        <v>N/A</v>
      </c>
      <c r="T123" s="151" t="str" cm="1">
        <f t="array" ref="T123">IFERROR(INDEX($H$9:$H$54,MATCH($E123,$A$9:$A$54,0),0),"N/A")</f>
        <v>N/A</v>
      </c>
      <c r="U123" s="152" t="str">
        <f t="shared" si="5"/>
        <v>N/A</v>
      </c>
      <c r="V123" s="153" t="str">
        <f t="shared" si="6"/>
        <v>N/A</v>
      </c>
      <c r="W123" s="147" t="str" cm="1">
        <f t="array" ref="W123">IFERROR(INDEX($I$9:$I$54,MATCH($E123,$A$9:$A$54,0),0),"N/A")</f>
        <v>N/A</v>
      </c>
      <c r="X123" s="147" t="str" cm="1">
        <f t="array" ref="X123">IFERROR(INDEX($J$9:$J$54,MATCH($E123,$A$9:$A$54,0),0),"N/A")</f>
        <v>N/A</v>
      </c>
      <c r="Y123" s="152" t="str">
        <f t="shared" si="7"/>
        <v>N/A</v>
      </c>
      <c r="Z123" s="153" t="str">
        <f t="shared" si="8"/>
        <v>N/A</v>
      </c>
      <c r="AA123" s="70" t="str">
        <f>IFERROR(VLOOKUP('Input 1 - Schedule 1'!N70,'Input 1 - Schedule 1'!$I$7:$L$1009,4,FALSE),"")</f>
        <v/>
      </c>
      <c r="AB123" s="70"/>
      <c r="AS123" s="84" t="s">
        <v>20</v>
      </c>
    </row>
    <row r="124" spans="1:45" x14ac:dyDescent="0.3">
      <c r="A124" s="93">
        <f t="shared" si="9"/>
        <v>62</v>
      </c>
      <c r="B124" s="145">
        <f>'Input 2 - Inventory'!C69</f>
        <v>0</v>
      </c>
      <c r="C124" s="146">
        <f>'Input 1 - Schedule 1'!G71</f>
        <v>0</v>
      </c>
      <c r="D124" s="146" t="str">
        <f>IF(OR(LEFT(E124,5)= "Asset",LEFT(E124,5)="Other"),"N/A",'Input 1 - Schedule 1'!G71 &amp; " (Ins/Bank)")</f>
        <v>0 (Ins/Bank)</v>
      </c>
      <c r="E124" s="147">
        <f>'Input 2 - Inventory'!F69</f>
        <v>0</v>
      </c>
      <c r="F124" s="148" t="str">
        <f>'Input 2 - Inventory'!W69</f>
        <v/>
      </c>
      <c r="G124" s="148">
        <f>'Input 2 - Inventory'!R69</f>
        <v>0</v>
      </c>
      <c r="H124" s="148">
        <f>'Input 2 - Inventory'!AH69</f>
        <v>0</v>
      </c>
      <c r="I124" s="149">
        <f>'Input 2 - Inventory'!L69</f>
        <v>0</v>
      </c>
      <c r="J124" s="150">
        <f>'Input 2 - Inventory'!AB69</f>
        <v>0</v>
      </c>
      <c r="K124" s="147" t="str" cm="1">
        <f t="array" ref="K124">IFERROR(INDEX($C$9:$C$54,MATCH($E124,$A$9:$A$54,0),0),"N/A")</f>
        <v>N/A</v>
      </c>
      <c r="L124" s="151" t="str" cm="1">
        <f t="array" ref="L124">IFERROR(INDEX($D$9:$D$54,MATCH($E124,$A$9:$A$54,0),0),"N/A")</f>
        <v>N/A</v>
      </c>
      <c r="M124" s="152" t="str">
        <f t="shared" si="10"/>
        <v>N/A</v>
      </c>
      <c r="N124" s="153" t="str">
        <f t="shared" si="11"/>
        <v>N/A</v>
      </c>
      <c r="O124" s="147" t="str" cm="1">
        <f t="array" ref="O124">IFERROR(INDEX($E$9:$E$54,MATCH($E124,$A$9:$A$54,0),0),"N/A")</f>
        <v>N/A</v>
      </c>
      <c r="P124" s="151" t="str" cm="1">
        <f t="array" ref="P124">IFERROR(INDEX($F$9:$F$54,MATCH($E124,$A$9:$A$54,0),0),"N/A")</f>
        <v>N/A</v>
      </c>
      <c r="Q124" s="152" t="str">
        <f t="shared" si="12"/>
        <v>N/A</v>
      </c>
      <c r="R124" s="153" t="str">
        <f t="shared" si="13"/>
        <v>N/A</v>
      </c>
      <c r="S124" s="147" t="str" cm="1">
        <f t="array" ref="S124">IFERROR(INDEX($G$9:$G$54,MATCH($E124,$A$9:$A$54,0),0),"N/A")</f>
        <v>N/A</v>
      </c>
      <c r="T124" s="151" t="str" cm="1">
        <f t="array" ref="T124">IFERROR(INDEX($H$9:$H$54,MATCH($E124,$A$9:$A$54,0),0),"N/A")</f>
        <v>N/A</v>
      </c>
      <c r="U124" s="152" t="str">
        <f t="shared" si="5"/>
        <v>N/A</v>
      </c>
      <c r="V124" s="153" t="str">
        <f t="shared" si="6"/>
        <v>N/A</v>
      </c>
      <c r="W124" s="147" t="str" cm="1">
        <f t="array" ref="W124">IFERROR(INDEX($I$9:$I$54,MATCH($E124,$A$9:$A$54,0),0),"N/A")</f>
        <v>N/A</v>
      </c>
      <c r="X124" s="147" t="str" cm="1">
        <f t="array" ref="X124">IFERROR(INDEX($J$9:$J$54,MATCH($E124,$A$9:$A$54,0),0),"N/A")</f>
        <v>N/A</v>
      </c>
      <c r="Y124" s="152" t="str">
        <f t="shared" si="7"/>
        <v>N/A</v>
      </c>
      <c r="Z124" s="153" t="str">
        <f t="shared" si="8"/>
        <v>N/A</v>
      </c>
      <c r="AA124" s="70" t="str">
        <f>IFERROR(VLOOKUP('Input 1 - Schedule 1'!N71,'Input 1 - Schedule 1'!$I$7:$L$1009,4,FALSE),"")</f>
        <v/>
      </c>
      <c r="AB124" s="70"/>
      <c r="AS124" s="84" t="s">
        <v>20</v>
      </c>
    </row>
    <row r="125" spans="1:45" x14ac:dyDescent="0.3">
      <c r="A125" s="93">
        <f t="shared" si="9"/>
        <v>63</v>
      </c>
      <c r="B125" s="145">
        <f>'Input 2 - Inventory'!C70</f>
        <v>0</v>
      </c>
      <c r="C125" s="146">
        <f>'Input 1 - Schedule 1'!G72</f>
        <v>0</v>
      </c>
      <c r="D125" s="146" t="str">
        <f>IF(OR(LEFT(E125,5)= "Asset",LEFT(E125,5)="Other"),"N/A",'Input 1 - Schedule 1'!G72 &amp; " (Ins/Bank)")</f>
        <v>0 (Ins/Bank)</v>
      </c>
      <c r="E125" s="147">
        <f>'Input 2 - Inventory'!F70</f>
        <v>0</v>
      </c>
      <c r="F125" s="148" t="str">
        <f>'Input 2 - Inventory'!W70</f>
        <v/>
      </c>
      <c r="G125" s="148">
        <f>'Input 2 - Inventory'!R70</f>
        <v>0</v>
      </c>
      <c r="H125" s="148">
        <f>'Input 2 - Inventory'!AH70</f>
        <v>0</v>
      </c>
      <c r="I125" s="149">
        <f>'Input 2 - Inventory'!L70</f>
        <v>0</v>
      </c>
      <c r="J125" s="150">
        <f>'Input 2 - Inventory'!AB70</f>
        <v>0</v>
      </c>
      <c r="K125" s="147" t="str" cm="1">
        <f t="array" ref="K125">IFERROR(INDEX($C$9:$C$54,MATCH($E125,$A$9:$A$54,0),0),"N/A")</f>
        <v>N/A</v>
      </c>
      <c r="L125" s="151" t="str" cm="1">
        <f t="array" ref="L125">IFERROR(INDEX($D$9:$D$54,MATCH($E125,$A$9:$A$54,0),0),"N/A")</f>
        <v>N/A</v>
      </c>
      <c r="M125" s="152" t="str">
        <f t="shared" si="10"/>
        <v>N/A</v>
      </c>
      <c r="N125" s="153" t="str">
        <f t="shared" si="11"/>
        <v>N/A</v>
      </c>
      <c r="O125" s="147" t="str" cm="1">
        <f t="array" ref="O125">IFERROR(INDEX($E$9:$E$54,MATCH($E125,$A$9:$A$54,0),0),"N/A")</f>
        <v>N/A</v>
      </c>
      <c r="P125" s="151" t="str" cm="1">
        <f t="array" ref="P125">IFERROR(INDEX($F$9:$F$54,MATCH($E125,$A$9:$A$54,0),0),"N/A")</f>
        <v>N/A</v>
      </c>
      <c r="Q125" s="152" t="str">
        <f t="shared" si="12"/>
        <v>N/A</v>
      </c>
      <c r="R125" s="153" t="str">
        <f t="shared" si="13"/>
        <v>N/A</v>
      </c>
      <c r="S125" s="147" t="str" cm="1">
        <f t="array" ref="S125">IFERROR(INDEX($G$9:$G$54,MATCH($E125,$A$9:$A$54,0),0),"N/A")</f>
        <v>N/A</v>
      </c>
      <c r="T125" s="151" t="str" cm="1">
        <f t="array" ref="T125">IFERROR(INDEX($H$9:$H$54,MATCH($E125,$A$9:$A$54,0),0),"N/A")</f>
        <v>N/A</v>
      </c>
      <c r="U125" s="152" t="str">
        <f t="shared" si="5"/>
        <v>N/A</v>
      </c>
      <c r="V125" s="153" t="str">
        <f t="shared" si="6"/>
        <v>N/A</v>
      </c>
      <c r="W125" s="147" t="str" cm="1">
        <f t="array" ref="W125">IFERROR(INDEX($I$9:$I$54,MATCH($E125,$A$9:$A$54,0),0),"N/A")</f>
        <v>N/A</v>
      </c>
      <c r="X125" s="147" t="str" cm="1">
        <f t="array" ref="X125">IFERROR(INDEX($J$9:$J$54,MATCH($E125,$A$9:$A$54,0),0),"N/A")</f>
        <v>N/A</v>
      </c>
      <c r="Y125" s="152" t="str">
        <f t="shared" si="7"/>
        <v>N/A</v>
      </c>
      <c r="Z125" s="153" t="str">
        <f t="shared" si="8"/>
        <v>N/A</v>
      </c>
      <c r="AA125" s="70" t="str">
        <f>IFERROR(VLOOKUP('Input 1 - Schedule 1'!N72,'Input 1 - Schedule 1'!$I$7:$L$1009,4,FALSE),"")</f>
        <v/>
      </c>
      <c r="AB125" s="70"/>
      <c r="AS125" s="84" t="s">
        <v>20</v>
      </c>
    </row>
    <row r="126" spans="1:45" x14ac:dyDescent="0.3">
      <c r="A126" s="93">
        <f t="shared" si="9"/>
        <v>64</v>
      </c>
      <c r="B126" s="145">
        <f>'Input 2 - Inventory'!C71</f>
        <v>0</v>
      </c>
      <c r="C126" s="146">
        <f>'Input 1 - Schedule 1'!G73</f>
        <v>0</v>
      </c>
      <c r="D126" s="146" t="str">
        <f>IF(OR(LEFT(E126,5)= "Asset",LEFT(E126,5)="Other"),"N/A",'Input 1 - Schedule 1'!G73 &amp; " (Ins/Bank)")</f>
        <v>0 (Ins/Bank)</v>
      </c>
      <c r="E126" s="147">
        <f>'Input 2 - Inventory'!F71</f>
        <v>0</v>
      </c>
      <c r="F126" s="148" t="str">
        <f>'Input 2 - Inventory'!W71</f>
        <v/>
      </c>
      <c r="G126" s="148">
        <f>'Input 2 - Inventory'!R71</f>
        <v>0</v>
      </c>
      <c r="H126" s="148">
        <f>'Input 2 - Inventory'!AH71</f>
        <v>0</v>
      </c>
      <c r="I126" s="149">
        <f>'Input 2 - Inventory'!L71</f>
        <v>0</v>
      </c>
      <c r="J126" s="150">
        <f>'Input 2 - Inventory'!AB71</f>
        <v>0</v>
      </c>
      <c r="K126" s="147" t="str" cm="1">
        <f t="array" ref="K126">IFERROR(INDEX($C$9:$C$54,MATCH($E126,$A$9:$A$54,0),0),"N/A")</f>
        <v>N/A</v>
      </c>
      <c r="L126" s="151" t="str" cm="1">
        <f t="array" ref="L126">IFERROR(INDEX($D$9:$D$54,MATCH($E126,$A$9:$A$54,0),0),"N/A")</f>
        <v>N/A</v>
      </c>
      <c r="M126" s="152" t="str">
        <f t="shared" si="10"/>
        <v>N/A</v>
      </c>
      <c r="N126" s="153" t="str">
        <f t="shared" si="11"/>
        <v>N/A</v>
      </c>
      <c r="O126" s="147" t="str" cm="1">
        <f t="array" ref="O126">IFERROR(INDEX($E$9:$E$54,MATCH($E126,$A$9:$A$54,0),0),"N/A")</f>
        <v>N/A</v>
      </c>
      <c r="P126" s="151" t="str" cm="1">
        <f t="array" ref="P126">IFERROR(INDEX($F$9:$F$54,MATCH($E126,$A$9:$A$54,0),0),"N/A")</f>
        <v>N/A</v>
      </c>
      <c r="Q126" s="152" t="str">
        <f t="shared" si="12"/>
        <v>N/A</v>
      </c>
      <c r="R126" s="153" t="str">
        <f t="shared" si="13"/>
        <v>N/A</v>
      </c>
      <c r="S126" s="147" t="str" cm="1">
        <f t="array" ref="S126">IFERROR(INDEX($G$9:$G$54,MATCH($E126,$A$9:$A$54,0),0),"N/A")</f>
        <v>N/A</v>
      </c>
      <c r="T126" s="151" t="str" cm="1">
        <f t="array" ref="T126">IFERROR(INDEX($H$9:$H$54,MATCH($E126,$A$9:$A$54,0),0),"N/A")</f>
        <v>N/A</v>
      </c>
      <c r="U126" s="152" t="str">
        <f t="shared" ref="U126:U189" si="14">IF(T126="N/A","N/A",MAX(0,IF(OR(S126="XS Scalar",S126="Pure Scalar"),$H126*T126,IF(S126="Carrying Value",T126*$G126,$F126*T126))))</f>
        <v>N/A</v>
      </c>
      <c r="V126" s="153" t="str">
        <f t="shared" ref="V126:V189" si="15">IF(T126="N/A","N/A",IF(S126="XS Scalar",$G126-($H126-U126),$G126))</f>
        <v>N/A</v>
      </c>
      <c r="W126" s="147" t="str" cm="1">
        <f t="array" ref="W126">IFERROR(INDEX($I$9:$I$54,MATCH($E126,$A$9:$A$54,0),0),"N/A")</f>
        <v>N/A</v>
      </c>
      <c r="X126" s="147" t="str" cm="1">
        <f t="array" ref="X126">IFERROR(INDEX($J$9:$J$54,MATCH($E126,$A$9:$A$54,0),0),"N/A")</f>
        <v>N/A</v>
      </c>
      <c r="Y126" s="152" t="str">
        <f t="shared" ref="Y126:Y189" si="16">IF(X126="N/A","N/A",MAX(0,IF(OR(W126="XS Scalar",W126="Pure Scalar"),$H126*X126,IF(W126="Carrying Value",X126*$G126,$F126*X126))))</f>
        <v>N/A</v>
      </c>
      <c r="Z126" s="153" t="str">
        <f t="shared" ref="Z126:Z189" si="17">IF(X126="N/A","N/A",IF(W126="XS Scalar",$G126-($H126-Y126),$G126))</f>
        <v>N/A</v>
      </c>
      <c r="AA126" s="70" t="str">
        <f>IFERROR(VLOOKUP('Input 1 - Schedule 1'!N73,'Input 1 - Schedule 1'!$I$7:$L$1009,4,FALSE),"")</f>
        <v/>
      </c>
      <c r="AB126" s="70"/>
      <c r="AS126" s="84" t="s">
        <v>20</v>
      </c>
    </row>
    <row r="127" spans="1:45" x14ac:dyDescent="0.3">
      <c r="A127" s="93">
        <f t="shared" si="9"/>
        <v>65</v>
      </c>
      <c r="B127" s="145">
        <f>'Input 2 - Inventory'!C72</f>
        <v>0</v>
      </c>
      <c r="C127" s="146">
        <f>'Input 1 - Schedule 1'!G74</f>
        <v>0</v>
      </c>
      <c r="D127" s="146" t="str">
        <f>IF(OR(LEFT(E127,5)= "Asset",LEFT(E127,5)="Other"),"N/A",'Input 1 - Schedule 1'!G74 &amp; " (Ins/Bank)")</f>
        <v>0 (Ins/Bank)</v>
      </c>
      <c r="E127" s="147">
        <f>'Input 2 - Inventory'!F72</f>
        <v>0</v>
      </c>
      <c r="F127" s="148" t="str">
        <f>'Input 2 - Inventory'!W72</f>
        <v/>
      </c>
      <c r="G127" s="148">
        <f>'Input 2 - Inventory'!R72</f>
        <v>0</v>
      </c>
      <c r="H127" s="148">
        <f>'Input 2 - Inventory'!AH72</f>
        <v>0</v>
      </c>
      <c r="I127" s="149">
        <f>'Input 2 - Inventory'!L72</f>
        <v>0</v>
      </c>
      <c r="J127" s="150">
        <f>'Input 2 - Inventory'!AB72</f>
        <v>0</v>
      </c>
      <c r="K127" s="147" t="str" cm="1">
        <f t="array" ref="K127">IFERROR(INDEX($C$9:$C$54,MATCH($E127,$A$9:$A$54,0),0),"N/A")</f>
        <v>N/A</v>
      </c>
      <c r="L127" s="151" t="str" cm="1">
        <f t="array" ref="L127">IFERROR(INDEX($D$9:$D$54,MATCH($E127,$A$9:$A$54,0),0),"N/A")</f>
        <v>N/A</v>
      </c>
      <c r="M127" s="152" t="str">
        <f t="shared" si="10"/>
        <v>N/A</v>
      </c>
      <c r="N127" s="153" t="str">
        <f t="shared" si="11"/>
        <v>N/A</v>
      </c>
      <c r="O127" s="147" t="str" cm="1">
        <f t="array" ref="O127">IFERROR(INDEX($E$9:$E$54,MATCH($E127,$A$9:$A$54,0),0),"N/A")</f>
        <v>N/A</v>
      </c>
      <c r="P127" s="151" t="str" cm="1">
        <f t="array" ref="P127">IFERROR(INDEX($F$9:$F$54,MATCH($E127,$A$9:$A$54,0),0),"N/A")</f>
        <v>N/A</v>
      </c>
      <c r="Q127" s="152" t="str">
        <f t="shared" si="12"/>
        <v>N/A</v>
      </c>
      <c r="R127" s="153" t="str">
        <f t="shared" si="13"/>
        <v>N/A</v>
      </c>
      <c r="S127" s="147" t="str" cm="1">
        <f t="array" ref="S127">IFERROR(INDEX($G$9:$G$54,MATCH($E127,$A$9:$A$54,0),0),"N/A")</f>
        <v>N/A</v>
      </c>
      <c r="T127" s="151" t="str" cm="1">
        <f t="array" ref="T127">IFERROR(INDEX($H$9:$H$54,MATCH($E127,$A$9:$A$54,0),0),"N/A")</f>
        <v>N/A</v>
      </c>
      <c r="U127" s="152" t="str">
        <f t="shared" si="14"/>
        <v>N/A</v>
      </c>
      <c r="V127" s="153" t="str">
        <f t="shared" si="15"/>
        <v>N/A</v>
      </c>
      <c r="W127" s="147" t="str" cm="1">
        <f t="array" ref="W127">IFERROR(INDEX($I$9:$I$54,MATCH($E127,$A$9:$A$54,0),0),"N/A")</f>
        <v>N/A</v>
      </c>
      <c r="X127" s="147" t="str" cm="1">
        <f t="array" ref="X127">IFERROR(INDEX($J$9:$J$54,MATCH($E127,$A$9:$A$54,0),0),"N/A")</f>
        <v>N/A</v>
      </c>
      <c r="Y127" s="152" t="str">
        <f t="shared" si="16"/>
        <v>N/A</v>
      </c>
      <c r="Z127" s="153" t="str">
        <f t="shared" si="17"/>
        <v>N/A</v>
      </c>
      <c r="AA127" s="70" t="str">
        <f>IFERROR(VLOOKUP('Input 1 - Schedule 1'!N74,'Input 1 - Schedule 1'!$I$7:$L$1009,4,FALSE),"")</f>
        <v/>
      </c>
      <c r="AB127" s="70"/>
      <c r="AS127" s="84" t="s">
        <v>20</v>
      </c>
    </row>
    <row r="128" spans="1:45" x14ac:dyDescent="0.3">
      <c r="A128" s="93">
        <f t="shared" si="9"/>
        <v>66</v>
      </c>
      <c r="B128" s="145">
        <f>'Input 2 - Inventory'!C73</f>
        <v>0</v>
      </c>
      <c r="C128" s="146">
        <f>'Input 1 - Schedule 1'!G75</f>
        <v>0</v>
      </c>
      <c r="D128" s="146" t="str">
        <f>IF(OR(LEFT(E128,5)= "Asset",LEFT(E128,5)="Other"),"N/A",'Input 1 - Schedule 1'!G75 &amp; " (Ins/Bank)")</f>
        <v>0 (Ins/Bank)</v>
      </c>
      <c r="E128" s="147">
        <f>'Input 2 - Inventory'!F73</f>
        <v>0</v>
      </c>
      <c r="F128" s="148" t="str">
        <f>'Input 2 - Inventory'!W73</f>
        <v/>
      </c>
      <c r="G128" s="148">
        <f>'Input 2 - Inventory'!R73</f>
        <v>0</v>
      </c>
      <c r="H128" s="148">
        <f>'Input 2 - Inventory'!AH73</f>
        <v>0</v>
      </c>
      <c r="I128" s="149">
        <f>'Input 2 - Inventory'!L73</f>
        <v>0</v>
      </c>
      <c r="J128" s="150">
        <f>'Input 2 - Inventory'!AB73</f>
        <v>0</v>
      </c>
      <c r="K128" s="147" t="str" cm="1">
        <f t="array" ref="K128">IFERROR(INDEX($C$9:$C$54,MATCH($E128,$A$9:$A$54,0),0),"N/A")</f>
        <v>N/A</v>
      </c>
      <c r="L128" s="151" t="str" cm="1">
        <f t="array" ref="L128">IFERROR(INDEX($D$9:$D$54,MATCH($E128,$A$9:$A$54,0),0),"N/A")</f>
        <v>N/A</v>
      </c>
      <c r="M128" s="152" t="str">
        <f t="shared" si="10"/>
        <v>N/A</v>
      </c>
      <c r="N128" s="153" t="str">
        <f t="shared" si="11"/>
        <v>N/A</v>
      </c>
      <c r="O128" s="147" t="str" cm="1">
        <f t="array" ref="O128">IFERROR(INDEX($E$9:$E$54,MATCH($E128,$A$9:$A$54,0),0),"N/A")</f>
        <v>N/A</v>
      </c>
      <c r="P128" s="151" t="str" cm="1">
        <f t="array" ref="P128">IFERROR(INDEX($F$9:$F$54,MATCH($E128,$A$9:$A$54,0),0),"N/A")</f>
        <v>N/A</v>
      </c>
      <c r="Q128" s="152" t="str">
        <f t="shared" si="12"/>
        <v>N/A</v>
      </c>
      <c r="R128" s="153" t="str">
        <f t="shared" si="13"/>
        <v>N/A</v>
      </c>
      <c r="S128" s="147" t="str" cm="1">
        <f t="array" ref="S128">IFERROR(INDEX($G$9:$G$54,MATCH($E128,$A$9:$A$54,0),0),"N/A")</f>
        <v>N/A</v>
      </c>
      <c r="T128" s="151" t="str" cm="1">
        <f t="array" ref="T128">IFERROR(INDEX($H$9:$H$54,MATCH($E128,$A$9:$A$54,0),0),"N/A")</f>
        <v>N/A</v>
      </c>
      <c r="U128" s="152" t="str">
        <f t="shared" si="14"/>
        <v>N/A</v>
      </c>
      <c r="V128" s="153" t="str">
        <f t="shared" si="15"/>
        <v>N/A</v>
      </c>
      <c r="W128" s="147" t="str" cm="1">
        <f t="array" ref="W128">IFERROR(INDEX($I$9:$I$54,MATCH($E128,$A$9:$A$54,0),0),"N/A")</f>
        <v>N/A</v>
      </c>
      <c r="X128" s="147" t="str" cm="1">
        <f t="array" ref="X128">IFERROR(INDEX($J$9:$J$54,MATCH($E128,$A$9:$A$54,0),0),"N/A")</f>
        <v>N/A</v>
      </c>
      <c r="Y128" s="152" t="str">
        <f t="shared" si="16"/>
        <v>N/A</v>
      </c>
      <c r="Z128" s="153" t="str">
        <f t="shared" si="17"/>
        <v>N/A</v>
      </c>
      <c r="AA128" s="70" t="str">
        <f>IFERROR(VLOOKUP('Input 1 - Schedule 1'!N75,'Input 1 - Schedule 1'!$I$7:$L$1009,4,FALSE),"")</f>
        <v/>
      </c>
      <c r="AB128" s="70"/>
      <c r="AS128" s="84" t="s">
        <v>20</v>
      </c>
    </row>
    <row r="129" spans="1:45" x14ac:dyDescent="0.3">
      <c r="A129" s="93">
        <f t="shared" si="9"/>
        <v>67</v>
      </c>
      <c r="B129" s="145">
        <f>'Input 2 - Inventory'!C74</f>
        <v>0</v>
      </c>
      <c r="C129" s="146">
        <f>'Input 1 - Schedule 1'!G76</f>
        <v>0</v>
      </c>
      <c r="D129" s="146" t="str">
        <f>IF(OR(LEFT(E129,5)= "Asset",LEFT(E129,5)="Other"),"N/A",'Input 1 - Schedule 1'!G76 &amp; " (Ins/Bank)")</f>
        <v>0 (Ins/Bank)</v>
      </c>
      <c r="E129" s="147">
        <f>'Input 2 - Inventory'!F74</f>
        <v>0</v>
      </c>
      <c r="F129" s="148" t="str">
        <f>'Input 2 - Inventory'!W74</f>
        <v/>
      </c>
      <c r="G129" s="148">
        <f>'Input 2 - Inventory'!R74</f>
        <v>0</v>
      </c>
      <c r="H129" s="148">
        <f>'Input 2 - Inventory'!AH74</f>
        <v>0</v>
      </c>
      <c r="I129" s="149">
        <f>'Input 2 - Inventory'!L74</f>
        <v>0</v>
      </c>
      <c r="J129" s="150">
        <f>'Input 2 - Inventory'!AB74</f>
        <v>0</v>
      </c>
      <c r="K129" s="147" t="str" cm="1">
        <f t="array" ref="K129">IFERROR(INDEX($C$9:$C$54,MATCH($E129,$A$9:$A$54,0),0),"N/A")</f>
        <v>N/A</v>
      </c>
      <c r="L129" s="151" t="str" cm="1">
        <f t="array" ref="L129">IFERROR(INDEX($D$9:$D$54,MATCH($E129,$A$9:$A$54,0),0),"N/A")</f>
        <v>N/A</v>
      </c>
      <c r="M129" s="152" t="str">
        <f t="shared" si="10"/>
        <v>N/A</v>
      </c>
      <c r="N129" s="153" t="str">
        <f t="shared" si="11"/>
        <v>N/A</v>
      </c>
      <c r="O129" s="147" t="str" cm="1">
        <f t="array" ref="O129">IFERROR(INDEX($E$9:$E$54,MATCH($E129,$A$9:$A$54,0),0),"N/A")</f>
        <v>N/A</v>
      </c>
      <c r="P129" s="151" t="str" cm="1">
        <f t="array" ref="P129">IFERROR(INDEX($F$9:$F$54,MATCH($E129,$A$9:$A$54,0),0),"N/A")</f>
        <v>N/A</v>
      </c>
      <c r="Q129" s="152" t="str">
        <f t="shared" si="12"/>
        <v>N/A</v>
      </c>
      <c r="R129" s="153" t="str">
        <f t="shared" si="13"/>
        <v>N/A</v>
      </c>
      <c r="S129" s="147" t="str" cm="1">
        <f t="array" ref="S129">IFERROR(INDEX($G$9:$G$54,MATCH($E129,$A$9:$A$54,0),0),"N/A")</f>
        <v>N/A</v>
      </c>
      <c r="T129" s="151" t="str" cm="1">
        <f t="array" ref="T129">IFERROR(INDEX($H$9:$H$54,MATCH($E129,$A$9:$A$54,0),0),"N/A")</f>
        <v>N/A</v>
      </c>
      <c r="U129" s="152" t="str">
        <f t="shared" si="14"/>
        <v>N/A</v>
      </c>
      <c r="V129" s="153" t="str">
        <f t="shared" si="15"/>
        <v>N/A</v>
      </c>
      <c r="W129" s="147" t="str" cm="1">
        <f t="array" ref="W129">IFERROR(INDEX($I$9:$I$54,MATCH($E129,$A$9:$A$54,0),0),"N/A")</f>
        <v>N/A</v>
      </c>
      <c r="X129" s="147" t="str" cm="1">
        <f t="array" ref="X129">IFERROR(INDEX($J$9:$J$54,MATCH($E129,$A$9:$A$54,0),0),"N/A")</f>
        <v>N/A</v>
      </c>
      <c r="Y129" s="152" t="str">
        <f t="shared" si="16"/>
        <v>N/A</v>
      </c>
      <c r="Z129" s="153" t="str">
        <f t="shared" si="17"/>
        <v>N/A</v>
      </c>
      <c r="AA129" s="70" t="str">
        <f>IFERROR(VLOOKUP('Input 1 - Schedule 1'!N76,'Input 1 - Schedule 1'!$I$7:$L$1009,4,FALSE),"")</f>
        <v/>
      </c>
      <c r="AB129" s="70"/>
      <c r="AS129" s="84" t="s">
        <v>20</v>
      </c>
    </row>
    <row r="130" spans="1:45" x14ac:dyDescent="0.3">
      <c r="A130" s="93">
        <f t="shared" si="9"/>
        <v>68</v>
      </c>
      <c r="B130" s="145">
        <f>'Input 2 - Inventory'!C75</f>
        <v>0</v>
      </c>
      <c r="C130" s="146">
        <f>'Input 1 - Schedule 1'!G77</f>
        <v>0</v>
      </c>
      <c r="D130" s="146" t="str">
        <f>IF(OR(LEFT(E130,5)= "Asset",LEFT(E130,5)="Other"),"N/A",'Input 1 - Schedule 1'!G77 &amp; " (Ins/Bank)")</f>
        <v>0 (Ins/Bank)</v>
      </c>
      <c r="E130" s="147">
        <f>'Input 2 - Inventory'!F75</f>
        <v>0</v>
      </c>
      <c r="F130" s="148" t="str">
        <f>'Input 2 - Inventory'!W75</f>
        <v/>
      </c>
      <c r="G130" s="148">
        <f>'Input 2 - Inventory'!R75</f>
        <v>0</v>
      </c>
      <c r="H130" s="148">
        <f>'Input 2 - Inventory'!AH75</f>
        <v>0</v>
      </c>
      <c r="I130" s="149">
        <f>'Input 2 - Inventory'!L75</f>
        <v>0</v>
      </c>
      <c r="J130" s="150">
        <f>'Input 2 - Inventory'!AB75</f>
        <v>0</v>
      </c>
      <c r="K130" s="147" t="str" cm="1">
        <f t="array" ref="K130">IFERROR(INDEX($C$9:$C$54,MATCH($E130,$A$9:$A$54,0),0),"N/A")</f>
        <v>N/A</v>
      </c>
      <c r="L130" s="151" t="str" cm="1">
        <f t="array" ref="L130">IFERROR(INDEX($D$9:$D$54,MATCH($E130,$A$9:$A$54,0),0),"N/A")</f>
        <v>N/A</v>
      </c>
      <c r="M130" s="152" t="str">
        <f t="shared" ref="M130:M193" si="18">IF(L130="N/A","N/A",MAX(0,IF(OR(K130="XS Scalar",K130="Pure Scalar"),$H130*L130,IF(K130="Carrying Value",L130*$G130,$F130*L130))))</f>
        <v>N/A</v>
      </c>
      <c r="N130" s="153" t="str">
        <f t="shared" ref="N130:N193" si="19">IF(L130="N/A","N/A",IF(K130="XS Scalar",$G130-($H130-M130),$G130))</f>
        <v>N/A</v>
      </c>
      <c r="O130" s="147" t="str" cm="1">
        <f t="array" ref="O130">IFERROR(INDEX($E$9:$E$54,MATCH($E130,$A$9:$A$54,0),0),"N/A")</f>
        <v>N/A</v>
      </c>
      <c r="P130" s="151" t="str" cm="1">
        <f t="array" ref="P130">IFERROR(INDEX($F$9:$F$54,MATCH($E130,$A$9:$A$54,0),0),"N/A")</f>
        <v>N/A</v>
      </c>
      <c r="Q130" s="152" t="str">
        <f t="shared" ref="Q130:Q193" si="20">IF(P130="N/A","N/A",MAX(0,IF(OR(O130="XS Scalar",O130="Pure Scalar"),$H130*P130,IF(O130="Carrying Value",P130*$G130,$F130*P130))))</f>
        <v>N/A</v>
      </c>
      <c r="R130" s="153" t="str">
        <f t="shared" ref="R130:R193" si="21">IF(P130="N/A","N/A",IF(O130="XS Scalar",$G130-($H130-Q130),$G130))</f>
        <v>N/A</v>
      </c>
      <c r="S130" s="147" t="str" cm="1">
        <f t="array" ref="S130">IFERROR(INDEX($G$9:$G$54,MATCH($E130,$A$9:$A$54,0),0),"N/A")</f>
        <v>N/A</v>
      </c>
      <c r="T130" s="151" t="str" cm="1">
        <f t="array" ref="T130">IFERROR(INDEX($H$9:$H$54,MATCH($E130,$A$9:$A$54,0),0),"N/A")</f>
        <v>N/A</v>
      </c>
      <c r="U130" s="152" t="str">
        <f t="shared" si="14"/>
        <v>N/A</v>
      </c>
      <c r="V130" s="153" t="str">
        <f t="shared" si="15"/>
        <v>N/A</v>
      </c>
      <c r="W130" s="147" t="str" cm="1">
        <f t="array" ref="W130">IFERROR(INDEX($I$9:$I$54,MATCH($E130,$A$9:$A$54,0),0),"N/A")</f>
        <v>N/A</v>
      </c>
      <c r="X130" s="147" t="str" cm="1">
        <f t="array" ref="X130">IFERROR(INDEX($J$9:$J$54,MATCH($E130,$A$9:$A$54,0),0),"N/A")</f>
        <v>N/A</v>
      </c>
      <c r="Y130" s="152" t="str">
        <f t="shared" si="16"/>
        <v>N/A</v>
      </c>
      <c r="Z130" s="153" t="str">
        <f t="shared" si="17"/>
        <v>N/A</v>
      </c>
      <c r="AA130" s="70" t="str">
        <f>IFERROR(VLOOKUP('Input 1 - Schedule 1'!N77,'Input 1 - Schedule 1'!$I$7:$L$1009,4,FALSE),"")</f>
        <v/>
      </c>
      <c r="AB130" s="70"/>
      <c r="AS130" s="84" t="s">
        <v>20</v>
      </c>
    </row>
    <row r="131" spans="1:45" x14ac:dyDescent="0.3">
      <c r="A131" s="93">
        <f t="shared" si="9"/>
        <v>69</v>
      </c>
      <c r="B131" s="145">
        <f>'Input 2 - Inventory'!C76</f>
        <v>0</v>
      </c>
      <c r="C131" s="146">
        <f>'Input 1 - Schedule 1'!G78</f>
        <v>0</v>
      </c>
      <c r="D131" s="146" t="str">
        <f>IF(OR(LEFT(E131,5)= "Asset",LEFT(E131,5)="Other"),"N/A",'Input 1 - Schedule 1'!G78 &amp; " (Ins/Bank)")</f>
        <v>0 (Ins/Bank)</v>
      </c>
      <c r="E131" s="147">
        <f>'Input 2 - Inventory'!F76</f>
        <v>0</v>
      </c>
      <c r="F131" s="148" t="str">
        <f>'Input 2 - Inventory'!W76</f>
        <v/>
      </c>
      <c r="G131" s="148">
        <f>'Input 2 - Inventory'!R76</f>
        <v>0</v>
      </c>
      <c r="H131" s="148">
        <f>'Input 2 - Inventory'!AH76</f>
        <v>0</v>
      </c>
      <c r="I131" s="149">
        <f>'Input 2 - Inventory'!L76</f>
        <v>0</v>
      </c>
      <c r="J131" s="150">
        <f>'Input 2 - Inventory'!AB76</f>
        <v>0</v>
      </c>
      <c r="K131" s="147" t="str" cm="1">
        <f t="array" ref="K131">IFERROR(INDEX($C$9:$C$54,MATCH($E131,$A$9:$A$54,0),0),"N/A")</f>
        <v>N/A</v>
      </c>
      <c r="L131" s="151" t="str" cm="1">
        <f t="array" ref="L131">IFERROR(INDEX($D$9:$D$54,MATCH($E131,$A$9:$A$54,0),0),"N/A")</f>
        <v>N/A</v>
      </c>
      <c r="M131" s="152" t="str">
        <f t="shared" si="18"/>
        <v>N/A</v>
      </c>
      <c r="N131" s="153" t="str">
        <f t="shared" si="19"/>
        <v>N/A</v>
      </c>
      <c r="O131" s="147" t="str" cm="1">
        <f t="array" ref="O131">IFERROR(INDEX($E$9:$E$54,MATCH($E131,$A$9:$A$54,0),0),"N/A")</f>
        <v>N/A</v>
      </c>
      <c r="P131" s="151" t="str" cm="1">
        <f t="array" ref="P131">IFERROR(INDEX($F$9:$F$54,MATCH($E131,$A$9:$A$54,0),0),"N/A")</f>
        <v>N/A</v>
      </c>
      <c r="Q131" s="152" t="str">
        <f t="shared" si="20"/>
        <v>N/A</v>
      </c>
      <c r="R131" s="153" t="str">
        <f t="shared" si="21"/>
        <v>N/A</v>
      </c>
      <c r="S131" s="147" t="str" cm="1">
        <f t="array" ref="S131">IFERROR(INDEX($G$9:$G$54,MATCH($E131,$A$9:$A$54,0),0),"N/A")</f>
        <v>N/A</v>
      </c>
      <c r="T131" s="151" t="str" cm="1">
        <f t="array" ref="T131">IFERROR(INDEX($H$9:$H$54,MATCH($E131,$A$9:$A$54,0),0),"N/A")</f>
        <v>N/A</v>
      </c>
      <c r="U131" s="152" t="str">
        <f t="shared" si="14"/>
        <v>N/A</v>
      </c>
      <c r="V131" s="153" t="str">
        <f t="shared" si="15"/>
        <v>N/A</v>
      </c>
      <c r="W131" s="147" t="str" cm="1">
        <f t="array" ref="W131">IFERROR(INDEX($I$9:$I$54,MATCH($E131,$A$9:$A$54,0),0),"N/A")</f>
        <v>N/A</v>
      </c>
      <c r="X131" s="147" t="str" cm="1">
        <f t="array" ref="X131">IFERROR(INDEX($J$9:$J$54,MATCH($E131,$A$9:$A$54,0),0),"N/A")</f>
        <v>N/A</v>
      </c>
      <c r="Y131" s="152" t="str">
        <f t="shared" si="16"/>
        <v>N/A</v>
      </c>
      <c r="Z131" s="153" t="str">
        <f t="shared" si="17"/>
        <v>N/A</v>
      </c>
      <c r="AA131" s="70" t="str">
        <f>IFERROR(VLOOKUP('Input 1 - Schedule 1'!N78,'Input 1 - Schedule 1'!$I$7:$L$1009,4,FALSE),"")</f>
        <v/>
      </c>
      <c r="AB131" s="70"/>
      <c r="AS131" s="84" t="s">
        <v>20</v>
      </c>
    </row>
    <row r="132" spans="1:45" x14ac:dyDescent="0.3">
      <c r="A132" s="93">
        <f t="shared" si="9"/>
        <v>70</v>
      </c>
      <c r="B132" s="145">
        <f>'Input 2 - Inventory'!C77</f>
        <v>0</v>
      </c>
      <c r="C132" s="146">
        <f>'Input 1 - Schedule 1'!G79</f>
        <v>0</v>
      </c>
      <c r="D132" s="146" t="str">
        <f>IF(OR(LEFT(E132,5)= "Asset",LEFT(E132,5)="Other"),"N/A",'Input 1 - Schedule 1'!G79 &amp; " (Ins/Bank)")</f>
        <v>0 (Ins/Bank)</v>
      </c>
      <c r="E132" s="147">
        <f>'Input 2 - Inventory'!F77</f>
        <v>0</v>
      </c>
      <c r="F132" s="148" t="str">
        <f>'Input 2 - Inventory'!W77</f>
        <v/>
      </c>
      <c r="G132" s="148">
        <f>'Input 2 - Inventory'!R77</f>
        <v>0</v>
      </c>
      <c r="H132" s="148">
        <f>'Input 2 - Inventory'!AH77</f>
        <v>0</v>
      </c>
      <c r="I132" s="149">
        <f>'Input 2 - Inventory'!L77</f>
        <v>0</v>
      </c>
      <c r="J132" s="150">
        <f>'Input 2 - Inventory'!AB77</f>
        <v>0</v>
      </c>
      <c r="K132" s="147" t="str" cm="1">
        <f t="array" ref="K132">IFERROR(INDEX($C$9:$C$54,MATCH($E132,$A$9:$A$54,0),0),"N/A")</f>
        <v>N/A</v>
      </c>
      <c r="L132" s="151" t="str" cm="1">
        <f t="array" ref="L132">IFERROR(INDEX($D$9:$D$54,MATCH($E132,$A$9:$A$54,0),0),"N/A")</f>
        <v>N/A</v>
      </c>
      <c r="M132" s="152" t="str">
        <f t="shared" si="18"/>
        <v>N/A</v>
      </c>
      <c r="N132" s="153" t="str">
        <f t="shared" si="19"/>
        <v>N/A</v>
      </c>
      <c r="O132" s="147" t="str" cm="1">
        <f t="array" ref="O132">IFERROR(INDEX($E$9:$E$54,MATCH($E132,$A$9:$A$54,0),0),"N/A")</f>
        <v>N/A</v>
      </c>
      <c r="P132" s="151" t="str" cm="1">
        <f t="array" ref="P132">IFERROR(INDEX($F$9:$F$54,MATCH($E132,$A$9:$A$54,0),0),"N/A")</f>
        <v>N/A</v>
      </c>
      <c r="Q132" s="152" t="str">
        <f t="shared" si="20"/>
        <v>N/A</v>
      </c>
      <c r="R132" s="153" t="str">
        <f t="shared" si="21"/>
        <v>N/A</v>
      </c>
      <c r="S132" s="147" t="str" cm="1">
        <f t="array" ref="S132">IFERROR(INDEX($G$9:$G$54,MATCH($E132,$A$9:$A$54,0),0),"N/A")</f>
        <v>N/A</v>
      </c>
      <c r="T132" s="151" t="str" cm="1">
        <f t="array" ref="T132">IFERROR(INDEX($H$9:$H$54,MATCH($E132,$A$9:$A$54,0),0),"N/A")</f>
        <v>N/A</v>
      </c>
      <c r="U132" s="152" t="str">
        <f t="shared" si="14"/>
        <v>N/A</v>
      </c>
      <c r="V132" s="153" t="str">
        <f t="shared" si="15"/>
        <v>N/A</v>
      </c>
      <c r="W132" s="147" t="str" cm="1">
        <f t="array" ref="W132">IFERROR(INDEX($I$9:$I$54,MATCH($E132,$A$9:$A$54,0),0),"N/A")</f>
        <v>N/A</v>
      </c>
      <c r="X132" s="147" t="str" cm="1">
        <f t="array" ref="X132">IFERROR(INDEX($J$9:$J$54,MATCH($E132,$A$9:$A$54,0),0),"N/A")</f>
        <v>N/A</v>
      </c>
      <c r="Y132" s="152" t="str">
        <f t="shared" si="16"/>
        <v>N/A</v>
      </c>
      <c r="Z132" s="153" t="str">
        <f t="shared" si="17"/>
        <v>N/A</v>
      </c>
      <c r="AA132" s="70" t="str">
        <f>IFERROR(VLOOKUP('Input 1 - Schedule 1'!N79,'Input 1 - Schedule 1'!$I$7:$L$1009,4,FALSE),"")</f>
        <v/>
      </c>
      <c r="AB132" s="70"/>
      <c r="AS132" s="84" t="s">
        <v>20</v>
      </c>
    </row>
    <row r="133" spans="1:45" x14ac:dyDescent="0.3">
      <c r="A133" s="93">
        <f t="shared" si="9"/>
        <v>71</v>
      </c>
      <c r="B133" s="145">
        <f>'Input 2 - Inventory'!C78</f>
        <v>0</v>
      </c>
      <c r="C133" s="146">
        <f>'Input 1 - Schedule 1'!G80</f>
        <v>0</v>
      </c>
      <c r="D133" s="146" t="str">
        <f>IF(OR(LEFT(E133,5)= "Asset",LEFT(E133,5)="Other"),"N/A",'Input 1 - Schedule 1'!G80 &amp; " (Ins/Bank)")</f>
        <v>0 (Ins/Bank)</v>
      </c>
      <c r="E133" s="147">
        <f>'Input 2 - Inventory'!F78</f>
        <v>0</v>
      </c>
      <c r="F133" s="148" t="str">
        <f>'Input 2 - Inventory'!W78</f>
        <v/>
      </c>
      <c r="G133" s="148">
        <f>'Input 2 - Inventory'!R78</f>
        <v>0</v>
      </c>
      <c r="H133" s="148">
        <f>'Input 2 - Inventory'!AH78</f>
        <v>0</v>
      </c>
      <c r="I133" s="149">
        <f>'Input 2 - Inventory'!L78</f>
        <v>0</v>
      </c>
      <c r="J133" s="150">
        <f>'Input 2 - Inventory'!AB78</f>
        <v>0</v>
      </c>
      <c r="K133" s="147" t="str" cm="1">
        <f t="array" ref="K133">IFERROR(INDEX($C$9:$C$54,MATCH($E133,$A$9:$A$54,0),0),"N/A")</f>
        <v>N/A</v>
      </c>
      <c r="L133" s="151" t="str" cm="1">
        <f t="array" ref="L133">IFERROR(INDEX($D$9:$D$54,MATCH($E133,$A$9:$A$54,0),0),"N/A")</f>
        <v>N/A</v>
      </c>
      <c r="M133" s="152" t="str">
        <f t="shared" si="18"/>
        <v>N/A</v>
      </c>
      <c r="N133" s="153" t="str">
        <f t="shared" si="19"/>
        <v>N/A</v>
      </c>
      <c r="O133" s="147" t="str" cm="1">
        <f t="array" ref="O133">IFERROR(INDEX($E$9:$E$54,MATCH($E133,$A$9:$A$54,0),0),"N/A")</f>
        <v>N/A</v>
      </c>
      <c r="P133" s="151" t="str" cm="1">
        <f t="array" ref="P133">IFERROR(INDEX($F$9:$F$54,MATCH($E133,$A$9:$A$54,0),0),"N/A")</f>
        <v>N/A</v>
      </c>
      <c r="Q133" s="152" t="str">
        <f t="shared" si="20"/>
        <v>N/A</v>
      </c>
      <c r="R133" s="153" t="str">
        <f t="shared" si="21"/>
        <v>N/A</v>
      </c>
      <c r="S133" s="147" t="str" cm="1">
        <f t="array" ref="S133">IFERROR(INDEX($G$9:$G$54,MATCH($E133,$A$9:$A$54,0),0),"N/A")</f>
        <v>N/A</v>
      </c>
      <c r="T133" s="151" t="str" cm="1">
        <f t="array" ref="T133">IFERROR(INDEX($H$9:$H$54,MATCH($E133,$A$9:$A$54,0),0),"N/A")</f>
        <v>N/A</v>
      </c>
      <c r="U133" s="152" t="str">
        <f t="shared" si="14"/>
        <v>N/A</v>
      </c>
      <c r="V133" s="153" t="str">
        <f t="shared" si="15"/>
        <v>N/A</v>
      </c>
      <c r="W133" s="147" t="str" cm="1">
        <f t="array" ref="W133">IFERROR(INDEX($I$9:$I$54,MATCH($E133,$A$9:$A$54,0),0),"N/A")</f>
        <v>N/A</v>
      </c>
      <c r="X133" s="147" t="str" cm="1">
        <f t="array" ref="X133">IFERROR(INDEX($J$9:$J$54,MATCH($E133,$A$9:$A$54,0),0),"N/A")</f>
        <v>N/A</v>
      </c>
      <c r="Y133" s="152" t="str">
        <f t="shared" si="16"/>
        <v>N/A</v>
      </c>
      <c r="Z133" s="153" t="str">
        <f t="shared" si="17"/>
        <v>N/A</v>
      </c>
      <c r="AA133" s="70" t="str">
        <f>IFERROR(VLOOKUP('Input 1 - Schedule 1'!N80,'Input 1 - Schedule 1'!$I$7:$L$1009,4,FALSE),"")</f>
        <v/>
      </c>
      <c r="AB133" s="70"/>
      <c r="AS133" s="84" t="s">
        <v>20</v>
      </c>
    </row>
    <row r="134" spans="1:45" x14ac:dyDescent="0.3">
      <c r="A134" s="93">
        <f t="shared" si="9"/>
        <v>72</v>
      </c>
      <c r="B134" s="145">
        <f>'Input 2 - Inventory'!C79</f>
        <v>0</v>
      </c>
      <c r="C134" s="146">
        <f>'Input 1 - Schedule 1'!G81</f>
        <v>0</v>
      </c>
      <c r="D134" s="146" t="str">
        <f>IF(OR(LEFT(E134,5)= "Asset",LEFT(E134,5)="Other"),"N/A",'Input 1 - Schedule 1'!G81 &amp; " (Ins/Bank)")</f>
        <v>0 (Ins/Bank)</v>
      </c>
      <c r="E134" s="147">
        <f>'Input 2 - Inventory'!F79</f>
        <v>0</v>
      </c>
      <c r="F134" s="148" t="str">
        <f>'Input 2 - Inventory'!W79</f>
        <v/>
      </c>
      <c r="G134" s="148">
        <f>'Input 2 - Inventory'!R79</f>
        <v>0</v>
      </c>
      <c r="H134" s="148">
        <f>'Input 2 - Inventory'!AH79</f>
        <v>0</v>
      </c>
      <c r="I134" s="149">
        <f>'Input 2 - Inventory'!L79</f>
        <v>0</v>
      </c>
      <c r="J134" s="150">
        <f>'Input 2 - Inventory'!AB79</f>
        <v>0</v>
      </c>
      <c r="K134" s="147" t="str" cm="1">
        <f t="array" ref="K134">IFERROR(INDEX($C$9:$C$54,MATCH($E134,$A$9:$A$54,0),0),"N/A")</f>
        <v>N/A</v>
      </c>
      <c r="L134" s="151" t="str" cm="1">
        <f t="array" ref="L134">IFERROR(INDEX($D$9:$D$54,MATCH($E134,$A$9:$A$54,0),0),"N/A")</f>
        <v>N/A</v>
      </c>
      <c r="M134" s="152" t="str">
        <f t="shared" si="18"/>
        <v>N/A</v>
      </c>
      <c r="N134" s="153" t="str">
        <f t="shared" si="19"/>
        <v>N/A</v>
      </c>
      <c r="O134" s="147" t="str" cm="1">
        <f t="array" ref="O134">IFERROR(INDEX($E$9:$E$54,MATCH($E134,$A$9:$A$54,0),0),"N/A")</f>
        <v>N/A</v>
      </c>
      <c r="P134" s="151" t="str" cm="1">
        <f t="array" ref="P134">IFERROR(INDEX($F$9:$F$54,MATCH($E134,$A$9:$A$54,0),0),"N/A")</f>
        <v>N/A</v>
      </c>
      <c r="Q134" s="152" t="str">
        <f t="shared" si="20"/>
        <v>N/A</v>
      </c>
      <c r="R134" s="153" t="str">
        <f t="shared" si="21"/>
        <v>N/A</v>
      </c>
      <c r="S134" s="147" t="str" cm="1">
        <f t="array" ref="S134">IFERROR(INDEX($G$9:$G$54,MATCH($E134,$A$9:$A$54,0),0),"N/A")</f>
        <v>N/A</v>
      </c>
      <c r="T134" s="151" t="str" cm="1">
        <f t="array" ref="T134">IFERROR(INDEX($H$9:$H$54,MATCH($E134,$A$9:$A$54,0),0),"N/A")</f>
        <v>N/A</v>
      </c>
      <c r="U134" s="152" t="str">
        <f t="shared" si="14"/>
        <v>N/A</v>
      </c>
      <c r="V134" s="153" t="str">
        <f t="shared" si="15"/>
        <v>N/A</v>
      </c>
      <c r="W134" s="147" t="str" cm="1">
        <f t="array" ref="W134">IFERROR(INDEX($I$9:$I$54,MATCH($E134,$A$9:$A$54,0),0),"N/A")</f>
        <v>N/A</v>
      </c>
      <c r="X134" s="147" t="str" cm="1">
        <f t="array" ref="X134">IFERROR(INDEX($J$9:$J$54,MATCH($E134,$A$9:$A$54,0),0),"N/A")</f>
        <v>N/A</v>
      </c>
      <c r="Y134" s="152" t="str">
        <f t="shared" si="16"/>
        <v>N/A</v>
      </c>
      <c r="Z134" s="153" t="str">
        <f t="shared" si="17"/>
        <v>N/A</v>
      </c>
      <c r="AA134" s="70" t="str">
        <f>IFERROR(VLOOKUP('Input 1 - Schedule 1'!N81,'Input 1 - Schedule 1'!$I$7:$L$1009,4,FALSE),"")</f>
        <v/>
      </c>
      <c r="AB134" s="70"/>
      <c r="AS134" s="84" t="s">
        <v>20</v>
      </c>
    </row>
    <row r="135" spans="1:45" x14ac:dyDescent="0.3">
      <c r="A135" s="93">
        <f t="shared" si="9"/>
        <v>73</v>
      </c>
      <c r="B135" s="145">
        <f>'Input 2 - Inventory'!C80</f>
        <v>0</v>
      </c>
      <c r="C135" s="146">
        <f>'Input 1 - Schedule 1'!G82</f>
        <v>0</v>
      </c>
      <c r="D135" s="146" t="str">
        <f>IF(OR(LEFT(E135,5)= "Asset",LEFT(E135,5)="Other"),"N/A",'Input 1 - Schedule 1'!G82 &amp; " (Ins/Bank)")</f>
        <v>0 (Ins/Bank)</v>
      </c>
      <c r="E135" s="147">
        <f>'Input 2 - Inventory'!F80</f>
        <v>0</v>
      </c>
      <c r="F135" s="148" t="str">
        <f>'Input 2 - Inventory'!W80</f>
        <v/>
      </c>
      <c r="G135" s="148">
        <f>'Input 2 - Inventory'!R80</f>
        <v>0</v>
      </c>
      <c r="H135" s="148">
        <f>'Input 2 - Inventory'!AH80</f>
        <v>0</v>
      </c>
      <c r="I135" s="149">
        <f>'Input 2 - Inventory'!L80</f>
        <v>0</v>
      </c>
      <c r="J135" s="150">
        <f>'Input 2 - Inventory'!AB80</f>
        <v>0</v>
      </c>
      <c r="K135" s="147" t="str" cm="1">
        <f t="array" ref="K135">IFERROR(INDEX($C$9:$C$54,MATCH($E135,$A$9:$A$54,0),0),"N/A")</f>
        <v>N/A</v>
      </c>
      <c r="L135" s="151" t="str" cm="1">
        <f t="array" ref="L135">IFERROR(INDEX($D$9:$D$54,MATCH($E135,$A$9:$A$54,0),0),"N/A")</f>
        <v>N/A</v>
      </c>
      <c r="M135" s="152" t="str">
        <f t="shared" si="18"/>
        <v>N/A</v>
      </c>
      <c r="N135" s="153" t="str">
        <f t="shared" si="19"/>
        <v>N/A</v>
      </c>
      <c r="O135" s="147" t="str" cm="1">
        <f t="array" ref="O135">IFERROR(INDEX($E$9:$E$54,MATCH($E135,$A$9:$A$54,0),0),"N/A")</f>
        <v>N/A</v>
      </c>
      <c r="P135" s="151" t="str" cm="1">
        <f t="array" ref="P135">IFERROR(INDEX($F$9:$F$54,MATCH($E135,$A$9:$A$54,0),0),"N/A")</f>
        <v>N/A</v>
      </c>
      <c r="Q135" s="152" t="str">
        <f t="shared" si="20"/>
        <v>N/A</v>
      </c>
      <c r="R135" s="153" t="str">
        <f t="shared" si="21"/>
        <v>N/A</v>
      </c>
      <c r="S135" s="147" t="str" cm="1">
        <f t="array" ref="S135">IFERROR(INDEX($G$9:$G$54,MATCH($E135,$A$9:$A$54,0),0),"N/A")</f>
        <v>N/A</v>
      </c>
      <c r="T135" s="151" t="str" cm="1">
        <f t="array" ref="T135">IFERROR(INDEX($H$9:$H$54,MATCH($E135,$A$9:$A$54,0),0),"N/A")</f>
        <v>N/A</v>
      </c>
      <c r="U135" s="152" t="str">
        <f t="shared" si="14"/>
        <v>N/A</v>
      </c>
      <c r="V135" s="153" t="str">
        <f t="shared" si="15"/>
        <v>N/A</v>
      </c>
      <c r="W135" s="147" t="str" cm="1">
        <f t="array" ref="W135">IFERROR(INDEX($I$9:$I$54,MATCH($E135,$A$9:$A$54,0),0),"N/A")</f>
        <v>N/A</v>
      </c>
      <c r="X135" s="147" t="str" cm="1">
        <f t="array" ref="X135">IFERROR(INDEX($J$9:$J$54,MATCH($E135,$A$9:$A$54,0),0),"N/A")</f>
        <v>N/A</v>
      </c>
      <c r="Y135" s="152" t="str">
        <f t="shared" si="16"/>
        <v>N/A</v>
      </c>
      <c r="Z135" s="153" t="str">
        <f t="shared" si="17"/>
        <v>N/A</v>
      </c>
      <c r="AA135" s="70" t="str">
        <f>IFERROR(VLOOKUP('Input 1 - Schedule 1'!N82,'Input 1 - Schedule 1'!$I$7:$L$1009,4,FALSE),"")</f>
        <v/>
      </c>
      <c r="AB135" s="70"/>
      <c r="AS135" s="84" t="s">
        <v>20</v>
      </c>
    </row>
    <row r="136" spans="1:45" x14ac:dyDescent="0.3">
      <c r="A136" s="93">
        <f t="shared" si="9"/>
        <v>74</v>
      </c>
      <c r="B136" s="145">
        <f>'Input 2 - Inventory'!C81</f>
        <v>0</v>
      </c>
      <c r="C136" s="146">
        <f>'Input 1 - Schedule 1'!G83</f>
        <v>0</v>
      </c>
      <c r="D136" s="146" t="str">
        <f>IF(OR(LEFT(E136,5)= "Asset",LEFT(E136,5)="Other"),"N/A",'Input 1 - Schedule 1'!G83 &amp; " (Ins/Bank)")</f>
        <v>0 (Ins/Bank)</v>
      </c>
      <c r="E136" s="147">
        <f>'Input 2 - Inventory'!F81</f>
        <v>0</v>
      </c>
      <c r="F136" s="148" t="str">
        <f>'Input 2 - Inventory'!W81</f>
        <v/>
      </c>
      <c r="G136" s="148">
        <f>'Input 2 - Inventory'!R81</f>
        <v>0</v>
      </c>
      <c r="H136" s="148">
        <f>'Input 2 - Inventory'!AH81</f>
        <v>0</v>
      </c>
      <c r="I136" s="149">
        <f>'Input 2 - Inventory'!L81</f>
        <v>0</v>
      </c>
      <c r="J136" s="150">
        <f>'Input 2 - Inventory'!AB81</f>
        <v>0</v>
      </c>
      <c r="K136" s="147" t="str" cm="1">
        <f t="array" ref="K136">IFERROR(INDEX($C$9:$C$54,MATCH($E136,$A$9:$A$54,0),0),"N/A")</f>
        <v>N/A</v>
      </c>
      <c r="L136" s="151" t="str" cm="1">
        <f t="array" ref="L136">IFERROR(INDEX($D$9:$D$54,MATCH($E136,$A$9:$A$54,0),0),"N/A")</f>
        <v>N/A</v>
      </c>
      <c r="M136" s="152" t="str">
        <f t="shared" si="18"/>
        <v>N/A</v>
      </c>
      <c r="N136" s="153" t="str">
        <f t="shared" si="19"/>
        <v>N/A</v>
      </c>
      <c r="O136" s="147" t="str" cm="1">
        <f t="array" ref="O136">IFERROR(INDEX($E$9:$E$54,MATCH($E136,$A$9:$A$54,0),0),"N/A")</f>
        <v>N/A</v>
      </c>
      <c r="P136" s="151" t="str" cm="1">
        <f t="array" ref="P136">IFERROR(INDEX($F$9:$F$54,MATCH($E136,$A$9:$A$54,0),0),"N/A")</f>
        <v>N/A</v>
      </c>
      <c r="Q136" s="152" t="str">
        <f t="shared" si="20"/>
        <v>N/A</v>
      </c>
      <c r="R136" s="153" t="str">
        <f t="shared" si="21"/>
        <v>N/A</v>
      </c>
      <c r="S136" s="147" t="str" cm="1">
        <f t="array" ref="S136">IFERROR(INDEX($G$9:$G$54,MATCH($E136,$A$9:$A$54,0),0),"N/A")</f>
        <v>N/A</v>
      </c>
      <c r="T136" s="151" t="str" cm="1">
        <f t="array" ref="T136">IFERROR(INDEX($H$9:$H$54,MATCH($E136,$A$9:$A$54,0),0),"N/A")</f>
        <v>N/A</v>
      </c>
      <c r="U136" s="152" t="str">
        <f t="shared" si="14"/>
        <v>N/A</v>
      </c>
      <c r="V136" s="153" t="str">
        <f t="shared" si="15"/>
        <v>N/A</v>
      </c>
      <c r="W136" s="147" t="str" cm="1">
        <f t="array" ref="W136">IFERROR(INDEX($I$9:$I$54,MATCH($E136,$A$9:$A$54,0),0),"N/A")</f>
        <v>N/A</v>
      </c>
      <c r="X136" s="147" t="str" cm="1">
        <f t="array" ref="X136">IFERROR(INDEX($J$9:$J$54,MATCH($E136,$A$9:$A$54,0),0),"N/A")</f>
        <v>N/A</v>
      </c>
      <c r="Y136" s="152" t="str">
        <f t="shared" si="16"/>
        <v>N/A</v>
      </c>
      <c r="Z136" s="153" t="str">
        <f t="shared" si="17"/>
        <v>N/A</v>
      </c>
      <c r="AA136" s="70" t="str">
        <f>IFERROR(VLOOKUP('Input 1 - Schedule 1'!N83,'Input 1 - Schedule 1'!$I$7:$L$1009,4,FALSE),"")</f>
        <v/>
      </c>
      <c r="AB136" s="70"/>
      <c r="AS136" s="84" t="s">
        <v>20</v>
      </c>
    </row>
    <row r="137" spans="1:45" x14ac:dyDescent="0.3">
      <c r="A137" s="93">
        <f t="shared" si="9"/>
        <v>75</v>
      </c>
      <c r="B137" s="145">
        <f>'Input 2 - Inventory'!C82</f>
        <v>0</v>
      </c>
      <c r="C137" s="146">
        <f>'Input 1 - Schedule 1'!G84</f>
        <v>0</v>
      </c>
      <c r="D137" s="146" t="str">
        <f>IF(OR(LEFT(E137,5)= "Asset",LEFT(E137,5)="Other"),"N/A",'Input 1 - Schedule 1'!G84 &amp; " (Ins/Bank)")</f>
        <v>0 (Ins/Bank)</v>
      </c>
      <c r="E137" s="147">
        <f>'Input 2 - Inventory'!F82</f>
        <v>0</v>
      </c>
      <c r="F137" s="148" t="str">
        <f>'Input 2 - Inventory'!W82</f>
        <v/>
      </c>
      <c r="G137" s="148">
        <f>'Input 2 - Inventory'!R82</f>
        <v>0</v>
      </c>
      <c r="H137" s="148">
        <f>'Input 2 - Inventory'!AH82</f>
        <v>0</v>
      </c>
      <c r="I137" s="149">
        <f>'Input 2 - Inventory'!L82</f>
        <v>0</v>
      </c>
      <c r="J137" s="150">
        <f>'Input 2 - Inventory'!AB82</f>
        <v>0</v>
      </c>
      <c r="K137" s="147" t="str" cm="1">
        <f t="array" ref="K137">IFERROR(INDEX($C$9:$C$54,MATCH($E137,$A$9:$A$54,0),0),"N/A")</f>
        <v>N/A</v>
      </c>
      <c r="L137" s="151" t="str" cm="1">
        <f t="array" ref="L137">IFERROR(INDEX($D$9:$D$54,MATCH($E137,$A$9:$A$54,0),0),"N/A")</f>
        <v>N/A</v>
      </c>
      <c r="M137" s="152" t="str">
        <f t="shared" si="18"/>
        <v>N/A</v>
      </c>
      <c r="N137" s="153" t="str">
        <f t="shared" si="19"/>
        <v>N/A</v>
      </c>
      <c r="O137" s="147" t="str" cm="1">
        <f t="array" ref="O137">IFERROR(INDEX($E$9:$E$54,MATCH($E137,$A$9:$A$54,0),0),"N/A")</f>
        <v>N/A</v>
      </c>
      <c r="P137" s="151" t="str" cm="1">
        <f t="array" ref="P137">IFERROR(INDEX($F$9:$F$54,MATCH($E137,$A$9:$A$54,0),0),"N/A")</f>
        <v>N/A</v>
      </c>
      <c r="Q137" s="152" t="str">
        <f t="shared" si="20"/>
        <v>N/A</v>
      </c>
      <c r="R137" s="153" t="str">
        <f t="shared" si="21"/>
        <v>N/A</v>
      </c>
      <c r="S137" s="147" t="str" cm="1">
        <f t="array" ref="S137">IFERROR(INDEX($G$9:$G$54,MATCH($E137,$A$9:$A$54,0),0),"N/A")</f>
        <v>N/A</v>
      </c>
      <c r="T137" s="151" t="str" cm="1">
        <f t="array" ref="T137">IFERROR(INDEX($H$9:$H$54,MATCH($E137,$A$9:$A$54,0),0),"N/A")</f>
        <v>N/A</v>
      </c>
      <c r="U137" s="152" t="str">
        <f t="shared" si="14"/>
        <v>N/A</v>
      </c>
      <c r="V137" s="153" t="str">
        <f t="shared" si="15"/>
        <v>N/A</v>
      </c>
      <c r="W137" s="147" t="str" cm="1">
        <f t="array" ref="W137">IFERROR(INDEX($I$9:$I$54,MATCH($E137,$A$9:$A$54,0),0),"N/A")</f>
        <v>N/A</v>
      </c>
      <c r="X137" s="147" t="str" cm="1">
        <f t="array" ref="X137">IFERROR(INDEX($J$9:$J$54,MATCH($E137,$A$9:$A$54,0),0),"N/A")</f>
        <v>N/A</v>
      </c>
      <c r="Y137" s="152" t="str">
        <f t="shared" si="16"/>
        <v>N/A</v>
      </c>
      <c r="Z137" s="153" t="str">
        <f t="shared" si="17"/>
        <v>N/A</v>
      </c>
      <c r="AA137" s="70" t="str">
        <f>IFERROR(VLOOKUP('Input 1 - Schedule 1'!N84,'Input 1 - Schedule 1'!$I$7:$L$1009,4,FALSE),"")</f>
        <v/>
      </c>
      <c r="AB137" s="70"/>
      <c r="AS137" s="84" t="s">
        <v>20</v>
      </c>
    </row>
    <row r="138" spans="1:45" x14ac:dyDescent="0.3">
      <c r="A138" s="93">
        <f t="shared" si="9"/>
        <v>76</v>
      </c>
      <c r="B138" s="145">
        <f>'Input 2 - Inventory'!C83</f>
        <v>0</v>
      </c>
      <c r="C138" s="146">
        <f>'Input 1 - Schedule 1'!G85</f>
        <v>0</v>
      </c>
      <c r="D138" s="146" t="str">
        <f>IF(OR(LEFT(E138,5)= "Asset",LEFT(E138,5)="Other"),"N/A",'Input 1 - Schedule 1'!G85 &amp; " (Ins/Bank)")</f>
        <v>0 (Ins/Bank)</v>
      </c>
      <c r="E138" s="147">
        <f>'Input 2 - Inventory'!F83</f>
        <v>0</v>
      </c>
      <c r="F138" s="148" t="str">
        <f>'Input 2 - Inventory'!W83</f>
        <v/>
      </c>
      <c r="G138" s="148">
        <f>'Input 2 - Inventory'!R83</f>
        <v>0</v>
      </c>
      <c r="H138" s="148">
        <f>'Input 2 - Inventory'!AH83</f>
        <v>0</v>
      </c>
      <c r="I138" s="149">
        <f>'Input 2 - Inventory'!L83</f>
        <v>0</v>
      </c>
      <c r="J138" s="150">
        <f>'Input 2 - Inventory'!AB83</f>
        <v>0</v>
      </c>
      <c r="K138" s="147" t="str" cm="1">
        <f t="array" ref="K138">IFERROR(INDEX($C$9:$C$54,MATCH($E138,$A$9:$A$54,0),0),"N/A")</f>
        <v>N/A</v>
      </c>
      <c r="L138" s="151" t="str" cm="1">
        <f t="array" ref="L138">IFERROR(INDEX($D$9:$D$54,MATCH($E138,$A$9:$A$54,0),0),"N/A")</f>
        <v>N/A</v>
      </c>
      <c r="M138" s="152" t="str">
        <f t="shared" si="18"/>
        <v>N/A</v>
      </c>
      <c r="N138" s="153" t="str">
        <f t="shared" si="19"/>
        <v>N/A</v>
      </c>
      <c r="O138" s="147" t="str" cm="1">
        <f t="array" ref="O138">IFERROR(INDEX($E$9:$E$54,MATCH($E138,$A$9:$A$54,0),0),"N/A")</f>
        <v>N/A</v>
      </c>
      <c r="P138" s="151" t="str" cm="1">
        <f t="array" ref="P138">IFERROR(INDEX($F$9:$F$54,MATCH($E138,$A$9:$A$54,0),0),"N/A")</f>
        <v>N/A</v>
      </c>
      <c r="Q138" s="152" t="str">
        <f t="shared" si="20"/>
        <v>N/A</v>
      </c>
      <c r="R138" s="153" t="str">
        <f t="shared" si="21"/>
        <v>N/A</v>
      </c>
      <c r="S138" s="147" t="str" cm="1">
        <f t="array" ref="S138">IFERROR(INDEX($G$9:$G$54,MATCH($E138,$A$9:$A$54,0),0),"N/A")</f>
        <v>N/A</v>
      </c>
      <c r="T138" s="151" t="str" cm="1">
        <f t="array" ref="T138">IFERROR(INDEX($H$9:$H$54,MATCH($E138,$A$9:$A$54,0),0),"N/A")</f>
        <v>N/A</v>
      </c>
      <c r="U138" s="152" t="str">
        <f t="shared" si="14"/>
        <v>N/A</v>
      </c>
      <c r="V138" s="153" t="str">
        <f t="shared" si="15"/>
        <v>N/A</v>
      </c>
      <c r="W138" s="147" t="str" cm="1">
        <f t="array" ref="W138">IFERROR(INDEX($I$9:$I$54,MATCH($E138,$A$9:$A$54,0),0),"N/A")</f>
        <v>N/A</v>
      </c>
      <c r="X138" s="147" t="str" cm="1">
        <f t="array" ref="X138">IFERROR(INDEX($J$9:$J$54,MATCH($E138,$A$9:$A$54,0),0),"N/A")</f>
        <v>N/A</v>
      </c>
      <c r="Y138" s="152" t="str">
        <f t="shared" si="16"/>
        <v>N/A</v>
      </c>
      <c r="Z138" s="153" t="str">
        <f t="shared" si="17"/>
        <v>N/A</v>
      </c>
      <c r="AA138" s="70" t="str">
        <f>IFERROR(VLOOKUP('Input 1 - Schedule 1'!N85,'Input 1 - Schedule 1'!$I$7:$L$1009,4,FALSE),"")</f>
        <v/>
      </c>
      <c r="AB138" s="70"/>
      <c r="AS138" s="84" t="s">
        <v>20</v>
      </c>
    </row>
    <row r="139" spans="1:45" x14ac:dyDescent="0.3">
      <c r="A139" s="93">
        <f t="shared" si="9"/>
        <v>77</v>
      </c>
      <c r="B139" s="145">
        <f>'Input 2 - Inventory'!C84</f>
        <v>0</v>
      </c>
      <c r="C139" s="146">
        <f>'Input 1 - Schedule 1'!G86</f>
        <v>0</v>
      </c>
      <c r="D139" s="146" t="str">
        <f>IF(OR(LEFT(E139,5)= "Asset",LEFT(E139,5)="Other"),"N/A",'Input 1 - Schedule 1'!G86 &amp; " (Ins/Bank)")</f>
        <v>0 (Ins/Bank)</v>
      </c>
      <c r="E139" s="147">
        <f>'Input 2 - Inventory'!F84</f>
        <v>0</v>
      </c>
      <c r="F139" s="148" t="str">
        <f>'Input 2 - Inventory'!W84</f>
        <v/>
      </c>
      <c r="G139" s="148">
        <f>'Input 2 - Inventory'!R84</f>
        <v>0</v>
      </c>
      <c r="H139" s="148">
        <f>'Input 2 - Inventory'!AH84</f>
        <v>0</v>
      </c>
      <c r="I139" s="149">
        <f>'Input 2 - Inventory'!L84</f>
        <v>0</v>
      </c>
      <c r="J139" s="150">
        <f>'Input 2 - Inventory'!AB84</f>
        <v>0</v>
      </c>
      <c r="K139" s="147" t="str" cm="1">
        <f t="array" ref="K139">IFERROR(INDEX($C$9:$C$54,MATCH($E139,$A$9:$A$54,0),0),"N/A")</f>
        <v>N/A</v>
      </c>
      <c r="L139" s="151" t="str" cm="1">
        <f t="array" ref="L139">IFERROR(INDEX($D$9:$D$54,MATCH($E139,$A$9:$A$54,0),0),"N/A")</f>
        <v>N/A</v>
      </c>
      <c r="M139" s="152" t="str">
        <f t="shared" si="18"/>
        <v>N/A</v>
      </c>
      <c r="N139" s="153" t="str">
        <f t="shared" si="19"/>
        <v>N/A</v>
      </c>
      <c r="O139" s="147" t="str" cm="1">
        <f t="array" ref="O139">IFERROR(INDEX($E$9:$E$54,MATCH($E139,$A$9:$A$54,0),0),"N/A")</f>
        <v>N/A</v>
      </c>
      <c r="P139" s="151" t="str" cm="1">
        <f t="array" ref="P139">IFERROR(INDEX($F$9:$F$54,MATCH($E139,$A$9:$A$54,0),0),"N/A")</f>
        <v>N/A</v>
      </c>
      <c r="Q139" s="152" t="str">
        <f t="shared" si="20"/>
        <v>N/A</v>
      </c>
      <c r="R139" s="153" t="str">
        <f t="shared" si="21"/>
        <v>N/A</v>
      </c>
      <c r="S139" s="147" t="str" cm="1">
        <f t="array" ref="S139">IFERROR(INDEX($G$9:$G$54,MATCH($E139,$A$9:$A$54,0),0),"N/A")</f>
        <v>N/A</v>
      </c>
      <c r="T139" s="151" t="str" cm="1">
        <f t="array" ref="T139">IFERROR(INDEX($H$9:$H$54,MATCH($E139,$A$9:$A$54,0),0),"N/A")</f>
        <v>N/A</v>
      </c>
      <c r="U139" s="152" t="str">
        <f t="shared" si="14"/>
        <v>N/A</v>
      </c>
      <c r="V139" s="153" t="str">
        <f t="shared" si="15"/>
        <v>N/A</v>
      </c>
      <c r="W139" s="147" t="str" cm="1">
        <f t="array" ref="W139">IFERROR(INDEX($I$9:$I$54,MATCH($E139,$A$9:$A$54,0),0),"N/A")</f>
        <v>N/A</v>
      </c>
      <c r="X139" s="147" t="str" cm="1">
        <f t="array" ref="X139">IFERROR(INDEX($J$9:$J$54,MATCH($E139,$A$9:$A$54,0),0),"N/A")</f>
        <v>N/A</v>
      </c>
      <c r="Y139" s="152" t="str">
        <f t="shared" si="16"/>
        <v>N/A</v>
      </c>
      <c r="Z139" s="153" t="str">
        <f t="shared" si="17"/>
        <v>N/A</v>
      </c>
      <c r="AA139" s="70" t="str">
        <f>IFERROR(VLOOKUP('Input 1 - Schedule 1'!N86,'Input 1 - Schedule 1'!$I$7:$L$1009,4,FALSE),"")</f>
        <v/>
      </c>
      <c r="AB139" s="70"/>
      <c r="AS139" s="84" t="s">
        <v>20</v>
      </c>
    </row>
    <row r="140" spans="1:45" x14ac:dyDescent="0.3">
      <c r="A140" s="93">
        <f t="shared" si="9"/>
        <v>78</v>
      </c>
      <c r="B140" s="145">
        <f>'Input 2 - Inventory'!C85</f>
        <v>0</v>
      </c>
      <c r="C140" s="146">
        <f>'Input 1 - Schedule 1'!G87</f>
        <v>0</v>
      </c>
      <c r="D140" s="146" t="str">
        <f>IF(OR(LEFT(E140,5)= "Asset",LEFT(E140,5)="Other"),"N/A",'Input 1 - Schedule 1'!G87 &amp; " (Ins/Bank)")</f>
        <v>0 (Ins/Bank)</v>
      </c>
      <c r="E140" s="147">
        <f>'Input 2 - Inventory'!F85</f>
        <v>0</v>
      </c>
      <c r="F140" s="148" t="str">
        <f>'Input 2 - Inventory'!W85</f>
        <v/>
      </c>
      <c r="G140" s="148">
        <f>'Input 2 - Inventory'!R85</f>
        <v>0</v>
      </c>
      <c r="H140" s="148">
        <f>'Input 2 - Inventory'!AH85</f>
        <v>0</v>
      </c>
      <c r="I140" s="149">
        <f>'Input 2 - Inventory'!L85</f>
        <v>0</v>
      </c>
      <c r="J140" s="150">
        <f>'Input 2 - Inventory'!AB85</f>
        <v>0</v>
      </c>
      <c r="K140" s="147" t="str" cm="1">
        <f t="array" ref="K140">IFERROR(INDEX($C$9:$C$54,MATCH($E140,$A$9:$A$54,0),0),"N/A")</f>
        <v>N/A</v>
      </c>
      <c r="L140" s="151" t="str" cm="1">
        <f t="array" ref="L140">IFERROR(INDEX($D$9:$D$54,MATCH($E140,$A$9:$A$54,0),0),"N/A")</f>
        <v>N/A</v>
      </c>
      <c r="M140" s="152" t="str">
        <f t="shared" si="18"/>
        <v>N/A</v>
      </c>
      <c r="N140" s="153" t="str">
        <f t="shared" si="19"/>
        <v>N/A</v>
      </c>
      <c r="O140" s="147" t="str" cm="1">
        <f t="array" ref="O140">IFERROR(INDEX($E$9:$E$54,MATCH($E140,$A$9:$A$54,0),0),"N/A")</f>
        <v>N/A</v>
      </c>
      <c r="P140" s="151" t="str" cm="1">
        <f t="array" ref="P140">IFERROR(INDEX($F$9:$F$54,MATCH($E140,$A$9:$A$54,0),0),"N/A")</f>
        <v>N/A</v>
      </c>
      <c r="Q140" s="152" t="str">
        <f t="shared" si="20"/>
        <v>N/A</v>
      </c>
      <c r="R140" s="153" t="str">
        <f t="shared" si="21"/>
        <v>N/A</v>
      </c>
      <c r="S140" s="147" t="str" cm="1">
        <f t="array" ref="S140">IFERROR(INDEX($G$9:$G$54,MATCH($E140,$A$9:$A$54,0),0),"N/A")</f>
        <v>N/A</v>
      </c>
      <c r="T140" s="151" t="str" cm="1">
        <f t="array" ref="T140">IFERROR(INDEX($H$9:$H$54,MATCH($E140,$A$9:$A$54,0),0),"N/A")</f>
        <v>N/A</v>
      </c>
      <c r="U140" s="152" t="str">
        <f t="shared" si="14"/>
        <v>N/A</v>
      </c>
      <c r="V140" s="153" t="str">
        <f t="shared" si="15"/>
        <v>N/A</v>
      </c>
      <c r="W140" s="147" t="str" cm="1">
        <f t="array" ref="W140">IFERROR(INDEX($I$9:$I$54,MATCH($E140,$A$9:$A$54,0),0),"N/A")</f>
        <v>N/A</v>
      </c>
      <c r="X140" s="147" t="str" cm="1">
        <f t="array" ref="X140">IFERROR(INDEX($J$9:$J$54,MATCH($E140,$A$9:$A$54,0),0),"N/A")</f>
        <v>N/A</v>
      </c>
      <c r="Y140" s="152" t="str">
        <f t="shared" si="16"/>
        <v>N/A</v>
      </c>
      <c r="Z140" s="153" t="str">
        <f t="shared" si="17"/>
        <v>N/A</v>
      </c>
      <c r="AA140" s="70" t="str">
        <f>IFERROR(VLOOKUP('Input 1 - Schedule 1'!N87,'Input 1 - Schedule 1'!$I$7:$L$1009,4,FALSE),"")</f>
        <v/>
      </c>
      <c r="AB140" s="70"/>
      <c r="AS140" s="84" t="s">
        <v>20</v>
      </c>
    </row>
    <row r="141" spans="1:45" x14ac:dyDescent="0.3">
      <c r="A141" s="93">
        <f t="shared" si="9"/>
        <v>79</v>
      </c>
      <c r="B141" s="145">
        <f>'Input 2 - Inventory'!C86</f>
        <v>0</v>
      </c>
      <c r="C141" s="146">
        <f>'Input 1 - Schedule 1'!G88</f>
        <v>0</v>
      </c>
      <c r="D141" s="146" t="str">
        <f>IF(OR(LEFT(E141,5)= "Asset",LEFT(E141,5)="Other"),"N/A",'Input 1 - Schedule 1'!G88 &amp; " (Ins/Bank)")</f>
        <v>0 (Ins/Bank)</v>
      </c>
      <c r="E141" s="147">
        <f>'Input 2 - Inventory'!F86</f>
        <v>0</v>
      </c>
      <c r="F141" s="148" t="str">
        <f>'Input 2 - Inventory'!W86</f>
        <v/>
      </c>
      <c r="G141" s="148">
        <f>'Input 2 - Inventory'!R86</f>
        <v>0</v>
      </c>
      <c r="H141" s="148">
        <f>'Input 2 - Inventory'!AH86</f>
        <v>0</v>
      </c>
      <c r="I141" s="149">
        <f>'Input 2 - Inventory'!L86</f>
        <v>0</v>
      </c>
      <c r="J141" s="150">
        <f>'Input 2 - Inventory'!AB86</f>
        <v>0</v>
      </c>
      <c r="K141" s="147" t="str" cm="1">
        <f t="array" ref="K141">IFERROR(INDEX($C$9:$C$54,MATCH($E141,$A$9:$A$54,0),0),"N/A")</f>
        <v>N/A</v>
      </c>
      <c r="L141" s="151" t="str" cm="1">
        <f t="array" ref="L141">IFERROR(INDEX($D$9:$D$54,MATCH($E141,$A$9:$A$54,0),0),"N/A")</f>
        <v>N/A</v>
      </c>
      <c r="M141" s="152" t="str">
        <f t="shared" si="18"/>
        <v>N/A</v>
      </c>
      <c r="N141" s="153" t="str">
        <f t="shared" si="19"/>
        <v>N/A</v>
      </c>
      <c r="O141" s="147" t="str" cm="1">
        <f t="array" ref="O141">IFERROR(INDEX($E$9:$E$54,MATCH($E141,$A$9:$A$54,0),0),"N/A")</f>
        <v>N/A</v>
      </c>
      <c r="P141" s="151" t="str" cm="1">
        <f t="array" ref="P141">IFERROR(INDEX($F$9:$F$54,MATCH($E141,$A$9:$A$54,0),0),"N/A")</f>
        <v>N/A</v>
      </c>
      <c r="Q141" s="152" t="str">
        <f t="shared" si="20"/>
        <v>N/A</v>
      </c>
      <c r="R141" s="153" t="str">
        <f t="shared" si="21"/>
        <v>N/A</v>
      </c>
      <c r="S141" s="147" t="str" cm="1">
        <f t="array" ref="S141">IFERROR(INDEX($G$9:$G$54,MATCH($E141,$A$9:$A$54,0),0),"N/A")</f>
        <v>N/A</v>
      </c>
      <c r="T141" s="151" t="str" cm="1">
        <f t="array" ref="T141">IFERROR(INDEX($H$9:$H$54,MATCH($E141,$A$9:$A$54,0),0),"N/A")</f>
        <v>N/A</v>
      </c>
      <c r="U141" s="152" t="str">
        <f t="shared" si="14"/>
        <v>N/A</v>
      </c>
      <c r="V141" s="153" t="str">
        <f t="shared" si="15"/>
        <v>N/A</v>
      </c>
      <c r="W141" s="147" t="str" cm="1">
        <f t="array" ref="W141">IFERROR(INDEX($I$9:$I$54,MATCH($E141,$A$9:$A$54,0),0),"N/A")</f>
        <v>N/A</v>
      </c>
      <c r="X141" s="147" t="str" cm="1">
        <f t="array" ref="X141">IFERROR(INDEX($J$9:$J$54,MATCH($E141,$A$9:$A$54,0),0),"N/A")</f>
        <v>N/A</v>
      </c>
      <c r="Y141" s="152" t="str">
        <f t="shared" si="16"/>
        <v>N/A</v>
      </c>
      <c r="Z141" s="153" t="str">
        <f t="shared" si="17"/>
        <v>N/A</v>
      </c>
      <c r="AA141" s="70" t="str">
        <f>IFERROR(VLOOKUP('Input 1 - Schedule 1'!N88,'Input 1 - Schedule 1'!$I$7:$L$1009,4,FALSE),"")</f>
        <v/>
      </c>
      <c r="AB141" s="70"/>
      <c r="AS141" s="84" t="s">
        <v>20</v>
      </c>
    </row>
    <row r="142" spans="1:45" x14ac:dyDescent="0.3">
      <c r="A142" s="93">
        <f t="shared" si="9"/>
        <v>80</v>
      </c>
      <c r="B142" s="145">
        <f>'Input 2 - Inventory'!C87</f>
        <v>0</v>
      </c>
      <c r="C142" s="146">
        <f>'Input 1 - Schedule 1'!G89</f>
        <v>0</v>
      </c>
      <c r="D142" s="146" t="str">
        <f>IF(OR(LEFT(E142,5)= "Asset",LEFT(E142,5)="Other"),"N/A",'Input 1 - Schedule 1'!G89 &amp; " (Ins/Bank)")</f>
        <v>0 (Ins/Bank)</v>
      </c>
      <c r="E142" s="147">
        <f>'Input 2 - Inventory'!F87</f>
        <v>0</v>
      </c>
      <c r="F142" s="148" t="str">
        <f>'Input 2 - Inventory'!W87</f>
        <v/>
      </c>
      <c r="G142" s="148">
        <f>'Input 2 - Inventory'!R87</f>
        <v>0</v>
      </c>
      <c r="H142" s="148">
        <f>'Input 2 - Inventory'!AH87</f>
        <v>0</v>
      </c>
      <c r="I142" s="149">
        <f>'Input 2 - Inventory'!L87</f>
        <v>0</v>
      </c>
      <c r="J142" s="150">
        <f>'Input 2 - Inventory'!AB87</f>
        <v>0</v>
      </c>
      <c r="K142" s="147" t="str" cm="1">
        <f t="array" ref="K142">IFERROR(INDEX($C$9:$C$54,MATCH($E142,$A$9:$A$54,0),0),"N/A")</f>
        <v>N/A</v>
      </c>
      <c r="L142" s="151" t="str" cm="1">
        <f t="array" ref="L142">IFERROR(INDEX($D$9:$D$54,MATCH($E142,$A$9:$A$54,0),0),"N/A")</f>
        <v>N/A</v>
      </c>
      <c r="M142" s="152" t="str">
        <f t="shared" si="18"/>
        <v>N/A</v>
      </c>
      <c r="N142" s="153" t="str">
        <f t="shared" si="19"/>
        <v>N/A</v>
      </c>
      <c r="O142" s="147" t="str" cm="1">
        <f t="array" ref="O142">IFERROR(INDEX($E$9:$E$54,MATCH($E142,$A$9:$A$54,0),0),"N/A")</f>
        <v>N/A</v>
      </c>
      <c r="P142" s="151" t="str" cm="1">
        <f t="array" ref="P142">IFERROR(INDEX($F$9:$F$54,MATCH($E142,$A$9:$A$54,0),0),"N/A")</f>
        <v>N/A</v>
      </c>
      <c r="Q142" s="152" t="str">
        <f t="shared" si="20"/>
        <v>N/A</v>
      </c>
      <c r="R142" s="153" t="str">
        <f t="shared" si="21"/>
        <v>N/A</v>
      </c>
      <c r="S142" s="147" t="str" cm="1">
        <f t="array" ref="S142">IFERROR(INDEX($G$9:$G$54,MATCH($E142,$A$9:$A$54,0),0),"N/A")</f>
        <v>N/A</v>
      </c>
      <c r="T142" s="151" t="str" cm="1">
        <f t="array" ref="T142">IFERROR(INDEX($H$9:$H$54,MATCH($E142,$A$9:$A$54,0),0),"N/A")</f>
        <v>N/A</v>
      </c>
      <c r="U142" s="152" t="str">
        <f t="shared" si="14"/>
        <v>N/A</v>
      </c>
      <c r="V142" s="153" t="str">
        <f t="shared" si="15"/>
        <v>N/A</v>
      </c>
      <c r="W142" s="147" t="str" cm="1">
        <f t="array" ref="W142">IFERROR(INDEX($I$9:$I$54,MATCH($E142,$A$9:$A$54,0),0),"N/A")</f>
        <v>N/A</v>
      </c>
      <c r="X142" s="147" t="str" cm="1">
        <f t="array" ref="X142">IFERROR(INDEX($J$9:$J$54,MATCH($E142,$A$9:$A$54,0),0),"N/A")</f>
        <v>N/A</v>
      </c>
      <c r="Y142" s="152" t="str">
        <f t="shared" si="16"/>
        <v>N/A</v>
      </c>
      <c r="Z142" s="153" t="str">
        <f t="shared" si="17"/>
        <v>N/A</v>
      </c>
      <c r="AA142" s="70" t="str">
        <f>IFERROR(VLOOKUP('Input 1 - Schedule 1'!N89,'Input 1 - Schedule 1'!$I$7:$L$1009,4,FALSE),"")</f>
        <v/>
      </c>
      <c r="AB142" s="70"/>
      <c r="AS142" s="84" t="s">
        <v>20</v>
      </c>
    </row>
    <row r="143" spans="1:45" x14ac:dyDescent="0.3">
      <c r="A143" s="93">
        <f t="shared" si="9"/>
        <v>81</v>
      </c>
      <c r="B143" s="145">
        <f>'Input 2 - Inventory'!C88</f>
        <v>0</v>
      </c>
      <c r="C143" s="146">
        <f>'Input 1 - Schedule 1'!G90</f>
        <v>0</v>
      </c>
      <c r="D143" s="146" t="str">
        <f>IF(OR(LEFT(E143,5)= "Asset",LEFT(E143,5)="Other"),"N/A",'Input 1 - Schedule 1'!G90 &amp; " (Ins/Bank)")</f>
        <v>0 (Ins/Bank)</v>
      </c>
      <c r="E143" s="147">
        <f>'Input 2 - Inventory'!F88</f>
        <v>0</v>
      </c>
      <c r="F143" s="148" t="str">
        <f>'Input 2 - Inventory'!W88</f>
        <v/>
      </c>
      <c r="G143" s="148">
        <f>'Input 2 - Inventory'!R88</f>
        <v>0</v>
      </c>
      <c r="H143" s="148">
        <f>'Input 2 - Inventory'!AH88</f>
        <v>0</v>
      </c>
      <c r="I143" s="149">
        <f>'Input 2 - Inventory'!L88</f>
        <v>0</v>
      </c>
      <c r="J143" s="150">
        <f>'Input 2 - Inventory'!AB88</f>
        <v>0</v>
      </c>
      <c r="K143" s="147" t="str" cm="1">
        <f t="array" ref="K143">IFERROR(INDEX($C$9:$C$54,MATCH($E143,$A$9:$A$54,0),0),"N/A")</f>
        <v>N/A</v>
      </c>
      <c r="L143" s="151" t="str" cm="1">
        <f t="array" ref="L143">IFERROR(INDEX($D$9:$D$54,MATCH($E143,$A$9:$A$54,0),0),"N/A")</f>
        <v>N/A</v>
      </c>
      <c r="M143" s="152" t="str">
        <f t="shared" si="18"/>
        <v>N/A</v>
      </c>
      <c r="N143" s="153" t="str">
        <f t="shared" si="19"/>
        <v>N/A</v>
      </c>
      <c r="O143" s="147" t="str" cm="1">
        <f t="array" ref="O143">IFERROR(INDEX($E$9:$E$54,MATCH($E143,$A$9:$A$54,0),0),"N/A")</f>
        <v>N/A</v>
      </c>
      <c r="P143" s="151" t="str" cm="1">
        <f t="array" ref="P143">IFERROR(INDEX($F$9:$F$54,MATCH($E143,$A$9:$A$54,0),0),"N/A")</f>
        <v>N/A</v>
      </c>
      <c r="Q143" s="152" t="str">
        <f t="shared" si="20"/>
        <v>N/A</v>
      </c>
      <c r="R143" s="153" t="str">
        <f t="shared" si="21"/>
        <v>N/A</v>
      </c>
      <c r="S143" s="147" t="str" cm="1">
        <f t="array" ref="S143">IFERROR(INDEX($G$9:$G$54,MATCH($E143,$A$9:$A$54,0),0),"N/A")</f>
        <v>N/A</v>
      </c>
      <c r="T143" s="151" t="str" cm="1">
        <f t="array" ref="T143">IFERROR(INDEX($H$9:$H$54,MATCH($E143,$A$9:$A$54,0),0),"N/A")</f>
        <v>N/A</v>
      </c>
      <c r="U143" s="152" t="str">
        <f t="shared" si="14"/>
        <v>N/A</v>
      </c>
      <c r="V143" s="153" t="str">
        <f t="shared" si="15"/>
        <v>N/A</v>
      </c>
      <c r="W143" s="147" t="str" cm="1">
        <f t="array" ref="W143">IFERROR(INDEX($I$9:$I$54,MATCH($E143,$A$9:$A$54,0),0),"N/A")</f>
        <v>N/A</v>
      </c>
      <c r="X143" s="147" t="str" cm="1">
        <f t="array" ref="X143">IFERROR(INDEX($J$9:$J$54,MATCH($E143,$A$9:$A$54,0),0),"N/A")</f>
        <v>N/A</v>
      </c>
      <c r="Y143" s="152" t="str">
        <f t="shared" si="16"/>
        <v>N/A</v>
      </c>
      <c r="Z143" s="153" t="str">
        <f t="shared" si="17"/>
        <v>N/A</v>
      </c>
      <c r="AA143" s="70" t="str">
        <f>IFERROR(VLOOKUP('Input 1 - Schedule 1'!N90,'Input 1 - Schedule 1'!$I$7:$L$1009,4,FALSE),"")</f>
        <v/>
      </c>
      <c r="AB143" s="70"/>
      <c r="AS143" s="84" t="s">
        <v>20</v>
      </c>
    </row>
    <row r="144" spans="1:45" x14ac:dyDescent="0.3">
      <c r="A144" s="93">
        <f t="shared" si="9"/>
        <v>82</v>
      </c>
      <c r="B144" s="145">
        <f>'Input 2 - Inventory'!C89</f>
        <v>0</v>
      </c>
      <c r="C144" s="146">
        <f>'Input 1 - Schedule 1'!G91</f>
        <v>0</v>
      </c>
      <c r="D144" s="146" t="str">
        <f>IF(OR(LEFT(E144,5)= "Asset",LEFT(E144,5)="Other"),"N/A",'Input 1 - Schedule 1'!G91 &amp; " (Ins/Bank)")</f>
        <v>0 (Ins/Bank)</v>
      </c>
      <c r="E144" s="147">
        <f>'Input 2 - Inventory'!F89</f>
        <v>0</v>
      </c>
      <c r="F144" s="148" t="str">
        <f>'Input 2 - Inventory'!W89</f>
        <v/>
      </c>
      <c r="G144" s="148">
        <f>'Input 2 - Inventory'!R89</f>
        <v>0</v>
      </c>
      <c r="H144" s="148">
        <f>'Input 2 - Inventory'!AH89</f>
        <v>0</v>
      </c>
      <c r="I144" s="149">
        <f>'Input 2 - Inventory'!L89</f>
        <v>0</v>
      </c>
      <c r="J144" s="150">
        <f>'Input 2 - Inventory'!AB89</f>
        <v>0</v>
      </c>
      <c r="K144" s="147" t="str" cm="1">
        <f t="array" ref="K144">IFERROR(INDEX($C$9:$C$54,MATCH($E144,$A$9:$A$54,0),0),"N/A")</f>
        <v>N/A</v>
      </c>
      <c r="L144" s="151" t="str" cm="1">
        <f t="array" ref="L144">IFERROR(INDEX($D$9:$D$54,MATCH($E144,$A$9:$A$54,0),0),"N/A")</f>
        <v>N/A</v>
      </c>
      <c r="M144" s="152" t="str">
        <f t="shared" si="18"/>
        <v>N/A</v>
      </c>
      <c r="N144" s="153" t="str">
        <f t="shared" si="19"/>
        <v>N/A</v>
      </c>
      <c r="O144" s="147" t="str" cm="1">
        <f t="array" ref="O144">IFERROR(INDEX($E$9:$E$54,MATCH($E144,$A$9:$A$54,0),0),"N/A")</f>
        <v>N/A</v>
      </c>
      <c r="P144" s="151" t="str" cm="1">
        <f t="array" ref="P144">IFERROR(INDEX($F$9:$F$54,MATCH($E144,$A$9:$A$54,0),0),"N/A")</f>
        <v>N/A</v>
      </c>
      <c r="Q144" s="152" t="str">
        <f t="shared" si="20"/>
        <v>N/A</v>
      </c>
      <c r="R144" s="153" t="str">
        <f t="shared" si="21"/>
        <v>N/A</v>
      </c>
      <c r="S144" s="147" t="str" cm="1">
        <f t="array" ref="S144">IFERROR(INDEX($G$9:$G$54,MATCH($E144,$A$9:$A$54,0),0),"N/A")</f>
        <v>N/A</v>
      </c>
      <c r="T144" s="151" t="str" cm="1">
        <f t="array" ref="T144">IFERROR(INDEX($H$9:$H$54,MATCH($E144,$A$9:$A$54,0),0),"N/A")</f>
        <v>N/A</v>
      </c>
      <c r="U144" s="152" t="str">
        <f t="shared" si="14"/>
        <v>N/A</v>
      </c>
      <c r="V144" s="153" t="str">
        <f t="shared" si="15"/>
        <v>N/A</v>
      </c>
      <c r="W144" s="147" t="str" cm="1">
        <f t="array" ref="W144">IFERROR(INDEX($I$9:$I$54,MATCH($E144,$A$9:$A$54,0),0),"N/A")</f>
        <v>N/A</v>
      </c>
      <c r="X144" s="147" t="str" cm="1">
        <f t="array" ref="X144">IFERROR(INDEX($J$9:$J$54,MATCH($E144,$A$9:$A$54,0),0),"N/A")</f>
        <v>N/A</v>
      </c>
      <c r="Y144" s="152" t="str">
        <f t="shared" si="16"/>
        <v>N/A</v>
      </c>
      <c r="Z144" s="153" t="str">
        <f t="shared" si="17"/>
        <v>N/A</v>
      </c>
      <c r="AA144" s="70" t="str">
        <f>IFERROR(VLOOKUP('Input 1 - Schedule 1'!N91,'Input 1 - Schedule 1'!$I$7:$L$1009,4,FALSE),"")</f>
        <v/>
      </c>
      <c r="AB144" s="70"/>
      <c r="AS144" s="84" t="s">
        <v>20</v>
      </c>
    </row>
    <row r="145" spans="1:45" x14ac:dyDescent="0.3">
      <c r="A145" s="93">
        <f t="shared" si="9"/>
        <v>83</v>
      </c>
      <c r="B145" s="145">
        <f>'Input 2 - Inventory'!C90</f>
        <v>0</v>
      </c>
      <c r="C145" s="146">
        <f>'Input 1 - Schedule 1'!G92</f>
        <v>0</v>
      </c>
      <c r="D145" s="146" t="str">
        <f>IF(OR(LEFT(E145,5)= "Asset",LEFT(E145,5)="Other"),"N/A",'Input 1 - Schedule 1'!G92 &amp; " (Ins/Bank)")</f>
        <v>0 (Ins/Bank)</v>
      </c>
      <c r="E145" s="147">
        <f>'Input 2 - Inventory'!F90</f>
        <v>0</v>
      </c>
      <c r="F145" s="148" t="str">
        <f>'Input 2 - Inventory'!W90</f>
        <v/>
      </c>
      <c r="G145" s="148">
        <f>'Input 2 - Inventory'!R90</f>
        <v>0</v>
      </c>
      <c r="H145" s="148">
        <f>'Input 2 - Inventory'!AH90</f>
        <v>0</v>
      </c>
      <c r="I145" s="149">
        <f>'Input 2 - Inventory'!L90</f>
        <v>0</v>
      </c>
      <c r="J145" s="150">
        <f>'Input 2 - Inventory'!AB90</f>
        <v>0</v>
      </c>
      <c r="K145" s="147" t="str" cm="1">
        <f t="array" ref="K145">IFERROR(INDEX($C$9:$C$54,MATCH($E145,$A$9:$A$54,0),0),"N/A")</f>
        <v>N/A</v>
      </c>
      <c r="L145" s="151" t="str" cm="1">
        <f t="array" ref="L145">IFERROR(INDEX($D$9:$D$54,MATCH($E145,$A$9:$A$54,0),0),"N/A")</f>
        <v>N/A</v>
      </c>
      <c r="M145" s="152" t="str">
        <f t="shared" si="18"/>
        <v>N/A</v>
      </c>
      <c r="N145" s="153" t="str">
        <f t="shared" si="19"/>
        <v>N/A</v>
      </c>
      <c r="O145" s="147" t="str" cm="1">
        <f t="array" ref="O145">IFERROR(INDEX($E$9:$E$54,MATCH($E145,$A$9:$A$54,0),0),"N/A")</f>
        <v>N/A</v>
      </c>
      <c r="P145" s="151" t="str" cm="1">
        <f t="array" ref="P145">IFERROR(INDEX($F$9:$F$54,MATCH($E145,$A$9:$A$54,0),0),"N/A")</f>
        <v>N/A</v>
      </c>
      <c r="Q145" s="152" t="str">
        <f t="shared" si="20"/>
        <v>N/A</v>
      </c>
      <c r="R145" s="153" t="str">
        <f t="shared" si="21"/>
        <v>N/A</v>
      </c>
      <c r="S145" s="147" t="str" cm="1">
        <f t="array" ref="S145">IFERROR(INDEX($G$9:$G$54,MATCH($E145,$A$9:$A$54,0),0),"N/A")</f>
        <v>N/A</v>
      </c>
      <c r="T145" s="151" t="str" cm="1">
        <f t="array" ref="T145">IFERROR(INDEX($H$9:$H$54,MATCH($E145,$A$9:$A$54,0),0),"N/A")</f>
        <v>N/A</v>
      </c>
      <c r="U145" s="152" t="str">
        <f t="shared" si="14"/>
        <v>N/A</v>
      </c>
      <c r="V145" s="153" t="str">
        <f t="shared" si="15"/>
        <v>N/A</v>
      </c>
      <c r="W145" s="147" t="str" cm="1">
        <f t="array" ref="W145">IFERROR(INDEX($I$9:$I$54,MATCH($E145,$A$9:$A$54,0),0),"N/A")</f>
        <v>N/A</v>
      </c>
      <c r="X145" s="147" t="str" cm="1">
        <f t="array" ref="X145">IFERROR(INDEX($J$9:$J$54,MATCH($E145,$A$9:$A$54,0),0),"N/A")</f>
        <v>N/A</v>
      </c>
      <c r="Y145" s="152" t="str">
        <f t="shared" si="16"/>
        <v>N/A</v>
      </c>
      <c r="Z145" s="153" t="str">
        <f t="shared" si="17"/>
        <v>N/A</v>
      </c>
      <c r="AA145" s="70" t="str">
        <f>IFERROR(VLOOKUP('Input 1 - Schedule 1'!N92,'Input 1 - Schedule 1'!$I$7:$L$1009,4,FALSE),"")</f>
        <v/>
      </c>
      <c r="AB145" s="70"/>
      <c r="AS145" s="84" t="s">
        <v>20</v>
      </c>
    </row>
    <row r="146" spans="1:45" x14ac:dyDescent="0.3">
      <c r="A146" s="93">
        <f t="shared" si="9"/>
        <v>84</v>
      </c>
      <c r="B146" s="145">
        <f>'Input 2 - Inventory'!C91</f>
        <v>0</v>
      </c>
      <c r="C146" s="146">
        <f>'Input 1 - Schedule 1'!G93</f>
        <v>0</v>
      </c>
      <c r="D146" s="146" t="str">
        <f>IF(OR(LEFT(E146,5)= "Asset",LEFT(E146,5)="Other"),"N/A",'Input 1 - Schedule 1'!G93 &amp; " (Ins/Bank)")</f>
        <v>0 (Ins/Bank)</v>
      </c>
      <c r="E146" s="147">
        <f>'Input 2 - Inventory'!F91</f>
        <v>0</v>
      </c>
      <c r="F146" s="148" t="str">
        <f>'Input 2 - Inventory'!W91</f>
        <v/>
      </c>
      <c r="G146" s="148">
        <f>'Input 2 - Inventory'!R91</f>
        <v>0</v>
      </c>
      <c r="H146" s="148">
        <f>'Input 2 - Inventory'!AH91</f>
        <v>0</v>
      </c>
      <c r="I146" s="149">
        <f>'Input 2 - Inventory'!L91</f>
        <v>0</v>
      </c>
      <c r="J146" s="150">
        <f>'Input 2 - Inventory'!AB91</f>
        <v>0</v>
      </c>
      <c r="K146" s="147" t="str" cm="1">
        <f t="array" ref="K146">IFERROR(INDEX($C$9:$C$54,MATCH($E146,$A$9:$A$54,0),0),"N/A")</f>
        <v>N/A</v>
      </c>
      <c r="L146" s="151" t="str" cm="1">
        <f t="array" ref="L146">IFERROR(INDEX($D$9:$D$54,MATCH($E146,$A$9:$A$54,0),0),"N/A")</f>
        <v>N/A</v>
      </c>
      <c r="M146" s="152" t="str">
        <f t="shared" si="18"/>
        <v>N/A</v>
      </c>
      <c r="N146" s="153" t="str">
        <f t="shared" si="19"/>
        <v>N/A</v>
      </c>
      <c r="O146" s="147" t="str" cm="1">
        <f t="array" ref="O146">IFERROR(INDEX($E$9:$E$54,MATCH($E146,$A$9:$A$54,0),0),"N/A")</f>
        <v>N/A</v>
      </c>
      <c r="P146" s="151" t="str" cm="1">
        <f t="array" ref="P146">IFERROR(INDEX($F$9:$F$54,MATCH($E146,$A$9:$A$54,0),0),"N/A")</f>
        <v>N/A</v>
      </c>
      <c r="Q146" s="152" t="str">
        <f t="shared" si="20"/>
        <v>N/A</v>
      </c>
      <c r="R146" s="153" t="str">
        <f t="shared" si="21"/>
        <v>N/A</v>
      </c>
      <c r="S146" s="147" t="str" cm="1">
        <f t="array" ref="S146">IFERROR(INDEX($G$9:$G$54,MATCH($E146,$A$9:$A$54,0),0),"N/A")</f>
        <v>N/A</v>
      </c>
      <c r="T146" s="151" t="str" cm="1">
        <f t="array" ref="T146">IFERROR(INDEX($H$9:$H$54,MATCH($E146,$A$9:$A$54,0),0),"N/A")</f>
        <v>N/A</v>
      </c>
      <c r="U146" s="152" t="str">
        <f t="shared" si="14"/>
        <v>N/A</v>
      </c>
      <c r="V146" s="153" t="str">
        <f t="shared" si="15"/>
        <v>N/A</v>
      </c>
      <c r="W146" s="147" t="str" cm="1">
        <f t="array" ref="W146">IFERROR(INDEX($I$9:$I$54,MATCH($E146,$A$9:$A$54,0),0),"N/A")</f>
        <v>N/A</v>
      </c>
      <c r="X146" s="147" t="str" cm="1">
        <f t="array" ref="X146">IFERROR(INDEX($J$9:$J$54,MATCH($E146,$A$9:$A$54,0),0),"N/A")</f>
        <v>N/A</v>
      </c>
      <c r="Y146" s="152" t="str">
        <f t="shared" si="16"/>
        <v>N/A</v>
      </c>
      <c r="Z146" s="153" t="str">
        <f t="shared" si="17"/>
        <v>N/A</v>
      </c>
      <c r="AA146" s="70" t="str">
        <f>IFERROR(VLOOKUP('Input 1 - Schedule 1'!N93,'Input 1 - Schedule 1'!$I$7:$L$1009,4,FALSE),"")</f>
        <v/>
      </c>
      <c r="AB146" s="70"/>
      <c r="AS146" s="84" t="s">
        <v>20</v>
      </c>
    </row>
    <row r="147" spans="1:45" x14ac:dyDescent="0.3">
      <c r="A147" s="93">
        <f t="shared" si="9"/>
        <v>85</v>
      </c>
      <c r="B147" s="145">
        <f>'Input 2 - Inventory'!C92</f>
        <v>0</v>
      </c>
      <c r="C147" s="146">
        <f>'Input 1 - Schedule 1'!G94</f>
        <v>0</v>
      </c>
      <c r="D147" s="146" t="str">
        <f>IF(OR(LEFT(E147,5)= "Asset",LEFT(E147,5)="Other"),"N/A",'Input 1 - Schedule 1'!G94 &amp; " (Ins/Bank)")</f>
        <v>0 (Ins/Bank)</v>
      </c>
      <c r="E147" s="147">
        <f>'Input 2 - Inventory'!F92</f>
        <v>0</v>
      </c>
      <c r="F147" s="148" t="str">
        <f>'Input 2 - Inventory'!W92</f>
        <v/>
      </c>
      <c r="G147" s="148">
        <f>'Input 2 - Inventory'!R92</f>
        <v>0</v>
      </c>
      <c r="H147" s="148">
        <f>'Input 2 - Inventory'!AH92</f>
        <v>0</v>
      </c>
      <c r="I147" s="149">
        <f>'Input 2 - Inventory'!L92</f>
        <v>0</v>
      </c>
      <c r="J147" s="150">
        <f>'Input 2 - Inventory'!AB92</f>
        <v>0</v>
      </c>
      <c r="K147" s="147" t="str" cm="1">
        <f t="array" ref="K147">IFERROR(INDEX($C$9:$C$54,MATCH($E147,$A$9:$A$54,0),0),"N/A")</f>
        <v>N/A</v>
      </c>
      <c r="L147" s="151" t="str" cm="1">
        <f t="array" ref="L147">IFERROR(INDEX($D$9:$D$54,MATCH($E147,$A$9:$A$54,0),0),"N/A")</f>
        <v>N/A</v>
      </c>
      <c r="M147" s="152" t="str">
        <f t="shared" si="18"/>
        <v>N/A</v>
      </c>
      <c r="N147" s="153" t="str">
        <f t="shared" si="19"/>
        <v>N/A</v>
      </c>
      <c r="O147" s="147" t="str" cm="1">
        <f t="array" ref="O147">IFERROR(INDEX($E$9:$E$54,MATCH($E147,$A$9:$A$54,0),0),"N/A")</f>
        <v>N/A</v>
      </c>
      <c r="P147" s="151" t="str" cm="1">
        <f t="array" ref="P147">IFERROR(INDEX($F$9:$F$54,MATCH($E147,$A$9:$A$54,0),0),"N/A")</f>
        <v>N/A</v>
      </c>
      <c r="Q147" s="152" t="str">
        <f t="shared" si="20"/>
        <v>N/A</v>
      </c>
      <c r="R147" s="153" t="str">
        <f t="shared" si="21"/>
        <v>N/A</v>
      </c>
      <c r="S147" s="147" t="str" cm="1">
        <f t="array" ref="S147">IFERROR(INDEX($G$9:$G$54,MATCH($E147,$A$9:$A$54,0),0),"N/A")</f>
        <v>N/A</v>
      </c>
      <c r="T147" s="151" t="str" cm="1">
        <f t="array" ref="T147">IFERROR(INDEX($H$9:$H$54,MATCH($E147,$A$9:$A$54,0),0),"N/A")</f>
        <v>N/A</v>
      </c>
      <c r="U147" s="152" t="str">
        <f t="shared" si="14"/>
        <v>N/A</v>
      </c>
      <c r="V147" s="153" t="str">
        <f t="shared" si="15"/>
        <v>N/A</v>
      </c>
      <c r="W147" s="147" t="str" cm="1">
        <f t="array" ref="W147">IFERROR(INDEX($I$9:$I$54,MATCH($E147,$A$9:$A$54,0),0),"N/A")</f>
        <v>N/A</v>
      </c>
      <c r="X147" s="147" t="str" cm="1">
        <f t="array" ref="X147">IFERROR(INDEX($J$9:$J$54,MATCH($E147,$A$9:$A$54,0),0),"N/A")</f>
        <v>N/A</v>
      </c>
      <c r="Y147" s="152" t="str">
        <f t="shared" si="16"/>
        <v>N/A</v>
      </c>
      <c r="Z147" s="153" t="str">
        <f t="shared" si="17"/>
        <v>N/A</v>
      </c>
      <c r="AA147" s="70" t="str">
        <f>IFERROR(VLOOKUP('Input 1 - Schedule 1'!N94,'Input 1 - Schedule 1'!$I$7:$L$1009,4,FALSE),"")</f>
        <v/>
      </c>
      <c r="AB147" s="70"/>
      <c r="AS147" s="84" t="s">
        <v>20</v>
      </c>
    </row>
    <row r="148" spans="1:45" x14ac:dyDescent="0.3">
      <c r="A148" s="93">
        <f t="shared" si="9"/>
        <v>86</v>
      </c>
      <c r="B148" s="145">
        <f>'Input 2 - Inventory'!C93</f>
        <v>0</v>
      </c>
      <c r="C148" s="146">
        <f>'Input 1 - Schedule 1'!G95</f>
        <v>0</v>
      </c>
      <c r="D148" s="146" t="str">
        <f>IF(OR(LEFT(E148,5)= "Asset",LEFT(E148,5)="Other"),"N/A",'Input 1 - Schedule 1'!G95 &amp; " (Ins/Bank)")</f>
        <v>0 (Ins/Bank)</v>
      </c>
      <c r="E148" s="147">
        <f>'Input 2 - Inventory'!F93</f>
        <v>0</v>
      </c>
      <c r="F148" s="148" t="str">
        <f>'Input 2 - Inventory'!W93</f>
        <v/>
      </c>
      <c r="G148" s="148">
        <f>'Input 2 - Inventory'!R93</f>
        <v>0</v>
      </c>
      <c r="H148" s="148">
        <f>'Input 2 - Inventory'!AH93</f>
        <v>0</v>
      </c>
      <c r="I148" s="149">
        <f>'Input 2 - Inventory'!L93</f>
        <v>0</v>
      </c>
      <c r="J148" s="150">
        <f>'Input 2 - Inventory'!AB93</f>
        <v>0</v>
      </c>
      <c r="K148" s="147" t="str" cm="1">
        <f t="array" ref="K148">IFERROR(INDEX($C$9:$C$54,MATCH($E148,$A$9:$A$54,0),0),"N/A")</f>
        <v>N/A</v>
      </c>
      <c r="L148" s="151" t="str" cm="1">
        <f t="array" ref="L148">IFERROR(INDEX($D$9:$D$54,MATCH($E148,$A$9:$A$54,0),0),"N/A")</f>
        <v>N/A</v>
      </c>
      <c r="M148" s="152" t="str">
        <f t="shared" si="18"/>
        <v>N/A</v>
      </c>
      <c r="N148" s="153" t="str">
        <f t="shared" si="19"/>
        <v>N/A</v>
      </c>
      <c r="O148" s="147" t="str" cm="1">
        <f t="array" ref="O148">IFERROR(INDEX($E$9:$E$54,MATCH($E148,$A$9:$A$54,0),0),"N/A")</f>
        <v>N/A</v>
      </c>
      <c r="P148" s="151" t="str" cm="1">
        <f t="array" ref="P148">IFERROR(INDEX($F$9:$F$54,MATCH($E148,$A$9:$A$54,0),0),"N/A")</f>
        <v>N/A</v>
      </c>
      <c r="Q148" s="152" t="str">
        <f t="shared" si="20"/>
        <v>N/A</v>
      </c>
      <c r="R148" s="153" t="str">
        <f t="shared" si="21"/>
        <v>N/A</v>
      </c>
      <c r="S148" s="147" t="str" cm="1">
        <f t="array" ref="S148">IFERROR(INDEX($G$9:$G$54,MATCH($E148,$A$9:$A$54,0),0),"N/A")</f>
        <v>N/A</v>
      </c>
      <c r="T148" s="151" t="str" cm="1">
        <f t="array" ref="T148">IFERROR(INDEX($H$9:$H$54,MATCH($E148,$A$9:$A$54,0),0),"N/A")</f>
        <v>N/A</v>
      </c>
      <c r="U148" s="152" t="str">
        <f t="shared" si="14"/>
        <v>N/A</v>
      </c>
      <c r="V148" s="153" t="str">
        <f t="shared" si="15"/>
        <v>N/A</v>
      </c>
      <c r="W148" s="147" t="str" cm="1">
        <f t="array" ref="W148">IFERROR(INDEX($I$9:$I$54,MATCH($E148,$A$9:$A$54,0),0),"N/A")</f>
        <v>N/A</v>
      </c>
      <c r="X148" s="147" t="str" cm="1">
        <f t="array" ref="X148">IFERROR(INDEX($J$9:$J$54,MATCH($E148,$A$9:$A$54,0),0),"N/A")</f>
        <v>N/A</v>
      </c>
      <c r="Y148" s="152" t="str">
        <f t="shared" si="16"/>
        <v>N/A</v>
      </c>
      <c r="Z148" s="153" t="str">
        <f t="shared" si="17"/>
        <v>N/A</v>
      </c>
      <c r="AA148" s="70" t="str">
        <f>IFERROR(VLOOKUP('Input 1 - Schedule 1'!N95,'Input 1 - Schedule 1'!$I$7:$L$1009,4,FALSE),"")</f>
        <v/>
      </c>
      <c r="AB148" s="70"/>
      <c r="AS148" s="84" t="s">
        <v>20</v>
      </c>
    </row>
    <row r="149" spans="1:45" x14ac:dyDescent="0.3">
      <c r="A149" s="93">
        <f t="shared" si="9"/>
        <v>87</v>
      </c>
      <c r="B149" s="145">
        <f>'Input 2 - Inventory'!C94</f>
        <v>0</v>
      </c>
      <c r="C149" s="146">
        <f>'Input 1 - Schedule 1'!G96</f>
        <v>0</v>
      </c>
      <c r="D149" s="146" t="str">
        <f>IF(OR(LEFT(E149,5)= "Asset",LEFT(E149,5)="Other"),"N/A",'Input 1 - Schedule 1'!G96 &amp; " (Ins/Bank)")</f>
        <v>0 (Ins/Bank)</v>
      </c>
      <c r="E149" s="147">
        <f>'Input 2 - Inventory'!F94</f>
        <v>0</v>
      </c>
      <c r="F149" s="148" t="str">
        <f>'Input 2 - Inventory'!W94</f>
        <v/>
      </c>
      <c r="G149" s="148">
        <f>'Input 2 - Inventory'!R94</f>
        <v>0</v>
      </c>
      <c r="H149" s="148">
        <f>'Input 2 - Inventory'!AH94</f>
        <v>0</v>
      </c>
      <c r="I149" s="149">
        <f>'Input 2 - Inventory'!L94</f>
        <v>0</v>
      </c>
      <c r="J149" s="150">
        <f>'Input 2 - Inventory'!AB94</f>
        <v>0</v>
      </c>
      <c r="K149" s="147" t="str" cm="1">
        <f t="array" ref="K149">IFERROR(INDEX($C$9:$C$54,MATCH($E149,$A$9:$A$54,0),0),"N/A")</f>
        <v>N/A</v>
      </c>
      <c r="L149" s="151" t="str" cm="1">
        <f t="array" ref="L149">IFERROR(INDEX($D$9:$D$54,MATCH($E149,$A$9:$A$54,0),0),"N/A")</f>
        <v>N/A</v>
      </c>
      <c r="M149" s="152" t="str">
        <f t="shared" si="18"/>
        <v>N/A</v>
      </c>
      <c r="N149" s="153" t="str">
        <f t="shared" si="19"/>
        <v>N/A</v>
      </c>
      <c r="O149" s="147" t="str" cm="1">
        <f t="array" ref="O149">IFERROR(INDEX($E$9:$E$54,MATCH($E149,$A$9:$A$54,0),0),"N/A")</f>
        <v>N/A</v>
      </c>
      <c r="P149" s="151" t="str" cm="1">
        <f t="array" ref="P149">IFERROR(INDEX($F$9:$F$54,MATCH($E149,$A$9:$A$54,0),0),"N/A")</f>
        <v>N/A</v>
      </c>
      <c r="Q149" s="152" t="str">
        <f t="shared" si="20"/>
        <v>N/A</v>
      </c>
      <c r="R149" s="153" t="str">
        <f t="shared" si="21"/>
        <v>N/A</v>
      </c>
      <c r="S149" s="147" t="str" cm="1">
        <f t="array" ref="S149">IFERROR(INDEX($G$9:$G$54,MATCH($E149,$A$9:$A$54,0),0),"N/A")</f>
        <v>N/A</v>
      </c>
      <c r="T149" s="151" t="str" cm="1">
        <f t="array" ref="T149">IFERROR(INDEX($H$9:$H$54,MATCH($E149,$A$9:$A$54,0),0),"N/A")</f>
        <v>N/A</v>
      </c>
      <c r="U149" s="152" t="str">
        <f t="shared" si="14"/>
        <v>N/A</v>
      </c>
      <c r="V149" s="153" t="str">
        <f t="shared" si="15"/>
        <v>N/A</v>
      </c>
      <c r="W149" s="147" t="str" cm="1">
        <f t="array" ref="W149">IFERROR(INDEX($I$9:$I$54,MATCH($E149,$A$9:$A$54,0),0),"N/A")</f>
        <v>N/A</v>
      </c>
      <c r="X149" s="147" t="str" cm="1">
        <f t="array" ref="X149">IFERROR(INDEX($J$9:$J$54,MATCH($E149,$A$9:$A$54,0),0),"N/A")</f>
        <v>N/A</v>
      </c>
      <c r="Y149" s="152" t="str">
        <f t="shared" si="16"/>
        <v>N/A</v>
      </c>
      <c r="Z149" s="153" t="str">
        <f t="shared" si="17"/>
        <v>N/A</v>
      </c>
      <c r="AA149" s="70" t="str">
        <f>IFERROR(VLOOKUP('Input 1 - Schedule 1'!N96,'Input 1 - Schedule 1'!$I$7:$L$1009,4,FALSE),"")</f>
        <v/>
      </c>
      <c r="AB149" s="70"/>
      <c r="AS149" s="84" t="s">
        <v>20</v>
      </c>
    </row>
    <row r="150" spans="1:45" x14ac:dyDescent="0.3">
      <c r="A150" s="93">
        <f t="shared" si="9"/>
        <v>88</v>
      </c>
      <c r="B150" s="145">
        <f>'Input 2 - Inventory'!C95</f>
        <v>0</v>
      </c>
      <c r="C150" s="146">
        <f>'Input 1 - Schedule 1'!G97</f>
        <v>0</v>
      </c>
      <c r="D150" s="146" t="str">
        <f>IF(OR(LEFT(E150,5)= "Asset",LEFT(E150,5)="Other"),"N/A",'Input 1 - Schedule 1'!G97 &amp; " (Ins/Bank)")</f>
        <v>0 (Ins/Bank)</v>
      </c>
      <c r="E150" s="147">
        <f>'Input 2 - Inventory'!F95</f>
        <v>0</v>
      </c>
      <c r="F150" s="148" t="str">
        <f>'Input 2 - Inventory'!W95</f>
        <v/>
      </c>
      <c r="G150" s="148">
        <f>'Input 2 - Inventory'!R95</f>
        <v>0</v>
      </c>
      <c r="H150" s="148">
        <f>'Input 2 - Inventory'!AH95</f>
        <v>0</v>
      </c>
      <c r="I150" s="149">
        <f>'Input 2 - Inventory'!L95</f>
        <v>0</v>
      </c>
      <c r="J150" s="150">
        <f>'Input 2 - Inventory'!AB95</f>
        <v>0</v>
      </c>
      <c r="K150" s="147" t="str" cm="1">
        <f t="array" ref="K150">IFERROR(INDEX($C$9:$C$54,MATCH($E150,$A$9:$A$54,0),0),"N/A")</f>
        <v>N/A</v>
      </c>
      <c r="L150" s="151" t="str" cm="1">
        <f t="array" ref="L150">IFERROR(INDEX($D$9:$D$54,MATCH($E150,$A$9:$A$54,0),0),"N/A")</f>
        <v>N/A</v>
      </c>
      <c r="M150" s="152" t="str">
        <f t="shared" si="18"/>
        <v>N/A</v>
      </c>
      <c r="N150" s="153" t="str">
        <f t="shared" si="19"/>
        <v>N/A</v>
      </c>
      <c r="O150" s="147" t="str" cm="1">
        <f t="array" ref="O150">IFERROR(INDEX($E$9:$E$54,MATCH($E150,$A$9:$A$54,0),0),"N/A")</f>
        <v>N/A</v>
      </c>
      <c r="P150" s="151" t="str" cm="1">
        <f t="array" ref="P150">IFERROR(INDEX($F$9:$F$54,MATCH($E150,$A$9:$A$54,0),0),"N/A")</f>
        <v>N/A</v>
      </c>
      <c r="Q150" s="152" t="str">
        <f t="shared" si="20"/>
        <v>N/A</v>
      </c>
      <c r="R150" s="153" t="str">
        <f t="shared" si="21"/>
        <v>N/A</v>
      </c>
      <c r="S150" s="147" t="str" cm="1">
        <f t="array" ref="S150">IFERROR(INDEX($G$9:$G$54,MATCH($E150,$A$9:$A$54,0),0),"N/A")</f>
        <v>N/A</v>
      </c>
      <c r="T150" s="151" t="str" cm="1">
        <f t="array" ref="T150">IFERROR(INDEX($H$9:$H$54,MATCH($E150,$A$9:$A$54,0),0),"N/A")</f>
        <v>N/A</v>
      </c>
      <c r="U150" s="152" t="str">
        <f t="shared" si="14"/>
        <v>N/A</v>
      </c>
      <c r="V150" s="153" t="str">
        <f t="shared" si="15"/>
        <v>N/A</v>
      </c>
      <c r="W150" s="147" t="str" cm="1">
        <f t="array" ref="W150">IFERROR(INDEX($I$9:$I$54,MATCH($E150,$A$9:$A$54,0),0),"N/A")</f>
        <v>N/A</v>
      </c>
      <c r="X150" s="147" t="str" cm="1">
        <f t="array" ref="X150">IFERROR(INDEX($J$9:$J$54,MATCH($E150,$A$9:$A$54,0),0),"N/A")</f>
        <v>N/A</v>
      </c>
      <c r="Y150" s="152" t="str">
        <f t="shared" si="16"/>
        <v>N/A</v>
      </c>
      <c r="Z150" s="153" t="str">
        <f t="shared" si="17"/>
        <v>N/A</v>
      </c>
      <c r="AA150" s="70" t="str">
        <f>IFERROR(VLOOKUP('Input 1 - Schedule 1'!N97,'Input 1 - Schedule 1'!$I$7:$L$1009,4,FALSE),"")</f>
        <v/>
      </c>
      <c r="AB150" s="70"/>
      <c r="AS150" s="84" t="s">
        <v>20</v>
      </c>
    </row>
    <row r="151" spans="1:45" x14ac:dyDescent="0.3">
      <c r="A151" s="93">
        <f t="shared" si="9"/>
        <v>89</v>
      </c>
      <c r="B151" s="145">
        <f>'Input 2 - Inventory'!C96</f>
        <v>0</v>
      </c>
      <c r="C151" s="146">
        <f>'Input 1 - Schedule 1'!G98</f>
        <v>0</v>
      </c>
      <c r="D151" s="146" t="str">
        <f>IF(OR(LEFT(E151,5)= "Asset",LEFT(E151,5)="Other"),"N/A",'Input 1 - Schedule 1'!G98 &amp; " (Ins/Bank)")</f>
        <v>0 (Ins/Bank)</v>
      </c>
      <c r="E151" s="147">
        <f>'Input 2 - Inventory'!F96</f>
        <v>0</v>
      </c>
      <c r="F151" s="148" t="str">
        <f>'Input 2 - Inventory'!W96</f>
        <v/>
      </c>
      <c r="G151" s="148">
        <f>'Input 2 - Inventory'!R96</f>
        <v>0</v>
      </c>
      <c r="H151" s="148">
        <f>'Input 2 - Inventory'!AH96</f>
        <v>0</v>
      </c>
      <c r="I151" s="149">
        <f>'Input 2 - Inventory'!L96</f>
        <v>0</v>
      </c>
      <c r="J151" s="150">
        <f>'Input 2 - Inventory'!AB96</f>
        <v>0</v>
      </c>
      <c r="K151" s="147" t="str" cm="1">
        <f t="array" ref="K151">IFERROR(INDEX($C$9:$C$54,MATCH($E151,$A$9:$A$54,0),0),"N/A")</f>
        <v>N/A</v>
      </c>
      <c r="L151" s="151" t="str" cm="1">
        <f t="array" ref="L151">IFERROR(INDEX($D$9:$D$54,MATCH($E151,$A$9:$A$54,0),0),"N/A")</f>
        <v>N/A</v>
      </c>
      <c r="M151" s="152" t="str">
        <f t="shared" si="18"/>
        <v>N/A</v>
      </c>
      <c r="N151" s="153" t="str">
        <f t="shared" si="19"/>
        <v>N/A</v>
      </c>
      <c r="O151" s="147" t="str" cm="1">
        <f t="array" ref="O151">IFERROR(INDEX($E$9:$E$54,MATCH($E151,$A$9:$A$54,0),0),"N/A")</f>
        <v>N/A</v>
      </c>
      <c r="P151" s="151" t="str" cm="1">
        <f t="array" ref="P151">IFERROR(INDEX($F$9:$F$54,MATCH($E151,$A$9:$A$54,0),0),"N/A")</f>
        <v>N/A</v>
      </c>
      <c r="Q151" s="152" t="str">
        <f t="shared" si="20"/>
        <v>N/A</v>
      </c>
      <c r="R151" s="153" t="str">
        <f t="shared" si="21"/>
        <v>N/A</v>
      </c>
      <c r="S151" s="147" t="str" cm="1">
        <f t="array" ref="S151">IFERROR(INDEX($G$9:$G$54,MATCH($E151,$A$9:$A$54,0),0),"N/A")</f>
        <v>N/A</v>
      </c>
      <c r="T151" s="151" t="str" cm="1">
        <f t="array" ref="T151">IFERROR(INDEX($H$9:$H$54,MATCH($E151,$A$9:$A$54,0),0),"N/A")</f>
        <v>N/A</v>
      </c>
      <c r="U151" s="152" t="str">
        <f t="shared" si="14"/>
        <v>N/A</v>
      </c>
      <c r="V151" s="153" t="str">
        <f t="shared" si="15"/>
        <v>N/A</v>
      </c>
      <c r="W151" s="147" t="str" cm="1">
        <f t="array" ref="W151">IFERROR(INDEX($I$9:$I$54,MATCH($E151,$A$9:$A$54,0),0),"N/A")</f>
        <v>N/A</v>
      </c>
      <c r="X151" s="147" t="str" cm="1">
        <f t="array" ref="X151">IFERROR(INDEX($J$9:$J$54,MATCH($E151,$A$9:$A$54,0),0),"N/A")</f>
        <v>N/A</v>
      </c>
      <c r="Y151" s="152" t="str">
        <f t="shared" si="16"/>
        <v>N/A</v>
      </c>
      <c r="Z151" s="153" t="str">
        <f t="shared" si="17"/>
        <v>N/A</v>
      </c>
      <c r="AA151" s="70" t="str">
        <f>IFERROR(VLOOKUP('Input 1 - Schedule 1'!N98,'Input 1 - Schedule 1'!$I$7:$L$1009,4,FALSE),"")</f>
        <v/>
      </c>
      <c r="AB151" s="70"/>
      <c r="AS151" s="84" t="s">
        <v>20</v>
      </c>
    </row>
    <row r="152" spans="1:45" x14ac:dyDescent="0.3">
      <c r="A152" s="93">
        <f t="shared" si="9"/>
        <v>90</v>
      </c>
      <c r="B152" s="145">
        <f>'Input 2 - Inventory'!C97</f>
        <v>0</v>
      </c>
      <c r="C152" s="146">
        <f>'Input 1 - Schedule 1'!G99</f>
        <v>0</v>
      </c>
      <c r="D152" s="146" t="str">
        <f>IF(OR(LEFT(E152,5)= "Asset",LEFT(E152,5)="Other"),"N/A",'Input 1 - Schedule 1'!G99 &amp; " (Ins/Bank)")</f>
        <v>0 (Ins/Bank)</v>
      </c>
      <c r="E152" s="147">
        <f>'Input 2 - Inventory'!F97</f>
        <v>0</v>
      </c>
      <c r="F152" s="148" t="str">
        <f>'Input 2 - Inventory'!W97</f>
        <v/>
      </c>
      <c r="G152" s="148">
        <f>'Input 2 - Inventory'!R97</f>
        <v>0</v>
      </c>
      <c r="H152" s="148">
        <f>'Input 2 - Inventory'!AH97</f>
        <v>0</v>
      </c>
      <c r="I152" s="149">
        <f>'Input 2 - Inventory'!L97</f>
        <v>0</v>
      </c>
      <c r="J152" s="150">
        <f>'Input 2 - Inventory'!AB97</f>
        <v>0</v>
      </c>
      <c r="K152" s="147" t="str" cm="1">
        <f t="array" ref="K152">IFERROR(INDEX($C$9:$C$54,MATCH($E152,$A$9:$A$54,0),0),"N/A")</f>
        <v>N/A</v>
      </c>
      <c r="L152" s="151" t="str" cm="1">
        <f t="array" ref="L152">IFERROR(INDEX($D$9:$D$54,MATCH($E152,$A$9:$A$54,0),0),"N/A")</f>
        <v>N/A</v>
      </c>
      <c r="M152" s="152" t="str">
        <f t="shared" si="18"/>
        <v>N/A</v>
      </c>
      <c r="N152" s="153" t="str">
        <f t="shared" si="19"/>
        <v>N/A</v>
      </c>
      <c r="O152" s="147" t="str" cm="1">
        <f t="array" ref="O152">IFERROR(INDEX($E$9:$E$54,MATCH($E152,$A$9:$A$54,0),0),"N/A")</f>
        <v>N/A</v>
      </c>
      <c r="P152" s="151" t="str" cm="1">
        <f t="array" ref="P152">IFERROR(INDEX($F$9:$F$54,MATCH($E152,$A$9:$A$54,0),0),"N/A")</f>
        <v>N/A</v>
      </c>
      <c r="Q152" s="152" t="str">
        <f t="shared" si="20"/>
        <v>N/A</v>
      </c>
      <c r="R152" s="153" t="str">
        <f t="shared" si="21"/>
        <v>N/A</v>
      </c>
      <c r="S152" s="147" t="str" cm="1">
        <f t="array" ref="S152">IFERROR(INDEX($G$9:$G$54,MATCH($E152,$A$9:$A$54,0),0),"N/A")</f>
        <v>N/A</v>
      </c>
      <c r="T152" s="151" t="str" cm="1">
        <f t="array" ref="T152">IFERROR(INDEX($H$9:$H$54,MATCH($E152,$A$9:$A$54,0),0),"N/A")</f>
        <v>N/A</v>
      </c>
      <c r="U152" s="152" t="str">
        <f t="shared" si="14"/>
        <v>N/A</v>
      </c>
      <c r="V152" s="153" t="str">
        <f t="shared" si="15"/>
        <v>N/A</v>
      </c>
      <c r="W152" s="147" t="str" cm="1">
        <f t="array" ref="W152">IFERROR(INDEX($I$9:$I$54,MATCH($E152,$A$9:$A$54,0),0),"N/A")</f>
        <v>N/A</v>
      </c>
      <c r="X152" s="147" t="str" cm="1">
        <f t="array" ref="X152">IFERROR(INDEX($J$9:$J$54,MATCH($E152,$A$9:$A$54,0),0),"N/A")</f>
        <v>N/A</v>
      </c>
      <c r="Y152" s="152" t="str">
        <f t="shared" si="16"/>
        <v>N/A</v>
      </c>
      <c r="Z152" s="153" t="str">
        <f t="shared" si="17"/>
        <v>N/A</v>
      </c>
      <c r="AA152" s="70" t="str">
        <f>IFERROR(VLOOKUP('Input 1 - Schedule 1'!N99,'Input 1 - Schedule 1'!$I$7:$L$1009,4,FALSE),"")</f>
        <v/>
      </c>
      <c r="AB152" s="70"/>
      <c r="AS152" s="84" t="s">
        <v>20</v>
      </c>
    </row>
    <row r="153" spans="1:45" x14ac:dyDescent="0.3">
      <c r="A153" s="93">
        <f t="shared" si="9"/>
        <v>91</v>
      </c>
      <c r="B153" s="145">
        <f>'Input 2 - Inventory'!C98</f>
        <v>0</v>
      </c>
      <c r="C153" s="146">
        <f>'Input 1 - Schedule 1'!G100</f>
        <v>0</v>
      </c>
      <c r="D153" s="146" t="str">
        <f>IF(OR(LEFT(E153,5)= "Asset",LEFT(E153,5)="Other"),"N/A",'Input 1 - Schedule 1'!G100 &amp; " (Ins/Bank)")</f>
        <v>0 (Ins/Bank)</v>
      </c>
      <c r="E153" s="147">
        <f>'Input 2 - Inventory'!F98</f>
        <v>0</v>
      </c>
      <c r="F153" s="148" t="str">
        <f>'Input 2 - Inventory'!W98</f>
        <v/>
      </c>
      <c r="G153" s="148">
        <f>'Input 2 - Inventory'!R98</f>
        <v>0</v>
      </c>
      <c r="H153" s="148">
        <f>'Input 2 - Inventory'!AH98</f>
        <v>0</v>
      </c>
      <c r="I153" s="149">
        <f>'Input 2 - Inventory'!L98</f>
        <v>0</v>
      </c>
      <c r="J153" s="150">
        <f>'Input 2 - Inventory'!AB98</f>
        <v>0</v>
      </c>
      <c r="K153" s="147" t="str" cm="1">
        <f t="array" ref="K153">IFERROR(INDEX($C$9:$C$54,MATCH($E153,$A$9:$A$54,0),0),"N/A")</f>
        <v>N/A</v>
      </c>
      <c r="L153" s="151" t="str" cm="1">
        <f t="array" ref="L153">IFERROR(INDEX($D$9:$D$54,MATCH($E153,$A$9:$A$54,0),0),"N/A")</f>
        <v>N/A</v>
      </c>
      <c r="M153" s="152" t="str">
        <f t="shared" si="18"/>
        <v>N/A</v>
      </c>
      <c r="N153" s="153" t="str">
        <f t="shared" si="19"/>
        <v>N/A</v>
      </c>
      <c r="O153" s="147" t="str" cm="1">
        <f t="array" ref="O153">IFERROR(INDEX($E$9:$E$54,MATCH($E153,$A$9:$A$54,0),0),"N/A")</f>
        <v>N/A</v>
      </c>
      <c r="P153" s="151" t="str" cm="1">
        <f t="array" ref="P153">IFERROR(INDEX($F$9:$F$54,MATCH($E153,$A$9:$A$54,0),0),"N/A")</f>
        <v>N/A</v>
      </c>
      <c r="Q153" s="152" t="str">
        <f t="shared" si="20"/>
        <v>N/A</v>
      </c>
      <c r="R153" s="153" t="str">
        <f t="shared" si="21"/>
        <v>N/A</v>
      </c>
      <c r="S153" s="147" t="str" cm="1">
        <f t="array" ref="S153">IFERROR(INDEX($G$9:$G$54,MATCH($E153,$A$9:$A$54,0),0),"N/A")</f>
        <v>N/A</v>
      </c>
      <c r="T153" s="151" t="str" cm="1">
        <f t="array" ref="T153">IFERROR(INDEX($H$9:$H$54,MATCH($E153,$A$9:$A$54,0),0),"N/A")</f>
        <v>N/A</v>
      </c>
      <c r="U153" s="152" t="str">
        <f t="shared" si="14"/>
        <v>N/A</v>
      </c>
      <c r="V153" s="153" t="str">
        <f t="shared" si="15"/>
        <v>N/A</v>
      </c>
      <c r="W153" s="147" t="str" cm="1">
        <f t="array" ref="W153">IFERROR(INDEX($I$9:$I$54,MATCH($E153,$A$9:$A$54,0),0),"N/A")</f>
        <v>N/A</v>
      </c>
      <c r="X153" s="147" t="str" cm="1">
        <f t="array" ref="X153">IFERROR(INDEX($J$9:$J$54,MATCH($E153,$A$9:$A$54,0),0),"N/A")</f>
        <v>N/A</v>
      </c>
      <c r="Y153" s="152" t="str">
        <f t="shared" si="16"/>
        <v>N/A</v>
      </c>
      <c r="Z153" s="153" t="str">
        <f t="shared" si="17"/>
        <v>N/A</v>
      </c>
      <c r="AA153" s="70" t="str">
        <f>IFERROR(VLOOKUP('Input 1 - Schedule 1'!N100,'Input 1 - Schedule 1'!$I$7:$L$1009,4,FALSE),"")</f>
        <v/>
      </c>
      <c r="AB153" s="70"/>
      <c r="AS153" s="84" t="s">
        <v>20</v>
      </c>
    </row>
    <row r="154" spans="1:45" x14ac:dyDescent="0.3">
      <c r="A154" s="93">
        <f t="shared" si="9"/>
        <v>92</v>
      </c>
      <c r="B154" s="145">
        <f>'Input 2 - Inventory'!C99</f>
        <v>0</v>
      </c>
      <c r="C154" s="146">
        <f>'Input 1 - Schedule 1'!G101</f>
        <v>0</v>
      </c>
      <c r="D154" s="146" t="str">
        <f>IF(OR(LEFT(E154,5)= "Asset",LEFT(E154,5)="Other"),"N/A",'Input 1 - Schedule 1'!G101 &amp; " (Ins/Bank)")</f>
        <v>0 (Ins/Bank)</v>
      </c>
      <c r="E154" s="147">
        <f>'Input 2 - Inventory'!F99</f>
        <v>0</v>
      </c>
      <c r="F154" s="148" t="str">
        <f>'Input 2 - Inventory'!W99</f>
        <v/>
      </c>
      <c r="G154" s="148">
        <f>'Input 2 - Inventory'!R99</f>
        <v>0</v>
      </c>
      <c r="H154" s="148">
        <f>'Input 2 - Inventory'!AH99</f>
        <v>0</v>
      </c>
      <c r="I154" s="149">
        <f>'Input 2 - Inventory'!L99</f>
        <v>0</v>
      </c>
      <c r="J154" s="150">
        <f>'Input 2 - Inventory'!AB99</f>
        <v>0</v>
      </c>
      <c r="K154" s="147" t="str" cm="1">
        <f t="array" ref="K154">IFERROR(INDEX($C$9:$C$54,MATCH($E154,$A$9:$A$54,0),0),"N/A")</f>
        <v>N/A</v>
      </c>
      <c r="L154" s="151" t="str" cm="1">
        <f t="array" ref="L154">IFERROR(INDEX($D$9:$D$54,MATCH($E154,$A$9:$A$54,0),0),"N/A")</f>
        <v>N/A</v>
      </c>
      <c r="M154" s="152" t="str">
        <f t="shared" si="18"/>
        <v>N/A</v>
      </c>
      <c r="N154" s="153" t="str">
        <f t="shared" si="19"/>
        <v>N/A</v>
      </c>
      <c r="O154" s="147" t="str" cm="1">
        <f t="array" ref="O154">IFERROR(INDEX($E$9:$E$54,MATCH($E154,$A$9:$A$54,0),0),"N/A")</f>
        <v>N/A</v>
      </c>
      <c r="P154" s="151" t="str" cm="1">
        <f t="array" ref="P154">IFERROR(INDEX($F$9:$F$54,MATCH($E154,$A$9:$A$54,0),0),"N/A")</f>
        <v>N/A</v>
      </c>
      <c r="Q154" s="152" t="str">
        <f t="shared" si="20"/>
        <v>N/A</v>
      </c>
      <c r="R154" s="153" t="str">
        <f t="shared" si="21"/>
        <v>N/A</v>
      </c>
      <c r="S154" s="147" t="str" cm="1">
        <f t="array" ref="S154">IFERROR(INDEX($G$9:$G$54,MATCH($E154,$A$9:$A$54,0),0),"N/A")</f>
        <v>N/A</v>
      </c>
      <c r="T154" s="151" t="str" cm="1">
        <f t="array" ref="T154">IFERROR(INDEX($H$9:$H$54,MATCH($E154,$A$9:$A$54,0),0),"N/A")</f>
        <v>N/A</v>
      </c>
      <c r="U154" s="152" t="str">
        <f t="shared" si="14"/>
        <v>N/A</v>
      </c>
      <c r="V154" s="153" t="str">
        <f t="shared" si="15"/>
        <v>N/A</v>
      </c>
      <c r="W154" s="147" t="str" cm="1">
        <f t="array" ref="W154">IFERROR(INDEX($I$9:$I$54,MATCH($E154,$A$9:$A$54,0),0),"N/A")</f>
        <v>N/A</v>
      </c>
      <c r="X154" s="147" t="str" cm="1">
        <f t="array" ref="X154">IFERROR(INDEX($J$9:$J$54,MATCH($E154,$A$9:$A$54,0),0),"N/A")</f>
        <v>N/A</v>
      </c>
      <c r="Y154" s="152" t="str">
        <f t="shared" si="16"/>
        <v>N/A</v>
      </c>
      <c r="Z154" s="153" t="str">
        <f t="shared" si="17"/>
        <v>N/A</v>
      </c>
      <c r="AA154" s="70" t="str">
        <f>IFERROR(VLOOKUP('Input 1 - Schedule 1'!N101,'Input 1 - Schedule 1'!$I$7:$L$1009,4,FALSE),"")</f>
        <v/>
      </c>
      <c r="AB154" s="70"/>
      <c r="AS154" s="84" t="s">
        <v>20</v>
      </c>
    </row>
    <row r="155" spans="1:45" x14ac:dyDescent="0.3">
      <c r="A155" s="93">
        <f t="shared" si="9"/>
        <v>93</v>
      </c>
      <c r="B155" s="145">
        <f>'Input 2 - Inventory'!C100</f>
        <v>0</v>
      </c>
      <c r="C155" s="146">
        <f>'Input 1 - Schedule 1'!G102</f>
        <v>0</v>
      </c>
      <c r="D155" s="146" t="str">
        <f>IF(OR(LEFT(E155,5)= "Asset",LEFT(E155,5)="Other"),"N/A",'Input 1 - Schedule 1'!G102 &amp; " (Ins/Bank)")</f>
        <v>0 (Ins/Bank)</v>
      </c>
      <c r="E155" s="147">
        <f>'Input 2 - Inventory'!F100</f>
        <v>0</v>
      </c>
      <c r="F155" s="148" t="str">
        <f>'Input 2 - Inventory'!W100</f>
        <v/>
      </c>
      <c r="G155" s="148">
        <f>'Input 2 - Inventory'!R100</f>
        <v>0</v>
      </c>
      <c r="H155" s="148">
        <f>'Input 2 - Inventory'!AH100</f>
        <v>0</v>
      </c>
      <c r="I155" s="149">
        <f>'Input 2 - Inventory'!L100</f>
        <v>0</v>
      </c>
      <c r="J155" s="150">
        <f>'Input 2 - Inventory'!AB100</f>
        <v>0</v>
      </c>
      <c r="K155" s="147" t="str" cm="1">
        <f t="array" ref="K155">IFERROR(INDEX($C$9:$C$54,MATCH($E155,$A$9:$A$54,0),0),"N/A")</f>
        <v>N/A</v>
      </c>
      <c r="L155" s="151" t="str" cm="1">
        <f t="array" ref="L155">IFERROR(INDEX($D$9:$D$54,MATCH($E155,$A$9:$A$54,0),0),"N/A")</f>
        <v>N/A</v>
      </c>
      <c r="M155" s="152" t="str">
        <f t="shared" si="18"/>
        <v>N/A</v>
      </c>
      <c r="N155" s="153" t="str">
        <f t="shared" si="19"/>
        <v>N/A</v>
      </c>
      <c r="O155" s="147" t="str" cm="1">
        <f t="array" ref="O155">IFERROR(INDEX($E$9:$E$54,MATCH($E155,$A$9:$A$54,0),0),"N/A")</f>
        <v>N/A</v>
      </c>
      <c r="P155" s="151" t="str" cm="1">
        <f t="array" ref="P155">IFERROR(INDEX($F$9:$F$54,MATCH($E155,$A$9:$A$54,0),0),"N/A")</f>
        <v>N/A</v>
      </c>
      <c r="Q155" s="152" t="str">
        <f t="shared" si="20"/>
        <v>N/A</v>
      </c>
      <c r="R155" s="153" t="str">
        <f t="shared" si="21"/>
        <v>N/A</v>
      </c>
      <c r="S155" s="147" t="str" cm="1">
        <f t="array" ref="S155">IFERROR(INDEX($G$9:$G$54,MATCH($E155,$A$9:$A$54,0),0),"N/A")</f>
        <v>N/A</v>
      </c>
      <c r="T155" s="151" t="str" cm="1">
        <f t="array" ref="T155">IFERROR(INDEX($H$9:$H$54,MATCH($E155,$A$9:$A$54,0),0),"N/A")</f>
        <v>N/A</v>
      </c>
      <c r="U155" s="152" t="str">
        <f t="shared" si="14"/>
        <v>N/A</v>
      </c>
      <c r="V155" s="153" t="str">
        <f t="shared" si="15"/>
        <v>N/A</v>
      </c>
      <c r="W155" s="147" t="str" cm="1">
        <f t="array" ref="W155">IFERROR(INDEX($I$9:$I$54,MATCH($E155,$A$9:$A$54,0),0),"N/A")</f>
        <v>N/A</v>
      </c>
      <c r="X155" s="147" t="str" cm="1">
        <f t="array" ref="X155">IFERROR(INDEX($J$9:$J$54,MATCH($E155,$A$9:$A$54,0),0),"N/A")</f>
        <v>N/A</v>
      </c>
      <c r="Y155" s="152" t="str">
        <f t="shared" si="16"/>
        <v>N/A</v>
      </c>
      <c r="Z155" s="153" t="str">
        <f t="shared" si="17"/>
        <v>N/A</v>
      </c>
      <c r="AA155" s="70" t="str">
        <f>IFERROR(VLOOKUP('Input 1 - Schedule 1'!N102,'Input 1 - Schedule 1'!$I$7:$L$1009,4,FALSE),"")</f>
        <v/>
      </c>
      <c r="AB155" s="70"/>
      <c r="AS155" s="84" t="s">
        <v>20</v>
      </c>
    </row>
    <row r="156" spans="1:45" x14ac:dyDescent="0.3">
      <c r="A156" s="93">
        <f t="shared" si="9"/>
        <v>94</v>
      </c>
      <c r="B156" s="145">
        <f>'Input 2 - Inventory'!C101</f>
        <v>0</v>
      </c>
      <c r="C156" s="146">
        <f>'Input 1 - Schedule 1'!G103</f>
        <v>0</v>
      </c>
      <c r="D156" s="146" t="str">
        <f>IF(OR(LEFT(E156,5)= "Asset",LEFT(E156,5)="Other"),"N/A",'Input 1 - Schedule 1'!G103 &amp; " (Ins/Bank)")</f>
        <v>0 (Ins/Bank)</v>
      </c>
      <c r="E156" s="147">
        <f>'Input 2 - Inventory'!F101</f>
        <v>0</v>
      </c>
      <c r="F156" s="148" t="str">
        <f>'Input 2 - Inventory'!W101</f>
        <v/>
      </c>
      <c r="G156" s="148">
        <f>'Input 2 - Inventory'!R101</f>
        <v>0</v>
      </c>
      <c r="H156" s="148">
        <f>'Input 2 - Inventory'!AH101</f>
        <v>0</v>
      </c>
      <c r="I156" s="149">
        <f>'Input 2 - Inventory'!L101</f>
        <v>0</v>
      </c>
      <c r="J156" s="150">
        <f>'Input 2 - Inventory'!AB101</f>
        <v>0</v>
      </c>
      <c r="K156" s="147" t="str" cm="1">
        <f t="array" ref="K156">IFERROR(INDEX($C$9:$C$54,MATCH($E156,$A$9:$A$54,0),0),"N/A")</f>
        <v>N/A</v>
      </c>
      <c r="L156" s="151" t="str" cm="1">
        <f t="array" ref="L156">IFERROR(INDEX($D$9:$D$54,MATCH($E156,$A$9:$A$54,0),0),"N/A")</f>
        <v>N/A</v>
      </c>
      <c r="M156" s="152" t="str">
        <f t="shared" si="18"/>
        <v>N/A</v>
      </c>
      <c r="N156" s="153" t="str">
        <f t="shared" si="19"/>
        <v>N/A</v>
      </c>
      <c r="O156" s="147" t="str" cm="1">
        <f t="array" ref="O156">IFERROR(INDEX($E$9:$E$54,MATCH($E156,$A$9:$A$54,0),0),"N/A")</f>
        <v>N/A</v>
      </c>
      <c r="P156" s="151" t="str" cm="1">
        <f t="array" ref="P156">IFERROR(INDEX($F$9:$F$54,MATCH($E156,$A$9:$A$54,0),0),"N/A")</f>
        <v>N/A</v>
      </c>
      <c r="Q156" s="152" t="str">
        <f t="shared" si="20"/>
        <v>N/A</v>
      </c>
      <c r="R156" s="153" t="str">
        <f t="shared" si="21"/>
        <v>N/A</v>
      </c>
      <c r="S156" s="147" t="str" cm="1">
        <f t="array" ref="S156">IFERROR(INDEX($G$9:$G$54,MATCH($E156,$A$9:$A$54,0),0),"N/A")</f>
        <v>N/A</v>
      </c>
      <c r="T156" s="151" t="str" cm="1">
        <f t="array" ref="T156">IFERROR(INDEX($H$9:$H$54,MATCH($E156,$A$9:$A$54,0),0),"N/A")</f>
        <v>N/A</v>
      </c>
      <c r="U156" s="152" t="str">
        <f t="shared" si="14"/>
        <v>N/A</v>
      </c>
      <c r="V156" s="153" t="str">
        <f t="shared" si="15"/>
        <v>N/A</v>
      </c>
      <c r="W156" s="147" t="str" cm="1">
        <f t="array" ref="W156">IFERROR(INDEX($I$9:$I$54,MATCH($E156,$A$9:$A$54,0),0),"N/A")</f>
        <v>N/A</v>
      </c>
      <c r="X156" s="147" t="str" cm="1">
        <f t="array" ref="X156">IFERROR(INDEX($J$9:$J$54,MATCH($E156,$A$9:$A$54,0),0),"N/A")</f>
        <v>N/A</v>
      </c>
      <c r="Y156" s="152" t="str">
        <f t="shared" si="16"/>
        <v>N/A</v>
      </c>
      <c r="Z156" s="153" t="str">
        <f t="shared" si="17"/>
        <v>N/A</v>
      </c>
      <c r="AA156" s="70" t="str">
        <f>IFERROR(VLOOKUP('Input 1 - Schedule 1'!N103,'Input 1 - Schedule 1'!$I$7:$L$1009,4,FALSE),"")</f>
        <v/>
      </c>
      <c r="AB156" s="70"/>
      <c r="AS156" s="84" t="s">
        <v>20</v>
      </c>
    </row>
    <row r="157" spans="1:45" x14ac:dyDescent="0.3">
      <c r="A157" s="93">
        <f t="shared" si="9"/>
        <v>95</v>
      </c>
      <c r="B157" s="145">
        <f>'Input 2 - Inventory'!C102</f>
        <v>0</v>
      </c>
      <c r="C157" s="146">
        <f>'Input 1 - Schedule 1'!G104</f>
        <v>0</v>
      </c>
      <c r="D157" s="146" t="str">
        <f>IF(OR(LEFT(E157,5)= "Asset",LEFT(E157,5)="Other"),"N/A",'Input 1 - Schedule 1'!G104 &amp; " (Ins/Bank)")</f>
        <v>0 (Ins/Bank)</v>
      </c>
      <c r="E157" s="147">
        <f>'Input 2 - Inventory'!F102</f>
        <v>0</v>
      </c>
      <c r="F157" s="148" t="str">
        <f>'Input 2 - Inventory'!W102</f>
        <v/>
      </c>
      <c r="G157" s="148">
        <f>'Input 2 - Inventory'!R102</f>
        <v>0</v>
      </c>
      <c r="H157" s="148">
        <f>'Input 2 - Inventory'!AH102</f>
        <v>0</v>
      </c>
      <c r="I157" s="149">
        <f>'Input 2 - Inventory'!L102</f>
        <v>0</v>
      </c>
      <c r="J157" s="150">
        <f>'Input 2 - Inventory'!AB102</f>
        <v>0</v>
      </c>
      <c r="K157" s="147" t="str" cm="1">
        <f t="array" ref="K157">IFERROR(INDEX($C$9:$C$54,MATCH($E157,$A$9:$A$54,0),0),"N/A")</f>
        <v>N/A</v>
      </c>
      <c r="L157" s="151" t="str" cm="1">
        <f t="array" ref="L157">IFERROR(INDEX($D$9:$D$54,MATCH($E157,$A$9:$A$54,0),0),"N/A")</f>
        <v>N/A</v>
      </c>
      <c r="M157" s="152" t="str">
        <f t="shared" si="18"/>
        <v>N/A</v>
      </c>
      <c r="N157" s="153" t="str">
        <f t="shared" si="19"/>
        <v>N/A</v>
      </c>
      <c r="O157" s="147" t="str" cm="1">
        <f t="array" ref="O157">IFERROR(INDEX($E$9:$E$54,MATCH($E157,$A$9:$A$54,0),0),"N/A")</f>
        <v>N/A</v>
      </c>
      <c r="P157" s="151" t="str" cm="1">
        <f t="array" ref="P157">IFERROR(INDEX($F$9:$F$54,MATCH($E157,$A$9:$A$54,0),0),"N/A")</f>
        <v>N/A</v>
      </c>
      <c r="Q157" s="152" t="str">
        <f t="shared" si="20"/>
        <v>N/A</v>
      </c>
      <c r="R157" s="153" t="str">
        <f t="shared" si="21"/>
        <v>N/A</v>
      </c>
      <c r="S157" s="147" t="str" cm="1">
        <f t="array" ref="S157">IFERROR(INDEX($G$9:$G$54,MATCH($E157,$A$9:$A$54,0),0),"N/A")</f>
        <v>N/A</v>
      </c>
      <c r="T157" s="151" t="str" cm="1">
        <f t="array" ref="T157">IFERROR(INDEX($H$9:$H$54,MATCH($E157,$A$9:$A$54,0),0),"N/A")</f>
        <v>N/A</v>
      </c>
      <c r="U157" s="152" t="str">
        <f t="shared" si="14"/>
        <v>N/A</v>
      </c>
      <c r="V157" s="153" t="str">
        <f t="shared" si="15"/>
        <v>N/A</v>
      </c>
      <c r="W157" s="147" t="str" cm="1">
        <f t="array" ref="W157">IFERROR(INDEX($I$9:$I$54,MATCH($E157,$A$9:$A$54,0),0),"N/A")</f>
        <v>N/A</v>
      </c>
      <c r="X157" s="147" t="str" cm="1">
        <f t="array" ref="X157">IFERROR(INDEX($J$9:$J$54,MATCH($E157,$A$9:$A$54,0),0),"N/A")</f>
        <v>N/A</v>
      </c>
      <c r="Y157" s="152" t="str">
        <f t="shared" si="16"/>
        <v>N/A</v>
      </c>
      <c r="Z157" s="153" t="str">
        <f t="shared" si="17"/>
        <v>N/A</v>
      </c>
      <c r="AA157" s="70" t="str">
        <f>IFERROR(VLOOKUP('Input 1 - Schedule 1'!N104,'Input 1 - Schedule 1'!$I$7:$L$1009,4,FALSE),"")</f>
        <v/>
      </c>
      <c r="AB157" s="70"/>
      <c r="AS157" s="84" t="s">
        <v>20</v>
      </c>
    </row>
    <row r="158" spans="1:45" x14ac:dyDescent="0.3">
      <c r="A158" s="93">
        <f t="shared" si="9"/>
        <v>96</v>
      </c>
      <c r="B158" s="145">
        <f>'Input 2 - Inventory'!C103</f>
        <v>0</v>
      </c>
      <c r="C158" s="146">
        <f>'Input 1 - Schedule 1'!G105</f>
        <v>0</v>
      </c>
      <c r="D158" s="146" t="str">
        <f>IF(OR(LEFT(E158,5)= "Asset",LEFT(E158,5)="Other"),"N/A",'Input 1 - Schedule 1'!G105 &amp; " (Ins/Bank)")</f>
        <v>0 (Ins/Bank)</v>
      </c>
      <c r="E158" s="147">
        <f>'Input 2 - Inventory'!F103</f>
        <v>0</v>
      </c>
      <c r="F158" s="148" t="str">
        <f>'Input 2 - Inventory'!W103</f>
        <v/>
      </c>
      <c r="G158" s="148">
        <f>'Input 2 - Inventory'!R103</f>
        <v>0</v>
      </c>
      <c r="H158" s="148">
        <f>'Input 2 - Inventory'!AH103</f>
        <v>0</v>
      </c>
      <c r="I158" s="149">
        <f>'Input 2 - Inventory'!L103</f>
        <v>0</v>
      </c>
      <c r="J158" s="150">
        <f>'Input 2 - Inventory'!AB103</f>
        <v>0</v>
      </c>
      <c r="K158" s="147" t="str" cm="1">
        <f t="array" ref="K158">IFERROR(INDEX($C$9:$C$54,MATCH($E158,$A$9:$A$54,0),0),"N/A")</f>
        <v>N/A</v>
      </c>
      <c r="L158" s="151" t="str" cm="1">
        <f t="array" ref="L158">IFERROR(INDEX($D$9:$D$54,MATCH($E158,$A$9:$A$54,0),0),"N/A")</f>
        <v>N/A</v>
      </c>
      <c r="M158" s="152" t="str">
        <f t="shared" si="18"/>
        <v>N/A</v>
      </c>
      <c r="N158" s="153" t="str">
        <f t="shared" si="19"/>
        <v>N/A</v>
      </c>
      <c r="O158" s="147" t="str" cm="1">
        <f t="array" ref="O158">IFERROR(INDEX($E$9:$E$54,MATCH($E158,$A$9:$A$54,0),0),"N/A")</f>
        <v>N/A</v>
      </c>
      <c r="P158" s="151" t="str" cm="1">
        <f t="array" ref="P158">IFERROR(INDEX($F$9:$F$54,MATCH($E158,$A$9:$A$54,0),0),"N/A")</f>
        <v>N/A</v>
      </c>
      <c r="Q158" s="152" t="str">
        <f t="shared" si="20"/>
        <v>N/A</v>
      </c>
      <c r="R158" s="153" t="str">
        <f t="shared" si="21"/>
        <v>N/A</v>
      </c>
      <c r="S158" s="147" t="str" cm="1">
        <f t="array" ref="S158">IFERROR(INDEX($G$9:$G$54,MATCH($E158,$A$9:$A$54,0),0),"N/A")</f>
        <v>N/A</v>
      </c>
      <c r="T158" s="151" t="str" cm="1">
        <f t="array" ref="T158">IFERROR(INDEX($H$9:$H$54,MATCH($E158,$A$9:$A$54,0),0),"N/A")</f>
        <v>N/A</v>
      </c>
      <c r="U158" s="152" t="str">
        <f t="shared" si="14"/>
        <v>N/A</v>
      </c>
      <c r="V158" s="153" t="str">
        <f t="shared" si="15"/>
        <v>N/A</v>
      </c>
      <c r="W158" s="147" t="str" cm="1">
        <f t="array" ref="W158">IFERROR(INDEX($I$9:$I$54,MATCH($E158,$A$9:$A$54,0),0),"N/A")</f>
        <v>N/A</v>
      </c>
      <c r="X158" s="147" t="str" cm="1">
        <f t="array" ref="X158">IFERROR(INDEX($J$9:$J$54,MATCH($E158,$A$9:$A$54,0),0),"N/A")</f>
        <v>N/A</v>
      </c>
      <c r="Y158" s="152" t="str">
        <f t="shared" si="16"/>
        <v>N/A</v>
      </c>
      <c r="Z158" s="153" t="str">
        <f t="shared" si="17"/>
        <v>N/A</v>
      </c>
      <c r="AA158" s="70" t="str">
        <f>IFERROR(VLOOKUP('Input 1 - Schedule 1'!N105,'Input 1 - Schedule 1'!$I$7:$L$1009,4,FALSE),"")</f>
        <v/>
      </c>
      <c r="AB158" s="70"/>
      <c r="AS158" s="84" t="s">
        <v>20</v>
      </c>
    </row>
    <row r="159" spans="1:45" x14ac:dyDescent="0.3">
      <c r="A159" s="93">
        <f t="shared" si="9"/>
        <v>97</v>
      </c>
      <c r="B159" s="145">
        <f>'Input 2 - Inventory'!C104</f>
        <v>0</v>
      </c>
      <c r="C159" s="146">
        <f>'Input 1 - Schedule 1'!G106</f>
        <v>0</v>
      </c>
      <c r="D159" s="146" t="str">
        <f>IF(OR(LEFT(E159,5)= "Asset",LEFT(E159,5)="Other"),"N/A",'Input 1 - Schedule 1'!G106 &amp; " (Ins/Bank)")</f>
        <v>0 (Ins/Bank)</v>
      </c>
      <c r="E159" s="147">
        <f>'Input 2 - Inventory'!F104</f>
        <v>0</v>
      </c>
      <c r="F159" s="148" t="str">
        <f>'Input 2 - Inventory'!W104</f>
        <v/>
      </c>
      <c r="G159" s="148">
        <f>'Input 2 - Inventory'!R104</f>
        <v>0</v>
      </c>
      <c r="H159" s="148">
        <f>'Input 2 - Inventory'!AH104</f>
        <v>0</v>
      </c>
      <c r="I159" s="149">
        <f>'Input 2 - Inventory'!L104</f>
        <v>0</v>
      </c>
      <c r="J159" s="150">
        <f>'Input 2 - Inventory'!AB104</f>
        <v>0</v>
      </c>
      <c r="K159" s="147" t="str" cm="1">
        <f t="array" ref="K159">IFERROR(INDEX($C$9:$C$54,MATCH($E159,$A$9:$A$54,0),0),"N/A")</f>
        <v>N/A</v>
      </c>
      <c r="L159" s="151" t="str" cm="1">
        <f t="array" ref="L159">IFERROR(INDEX($D$9:$D$54,MATCH($E159,$A$9:$A$54,0),0),"N/A")</f>
        <v>N/A</v>
      </c>
      <c r="M159" s="152" t="str">
        <f t="shared" si="18"/>
        <v>N/A</v>
      </c>
      <c r="N159" s="153" t="str">
        <f t="shared" si="19"/>
        <v>N/A</v>
      </c>
      <c r="O159" s="147" t="str" cm="1">
        <f t="array" ref="O159">IFERROR(INDEX($E$9:$E$54,MATCH($E159,$A$9:$A$54,0),0),"N/A")</f>
        <v>N/A</v>
      </c>
      <c r="P159" s="151" t="str" cm="1">
        <f t="array" ref="P159">IFERROR(INDEX($F$9:$F$54,MATCH($E159,$A$9:$A$54,0),0),"N/A")</f>
        <v>N/A</v>
      </c>
      <c r="Q159" s="152" t="str">
        <f t="shared" si="20"/>
        <v>N/A</v>
      </c>
      <c r="R159" s="153" t="str">
        <f t="shared" si="21"/>
        <v>N/A</v>
      </c>
      <c r="S159" s="147" t="str" cm="1">
        <f t="array" ref="S159">IFERROR(INDEX($G$9:$G$54,MATCH($E159,$A$9:$A$54,0),0),"N/A")</f>
        <v>N/A</v>
      </c>
      <c r="T159" s="151" t="str" cm="1">
        <f t="array" ref="T159">IFERROR(INDEX($H$9:$H$54,MATCH($E159,$A$9:$A$54,0),0),"N/A")</f>
        <v>N/A</v>
      </c>
      <c r="U159" s="152" t="str">
        <f t="shared" si="14"/>
        <v>N/A</v>
      </c>
      <c r="V159" s="153" t="str">
        <f t="shared" si="15"/>
        <v>N/A</v>
      </c>
      <c r="W159" s="147" t="str" cm="1">
        <f t="array" ref="W159">IFERROR(INDEX($I$9:$I$54,MATCH($E159,$A$9:$A$54,0),0),"N/A")</f>
        <v>N/A</v>
      </c>
      <c r="X159" s="147" t="str" cm="1">
        <f t="array" ref="X159">IFERROR(INDEX($J$9:$J$54,MATCH($E159,$A$9:$A$54,0),0),"N/A")</f>
        <v>N/A</v>
      </c>
      <c r="Y159" s="152" t="str">
        <f t="shared" si="16"/>
        <v>N/A</v>
      </c>
      <c r="Z159" s="153" t="str">
        <f t="shared" si="17"/>
        <v>N/A</v>
      </c>
      <c r="AA159" s="70" t="str">
        <f>IFERROR(VLOOKUP('Input 1 - Schedule 1'!N106,'Input 1 - Schedule 1'!$I$7:$L$1009,4,FALSE),"")</f>
        <v/>
      </c>
      <c r="AB159" s="70"/>
      <c r="AS159" s="84" t="s">
        <v>20</v>
      </c>
    </row>
    <row r="160" spans="1:45" x14ac:dyDescent="0.3">
      <c r="A160" s="93">
        <f t="shared" si="9"/>
        <v>98</v>
      </c>
      <c r="B160" s="145">
        <f>'Input 2 - Inventory'!C105</f>
        <v>0</v>
      </c>
      <c r="C160" s="146">
        <f>'Input 1 - Schedule 1'!G107</f>
        <v>0</v>
      </c>
      <c r="D160" s="146" t="str">
        <f>IF(OR(LEFT(E160,5)= "Asset",LEFT(E160,5)="Other"),"N/A",'Input 1 - Schedule 1'!G107 &amp; " (Ins/Bank)")</f>
        <v>0 (Ins/Bank)</v>
      </c>
      <c r="E160" s="147">
        <f>'Input 2 - Inventory'!F105</f>
        <v>0</v>
      </c>
      <c r="F160" s="148" t="str">
        <f>'Input 2 - Inventory'!W105</f>
        <v/>
      </c>
      <c r="G160" s="148">
        <f>'Input 2 - Inventory'!R105</f>
        <v>0</v>
      </c>
      <c r="H160" s="148">
        <f>'Input 2 - Inventory'!AH105</f>
        <v>0</v>
      </c>
      <c r="I160" s="149">
        <f>'Input 2 - Inventory'!L105</f>
        <v>0</v>
      </c>
      <c r="J160" s="150">
        <f>'Input 2 - Inventory'!AB105</f>
        <v>0</v>
      </c>
      <c r="K160" s="147" t="str" cm="1">
        <f t="array" ref="K160">IFERROR(INDEX($C$9:$C$54,MATCH($E160,$A$9:$A$54,0),0),"N/A")</f>
        <v>N/A</v>
      </c>
      <c r="L160" s="151" t="str" cm="1">
        <f t="array" ref="L160">IFERROR(INDEX($D$9:$D$54,MATCH($E160,$A$9:$A$54,0),0),"N/A")</f>
        <v>N/A</v>
      </c>
      <c r="M160" s="152" t="str">
        <f t="shared" si="18"/>
        <v>N/A</v>
      </c>
      <c r="N160" s="153" t="str">
        <f t="shared" si="19"/>
        <v>N/A</v>
      </c>
      <c r="O160" s="147" t="str" cm="1">
        <f t="array" ref="O160">IFERROR(INDEX($E$9:$E$54,MATCH($E160,$A$9:$A$54,0),0),"N/A")</f>
        <v>N/A</v>
      </c>
      <c r="P160" s="151" t="str" cm="1">
        <f t="array" ref="P160">IFERROR(INDEX($F$9:$F$54,MATCH($E160,$A$9:$A$54,0),0),"N/A")</f>
        <v>N/A</v>
      </c>
      <c r="Q160" s="152" t="str">
        <f t="shared" si="20"/>
        <v>N/A</v>
      </c>
      <c r="R160" s="153" t="str">
        <f t="shared" si="21"/>
        <v>N/A</v>
      </c>
      <c r="S160" s="147" t="str" cm="1">
        <f t="array" ref="S160">IFERROR(INDEX($G$9:$G$54,MATCH($E160,$A$9:$A$54,0),0),"N/A")</f>
        <v>N/A</v>
      </c>
      <c r="T160" s="151" t="str" cm="1">
        <f t="array" ref="T160">IFERROR(INDEX($H$9:$H$54,MATCH($E160,$A$9:$A$54,0),0),"N/A")</f>
        <v>N/A</v>
      </c>
      <c r="U160" s="152" t="str">
        <f t="shared" si="14"/>
        <v>N/A</v>
      </c>
      <c r="V160" s="153" t="str">
        <f t="shared" si="15"/>
        <v>N/A</v>
      </c>
      <c r="W160" s="147" t="str" cm="1">
        <f t="array" ref="W160">IFERROR(INDEX($I$9:$I$54,MATCH($E160,$A$9:$A$54,0),0),"N/A")</f>
        <v>N/A</v>
      </c>
      <c r="X160" s="147" t="str" cm="1">
        <f t="array" ref="X160">IFERROR(INDEX($J$9:$J$54,MATCH($E160,$A$9:$A$54,0),0),"N/A")</f>
        <v>N/A</v>
      </c>
      <c r="Y160" s="152" t="str">
        <f t="shared" si="16"/>
        <v>N/A</v>
      </c>
      <c r="Z160" s="153" t="str">
        <f t="shared" si="17"/>
        <v>N/A</v>
      </c>
      <c r="AA160" s="70" t="str">
        <f>IFERROR(VLOOKUP('Input 1 - Schedule 1'!N107,'Input 1 - Schedule 1'!$I$7:$L$1009,4,FALSE),"")</f>
        <v/>
      </c>
      <c r="AB160" s="70"/>
      <c r="AS160" s="84" t="s">
        <v>20</v>
      </c>
    </row>
    <row r="161" spans="1:45" x14ac:dyDescent="0.3">
      <c r="A161" s="93">
        <f t="shared" si="9"/>
        <v>99</v>
      </c>
      <c r="B161" s="145">
        <f>'Input 2 - Inventory'!C106</f>
        <v>0</v>
      </c>
      <c r="C161" s="146">
        <f>'Input 1 - Schedule 1'!G108</f>
        <v>0</v>
      </c>
      <c r="D161" s="146" t="str">
        <f>IF(OR(LEFT(E161,5)= "Asset",LEFT(E161,5)="Other"),"N/A",'Input 1 - Schedule 1'!G108 &amp; " (Ins/Bank)")</f>
        <v>0 (Ins/Bank)</v>
      </c>
      <c r="E161" s="147">
        <f>'Input 2 - Inventory'!F106</f>
        <v>0</v>
      </c>
      <c r="F161" s="148" t="str">
        <f>'Input 2 - Inventory'!W106</f>
        <v/>
      </c>
      <c r="G161" s="148">
        <f>'Input 2 - Inventory'!R106</f>
        <v>0</v>
      </c>
      <c r="H161" s="148">
        <f>'Input 2 - Inventory'!AH106</f>
        <v>0</v>
      </c>
      <c r="I161" s="149">
        <f>'Input 2 - Inventory'!L106</f>
        <v>0</v>
      </c>
      <c r="J161" s="150">
        <f>'Input 2 - Inventory'!AB106</f>
        <v>0</v>
      </c>
      <c r="K161" s="147" t="str" cm="1">
        <f t="array" ref="K161">IFERROR(INDEX($C$9:$C$54,MATCH($E161,$A$9:$A$54,0),0),"N/A")</f>
        <v>N/A</v>
      </c>
      <c r="L161" s="151" t="str" cm="1">
        <f t="array" ref="L161">IFERROR(INDEX($D$9:$D$54,MATCH($E161,$A$9:$A$54,0),0),"N/A")</f>
        <v>N/A</v>
      </c>
      <c r="M161" s="152" t="str">
        <f t="shared" si="18"/>
        <v>N/A</v>
      </c>
      <c r="N161" s="153" t="str">
        <f t="shared" si="19"/>
        <v>N/A</v>
      </c>
      <c r="O161" s="147" t="str" cm="1">
        <f t="array" ref="O161">IFERROR(INDEX($E$9:$E$54,MATCH($E161,$A$9:$A$54,0),0),"N/A")</f>
        <v>N/A</v>
      </c>
      <c r="P161" s="151" t="str" cm="1">
        <f t="array" ref="P161">IFERROR(INDEX($F$9:$F$54,MATCH($E161,$A$9:$A$54,0),0),"N/A")</f>
        <v>N/A</v>
      </c>
      <c r="Q161" s="152" t="str">
        <f t="shared" si="20"/>
        <v>N/A</v>
      </c>
      <c r="R161" s="153" t="str">
        <f t="shared" si="21"/>
        <v>N/A</v>
      </c>
      <c r="S161" s="147" t="str" cm="1">
        <f t="array" ref="S161">IFERROR(INDEX($G$9:$G$54,MATCH($E161,$A$9:$A$54,0),0),"N/A")</f>
        <v>N/A</v>
      </c>
      <c r="T161" s="151" t="str" cm="1">
        <f t="array" ref="T161">IFERROR(INDEX($H$9:$H$54,MATCH($E161,$A$9:$A$54,0),0),"N/A")</f>
        <v>N/A</v>
      </c>
      <c r="U161" s="152" t="str">
        <f t="shared" si="14"/>
        <v>N/A</v>
      </c>
      <c r="V161" s="153" t="str">
        <f t="shared" si="15"/>
        <v>N/A</v>
      </c>
      <c r="W161" s="147" t="str" cm="1">
        <f t="array" ref="W161">IFERROR(INDEX($I$9:$I$54,MATCH($E161,$A$9:$A$54,0),0),"N/A")</f>
        <v>N/A</v>
      </c>
      <c r="X161" s="147" t="str" cm="1">
        <f t="array" ref="X161">IFERROR(INDEX($J$9:$J$54,MATCH($E161,$A$9:$A$54,0),0),"N/A")</f>
        <v>N/A</v>
      </c>
      <c r="Y161" s="152" t="str">
        <f t="shared" si="16"/>
        <v>N/A</v>
      </c>
      <c r="Z161" s="153" t="str">
        <f t="shared" si="17"/>
        <v>N/A</v>
      </c>
      <c r="AA161" s="70" t="str">
        <f>IFERROR(VLOOKUP('Input 1 - Schedule 1'!N108,'Input 1 - Schedule 1'!$I$7:$L$1009,4,FALSE),"")</f>
        <v/>
      </c>
      <c r="AB161" s="70"/>
      <c r="AS161" s="84" t="s">
        <v>20</v>
      </c>
    </row>
    <row r="162" spans="1:45" x14ac:dyDescent="0.3">
      <c r="A162" s="93">
        <f t="shared" si="9"/>
        <v>100</v>
      </c>
      <c r="B162" s="145">
        <f>'Input 2 - Inventory'!C107</f>
        <v>0</v>
      </c>
      <c r="C162" s="146">
        <f>'Input 1 - Schedule 1'!G109</f>
        <v>0</v>
      </c>
      <c r="D162" s="146" t="str">
        <f>IF(OR(LEFT(E162,5)= "Asset",LEFT(E162,5)="Other"),"N/A",'Input 1 - Schedule 1'!G109 &amp; " (Ins/Bank)")</f>
        <v>0 (Ins/Bank)</v>
      </c>
      <c r="E162" s="147">
        <f>'Input 2 - Inventory'!F107</f>
        <v>0</v>
      </c>
      <c r="F162" s="148" t="str">
        <f>'Input 2 - Inventory'!W107</f>
        <v/>
      </c>
      <c r="G162" s="148">
        <f>'Input 2 - Inventory'!R107</f>
        <v>0</v>
      </c>
      <c r="H162" s="148">
        <f>'Input 2 - Inventory'!AH107</f>
        <v>0</v>
      </c>
      <c r="I162" s="149">
        <f>'Input 2 - Inventory'!L107</f>
        <v>0</v>
      </c>
      <c r="J162" s="150">
        <f>'Input 2 - Inventory'!AB107</f>
        <v>0</v>
      </c>
      <c r="K162" s="147" t="str" cm="1">
        <f t="array" ref="K162">IFERROR(INDEX($C$9:$C$54,MATCH($E162,$A$9:$A$54,0),0),"N/A")</f>
        <v>N/A</v>
      </c>
      <c r="L162" s="151" t="str" cm="1">
        <f t="array" ref="L162">IFERROR(INDEX($D$9:$D$54,MATCH($E162,$A$9:$A$54,0),0),"N/A")</f>
        <v>N/A</v>
      </c>
      <c r="M162" s="152" t="str">
        <f t="shared" si="18"/>
        <v>N/A</v>
      </c>
      <c r="N162" s="153" t="str">
        <f t="shared" si="19"/>
        <v>N/A</v>
      </c>
      <c r="O162" s="147" t="str" cm="1">
        <f t="array" ref="O162">IFERROR(INDEX($E$9:$E$54,MATCH($E162,$A$9:$A$54,0),0),"N/A")</f>
        <v>N/A</v>
      </c>
      <c r="P162" s="151" t="str" cm="1">
        <f t="array" ref="P162">IFERROR(INDEX($F$9:$F$54,MATCH($E162,$A$9:$A$54,0),0),"N/A")</f>
        <v>N/A</v>
      </c>
      <c r="Q162" s="152" t="str">
        <f t="shared" si="20"/>
        <v>N/A</v>
      </c>
      <c r="R162" s="153" t="str">
        <f t="shared" si="21"/>
        <v>N/A</v>
      </c>
      <c r="S162" s="147" t="str" cm="1">
        <f t="array" ref="S162">IFERROR(INDEX($G$9:$G$54,MATCH($E162,$A$9:$A$54,0),0),"N/A")</f>
        <v>N/A</v>
      </c>
      <c r="T162" s="151" t="str" cm="1">
        <f t="array" ref="T162">IFERROR(INDEX($H$9:$H$54,MATCH($E162,$A$9:$A$54,0),0),"N/A")</f>
        <v>N/A</v>
      </c>
      <c r="U162" s="152" t="str">
        <f t="shared" si="14"/>
        <v>N/A</v>
      </c>
      <c r="V162" s="153" t="str">
        <f t="shared" si="15"/>
        <v>N/A</v>
      </c>
      <c r="W162" s="147" t="str" cm="1">
        <f t="array" ref="W162">IFERROR(INDEX($I$9:$I$54,MATCH($E162,$A$9:$A$54,0),0),"N/A")</f>
        <v>N/A</v>
      </c>
      <c r="X162" s="147" t="str" cm="1">
        <f t="array" ref="X162">IFERROR(INDEX($J$9:$J$54,MATCH($E162,$A$9:$A$54,0),0),"N/A")</f>
        <v>N/A</v>
      </c>
      <c r="Y162" s="152" t="str">
        <f t="shared" si="16"/>
        <v>N/A</v>
      </c>
      <c r="Z162" s="153" t="str">
        <f t="shared" si="17"/>
        <v>N/A</v>
      </c>
      <c r="AA162" s="70" t="str">
        <f>IFERROR(VLOOKUP('Input 1 - Schedule 1'!N109,'Input 1 - Schedule 1'!$I$7:$L$1009,4,FALSE),"")</f>
        <v/>
      </c>
      <c r="AB162" s="70"/>
      <c r="AS162" s="84" t="s">
        <v>20</v>
      </c>
    </row>
    <row r="163" spans="1:45" x14ac:dyDescent="0.3">
      <c r="A163" s="93">
        <f t="shared" si="9"/>
        <v>101</v>
      </c>
      <c r="B163" s="145">
        <f>'Input 2 - Inventory'!C108</f>
        <v>0</v>
      </c>
      <c r="C163" s="146">
        <f>'Input 1 - Schedule 1'!G110</f>
        <v>0</v>
      </c>
      <c r="D163" s="146" t="str">
        <f>IF(OR(LEFT(E163,5)= "Asset",LEFT(E163,5)="Other"),"N/A",'Input 1 - Schedule 1'!G110 &amp; " (Ins/Bank)")</f>
        <v>0 (Ins/Bank)</v>
      </c>
      <c r="E163" s="147">
        <f>'Input 2 - Inventory'!F108</f>
        <v>0</v>
      </c>
      <c r="F163" s="148" t="str">
        <f>'Input 2 - Inventory'!W108</f>
        <v/>
      </c>
      <c r="G163" s="148">
        <f>'Input 2 - Inventory'!R108</f>
        <v>0</v>
      </c>
      <c r="H163" s="148">
        <f>'Input 2 - Inventory'!AH108</f>
        <v>0</v>
      </c>
      <c r="I163" s="149">
        <f>'Input 2 - Inventory'!L108</f>
        <v>0</v>
      </c>
      <c r="J163" s="150">
        <f>'Input 2 - Inventory'!AB108</f>
        <v>0</v>
      </c>
      <c r="K163" s="147" t="str" cm="1">
        <f t="array" ref="K163">IFERROR(INDEX($C$9:$C$54,MATCH($E163,$A$9:$A$54,0),0),"N/A")</f>
        <v>N/A</v>
      </c>
      <c r="L163" s="151" t="str" cm="1">
        <f t="array" ref="L163">IFERROR(INDEX($D$9:$D$54,MATCH($E163,$A$9:$A$54,0),0),"N/A")</f>
        <v>N/A</v>
      </c>
      <c r="M163" s="152" t="str">
        <f t="shared" si="18"/>
        <v>N/A</v>
      </c>
      <c r="N163" s="153" t="str">
        <f t="shared" si="19"/>
        <v>N/A</v>
      </c>
      <c r="O163" s="147" t="str" cm="1">
        <f t="array" ref="O163">IFERROR(INDEX($E$9:$E$54,MATCH($E163,$A$9:$A$54,0),0),"N/A")</f>
        <v>N/A</v>
      </c>
      <c r="P163" s="151" t="str" cm="1">
        <f t="array" ref="P163">IFERROR(INDEX($F$9:$F$54,MATCH($E163,$A$9:$A$54,0),0),"N/A")</f>
        <v>N/A</v>
      </c>
      <c r="Q163" s="152" t="str">
        <f t="shared" si="20"/>
        <v>N/A</v>
      </c>
      <c r="R163" s="153" t="str">
        <f t="shared" si="21"/>
        <v>N/A</v>
      </c>
      <c r="S163" s="147" t="str" cm="1">
        <f t="array" ref="S163">IFERROR(INDEX($G$9:$G$54,MATCH($E163,$A$9:$A$54,0),0),"N/A")</f>
        <v>N/A</v>
      </c>
      <c r="T163" s="151" t="str" cm="1">
        <f t="array" ref="T163">IFERROR(INDEX($H$9:$H$54,MATCH($E163,$A$9:$A$54,0),0),"N/A")</f>
        <v>N/A</v>
      </c>
      <c r="U163" s="152" t="str">
        <f t="shared" si="14"/>
        <v>N/A</v>
      </c>
      <c r="V163" s="153" t="str">
        <f t="shared" si="15"/>
        <v>N/A</v>
      </c>
      <c r="W163" s="147" t="str" cm="1">
        <f t="array" ref="W163">IFERROR(INDEX($I$9:$I$54,MATCH($E163,$A$9:$A$54,0),0),"N/A")</f>
        <v>N/A</v>
      </c>
      <c r="X163" s="147" t="str" cm="1">
        <f t="array" ref="X163">IFERROR(INDEX($J$9:$J$54,MATCH($E163,$A$9:$A$54,0),0),"N/A")</f>
        <v>N/A</v>
      </c>
      <c r="Y163" s="152" t="str">
        <f t="shared" si="16"/>
        <v>N/A</v>
      </c>
      <c r="Z163" s="153" t="str">
        <f t="shared" si="17"/>
        <v>N/A</v>
      </c>
      <c r="AA163" s="70" t="str">
        <f>IFERROR(VLOOKUP('Input 1 - Schedule 1'!N110,'Input 1 - Schedule 1'!$I$7:$L$1009,4,FALSE),"")</f>
        <v/>
      </c>
      <c r="AB163" s="70"/>
      <c r="AS163" s="84" t="s">
        <v>20</v>
      </c>
    </row>
    <row r="164" spans="1:45" x14ac:dyDescent="0.3">
      <c r="A164" s="93">
        <f t="shared" si="9"/>
        <v>102</v>
      </c>
      <c r="B164" s="145">
        <f>'Input 2 - Inventory'!C109</f>
        <v>0</v>
      </c>
      <c r="C164" s="146">
        <f>'Input 1 - Schedule 1'!G111</f>
        <v>0</v>
      </c>
      <c r="D164" s="146" t="str">
        <f>IF(OR(LEFT(E164,5)= "Asset",LEFT(E164,5)="Other"),"N/A",'Input 1 - Schedule 1'!G111 &amp; " (Ins/Bank)")</f>
        <v>0 (Ins/Bank)</v>
      </c>
      <c r="E164" s="147">
        <f>'Input 2 - Inventory'!F109</f>
        <v>0</v>
      </c>
      <c r="F164" s="148" t="str">
        <f>'Input 2 - Inventory'!W109</f>
        <v/>
      </c>
      <c r="G164" s="148">
        <f>'Input 2 - Inventory'!R109</f>
        <v>0</v>
      </c>
      <c r="H164" s="148">
        <f>'Input 2 - Inventory'!AH109</f>
        <v>0</v>
      </c>
      <c r="I164" s="149">
        <f>'Input 2 - Inventory'!L109</f>
        <v>0</v>
      </c>
      <c r="J164" s="150">
        <f>'Input 2 - Inventory'!AB109</f>
        <v>0</v>
      </c>
      <c r="K164" s="147" t="str" cm="1">
        <f t="array" ref="K164">IFERROR(INDEX($C$9:$C$54,MATCH($E164,$A$9:$A$54,0),0),"N/A")</f>
        <v>N/A</v>
      </c>
      <c r="L164" s="151" t="str" cm="1">
        <f t="array" ref="L164">IFERROR(INDEX($D$9:$D$54,MATCH($E164,$A$9:$A$54,0),0),"N/A")</f>
        <v>N/A</v>
      </c>
      <c r="M164" s="152" t="str">
        <f t="shared" si="18"/>
        <v>N/A</v>
      </c>
      <c r="N164" s="153" t="str">
        <f t="shared" si="19"/>
        <v>N/A</v>
      </c>
      <c r="O164" s="147" t="str" cm="1">
        <f t="array" ref="O164">IFERROR(INDEX($E$9:$E$54,MATCH($E164,$A$9:$A$54,0),0),"N/A")</f>
        <v>N/A</v>
      </c>
      <c r="P164" s="151" t="str" cm="1">
        <f t="array" ref="P164">IFERROR(INDEX($F$9:$F$54,MATCH($E164,$A$9:$A$54,0),0),"N/A")</f>
        <v>N/A</v>
      </c>
      <c r="Q164" s="152" t="str">
        <f t="shared" si="20"/>
        <v>N/A</v>
      </c>
      <c r="R164" s="153" t="str">
        <f t="shared" si="21"/>
        <v>N/A</v>
      </c>
      <c r="S164" s="147" t="str" cm="1">
        <f t="array" ref="S164">IFERROR(INDEX($G$9:$G$54,MATCH($E164,$A$9:$A$54,0),0),"N/A")</f>
        <v>N/A</v>
      </c>
      <c r="T164" s="151" t="str" cm="1">
        <f t="array" ref="T164">IFERROR(INDEX($H$9:$H$54,MATCH($E164,$A$9:$A$54,0),0),"N/A")</f>
        <v>N/A</v>
      </c>
      <c r="U164" s="152" t="str">
        <f t="shared" si="14"/>
        <v>N/A</v>
      </c>
      <c r="V164" s="153" t="str">
        <f t="shared" si="15"/>
        <v>N/A</v>
      </c>
      <c r="W164" s="147" t="str" cm="1">
        <f t="array" ref="W164">IFERROR(INDEX($I$9:$I$54,MATCH($E164,$A$9:$A$54,0),0),"N/A")</f>
        <v>N/A</v>
      </c>
      <c r="X164" s="147" t="str" cm="1">
        <f t="array" ref="X164">IFERROR(INDEX($J$9:$J$54,MATCH($E164,$A$9:$A$54,0),0),"N/A")</f>
        <v>N/A</v>
      </c>
      <c r="Y164" s="152" t="str">
        <f t="shared" si="16"/>
        <v>N/A</v>
      </c>
      <c r="Z164" s="153" t="str">
        <f t="shared" si="17"/>
        <v>N/A</v>
      </c>
      <c r="AA164" s="70" t="str">
        <f>IFERROR(VLOOKUP('Input 1 - Schedule 1'!N111,'Input 1 - Schedule 1'!$I$7:$L$1009,4,FALSE),"")</f>
        <v/>
      </c>
      <c r="AB164" s="70"/>
      <c r="AS164" s="84" t="s">
        <v>20</v>
      </c>
    </row>
    <row r="165" spans="1:45" x14ac:dyDescent="0.3">
      <c r="A165" s="93">
        <f t="shared" si="9"/>
        <v>103</v>
      </c>
      <c r="B165" s="145">
        <f>'Input 2 - Inventory'!C110</f>
        <v>0</v>
      </c>
      <c r="C165" s="146">
        <f>'Input 1 - Schedule 1'!G112</f>
        <v>0</v>
      </c>
      <c r="D165" s="146" t="str">
        <f>IF(OR(LEFT(E165,5)= "Asset",LEFT(E165,5)="Other"),"N/A",'Input 1 - Schedule 1'!G112 &amp; " (Ins/Bank)")</f>
        <v>0 (Ins/Bank)</v>
      </c>
      <c r="E165" s="147">
        <f>'Input 2 - Inventory'!F110</f>
        <v>0</v>
      </c>
      <c r="F165" s="148" t="str">
        <f>'Input 2 - Inventory'!W110</f>
        <v/>
      </c>
      <c r="G165" s="148">
        <f>'Input 2 - Inventory'!R110</f>
        <v>0</v>
      </c>
      <c r="H165" s="148">
        <f>'Input 2 - Inventory'!AH110</f>
        <v>0</v>
      </c>
      <c r="I165" s="149">
        <f>'Input 2 - Inventory'!L110</f>
        <v>0</v>
      </c>
      <c r="J165" s="150">
        <f>'Input 2 - Inventory'!AB110</f>
        <v>0</v>
      </c>
      <c r="K165" s="147" t="str" cm="1">
        <f t="array" ref="K165">IFERROR(INDEX($C$9:$C$54,MATCH($E165,$A$9:$A$54,0),0),"N/A")</f>
        <v>N/A</v>
      </c>
      <c r="L165" s="151" t="str" cm="1">
        <f t="array" ref="L165">IFERROR(INDEX($D$9:$D$54,MATCH($E165,$A$9:$A$54,0),0),"N/A")</f>
        <v>N/A</v>
      </c>
      <c r="M165" s="152" t="str">
        <f t="shared" si="18"/>
        <v>N/A</v>
      </c>
      <c r="N165" s="153" t="str">
        <f t="shared" si="19"/>
        <v>N/A</v>
      </c>
      <c r="O165" s="147" t="str" cm="1">
        <f t="array" ref="O165">IFERROR(INDEX($E$9:$E$54,MATCH($E165,$A$9:$A$54,0),0),"N/A")</f>
        <v>N/A</v>
      </c>
      <c r="P165" s="151" t="str" cm="1">
        <f t="array" ref="P165">IFERROR(INDEX($F$9:$F$54,MATCH($E165,$A$9:$A$54,0),0),"N/A")</f>
        <v>N/A</v>
      </c>
      <c r="Q165" s="152" t="str">
        <f t="shared" si="20"/>
        <v>N/A</v>
      </c>
      <c r="R165" s="153" t="str">
        <f t="shared" si="21"/>
        <v>N/A</v>
      </c>
      <c r="S165" s="147" t="str" cm="1">
        <f t="array" ref="S165">IFERROR(INDEX($G$9:$G$54,MATCH($E165,$A$9:$A$54,0),0),"N/A")</f>
        <v>N/A</v>
      </c>
      <c r="T165" s="151" t="str" cm="1">
        <f t="array" ref="T165">IFERROR(INDEX($H$9:$H$54,MATCH($E165,$A$9:$A$54,0),0),"N/A")</f>
        <v>N/A</v>
      </c>
      <c r="U165" s="152" t="str">
        <f t="shared" si="14"/>
        <v>N/A</v>
      </c>
      <c r="V165" s="153" t="str">
        <f t="shared" si="15"/>
        <v>N/A</v>
      </c>
      <c r="W165" s="147" t="str" cm="1">
        <f t="array" ref="W165">IFERROR(INDEX($I$9:$I$54,MATCH($E165,$A$9:$A$54,0),0),"N/A")</f>
        <v>N/A</v>
      </c>
      <c r="X165" s="147" t="str" cm="1">
        <f t="array" ref="X165">IFERROR(INDEX($J$9:$J$54,MATCH($E165,$A$9:$A$54,0),0),"N/A")</f>
        <v>N/A</v>
      </c>
      <c r="Y165" s="152" t="str">
        <f t="shared" si="16"/>
        <v>N/A</v>
      </c>
      <c r="Z165" s="153" t="str">
        <f t="shared" si="17"/>
        <v>N/A</v>
      </c>
      <c r="AA165" s="70" t="str">
        <f>IFERROR(VLOOKUP('Input 1 - Schedule 1'!N112,'Input 1 - Schedule 1'!$I$7:$L$1009,4,FALSE),"")</f>
        <v/>
      </c>
      <c r="AB165" s="70"/>
      <c r="AS165" s="84" t="s">
        <v>20</v>
      </c>
    </row>
    <row r="166" spans="1:45" x14ac:dyDescent="0.3">
      <c r="A166" s="93">
        <f t="shared" si="9"/>
        <v>104</v>
      </c>
      <c r="B166" s="145">
        <f>'Input 2 - Inventory'!C111</f>
        <v>0</v>
      </c>
      <c r="C166" s="146">
        <f>'Input 1 - Schedule 1'!G113</f>
        <v>0</v>
      </c>
      <c r="D166" s="146" t="str">
        <f>IF(OR(LEFT(E166,5)= "Asset",LEFT(E166,5)="Other"),"N/A",'Input 1 - Schedule 1'!G113 &amp; " (Ins/Bank)")</f>
        <v>0 (Ins/Bank)</v>
      </c>
      <c r="E166" s="147">
        <f>'Input 2 - Inventory'!F111</f>
        <v>0</v>
      </c>
      <c r="F166" s="148" t="str">
        <f>'Input 2 - Inventory'!W111</f>
        <v/>
      </c>
      <c r="G166" s="148">
        <f>'Input 2 - Inventory'!R111</f>
        <v>0</v>
      </c>
      <c r="H166" s="148">
        <f>'Input 2 - Inventory'!AH111</f>
        <v>0</v>
      </c>
      <c r="I166" s="149">
        <f>'Input 2 - Inventory'!L111</f>
        <v>0</v>
      </c>
      <c r="J166" s="150">
        <f>'Input 2 - Inventory'!AB111</f>
        <v>0</v>
      </c>
      <c r="K166" s="147" t="str" cm="1">
        <f t="array" ref="K166">IFERROR(INDEX($C$9:$C$54,MATCH($E166,$A$9:$A$54,0),0),"N/A")</f>
        <v>N/A</v>
      </c>
      <c r="L166" s="151" t="str" cm="1">
        <f t="array" ref="L166">IFERROR(INDEX($D$9:$D$54,MATCH($E166,$A$9:$A$54,0),0),"N/A")</f>
        <v>N/A</v>
      </c>
      <c r="M166" s="152" t="str">
        <f t="shared" si="18"/>
        <v>N/A</v>
      </c>
      <c r="N166" s="153" t="str">
        <f t="shared" si="19"/>
        <v>N/A</v>
      </c>
      <c r="O166" s="147" t="str" cm="1">
        <f t="array" ref="O166">IFERROR(INDEX($E$9:$E$54,MATCH($E166,$A$9:$A$54,0),0),"N/A")</f>
        <v>N/A</v>
      </c>
      <c r="P166" s="151" t="str" cm="1">
        <f t="array" ref="P166">IFERROR(INDEX($F$9:$F$54,MATCH($E166,$A$9:$A$54,0),0),"N/A")</f>
        <v>N/A</v>
      </c>
      <c r="Q166" s="152" t="str">
        <f t="shared" si="20"/>
        <v>N/A</v>
      </c>
      <c r="R166" s="153" t="str">
        <f t="shared" si="21"/>
        <v>N/A</v>
      </c>
      <c r="S166" s="147" t="str" cm="1">
        <f t="array" ref="S166">IFERROR(INDEX($G$9:$G$54,MATCH($E166,$A$9:$A$54,0),0),"N/A")</f>
        <v>N/A</v>
      </c>
      <c r="T166" s="151" t="str" cm="1">
        <f t="array" ref="T166">IFERROR(INDEX($H$9:$H$54,MATCH($E166,$A$9:$A$54,0),0),"N/A")</f>
        <v>N/A</v>
      </c>
      <c r="U166" s="152" t="str">
        <f t="shared" si="14"/>
        <v>N/A</v>
      </c>
      <c r="V166" s="153" t="str">
        <f t="shared" si="15"/>
        <v>N/A</v>
      </c>
      <c r="W166" s="147" t="str" cm="1">
        <f t="array" ref="W166">IFERROR(INDEX($I$9:$I$54,MATCH($E166,$A$9:$A$54,0),0),"N/A")</f>
        <v>N/A</v>
      </c>
      <c r="X166" s="147" t="str" cm="1">
        <f t="array" ref="X166">IFERROR(INDEX($J$9:$J$54,MATCH($E166,$A$9:$A$54,0),0),"N/A")</f>
        <v>N/A</v>
      </c>
      <c r="Y166" s="152" t="str">
        <f t="shared" si="16"/>
        <v>N/A</v>
      </c>
      <c r="Z166" s="153" t="str">
        <f t="shared" si="17"/>
        <v>N/A</v>
      </c>
      <c r="AA166" s="70" t="str">
        <f>IFERROR(VLOOKUP('Input 1 - Schedule 1'!N113,'Input 1 - Schedule 1'!$I$7:$L$1009,4,FALSE),"")</f>
        <v/>
      </c>
      <c r="AB166" s="70"/>
      <c r="AS166" s="84" t="s">
        <v>20</v>
      </c>
    </row>
    <row r="167" spans="1:45" x14ac:dyDescent="0.3">
      <c r="A167" s="93">
        <f t="shared" si="9"/>
        <v>105</v>
      </c>
      <c r="B167" s="145">
        <f>'Input 2 - Inventory'!C112</f>
        <v>0</v>
      </c>
      <c r="C167" s="146">
        <f>'Input 1 - Schedule 1'!G114</f>
        <v>0</v>
      </c>
      <c r="D167" s="146" t="str">
        <f>IF(OR(LEFT(E167,5)= "Asset",LEFT(E167,5)="Other"),"N/A",'Input 1 - Schedule 1'!G114 &amp; " (Ins/Bank)")</f>
        <v>0 (Ins/Bank)</v>
      </c>
      <c r="E167" s="147">
        <f>'Input 2 - Inventory'!F112</f>
        <v>0</v>
      </c>
      <c r="F167" s="148" t="str">
        <f>'Input 2 - Inventory'!W112</f>
        <v/>
      </c>
      <c r="G167" s="148">
        <f>'Input 2 - Inventory'!R112</f>
        <v>0</v>
      </c>
      <c r="H167" s="148">
        <f>'Input 2 - Inventory'!AH112</f>
        <v>0</v>
      </c>
      <c r="I167" s="149">
        <f>'Input 2 - Inventory'!L112</f>
        <v>0</v>
      </c>
      <c r="J167" s="150">
        <f>'Input 2 - Inventory'!AB112</f>
        <v>0</v>
      </c>
      <c r="K167" s="147" t="str" cm="1">
        <f t="array" ref="K167">IFERROR(INDEX($C$9:$C$54,MATCH($E167,$A$9:$A$54,0),0),"N/A")</f>
        <v>N/A</v>
      </c>
      <c r="L167" s="151" t="str" cm="1">
        <f t="array" ref="L167">IFERROR(INDEX($D$9:$D$54,MATCH($E167,$A$9:$A$54,0),0),"N/A")</f>
        <v>N/A</v>
      </c>
      <c r="M167" s="152" t="str">
        <f t="shared" si="18"/>
        <v>N/A</v>
      </c>
      <c r="N167" s="153" t="str">
        <f t="shared" si="19"/>
        <v>N/A</v>
      </c>
      <c r="O167" s="147" t="str" cm="1">
        <f t="array" ref="O167">IFERROR(INDEX($E$9:$E$54,MATCH($E167,$A$9:$A$54,0),0),"N/A")</f>
        <v>N/A</v>
      </c>
      <c r="P167" s="151" t="str" cm="1">
        <f t="array" ref="P167">IFERROR(INDEX($F$9:$F$54,MATCH($E167,$A$9:$A$54,0),0),"N/A")</f>
        <v>N/A</v>
      </c>
      <c r="Q167" s="152" t="str">
        <f t="shared" si="20"/>
        <v>N/A</v>
      </c>
      <c r="R167" s="153" t="str">
        <f t="shared" si="21"/>
        <v>N/A</v>
      </c>
      <c r="S167" s="147" t="str" cm="1">
        <f t="array" ref="S167">IFERROR(INDEX($G$9:$G$54,MATCH($E167,$A$9:$A$54,0),0),"N/A")</f>
        <v>N/A</v>
      </c>
      <c r="T167" s="151" t="str" cm="1">
        <f t="array" ref="T167">IFERROR(INDEX($H$9:$H$54,MATCH($E167,$A$9:$A$54,0),0),"N/A")</f>
        <v>N/A</v>
      </c>
      <c r="U167" s="152" t="str">
        <f t="shared" si="14"/>
        <v>N/A</v>
      </c>
      <c r="V167" s="153" t="str">
        <f t="shared" si="15"/>
        <v>N/A</v>
      </c>
      <c r="W167" s="147" t="str" cm="1">
        <f t="array" ref="W167">IFERROR(INDEX($I$9:$I$54,MATCH($E167,$A$9:$A$54,0),0),"N/A")</f>
        <v>N/A</v>
      </c>
      <c r="X167" s="147" t="str" cm="1">
        <f t="array" ref="X167">IFERROR(INDEX($J$9:$J$54,MATCH($E167,$A$9:$A$54,0),0),"N/A")</f>
        <v>N/A</v>
      </c>
      <c r="Y167" s="152" t="str">
        <f t="shared" si="16"/>
        <v>N/A</v>
      </c>
      <c r="Z167" s="153" t="str">
        <f t="shared" si="17"/>
        <v>N/A</v>
      </c>
      <c r="AA167" s="70" t="str">
        <f>IFERROR(VLOOKUP('Input 1 - Schedule 1'!N114,'Input 1 - Schedule 1'!$I$7:$L$1009,4,FALSE),"")</f>
        <v/>
      </c>
      <c r="AB167" s="70"/>
      <c r="AS167" s="84" t="s">
        <v>20</v>
      </c>
    </row>
    <row r="168" spans="1:45" x14ac:dyDescent="0.3">
      <c r="A168" s="93">
        <f t="shared" si="9"/>
        <v>106</v>
      </c>
      <c r="B168" s="145">
        <f>'Input 2 - Inventory'!C113</f>
        <v>0</v>
      </c>
      <c r="C168" s="146">
        <f>'Input 1 - Schedule 1'!G115</f>
        <v>0</v>
      </c>
      <c r="D168" s="146" t="str">
        <f>IF(OR(LEFT(E168,5)= "Asset",LEFT(E168,5)="Other"),"N/A",'Input 1 - Schedule 1'!G115 &amp; " (Ins/Bank)")</f>
        <v>0 (Ins/Bank)</v>
      </c>
      <c r="E168" s="147">
        <f>'Input 2 - Inventory'!F113</f>
        <v>0</v>
      </c>
      <c r="F168" s="148" t="str">
        <f>'Input 2 - Inventory'!W113</f>
        <v/>
      </c>
      <c r="G168" s="148">
        <f>'Input 2 - Inventory'!R113</f>
        <v>0</v>
      </c>
      <c r="H168" s="148">
        <f>'Input 2 - Inventory'!AH113</f>
        <v>0</v>
      </c>
      <c r="I168" s="149">
        <f>'Input 2 - Inventory'!L113</f>
        <v>0</v>
      </c>
      <c r="J168" s="150">
        <f>'Input 2 - Inventory'!AB113</f>
        <v>0</v>
      </c>
      <c r="K168" s="147" t="str" cm="1">
        <f t="array" ref="K168">IFERROR(INDEX($C$9:$C$54,MATCH($E168,$A$9:$A$54,0),0),"N/A")</f>
        <v>N/A</v>
      </c>
      <c r="L168" s="151" t="str" cm="1">
        <f t="array" ref="L168">IFERROR(INDEX($D$9:$D$54,MATCH($E168,$A$9:$A$54,0),0),"N/A")</f>
        <v>N/A</v>
      </c>
      <c r="M168" s="152" t="str">
        <f t="shared" si="18"/>
        <v>N/A</v>
      </c>
      <c r="N168" s="153" t="str">
        <f t="shared" si="19"/>
        <v>N/A</v>
      </c>
      <c r="O168" s="147" t="str" cm="1">
        <f t="array" ref="O168">IFERROR(INDEX($E$9:$E$54,MATCH($E168,$A$9:$A$54,0),0),"N/A")</f>
        <v>N/A</v>
      </c>
      <c r="P168" s="151" t="str" cm="1">
        <f t="array" ref="P168">IFERROR(INDEX($F$9:$F$54,MATCH($E168,$A$9:$A$54,0),0),"N/A")</f>
        <v>N/A</v>
      </c>
      <c r="Q168" s="152" t="str">
        <f t="shared" si="20"/>
        <v>N/A</v>
      </c>
      <c r="R168" s="153" t="str">
        <f t="shared" si="21"/>
        <v>N/A</v>
      </c>
      <c r="S168" s="147" t="str" cm="1">
        <f t="array" ref="S168">IFERROR(INDEX($G$9:$G$54,MATCH($E168,$A$9:$A$54,0),0),"N/A")</f>
        <v>N/A</v>
      </c>
      <c r="T168" s="151" t="str" cm="1">
        <f t="array" ref="T168">IFERROR(INDEX($H$9:$H$54,MATCH($E168,$A$9:$A$54,0),0),"N/A")</f>
        <v>N/A</v>
      </c>
      <c r="U168" s="152" t="str">
        <f t="shared" si="14"/>
        <v>N/A</v>
      </c>
      <c r="V168" s="153" t="str">
        <f t="shared" si="15"/>
        <v>N/A</v>
      </c>
      <c r="W168" s="147" t="str" cm="1">
        <f t="array" ref="W168">IFERROR(INDEX($I$9:$I$54,MATCH($E168,$A$9:$A$54,0),0),"N/A")</f>
        <v>N/A</v>
      </c>
      <c r="X168" s="147" t="str" cm="1">
        <f t="array" ref="X168">IFERROR(INDEX($J$9:$J$54,MATCH($E168,$A$9:$A$54,0),0),"N/A")</f>
        <v>N/A</v>
      </c>
      <c r="Y168" s="152" t="str">
        <f t="shared" si="16"/>
        <v>N/A</v>
      </c>
      <c r="Z168" s="153" t="str">
        <f t="shared" si="17"/>
        <v>N/A</v>
      </c>
      <c r="AA168" s="70" t="str">
        <f>IFERROR(VLOOKUP('Input 1 - Schedule 1'!N115,'Input 1 - Schedule 1'!$I$7:$L$1009,4,FALSE),"")</f>
        <v/>
      </c>
      <c r="AB168" s="70"/>
      <c r="AS168" s="84" t="s">
        <v>20</v>
      </c>
    </row>
    <row r="169" spans="1:45" x14ac:dyDescent="0.3">
      <c r="A169" s="93">
        <f t="shared" si="9"/>
        <v>107</v>
      </c>
      <c r="B169" s="145">
        <f>'Input 2 - Inventory'!C114</f>
        <v>0</v>
      </c>
      <c r="C169" s="146">
        <f>'Input 1 - Schedule 1'!G116</f>
        <v>0</v>
      </c>
      <c r="D169" s="146" t="str">
        <f>IF(OR(LEFT(E169,5)= "Asset",LEFT(E169,5)="Other"),"N/A",'Input 1 - Schedule 1'!G116 &amp; " (Ins/Bank)")</f>
        <v>0 (Ins/Bank)</v>
      </c>
      <c r="E169" s="147">
        <f>'Input 2 - Inventory'!F114</f>
        <v>0</v>
      </c>
      <c r="F169" s="148" t="str">
        <f>'Input 2 - Inventory'!W114</f>
        <v/>
      </c>
      <c r="G169" s="148">
        <f>'Input 2 - Inventory'!R114</f>
        <v>0</v>
      </c>
      <c r="H169" s="148">
        <f>'Input 2 - Inventory'!AH114</f>
        <v>0</v>
      </c>
      <c r="I169" s="149">
        <f>'Input 2 - Inventory'!L114</f>
        <v>0</v>
      </c>
      <c r="J169" s="150">
        <f>'Input 2 - Inventory'!AB114</f>
        <v>0</v>
      </c>
      <c r="K169" s="147" t="str" cm="1">
        <f t="array" ref="K169">IFERROR(INDEX($C$9:$C$54,MATCH($E169,$A$9:$A$54,0),0),"N/A")</f>
        <v>N/A</v>
      </c>
      <c r="L169" s="151" t="str" cm="1">
        <f t="array" ref="L169">IFERROR(INDEX($D$9:$D$54,MATCH($E169,$A$9:$A$54,0),0),"N/A")</f>
        <v>N/A</v>
      </c>
      <c r="M169" s="152" t="str">
        <f t="shared" si="18"/>
        <v>N/A</v>
      </c>
      <c r="N169" s="153" t="str">
        <f t="shared" si="19"/>
        <v>N/A</v>
      </c>
      <c r="O169" s="147" t="str" cm="1">
        <f t="array" ref="O169">IFERROR(INDEX($E$9:$E$54,MATCH($E169,$A$9:$A$54,0),0),"N/A")</f>
        <v>N/A</v>
      </c>
      <c r="P169" s="151" t="str" cm="1">
        <f t="array" ref="P169">IFERROR(INDEX($F$9:$F$54,MATCH($E169,$A$9:$A$54,0),0),"N/A")</f>
        <v>N/A</v>
      </c>
      <c r="Q169" s="152" t="str">
        <f t="shared" si="20"/>
        <v>N/A</v>
      </c>
      <c r="R169" s="153" t="str">
        <f t="shared" si="21"/>
        <v>N/A</v>
      </c>
      <c r="S169" s="147" t="str" cm="1">
        <f t="array" ref="S169">IFERROR(INDEX($G$9:$G$54,MATCH($E169,$A$9:$A$54,0),0),"N/A")</f>
        <v>N/A</v>
      </c>
      <c r="T169" s="151" t="str" cm="1">
        <f t="array" ref="T169">IFERROR(INDEX($H$9:$H$54,MATCH($E169,$A$9:$A$54,0),0),"N/A")</f>
        <v>N/A</v>
      </c>
      <c r="U169" s="152" t="str">
        <f t="shared" si="14"/>
        <v>N/A</v>
      </c>
      <c r="V169" s="153" t="str">
        <f t="shared" si="15"/>
        <v>N/A</v>
      </c>
      <c r="W169" s="147" t="str" cm="1">
        <f t="array" ref="W169">IFERROR(INDEX($I$9:$I$54,MATCH($E169,$A$9:$A$54,0),0),"N/A")</f>
        <v>N/A</v>
      </c>
      <c r="X169" s="147" t="str" cm="1">
        <f t="array" ref="X169">IFERROR(INDEX($J$9:$J$54,MATCH($E169,$A$9:$A$54,0),0),"N/A")</f>
        <v>N/A</v>
      </c>
      <c r="Y169" s="152" t="str">
        <f t="shared" si="16"/>
        <v>N/A</v>
      </c>
      <c r="Z169" s="153" t="str">
        <f t="shared" si="17"/>
        <v>N/A</v>
      </c>
      <c r="AA169" s="70" t="str">
        <f>IFERROR(VLOOKUP('Input 1 - Schedule 1'!N116,'Input 1 - Schedule 1'!$I$7:$L$1009,4,FALSE),"")</f>
        <v/>
      </c>
      <c r="AB169" s="70"/>
      <c r="AS169" s="84" t="s">
        <v>20</v>
      </c>
    </row>
    <row r="170" spans="1:45" x14ac:dyDescent="0.3">
      <c r="A170" s="93">
        <f t="shared" si="9"/>
        <v>108</v>
      </c>
      <c r="B170" s="145">
        <f>'Input 2 - Inventory'!C115</f>
        <v>0</v>
      </c>
      <c r="C170" s="146">
        <f>'Input 1 - Schedule 1'!G117</f>
        <v>0</v>
      </c>
      <c r="D170" s="146" t="str">
        <f>IF(OR(LEFT(E170,5)= "Asset",LEFT(E170,5)="Other"),"N/A",'Input 1 - Schedule 1'!G117 &amp; " (Ins/Bank)")</f>
        <v>0 (Ins/Bank)</v>
      </c>
      <c r="E170" s="147">
        <f>'Input 2 - Inventory'!F115</f>
        <v>0</v>
      </c>
      <c r="F170" s="148" t="str">
        <f>'Input 2 - Inventory'!W115</f>
        <v/>
      </c>
      <c r="G170" s="148">
        <f>'Input 2 - Inventory'!R115</f>
        <v>0</v>
      </c>
      <c r="H170" s="148">
        <f>'Input 2 - Inventory'!AH115</f>
        <v>0</v>
      </c>
      <c r="I170" s="149">
        <f>'Input 2 - Inventory'!L115</f>
        <v>0</v>
      </c>
      <c r="J170" s="150">
        <f>'Input 2 - Inventory'!AB115</f>
        <v>0</v>
      </c>
      <c r="K170" s="147" t="str" cm="1">
        <f t="array" ref="K170">IFERROR(INDEX($C$9:$C$54,MATCH($E170,$A$9:$A$54,0),0),"N/A")</f>
        <v>N/A</v>
      </c>
      <c r="L170" s="151" t="str" cm="1">
        <f t="array" ref="L170">IFERROR(INDEX($D$9:$D$54,MATCH($E170,$A$9:$A$54,0),0),"N/A")</f>
        <v>N/A</v>
      </c>
      <c r="M170" s="152" t="str">
        <f t="shared" si="18"/>
        <v>N/A</v>
      </c>
      <c r="N170" s="153" t="str">
        <f t="shared" si="19"/>
        <v>N/A</v>
      </c>
      <c r="O170" s="147" t="str" cm="1">
        <f t="array" ref="O170">IFERROR(INDEX($E$9:$E$54,MATCH($E170,$A$9:$A$54,0),0),"N/A")</f>
        <v>N/A</v>
      </c>
      <c r="P170" s="151" t="str" cm="1">
        <f t="array" ref="P170">IFERROR(INDEX($F$9:$F$54,MATCH($E170,$A$9:$A$54,0),0),"N/A")</f>
        <v>N/A</v>
      </c>
      <c r="Q170" s="152" t="str">
        <f t="shared" si="20"/>
        <v>N/A</v>
      </c>
      <c r="R170" s="153" t="str">
        <f t="shared" si="21"/>
        <v>N/A</v>
      </c>
      <c r="S170" s="147" t="str" cm="1">
        <f t="array" ref="S170">IFERROR(INDEX($G$9:$G$54,MATCH($E170,$A$9:$A$54,0),0),"N/A")</f>
        <v>N/A</v>
      </c>
      <c r="T170" s="151" t="str" cm="1">
        <f t="array" ref="T170">IFERROR(INDEX($H$9:$H$54,MATCH($E170,$A$9:$A$54,0),0),"N/A")</f>
        <v>N/A</v>
      </c>
      <c r="U170" s="152" t="str">
        <f t="shared" si="14"/>
        <v>N/A</v>
      </c>
      <c r="V170" s="153" t="str">
        <f t="shared" si="15"/>
        <v>N/A</v>
      </c>
      <c r="W170" s="147" t="str" cm="1">
        <f t="array" ref="W170">IFERROR(INDEX($I$9:$I$54,MATCH($E170,$A$9:$A$54,0),0),"N/A")</f>
        <v>N/A</v>
      </c>
      <c r="X170" s="147" t="str" cm="1">
        <f t="array" ref="X170">IFERROR(INDEX($J$9:$J$54,MATCH($E170,$A$9:$A$54,0),0),"N/A")</f>
        <v>N/A</v>
      </c>
      <c r="Y170" s="152" t="str">
        <f t="shared" si="16"/>
        <v>N/A</v>
      </c>
      <c r="Z170" s="153" t="str">
        <f t="shared" si="17"/>
        <v>N/A</v>
      </c>
      <c r="AA170" s="70" t="str">
        <f>IFERROR(VLOOKUP('Input 1 - Schedule 1'!N117,'Input 1 - Schedule 1'!$I$7:$L$1009,4,FALSE),"")</f>
        <v/>
      </c>
      <c r="AB170" s="70"/>
      <c r="AS170" s="84" t="s">
        <v>20</v>
      </c>
    </row>
    <row r="171" spans="1:45" x14ac:dyDescent="0.3">
      <c r="A171" s="93">
        <f t="shared" si="9"/>
        <v>109</v>
      </c>
      <c r="B171" s="145">
        <f>'Input 2 - Inventory'!C116</f>
        <v>0</v>
      </c>
      <c r="C171" s="146">
        <f>'Input 1 - Schedule 1'!G118</f>
        <v>0</v>
      </c>
      <c r="D171" s="146" t="str">
        <f>IF(OR(LEFT(E171,5)= "Asset",LEFT(E171,5)="Other"),"N/A",'Input 1 - Schedule 1'!G118 &amp; " (Ins/Bank)")</f>
        <v>0 (Ins/Bank)</v>
      </c>
      <c r="E171" s="147">
        <f>'Input 2 - Inventory'!F116</f>
        <v>0</v>
      </c>
      <c r="F171" s="148" t="str">
        <f>'Input 2 - Inventory'!W116</f>
        <v/>
      </c>
      <c r="G171" s="148">
        <f>'Input 2 - Inventory'!R116</f>
        <v>0</v>
      </c>
      <c r="H171" s="148">
        <f>'Input 2 - Inventory'!AH116</f>
        <v>0</v>
      </c>
      <c r="I171" s="149">
        <f>'Input 2 - Inventory'!L116</f>
        <v>0</v>
      </c>
      <c r="J171" s="150">
        <f>'Input 2 - Inventory'!AB116</f>
        <v>0</v>
      </c>
      <c r="K171" s="147" t="str" cm="1">
        <f t="array" ref="K171">IFERROR(INDEX($C$9:$C$54,MATCH($E171,$A$9:$A$54,0),0),"N/A")</f>
        <v>N/A</v>
      </c>
      <c r="L171" s="151" t="str" cm="1">
        <f t="array" ref="L171">IFERROR(INDEX($D$9:$D$54,MATCH($E171,$A$9:$A$54,0),0),"N/A")</f>
        <v>N/A</v>
      </c>
      <c r="M171" s="152" t="str">
        <f t="shared" si="18"/>
        <v>N/A</v>
      </c>
      <c r="N171" s="153" t="str">
        <f t="shared" si="19"/>
        <v>N/A</v>
      </c>
      <c r="O171" s="147" t="str" cm="1">
        <f t="array" ref="O171">IFERROR(INDEX($E$9:$E$54,MATCH($E171,$A$9:$A$54,0),0),"N/A")</f>
        <v>N/A</v>
      </c>
      <c r="P171" s="151" t="str" cm="1">
        <f t="array" ref="P171">IFERROR(INDEX($F$9:$F$54,MATCH($E171,$A$9:$A$54,0),0),"N/A")</f>
        <v>N/A</v>
      </c>
      <c r="Q171" s="152" t="str">
        <f t="shared" si="20"/>
        <v>N/A</v>
      </c>
      <c r="R171" s="153" t="str">
        <f t="shared" si="21"/>
        <v>N/A</v>
      </c>
      <c r="S171" s="147" t="str" cm="1">
        <f t="array" ref="S171">IFERROR(INDEX($G$9:$G$54,MATCH($E171,$A$9:$A$54,0),0),"N/A")</f>
        <v>N/A</v>
      </c>
      <c r="T171" s="151" t="str" cm="1">
        <f t="array" ref="T171">IFERROR(INDEX($H$9:$H$54,MATCH($E171,$A$9:$A$54,0),0),"N/A")</f>
        <v>N/A</v>
      </c>
      <c r="U171" s="152" t="str">
        <f t="shared" si="14"/>
        <v>N/A</v>
      </c>
      <c r="V171" s="153" t="str">
        <f t="shared" si="15"/>
        <v>N/A</v>
      </c>
      <c r="W171" s="147" t="str" cm="1">
        <f t="array" ref="W171">IFERROR(INDEX($I$9:$I$54,MATCH($E171,$A$9:$A$54,0),0),"N/A")</f>
        <v>N/A</v>
      </c>
      <c r="X171" s="147" t="str" cm="1">
        <f t="array" ref="X171">IFERROR(INDEX($J$9:$J$54,MATCH($E171,$A$9:$A$54,0),0),"N/A")</f>
        <v>N/A</v>
      </c>
      <c r="Y171" s="152" t="str">
        <f t="shared" si="16"/>
        <v>N/A</v>
      </c>
      <c r="Z171" s="153" t="str">
        <f t="shared" si="17"/>
        <v>N/A</v>
      </c>
      <c r="AA171" s="70" t="str">
        <f>IFERROR(VLOOKUP('Input 1 - Schedule 1'!N118,'Input 1 - Schedule 1'!$I$7:$L$1009,4,FALSE),"")</f>
        <v/>
      </c>
      <c r="AB171" s="70"/>
      <c r="AS171" s="84" t="s">
        <v>20</v>
      </c>
    </row>
    <row r="172" spans="1:45" x14ac:dyDescent="0.3">
      <c r="A172" s="93">
        <f t="shared" si="9"/>
        <v>110</v>
      </c>
      <c r="B172" s="145">
        <f>'Input 2 - Inventory'!C117</f>
        <v>0</v>
      </c>
      <c r="C172" s="146">
        <f>'Input 1 - Schedule 1'!G119</f>
        <v>0</v>
      </c>
      <c r="D172" s="146" t="str">
        <f>IF(OR(LEFT(E172,5)= "Asset",LEFT(E172,5)="Other"),"N/A",'Input 1 - Schedule 1'!G119 &amp; " (Ins/Bank)")</f>
        <v>0 (Ins/Bank)</v>
      </c>
      <c r="E172" s="147">
        <f>'Input 2 - Inventory'!F117</f>
        <v>0</v>
      </c>
      <c r="F172" s="148" t="str">
        <f>'Input 2 - Inventory'!W117</f>
        <v/>
      </c>
      <c r="G172" s="148">
        <f>'Input 2 - Inventory'!R117</f>
        <v>0</v>
      </c>
      <c r="H172" s="148">
        <f>'Input 2 - Inventory'!AH117</f>
        <v>0</v>
      </c>
      <c r="I172" s="149">
        <f>'Input 2 - Inventory'!L117</f>
        <v>0</v>
      </c>
      <c r="J172" s="150">
        <f>'Input 2 - Inventory'!AB117</f>
        <v>0</v>
      </c>
      <c r="K172" s="147" t="str" cm="1">
        <f t="array" ref="K172">IFERROR(INDEX($C$9:$C$54,MATCH($E172,$A$9:$A$54,0),0),"N/A")</f>
        <v>N/A</v>
      </c>
      <c r="L172" s="151" t="str" cm="1">
        <f t="array" ref="L172">IFERROR(INDEX($D$9:$D$54,MATCH($E172,$A$9:$A$54,0),0),"N/A")</f>
        <v>N/A</v>
      </c>
      <c r="M172" s="152" t="str">
        <f t="shared" si="18"/>
        <v>N/A</v>
      </c>
      <c r="N172" s="153" t="str">
        <f t="shared" si="19"/>
        <v>N/A</v>
      </c>
      <c r="O172" s="147" t="str" cm="1">
        <f t="array" ref="O172">IFERROR(INDEX($E$9:$E$54,MATCH($E172,$A$9:$A$54,0),0),"N/A")</f>
        <v>N/A</v>
      </c>
      <c r="P172" s="151" t="str" cm="1">
        <f t="array" ref="P172">IFERROR(INDEX($F$9:$F$54,MATCH($E172,$A$9:$A$54,0),0),"N/A")</f>
        <v>N/A</v>
      </c>
      <c r="Q172" s="152" t="str">
        <f t="shared" si="20"/>
        <v>N/A</v>
      </c>
      <c r="R172" s="153" t="str">
        <f t="shared" si="21"/>
        <v>N/A</v>
      </c>
      <c r="S172" s="147" t="str" cm="1">
        <f t="array" ref="S172">IFERROR(INDEX($G$9:$G$54,MATCH($E172,$A$9:$A$54,0),0),"N/A")</f>
        <v>N/A</v>
      </c>
      <c r="T172" s="151" t="str" cm="1">
        <f t="array" ref="T172">IFERROR(INDEX($H$9:$H$54,MATCH($E172,$A$9:$A$54,0),0),"N/A")</f>
        <v>N/A</v>
      </c>
      <c r="U172" s="152" t="str">
        <f t="shared" si="14"/>
        <v>N/A</v>
      </c>
      <c r="V172" s="153" t="str">
        <f t="shared" si="15"/>
        <v>N/A</v>
      </c>
      <c r="W172" s="147" t="str" cm="1">
        <f t="array" ref="W172">IFERROR(INDEX($I$9:$I$54,MATCH($E172,$A$9:$A$54,0),0),"N/A")</f>
        <v>N/A</v>
      </c>
      <c r="X172" s="147" t="str" cm="1">
        <f t="array" ref="X172">IFERROR(INDEX($J$9:$J$54,MATCH($E172,$A$9:$A$54,0),0),"N/A")</f>
        <v>N/A</v>
      </c>
      <c r="Y172" s="152" t="str">
        <f t="shared" si="16"/>
        <v>N/A</v>
      </c>
      <c r="Z172" s="153" t="str">
        <f t="shared" si="17"/>
        <v>N/A</v>
      </c>
      <c r="AA172" s="70" t="str">
        <f>IFERROR(VLOOKUP('Input 1 - Schedule 1'!N119,'Input 1 - Schedule 1'!$I$7:$L$1009,4,FALSE),"")</f>
        <v/>
      </c>
      <c r="AB172" s="70"/>
      <c r="AS172" s="84" t="s">
        <v>20</v>
      </c>
    </row>
    <row r="173" spans="1:45" x14ac:dyDescent="0.3">
      <c r="A173" s="93">
        <f t="shared" si="9"/>
        <v>111</v>
      </c>
      <c r="B173" s="145">
        <f>'Input 2 - Inventory'!C118</f>
        <v>0</v>
      </c>
      <c r="C173" s="146">
        <f>'Input 1 - Schedule 1'!G120</f>
        <v>0</v>
      </c>
      <c r="D173" s="146" t="str">
        <f>IF(OR(LEFT(E173,5)= "Asset",LEFT(E173,5)="Other"),"N/A",'Input 1 - Schedule 1'!G120 &amp; " (Ins/Bank)")</f>
        <v>0 (Ins/Bank)</v>
      </c>
      <c r="E173" s="147">
        <f>'Input 2 - Inventory'!F118</f>
        <v>0</v>
      </c>
      <c r="F173" s="148" t="str">
        <f>'Input 2 - Inventory'!W118</f>
        <v/>
      </c>
      <c r="G173" s="148">
        <f>'Input 2 - Inventory'!R118</f>
        <v>0</v>
      </c>
      <c r="H173" s="148">
        <f>'Input 2 - Inventory'!AH118</f>
        <v>0</v>
      </c>
      <c r="I173" s="149">
        <f>'Input 2 - Inventory'!L118</f>
        <v>0</v>
      </c>
      <c r="J173" s="150">
        <f>'Input 2 - Inventory'!AB118</f>
        <v>0</v>
      </c>
      <c r="K173" s="147" t="str" cm="1">
        <f t="array" ref="K173">IFERROR(INDEX($C$9:$C$54,MATCH($E173,$A$9:$A$54,0),0),"N/A")</f>
        <v>N/A</v>
      </c>
      <c r="L173" s="151" t="str" cm="1">
        <f t="array" ref="L173">IFERROR(INDEX($D$9:$D$54,MATCH($E173,$A$9:$A$54,0),0),"N/A")</f>
        <v>N/A</v>
      </c>
      <c r="M173" s="152" t="str">
        <f t="shared" si="18"/>
        <v>N/A</v>
      </c>
      <c r="N173" s="153" t="str">
        <f t="shared" si="19"/>
        <v>N/A</v>
      </c>
      <c r="O173" s="147" t="str" cm="1">
        <f t="array" ref="O173">IFERROR(INDEX($E$9:$E$54,MATCH($E173,$A$9:$A$54,0),0),"N/A")</f>
        <v>N/A</v>
      </c>
      <c r="P173" s="151" t="str" cm="1">
        <f t="array" ref="P173">IFERROR(INDEX($F$9:$F$54,MATCH($E173,$A$9:$A$54,0),0),"N/A")</f>
        <v>N/A</v>
      </c>
      <c r="Q173" s="152" t="str">
        <f t="shared" si="20"/>
        <v>N/A</v>
      </c>
      <c r="R173" s="153" t="str">
        <f t="shared" si="21"/>
        <v>N/A</v>
      </c>
      <c r="S173" s="147" t="str" cm="1">
        <f t="array" ref="S173">IFERROR(INDEX($G$9:$G$54,MATCH($E173,$A$9:$A$54,0),0),"N/A")</f>
        <v>N/A</v>
      </c>
      <c r="T173" s="151" t="str" cm="1">
        <f t="array" ref="T173">IFERROR(INDEX($H$9:$H$54,MATCH($E173,$A$9:$A$54,0),0),"N/A")</f>
        <v>N/A</v>
      </c>
      <c r="U173" s="152" t="str">
        <f t="shared" si="14"/>
        <v>N/A</v>
      </c>
      <c r="V173" s="153" t="str">
        <f t="shared" si="15"/>
        <v>N/A</v>
      </c>
      <c r="W173" s="147" t="str" cm="1">
        <f t="array" ref="W173">IFERROR(INDEX($I$9:$I$54,MATCH($E173,$A$9:$A$54,0),0),"N/A")</f>
        <v>N/A</v>
      </c>
      <c r="X173" s="147" t="str" cm="1">
        <f t="array" ref="X173">IFERROR(INDEX($J$9:$J$54,MATCH($E173,$A$9:$A$54,0),0),"N/A")</f>
        <v>N/A</v>
      </c>
      <c r="Y173" s="152" t="str">
        <f t="shared" si="16"/>
        <v>N/A</v>
      </c>
      <c r="Z173" s="153" t="str">
        <f t="shared" si="17"/>
        <v>N/A</v>
      </c>
      <c r="AA173" s="70" t="str">
        <f>IFERROR(VLOOKUP('Input 1 - Schedule 1'!N120,'Input 1 - Schedule 1'!$I$7:$L$1009,4,FALSE),"")</f>
        <v/>
      </c>
      <c r="AB173" s="70"/>
      <c r="AS173" s="84" t="s">
        <v>20</v>
      </c>
    </row>
    <row r="174" spans="1:45" x14ac:dyDescent="0.3">
      <c r="A174" s="93">
        <f t="shared" si="9"/>
        <v>112</v>
      </c>
      <c r="B174" s="145">
        <f>'Input 2 - Inventory'!C119</f>
        <v>0</v>
      </c>
      <c r="C174" s="146">
        <f>'Input 1 - Schedule 1'!G121</f>
        <v>0</v>
      </c>
      <c r="D174" s="146" t="str">
        <f>IF(OR(LEFT(E174,5)= "Asset",LEFT(E174,5)="Other"),"N/A",'Input 1 - Schedule 1'!G121 &amp; " (Ins/Bank)")</f>
        <v>0 (Ins/Bank)</v>
      </c>
      <c r="E174" s="147">
        <f>'Input 2 - Inventory'!F119</f>
        <v>0</v>
      </c>
      <c r="F174" s="148" t="str">
        <f>'Input 2 - Inventory'!W119</f>
        <v/>
      </c>
      <c r="G174" s="148">
        <f>'Input 2 - Inventory'!R119</f>
        <v>0</v>
      </c>
      <c r="H174" s="148">
        <f>'Input 2 - Inventory'!AH119</f>
        <v>0</v>
      </c>
      <c r="I174" s="149">
        <f>'Input 2 - Inventory'!L119</f>
        <v>0</v>
      </c>
      <c r="J174" s="150">
        <f>'Input 2 - Inventory'!AB119</f>
        <v>0</v>
      </c>
      <c r="K174" s="147" t="str" cm="1">
        <f t="array" ref="K174">IFERROR(INDEX($C$9:$C$54,MATCH($E174,$A$9:$A$54,0),0),"N/A")</f>
        <v>N/A</v>
      </c>
      <c r="L174" s="151" t="str" cm="1">
        <f t="array" ref="L174">IFERROR(INDEX($D$9:$D$54,MATCH($E174,$A$9:$A$54,0),0),"N/A")</f>
        <v>N/A</v>
      </c>
      <c r="M174" s="152" t="str">
        <f t="shared" si="18"/>
        <v>N/A</v>
      </c>
      <c r="N174" s="153" t="str">
        <f t="shared" si="19"/>
        <v>N/A</v>
      </c>
      <c r="O174" s="147" t="str" cm="1">
        <f t="array" ref="O174">IFERROR(INDEX($E$9:$E$54,MATCH($E174,$A$9:$A$54,0),0),"N/A")</f>
        <v>N/A</v>
      </c>
      <c r="P174" s="151" t="str" cm="1">
        <f t="array" ref="P174">IFERROR(INDEX($F$9:$F$54,MATCH($E174,$A$9:$A$54,0),0),"N/A")</f>
        <v>N/A</v>
      </c>
      <c r="Q174" s="152" t="str">
        <f t="shared" si="20"/>
        <v>N/A</v>
      </c>
      <c r="R174" s="153" t="str">
        <f t="shared" si="21"/>
        <v>N/A</v>
      </c>
      <c r="S174" s="147" t="str" cm="1">
        <f t="array" ref="S174">IFERROR(INDEX($G$9:$G$54,MATCH($E174,$A$9:$A$54,0),0),"N/A")</f>
        <v>N/A</v>
      </c>
      <c r="T174" s="151" t="str" cm="1">
        <f t="array" ref="T174">IFERROR(INDEX($H$9:$H$54,MATCH($E174,$A$9:$A$54,0),0),"N/A")</f>
        <v>N/A</v>
      </c>
      <c r="U174" s="152" t="str">
        <f t="shared" si="14"/>
        <v>N/A</v>
      </c>
      <c r="V174" s="153" t="str">
        <f t="shared" si="15"/>
        <v>N/A</v>
      </c>
      <c r="W174" s="147" t="str" cm="1">
        <f t="array" ref="W174">IFERROR(INDEX($I$9:$I$54,MATCH($E174,$A$9:$A$54,0),0),"N/A")</f>
        <v>N/A</v>
      </c>
      <c r="X174" s="147" t="str" cm="1">
        <f t="array" ref="X174">IFERROR(INDEX($J$9:$J$54,MATCH($E174,$A$9:$A$54,0),0),"N/A")</f>
        <v>N/A</v>
      </c>
      <c r="Y174" s="152" t="str">
        <f t="shared" si="16"/>
        <v>N/A</v>
      </c>
      <c r="Z174" s="153" t="str">
        <f t="shared" si="17"/>
        <v>N/A</v>
      </c>
      <c r="AA174" s="70" t="str">
        <f>IFERROR(VLOOKUP('Input 1 - Schedule 1'!N121,'Input 1 - Schedule 1'!$I$7:$L$1009,4,FALSE),"")</f>
        <v/>
      </c>
      <c r="AB174" s="70"/>
      <c r="AS174" s="84" t="s">
        <v>20</v>
      </c>
    </row>
    <row r="175" spans="1:45" x14ac:dyDescent="0.3">
      <c r="A175" s="93">
        <f t="shared" si="9"/>
        <v>113</v>
      </c>
      <c r="B175" s="145">
        <f>'Input 2 - Inventory'!C120</f>
        <v>0</v>
      </c>
      <c r="C175" s="146">
        <f>'Input 1 - Schedule 1'!G122</f>
        <v>0</v>
      </c>
      <c r="D175" s="146" t="str">
        <f>IF(OR(LEFT(E175,5)= "Asset",LEFT(E175,5)="Other"),"N/A",'Input 1 - Schedule 1'!G122 &amp; " (Ins/Bank)")</f>
        <v>0 (Ins/Bank)</v>
      </c>
      <c r="E175" s="147">
        <f>'Input 2 - Inventory'!F120</f>
        <v>0</v>
      </c>
      <c r="F175" s="148" t="str">
        <f>'Input 2 - Inventory'!W120</f>
        <v/>
      </c>
      <c r="G175" s="148">
        <f>'Input 2 - Inventory'!R120</f>
        <v>0</v>
      </c>
      <c r="H175" s="148">
        <f>'Input 2 - Inventory'!AH120</f>
        <v>0</v>
      </c>
      <c r="I175" s="149">
        <f>'Input 2 - Inventory'!L120</f>
        <v>0</v>
      </c>
      <c r="J175" s="150">
        <f>'Input 2 - Inventory'!AB120</f>
        <v>0</v>
      </c>
      <c r="K175" s="147" t="str" cm="1">
        <f t="array" ref="K175">IFERROR(INDEX($C$9:$C$54,MATCH($E175,$A$9:$A$54,0),0),"N/A")</f>
        <v>N/A</v>
      </c>
      <c r="L175" s="151" t="str" cm="1">
        <f t="array" ref="L175">IFERROR(INDEX($D$9:$D$54,MATCH($E175,$A$9:$A$54,0),0),"N/A")</f>
        <v>N/A</v>
      </c>
      <c r="M175" s="152" t="str">
        <f t="shared" si="18"/>
        <v>N/A</v>
      </c>
      <c r="N175" s="153" t="str">
        <f t="shared" si="19"/>
        <v>N/A</v>
      </c>
      <c r="O175" s="147" t="str" cm="1">
        <f t="array" ref="O175">IFERROR(INDEX($E$9:$E$54,MATCH($E175,$A$9:$A$54,0),0),"N/A")</f>
        <v>N/A</v>
      </c>
      <c r="P175" s="151" t="str" cm="1">
        <f t="array" ref="P175">IFERROR(INDEX($F$9:$F$54,MATCH($E175,$A$9:$A$54,0),0),"N/A")</f>
        <v>N/A</v>
      </c>
      <c r="Q175" s="152" t="str">
        <f t="shared" si="20"/>
        <v>N/A</v>
      </c>
      <c r="R175" s="153" t="str">
        <f t="shared" si="21"/>
        <v>N/A</v>
      </c>
      <c r="S175" s="147" t="str" cm="1">
        <f t="array" ref="S175">IFERROR(INDEX($G$9:$G$54,MATCH($E175,$A$9:$A$54,0),0),"N/A")</f>
        <v>N/A</v>
      </c>
      <c r="T175" s="151" t="str" cm="1">
        <f t="array" ref="T175">IFERROR(INDEX($H$9:$H$54,MATCH($E175,$A$9:$A$54,0),0),"N/A")</f>
        <v>N/A</v>
      </c>
      <c r="U175" s="152" t="str">
        <f t="shared" si="14"/>
        <v>N/A</v>
      </c>
      <c r="V175" s="153" t="str">
        <f t="shared" si="15"/>
        <v>N/A</v>
      </c>
      <c r="W175" s="147" t="str" cm="1">
        <f t="array" ref="W175">IFERROR(INDEX($I$9:$I$54,MATCH($E175,$A$9:$A$54,0),0),"N/A")</f>
        <v>N/A</v>
      </c>
      <c r="X175" s="147" t="str" cm="1">
        <f t="array" ref="X175">IFERROR(INDEX($J$9:$J$54,MATCH($E175,$A$9:$A$54,0),0),"N/A")</f>
        <v>N/A</v>
      </c>
      <c r="Y175" s="152" t="str">
        <f t="shared" si="16"/>
        <v>N/A</v>
      </c>
      <c r="Z175" s="153" t="str">
        <f t="shared" si="17"/>
        <v>N/A</v>
      </c>
      <c r="AA175" s="70" t="str">
        <f>IFERROR(VLOOKUP('Input 1 - Schedule 1'!N122,'Input 1 - Schedule 1'!$I$7:$L$1009,4,FALSE),"")</f>
        <v/>
      </c>
      <c r="AB175" s="70"/>
      <c r="AS175" s="84" t="s">
        <v>20</v>
      </c>
    </row>
    <row r="176" spans="1:45" x14ac:dyDescent="0.3">
      <c r="A176" s="93">
        <f t="shared" si="9"/>
        <v>114</v>
      </c>
      <c r="B176" s="145">
        <f>'Input 2 - Inventory'!C121</f>
        <v>0</v>
      </c>
      <c r="C176" s="146">
        <f>'Input 1 - Schedule 1'!G123</f>
        <v>0</v>
      </c>
      <c r="D176" s="146" t="str">
        <f>IF(OR(LEFT(E176,5)= "Asset",LEFT(E176,5)="Other"),"N/A",'Input 1 - Schedule 1'!G123 &amp; " (Ins/Bank)")</f>
        <v>0 (Ins/Bank)</v>
      </c>
      <c r="E176" s="147">
        <f>'Input 2 - Inventory'!F121</f>
        <v>0</v>
      </c>
      <c r="F176" s="148" t="str">
        <f>'Input 2 - Inventory'!W121</f>
        <v/>
      </c>
      <c r="G176" s="148">
        <f>'Input 2 - Inventory'!R121</f>
        <v>0</v>
      </c>
      <c r="H176" s="148">
        <f>'Input 2 - Inventory'!AH121</f>
        <v>0</v>
      </c>
      <c r="I176" s="149">
        <f>'Input 2 - Inventory'!L121</f>
        <v>0</v>
      </c>
      <c r="J176" s="150">
        <f>'Input 2 - Inventory'!AB121</f>
        <v>0</v>
      </c>
      <c r="K176" s="147" t="str" cm="1">
        <f t="array" ref="K176">IFERROR(INDEX($C$9:$C$54,MATCH($E176,$A$9:$A$54,0),0),"N/A")</f>
        <v>N/A</v>
      </c>
      <c r="L176" s="151" t="str" cm="1">
        <f t="array" ref="L176">IFERROR(INDEX($D$9:$D$54,MATCH($E176,$A$9:$A$54,0),0),"N/A")</f>
        <v>N/A</v>
      </c>
      <c r="M176" s="152" t="str">
        <f t="shared" si="18"/>
        <v>N/A</v>
      </c>
      <c r="N176" s="153" t="str">
        <f t="shared" si="19"/>
        <v>N/A</v>
      </c>
      <c r="O176" s="147" t="str" cm="1">
        <f t="array" ref="O176">IFERROR(INDEX($E$9:$E$54,MATCH($E176,$A$9:$A$54,0),0),"N/A")</f>
        <v>N/A</v>
      </c>
      <c r="P176" s="151" t="str" cm="1">
        <f t="array" ref="P176">IFERROR(INDEX($F$9:$F$54,MATCH($E176,$A$9:$A$54,0),0),"N/A")</f>
        <v>N/A</v>
      </c>
      <c r="Q176" s="152" t="str">
        <f t="shared" si="20"/>
        <v>N/A</v>
      </c>
      <c r="R176" s="153" t="str">
        <f t="shared" si="21"/>
        <v>N/A</v>
      </c>
      <c r="S176" s="147" t="str" cm="1">
        <f t="array" ref="S176">IFERROR(INDEX($G$9:$G$54,MATCH($E176,$A$9:$A$54,0),0),"N/A")</f>
        <v>N/A</v>
      </c>
      <c r="T176" s="151" t="str" cm="1">
        <f t="array" ref="T176">IFERROR(INDEX($H$9:$H$54,MATCH($E176,$A$9:$A$54,0),0),"N/A")</f>
        <v>N/A</v>
      </c>
      <c r="U176" s="152" t="str">
        <f t="shared" si="14"/>
        <v>N/A</v>
      </c>
      <c r="V176" s="153" t="str">
        <f t="shared" si="15"/>
        <v>N/A</v>
      </c>
      <c r="W176" s="147" t="str" cm="1">
        <f t="array" ref="W176">IFERROR(INDEX($I$9:$I$54,MATCH($E176,$A$9:$A$54,0),0),"N/A")</f>
        <v>N/A</v>
      </c>
      <c r="X176" s="147" t="str" cm="1">
        <f t="array" ref="X176">IFERROR(INDEX($J$9:$J$54,MATCH($E176,$A$9:$A$54,0),0),"N/A")</f>
        <v>N/A</v>
      </c>
      <c r="Y176" s="152" t="str">
        <f t="shared" si="16"/>
        <v>N/A</v>
      </c>
      <c r="Z176" s="153" t="str">
        <f t="shared" si="17"/>
        <v>N/A</v>
      </c>
      <c r="AA176" s="70" t="str">
        <f>IFERROR(VLOOKUP('Input 1 - Schedule 1'!N123,'Input 1 - Schedule 1'!$I$7:$L$1009,4,FALSE),"")</f>
        <v/>
      </c>
      <c r="AB176" s="70"/>
      <c r="AS176" s="84" t="s">
        <v>20</v>
      </c>
    </row>
    <row r="177" spans="1:45" x14ac:dyDescent="0.3">
      <c r="A177" s="93">
        <f t="shared" si="9"/>
        <v>115</v>
      </c>
      <c r="B177" s="145">
        <f>'Input 2 - Inventory'!C122</f>
        <v>0</v>
      </c>
      <c r="C177" s="146">
        <f>'Input 1 - Schedule 1'!G124</f>
        <v>0</v>
      </c>
      <c r="D177" s="146" t="str">
        <f>IF(OR(LEFT(E177,5)= "Asset",LEFT(E177,5)="Other"),"N/A",'Input 1 - Schedule 1'!G124 &amp; " (Ins/Bank)")</f>
        <v>0 (Ins/Bank)</v>
      </c>
      <c r="E177" s="147">
        <f>'Input 2 - Inventory'!F122</f>
        <v>0</v>
      </c>
      <c r="F177" s="148" t="str">
        <f>'Input 2 - Inventory'!W122</f>
        <v/>
      </c>
      <c r="G177" s="148">
        <f>'Input 2 - Inventory'!R122</f>
        <v>0</v>
      </c>
      <c r="H177" s="148">
        <f>'Input 2 - Inventory'!AH122</f>
        <v>0</v>
      </c>
      <c r="I177" s="149">
        <f>'Input 2 - Inventory'!L122</f>
        <v>0</v>
      </c>
      <c r="J177" s="150">
        <f>'Input 2 - Inventory'!AB122</f>
        <v>0</v>
      </c>
      <c r="K177" s="147" t="str" cm="1">
        <f t="array" ref="K177">IFERROR(INDEX($C$9:$C$54,MATCH($E177,$A$9:$A$54,0),0),"N/A")</f>
        <v>N/A</v>
      </c>
      <c r="L177" s="151" t="str" cm="1">
        <f t="array" ref="L177">IFERROR(INDEX($D$9:$D$54,MATCH($E177,$A$9:$A$54,0),0),"N/A")</f>
        <v>N/A</v>
      </c>
      <c r="M177" s="152" t="str">
        <f t="shared" si="18"/>
        <v>N/A</v>
      </c>
      <c r="N177" s="153" t="str">
        <f t="shared" si="19"/>
        <v>N/A</v>
      </c>
      <c r="O177" s="147" t="str" cm="1">
        <f t="array" ref="O177">IFERROR(INDEX($E$9:$E$54,MATCH($E177,$A$9:$A$54,0),0),"N/A")</f>
        <v>N/A</v>
      </c>
      <c r="P177" s="151" t="str" cm="1">
        <f t="array" ref="P177">IFERROR(INDEX($F$9:$F$54,MATCH($E177,$A$9:$A$54,0),0),"N/A")</f>
        <v>N/A</v>
      </c>
      <c r="Q177" s="152" t="str">
        <f t="shared" si="20"/>
        <v>N/A</v>
      </c>
      <c r="R177" s="153" t="str">
        <f t="shared" si="21"/>
        <v>N/A</v>
      </c>
      <c r="S177" s="147" t="str" cm="1">
        <f t="array" ref="S177">IFERROR(INDEX($G$9:$G$54,MATCH($E177,$A$9:$A$54,0),0),"N/A")</f>
        <v>N/A</v>
      </c>
      <c r="T177" s="151" t="str" cm="1">
        <f t="array" ref="T177">IFERROR(INDEX($H$9:$H$54,MATCH($E177,$A$9:$A$54,0),0),"N/A")</f>
        <v>N/A</v>
      </c>
      <c r="U177" s="152" t="str">
        <f t="shared" si="14"/>
        <v>N/A</v>
      </c>
      <c r="V177" s="153" t="str">
        <f t="shared" si="15"/>
        <v>N/A</v>
      </c>
      <c r="W177" s="147" t="str" cm="1">
        <f t="array" ref="W177">IFERROR(INDEX($I$9:$I$54,MATCH($E177,$A$9:$A$54,0),0),"N/A")</f>
        <v>N/A</v>
      </c>
      <c r="X177" s="147" t="str" cm="1">
        <f t="array" ref="X177">IFERROR(INDEX($J$9:$J$54,MATCH($E177,$A$9:$A$54,0),0),"N/A")</f>
        <v>N/A</v>
      </c>
      <c r="Y177" s="152" t="str">
        <f t="shared" si="16"/>
        <v>N/A</v>
      </c>
      <c r="Z177" s="153" t="str">
        <f t="shared" si="17"/>
        <v>N/A</v>
      </c>
      <c r="AA177" s="70" t="str">
        <f>IFERROR(VLOOKUP('Input 1 - Schedule 1'!N124,'Input 1 - Schedule 1'!$I$7:$L$1009,4,FALSE),"")</f>
        <v/>
      </c>
      <c r="AB177" s="70"/>
      <c r="AS177" s="84" t="s">
        <v>20</v>
      </c>
    </row>
    <row r="178" spans="1:45" x14ac:dyDescent="0.3">
      <c r="A178" s="93">
        <f t="shared" si="9"/>
        <v>116</v>
      </c>
      <c r="B178" s="145">
        <f>'Input 2 - Inventory'!C123</f>
        <v>0</v>
      </c>
      <c r="C178" s="146">
        <f>'Input 1 - Schedule 1'!G125</f>
        <v>0</v>
      </c>
      <c r="D178" s="146" t="str">
        <f>IF(OR(LEFT(E178,5)= "Asset",LEFT(E178,5)="Other"),"N/A",'Input 1 - Schedule 1'!G125 &amp; " (Ins/Bank)")</f>
        <v>0 (Ins/Bank)</v>
      </c>
      <c r="E178" s="147">
        <f>'Input 2 - Inventory'!F123</f>
        <v>0</v>
      </c>
      <c r="F178" s="148" t="str">
        <f>'Input 2 - Inventory'!W123</f>
        <v/>
      </c>
      <c r="G178" s="148">
        <f>'Input 2 - Inventory'!R123</f>
        <v>0</v>
      </c>
      <c r="H178" s="148">
        <f>'Input 2 - Inventory'!AH123</f>
        <v>0</v>
      </c>
      <c r="I178" s="149">
        <f>'Input 2 - Inventory'!L123</f>
        <v>0</v>
      </c>
      <c r="J178" s="150">
        <f>'Input 2 - Inventory'!AB123</f>
        <v>0</v>
      </c>
      <c r="K178" s="147" t="str" cm="1">
        <f t="array" ref="K178">IFERROR(INDEX($C$9:$C$54,MATCH($E178,$A$9:$A$54,0),0),"N/A")</f>
        <v>N/A</v>
      </c>
      <c r="L178" s="151" t="str" cm="1">
        <f t="array" ref="L178">IFERROR(INDEX($D$9:$D$54,MATCH($E178,$A$9:$A$54,0),0),"N/A")</f>
        <v>N/A</v>
      </c>
      <c r="M178" s="152" t="str">
        <f t="shared" si="18"/>
        <v>N/A</v>
      </c>
      <c r="N178" s="153" t="str">
        <f t="shared" si="19"/>
        <v>N/A</v>
      </c>
      <c r="O178" s="147" t="str" cm="1">
        <f t="array" ref="O178">IFERROR(INDEX($E$9:$E$54,MATCH($E178,$A$9:$A$54,0),0),"N/A")</f>
        <v>N/A</v>
      </c>
      <c r="P178" s="151" t="str" cm="1">
        <f t="array" ref="P178">IFERROR(INDEX($F$9:$F$54,MATCH($E178,$A$9:$A$54,0),0),"N/A")</f>
        <v>N/A</v>
      </c>
      <c r="Q178" s="152" t="str">
        <f t="shared" si="20"/>
        <v>N/A</v>
      </c>
      <c r="R178" s="153" t="str">
        <f t="shared" si="21"/>
        <v>N/A</v>
      </c>
      <c r="S178" s="147" t="str" cm="1">
        <f t="array" ref="S178">IFERROR(INDEX($G$9:$G$54,MATCH($E178,$A$9:$A$54,0),0),"N/A")</f>
        <v>N/A</v>
      </c>
      <c r="T178" s="151" t="str" cm="1">
        <f t="array" ref="T178">IFERROR(INDEX($H$9:$H$54,MATCH($E178,$A$9:$A$54,0),0),"N/A")</f>
        <v>N/A</v>
      </c>
      <c r="U178" s="152" t="str">
        <f t="shared" si="14"/>
        <v>N/A</v>
      </c>
      <c r="V178" s="153" t="str">
        <f t="shared" si="15"/>
        <v>N/A</v>
      </c>
      <c r="W178" s="147" t="str" cm="1">
        <f t="array" ref="W178">IFERROR(INDEX($I$9:$I$54,MATCH($E178,$A$9:$A$54,0),0),"N/A")</f>
        <v>N/A</v>
      </c>
      <c r="X178" s="147" t="str" cm="1">
        <f t="array" ref="X178">IFERROR(INDEX($J$9:$J$54,MATCH($E178,$A$9:$A$54,0),0),"N/A")</f>
        <v>N/A</v>
      </c>
      <c r="Y178" s="152" t="str">
        <f t="shared" si="16"/>
        <v>N/A</v>
      </c>
      <c r="Z178" s="153" t="str">
        <f t="shared" si="17"/>
        <v>N/A</v>
      </c>
      <c r="AA178" s="70" t="str">
        <f>IFERROR(VLOOKUP('Input 1 - Schedule 1'!N125,'Input 1 - Schedule 1'!$I$7:$L$1009,4,FALSE),"")</f>
        <v/>
      </c>
      <c r="AB178" s="70"/>
      <c r="AS178" s="84" t="s">
        <v>20</v>
      </c>
    </row>
    <row r="179" spans="1:45" x14ac:dyDescent="0.3">
      <c r="A179" s="93">
        <f t="shared" si="9"/>
        <v>117</v>
      </c>
      <c r="B179" s="145">
        <f>'Input 2 - Inventory'!C124</f>
        <v>0</v>
      </c>
      <c r="C179" s="146">
        <f>'Input 1 - Schedule 1'!G126</f>
        <v>0</v>
      </c>
      <c r="D179" s="146" t="str">
        <f>IF(OR(LEFT(E179,5)= "Asset",LEFT(E179,5)="Other"),"N/A",'Input 1 - Schedule 1'!G126 &amp; " (Ins/Bank)")</f>
        <v>0 (Ins/Bank)</v>
      </c>
      <c r="E179" s="147">
        <f>'Input 2 - Inventory'!F124</f>
        <v>0</v>
      </c>
      <c r="F179" s="148" t="str">
        <f>'Input 2 - Inventory'!W124</f>
        <v/>
      </c>
      <c r="G179" s="148">
        <f>'Input 2 - Inventory'!R124</f>
        <v>0</v>
      </c>
      <c r="H179" s="148">
        <f>'Input 2 - Inventory'!AH124</f>
        <v>0</v>
      </c>
      <c r="I179" s="149">
        <f>'Input 2 - Inventory'!L124</f>
        <v>0</v>
      </c>
      <c r="J179" s="150">
        <f>'Input 2 - Inventory'!AB124</f>
        <v>0</v>
      </c>
      <c r="K179" s="147" t="str" cm="1">
        <f t="array" ref="K179">IFERROR(INDEX($C$9:$C$54,MATCH($E179,$A$9:$A$54,0),0),"N/A")</f>
        <v>N/A</v>
      </c>
      <c r="L179" s="151" t="str" cm="1">
        <f t="array" ref="L179">IFERROR(INDEX($D$9:$D$54,MATCH($E179,$A$9:$A$54,0),0),"N/A")</f>
        <v>N/A</v>
      </c>
      <c r="M179" s="152" t="str">
        <f t="shared" si="18"/>
        <v>N/A</v>
      </c>
      <c r="N179" s="153" t="str">
        <f t="shared" si="19"/>
        <v>N/A</v>
      </c>
      <c r="O179" s="147" t="str" cm="1">
        <f t="array" ref="O179">IFERROR(INDEX($E$9:$E$54,MATCH($E179,$A$9:$A$54,0),0),"N/A")</f>
        <v>N/A</v>
      </c>
      <c r="P179" s="151" t="str" cm="1">
        <f t="array" ref="P179">IFERROR(INDEX($F$9:$F$54,MATCH($E179,$A$9:$A$54,0),0),"N/A")</f>
        <v>N/A</v>
      </c>
      <c r="Q179" s="152" t="str">
        <f t="shared" si="20"/>
        <v>N/A</v>
      </c>
      <c r="R179" s="153" t="str">
        <f t="shared" si="21"/>
        <v>N/A</v>
      </c>
      <c r="S179" s="147" t="str" cm="1">
        <f t="array" ref="S179">IFERROR(INDEX($G$9:$G$54,MATCH($E179,$A$9:$A$54,0),0),"N/A")</f>
        <v>N/A</v>
      </c>
      <c r="T179" s="151" t="str" cm="1">
        <f t="array" ref="T179">IFERROR(INDEX($H$9:$H$54,MATCH($E179,$A$9:$A$54,0),0),"N/A")</f>
        <v>N/A</v>
      </c>
      <c r="U179" s="152" t="str">
        <f t="shared" si="14"/>
        <v>N/A</v>
      </c>
      <c r="V179" s="153" t="str">
        <f t="shared" si="15"/>
        <v>N/A</v>
      </c>
      <c r="W179" s="147" t="str" cm="1">
        <f t="array" ref="W179">IFERROR(INDEX($I$9:$I$54,MATCH($E179,$A$9:$A$54,0),0),"N/A")</f>
        <v>N/A</v>
      </c>
      <c r="X179" s="147" t="str" cm="1">
        <f t="array" ref="X179">IFERROR(INDEX($J$9:$J$54,MATCH($E179,$A$9:$A$54,0),0),"N/A")</f>
        <v>N/A</v>
      </c>
      <c r="Y179" s="152" t="str">
        <f t="shared" si="16"/>
        <v>N/A</v>
      </c>
      <c r="Z179" s="153" t="str">
        <f t="shared" si="17"/>
        <v>N/A</v>
      </c>
      <c r="AA179" s="70" t="str">
        <f>IFERROR(VLOOKUP('Input 1 - Schedule 1'!N126,'Input 1 - Schedule 1'!$I$7:$L$1009,4,FALSE),"")</f>
        <v/>
      </c>
      <c r="AB179" s="70"/>
      <c r="AS179" s="84" t="s">
        <v>20</v>
      </c>
    </row>
    <row r="180" spans="1:45" x14ac:dyDescent="0.3">
      <c r="A180" s="93">
        <f t="shared" si="9"/>
        <v>118</v>
      </c>
      <c r="B180" s="145">
        <f>'Input 2 - Inventory'!C125</f>
        <v>0</v>
      </c>
      <c r="C180" s="146">
        <f>'Input 1 - Schedule 1'!G127</f>
        <v>0</v>
      </c>
      <c r="D180" s="146" t="str">
        <f>IF(OR(LEFT(E180,5)= "Asset",LEFT(E180,5)="Other"),"N/A",'Input 1 - Schedule 1'!G127 &amp; " (Ins/Bank)")</f>
        <v>0 (Ins/Bank)</v>
      </c>
      <c r="E180" s="147">
        <f>'Input 2 - Inventory'!F125</f>
        <v>0</v>
      </c>
      <c r="F180" s="148" t="str">
        <f>'Input 2 - Inventory'!W125</f>
        <v/>
      </c>
      <c r="G180" s="148">
        <f>'Input 2 - Inventory'!R125</f>
        <v>0</v>
      </c>
      <c r="H180" s="148">
        <f>'Input 2 - Inventory'!AH125</f>
        <v>0</v>
      </c>
      <c r="I180" s="149">
        <f>'Input 2 - Inventory'!L125</f>
        <v>0</v>
      </c>
      <c r="J180" s="150">
        <f>'Input 2 - Inventory'!AB125</f>
        <v>0</v>
      </c>
      <c r="K180" s="147" t="str" cm="1">
        <f t="array" ref="K180">IFERROR(INDEX($C$9:$C$54,MATCH($E180,$A$9:$A$54,0),0),"N/A")</f>
        <v>N/A</v>
      </c>
      <c r="L180" s="151" t="str" cm="1">
        <f t="array" ref="L180">IFERROR(INDEX($D$9:$D$54,MATCH($E180,$A$9:$A$54,0),0),"N/A")</f>
        <v>N/A</v>
      </c>
      <c r="M180" s="152" t="str">
        <f t="shared" si="18"/>
        <v>N/A</v>
      </c>
      <c r="N180" s="153" t="str">
        <f t="shared" si="19"/>
        <v>N/A</v>
      </c>
      <c r="O180" s="147" t="str" cm="1">
        <f t="array" ref="O180">IFERROR(INDEX($E$9:$E$54,MATCH($E180,$A$9:$A$54,0),0),"N/A")</f>
        <v>N/A</v>
      </c>
      <c r="P180" s="151" t="str" cm="1">
        <f t="array" ref="P180">IFERROR(INDEX($F$9:$F$54,MATCH($E180,$A$9:$A$54,0),0),"N/A")</f>
        <v>N/A</v>
      </c>
      <c r="Q180" s="152" t="str">
        <f t="shared" si="20"/>
        <v>N/A</v>
      </c>
      <c r="R180" s="153" t="str">
        <f t="shared" si="21"/>
        <v>N/A</v>
      </c>
      <c r="S180" s="147" t="str" cm="1">
        <f t="array" ref="S180">IFERROR(INDEX($G$9:$G$54,MATCH($E180,$A$9:$A$54,0),0),"N/A")</f>
        <v>N/A</v>
      </c>
      <c r="T180" s="151" t="str" cm="1">
        <f t="array" ref="T180">IFERROR(INDEX($H$9:$H$54,MATCH($E180,$A$9:$A$54,0),0),"N/A")</f>
        <v>N/A</v>
      </c>
      <c r="U180" s="152" t="str">
        <f t="shared" si="14"/>
        <v>N/A</v>
      </c>
      <c r="V180" s="153" t="str">
        <f t="shared" si="15"/>
        <v>N/A</v>
      </c>
      <c r="W180" s="147" t="str" cm="1">
        <f t="array" ref="W180">IFERROR(INDEX($I$9:$I$54,MATCH($E180,$A$9:$A$54,0),0),"N/A")</f>
        <v>N/A</v>
      </c>
      <c r="X180" s="147" t="str" cm="1">
        <f t="array" ref="X180">IFERROR(INDEX($J$9:$J$54,MATCH($E180,$A$9:$A$54,0),0),"N/A")</f>
        <v>N/A</v>
      </c>
      <c r="Y180" s="152" t="str">
        <f t="shared" si="16"/>
        <v>N/A</v>
      </c>
      <c r="Z180" s="153" t="str">
        <f t="shared" si="17"/>
        <v>N/A</v>
      </c>
      <c r="AA180" s="70" t="str">
        <f>IFERROR(VLOOKUP('Input 1 - Schedule 1'!N127,'Input 1 - Schedule 1'!$I$7:$L$1009,4,FALSE),"")</f>
        <v/>
      </c>
      <c r="AB180" s="70"/>
      <c r="AS180" s="84" t="s">
        <v>20</v>
      </c>
    </row>
    <row r="181" spans="1:45" x14ac:dyDescent="0.3">
      <c r="A181" s="93">
        <f t="shared" si="9"/>
        <v>119</v>
      </c>
      <c r="B181" s="145">
        <f>'Input 2 - Inventory'!C126</f>
        <v>0</v>
      </c>
      <c r="C181" s="146">
        <f>'Input 1 - Schedule 1'!G128</f>
        <v>0</v>
      </c>
      <c r="D181" s="146" t="str">
        <f>IF(OR(LEFT(E181,5)= "Asset",LEFT(E181,5)="Other"),"N/A",'Input 1 - Schedule 1'!G128 &amp; " (Ins/Bank)")</f>
        <v>0 (Ins/Bank)</v>
      </c>
      <c r="E181" s="147">
        <f>'Input 2 - Inventory'!F126</f>
        <v>0</v>
      </c>
      <c r="F181" s="148" t="str">
        <f>'Input 2 - Inventory'!W126</f>
        <v/>
      </c>
      <c r="G181" s="148">
        <f>'Input 2 - Inventory'!R126</f>
        <v>0</v>
      </c>
      <c r="H181" s="148">
        <f>'Input 2 - Inventory'!AH126</f>
        <v>0</v>
      </c>
      <c r="I181" s="149">
        <f>'Input 2 - Inventory'!L126</f>
        <v>0</v>
      </c>
      <c r="J181" s="150">
        <f>'Input 2 - Inventory'!AB126</f>
        <v>0</v>
      </c>
      <c r="K181" s="147" t="str" cm="1">
        <f t="array" ref="K181">IFERROR(INDEX($C$9:$C$54,MATCH($E181,$A$9:$A$54,0),0),"N/A")</f>
        <v>N/A</v>
      </c>
      <c r="L181" s="151" t="str" cm="1">
        <f t="array" ref="L181">IFERROR(INDEX($D$9:$D$54,MATCH($E181,$A$9:$A$54,0),0),"N/A")</f>
        <v>N/A</v>
      </c>
      <c r="M181" s="152" t="str">
        <f t="shared" si="18"/>
        <v>N/A</v>
      </c>
      <c r="N181" s="153" t="str">
        <f t="shared" si="19"/>
        <v>N/A</v>
      </c>
      <c r="O181" s="147" t="str" cm="1">
        <f t="array" ref="O181">IFERROR(INDEX($E$9:$E$54,MATCH($E181,$A$9:$A$54,0),0),"N/A")</f>
        <v>N/A</v>
      </c>
      <c r="P181" s="151" t="str" cm="1">
        <f t="array" ref="P181">IFERROR(INDEX($F$9:$F$54,MATCH($E181,$A$9:$A$54,0),0),"N/A")</f>
        <v>N/A</v>
      </c>
      <c r="Q181" s="152" t="str">
        <f t="shared" si="20"/>
        <v>N/A</v>
      </c>
      <c r="R181" s="153" t="str">
        <f t="shared" si="21"/>
        <v>N/A</v>
      </c>
      <c r="S181" s="147" t="str" cm="1">
        <f t="array" ref="S181">IFERROR(INDEX($G$9:$G$54,MATCH($E181,$A$9:$A$54,0),0),"N/A")</f>
        <v>N/A</v>
      </c>
      <c r="T181" s="151" t="str" cm="1">
        <f t="array" ref="T181">IFERROR(INDEX($H$9:$H$54,MATCH($E181,$A$9:$A$54,0),0),"N/A")</f>
        <v>N/A</v>
      </c>
      <c r="U181" s="152" t="str">
        <f t="shared" si="14"/>
        <v>N/A</v>
      </c>
      <c r="V181" s="153" t="str">
        <f t="shared" si="15"/>
        <v>N/A</v>
      </c>
      <c r="W181" s="147" t="str" cm="1">
        <f t="array" ref="W181">IFERROR(INDEX($I$9:$I$54,MATCH($E181,$A$9:$A$54,0),0),"N/A")</f>
        <v>N/A</v>
      </c>
      <c r="X181" s="147" t="str" cm="1">
        <f t="array" ref="X181">IFERROR(INDEX($J$9:$J$54,MATCH($E181,$A$9:$A$54,0),0),"N/A")</f>
        <v>N/A</v>
      </c>
      <c r="Y181" s="152" t="str">
        <f t="shared" si="16"/>
        <v>N/A</v>
      </c>
      <c r="Z181" s="153" t="str">
        <f t="shared" si="17"/>
        <v>N/A</v>
      </c>
      <c r="AA181" s="70" t="str">
        <f>IFERROR(VLOOKUP('Input 1 - Schedule 1'!N128,'Input 1 - Schedule 1'!$I$7:$L$1009,4,FALSE),"")</f>
        <v/>
      </c>
      <c r="AB181" s="70"/>
      <c r="AS181" s="84" t="s">
        <v>20</v>
      </c>
    </row>
    <row r="182" spans="1:45" x14ac:dyDescent="0.3">
      <c r="A182" s="93">
        <f t="shared" si="9"/>
        <v>120</v>
      </c>
      <c r="B182" s="145">
        <f>'Input 2 - Inventory'!C127</f>
        <v>0</v>
      </c>
      <c r="C182" s="146">
        <f>'Input 1 - Schedule 1'!G129</f>
        <v>0</v>
      </c>
      <c r="D182" s="146" t="str">
        <f>IF(OR(LEFT(E182,5)= "Asset",LEFT(E182,5)="Other"),"N/A",'Input 1 - Schedule 1'!G129 &amp; " (Ins/Bank)")</f>
        <v>0 (Ins/Bank)</v>
      </c>
      <c r="E182" s="147">
        <f>'Input 2 - Inventory'!F127</f>
        <v>0</v>
      </c>
      <c r="F182" s="148" t="str">
        <f>'Input 2 - Inventory'!W127</f>
        <v/>
      </c>
      <c r="G182" s="148">
        <f>'Input 2 - Inventory'!R127</f>
        <v>0</v>
      </c>
      <c r="H182" s="148">
        <f>'Input 2 - Inventory'!AH127</f>
        <v>0</v>
      </c>
      <c r="I182" s="149">
        <f>'Input 2 - Inventory'!L127</f>
        <v>0</v>
      </c>
      <c r="J182" s="150">
        <f>'Input 2 - Inventory'!AB127</f>
        <v>0</v>
      </c>
      <c r="K182" s="147" t="str" cm="1">
        <f t="array" ref="K182">IFERROR(INDEX($C$9:$C$54,MATCH($E182,$A$9:$A$54,0),0),"N/A")</f>
        <v>N/A</v>
      </c>
      <c r="L182" s="151" t="str" cm="1">
        <f t="array" ref="L182">IFERROR(INDEX($D$9:$D$54,MATCH($E182,$A$9:$A$54,0),0),"N/A")</f>
        <v>N/A</v>
      </c>
      <c r="M182" s="152" t="str">
        <f t="shared" si="18"/>
        <v>N/A</v>
      </c>
      <c r="N182" s="153" t="str">
        <f t="shared" si="19"/>
        <v>N/A</v>
      </c>
      <c r="O182" s="147" t="str" cm="1">
        <f t="array" ref="O182">IFERROR(INDEX($E$9:$E$54,MATCH($E182,$A$9:$A$54,0),0),"N/A")</f>
        <v>N/A</v>
      </c>
      <c r="P182" s="151" t="str" cm="1">
        <f t="array" ref="P182">IFERROR(INDEX($F$9:$F$54,MATCH($E182,$A$9:$A$54,0),0),"N/A")</f>
        <v>N/A</v>
      </c>
      <c r="Q182" s="152" t="str">
        <f t="shared" si="20"/>
        <v>N/A</v>
      </c>
      <c r="R182" s="153" t="str">
        <f t="shared" si="21"/>
        <v>N/A</v>
      </c>
      <c r="S182" s="147" t="str" cm="1">
        <f t="array" ref="S182">IFERROR(INDEX($G$9:$G$54,MATCH($E182,$A$9:$A$54,0),0),"N/A")</f>
        <v>N/A</v>
      </c>
      <c r="T182" s="151" t="str" cm="1">
        <f t="array" ref="T182">IFERROR(INDEX($H$9:$H$54,MATCH($E182,$A$9:$A$54,0),0),"N/A")</f>
        <v>N/A</v>
      </c>
      <c r="U182" s="152" t="str">
        <f t="shared" si="14"/>
        <v>N/A</v>
      </c>
      <c r="V182" s="153" t="str">
        <f t="shared" si="15"/>
        <v>N/A</v>
      </c>
      <c r="W182" s="147" t="str" cm="1">
        <f t="array" ref="W182">IFERROR(INDEX($I$9:$I$54,MATCH($E182,$A$9:$A$54,0),0),"N/A")</f>
        <v>N/A</v>
      </c>
      <c r="X182" s="147" t="str" cm="1">
        <f t="array" ref="X182">IFERROR(INDEX($J$9:$J$54,MATCH($E182,$A$9:$A$54,0),0),"N/A")</f>
        <v>N/A</v>
      </c>
      <c r="Y182" s="152" t="str">
        <f t="shared" si="16"/>
        <v>N/A</v>
      </c>
      <c r="Z182" s="153" t="str">
        <f t="shared" si="17"/>
        <v>N/A</v>
      </c>
      <c r="AA182" s="70" t="str">
        <f>IFERROR(VLOOKUP('Input 1 - Schedule 1'!N129,'Input 1 - Schedule 1'!$I$7:$L$1009,4,FALSE),"")</f>
        <v/>
      </c>
      <c r="AB182" s="70"/>
      <c r="AS182" s="84" t="s">
        <v>20</v>
      </c>
    </row>
    <row r="183" spans="1:45" x14ac:dyDescent="0.3">
      <c r="A183" s="93">
        <f t="shared" si="9"/>
        <v>121</v>
      </c>
      <c r="B183" s="145">
        <f>'Input 2 - Inventory'!C128</f>
        <v>0</v>
      </c>
      <c r="C183" s="146">
        <f>'Input 1 - Schedule 1'!G130</f>
        <v>0</v>
      </c>
      <c r="D183" s="146" t="str">
        <f>IF(OR(LEFT(E183,5)= "Asset",LEFT(E183,5)="Other"),"N/A",'Input 1 - Schedule 1'!G130 &amp; " (Ins/Bank)")</f>
        <v>0 (Ins/Bank)</v>
      </c>
      <c r="E183" s="147">
        <f>'Input 2 - Inventory'!F128</f>
        <v>0</v>
      </c>
      <c r="F183" s="148" t="str">
        <f>'Input 2 - Inventory'!W128</f>
        <v/>
      </c>
      <c r="G183" s="148">
        <f>'Input 2 - Inventory'!R128</f>
        <v>0</v>
      </c>
      <c r="H183" s="148">
        <f>'Input 2 - Inventory'!AH128</f>
        <v>0</v>
      </c>
      <c r="I183" s="149">
        <f>'Input 2 - Inventory'!L128</f>
        <v>0</v>
      </c>
      <c r="J183" s="150">
        <f>'Input 2 - Inventory'!AB128</f>
        <v>0</v>
      </c>
      <c r="K183" s="147" t="str" cm="1">
        <f t="array" ref="K183">IFERROR(INDEX($C$9:$C$54,MATCH($E183,$A$9:$A$54,0),0),"N/A")</f>
        <v>N/A</v>
      </c>
      <c r="L183" s="151" t="str" cm="1">
        <f t="array" ref="L183">IFERROR(INDEX($D$9:$D$54,MATCH($E183,$A$9:$A$54,0),0),"N/A")</f>
        <v>N/A</v>
      </c>
      <c r="M183" s="152" t="str">
        <f t="shared" si="18"/>
        <v>N/A</v>
      </c>
      <c r="N183" s="153" t="str">
        <f t="shared" si="19"/>
        <v>N/A</v>
      </c>
      <c r="O183" s="147" t="str" cm="1">
        <f t="array" ref="O183">IFERROR(INDEX($E$9:$E$54,MATCH($E183,$A$9:$A$54,0),0),"N/A")</f>
        <v>N/A</v>
      </c>
      <c r="P183" s="151" t="str" cm="1">
        <f t="array" ref="P183">IFERROR(INDEX($F$9:$F$54,MATCH($E183,$A$9:$A$54,0),0),"N/A")</f>
        <v>N/A</v>
      </c>
      <c r="Q183" s="152" t="str">
        <f t="shared" si="20"/>
        <v>N/A</v>
      </c>
      <c r="R183" s="153" t="str">
        <f t="shared" si="21"/>
        <v>N/A</v>
      </c>
      <c r="S183" s="147" t="str" cm="1">
        <f t="array" ref="S183">IFERROR(INDEX($G$9:$G$54,MATCH($E183,$A$9:$A$54,0),0),"N/A")</f>
        <v>N/A</v>
      </c>
      <c r="T183" s="151" t="str" cm="1">
        <f t="array" ref="T183">IFERROR(INDEX($H$9:$H$54,MATCH($E183,$A$9:$A$54,0),0),"N/A")</f>
        <v>N/A</v>
      </c>
      <c r="U183" s="152" t="str">
        <f t="shared" si="14"/>
        <v>N/A</v>
      </c>
      <c r="V183" s="153" t="str">
        <f t="shared" si="15"/>
        <v>N/A</v>
      </c>
      <c r="W183" s="147" t="str" cm="1">
        <f t="array" ref="W183">IFERROR(INDEX($I$9:$I$54,MATCH($E183,$A$9:$A$54,0),0),"N/A")</f>
        <v>N/A</v>
      </c>
      <c r="X183" s="147" t="str" cm="1">
        <f t="array" ref="X183">IFERROR(INDEX($J$9:$J$54,MATCH($E183,$A$9:$A$54,0),0),"N/A")</f>
        <v>N/A</v>
      </c>
      <c r="Y183" s="152" t="str">
        <f t="shared" si="16"/>
        <v>N/A</v>
      </c>
      <c r="Z183" s="153" t="str">
        <f t="shared" si="17"/>
        <v>N/A</v>
      </c>
      <c r="AA183" s="70" t="str">
        <f>IFERROR(VLOOKUP('Input 1 - Schedule 1'!N130,'Input 1 - Schedule 1'!$I$7:$L$1009,4,FALSE),"")</f>
        <v/>
      </c>
      <c r="AB183" s="70"/>
      <c r="AS183" s="84" t="s">
        <v>20</v>
      </c>
    </row>
    <row r="184" spans="1:45" x14ac:dyDescent="0.3">
      <c r="A184" s="93">
        <f t="shared" si="9"/>
        <v>122</v>
      </c>
      <c r="B184" s="145">
        <f>'Input 2 - Inventory'!C129</f>
        <v>0</v>
      </c>
      <c r="C184" s="146">
        <f>'Input 1 - Schedule 1'!G131</f>
        <v>0</v>
      </c>
      <c r="D184" s="146" t="str">
        <f>IF(OR(LEFT(E184,5)= "Asset",LEFT(E184,5)="Other"),"N/A",'Input 1 - Schedule 1'!G131 &amp; " (Ins/Bank)")</f>
        <v>0 (Ins/Bank)</v>
      </c>
      <c r="E184" s="147">
        <f>'Input 2 - Inventory'!F129</f>
        <v>0</v>
      </c>
      <c r="F184" s="148" t="str">
        <f>'Input 2 - Inventory'!W129</f>
        <v/>
      </c>
      <c r="G184" s="148">
        <f>'Input 2 - Inventory'!R129</f>
        <v>0</v>
      </c>
      <c r="H184" s="148">
        <f>'Input 2 - Inventory'!AH129</f>
        <v>0</v>
      </c>
      <c r="I184" s="149">
        <f>'Input 2 - Inventory'!L129</f>
        <v>0</v>
      </c>
      <c r="J184" s="150">
        <f>'Input 2 - Inventory'!AB129</f>
        <v>0</v>
      </c>
      <c r="K184" s="147" t="str" cm="1">
        <f t="array" ref="K184">IFERROR(INDEX($C$9:$C$54,MATCH($E184,$A$9:$A$54,0),0),"N/A")</f>
        <v>N/A</v>
      </c>
      <c r="L184" s="151" t="str" cm="1">
        <f t="array" ref="L184">IFERROR(INDEX($D$9:$D$54,MATCH($E184,$A$9:$A$54,0),0),"N/A")</f>
        <v>N/A</v>
      </c>
      <c r="M184" s="152" t="str">
        <f t="shared" si="18"/>
        <v>N/A</v>
      </c>
      <c r="N184" s="153" t="str">
        <f t="shared" si="19"/>
        <v>N/A</v>
      </c>
      <c r="O184" s="147" t="str" cm="1">
        <f t="array" ref="O184">IFERROR(INDEX($E$9:$E$54,MATCH($E184,$A$9:$A$54,0),0),"N/A")</f>
        <v>N/A</v>
      </c>
      <c r="P184" s="151" t="str" cm="1">
        <f t="array" ref="P184">IFERROR(INDEX($F$9:$F$54,MATCH($E184,$A$9:$A$54,0),0),"N/A")</f>
        <v>N/A</v>
      </c>
      <c r="Q184" s="152" t="str">
        <f t="shared" si="20"/>
        <v>N/A</v>
      </c>
      <c r="R184" s="153" t="str">
        <f t="shared" si="21"/>
        <v>N/A</v>
      </c>
      <c r="S184" s="147" t="str" cm="1">
        <f t="array" ref="S184">IFERROR(INDEX($G$9:$G$54,MATCH($E184,$A$9:$A$54,0),0),"N/A")</f>
        <v>N/A</v>
      </c>
      <c r="T184" s="151" t="str" cm="1">
        <f t="array" ref="T184">IFERROR(INDEX($H$9:$H$54,MATCH($E184,$A$9:$A$54,0),0),"N/A")</f>
        <v>N/A</v>
      </c>
      <c r="U184" s="152" t="str">
        <f t="shared" si="14"/>
        <v>N/A</v>
      </c>
      <c r="V184" s="153" t="str">
        <f t="shared" si="15"/>
        <v>N/A</v>
      </c>
      <c r="W184" s="147" t="str" cm="1">
        <f t="array" ref="W184">IFERROR(INDEX($I$9:$I$54,MATCH($E184,$A$9:$A$54,0),0),"N/A")</f>
        <v>N/A</v>
      </c>
      <c r="X184" s="147" t="str" cm="1">
        <f t="array" ref="X184">IFERROR(INDEX($J$9:$J$54,MATCH($E184,$A$9:$A$54,0),0),"N/A")</f>
        <v>N/A</v>
      </c>
      <c r="Y184" s="152" t="str">
        <f t="shared" si="16"/>
        <v>N/A</v>
      </c>
      <c r="Z184" s="153" t="str">
        <f t="shared" si="17"/>
        <v>N/A</v>
      </c>
      <c r="AA184" s="70" t="str">
        <f>IFERROR(VLOOKUP('Input 1 - Schedule 1'!N131,'Input 1 - Schedule 1'!$I$7:$L$1009,4,FALSE),"")</f>
        <v/>
      </c>
      <c r="AB184" s="70"/>
      <c r="AS184" s="84" t="s">
        <v>20</v>
      </c>
    </row>
    <row r="185" spans="1:45" x14ac:dyDescent="0.3">
      <c r="A185" s="93">
        <f t="shared" si="9"/>
        <v>123</v>
      </c>
      <c r="B185" s="145">
        <f>'Input 2 - Inventory'!C130</f>
        <v>0</v>
      </c>
      <c r="C185" s="146">
        <f>'Input 1 - Schedule 1'!G132</f>
        <v>0</v>
      </c>
      <c r="D185" s="146" t="str">
        <f>IF(OR(LEFT(E185,5)= "Asset",LEFT(E185,5)="Other"),"N/A",'Input 1 - Schedule 1'!G132 &amp; " (Ins/Bank)")</f>
        <v>0 (Ins/Bank)</v>
      </c>
      <c r="E185" s="147">
        <f>'Input 2 - Inventory'!F130</f>
        <v>0</v>
      </c>
      <c r="F185" s="148" t="str">
        <f>'Input 2 - Inventory'!W130</f>
        <v/>
      </c>
      <c r="G185" s="148">
        <f>'Input 2 - Inventory'!R130</f>
        <v>0</v>
      </c>
      <c r="H185" s="148">
        <f>'Input 2 - Inventory'!AH130</f>
        <v>0</v>
      </c>
      <c r="I185" s="149">
        <f>'Input 2 - Inventory'!L130</f>
        <v>0</v>
      </c>
      <c r="J185" s="150">
        <f>'Input 2 - Inventory'!AB130</f>
        <v>0</v>
      </c>
      <c r="K185" s="147" t="str" cm="1">
        <f t="array" ref="K185">IFERROR(INDEX($C$9:$C$54,MATCH($E185,$A$9:$A$54,0),0),"N/A")</f>
        <v>N/A</v>
      </c>
      <c r="L185" s="151" t="str" cm="1">
        <f t="array" ref="L185">IFERROR(INDEX($D$9:$D$54,MATCH($E185,$A$9:$A$54,0),0),"N/A")</f>
        <v>N/A</v>
      </c>
      <c r="M185" s="152" t="str">
        <f t="shared" si="18"/>
        <v>N/A</v>
      </c>
      <c r="N185" s="153" t="str">
        <f t="shared" si="19"/>
        <v>N/A</v>
      </c>
      <c r="O185" s="147" t="str" cm="1">
        <f t="array" ref="O185">IFERROR(INDEX($E$9:$E$54,MATCH($E185,$A$9:$A$54,0),0),"N/A")</f>
        <v>N/A</v>
      </c>
      <c r="P185" s="151" t="str" cm="1">
        <f t="array" ref="P185">IFERROR(INDEX($F$9:$F$54,MATCH($E185,$A$9:$A$54,0),0),"N/A")</f>
        <v>N/A</v>
      </c>
      <c r="Q185" s="152" t="str">
        <f t="shared" si="20"/>
        <v>N/A</v>
      </c>
      <c r="R185" s="153" t="str">
        <f t="shared" si="21"/>
        <v>N/A</v>
      </c>
      <c r="S185" s="147" t="str" cm="1">
        <f t="array" ref="S185">IFERROR(INDEX($G$9:$G$54,MATCH($E185,$A$9:$A$54,0),0),"N/A")</f>
        <v>N/A</v>
      </c>
      <c r="T185" s="151" t="str" cm="1">
        <f t="array" ref="T185">IFERROR(INDEX($H$9:$H$54,MATCH($E185,$A$9:$A$54,0),0),"N/A")</f>
        <v>N/A</v>
      </c>
      <c r="U185" s="152" t="str">
        <f t="shared" si="14"/>
        <v>N/A</v>
      </c>
      <c r="V185" s="153" t="str">
        <f t="shared" si="15"/>
        <v>N/A</v>
      </c>
      <c r="W185" s="147" t="str" cm="1">
        <f t="array" ref="W185">IFERROR(INDEX($I$9:$I$54,MATCH($E185,$A$9:$A$54,0),0),"N/A")</f>
        <v>N/A</v>
      </c>
      <c r="X185" s="147" t="str" cm="1">
        <f t="array" ref="X185">IFERROR(INDEX($J$9:$J$54,MATCH($E185,$A$9:$A$54,0),0),"N/A")</f>
        <v>N/A</v>
      </c>
      <c r="Y185" s="152" t="str">
        <f t="shared" si="16"/>
        <v>N/A</v>
      </c>
      <c r="Z185" s="153" t="str">
        <f t="shared" si="17"/>
        <v>N/A</v>
      </c>
      <c r="AA185" s="70" t="str">
        <f>IFERROR(VLOOKUP('Input 1 - Schedule 1'!N132,'Input 1 - Schedule 1'!$I$7:$L$1009,4,FALSE),"")</f>
        <v/>
      </c>
      <c r="AB185" s="70"/>
      <c r="AS185" s="84" t="s">
        <v>20</v>
      </c>
    </row>
    <row r="186" spans="1:45" x14ac:dyDescent="0.3">
      <c r="A186" s="93">
        <f t="shared" si="9"/>
        <v>124</v>
      </c>
      <c r="B186" s="145">
        <f>'Input 2 - Inventory'!C131</f>
        <v>0</v>
      </c>
      <c r="C186" s="146">
        <f>'Input 1 - Schedule 1'!G133</f>
        <v>0</v>
      </c>
      <c r="D186" s="146" t="str">
        <f>IF(OR(LEFT(E186,5)= "Asset",LEFT(E186,5)="Other"),"N/A",'Input 1 - Schedule 1'!G133 &amp; " (Ins/Bank)")</f>
        <v>0 (Ins/Bank)</v>
      </c>
      <c r="E186" s="147">
        <f>'Input 2 - Inventory'!F131</f>
        <v>0</v>
      </c>
      <c r="F186" s="148" t="str">
        <f>'Input 2 - Inventory'!W131</f>
        <v/>
      </c>
      <c r="G186" s="148">
        <f>'Input 2 - Inventory'!R131</f>
        <v>0</v>
      </c>
      <c r="H186" s="148">
        <f>'Input 2 - Inventory'!AH131</f>
        <v>0</v>
      </c>
      <c r="I186" s="149">
        <f>'Input 2 - Inventory'!L131</f>
        <v>0</v>
      </c>
      <c r="J186" s="150">
        <f>'Input 2 - Inventory'!AB131</f>
        <v>0</v>
      </c>
      <c r="K186" s="147" t="str" cm="1">
        <f t="array" ref="K186">IFERROR(INDEX($C$9:$C$54,MATCH($E186,$A$9:$A$54,0),0),"N/A")</f>
        <v>N/A</v>
      </c>
      <c r="L186" s="151" t="str" cm="1">
        <f t="array" ref="L186">IFERROR(INDEX($D$9:$D$54,MATCH($E186,$A$9:$A$54,0),0),"N/A")</f>
        <v>N/A</v>
      </c>
      <c r="M186" s="152" t="str">
        <f t="shared" si="18"/>
        <v>N/A</v>
      </c>
      <c r="N186" s="153" t="str">
        <f t="shared" si="19"/>
        <v>N/A</v>
      </c>
      <c r="O186" s="147" t="str" cm="1">
        <f t="array" ref="O186">IFERROR(INDEX($E$9:$E$54,MATCH($E186,$A$9:$A$54,0),0),"N/A")</f>
        <v>N/A</v>
      </c>
      <c r="P186" s="151" t="str" cm="1">
        <f t="array" ref="P186">IFERROR(INDEX($F$9:$F$54,MATCH($E186,$A$9:$A$54,0),0),"N/A")</f>
        <v>N/A</v>
      </c>
      <c r="Q186" s="152" t="str">
        <f t="shared" si="20"/>
        <v>N/A</v>
      </c>
      <c r="R186" s="153" t="str">
        <f t="shared" si="21"/>
        <v>N/A</v>
      </c>
      <c r="S186" s="147" t="str" cm="1">
        <f t="array" ref="S186">IFERROR(INDEX($G$9:$G$54,MATCH($E186,$A$9:$A$54,0),0),"N/A")</f>
        <v>N/A</v>
      </c>
      <c r="T186" s="151" t="str" cm="1">
        <f t="array" ref="T186">IFERROR(INDEX($H$9:$H$54,MATCH($E186,$A$9:$A$54,0),0),"N/A")</f>
        <v>N/A</v>
      </c>
      <c r="U186" s="152" t="str">
        <f t="shared" si="14"/>
        <v>N/A</v>
      </c>
      <c r="V186" s="153" t="str">
        <f t="shared" si="15"/>
        <v>N/A</v>
      </c>
      <c r="W186" s="147" t="str" cm="1">
        <f t="array" ref="W186">IFERROR(INDEX($I$9:$I$54,MATCH($E186,$A$9:$A$54,0),0),"N/A")</f>
        <v>N/A</v>
      </c>
      <c r="X186" s="147" t="str" cm="1">
        <f t="array" ref="X186">IFERROR(INDEX($J$9:$J$54,MATCH($E186,$A$9:$A$54,0),0),"N/A")</f>
        <v>N/A</v>
      </c>
      <c r="Y186" s="152" t="str">
        <f t="shared" si="16"/>
        <v>N/A</v>
      </c>
      <c r="Z186" s="153" t="str">
        <f t="shared" si="17"/>
        <v>N/A</v>
      </c>
      <c r="AA186" s="70" t="str">
        <f>IFERROR(VLOOKUP('Input 1 - Schedule 1'!N133,'Input 1 - Schedule 1'!$I$7:$L$1009,4,FALSE),"")</f>
        <v/>
      </c>
      <c r="AB186" s="70"/>
      <c r="AS186" s="84" t="s">
        <v>20</v>
      </c>
    </row>
    <row r="187" spans="1:45" x14ac:dyDescent="0.3">
      <c r="A187" s="93">
        <f t="shared" si="9"/>
        <v>125</v>
      </c>
      <c r="B187" s="145">
        <f>'Input 2 - Inventory'!C132</f>
        <v>0</v>
      </c>
      <c r="C187" s="146">
        <f>'Input 1 - Schedule 1'!G134</f>
        <v>0</v>
      </c>
      <c r="D187" s="146" t="str">
        <f>IF(OR(LEFT(E187,5)= "Asset",LEFT(E187,5)="Other"),"N/A",'Input 1 - Schedule 1'!G134 &amp; " (Ins/Bank)")</f>
        <v>0 (Ins/Bank)</v>
      </c>
      <c r="E187" s="147">
        <f>'Input 2 - Inventory'!F132</f>
        <v>0</v>
      </c>
      <c r="F187" s="148" t="str">
        <f>'Input 2 - Inventory'!W132</f>
        <v/>
      </c>
      <c r="G187" s="148">
        <f>'Input 2 - Inventory'!R132</f>
        <v>0</v>
      </c>
      <c r="H187" s="148">
        <f>'Input 2 - Inventory'!AH132</f>
        <v>0</v>
      </c>
      <c r="I187" s="149">
        <f>'Input 2 - Inventory'!L132</f>
        <v>0</v>
      </c>
      <c r="J187" s="150">
        <f>'Input 2 - Inventory'!AB132</f>
        <v>0</v>
      </c>
      <c r="K187" s="147" t="str" cm="1">
        <f t="array" ref="K187">IFERROR(INDEX($C$9:$C$54,MATCH($E187,$A$9:$A$54,0),0),"N/A")</f>
        <v>N/A</v>
      </c>
      <c r="L187" s="151" t="str" cm="1">
        <f t="array" ref="L187">IFERROR(INDEX($D$9:$D$54,MATCH($E187,$A$9:$A$54,0),0),"N/A")</f>
        <v>N/A</v>
      </c>
      <c r="M187" s="152" t="str">
        <f t="shared" si="18"/>
        <v>N/A</v>
      </c>
      <c r="N187" s="153" t="str">
        <f t="shared" si="19"/>
        <v>N/A</v>
      </c>
      <c r="O187" s="147" t="str" cm="1">
        <f t="array" ref="O187">IFERROR(INDEX($E$9:$E$54,MATCH($E187,$A$9:$A$54,0),0),"N/A")</f>
        <v>N/A</v>
      </c>
      <c r="P187" s="151" t="str" cm="1">
        <f t="array" ref="P187">IFERROR(INDEX($F$9:$F$54,MATCH($E187,$A$9:$A$54,0),0),"N/A")</f>
        <v>N/A</v>
      </c>
      <c r="Q187" s="152" t="str">
        <f t="shared" si="20"/>
        <v>N/A</v>
      </c>
      <c r="R187" s="153" t="str">
        <f t="shared" si="21"/>
        <v>N/A</v>
      </c>
      <c r="S187" s="147" t="str" cm="1">
        <f t="array" ref="S187">IFERROR(INDEX($G$9:$G$54,MATCH($E187,$A$9:$A$54,0),0),"N/A")</f>
        <v>N/A</v>
      </c>
      <c r="T187" s="151" t="str" cm="1">
        <f t="array" ref="T187">IFERROR(INDEX($H$9:$H$54,MATCH($E187,$A$9:$A$54,0),0),"N/A")</f>
        <v>N/A</v>
      </c>
      <c r="U187" s="152" t="str">
        <f t="shared" si="14"/>
        <v>N/A</v>
      </c>
      <c r="V187" s="153" t="str">
        <f t="shared" si="15"/>
        <v>N/A</v>
      </c>
      <c r="W187" s="147" t="str" cm="1">
        <f t="array" ref="W187">IFERROR(INDEX($I$9:$I$54,MATCH($E187,$A$9:$A$54,0),0),"N/A")</f>
        <v>N/A</v>
      </c>
      <c r="X187" s="147" t="str" cm="1">
        <f t="array" ref="X187">IFERROR(INDEX($J$9:$J$54,MATCH($E187,$A$9:$A$54,0),0),"N/A")</f>
        <v>N/A</v>
      </c>
      <c r="Y187" s="152" t="str">
        <f t="shared" si="16"/>
        <v>N/A</v>
      </c>
      <c r="Z187" s="153" t="str">
        <f t="shared" si="17"/>
        <v>N/A</v>
      </c>
      <c r="AA187" s="70" t="str">
        <f>IFERROR(VLOOKUP('Input 1 - Schedule 1'!N134,'Input 1 - Schedule 1'!$I$7:$L$1009,4,FALSE),"")</f>
        <v/>
      </c>
      <c r="AB187" s="70"/>
      <c r="AS187" s="84" t="s">
        <v>20</v>
      </c>
    </row>
    <row r="188" spans="1:45" x14ac:dyDescent="0.3">
      <c r="A188" s="93">
        <f t="shared" si="9"/>
        <v>126</v>
      </c>
      <c r="B188" s="145">
        <f>'Input 2 - Inventory'!C133</f>
        <v>0</v>
      </c>
      <c r="C188" s="146">
        <f>'Input 1 - Schedule 1'!G135</f>
        <v>0</v>
      </c>
      <c r="D188" s="146" t="str">
        <f>IF(OR(LEFT(E188,5)= "Asset",LEFT(E188,5)="Other"),"N/A",'Input 1 - Schedule 1'!G135 &amp; " (Ins/Bank)")</f>
        <v>0 (Ins/Bank)</v>
      </c>
      <c r="E188" s="147">
        <f>'Input 2 - Inventory'!F133</f>
        <v>0</v>
      </c>
      <c r="F188" s="148" t="str">
        <f>'Input 2 - Inventory'!W133</f>
        <v/>
      </c>
      <c r="G188" s="148">
        <f>'Input 2 - Inventory'!R133</f>
        <v>0</v>
      </c>
      <c r="H188" s="148">
        <f>'Input 2 - Inventory'!AH133</f>
        <v>0</v>
      </c>
      <c r="I188" s="149">
        <f>'Input 2 - Inventory'!L133</f>
        <v>0</v>
      </c>
      <c r="J188" s="150">
        <f>'Input 2 - Inventory'!AB133</f>
        <v>0</v>
      </c>
      <c r="K188" s="147" t="str" cm="1">
        <f t="array" ref="K188">IFERROR(INDEX($C$9:$C$54,MATCH($E188,$A$9:$A$54,0),0),"N/A")</f>
        <v>N/A</v>
      </c>
      <c r="L188" s="151" t="str" cm="1">
        <f t="array" ref="L188">IFERROR(INDEX($D$9:$D$54,MATCH($E188,$A$9:$A$54,0),0),"N/A")</f>
        <v>N/A</v>
      </c>
      <c r="M188" s="152" t="str">
        <f t="shared" si="18"/>
        <v>N/A</v>
      </c>
      <c r="N188" s="153" t="str">
        <f t="shared" si="19"/>
        <v>N/A</v>
      </c>
      <c r="O188" s="147" t="str" cm="1">
        <f t="array" ref="O188">IFERROR(INDEX($E$9:$E$54,MATCH($E188,$A$9:$A$54,0),0),"N/A")</f>
        <v>N/A</v>
      </c>
      <c r="P188" s="151" t="str" cm="1">
        <f t="array" ref="P188">IFERROR(INDEX($F$9:$F$54,MATCH($E188,$A$9:$A$54,0),0),"N/A")</f>
        <v>N/A</v>
      </c>
      <c r="Q188" s="152" t="str">
        <f t="shared" si="20"/>
        <v>N/A</v>
      </c>
      <c r="R188" s="153" t="str">
        <f t="shared" si="21"/>
        <v>N/A</v>
      </c>
      <c r="S188" s="147" t="str" cm="1">
        <f t="array" ref="S188">IFERROR(INDEX($G$9:$G$54,MATCH($E188,$A$9:$A$54,0),0),"N/A")</f>
        <v>N/A</v>
      </c>
      <c r="T188" s="151" t="str" cm="1">
        <f t="array" ref="T188">IFERROR(INDEX($H$9:$H$54,MATCH($E188,$A$9:$A$54,0),0),"N/A")</f>
        <v>N/A</v>
      </c>
      <c r="U188" s="152" t="str">
        <f t="shared" si="14"/>
        <v>N/A</v>
      </c>
      <c r="V188" s="153" t="str">
        <f t="shared" si="15"/>
        <v>N/A</v>
      </c>
      <c r="W188" s="147" t="str" cm="1">
        <f t="array" ref="W188">IFERROR(INDEX($I$9:$I$54,MATCH($E188,$A$9:$A$54,0),0),"N/A")</f>
        <v>N/A</v>
      </c>
      <c r="X188" s="147" t="str" cm="1">
        <f t="array" ref="X188">IFERROR(INDEX($J$9:$J$54,MATCH($E188,$A$9:$A$54,0),0),"N/A")</f>
        <v>N/A</v>
      </c>
      <c r="Y188" s="152" t="str">
        <f t="shared" si="16"/>
        <v>N/A</v>
      </c>
      <c r="Z188" s="153" t="str">
        <f t="shared" si="17"/>
        <v>N/A</v>
      </c>
      <c r="AA188" s="70" t="str">
        <f>IFERROR(VLOOKUP('Input 1 - Schedule 1'!N135,'Input 1 - Schedule 1'!$I$7:$L$1009,4,FALSE),"")</f>
        <v/>
      </c>
      <c r="AB188" s="70"/>
      <c r="AS188" s="84" t="s">
        <v>20</v>
      </c>
    </row>
    <row r="189" spans="1:45" x14ac:dyDescent="0.3">
      <c r="A189" s="93">
        <f t="shared" si="9"/>
        <v>127</v>
      </c>
      <c r="B189" s="145">
        <f>'Input 2 - Inventory'!C134</f>
        <v>0</v>
      </c>
      <c r="C189" s="146">
        <f>'Input 1 - Schedule 1'!G136</f>
        <v>0</v>
      </c>
      <c r="D189" s="146" t="str">
        <f>IF(OR(LEFT(E189,5)= "Asset",LEFT(E189,5)="Other"),"N/A",'Input 1 - Schedule 1'!G136 &amp; " (Ins/Bank)")</f>
        <v>0 (Ins/Bank)</v>
      </c>
      <c r="E189" s="147">
        <f>'Input 2 - Inventory'!F134</f>
        <v>0</v>
      </c>
      <c r="F189" s="148" t="str">
        <f>'Input 2 - Inventory'!W134</f>
        <v/>
      </c>
      <c r="G189" s="148">
        <f>'Input 2 - Inventory'!R134</f>
        <v>0</v>
      </c>
      <c r="H189" s="148">
        <f>'Input 2 - Inventory'!AH134</f>
        <v>0</v>
      </c>
      <c r="I189" s="149">
        <f>'Input 2 - Inventory'!L134</f>
        <v>0</v>
      </c>
      <c r="J189" s="150">
        <f>'Input 2 - Inventory'!AB134</f>
        <v>0</v>
      </c>
      <c r="K189" s="147" t="str" cm="1">
        <f t="array" ref="K189">IFERROR(INDEX($C$9:$C$54,MATCH($E189,$A$9:$A$54,0),0),"N/A")</f>
        <v>N/A</v>
      </c>
      <c r="L189" s="151" t="str" cm="1">
        <f t="array" ref="L189">IFERROR(INDEX($D$9:$D$54,MATCH($E189,$A$9:$A$54,0),0),"N/A")</f>
        <v>N/A</v>
      </c>
      <c r="M189" s="152" t="str">
        <f t="shared" si="18"/>
        <v>N/A</v>
      </c>
      <c r="N189" s="153" t="str">
        <f t="shared" si="19"/>
        <v>N/A</v>
      </c>
      <c r="O189" s="147" t="str" cm="1">
        <f t="array" ref="O189">IFERROR(INDEX($E$9:$E$54,MATCH($E189,$A$9:$A$54,0),0),"N/A")</f>
        <v>N/A</v>
      </c>
      <c r="P189" s="151" t="str" cm="1">
        <f t="array" ref="P189">IFERROR(INDEX($F$9:$F$54,MATCH($E189,$A$9:$A$54,0),0),"N/A")</f>
        <v>N/A</v>
      </c>
      <c r="Q189" s="152" t="str">
        <f t="shared" si="20"/>
        <v>N/A</v>
      </c>
      <c r="R189" s="153" t="str">
        <f t="shared" si="21"/>
        <v>N/A</v>
      </c>
      <c r="S189" s="147" t="str" cm="1">
        <f t="array" ref="S189">IFERROR(INDEX($G$9:$G$54,MATCH($E189,$A$9:$A$54,0),0),"N/A")</f>
        <v>N/A</v>
      </c>
      <c r="T189" s="151" t="str" cm="1">
        <f t="array" ref="T189">IFERROR(INDEX($H$9:$H$54,MATCH($E189,$A$9:$A$54,0),0),"N/A")</f>
        <v>N/A</v>
      </c>
      <c r="U189" s="152" t="str">
        <f t="shared" si="14"/>
        <v>N/A</v>
      </c>
      <c r="V189" s="153" t="str">
        <f t="shared" si="15"/>
        <v>N/A</v>
      </c>
      <c r="W189" s="147" t="str" cm="1">
        <f t="array" ref="W189">IFERROR(INDEX($I$9:$I$54,MATCH($E189,$A$9:$A$54,0),0),"N/A")</f>
        <v>N/A</v>
      </c>
      <c r="X189" s="147" t="str" cm="1">
        <f t="array" ref="X189">IFERROR(INDEX($J$9:$J$54,MATCH($E189,$A$9:$A$54,0),0),"N/A")</f>
        <v>N/A</v>
      </c>
      <c r="Y189" s="152" t="str">
        <f t="shared" si="16"/>
        <v>N/A</v>
      </c>
      <c r="Z189" s="153" t="str">
        <f t="shared" si="17"/>
        <v>N/A</v>
      </c>
      <c r="AA189" s="70" t="str">
        <f>IFERROR(VLOOKUP('Input 1 - Schedule 1'!N136,'Input 1 - Schedule 1'!$I$7:$L$1009,4,FALSE),"")</f>
        <v/>
      </c>
      <c r="AB189" s="70"/>
      <c r="AS189" s="84" t="s">
        <v>20</v>
      </c>
    </row>
    <row r="190" spans="1:45" x14ac:dyDescent="0.3">
      <c r="A190" s="93">
        <f t="shared" si="9"/>
        <v>128</v>
      </c>
      <c r="B190" s="145">
        <f>'Input 2 - Inventory'!C135</f>
        <v>0</v>
      </c>
      <c r="C190" s="146">
        <f>'Input 1 - Schedule 1'!G137</f>
        <v>0</v>
      </c>
      <c r="D190" s="146" t="str">
        <f>IF(OR(LEFT(E190,5)= "Asset",LEFT(E190,5)="Other"),"N/A",'Input 1 - Schedule 1'!G137 &amp; " (Ins/Bank)")</f>
        <v>0 (Ins/Bank)</v>
      </c>
      <c r="E190" s="147">
        <f>'Input 2 - Inventory'!F135</f>
        <v>0</v>
      </c>
      <c r="F190" s="148" t="str">
        <f>'Input 2 - Inventory'!W135</f>
        <v/>
      </c>
      <c r="G190" s="148">
        <f>'Input 2 - Inventory'!R135</f>
        <v>0</v>
      </c>
      <c r="H190" s="148">
        <f>'Input 2 - Inventory'!AH135</f>
        <v>0</v>
      </c>
      <c r="I190" s="149">
        <f>'Input 2 - Inventory'!L135</f>
        <v>0</v>
      </c>
      <c r="J190" s="150">
        <f>'Input 2 - Inventory'!AB135</f>
        <v>0</v>
      </c>
      <c r="K190" s="147" t="str" cm="1">
        <f t="array" ref="K190">IFERROR(INDEX($C$9:$C$54,MATCH($E190,$A$9:$A$54,0),0),"N/A")</f>
        <v>N/A</v>
      </c>
      <c r="L190" s="151" t="str" cm="1">
        <f t="array" ref="L190">IFERROR(INDEX($D$9:$D$54,MATCH($E190,$A$9:$A$54,0),0),"N/A")</f>
        <v>N/A</v>
      </c>
      <c r="M190" s="152" t="str">
        <f t="shared" si="18"/>
        <v>N/A</v>
      </c>
      <c r="N190" s="153" t="str">
        <f t="shared" si="19"/>
        <v>N/A</v>
      </c>
      <c r="O190" s="147" t="str" cm="1">
        <f t="array" ref="O190">IFERROR(INDEX($E$9:$E$54,MATCH($E190,$A$9:$A$54,0),0),"N/A")</f>
        <v>N/A</v>
      </c>
      <c r="P190" s="151" t="str" cm="1">
        <f t="array" ref="P190">IFERROR(INDEX($F$9:$F$54,MATCH($E190,$A$9:$A$54,0),0),"N/A")</f>
        <v>N/A</v>
      </c>
      <c r="Q190" s="152" t="str">
        <f t="shared" si="20"/>
        <v>N/A</v>
      </c>
      <c r="R190" s="153" t="str">
        <f t="shared" si="21"/>
        <v>N/A</v>
      </c>
      <c r="S190" s="147" t="str" cm="1">
        <f t="array" ref="S190">IFERROR(INDEX($G$9:$G$54,MATCH($E190,$A$9:$A$54,0),0),"N/A")</f>
        <v>N/A</v>
      </c>
      <c r="T190" s="151" t="str" cm="1">
        <f t="array" ref="T190">IFERROR(INDEX($H$9:$H$54,MATCH($E190,$A$9:$A$54,0),0),"N/A")</f>
        <v>N/A</v>
      </c>
      <c r="U190" s="152" t="str">
        <f t="shared" ref="U190:U253" si="22">IF(T190="N/A","N/A",MAX(0,IF(OR(S190="XS Scalar",S190="Pure Scalar"),$H190*T190,IF(S190="Carrying Value",T190*$G190,$F190*T190))))</f>
        <v>N/A</v>
      </c>
      <c r="V190" s="153" t="str">
        <f t="shared" ref="V190:V253" si="23">IF(T190="N/A","N/A",IF(S190="XS Scalar",$G190-($H190-U190),$G190))</f>
        <v>N/A</v>
      </c>
      <c r="W190" s="147" t="str" cm="1">
        <f t="array" ref="W190">IFERROR(INDEX($I$9:$I$54,MATCH($E190,$A$9:$A$54,0),0),"N/A")</f>
        <v>N/A</v>
      </c>
      <c r="X190" s="147" t="str" cm="1">
        <f t="array" ref="X190">IFERROR(INDEX($J$9:$J$54,MATCH($E190,$A$9:$A$54,0),0),"N/A")</f>
        <v>N/A</v>
      </c>
      <c r="Y190" s="152" t="str">
        <f t="shared" ref="Y190:Y253" si="24">IF(X190="N/A","N/A",MAX(0,IF(OR(W190="XS Scalar",W190="Pure Scalar"),$H190*X190,IF(W190="Carrying Value",X190*$G190,$F190*X190))))</f>
        <v>N/A</v>
      </c>
      <c r="Z190" s="153" t="str">
        <f t="shared" ref="Z190:Z253" si="25">IF(X190="N/A","N/A",IF(W190="XS Scalar",$G190-($H190-Y190),$G190))</f>
        <v>N/A</v>
      </c>
      <c r="AA190" s="70" t="str">
        <f>IFERROR(VLOOKUP('Input 1 - Schedule 1'!N137,'Input 1 - Schedule 1'!$I$7:$L$1009,4,FALSE),"")</f>
        <v/>
      </c>
      <c r="AB190" s="70"/>
      <c r="AS190" s="84" t="s">
        <v>20</v>
      </c>
    </row>
    <row r="191" spans="1:45" x14ac:dyDescent="0.3">
      <c r="A191" s="93">
        <f t="shared" si="9"/>
        <v>129</v>
      </c>
      <c r="B191" s="145">
        <f>'Input 2 - Inventory'!C136</f>
        <v>0</v>
      </c>
      <c r="C191" s="146">
        <f>'Input 1 - Schedule 1'!G138</f>
        <v>0</v>
      </c>
      <c r="D191" s="146" t="str">
        <f>IF(OR(LEFT(E191,5)= "Asset",LEFT(E191,5)="Other"),"N/A",'Input 1 - Schedule 1'!G138 &amp; " (Ins/Bank)")</f>
        <v>0 (Ins/Bank)</v>
      </c>
      <c r="E191" s="147">
        <f>'Input 2 - Inventory'!F136</f>
        <v>0</v>
      </c>
      <c r="F191" s="148" t="str">
        <f>'Input 2 - Inventory'!W136</f>
        <v/>
      </c>
      <c r="G191" s="148">
        <f>'Input 2 - Inventory'!R136</f>
        <v>0</v>
      </c>
      <c r="H191" s="148">
        <f>'Input 2 - Inventory'!AH136</f>
        <v>0</v>
      </c>
      <c r="I191" s="149">
        <f>'Input 2 - Inventory'!L136</f>
        <v>0</v>
      </c>
      <c r="J191" s="150">
        <f>'Input 2 - Inventory'!AB136</f>
        <v>0</v>
      </c>
      <c r="K191" s="147" t="str" cm="1">
        <f t="array" ref="K191">IFERROR(INDEX($C$9:$C$54,MATCH($E191,$A$9:$A$54,0),0),"N/A")</f>
        <v>N/A</v>
      </c>
      <c r="L191" s="151" t="str" cm="1">
        <f t="array" ref="L191">IFERROR(INDEX($D$9:$D$54,MATCH($E191,$A$9:$A$54,0),0),"N/A")</f>
        <v>N/A</v>
      </c>
      <c r="M191" s="152" t="str">
        <f t="shared" si="18"/>
        <v>N/A</v>
      </c>
      <c r="N191" s="153" t="str">
        <f t="shared" si="19"/>
        <v>N/A</v>
      </c>
      <c r="O191" s="147" t="str" cm="1">
        <f t="array" ref="O191">IFERROR(INDEX($E$9:$E$54,MATCH($E191,$A$9:$A$54,0),0),"N/A")</f>
        <v>N/A</v>
      </c>
      <c r="P191" s="151" t="str" cm="1">
        <f t="array" ref="P191">IFERROR(INDEX($F$9:$F$54,MATCH($E191,$A$9:$A$54,0),0),"N/A")</f>
        <v>N/A</v>
      </c>
      <c r="Q191" s="152" t="str">
        <f t="shared" si="20"/>
        <v>N/A</v>
      </c>
      <c r="R191" s="153" t="str">
        <f t="shared" si="21"/>
        <v>N/A</v>
      </c>
      <c r="S191" s="147" t="str" cm="1">
        <f t="array" ref="S191">IFERROR(INDEX($G$9:$G$54,MATCH($E191,$A$9:$A$54,0),0),"N/A")</f>
        <v>N/A</v>
      </c>
      <c r="T191" s="151" t="str" cm="1">
        <f t="array" ref="T191">IFERROR(INDEX($H$9:$H$54,MATCH($E191,$A$9:$A$54,0),0),"N/A")</f>
        <v>N/A</v>
      </c>
      <c r="U191" s="152" t="str">
        <f t="shared" si="22"/>
        <v>N/A</v>
      </c>
      <c r="V191" s="153" t="str">
        <f t="shared" si="23"/>
        <v>N/A</v>
      </c>
      <c r="W191" s="147" t="str" cm="1">
        <f t="array" ref="W191">IFERROR(INDEX($I$9:$I$54,MATCH($E191,$A$9:$A$54,0),0),"N/A")</f>
        <v>N/A</v>
      </c>
      <c r="X191" s="147" t="str" cm="1">
        <f t="array" ref="X191">IFERROR(INDEX($J$9:$J$54,MATCH($E191,$A$9:$A$54,0),0),"N/A")</f>
        <v>N/A</v>
      </c>
      <c r="Y191" s="152" t="str">
        <f t="shared" si="24"/>
        <v>N/A</v>
      </c>
      <c r="Z191" s="153" t="str">
        <f t="shared" si="25"/>
        <v>N/A</v>
      </c>
      <c r="AA191" s="70" t="str">
        <f>IFERROR(VLOOKUP('Input 1 - Schedule 1'!N138,'Input 1 - Schedule 1'!$I$7:$L$1009,4,FALSE),"")</f>
        <v/>
      </c>
      <c r="AB191" s="70"/>
      <c r="AS191" s="84" t="s">
        <v>20</v>
      </c>
    </row>
    <row r="192" spans="1:45" x14ac:dyDescent="0.3">
      <c r="A192" s="93">
        <f t="shared" si="9"/>
        <v>130</v>
      </c>
      <c r="B192" s="145">
        <f>'Input 2 - Inventory'!C137</f>
        <v>0</v>
      </c>
      <c r="C192" s="146">
        <f>'Input 1 - Schedule 1'!G139</f>
        <v>0</v>
      </c>
      <c r="D192" s="146" t="str">
        <f>IF(OR(LEFT(E192,5)= "Asset",LEFT(E192,5)="Other"),"N/A",'Input 1 - Schedule 1'!G139 &amp; " (Ins/Bank)")</f>
        <v>0 (Ins/Bank)</v>
      </c>
      <c r="E192" s="147">
        <f>'Input 2 - Inventory'!F137</f>
        <v>0</v>
      </c>
      <c r="F192" s="148" t="str">
        <f>'Input 2 - Inventory'!W137</f>
        <v/>
      </c>
      <c r="G192" s="148">
        <f>'Input 2 - Inventory'!R137</f>
        <v>0</v>
      </c>
      <c r="H192" s="148">
        <f>'Input 2 - Inventory'!AH137</f>
        <v>0</v>
      </c>
      <c r="I192" s="149">
        <f>'Input 2 - Inventory'!L137</f>
        <v>0</v>
      </c>
      <c r="J192" s="150">
        <f>'Input 2 - Inventory'!AB137</f>
        <v>0</v>
      </c>
      <c r="K192" s="147" t="str" cm="1">
        <f t="array" ref="K192">IFERROR(INDEX($C$9:$C$54,MATCH($E192,$A$9:$A$54,0),0),"N/A")</f>
        <v>N/A</v>
      </c>
      <c r="L192" s="151" t="str" cm="1">
        <f t="array" ref="L192">IFERROR(INDEX($D$9:$D$54,MATCH($E192,$A$9:$A$54,0),0),"N/A")</f>
        <v>N/A</v>
      </c>
      <c r="M192" s="152" t="str">
        <f t="shared" si="18"/>
        <v>N/A</v>
      </c>
      <c r="N192" s="153" t="str">
        <f t="shared" si="19"/>
        <v>N/A</v>
      </c>
      <c r="O192" s="147" t="str" cm="1">
        <f t="array" ref="O192">IFERROR(INDEX($E$9:$E$54,MATCH($E192,$A$9:$A$54,0),0),"N/A")</f>
        <v>N/A</v>
      </c>
      <c r="P192" s="151" t="str" cm="1">
        <f t="array" ref="P192">IFERROR(INDEX($F$9:$F$54,MATCH($E192,$A$9:$A$54,0),0),"N/A")</f>
        <v>N/A</v>
      </c>
      <c r="Q192" s="152" t="str">
        <f t="shared" si="20"/>
        <v>N/A</v>
      </c>
      <c r="R192" s="153" t="str">
        <f t="shared" si="21"/>
        <v>N/A</v>
      </c>
      <c r="S192" s="147" t="str" cm="1">
        <f t="array" ref="S192">IFERROR(INDEX($G$9:$G$54,MATCH($E192,$A$9:$A$54,0),0),"N/A")</f>
        <v>N/A</v>
      </c>
      <c r="T192" s="151" t="str" cm="1">
        <f t="array" ref="T192">IFERROR(INDEX($H$9:$H$54,MATCH($E192,$A$9:$A$54,0),0),"N/A")</f>
        <v>N/A</v>
      </c>
      <c r="U192" s="152" t="str">
        <f t="shared" si="22"/>
        <v>N/A</v>
      </c>
      <c r="V192" s="153" t="str">
        <f t="shared" si="23"/>
        <v>N/A</v>
      </c>
      <c r="W192" s="147" t="str" cm="1">
        <f t="array" ref="W192">IFERROR(INDEX($I$9:$I$54,MATCH($E192,$A$9:$A$54,0),0),"N/A")</f>
        <v>N/A</v>
      </c>
      <c r="X192" s="147" t="str" cm="1">
        <f t="array" ref="X192">IFERROR(INDEX($J$9:$J$54,MATCH($E192,$A$9:$A$54,0),0),"N/A")</f>
        <v>N/A</v>
      </c>
      <c r="Y192" s="152" t="str">
        <f t="shared" si="24"/>
        <v>N/A</v>
      </c>
      <c r="Z192" s="153" t="str">
        <f t="shared" si="25"/>
        <v>N/A</v>
      </c>
      <c r="AA192" s="70" t="str">
        <f>IFERROR(VLOOKUP('Input 1 - Schedule 1'!N139,'Input 1 - Schedule 1'!$I$7:$L$1009,4,FALSE),"")</f>
        <v/>
      </c>
      <c r="AB192" s="70"/>
      <c r="AS192" s="84" t="s">
        <v>20</v>
      </c>
    </row>
    <row r="193" spans="1:45" x14ac:dyDescent="0.3">
      <c r="A193" s="93">
        <f t="shared" si="9"/>
        <v>131</v>
      </c>
      <c r="B193" s="145">
        <f>'Input 2 - Inventory'!C138</f>
        <v>0</v>
      </c>
      <c r="C193" s="146">
        <f>'Input 1 - Schedule 1'!G140</f>
        <v>0</v>
      </c>
      <c r="D193" s="146" t="str">
        <f>IF(OR(LEFT(E193,5)= "Asset",LEFT(E193,5)="Other"),"N/A",'Input 1 - Schedule 1'!G140 &amp; " (Ins/Bank)")</f>
        <v>0 (Ins/Bank)</v>
      </c>
      <c r="E193" s="147">
        <f>'Input 2 - Inventory'!F138</f>
        <v>0</v>
      </c>
      <c r="F193" s="148" t="str">
        <f>'Input 2 - Inventory'!W138</f>
        <v/>
      </c>
      <c r="G193" s="148">
        <f>'Input 2 - Inventory'!R138</f>
        <v>0</v>
      </c>
      <c r="H193" s="148">
        <f>'Input 2 - Inventory'!AH138</f>
        <v>0</v>
      </c>
      <c r="I193" s="149">
        <f>'Input 2 - Inventory'!L138</f>
        <v>0</v>
      </c>
      <c r="J193" s="150">
        <f>'Input 2 - Inventory'!AB138</f>
        <v>0</v>
      </c>
      <c r="K193" s="147" t="str" cm="1">
        <f t="array" ref="K193">IFERROR(INDEX($C$9:$C$54,MATCH($E193,$A$9:$A$54,0),0),"N/A")</f>
        <v>N/A</v>
      </c>
      <c r="L193" s="151" t="str" cm="1">
        <f t="array" ref="L193">IFERROR(INDEX($D$9:$D$54,MATCH($E193,$A$9:$A$54,0),0),"N/A")</f>
        <v>N/A</v>
      </c>
      <c r="M193" s="152" t="str">
        <f t="shared" si="18"/>
        <v>N/A</v>
      </c>
      <c r="N193" s="153" t="str">
        <f t="shared" si="19"/>
        <v>N/A</v>
      </c>
      <c r="O193" s="147" t="str" cm="1">
        <f t="array" ref="O193">IFERROR(INDEX($E$9:$E$54,MATCH($E193,$A$9:$A$54,0),0),"N/A")</f>
        <v>N/A</v>
      </c>
      <c r="P193" s="151" t="str" cm="1">
        <f t="array" ref="P193">IFERROR(INDEX($F$9:$F$54,MATCH($E193,$A$9:$A$54,0),0),"N/A")</f>
        <v>N/A</v>
      </c>
      <c r="Q193" s="152" t="str">
        <f t="shared" si="20"/>
        <v>N/A</v>
      </c>
      <c r="R193" s="153" t="str">
        <f t="shared" si="21"/>
        <v>N/A</v>
      </c>
      <c r="S193" s="147" t="str" cm="1">
        <f t="array" ref="S193">IFERROR(INDEX($G$9:$G$54,MATCH($E193,$A$9:$A$54,0),0),"N/A")</f>
        <v>N/A</v>
      </c>
      <c r="T193" s="151" t="str" cm="1">
        <f t="array" ref="T193">IFERROR(INDEX($H$9:$H$54,MATCH($E193,$A$9:$A$54,0),0),"N/A")</f>
        <v>N/A</v>
      </c>
      <c r="U193" s="152" t="str">
        <f t="shared" si="22"/>
        <v>N/A</v>
      </c>
      <c r="V193" s="153" t="str">
        <f t="shared" si="23"/>
        <v>N/A</v>
      </c>
      <c r="W193" s="147" t="str" cm="1">
        <f t="array" ref="W193">IFERROR(INDEX($I$9:$I$54,MATCH($E193,$A$9:$A$54,0),0),"N/A")</f>
        <v>N/A</v>
      </c>
      <c r="X193" s="147" t="str" cm="1">
        <f t="array" ref="X193">IFERROR(INDEX($J$9:$J$54,MATCH($E193,$A$9:$A$54,0),0),"N/A")</f>
        <v>N/A</v>
      </c>
      <c r="Y193" s="152" t="str">
        <f t="shared" si="24"/>
        <v>N/A</v>
      </c>
      <c r="Z193" s="153" t="str">
        <f t="shared" si="25"/>
        <v>N/A</v>
      </c>
      <c r="AA193" s="70" t="str">
        <f>IFERROR(VLOOKUP('Input 1 - Schedule 1'!N140,'Input 1 - Schedule 1'!$I$7:$L$1009,4,FALSE),"")</f>
        <v/>
      </c>
      <c r="AB193" s="70"/>
      <c r="AS193" s="84" t="s">
        <v>20</v>
      </c>
    </row>
    <row r="194" spans="1:45" x14ac:dyDescent="0.3">
      <c r="A194" s="93">
        <f t="shared" si="9"/>
        <v>132</v>
      </c>
      <c r="B194" s="145">
        <f>'Input 2 - Inventory'!C139</f>
        <v>0</v>
      </c>
      <c r="C194" s="146">
        <f>'Input 1 - Schedule 1'!G141</f>
        <v>0</v>
      </c>
      <c r="D194" s="146" t="str">
        <f>IF(OR(LEFT(E194,5)= "Asset",LEFT(E194,5)="Other"),"N/A",'Input 1 - Schedule 1'!G141 &amp; " (Ins/Bank)")</f>
        <v>0 (Ins/Bank)</v>
      </c>
      <c r="E194" s="147">
        <f>'Input 2 - Inventory'!F139</f>
        <v>0</v>
      </c>
      <c r="F194" s="148" t="str">
        <f>'Input 2 - Inventory'!W139</f>
        <v/>
      </c>
      <c r="G194" s="148">
        <f>'Input 2 - Inventory'!R139</f>
        <v>0</v>
      </c>
      <c r="H194" s="148">
        <f>'Input 2 - Inventory'!AH139</f>
        <v>0</v>
      </c>
      <c r="I194" s="149">
        <f>'Input 2 - Inventory'!L139</f>
        <v>0</v>
      </c>
      <c r="J194" s="150">
        <f>'Input 2 - Inventory'!AB139</f>
        <v>0</v>
      </c>
      <c r="K194" s="147" t="str" cm="1">
        <f t="array" ref="K194">IFERROR(INDEX($C$9:$C$54,MATCH($E194,$A$9:$A$54,0),0),"N/A")</f>
        <v>N/A</v>
      </c>
      <c r="L194" s="151" t="str" cm="1">
        <f t="array" ref="L194">IFERROR(INDEX($D$9:$D$54,MATCH($E194,$A$9:$A$54,0),0),"N/A")</f>
        <v>N/A</v>
      </c>
      <c r="M194" s="152" t="str">
        <f t="shared" ref="M194:M257" si="26">IF(L194="N/A","N/A",MAX(0,IF(OR(K194="XS Scalar",K194="Pure Scalar"),$H194*L194,IF(K194="Carrying Value",L194*$G194,$F194*L194))))</f>
        <v>N/A</v>
      </c>
      <c r="N194" s="153" t="str">
        <f t="shared" ref="N194:N257" si="27">IF(L194="N/A","N/A",IF(K194="XS Scalar",$G194-($H194-M194),$G194))</f>
        <v>N/A</v>
      </c>
      <c r="O194" s="147" t="str" cm="1">
        <f t="array" ref="O194">IFERROR(INDEX($E$9:$E$54,MATCH($E194,$A$9:$A$54,0),0),"N/A")</f>
        <v>N/A</v>
      </c>
      <c r="P194" s="151" t="str" cm="1">
        <f t="array" ref="P194">IFERROR(INDEX($F$9:$F$54,MATCH($E194,$A$9:$A$54,0),0),"N/A")</f>
        <v>N/A</v>
      </c>
      <c r="Q194" s="152" t="str">
        <f t="shared" ref="Q194:Q257" si="28">IF(P194="N/A","N/A",MAX(0,IF(OR(O194="XS Scalar",O194="Pure Scalar"),$H194*P194,IF(O194="Carrying Value",P194*$G194,$F194*P194))))</f>
        <v>N/A</v>
      </c>
      <c r="R194" s="153" t="str">
        <f t="shared" ref="R194:R257" si="29">IF(P194="N/A","N/A",IF(O194="XS Scalar",$G194-($H194-Q194),$G194))</f>
        <v>N/A</v>
      </c>
      <c r="S194" s="147" t="str" cm="1">
        <f t="array" ref="S194">IFERROR(INDEX($G$9:$G$54,MATCH($E194,$A$9:$A$54,0),0),"N/A")</f>
        <v>N/A</v>
      </c>
      <c r="T194" s="151" t="str" cm="1">
        <f t="array" ref="T194">IFERROR(INDEX($H$9:$H$54,MATCH($E194,$A$9:$A$54,0),0),"N/A")</f>
        <v>N/A</v>
      </c>
      <c r="U194" s="152" t="str">
        <f t="shared" si="22"/>
        <v>N/A</v>
      </c>
      <c r="V194" s="153" t="str">
        <f t="shared" si="23"/>
        <v>N/A</v>
      </c>
      <c r="W194" s="147" t="str" cm="1">
        <f t="array" ref="W194">IFERROR(INDEX($I$9:$I$54,MATCH($E194,$A$9:$A$54,0),0),"N/A")</f>
        <v>N/A</v>
      </c>
      <c r="X194" s="147" t="str" cm="1">
        <f t="array" ref="X194">IFERROR(INDEX($J$9:$J$54,MATCH($E194,$A$9:$A$54,0),0),"N/A")</f>
        <v>N/A</v>
      </c>
      <c r="Y194" s="152" t="str">
        <f t="shared" si="24"/>
        <v>N/A</v>
      </c>
      <c r="Z194" s="153" t="str">
        <f t="shared" si="25"/>
        <v>N/A</v>
      </c>
      <c r="AA194" s="70" t="str">
        <f>IFERROR(VLOOKUP('Input 1 - Schedule 1'!N141,'Input 1 - Schedule 1'!$I$7:$L$1009,4,FALSE),"")</f>
        <v/>
      </c>
      <c r="AB194" s="70"/>
      <c r="AS194" s="84" t="s">
        <v>20</v>
      </c>
    </row>
    <row r="195" spans="1:45" x14ac:dyDescent="0.3">
      <c r="A195" s="93">
        <f t="shared" si="9"/>
        <v>133</v>
      </c>
      <c r="B195" s="145">
        <f>'Input 2 - Inventory'!C140</f>
        <v>0</v>
      </c>
      <c r="C195" s="146">
        <f>'Input 1 - Schedule 1'!G142</f>
        <v>0</v>
      </c>
      <c r="D195" s="146" t="str">
        <f>IF(OR(LEFT(E195,5)= "Asset",LEFT(E195,5)="Other"),"N/A",'Input 1 - Schedule 1'!G142 &amp; " (Ins/Bank)")</f>
        <v>0 (Ins/Bank)</v>
      </c>
      <c r="E195" s="147">
        <f>'Input 2 - Inventory'!F140</f>
        <v>0</v>
      </c>
      <c r="F195" s="148" t="str">
        <f>'Input 2 - Inventory'!W140</f>
        <v/>
      </c>
      <c r="G195" s="148">
        <f>'Input 2 - Inventory'!R140</f>
        <v>0</v>
      </c>
      <c r="H195" s="148">
        <f>'Input 2 - Inventory'!AH140</f>
        <v>0</v>
      </c>
      <c r="I195" s="149">
        <f>'Input 2 - Inventory'!L140</f>
        <v>0</v>
      </c>
      <c r="J195" s="150">
        <f>'Input 2 - Inventory'!AB140</f>
        <v>0</v>
      </c>
      <c r="K195" s="147" t="str" cm="1">
        <f t="array" ref="K195">IFERROR(INDEX($C$9:$C$54,MATCH($E195,$A$9:$A$54,0),0),"N/A")</f>
        <v>N/A</v>
      </c>
      <c r="L195" s="151" t="str" cm="1">
        <f t="array" ref="L195">IFERROR(INDEX($D$9:$D$54,MATCH($E195,$A$9:$A$54,0),0),"N/A")</f>
        <v>N/A</v>
      </c>
      <c r="M195" s="152" t="str">
        <f t="shared" si="26"/>
        <v>N/A</v>
      </c>
      <c r="N195" s="153" t="str">
        <f t="shared" si="27"/>
        <v>N/A</v>
      </c>
      <c r="O195" s="147" t="str" cm="1">
        <f t="array" ref="O195">IFERROR(INDEX($E$9:$E$54,MATCH($E195,$A$9:$A$54,0),0),"N/A")</f>
        <v>N/A</v>
      </c>
      <c r="P195" s="151" t="str" cm="1">
        <f t="array" ref="P195">IFERROR(INDEX($F$9:$F$54,MATCH($E195,$A$9:$A$54,0),0),"N/A")</f>
        <v>N/A</v>
      </c>
      <c r="Q195" s="152" t="str">
        <f t="shared" si="28"/>
        <v>N/A</v>
      </c>
      <c r="R195" s="153" t="str">
        <f t="shared" si="29"/>
        <v>N/A</v>
      </c>
      <c r="S195" s="147" t="str" cm="1">
        <f t="array" ref="S195">IFERROR(INDEX($G$9:$G$54,MATCH($E195,$A$9:$A$54,0),0),"N/A")</f>
        <v>N/A</v>
      </c>
      <c r="T195" s="151" t="str" cm="1">
        <f t="array" ref="T195">IFERROR(INDEX($H$9:$H$54,MATCH($E195,$A$9:$A$54,0),0),"N/A")</f>
        <v>N/A</v>
      </c>
      <c r="U195" s="152" t="str">
        <f t="shared" si="22"/>
        <v>N/A</v>
      </c>
      <c r="V195" s="153" t="str">
        <f t="shared" si="23"/>
        <v>N/A</v>
      </c>
      <c r="W195" s="147" t="str" cm="1">
        <f t="array" ref="W195">IFERROR(INDEX($I$9:$I$54,MATCH($E195,$A$9:$A$54,0),0),"N/A")</f>
        <v>N/A</v>
      </c>
      <c r="X195" s="147" t="str" cm="1">
        <f t="array" ref="X195">IFERROR(INDEX($J$9:$J$54,MATCH($E195,$A$9:$A$54,0),0),"N/A")</f>
        <v>N/A</v>
      </c>
      <c r="Y195" s="152" t="str">
        <f t="shared" si="24"/>
        <v>N/A</v>
      </c>
      <c r="Z195" s="153" t="str">
        <f t="shared" si="25"/>
        <v>N/A</v>
      </c>
      <c r="AA195" s="70" t="str">
        <f>IFERROR(VLOOKUP('Input 1 - Schedule 1'!N142,'Input 1 - Schedule 1'!$I$7:$L$1009,4,FALSE),"")</f>
        <v/>
      </c>
      <c r="AB195" s="70"/>
      <c r="AS195" s="84" t="s">
        <v>20</v>
      </c>
    </row>
    <row r="196" spans="1:45" x14ac:dyDescent="0.3">
      <c r="A196" s="93">
        <f t="shared" si="9"/>
        <v>134</v>
      </c>
      <c r="B196" s="145">
        <f>'Input 2 - Inventory'!C141</f>
        <v>0</v>
      </c>
      <c r="C196" s="146">
        <f>'Input 1 - Schedule 1'!G143</f>
        <v>0</v>
      </c>
      <c r="D196" s="146" t="str">
        <f>IF(OR(LEFT(E196,5)= "Asset",LEFT(E196,5)="Other"),"N/A",'Input 1 - Schedule 1'!G143 &amp; " (Ins/Bank)")</f>
        <v>0 (Ins/Bank)</v>
      </c>
      <c r="E196" s="147">
        <f>'Input 2 - Inventory'!F141</f>
        <v>0</v>
      </c>
      <c r="F196" s="148" t="str">
        <f>'Input 2 - Inventory'!W141</f>
        <v/>
      </c>
      <c r="G196" s="148">
        <f>'Input 2 - Inventory'!R141</f>
        <v>0</v>
      </c>
      <c r="H196" s="148">
        <f>'Input 2 - Inventory'!AH141</f>
        <v>0</v>
      </c>
      <c r="I196" s="149">
        <f>'Input 2 - Inventory'!L141</f>
        <v>0</v>
      </c>
      <c r="J196" s="150">
        <f>'Input 2 - Inventory'!AB141</f>
        <v>0</v>
      </c>
      <c r="K196" s="147" t="str" cm="1">
        <f t="array" ref="K196">IFERROR(INDEX($C$9:$C$54,MATCH($E196,$A$9:$A$54,0),0),"N/A")</f>
        <v>N/A</v>
      </c>
      <c r="L196" s="151" t="str" cm="1">
        <f t="array" ref="L196">IFERROR(INDEX($D$9:$D$54,MATCH($E196,$A$9:$A$54,0),0),"N/A")</f>
        <v>N/A</v>
      </c>
      <c r="M196" s="152" t="str">
        <f t="shared" si="26"/>
        <v>N/A</v>
      </c>
      <c r="N196" s="153" t="str">
        <f t="shared" si="27"/>
        <v>N/A</v>
      </c>
      <c r="O196" s="147" t="str" cm="1">
        <f t="array" ref="O196">IFERROR(INDEX($E$9:$E$54,MATCH($E196,$A$9:$A$54,0),0),"N/A")</f>
        <v>N/A</v>
      </c>
      <c r="P196" s="151" t="str" cm="1">
        <f t="array" ref="P196">IFERROR(INDEX($F$9:$F$54,MATCH($E196,$A$9:$A$54,0),0),"N/A")</f>
        <v>N/A</v>
      </c>
      <c r="Q196" s="152" t="str">
        <f t="shared" si="28"/>
        <v>N/A</v>
      </c>
      <c r="R196" s="153" t="str">
        <f t="shared" si="29"/>
        <v>N/A</v>
      </c>
      <c r="S196" s="147" t="str" cm="1">
        <f t="array" ref="S196">IFERROR(INDEX($G$9:$G$54,MATCH($E196,$A$9:$A$54,0),0),"N/A")</f>
        <v>N/A</v>
      </c>
      <c r="T196" s="151" t="str" cm="1">
        <f t="array" ref="T196">IFERROR(INDEX($H$9:$H$54,MATCH($E196,$A$9:$A$54,0),0),"N/A")</f>
        <v>N/A</v>
      </c>
      <c r="U196" s="152" t="str">
        <f t="shared" si="22"/>
        <v>N/A</v>
      </c>
      <c r="V196" s="153" t="str">
        <f t="shared" si="23"/>
        <v>N/A</v>
      </c>
      <c r="W196" s="147" t="str" cm="1">
        <f t="array" ref="W196">IFERROR(INDEX($I$9:$I$54,MATCH($E196,$A$9:$A$54,0),0),"N/A")</f>
        <v>N/A</v>
      </c>
      <c r="X196" s="147" t="str" cm="1">
        <f t="array" ref="X196">IFERROR(INDEX($J$9:$J$54,MATCH($E196,$A$9:$A$54,0),0),"N/A")</f>
        <v>N/A</v>
      </c>
      <c r="Y196" s="152" t="str">
        <f t="shared" si="24"/>
        <v>N/A</v>
      </c>
      <c r="Z196" s="153" t="str">
        <f t="shared" si="25"/>
        <v>N/A</v>
      </c>
      <c r="AA196" s="70" t="str">
        <f>IFERROR(VLOOKUP('Input 1 - Schedule 1'!N143,'Input 1 - Schedule 1'!$I$7:$L$1009,4,FALSE),"")</f>
        <v/>
      </c>
      <c r="AB196" s="70"/>
      <c r="AS196" s="84" t="s">
        <v>20</v>
      </c>
    </row>
    <row r="197" spans="1:45" x14ac:dyDescent="0.3">
      <c r="A197" s="93">
        <f t="shared" si="9"/>
        <v>135</v>
      </c>
      <c r="B197" s="145">
        <f>'Input 2 - Inventory'!C142</f>
        <v>0</v>
      </c>
      <c r="C197" s="146">
        <f>'Input 1 - Schedule 1'!G144</f>
        <v>0</v>
      </c>
      <c r="D197" s="146" t="str">
        <f>IF(OR(LEFT(E197,5)= "Asset",LEFT(E197,5)="Other"),"N/A",'Input 1 - Schedule 1'!G144 &amp; " (Ins/Bank)")</f>
        <v>0 (Ins/Bank)</v>
      </c>
      <c r="E197" s="147">
        <f>'Input 2 - Inventory'!F142</f>
        <v>0</v>
      </c>
      <c r="F197" s="148" t="str">
        <f>'Input 2 - Inventory'!W142</f>
        <v/>
      </c>
      <c r="G197" s="148">
        <f>'Input 2 - Inventory'!R142</f>
        <v>0</v>
      </c>
      <c r="H197" s="148">
        <f>'Input 2 - Inventory'!AH142</f>
        <v>0</v>
      </c>
      <c r="I197" s="149">
        <f>'Input 2 - Inventory'!L142</f>
        <v>0</v>
      </c>
      <c r="J197" s="150">
        <f>'Input 2 - Inventory'!AB142</f>
        <v>0</v>
      </c>
      <c r="K197" s="147" t="str" cm="1">
        <f t="array" ref="K197">IFERROR(INDEX($C$9:$C$54,MATCH($E197,$A$9:$A$54,0),0),"N/A")</f>
        <v>N/A</v>
      </c>
      <c r="L197" s="151" t="str" cm="1">
        <f t="array" ref="L197">IFERROR(INDEX($D$9:$D$54,MATCH($E197,$A$9:$A$54,0),0),"N/A")</f>
        <v>N/A</v>
      </c>
      <c r="M197" s="152" t="str">
        <f t="shared" si="26"/>
        <v>N/A</v>
      </c>
      <c r="N197" s="153" t="str">
        <f t="shared" si="27"/>
        <v>N/A</v>
      </c>
      <c r="O197" s="147" t="str" cm="1">
        <f t="array" ref="O197">IFERROR(INDEX($E$9:$E$54,MATCH($E197,$A$9:$A$54,0),0),"N/A")</f>
        <v>N/A</v>
      </c>
      <c r="P197" s="151" t="str" cm="1">
        <f t="array" ref="P197">IFERROR(INDEX($F$9:$F$54,MATCH($E197,$A$9:$A$54,0),0),"N/A")</f>
        <v>N/A</v>
      </c>
      <c r="Q197" s="152" t="str">
        <f t="shared" si="28"/>
        <v>N/A</v>
      </c>
      <c r="R197" s="153" t="str">
        <f t="shared" si="29"/>
        <v>N/A</v>
      </c>
      <c r="S197" s="147" t="str" cm="1">
        <f t="array" ref="S197">IFERROR(INDEX($G$9:$G$54,MATCH($E197,$A$9:$A$54,0),0),"N/A")</f>
        <v>N/A</v>
      </c>
      <c r="T197" s="151" t="str" cm="1">
        <f t="array" ref="T197">IFERROR(INDEX($H$9:$H$54,MATCH($E197,$A$9:$A$54,0),0),"N/A")</f>
        <v>N/A</v>
      </c>
      <c r="U197" s="152" t="str">
        <f t="shared" si="22"/>
        <v>N/A</v>
      </c>
      <c r="V197" s="153" t="str">
        <f t="shared" si="23"/>
        <v>N/A</v>
      </c>
      <c r="W197" s="147" t="str" cm="1">
        <f t="array" ref="W197">IFERROR(INDEX($I$9:$I$54,MATCH($E197,$A$9:$A$54,0),0),"N/A")</f>
        <v>N/A</v>
      </c>
      <c r="X197" s="147" t="str" cm="1">
        <f t="array" ref="X197">IFERROR(INDEX($J$9:$J$54,MATCH($E197,$A$9:$A$54,0),0),"N/A")</f>
        <v>N/A</v>
      </c>
      <c r="Y197" s="152" t="str">
        <f t="shared" si="24"/>
        <v>N/A</v>
      </c>
      <c r="Z197" s="153" t="str">
        <f t="shared" si="25"/>
        <v>N/A</v>
      </c>
      <c r="AA197" s="70" t="str">
        <f>IFERROR(VLOOKUP('Input 1 - Schedule 1'!N144,'Input 1 - Schedule 1'!$I$7:$L$1009,4,FALSE),"")</f>
        <v/>
      </c>
      <c r="AB197" s="70"/>
      <c r="AS197" s="84" t="s">
        <v>20</v>
      </c>
    </row>
    <row r="198" spans="1:45" x14ac:dyDescent="0.3">
      <c r="A198" s="93">
        <f t="shared" si="9"/>
        <v>136</v>
      </c>
      <c r="B198" s="145">
        <f>'Input 2 - Inventory'!C143</f>
        <v>0</v>
      </c>
      <c r="C198" s="146">
        <f>'Input 1 - Schedule 1'!G145</f>
        <v>0</v>
      </c>
      <c r="D198" s="146" t="str">
        <f>IF(OR(LEFT(E198,5)= "Asset",LEFT(E198,5)="Other"),"N/A",'Input 1 - Schedule 1'!G145 &amp; " (Ins/Bank)")</f>
        <v>0 (Ins/Bank)</v>
      </c>
      <c r="E198" s="147">
        <f>'Input 2 - Inventory'!F143</f>
        <v>0</v>
      </c>
      <c r="F198" s="148" t="str">
        <f>'Input 2 - Inventory'!W143</f>
        <v/>
      </c>
      <c r="G198" s="148">
        <f>'Input 2 - Inventory'!R143</f>
        <v>0</v>
      </c>
      <c r="H198" s="148">
        <f>'Input 2 - Inventory'!AH143</f>
        <v>0</v>
      </c>
      <c r="I198" s="149">
        <f>'Input 2 - Inventory'!L143</f>
        <v>0</v>
      </c>
      <c r="J198" s="150">
        <f>'Input 2 - Inventory'!AB143</f>
        <v>0</v>
      </c>
      <c r="K198" s="147" t="str" cm="1">
        <f t="array" ref="K198">IFERROR(INDEX($C$9:$C$54,MATCH($E198,$A$9:$A$54,0),0),"N/A")</f>
        <v>N/A</v>
      </c>
      <c r="L198" s="151" t="str" cm="1">
        <f t="array" ref="L198">IFERROR(INDEX($D$9:$D$54,MATCH($E198,$A$9:$A$54,0),0),"N/A")</f>
        <v>N/A</v>
      </c>
      <c r="M198" s="152" t="str">
        <f t="shared" si="26"/>
        <v>N/A</v>
      </c>
      <c r="N198" s="153" t="str">
        <f t="shared" si="27"/>
        <v>N/A</v>
      </c>
      <c r="O198" s="147" t="str" cm="1">
        <f t="array" ref="O198">IFERROR(INDEX($E$9:$E$54,MATCH($E198,$A$9:$A$54,0),0),"N/A")</f>
        <v>N/A</v>
      </c>
      <c r="P198" s="151" t="str" cm="1">
        <f t="array" ref="P198">IFERROR(INDEX($F$9:$F$54,MATCH($E198,$A$9:$A$54,0),0),"N/A")</f>
        <v>N/A</v>
      </c>
      <c r="Q198" s="152" t="str">
        <f t="shared" si="28"/>
        <v>N/A</v>
      </c>
      <c r="R198" s="153" t="str">
        <f t="shared" si="29"/>
        <v>N/A</v>
      </c>
      <c r="S198" s="147" t="str" cm="1">
        <f t="array" ref="S198">IFERROR(INDEX($G$9:$G$54,MATCH($E198,$A$9:$A$54,0),0),"N/A")</f>
        <v>N/A</v>
      </c>
      <c r="T198" s="151" t="str" cm="1">
        <f t="array" ref="T198">IFERROR(INDEX($H$9:$H$54,MATCH($E198,$A$9:$A$54,0),0),"N/A")</f>
        <v>N/A</v>
      </c>
      <c r="U198" s="152" t="str">
        <f t="shared" si="22"/>
        <v>N/A</v>
      </c>
      <c r="V198" s="153" t="str">
        <f t="shared" si="23"/>
        <v>N/A</v>
      </c>
      <c r="W198" s="147" t="str" cm="1">
        <f t="array" ref="W198">IFERROR(INDEX($I$9:$I$54,MATCH($E198,$A$9:$A$54,0),0),"N/A")</f>
        <v>N/A</v>
      </c>
      <c r="X198" s="147" t="str" cm="1">
        <f t="array" ref="X198">IFERROR(INDEX($J$9:$J$54,MATCH($E198,$A$9:$A$54,0),0),"N/A")</f>
        <v>N/A</v>
      </c>
      <c r="Y198" s="152" t="str">
        <f t="shared" si="24"/>
        <v>N/A</v>
      </c>
      <c r="Z198" s="153" t="str">
        <f t="shared" si="25"/>
        <v>N/A</v>
      </c>
      <c r="AA198" s="70" t="str">
        <f>IFERROR(VLOOKUP('Input 1 - Schedule 1'!N145,'Input 1 - Schedule 1'!$I$7:$L$1009,4,FALSE),"")</f>
        <v/>
      </c>
      <c r="AB198" s="70"/>
      <c r="AS198" s="84" t="s">
        <v>20</v>
      </c>
    </row>
    <row r="199" spans="1:45" x14ac:dyDescent="0.3">
      <c r="A199" s="93">
        <f t="shared" si="9"/>
        <v>137</v>
      </c>
      <c r="B199" s="145">
        <f>'Input 2 - Inventory'!C144</f>
        <v>0</v>
      </c>
      <c r="C199" s="146">
        <f>'Input 1 - Schedule 1'!G146</f>
        <v>0</v>
      </c>
      <c r="D199" s="146" t="str">
        <f>IF(OR(LEFT(E199,5)= "Asset",LEFT(E199,5)="Other"),"N/A",'Input 1 - Schedule 1'!G146 &amp; " (Ins/Bank)")</f>
        <v>0 (Ins/Bank)</v>
      </c>
      <c r="E199" s="147">
        <f>'Input 2 - Inventory'!F144</f>
        <v>0</v>
      </c>
      <c r="F199" s="148" t="str">
        <f>'Input 2 - Inventory'!W144</f>
        <v/>
      </c>
      <c r="G199" s="148">
        <f>'Input 2 - Inventory'!R144</f>
        <v>0</v>
      </c>
      <c r="H199" s="148">
        <f>'Input 2 - Inventory'!AH144</f>
        <v>0</v>
      </c>
      <c r="I199" s="149">
        <f>'Input 2 - Inventory'!L144</f>
        <v>0</v>
      </c>
      <c r="J199" s="150">
        <f>'Input 2 - Inventory'!AB144</f>
        <v>0</v>
      </c>
      <c r="K199" s="147" t="str" cm="1">
        <f t="array" ref="K199">IFERROR(INDEX($C$9:$C$54,MATCH($E199,$A$9:$A$54,0),0),"N/A")</f>
        <v>N/A</v>
      </c>
      <c r="L199" s="151" t="str" cm="1">
        <f t="array" ref="L199">IFERROR(INDEX($D$9:$D$54,MATCH($E199,$A$9:$A$54,0),0),"N/A")</f>
        <v>N/A</v>
      </c>
      <c r="M199" s="152" t="str">
        <f t="shared" si="26"/>
        <v>N/A</v>
      </c>
      <c r="N199" s="153" t="str">
        <f t="shared" si="27"/>
        <v>N/A</v>
      </c>
      <c r="O199" s="147" t="str" cm="1">
        <f t="array" ref="O199">IFERROR(INDEX($E$9:$E$54,MATCH($E199,$A$9:$A$54,0),0),"N/A")</f>
        <v>N/A</v>
      </c>
      <c r="P199" s="151" t="str" cm="1">
        <f t="array" ref="P199">IFERROR(INDEX($F$9:$F$54,MATCH($E199,$A$9:$A$54,0),0),"N/A")</f>
        <v>N/A</v>
      </c>
      <c r="Q199" s="152" t="str">
        <f t="shared" si="28"/>
        <v>N/A</v>
      </c>
      <c r="R199" s="153" t="str">
        <f t="shared" si="29"/>
        <v>N/A</v>
      </c>
      <c r="S199" s="147" t="str" cm="1">
        <f t="array" ref="S199">IFERROR(INDEX($G$9:$G$54,MATCH($E199,$A$9:$A$54,0),0),"N/A")</f>
        <v>N/A</v>
      </c>
      <c r="T199" s="151" t="str" cm="1">
        <f t="array" ref="T199">IFERROR(INDEX($H$9:$H$54,MATCH($E199,$A$9:$A$54,0),0),"N/A")</f>
        <v>N/A</v>
      </c>
      <c r="U199" s="152" t="str">
        <f t="shared" si="22"/>
        <v>N/A</v>
      </c>
      <c r="V199" s="153" t="str">
        <f t="shared" si="23"/>
        <v>N/A</v>
      </c>
      <c r="W199" s="147" t="str" cm="1">
        <f t="array" ref="W199">IFERROR(INDEX($I$9:$I$54,MATCH($E199,$A$9:$A$54,0),0),"N/A")</f>
        <v>N/A</v>
      </c>
      <c r="X199" s="147" t="str" cm="1">
        <f t="array" ref="X199">IFERROR(INDEX($J$9:$J$54,MATCH($E199,$A$9:$A$54,0),0),"N/A")</f>
        <v>N/A</v>
      </c>
      <c r="Y199" s="152" t="str">
        <f t="shared" si="24"/>
        <v>N/A</v>
      </c>
      <c r="Z199" s="153" t="str">
        <f t="shared" si="25"/>
        <v>N/A</v>
      </c>
      <c r="AA199" s="70" t="str">
        <f>IFERROR(VLOOKUP('Input 1 - Schedule 1'!N146,'Input 1 - Schedule 1'!$I$7:$L$1009,4,FALSE),"")</f>
        <v/>
      </c>
      <c r="AB199" s="70"/>
      <c r="AS199" s="84" t="s">
        <v>20</v>
      </c>
    </row>
    <row r="200" spans="1:45" x14ac:dyDescent="0.3">
      <c r="A200" s="93">
        <f t="shared" si="9"/>
        <v>138</v>
      </c>
      <c r="B200" s="145">
        <f>'Input 2 - Inventory'!C145</f>
        <v>0</v>
      </c>
      <c r="C200" s="146">
        <f>'Input 1 - Schedule 1'!G147</f>
        <v>0</v>
      </c>
      <c r="D200" s="146" t="str">
        <f>IF(OR(LEFT(E200,5)= "Asset",LEFT(E200,5)="Other"),"N/A",'Input 1 - Schedule 1'!G147 &amp; " (Ins/Bank)")</f>
        <v>0 (Ins/Bank)</v>
      </c>
      <c r="E200" s="147">
        <f>'Input 2 - Inventory'!F145</f>
        <v>0</v>
      </c>
      <c r="F200" s="148" t="str">
        <f>'Input 2 - Inventory'!W145</f>
        <v/>
      </c>
      <c r="G200" s="148">
        <f>'Input 2 - Inventory'!R145</f>
        <v>0</v>
      </c>
      <c r="H200" s="148">
        <f>'Input 2 - Inventory'!AH145</f>
        <v>0</v>
      </c>
      <c r="I200" s="149">
        <f>'Input 2 - Inventory'!L145</f>
        <v>0</v>
      </c>
      <c r="J200" s="150">
        <f>'Input 2 - Inventory'!AB145</f>
        <v>0</v>
      </c>
      <c r="K200" s="147" t="str" cm="1">
        <f t="array" ref="K200">IFERROR(INDEX($C$9:$C$54,MATCH($E200,$A$9:$A$54,0),0),"N/A")</f>
        <v>N/A</v>
      </c>
      <c r="L200" s="151" t="str" cm="1">
        <f t="array" ref="L200">IFERROR(INDEX($D$9:$D$54,MATCH($E200,$A$9:$A$54,0),0),"N/A")</f>
        <v>N/A</v>
      </c>
      <c r="M200" s="152" t="str">
        <f t="shared" si="26"/>
        <v>N/A</v>
      </c>
      <c r="N200" s="153" t="str">
        <f t="shared" si="27"/>
        <v>N/A</v>
      </c>
      <c r="O200" s="147" t="str" cm="1">
        <f t="array" ref="O200">IFERROR(INDEX($E$9:$E$54,MATCH($E200,$A$9:$A$54,0),0),"N/A")</f>
        <v>N/A</v>
      </c>
      <c r="P200" s="151" t="str" cm="1">
        <f t="array" ref="P200">IFERROR(INDEX($F$9:$F$54,MATCH($E200,$A$9:$A$54,0),0),"N/A")</f>
        <v>N/A</v>
      </c>
      <c r="Q200" s="152" t="str">
        <f t="shared" si="28"/>
        <v>N/A</v>
      </c>
      <c r="R200" s="153" t="str">
        <f t="shared" si="29"/>
        <v>N/A</v>
      </c>
      <c r="S200" s="147" t="str" cm="1">
        <f t="array" ref="S200">IFERROR(INDEX($G$9:$G$54,MATCH($E200,$A$9:$A$54,0),0),"N/A")</f>
        <v>N/A</v>
      </c>
      <c r="T200" s="151" t="str" cm="1">
        <f t="array" ref="T200">IFERROR(INDEX($H$9:$H$54,MATCH($E200,$A$9:$A$54,0),0),"N/A")</f>
        <v>N/A</v>
      </c>
      <c r="U200" s="152" t="str">
        <f t="shared" si="22"/>
        <v>N/A</v>
      </c>
      <c r="V200" s="153" t="str">
        <f t="shared" si="23"/>
        <v>N/A</v>
      </c>
      <c r="W200" s="147" t="str" cm="1">
        <f t="array" ref="W200">IFERROR(INDEX($I$9:$I$54,MATCH($E200,$A$9:$A$54,0),0),"N/A")</f>
        <v>N/A</v>
      </c>
      <c r="X200" s="147" t="str" cm="1">
        <f t="array" ref="X200">IFERROR(INDEX($J$9:$J$54,MATCH($E200,$A$9:$A$54,0),0),"N/A")</f>
        <v>N/A</v>
      </c>
      <c r="Y200" s="152" t="str">
        <f t="shared" si="24"/>
        <v>N/A</v>
      </c>
      <c r="Z200" s="153" t="str">
        <f t="shared" si="25"/>
        <v>N/A</v>
      </c>
      <c r="AA200" s="70" t="str">
        <f>IFERROR(VLOOKUP('Input 1 - Schedule 1'!N147,'Input 1 - Schedule 1'!$I$7:$L$1009,4,FALSE),"")</f>
        <v/>
      </c>
      <c r="AB200" s="70"/>
      <c r="AS200" s="84" t="s">
        <v>20</v>
      </c>
    </row>
    <row r="201" spans="1:45" x14ac:dyDescent="0.3">
      <c r="A201" s="93">
        <f t="shared" si="9"/>
        <v>139</v>
      </c>
      <c r="B201" s="145">
        <f>'Input 2 - Inventory'!C146</f>
        <v>0</v>
      </c>
      <c r="C201" s="146">
        <f>'Input 1 - Schedule 1'!G148</f>
        <v>0</v>
      </c>
      <c r="D201" s="146" t="str">
        <f>IF(OR(LEFT(E201,5)= "Asset",LEFT(E201,5)="Other"),"N/A",'Input 1 - Schedule 1'!G148 &amp; " (Ins/Bank)")</f>
        <v>0 (Ins/Bank)</v>
      </c>
      <c r="E201" s="147">
        <f>'Input 2 - Inventory'!F146</f>
        <v>0</v>
      </c>
      <c r="F201" s="148" t="str">
        <f>'Input 2 - Inventory'!W146</f>
        <v/>
      </c>
      <c r="G201" s="148">
        <f>'Input 2 - Inventory'!R146</f>
        <v>0</v>
      </c>
      <c r="H201" s="148">
        <f>'Input 2 - Inventory'!AH146</f>
        <v>0</v>
      </c>
      <c r="I201" s="149">
        <f>'Input 2 - Inventory'!L146</f>
        <v>0</v>
      </c>
      <c r="J201" s="150">
        <f>'Input 2 - Inventory'!AB146</f>
        <v>0</v>
      </c>
      <c r="K201" s="147" t="str" cm="1">
        <f t="array" ref="K201">IFERROR(INDEX($C$9:$C$54,MATCH($E201,$A$9:$A$54,0),0),"N/A")</f>
        <v>N/A</v>
      </c>
      <c r="L201" s="151" t="str" cm="1">
        <f t="array" ref="L201">IFERROR(INDEX($D$9:$D$54,MATCH($E201,$A$9:$A$54,0),0),"N/A")</f>
        <v>N/A</v>
      </c>
      <c r="M201" s="152" t="str">
        <f t="shared" si="26"/>
        <v>N/A</v>
      </c>
      <c r="N201" s="153" t="str">
        <f t="shared" si="27"/>
        <v>N/A</v>
      </c>
      <c r="O201" s="147" t="str" cm="1">
        <f t="array" ref="O201">IFERROR(INDEX($E$9:$E$54,MATCH($E201,$A$9:$A$54,0),0),"N/A")</f>
        <v>N/A</v>
      </c>
      <c r="P201" s="151" t="str" cm="1">
        <f t="array" ref="P201">IFERROR(INDEX($F$9:$F$54,MATCH($E201,$A$9:$A$54,0),0),"N/A")</f>
        <v>N/A</v>
      </c>
      <c r="Q201" s="152" t="str">
        <f t="shared" si="28"/>
        <v>N/A</v>
      </c>
      <c r="R201" s="153" t="str">
        <f t="shared" si="29"/>
        <v>N/A</v>
      </c>
      <c r="S201" s="147" t="str" cm="1">
        <f t="array" ref="S201">IFERROR(INDEX($G$9:$G$54,MATCH($E201,$A$9:$A$54,0),0),"N/A")</f>
        <v>N/A</v>
      </c>
      <c r="T201" s="151" t="str" cm="1">
        <f t="array" ref="T201">IFERROR(INDEX($H$9:$H$54,MATCH($E201,$A$9:$A$54,0),0),"N/A")</f>
        <v>N/A</v>
      </c>
      <c r="U201" s="152" t="str">
        <f t="shared" si="22"/>
        <v>N/A</v>
      </c>
      <c r="V201" s="153" t="str">
        <f t="shared" si="23"/>
        <v>N/A</v>
      </c>
      <c r="W201" s="147" t="str" cm="1">
        <f t="array" ref="W201">IFERROR(INDEX($I$9:$I$54,MATCH($E201,$A$9:$A$54,0),0),"N/A")</f>
        <v>N/A</v>
      </c>
      <c r="X201" s="147" t="str" cm="1">
        <f t="array" ref="X201">IFERROR(INDEX($J$9:$J$54,MATCH($E201,$A$9:$A$54,0),0),"N/A")</f>
        <v>N/A</v>
      </c>
      <c r="Y201" s="152" t="str">
        <f t="shared" si="24"/>
        <v>N/A</v>
      </c>
      <c r="Z201" s="153" t="str">
        <f t="shared" si="25"/>
        <v>N/A</v>
      </c>
      <c r="AA201" s="70" t="str">
        <f>IFERROR(VLOOKUP('Input 1 - Schedule 1'!N148,'Input 1 - Schedule 1'!$I$7:$L$1009,4,FALSE),"")</f>
        <v/>
      </c>
      <c r="AB201" s="70"/>
      <c r="AS201" s="84" t="s">
        <v>20</v>
      </c>
    </row>
    <row r="202" spans="1:45" x14ac:dyDescent="0.3">
      <c r="A202" s="93">
        <f t="shared" si="9"/>
        <v>140</v>
      </c>
      <c r="B202" s="145">
        <f>'Input 2 - Inventory'!C147</f>
        <v>0</v>
      </c>
      <c r="C202" s="146">
        <f>'Input 1 - Schedule 1'!G149</f>
        <v>0</v>
      </c>
      <c r="D202" s="146" t="str">
        <f>IF(OR(LEFT(E202,5)= "Asset",LEFT(E202,5)="Other"),"N/A",'Input 1 - Schedule 1'!G149 &amp; " (Ins/Bank)")</f>
        <v>0 (Ins/Bank)</v>
      </c>
      <c r="E202" s="147">
        <f>'Input 2 - Inventory'!F147</f>
        <v>0</v>
      </c>
      <c r="F202" s="148" t="str">
        <f>'Input 2 - Inventory'!W147</f>
        <v/>
      </c>
      <c r="G202" s="148">
        <f>'Input 2 - Inventory'!R147</f>
        <v>0</v>
      </c>
      <c r="H202" s="148">
        <f>'Input 2 - Inventory'!AH147</f>
        <v>0</v>
      </c>
      <c r="I202" s="149">
        <f>'Input 2 - Inventory'!L147</f>
        <v>0</v>
      </c>
      <c r="J202" s="150">
        <f>'Input 2 - Inventory'!AB147</f>
        <v>0</v>
      </c>
      <c r="K202" s="147" t="str" cm="1">
        <f t="array" ref="K202">IFERROR(INDEX($C$9:$C$54,MATCH($E202,$A$9:$A$54,0),0),"N/A")</f>
        <v>N/A</v>
      </c>
      <c r="L202" s="151" t="str" cm="1">
        <f t="array" ref="L202">IFERROR(INDEX($D$9:$D$54,MATCH($E202,$A$9:$A$54,0),0),"N/A")</f>
        <v>N/A</v>
      </c>
      <c r="M202" s="152" t="str">
        <f t="shared" si="26"/>
        <v>N/A</v>
      </c>
      <c r="N202" s="153" t="str">
        <f t="shared" si="27"/>
        <v>N/A</v>
      </c>
      <c r="O202" s="147" t="str" cm="1">
        <f t="array" ref="O202">IFERROR(INDEX($E$9:$E$54,MATCH($E202,$A$9:$A$54,0),0),"N/A")</f>
        <v>N/A</v>
      </c>
      <c r="P202" s="151" t="str" cm="1">
        <f t="array" ref="P202">IFERROR(INDEX($F$9:$F$54,MATCH($E202,$A$9:$A$54,0),0),"N/A")</f>
        <v>N/A</v>
      </c>
      <c r="Q202" s="152" t="str">
        <f t="shared" si="28"/>
        <v>N/A</v>
      </c>
      <c r="R202" s="153" t="str">
        <f t="shared" si="29"/>
        <v>N/A</v>
      </c>
      <c r="S202" s="147" t="str" cm="1">
        <f t="array" ref="S202">IFERROR(INDEX($G$9:$G$54,MATCH($E202,$A$9:$A$54,0),0),"N/A")</f>
        <v>N/A</v>
      </c>
      <c r="T202" s="151" t="str" cm="1">
        <f t="array" ref="T202">IFERROR(INDEX($H$9:$H$54,MATCH($E202,$A$9:$A$54,0),0),"N/A")</f>
        <v>N/A</v>
      </c>
      <c r="U202" s="152" t="str">
        <f t="shared" si="22"/>
        <v>N/A</v>
      </c>
      <c r="V202" s="153" t="str">
        <f t="shared" si="23"/>
        <v>N/A</v>
      </c>
      <c r="W202" s="147" t="str" cm="1">
        <f t="array" ref="W202">IFERROR(INDEX($I$9:$I$54,MATCH($E202,$A$9:$A$54,0),0),"N/A")</f>
        <v>N/A</v>
      </c>
      <c r="X202" s="147" t="str" cm="1">
        <f t="array" ref="X202">IFERROR(INDEX($J$9:$J$54,MATCH($E202,$A$9:$A$54,0),0),"N/A")</f>
        <v>N/A</v>
      </c>
      <c r="Y202" s="152" t="str">
        <f t="shared" si="24"/>
        <v>N/A</v>
      </c>
      <c r="Z202" s="153" t="str">
        <f t="shared" si="25"/>
        <v>N/A</v>
      </c>
      <c r="AA202" s="70" t="str">
        <f>IFERROR(VLOOKUP('Input 1 - Schedule 1'!N149,'Input 1 - Schedule 1'!$I$7:$L$1009,4,FALSE),"")</f>
        <v/>
      </c>
      <c r="AB202" s="70"/>
      <c r="AS202" s="84" t="s">
        <v>20</v>
      </c>
    </row>
    <row r="203" spans="1:45" x14ac:dyDescent="0.3">
      <c r="A203" s="93">
        <f t="shared" si="9"/>
        <v>141</v>
      </c>
      <c r="B203" s="145">
        <f>'Input 2 - Inventory'!C148</f>
        <v>0</v>
      </c>
      <c r="C203" s="146">
        <f>'Input 1 - Schedule 1'!G150</f>
        <v>0</v>
      </c>
      <c r="D203" s="146" t="str">
        <f>IF(OR(LEFT(E203,5)= "Asset",LEFT(E203,5)="Other"),"N/A",'Input 1 - Schedule 1'!G150 &amp; " (Ins/Bank)")</f>
        <v>0 (Ins/Bank)</v>
      </c>
      <c r="E203" s="147">
        <f>'Input 2 - Inventory'!F148</f>
        <v>0</v>
      </c>
      <c r="F203" s="148" t="str">
        <f>'Input 2 - Inventory'!W148</f>
        <v/>
      </c>
      <c r="G203" s="148">
        <f>'Input 2 - Inventory'!R148</f>
        <v>0</v>
      </c>
      <c r="H203" s="148">
        <f>'Input 2 - Inventory'!AH148</f>
        <v>0</v>
      </c>
      <c r="I203" s="149">
        <f>'Input 2 - Inventory'!L148</f>
        <v>0</v>
      </c>
      <c r="J203" s="150">
        <f>'Input 2 - Inventory'!AB148</f>
        <v>0</v>
      </c>
      <c r="K203" s="147" t="str" cm="1">
        <f t="array" ref="K203">IFERROR(INDEX($C$9:$C$54,MATCH($E203,$A$9:$A$54,0),0),"N/A")</f>
        <v>N/A</v>
      </c>
      <c r="L203" s="151" t="str" cm="1">
        <f t="array" ref="L203">IFERROR(INDEX($D$9:$D$54,MATCH($E203,$A$9:$A$54,0),0),"N/A")</f>
        <v>N/A</v>
      </c>
      <c r="M203" s="152" t="str">
        <f t="shared" si="26"/>
        <v>N/A</v>
      </c>
      <c r="N203" s="153" t="str">
        <f t="shared" si="27"/>
        <v>N/A</v>
      </c>
      <c r="O203" s="147" t="str" cm="1">
        <f t="array" ref="O203">IFERROR(INDEX($E$9:$E$54,MATCH($E203,$A$9:$A$54,0),0),"N/A")</f>
        <v>N/A</v>
      </c>
      <c r="P203" s="151" t="str" cm="1">
        <f t="array" ref="P203">IFERROR(INDEX($F$9:$F$54,MATCH($E203,$A$9:$A$54,0),0),"N/A")</f>
        <v>N/A</v>
      </c>
      <c r="Q203" s="152" t="str">
        <f t="shared" si="28"/>
        <v>N/A</v>
      </c>
      <c r="R203" s="153" t="str">
        <f t="shared" si="29"/>
        <v>N/A</v>
      </c>
      <c r="S203" s="147" t="str" cm="1">
        <f t="array" ref="S203">IFERROR(INDEX($G$9:$G$54,MATCH($E203,$A$9:$A$54,0),0),"N/A")</f>
        <v>N/A</v>
      </c>
      <c r="T203" s="151" t="str" cm="1">
        <f t="array" ref="T203">IFERROR(INDEX($H$9:$H$54,MATCH($E203,$A$9:$A$54,0),0),"N/A")</f>
        <v>N/A</v>
      </c>
      <c r="U203" s="152" t="str">
        <f t="shared" si="22"/>
        <v>N/A</v>
      </c>
      <c r="V203" s="153" t="str">
        <f t="shared" si="23"/>
        <v>N/A</v>
      </c>
      <c r="W203" s="147" t="str" cm="1">
        <f t="array" ref="W203">IFERROR(INDEX($I$9:$I$54,MATCH($E203,$A$9:$A$54,0),0),"N/A")</f>
        <v>N/A</v>
      </c>
      <c r="X203" s="147" t="str" cm="1">
        <f t="array" ref="X203">IFERROR(INDEX($J$9:$J$54,MATCH($E203,$A$9:$A$54,0),0),"N/A")</f>
        <v>N/A</v>
      </c>
      <c r="Y203" s="152" t="str">
        <f t="shared" si="24"/>
        <v>N/A</v>
      </c>
      <c r="Z203" s="153" t="str">
        <f t="shared" si="25"/>
        <v>N/A</v>
      </c>
      <c r="AA203" s="70" t="str">
        <f>IFERROR(VLOOKUP('Input 1 - Schedule 1'!N150,'Input 1 - Schedule 1'!$I$7:$L$1009,4,FALSE),"")</f>
        <v/>
      </c>
      <c r="AB203" s="70"/>
      <c r="AS203" s="84" t="s">
        <v>20</v>
      </c>
    </row>
    <row r="204" spans="1:45" x14ac:dyDescent="0.3">
      <c r="A204" s="93">
        <f t="shared" si="9"/>
        <v>142</v>
      </c>
      <c r="B204" s="145">
        <f>'Input 2 - Inventory'!C149</f>
        <v>0</v>
      </c>
      <c r="C204" s="146">
        <f>'Input 1 - Schedule 1'!G151</f>
        <v>0</v>
      </c>
      <c r="D204" s="146" t="str">
        <f>IF(OR(LEFT(E204,5)= "Asset",LEFT(E204,5)="Other"),"N/A",'Input 1 - Schedule 1'!G151 &amp; " (Ins/Bank)")</f>
        <v>0 (Ins/Bank)</v>
      </c>
      <c r="E204" s="147">
        <f>'Input 2 - Inventory'!F149</f>
        <v>0</v>
      </c>
      <c r="F204" s="148" t="str">
        <f>'Input 2 - Inventory'!W149</f>
        <v/>
      </c>
      <c r="G204" s="148">
        <f>'Input 2 - Inventory'!R149</f>
        <v>0</v>
      </c>
      <c r="H204" s="148">
        <f>'Input 2 - Inventory'!AH149</f>
        <v>0</v>
      </c>
      <c r="I204" s="149">
        <f>'Input 2 - Inventory'!L149</f>
        <v>0</v>
      </c>
      <c r="J204" s="150">
        <f>'Input 2 - Inventory'!AB149</f>
        <v>0</v>
      </c>
      <c r="K204" s="147" t="str" cm="1">
        <f t="array" ref="K204">IFERROR(INDEX($C$9:$C$54,MATCH($E204,$A$9:$A$54,0),0),"N/A")</f>
        <v>N/A</v>
      </c>
      <c r="L204" s="151" t="str" cm="1">
        <f t="array" ref="L204">IFERROR(INDEX($D$9:$D$54,MATCH($E204,$A$9:$A$54,0),0),"N/A")</f>
        <v>N/A</v>
      </c>
      <c r="M204" s="152" t="str">
        <f t="shared" si="26"/>
        <v>N/A</v>
      </c>
      <c r="N204" s="153" t="str">
        <f t="shared" si="27"/>
        <v>N/A</v>
      </c>
      <c r="O204" s="147" t="str" cm="1">
        <f t="array" ref="O204">IFERROR(INDEX($E$9:$E$54,MATCH($E204,$A$9:$A$54,0),0),"N/A")</f>
        <v>N/A</v>
      </c>
      <c r="P204" s="151" t="str" cm="1">
        <f t="array" ref="P204">IFERROR(INDEX($F$9:$F$54,MATCH($E204,$A$9:$A$54,0),0),"N/A")</f>
        <v>N/A</v>
      </c>
      <c r="Q204" s="152" t="str">
        <f t="shared" si="28"/>
        <v>N/A</v>
      </c>
      <c r="R204" s="153" t="str">
        <f t="shared" si="29"/>
        <v>N/A</v>
      </c>
      <c r="S204" s="147" t="str" cm="1">
        <f t="array" ref="S204">IFERROR(INDEX($G$9:$G$54,MATCH($E204,$A$9:$A$54,0),0),"N/A")</f>
        <v>N/A</v>
      </c>
      <c r="T204" s="151" t="str" cm="1">
        <f t="array" ref="T204">IFERROR(INDEX($H$9:$H$54,MATCH($E204,$A$9:$A$54,0),0),"N/A")</f>
        <v>N/A</v>
      </c>
      <c r="U204" s="152" t="str">
        <f t="shared" si="22"/>
        <v>N/A</v>
      </c>
      <c r="V204" s="153" t="str">
        <f t="shared" si="23"/>
        <v>N/A</v>
      </c>
      <c r="W204" s="147" t="str" cm="1">
        <f t="array" ref="W204">IFERROR(INDEX($I$9:$I$54,MATCH($E204,$A$9:$A$54,0),0),"N/A")</f>
        <v>N/A</v>
      </c>
      <c r="X204" s="147" t="str" cm="1">
        <f t="array" ref="X204">IFERROR(INDEX($J$9:$J$54,MATCH($E204,$A$9:$A$54,0),0),"N/A")</f>
        <v>N/A</v>
      </c>
      <c r="Y204" s="152" t="str">
        <f t="shared" si="24"/>
        <v>N/A</v>
      </c>
      <c r="Z204" s="153" t="str">
        <f t="shared" si="25"/>
        <v>N/A</v>
      </c>
      <c r="AA204" s="70" t="str">
        <f>IFERROR(VLOOKUP('Input 1 - Schedule 1'!N151,'Input 1 - Schedule 1'!$I$7:$L$1009,4,FALSE),"")</f>
        <v/>
      </c>
      <c r="AB204" s="70"/>
      <c r="AS204" s="84" t="s">
        <v>20</v>
      </c>
    </row>
    <row r="205" spans="1:45" x14ac:dyDescent="0.3">
      <c r="A205" s="93">
        <f t="shared" si="9"/>
        <v>143</v>
      </c>
      <c r="B205" s="145">
        <f>'Input 2 - Inventory'!C150</f>
        <v>0</v>
      </c>
      <c r="C205" s="146">
        <f>'Input 1 - Schedule 1'!G152</f>
        <v>0</v>
      </c>
      <c r="D205" s="146" t="str">
        <f>IF(OR(LEFT(E205,5)= "Asset",LEFT(E205,5)="Other"),"N/A",'Input 1 - Schedule 1'!G152 &amp; " (Ins/Bank)")</f>
        <v>0 (Ins/Bank)</v>
      </c>
      <c r="E205" s="147">
        <f>'Input 2 - Inventory'!F150</f>
        <v>0</v>
      </c>
      <c r="F205" s="148" t="str">
        <f>'Input 2 - Inventory'!W150</f>
        <v/>
      </c>
      <c r="G205" s="148">
        <f>'Input 2 - Inventory'!R150</f>
        <v>0</v>
      </c>
      <c r="H205" s="148">
        <f>'Input 2 - Inventory'!AH150</f>
        <v>0</v>
      </c>
      <c r="I205" s="149">
        <f>'Input 2 - Inventory'!L150</f>
        <v>0</v>
      </c>
      <c r="J205" s="150">
        <f>'Input 2 - Inventory'!AB150</f>
        <v>0</v>
      </c>
      <c r="K205" s="147" t="str" cm="1">
        <f t="array" ref="K205">IFERROR(INDEX($C$9:$C$54,MATCH($E205,$A$9:$A$54,0),0),"N/A")</f>
        <v>N/A</v>
      </c>
      <c r="L205" s="151" t="str" cm="1">
        <f t="array" ref="L205">IFERROR(INDEX($D$9:$D$54,MATCH($E205,$A$9:$A$54,0),0),"N/A")</f>
        <v>N/A</v>
      </c>
      <c r="M205" s="152" t="str">
        <f t="shared" si="26"/>
        <v>N/A</v>
      </c>
      <c r="N205" s="153" t="str">
        <f t="shared" si="27"/>
        <v>N/A</v>
      </c>
      <c r="O205" s="147" t="str" cm="1">
        <f t="array" ref="O205">IFERROR(INDEX($E$9:$E$54,MATCH($E205,$A$9:$A$54,0),0),"N/A")</f>
        <v>N/A</v>
      </c>
      <c r="P205" s="151" t="str" cm="1">
        <f t="array" ref="P205">IFERROR(INDEX($F$9:$F$54,MATCH($E205,$A$9:$A$54,0),0),"N/A")</f>
        <v>N/A</v>
      </c>
      <c r="Q205" s="152" t="str">
        <f t="shared" si="28"/>
        <v>N/A</v>
      </c>
      <c r="R205" s="153" t="str">
        <f t="shared" si="29"/>
        <v>N/A</v>
      </c>
      <c r="S205" s="147" t="str" cm="1">
        <f t="array" ref="S205">IFERROR(INDEX($G$9:$G$54,MATCH($E205,$A$9:$A$54,0),0),"N/A")</f>
        <v>N/A</v>
      </c>
      <c r="T205" s="151" t="str" cm="1">
        <f t="array" ref="T205">IFERROR(INDEX($H$9:$H$54,MATCH($E205,$A$9:$A$54,0),0),"N/A")</f>
        <v>N/A</v>
      </c>
      <c r="U205" s="152" t="str">
        <f t="shared" si="22"/>
        <v>N/A</v>
      </c>
      <c r="V205" s="153" t="str">
        <f t="shared" si="23"/>
        <v>N/A</v>
      </c>
      <c r="W205" s="147" t="str" cm="1">
        <f t="array" ref="W205">IFERROR(INDEX($I$9:$I$54,MATCH($E205,$A$9:$A$54,0),0),"N/A")</f>
        <v>N/A</v>
      </c>
      <c r="X205" s="147" t="str" cm="1">
        <f t="array" ref="X205">IFERROR(INDEX($J$9:$J$54,MATCH($E205,$A$9:$A$54,0),0),"N/A")</f>
        <v>N/A</v>
      </c>
      <c r="Y205" s="152" t="str">
        <f t="shared" si="24"/>
        <v>N/A</v>
      </c>
      <c r="Z205" s="153" t="str">
        <f t="shared" si="25"/>
        <v>N/A</v>
      </c>
      <c r="AA205" s="70" t="str">
        <f>IFERROR(VLOOKUP('Input 1 - Schedule 1'!N152,'Input 1 - Schedule 1'!$I$7:$L$1009,4,FALSE),"")</f>
        <v/>
      </c>
      <c r="AB205" s="70"/>
      <c r="AS205" s="84" t="s">
        <v>20</v>
      </c>
    </row>
    <row r="206" spans="1:45" x14ac:dyDescent="0.3">
      <c r="A206" s="93">
        <f t="shared" si="9"/>
        <v>144</v>
      </c>
      <c r="B206" s="145">
        <f>'Input 2 - Inventory'!C151</f>
        <v>0</v>
      </c>
      <c r="C206" s="146">
        <f>'Input 1 - Schedule 1'!G153</f>
        <v>0</v>
      </c>
      <c r="D206" s="146" t="str">
        <f>IF(OR(LEFT(E206,5)= "Asset",LEFT(E206,5)="Other"),"N/A",'Input 1 - Schedule 1'!G153 &amp; " (Ins/Bank)")</f>
        <v>0 (Ins/Bank)</v>
      </c>
      <c r="E206" s="147">
        <f>'Input 2 - Inventory'!F151</f>
        <v>0</v>
      </c>
      <c r="F206" s="148" t="str">
        <f>'Input 2 - Inventory'!W151</f>
        <v/>
      </c>
      <c r="G206" s="148">
        <f>'Input 2 - Inventory'!R151</f>
        <v>0</v>
      </c>
      <c r="H206" s="148">
        <f>'Input 2 - Inventory'!AH151</f>
        <v>0</v>
      </c>
      <c r="I206" s="149">
        <f>'Input 2 - Inventory'!L151</f>
        <v>0</v>
      </c>
      <c r="J206" s="150">
        <f>'Input 2 - Inventory'!AB151</f>
        <v>0</v>
      </c>
      <c r="K206" s="147" t="str" cm="1">
        <f t="array" ref="K206">IFERROR(INDEX($C$9:$C$54,MATCH($E206,$A$9:$A$54,0),0),"N/A")</f>
        <v>N/A</v>
      </c>
      <c r="L206" s="151" t="str" cm="1">
        <f t="array" ref="L206">IFERROR(INDEX($D$9:$D$54,MATCH($E206,$A$9:$A$54,0),0),"N/A")</f>
        <v>N/A</v>
      </c>
      <c r="M206" s="152" t="str">
        <f t="shared" si="26"/>
        <v>N/A</v>
      </c>
      <c r="N206" s="153" t="str">
        <f t="shared" si="27"/>
        <v>N/A</v>
      </c>
      <c r="O206" s="147" t="str" cm="1">
        <f t="array" ref="O206">IFERROR(INDEX($E$9:$E$54,MATCH($E206,$A$9:$A$54,0),0),"N/A")</f>
        <v>N/A</v>
      </c>
      <c r="P206" s="151" t="str" cm="1">
        <f t="array" ref="P206">IFERROR(INDEX($F$9:$F$54,MATCH($E206,$A$9:$A$54,0),0),"N/A")</f>
        <v>N/A</v>
      </c>
      <c r="Q206" s="152" t="str">
        <f t="shared" si="28"/>
        <v>N/A</v>
      </c>
      <c r="R206" s="153" t="str">
        <f t="shared" si="29"/>
        <v>N/A</v>
      </c>
      <c r="S206" s="147" t="str" cm="1">
        <f t="array" ref="S206">IFERROR(INDEX($G$9:$G$54,MATCH($E206,$A$9:$A$54,0),0),"N/A")</f>
        <v>N/A</v>
      </c>
      <c r="T206" s="151" t="str" cm="1">
        <f t="array" ref="T206">IFERROR(INDEX($H$9:$H$54,MATCH($E206,$A$9:$A$54,0),0),"N/A")</f>
        <v>N/A</v>
      </c>
      <c r="U206" s="152" t="str">
        <f t="shared" si="22"/>
        <v>N/A</v>
      </c>
      <c r="V206" s="153" t="str">
        <f t="shared" si="23"/>
        <v>N/A</v>
      </c>
      <c r="W206" s="147" t="str" cm="1">
        <f t="array" ref="W206">IFERROR(INDEX($I$9:$I$54,MATCH($E206,$A$9:$A$54,0),0),"N/A")</f>
        <v>N/A</v>
      </c>
      <c r="X206" s="147" t="str" cm="1">
        <f t="array" ref="X206">IFERROR(INDEX($J$9:$J$54,MATCH($E206,$A$9:$A$54,0),0),"N/A")</f>
        <v>N/A</v>
      </c>
      <c r="Y206" s="152" t="str">
        <f t="shared" si="24"/>
        <v>N/A</v>
      </c>
      <c r="Z206" s="153" t="str">
        <f t="shared" si="25"/>
        <v>N/A</v>
      </c>
      <c r="AA206" s="70" t="str">
        <f>IFERROR(VLOOKUP('Input 1 - Schedule 1'!N153,'Input 1 - Schedule 1'!$I$7:$L$1009,4,FALSE),"")</f>
        <v/>
      </c>
      <c r="AB206" s="70"/>
      <c r="AS206" s="84" t="s">
        <v>20</v>
      </c>
    </row>
    <row r="207" spans="1:45" x14ac:dyDescent="0.3">
      <c r="A207" s="93">
        <f t="shared" si="9"/>
        <v>145</v>
      </c>
      <c r="B207" s="145">
        <f>'Input 2 - Inventory'!C152</f>
        <v>0</v>
      </c>
      <c r="C207" s="146">
        <f>'Input 1 - Schedule 1'!G154</f>
        <v>0</v>
      </c>
      <c r="D207" s="146" t="str">
        <f>IF(OR(LEFT(E207,5)= "Asset",LEFT(E207,5)="Other"),"N/A",'Input 1 - Schedule 1'!G154 &amp; " (Ins/Bank)")</f>
        <v>0 (Ins/Bank)</v>
      </c>
      <c r="E207" s="147">
        <f>'Input 2 - Inventory'!F152</f>
        <v>0</v>
      </c>
      <c r="F207" s="148" t="str">
        <f>'Input 2 - Inventory'!W152</f>
        <v/>
      </c>
      <c r="G207" s="148">
        <f>'Input 2 - Inventory'!R152</f>
        <v>0</v>
      </c>
      <c r="H207" s="148">
        <f>'Input 2 - Inventory'!AH152</f>
        <v>0</v>
      </c>
      <c r="I207" s="149">
        <f>'Input 2 - Inventory'!L152</f>
        <v>0</v>
      </c>
      <c r="J207" s="150">
        <f>'Input 2 - Inventory'!AB152</f>
        <v>0</v>
      </c>
      <c r="K207" s="147" t="str" cm="1">
        <f t="array" ref="K207">IFERROR(INDEX($C$9:$C$54,MATCH($E207,$A$9:$A$54,0),0),"N/A")</f>
        <v>N/A</v>
      </c>
      <c r="L207" s="151" t="str" cm="1">
        <f t="array" ref="L207">IFERROR(INDEX($D$9:$D$54,MATCH($E207,$A$9:$A$54,0),0),"N/A")</f>
        <v>N/A</v>
      </c>
      <c r="M207" s="152" t="str">
        <f t="shared" si="26"/>
        <v>N/A</v>
      </c>
      <c r="N207" s="153" t="str">
        <f t="shared" si="27"/>
        <v>N/A</v>
      </c>
      <c r="O207" s="147" t="str" cm="1">
        <f t="array" ref="O207">IFERROR(INDEX($E$9:$E$54,MATCH($E207,$A$9:$A$54,0),0),"N/A")</f>
        <v>N/A</v>
      </c>
      <c r="P207" s="151" t="str" cm="1">
        <f t="array" ref="P207">IFERROR(INDEX($F$9:$F$54,MATCH($E207,$A$9:$A$54,0),0),"N/A")</f>
        <v>N/A</v>
      </c>
      <c r="Q207" s="152" t="str">
        <f t="shared" si="28"/>
        <v>N/A</v>
      </c>
      <c r="R207" s="153" t="str">
        <f t="shared" si="29"/>
        <v>N/A</v>
      </c>
      <c r="S207" s="147" t="str" cm="1">
        <f t="array" ref="S207">IFERROR(INDEX($G$9:$G$54,MATCH($E207,$A$9:$A$54,0),0),"N/A")</f>
        <v>N/A</v>
      </c>
      <c r="T207" s="151" t="str" cm="1">
        <f t="array" ref="T207">IFERROR(INDEX($H$9:$H$54,MATCH($E207,$A$9:$A$54,0),0),"N/A")</f>
        <v>N/A</v>
      </c>
      <c r="U207" s="152" t="str">
        <f t="shared" si="22"/>
        <v>N/A</v>
      </c>
      <c r="V207" s="153" t="str">
        <f t="shared" si="23"/>
        <v>N/A</v>
      </c>
      <c r="W207" s="147" t="str" cm="1">
        <f t="array" ref="W207">IFERROR(INDEX($I$9:$I$54,MATCH($E207,$A$9:$A$54,0),0),"N/A")</f>
        <v>N/A</v>
      </c>
      <c r="X207" s="147" t="str" cm="1">
        <f t="array" ref="X207">IFERROR(INDEX($J$9:$J$54,MATCH($E207,$A$9:$A$54,0),0),"N/A")</f>
        <v>N/A</v>
      </c>
      <c r="Y207" s="152" t="str">
        <f t="shared" si="24"/>
        <v>N/A</v>
      </c>
      <c r="Z207" s="153" t="str">
        <f t="shared" si="25"/>
        <v>N/A</v>
      </c>
      <c r="AA207" s="70" t="str">
        <f>IFERROR(VLOOKUP('Input 1 - Schedule 1'!N154,'Input 1 - Schedule 1'!$I$7:$L$1009,4,FALSE),"")</f>
        <v/>
      </c>
      <c r="AB207" s="70"/>
      <c r="AS207" s="84" t="s">
        <v>20</v>
      </c>
    </row>
    <row r="208" spans="1:45" x14ac:dyDescent="0.3">
      <c r="A208" s="93">
        <f t="shared" si="9"/>
        <v>146</v>
      </c>
      <c r="B208" s="145">
        <f>'Input 2 - Inventory'!C153</f>
        <v>0</v>
      </c>
      <c r="C208" s="146">
        <f>'Input 1 - Schedule 1'!G155</f>
        <v>0</v>
      </c>
      <c r="D208" s="146" t="str">
        <f>IF(OR(LEFT(E208,5)= "Asset",LEFT(E208,5)="Other"),"N/A",'Input 1 - Schedule 1'!G155 &amp; " (Ins/Bank)")</f>
        <v>0 (Ins/Bank)</v>
      </c>
      <c r="E208" s="147">
        <f>'Input 2 - Inventory'!F153</f>
        <v>0</v>
      </c>
      <c r="F208" s="148" t="str">
        <f>'Input 2 - Inventory'!W153</f>
        <v/>
      </c>
      <c r="G208" s="148">
        <f>'Input 2 - Inventory'!R153</f>
        <v>0</v>
      </c>
      <c r="H208" s="148">
        <f>'Input 2 - Inventory'!AH153</f>
        <v>0</v>
      </c>
      <c r="I208" s="149">
        <f>'Input 2 - Inventory'!L153</f>
        <v>0</v>
      </c>
      <c r="J208" s="150">
        <f>'Input 2 - Inventory'!AB153</f>
        <v>0</v>
      </c>
      <c r="K208" s="147" t="str" cm="1">
        <f t="array" ref="K208">IFERROR(INDEX($C$9:$C$54,MATCH($E208,$A$9:$A$54,0),0),"N/A")</f>
        <v>N/A</v>
      </c>
      <c r="L208" s="151" t="str" cm="1">
        <f t="array" ref="L208">IFERROR(INDEX($D$9:$D$54,MATCH($E208,$A$9:$A$54,0),0),"N/A")</f>
        <v>N/A</v>
      </c>
      <c r="M208" s="152" t="str">
        <f t="shared" si="26"/>
        <v>N/A</v>
      </c>
      <c r="N208" s="153" t="str">
        <f t="shared" si="27"/>
        <v>N/A</v>
      </c>
      <c r="O208" s="147" t="str" cm="1">
        <f t="array" ref="O208">IFERROR(INDEX($E$9:$E$54,MATCH($E208,$A$9:$A$54,0),0),"N/A")</f>
        <v>N/A</v>
      </c>
      <c r="P208" s="151" t="str" cm="1">
        <f t="array" ref="P208">IFERROR(INDEX($F$9:$F$54,MATCH($E208,$A$9:$A$54,0),0),"N/A")</f>
        <v>N/A</v>
      </c>
      <c r="Q208" s="152" t="str">
        <f t="shared" si="28"/>
        <v>N/A</v>
      </c>
      <c r="R208" s="153" t="str">
        <f t="shared" si="29"/>
        <v>N/A</v>
      </c>
      <c r="S208" s="147" t="str" cm="1">
        <f t="array" ref="S208">IFERROR(INDEX($G$9:$G$54,MATCH($E208,$A$9:$A$54,0),0),"N/A")</f>
        <v>N/A</v>
      </c>
      <c r="T208" s="151" t="str" cm="1">
        <f t="array" ref="T208">IFERROR(INDEX($H$9:$H$54,MATCH($E208,$A$9:$A$54,0),0),"N/A")</f>
        <v>N/A</v>
      </c>
      <c r="U208" s="152" t="str">
        <f t="shared" si="22"/>
        <v>N/A</v>
      </c>
      <c r="V208" s="153" t="str">
        <f t="shared" si="23"/>
        <v>N/A</v>
      </c>
      <c r="W208" s="147" t="str" cm="1">
        <f t="array" ref="W208">IFERROR(INDEX($I$9:$I$54,MATCH($E208,$A$9:$A$54,0),0),"N/A")</f>
        <v>N/A</v>
      </c>
      <c r="X208" s="147" t="str" cm="1">
        <f t="array" ref="X208">IFERROR(INDEX($J$9:$J$54,MATCH($E208,$A$9:$A$54,0),0),"N/A")</f>
        <v>N/A</v>
      </c>
      <c r="Y208" s="152" t="str">
        <f t="shared" si="24"/>
        <v>N/A</v>
      </c>
      <c r="Z208" s="153" t="str">
        <f t="shared" si="25"/>
        <v>N/A</v>
      </c>
      <c r="AA208" s="70" t="str">
        <f>IFERROR(VLOOKUP('Input 1 - Schedule 1'!N155,'Input 1 - Schedule 1'!$I$7:$L$1009,4,FALSE),"")</f>
        <v/>
      </c>
      <c r="AB208" s="70"/>
      <c r="AS208" s="84" t="s">
        <v>20</v>
      </c>
    </row>
    <row r="209" spans="1:45" x14ac:dyDescent="0.3">
      <c r="A209" s="93">
        <f t="shared" si="9"/>
        <v>147</v>
      </c>
      <c r="B209" s="145">
        <f>'Input 2 - Inventory'!C154</f>
        <v>0</v>
      </c>
      <c r="C209" s="146">
        <f>'Input 1 - Schedule 1'!G156</f>
        <v>0</v>
      </c>
      <c r="D209" s="146" t="str">
        <f>IF(OR(LEFT(E209,5)= "Asset",LEFT(E209,5)="Other"),"N/A",'Input 1 - Schedule 1'!G156 &amp; " (Ins/Bank)")</f>
        <v>0 (Ins/Bank)</v>
      </c>
      <c r="E209" s="147">
        <f>'Input 2 - Inventory'!F154</f>
        <v>0</v>
      </c>
      <c r="F209" s="148" t="str">
        <f>'Input 2 - Inventory'!W154</f>
        <v/>
      </c>
      <c r="G209" s="148">
        <f>'Input 2 - Inventory'!R154</f>
        <v>0</v>
      </c>
      <c r="H209" s="148">
        <f>'Input 2 - Inventory'!AH154</f>
        <v>0</v>
      </c>
      <c r="I209" s="149">
        <f>'Input 2 - Inventory'!L154</f>
        <v>0</v>
      </c>
      <c r="J209" s="150">
        <f>'Input 2 - Inventory'!AB154</f>
        <v>0</v>
      </c>
      <c r="K209" s="147" t="str" cm="1">
        <f t="array" ref="K209">IFERROR(INDEX($C$9:$C$54,MATCH($E209,$A$9:$A$54,0),0),"N/A")</f>
        <v>N/A</v>
      </c>
      <c r="L209" s="151" t="str" cm="1">
        <f t="array" ref="L209">IFERROR(INDEX($D$9:$D$54,MATCH($E209,$A$9:$A$54,0),0),"N/A")</f>
        <v>N/A</v>
      </c>
      <c r="M209" s="152" t="str">
        <f t="shared" si="26"/>
        <v>N/A</v>
      </c>
      <c r="N209" s="153" t="str">
        <f t="shared" si="27"/>
        <v>N/A</v>
      </c>
      <c r="O209" s="147" t="str" cm="1">
        <f t="array" ref="O209">IFERROR(INDEX($E$9:$E$54,MATCH($E209,$A$9:$A$54,0),0),"N/A")</f>
        <v>N/A</v>
      </c>
      <c r="P209" s="151" t="str" cm="1">
        <f t="array" ref="P209">IFERROR(INDEX($F$9:$F$54,MATCH($E209,$A$9:$A$54,0),0),"N/A")</f>
        <v>N/A</v>
      </c>
      <c r="Q209" s="152" t="str">
        <f t="shared" si="28"/>
        <v>N/A</v>
      </c>
      <c r="R209" s="153" t="str">
        <f t="shared" si="29"/>
        <v>N/A</v>
      </c>
      <c r="S209" s="147" t="str" cm="1">
        <f t="array" ref="S209">IFERROR(INDEX($G$9:$G$54,MATCH($E209,$A$9:$A$54,0),0),"N/A")</f>
        <v>N/A</v>
      </c>
      <c r="T209" s="151" t="str" cm="1">
        <f t="array" ref="T209">IFERROR(INDEX($H$9:$H$54,MATCH($E209,$A$9:$A$54,0),0),"N/A")</f>
        <v>N/A</v>
      </c>
      <c r="U209" s="152" t="str">
        <f t="shared" si="22"/>
        <v>N/A</v>
      </c>
      <c r="V209" s="153" t="str">
        <f t="shared" si="23"/>
        <v>N/A</v>
      </c>
      <c r="W209" s="147" t="str" cm="1">
        <f t="array" ref="W209">IFERROR(INDEX($I$9:$I$54,MATCH($E209,$A$9:$A$54,0),0),"N/A")</f>
        <v>N/A</v>
      </c>
      <c r="X209" s="147" t="str" cm="1">
        <f t="array" ref="X209">IFERROR(INDEX($J$9:$J$54,MATCH($E209,$A$9:$A$54,0),0),"N/A")</f>
        <v>N/A</v>
      </c>
      <c r="Y209" s="152" t="str">
        <f t="shared" si="24"/>
        <v>N/A</v>
      </c>
      <c r="Z209" s="153" t="str">
        <f t="shared" si="25"/>
        <v>N/A</v>
      </c>
      <c r="AA209" s="70" t="str">
        <f>IFERROR(VLOOKUP('Input 1 - Schedule 1'!N156,'Input 1 - Schedule 1'!$I$7:$L$1009,4,FALSE),"")</f>
        <v/>
      </c>
      <c r="AB209" s="70"/>
      <c r="AS209" s="84" t="s">
        <v>20</v>
      </c>
    </row>
    <row r="210" spans="1:45" x14ac:dyDescent="0.3">
      <c r="A210" s="93">
        <f t="shared" si="9"/>
        <v>148</v>
      </c>
      <c r="B210" s="145">
        <f>'Input 2 - Inventory'!C155</f>
        <v>0</v>
      </c>
      <c r="C210" s="146">
        <f>'Input 1 - Schedule 1'!G157</f>
        <v>0</v>
      </c>
      <c r="D210" s="146" t="str">
        <f>IF(OR(LEFT(E210,5)= "Asset",LEFT(E210,5)="Other"),"N/A",'Input 1 - Schedule 1'!G157 &amp; " (Ins/Bank)")</f>
        <v>0 (Ins/Bank)</v>
      </c>
      <c r="E210" s="147">
        <f>'Input 2 - Inventory'!F155</f>
        <v>0</v>
      </c>
      <c r="F210" s="148" t="str">
        <f>'Input 2 - Inventory'!W155</f>
        <v/>
      </c>
      <c r="G210" s="148">
        <f>'Input 2 - Inventory'!R155</f>
        <v>0</v>
      </c>
      <c r="H210" s="148">
        <f>'Input 2 - Inventory'!AH155</f>
        <v>0</v>
      </c>
      <c r="I210" s="149">
        <f>'Input 2 - Inventory'!L155</f>
        <v>0</v>
      </c>
      <c r="J210" s="150">
        <f>'Input 2 - Inventory'!AB155</f>
        <v>0</v>
      </c>
      <c r="K210" s="147" t="str" cm="1">
        <f t="array" ref="K210">IFERROR(INDEX($C$9:$C$54,MATCH($E210,$A$9:$A$54,0),0),"N/A")</f>
        <v>N/A</v>
      </c>
      <c r="L210" s="151" t="str" cm="1">
        <f t="array" ref="L210">IFERROR(INDEX($D$9:$D$54,MATCH($E210,$A$9:$A$54,0),0),"N/A")</f>
        <v>N/A</v>
      </c>
      <c r="M210" s="152" t="str">
        <f t="shared" si="26"/>
        <v>N/A</v>
      </c>
      <c r="N210" s="153" t="str">
        <f t="shared" si="27"/>
        <v>N/A</v>
      </c>
      <c r="O210" s="147" t="str" cm="1">
        <f t="array" ref="O210">IFERROR(INDEX($E$9:$E$54,MATCH($E210,$A$9:$A$54,0),0),"N/A")</f>
        <v>N/A</v>
      </c>
      <c r="P210" s="151" t="str" cm="1">
        <f t="array" ref="P210">IFERROR(INDEX($F$9:$F$54,MATCH($E210,$A$9:$A$54,0),0),"N/A")</f>
        <v>N/A</v>
      </c>
      <c r="Q210" s="152" t="str">
        <f t="shared" si="28"/>
        <v>N/A</v>
      </c>
      <c r="R210" s="153" t="str">
        <f t="shared" si="29"/>
        <v>N/A</v>
      </c>
      <c r="S210" s="147" t="str" cm="1">
        <f t="array" ref="S210">IFERROR(INDEX($G$9:$G$54,MATCH($E210,$A$9:$A$54,0),0),"N/A")</f>
        <v>N/A</v>
      </c>
      <c r="T210" s="151" t="str" cm="1">
        <f t="array" ref="T210">IFERROR(INDEX($H$9:$H$54,MATCH($E210,$A$9:$A$54,0),0),"N/A")</f>
        <v>N/A</v>
      </c>
      <c r="U210" s="152" t="str">
        <f t="shared" si="22"/>
        <v>N/A</v>
      </c>
      <c r="V210" s="153" t="str">
        <f t="shared" si="23"/>
        <v>N/A</v>
      </c>
      <c r="W210" s="147" t="str" cm="1">
        <f t="array" ref="W210">IFERROR(INDEX($I$9:$I$54,MATCH($E210,$A$9:$A$54,0),0),"N/A")</f>
        <v>N/A</v>
      </c>
      <c r="X210" s="147" t="str" cm="1">
        <f t="array" ref="X210">IFERROR(INDEX($J$9:$J$54,MATCH($E210,$A$9:$A$54,0),0),"N/A")</f>
        <v>N/A</v>
      </c>
      <c r="Y210" s="152" t="str">
        <f t="shared" si="24"/>
        <v>N/A</v>
      </c>
      <c r="Z210" s="153" t="str">
        <f t="shared" si="25"/>
        <v>N/A</v>
      </c>
      <c r="AA210" s="70" t="str">
        <f>IFERROR(VLOOKUP('Input 1 - Schedule 1'!N157,'Input 1 - Schedule 1'!$I$7:$L$1009,4,FALSE),"")</f>
        <v/>
      </c>
      <c r="AB210" s="70"/>
      <c r="AS210" s="84" t="s">
        <v>20</v>
      </c>
    </row>
    <row r="211" spans="1:45" x14ac:dyDescent="0.3">
      <c r="A211" s="93">
        <f t="shared" si="9"/>
        <v>149</v>
      </c>
      <c r="B211" s="145">
        <f>'Input 2 - Inventory'!C156</f>
        <v>0</v>
      </c>
      <c r="C211" s="146">
        <f>'Input 1 - Schedule 1'!G158</f>
        <v>0</v>
      </c>
      <c r="D211" s="146" t="str">
        <f>IF(OR(LEFT(E211,5)= "Asset",LEFT(E211,5)="Other"),"N/A",'Input 1 - Schedule 1'!G158 &amp; " (Ins/Bank)")</f>
        <v>0 (Ins/Bank)</v>
      </c>
      <c r="E211" s="147">
        <f>'Input 2 - Inventory'!F156</f>
        <v>0</v>
      </c>
      <c r="F211" s="148" t="str">
        <f>'Input 2 - Inventory'!W156</f>
        <v/>
      </c>
      <c r="G211" s="148">
        <f>'Input 2 - Inventory'!R156</f>
        <v>0</v>
      </c>
      <c r="H211" s="148">
        <f>'Input 2 - Inventory'!AH156</f>
        <v>0</v>
      </c>
      <c r="I211" s="149">
        <f>'Input 2 - Inventory'!L156</f>
        <v>0</v>
      </c>
      <c r="J211" s="150">
        <f>'Input 2 - Inventory'!AB156</f>
        <v>0</v>
      </c>
      <c r="K211" s="147" t="str" cm="1">
        <f t="array" ref="K211">IFERROR(INDEX($C$9:$C$54,MATCH($E211,$A$9:$A$54,0),0),"N/A")</f>
        <v>N/A</v>
      </c>
      <c r="L211" s="151" t="str" cm="1">
        <f t="array" ref="L211">IFERROR(INDEX($D$9:$D$54,MATCH($E211,$A$9:$A$54,0),0),"N/A")</f>
        <v>N/A</v>
      </c>
      <c r="M211" s="152" t="str">
        <f t="shared" si="26"/>
        <v>N/A</v>
      </c>
      <c r="N211" s="153" t="str">
        <f t="shared" si="27"/>
        <v>N/A</v>
      </c>
      <c r="O211" s="147" t="str" cm="1">
        <f t="array" ref="O211">IFERROR(INDEX($E$9:$E$54,MATCH($E211,$A$9:$A$54,0),0),"N/A")</f>
        <v>N/A</v>
      </c>
      <c r="P211" s="151" t="str" cm="1">
        <f t="array" ref="P211">IFERROR(INDEX($F$9:$F$54,MATCH($E211,$A$9:$A$54,0),0),"N/A")</f>
        <v>N/A</v>
      </c>
      <c r="Q211" s="152" t="str">
        <f t="shared" si="28"/>
        <v>N/A</v>
      </c>
      <c r="R211" s="153" t="str">
        <f t="shared" si="29"/>
        <v>N/A</v>
      </c>
      <c r="S211" s="147" t="str" cm="1">
        <f t="array" ref="S211">IFERROR(INDEX($G$9:$G$54,MATCH($E211,$A$9:$A$54,0),0),"N/A")</f>
        <v>N/A</v>
      </c>
      <c r="T211" s="151" t="str" cm="1">
        <f t="array" ref="T211">IFERROR(INDEX($H$9:$H$54,MATCH($E211,$A$9:$A$54,0),0),"N/A")</f>
        <v>N/A</v>
      </c>
      <c r="U211" s="152" t="str">
        <f t="shared" si="22"/>
        <v>N/A</v>
      </c>
      <c r="V211" s="153" t="str">
        <f t="shared" si="23"/>
        <v>N/A</v>
      </c>
      <c r="W211" s="147" t="str" cm="1">
        <f t="array" ref="W211">IFERROR(INDEX($I$9:$I$54,MATCH($E211,$A$9:$A$54,0),0),"N/A")</f>
        <v>N/A</v>
      </c>
      <c r="X211" s="147" t="str" cm="1">
        <f t="array" ref="X211">IFERROR(INDEX($J$9:$J$54,MATCH($E211,$A$9:$A$54,0),0),"N/A")</f>
        <v>N/A</v>
      </c>
      <c r="Y211" s="152" t="str">
        <f t="shared" si="24"/>
        <v>N/A</v>
      </c>
      <c r="Z211" s="153" t="str">
        <f t="shared" si="25"/>
        <v>N/A</v>
      </c>
      <c r="AA211" s="70" t="str">
        <f>IFERROR(VLOOKUP('Input 1 - Schedule 1'!N158,'Input 1 - Schedule 1'!$I$7:$L$1009,4,FALSE),"")</f>
        <v/>
      </c>
      <c r="AB211" s="70"/>
      <c r="AS211" s="84" t="s">
        <v>20</v>
      </c>
    </row>
    <row r="212" spans="1:45" x14ac:dyDescent="0.3">
      <c r="A212" s="93">
        <f t="shared" si="9"/>
        <v>150</v>
      </c>
      <c r="B212" s="145">
        <f>'Input 2 - Inventory'!C157</f>
        <v>0</v>
      </c>
      <c r="C212" s="146">
        <f>'Input 1 - Schedule 1'!G159</f>
        <v>0</v>
      </c>
      <c r="D212" s="146" t="str">
        <f>IF(OR(LEFT(E212,5)= "Asset",LEFT(E212,5)="Other"),"N/A",'Input 1 - Schedule 1'!G159 &amp; " (Ins/Bank)")</f>
        <v>0 (Ins/Bank)</v>
      </c>
      <c r="E212" s="147">
        <f>'Input 2 - Inventory'!F157</f>
        <v>0</v>
      </c>
      <c r="F212" s="148" t="str">
        <f>'Input 2 - Inventory'!W157</f>
        <v/>
      </c>
      <c r="G212" s="148">
        <f>'Input 2 - Inventory'!R157</f>
        <v>0</v>
      </c>
      <c r="H212" s="148">
        <f>'Input 2 - Inventory'!AH157</f>
        <v>0</v>
      </c>
      <c r="I212" s="149">
        <f>'Input 2 - Inventory'!L157</f>
        <v>0</v>
      </c>
      <c r="J212" s="150">
        <f>'Input 2 - Inventory'!AB157</f>
        <v>0</v>
      </c>
      <c r="K212" s="147" t="str" cm="1">
        <f t="array" ref="K212">IFERROR(INDEX($C$9:$C$54,MATCH($E212,$A$9:$A$54,0),0),"N/A")</f>
        <v>N/A</v>
      </c>
      <c r="L212" s="151" t="str" cm="1">
        <f t="array" ref="L212">IFERROR(INDEX($D$9:$D$54,MATCH($E212,$A$9:$A$54,0),0),"N/A")</f>
        <v>N/A</v>
      </c>
      <c r="M212" s="152" t="str">
        <f t="shared" si="26"/>
        <v>N/A</v>
      </c>
      <c r="N212" s="153" t="str">
        <f t="shared" si="27"/>
        <v>N/A</v>
      </c>
      <c r="O212" s="147" t="str" cm="1">
        <f t="array" ref="O212">IFERROR(INDEX($E$9:$E$54,MATCH($E212,$A$9:$A$54,0),0),"N/A")</f>
        <v>N/A</v>
      </c>
      <c r="P212" s="151" t="str" cm="1">
        <f t="array" ref="P212">IFERROR(INDEX($F$9:$F$54,MATCH($E212,$A$9:$A$54,0),0),"N/A")</f>
        <v>N/A</v>
      </c>
      <c r="Q212" s="152" t="str">
        <f t="shared" si="28"/>
        <v>N/A</v>
      </c>
      <c r="R212" s="153" t="str">
        <f t="shared" si="29"/>
        <v>N/A</v>
      </c>
      <c r="S212" s="147" t="str" cm="1">
        <f t="array" ref="S212">IFERROR(INDEX($G$9:$G$54,MATCH($E212,$A$9:$A$54,0),0),"N/A")</f>
        <v>N/A</v>
      </c>
      <c r="T212" s="151" t="str" cm="1">
        <f t="array" ref="T212">IFERROR(INDEX($H$9:$H$54,MATCH($E212,$A$9:$A$54,0),0),"N/A")</f>
        <v>N/A</v>
      </c>
      <c r="U212" s="152" t="str">
        <f t="shared" si="22"/>
        <v>N/A</v>
      </c>
      <c r="V212" s="153" t="str">
        <f t="shared" si="23"/>
        <v>N/A</v>
      </c>
      <c r="W212" s="147" t="str" cm="1">
        <f t="array" ref="W212">IFERROR(INDEX($I$9:$I$54,MATCH($E212,$A$9:$A$54,0),0),"N/A")</f>
        <v>N/A</v>
      </c>
      <c r="X212" s="147" t="str" cm="1">
        <f t="array" ref="X212">IFERROR(INDEX($J$9:$J$54,MATCH($E212,$A$9:$A$54,0),0),"N/A")</f>
        <v>N/A</v>
      </c>
      <c r="Y212" s="152" t="str">
        <f t="shared" si="24"/>
        <v>N/A</v>
      </c>
      <c r="Z212" s="153" t="str">
        <f t="shared" si="25"/>
        <v>N/A</v>
      </c>
      <c r="AA212" s="70" t="str">
        <f>IFERROR(VLOOKUP('Input 1 - Schedule 1'!N159,'Input 1 - Schedule 1'!$I$7:$L$1009,4,FALSE),"")</f>
        <v/>
      </c>
      <c r="AB212" s="70"/>
      <c r="AS212" s="84" t="s">
        <v>20</v>
      </c>
    </row>
    <row r="213" spans="1:45" x14ac:dyDescent="0.3">
      <c r="A213" s="93">
        <f t="shared" si="9"/>
        <v>151</v>
      </c>
      <c r="B213" s="145">
        <f>'Input 2 - Inventory'!C158</f>
        <v>0</v>
      </c>
      <c r="C213" s="146">
        <f>'Input 1 - Schedule 1'!G160</f>
        <v>0</v>
      </c>
      <c r="D213" s="146" t="str">
        <f>IF(OR(LEFT(E213,5)= "Asset",LEFT(E213,5)="Other"),"N/A",'Input 1 - Schedule 1'!G160 &amp; " (Ins/Bank)")</f>
        <v>0 (Ins/Bank)</v>
      </c>
      <c r="E213" s="147">
        <f>'Input 2 - Inventory'!F158</f>
        <v>0</v>
      </c>
      <c r="F213" s="148" t="str">
        <f>'Input 2 - Inventory'!W158</f>
        <v/>
      </c>
      <c r="G213" s="148">
        <f>'Input 2 - Inventory'!R158</f>
        <v>0</v>
      </c>
      <c r="H213" s="148">
        <f>'Input 2 - Inventory'!AH158</f>
        <v>0</v>
      </c>
      <c r="I213" s="149">
        <f>'Input 2 - Inventory'!L158</f>
        <v>0</v>
      </c>
      <c r="J213" s="150">
        <f>'Input 2 - Inventory'!AB158</f>
        <v>0</v>
      </c>
      <c r="K213" s="147" t="str" cm="1">
        <f t="array" ref="K213">IFERROR(INDEX($C$9:$C$54,MATCH($E213,$A$9:$A$54,0),0),"N/A")</f>
        <v>N/A</v>
      </c>
      <c r="L213" s="151" t="str" cm="1">
        <f t="array" ref="L213">IFERROR(INDEX($D$9:$D$54,MATCH($E213,$A$9:$A$54,0),0),"N/A")</f>
        <v>N/A</v>
      </c>
      <c r="M213" s="152" t="str">
        <f t="shared" si="26"/>
        <v>N/A</v>
      </c>
      <c r="N213" s="153" t="str">
        <f t="shared" si="27"/>
        <v>N/A</v>
      </c>
      <c r="O213" s="147" t="str" cm="1">
        <f t="array" ref="O213">IFERROR(INDEX($E$9:$E$54,MATCH($E213,$A$9:$A$54,0),0),"N/A")</f>
        <v>N/A</v>
      </c>
      <c r="P213" s="151" t="str" cm="1">
        <f t="array" ref="P213">IFERROR(INDEX($F$9:$F$54,MATCH($E213,$A$9:$A$54,0),0),"N/A")</f>
        <v>N/A</v>
      </c>
      <c r="Q213" s="152" t="str">
        <f t="shared" si="28"/>
        <v>N/A</v>
      </c>
      <c r="R213" s="153" t="str">
        <f t="shared" si="29"/>
        <v>N/A</v>
      </c>
      <c r="S213" s="147" t="str" cm="1">
        <f t="array" ref="S213">IFERROR(INDEX($G$9:$G$54,MATCH($E213,$A$9:$A$54,0),0),"N/A")</f>
        <v>N/A</v>
      </c>
      <c r="T213" s="151" t="str" cm="1">
        <f t="array" ref="T213">IFERROR(INDEX($H$9:$H$54,MATCH($E213,$A$9:$A$54,0),0),"N/A")</f>
        <v>N/A</v>
      </c>
      <c r="U213" s="152" t="str">
        <f t="shared" si="22"/>
        <v>N/A</v>
      </c>
      <c r="V213" s="153" t="str">
        <f t="shared" si="23"/>
        <v>N/A</v>
      </c>
      <c r="W213" s="147" t="str" cm="1">
        <f t="array" ref="W213">IFERROR(INDEX($I$9:$I$54,MATCH($E213,$A$9:$A$54,0),0),"N/A")</f>
        <v>N/A</v>
      </c>
      <c r="X213" s="147" t="str" cm="1">
        <f t="array" ref="X213">IFERROR(INDEX($J$9:$J$54,MATCH($E213,$A$9:$A$54,0),0),"N/A")</f>
        <v>N/A</v>
      </c>
      <c r="Y213" s="152" t="str">
        <f t="shared" si="24"/>
        <v>N/A</v>
      </c>
      <c r="Z213" s="153" t="str">
        <f t="shared" si="25"/>
        <v>N/A</v>
      </c>
      <c r="AA213" s="70" t="str">
        <f>IFERROR(VLOOKUP('Input 1 - Schedule 1'!N160,'Input 1 - Schedule 1'!$I$7:$L$1009,4,FALSE),"")</f>
        <v/>
      </c>
      <c r="AB213" s="70"/>
      <c r="AS213" s="84" t="s">
        <v>20</v>
      </c>
    </row>
    <row r="214" spans="1:45" x14ac:dyDescent="0.3">
      <c r="A214" s="93">
        <f t="shared" si="9"/>
        <v>152</v>
      </c>
      <c r="B214" s="145">
        <f>'Input 2 - Inventory'!C159</f>
        <v>0</v>
      </c>
      <c r="C214" s="146">
        <f>'Input 1 - Schedule 1'!G161</f>
        <v>0</v>
      </c>
      <c r="D214" s="146" t="str">
        <f>IF(OR(LEFT(E214,5)= "Asset",LEFT(E214,5)="Other"),"N/A",'Input 1 - Schedule 1'!G161 &amp; " (Ins/Bank)")</f>
        <v>0 (Ins/Bank)</v>
      </c>
      <c r="E214" s="147">
        <f>'Input 2 - Inventory'!F159</f>
        <v>0</v>
      </c>
      <c r="F214" s="148" t="str">
        <f>'Input 2 - Inventory'!W159</f>
        <v/>
      </c>
      <c r="G214" s="148">
        <f>'Input 2 - Inventory'!R159</f>
        <v>0</v>
      </c>
      <c r="H214" s="148">
        <f>'Input 2 - Inventory'!AH159</f>
        <v>0</v>
      </c>
      <c r="I214" s="149">
        <f>'Input 2 - Inventory'!L159</f>
        <v>0</v>
      </c>
      <c r="J214" s="150">
        <f>'Input 2 - Inventory'!AB159</f>
        <v>0</v>
      </c>
      <c r="K214" s="147" t="str" cm="1">
        <f t="array" ref="K214">IFERROR(INDEX($C$9:$C$54,MATCH($E214,$A$9:$A$54,0),0),"N/A")</f>
        <v>N/A</v>
      </c>
      <c r="L214" s="151" t="str" cm="1">
        <f t="array" ref="L214">IFERROR(INDEX($D$9:$D$54,MATCH($E214,$A$9:$A$54,0),0),"N/A")</f>
        <v>N/A</v>
      </c>
      <c r="M214" s="152" t="str">
        <f t="shared" si="26"/>
        <v>N/A</v>
      </c>
      <c r="N214" s="153" t="str">
        <f t="shared" si="27"/>
        <v>N/A</v>
      </c>
      <c r="O214" s="147" t="str" cm="1">
        <f t="array" ref="O214">IFERROR(INDEX($E$9:$E$54,MATCH($E214,$A$9:$A$54,0),0),"N/A")</f>
        <v>N/A</v>
      </c>
      <c r="P214" s="151" t="str" cm="1">
        <f t="array" ref="P214">IFERROR(INDEX($F$9:$F$54,MATCH($E214,$A$9:$A$54,0),0),"N/A")</f>
        <v>N/A</v>
      </c>
      <c r="Q214" s="152" t="str">
        <f t="shared" si="28"/>
        <v>N/A</v>
      </c>
      <c r="R214" s="153" t="str">
        <f t="shared" si="29"/>
        <v>N/A</v>
      </c>
      <c r="S214" s="147" t="str" cm="1">
        <f t="array" ref="S214">IFERROR(INDEX($G$9:$G$54,MATCH($E214,$A$9:$A$54,0),0),"N/A")</f>
        <v>N/A</v>
      </c>
      <c r="T214" s="151" t="str" cm="1">
        <f t="array" ref="T214">IFERROR(INDEX($H$9:$H$54,MATCH($E214,$A$9:$A$54,0),0),"N/A")</f>
        <v>N/A</v>
      </c>
      <c r="U214" s="152" t="str">
        <f t="shared" si="22"/>
        <v>N/A</v>
      </c>
      <c r="V214" s="153" t="str">
        <f t="shared" si="23"/>
        <v>N/A</v>
      </c>
      <c r="W214" s="147" t="str" cm="1">
        <f t="array" ref="W214">IFERROR(INDEX($I$9:$I$54,MATCH($E214,$A$9:$A$54,0),0),"N/A")</f>
        <v>N/A</v>
      </c>
      <c r="X214" s="147" t="str" cm="1">
        <f t="array" ref="X214">IFERROR(INDEX($J$9:$J$54,MATCH($E214,$A$9:$A$54,0),0),"N/A")</f>
        <v>N/A</v>
      </c>
      <c r="Y214" s="152" t="str">
        <f t="shared" si="24"/>
        <v>N/A</v>
      </c>
      <c r="Z214" s="153" t="str">
        <f t="shared" si="25"/>
        <v>N/A</v>
      </c>
      <c r="AA214" s="70" t="str">
        <f>IFERROR(VLOOKUP('Input 1 - Schedule 1'!N161,'Input 1 - Schedule 1'!$I$7:$L$1009,4,FALSE),"")</f>
        <v/>
      </c>
      <c r="AB214" s="70"/>
      <c r="AS214" s="84" t="s">
        <v>20</v>
      </c>
    </row>
    <row r="215" spans="1:45" x14ac:dyDescent="0.3">
      <c r="A215" s="93">
        <f t="shared" si="9"/>
        <v>153</v>
      </c>
      <c r="B215" s="145">
        <f>'Input 2 - Inventory'!C160</f>
        <v>0</v>
      </c>
      <c r="C215" s="146">
        <f>'Input 1 - Schedule 1'!G162</f>
        <v>0</v>
      </c>
      <c r="D215" s="146" t="str">
        <f>IF(OR(LEFT(E215,5)= "Asset",LEFT(E215,5)="Other"),"N/A",'Input 1 - Schedule 1'!G162 &amp; " (Ins/Bank)")</f>
        <v>0 (Ins/Bank)</v>
      </c>
      <c r="E215" s="147">
        <f>'Input 2 - Inventory'!F160</f>
        <v>0</v>
      </c>
      <c r="F215" s="148" t="str">
        <f>'Input 2 - Inventory'!W160</f>
        <v/>
      </c>
      <c r="G215" s="148">
        <f>'Input 2 - Inventory'!R160</f>
        <v>0</v>
      </c>
      <c r="H215" s="148">
        <f>'Input 2 - Inventory'!AH160</f>
        <v>0</v>
      </c>
      <c r="I215" s="149">
        <f>'Input 2 - Inventory'!L160</f>
        <v>0</v>
      </c>
      <c r="J215" s="150">
        <f>'Input 2 - Inventory'!AB160</f>
        <v>0</v>
      </c>
      <c r="K215" s="147" t="str" cm="1">
        <f t="array" ref="K215">IFERROR(INDEX($C$9:$C$54,MATCH($E215,$A$9:$A$54,0),0),"N/A")</f>
        <v>N/A</v>
      </c>
      <c r="L215" s="151" t="str" cm="1">
        <f t="array" ref="L215">IFERROR(INDEX($D$9:$D$54,MATCH($E215,$A$9:$A$54,0),0),"N/A")</f>
        <v>N/A</v>
      </c>
      <c r="M215" s="152" t="str">
        <f t="shared" si="26"/>
        <v>N/A</v>
      </c>
      <c r="N215" s="153" t="str">
        <f t="shared" si="27"/>
        <v>N/A</v>
      </c>
      <c r="O215" s="147" t="str" cm="1">
        <f t="array" ref="O215">IFERROR(INDEX($E$9:$E$54,MATCH($E215,$A$9:$A$54,0),0),"N/A")</f>
        <v>N/A</v>
      </c>
      <c r="P215" s="151" t="str" cm="1">
        <f t="array" ref="P215">IFERROR(INDEX($F$9:$F$54,MATCH($E215,$A$9:$A$54,0),0),"N/A")</f>
        <v>N/A</v>
      </c>
      <c r="Q215" s="152" t="str">
        <f t="shared" si="28"/>
        <v>N/A</v>
      </c>
      <c r="R215" s="153" t="str">
        <f t="shared" si="29"/>
        <v>N/A</v>
      </c>
      <c r="S215" s="147" t="str" cm="1">
        <f t="array" ref="S215">IFERROR(INDEX($G$9:$G$54,MATCH($E215,$A$9:$A$54,0),0),"N/A")</f>
        <v>N/A</v>
      </c>
      <c r="T215" s="151" t="str" cm="1">
        <f t="array" ref="T215">IFERROR(INDEX($H$9:$H$54,MATCH($E215,$A$9:$A$54,0),0),"N/A")</f>
        <v>N/A</v>
      </c>
      <c r="U215" s="152" t="str">
        <f t="shared" si="22"/>
        <v>N/A</v>
      </c>
      <c r="V215" s="153" t="str">
        <f t="shared" si="23"/>
        <v>N/A</v>
      </c>
      <c r="W215" s="147" t="str" cm="1">
        <f t="array" ref="W215">IFERROR(INDEX($I$9:$I$54,MATCH($E215,$A$9:$A$54,0),0),"N/A")</f>
        <v>N/A</v>
      </c>
      <c r="X215" s="147" t="str" cm="1">
        <f t="array" ref="X215">IFERROR(INDEX($J$9:$J$54,MATCH($E215,$A$9:$A$54,0),0),"N/A")</f>
        <v>N/A</v>
      </c>
      <c r="Y215" s="152" t="str">
        <f t="shared" si="24"/>
        <v>N/A</v>
      </c>
      <c r="Z215" s="153" t="str">
        <f t="shared" si="25"/>
        <v>N/A</v>
      </c>
      <c r="AA215" s="70" t="str">
        <f>IFERROR(VLOOKUP('Input 1 - Schedule 1'!N162,'Input 1 - Schedule 1'!$I$7:$L$1009,4,FALSE),"")</f>
        <v/>
      </c>
      <c r="AB215" s="70"/>
      <c r="AS215" s="84" t="s">
        <v>20</v>
      </c>
    </row>
    <row r="216" spans="1:45" x14ac:dyDescent="0.3">
      <c r="A216" s="93">
        <f t="shared" si="9"/>
        <v>154</v>
      </c>
      <c r="B216" s="145">
        <f>'Input 2 - Inventory'!C161</f>
        <v>0</v>
      </c>
      <c r="C216" s="146">
        <f>'Input 1 - Schedule 1'!G163</f>
        <v>0</v>
      </c>
      <c r="D216" s="146" t="str">
        <f>IF(OR(LEFT(E216,5)= "Asset",LEFT(E216,5)="Other"),"N/A",'Input 1 - Schedule 1'!G163 &amp; " (Ins/Bank)")</f>
        <v>0 (Ins/Bank)</v>
      </c>
      <c r="E216" s="147">
        <f>'Input 2 - Inventory'!F161</f>
        <v>0</v>
      </c>
      <c r="F216" s="148" t="str">
        <f>'Input 2 - Inventory'!W161</f>
        <v/>
      </c>
      <c r="G216" s="148">
        <f>'Input 2 - Inventory'!R161</f>
        <v>0</v>
      </c>
      <c r="H216" s="148">
        <f>'Input 2 - Inventory'!AH161</f>
        <v>0</v>
      </c>
      <c r="I216" s="149">
        <f>'Input 2 - Inventory'!L161</f>
        <v>0</v>
      </c>
      <c r="J216" s="150">
        <f>'Input 2 - Inventory'!AB161</f>
        <v>0</v>
      </c>
      <c r="K216" s="147" t="str" cm="1">
        <f t="array" ref="K216">IFERROR(INDEX($C$9:$C$54,MATCH($E216,$A$9:$A$54,0),0),"N/A")</f>
        <v>N/A</v>
      </c>
      <c r="L216" s="151" t="str" cm="1">
        <f t="array" ref="L216">IFERROR(INDEX($D$9:$D$54,MATCH($E216,$A$9:$A$54,0),0),"N/A")</f>
        <v>N/A</v>
      </c>
      <c r="M216" s="152" t="str">
        <f t="shared" si="26"/>
        <v>N/A</v>
      </c>
      <c r="N216" s="153" t="str">
        <f t="shared" si="27"/>
        <v>N/A</v>
      </c>
      <c r="O216" s="147" t="str" cm="1">
        <f t="array" ref="O216">IFERROR(INDEX($E$9:$E$54,MATCH($E216,$A$9:$A$54,0),0),"N/A")</f>
        <v>N/A</v>
      </c>
      <c r="P216" s="151" t="str" cm="1">
        <f t="array" ref="P216">IFERROR(INDEX($F$9:$F$54,MATCH($E216,$A$9:$A$54,0),0),"N/A")</f>
        <v>N/A</v>
      </c>
      <c r="Q216" s="152" t="str">
        <f t="shared" si="28"/>
        <v>N/A</v>
      </c>
      <c r="R216" s="153" t="str">
        <f t="shared" si="29"/>
        <v>N/A</v>
      </c>
      <c r="S216" s="147" t="str" cm="1">
        <f t="array" ref="S216">IFERROR(INDEX($G$9:$G$54,MATCH($E216,$A$9:$A$54,0),0),"N/A")</f>
        <v>N/A</v>
      </c>
      <c r="T216" s="151" t="str" cm="1">
        <f t="array" ref="T216">IFERROR(INDEX($H$9:$H$54,MATCH($E216,$A$9:$A$54,0),0),"N/A")</f>
        <v>N/A</v>
      </c>
      <c r="U216" s="152" t="str">
        <f t="shared" si="22"/>
        <v>N/A</v>
      </c>
      <c r="V216" s="153" t="str">
        <f t="shared" si="23"/>
        <v>N/A</v>
      </c>
      <c r="W216" s="147" t="str" cm="1">
        <f t="array" ref="W216">IFERROR(INDEX($I$9:$I$54,MATCH($E216,$A$9:$A$54,0),0),"N/A")</f>
        <v>N/A</v>
      </c>
      <c r="X216" s="147" t="str" cm="1">
        <f t="array" ref="X216">IFERROR(INDEX($J$9:$J$54,MATCH($E216,$A$9:$A$54,0),0),"N/A")</f>
        <v>N/A</v>
      </c>
      <c r="Y216" s="152" t="str">
        <f t="shared" si="24"/>
        <v>N/A</v>
      </c>
      <c r="Z216" s="153" t="str">
        <f t="shared" si="25"/>
        <v>N/A</v>
      </c>
      <c r="AA216" s="70" t="str">
        <f>IFERROR(VLOOKUP('Input 1 - Schedule 1'!N163,'Input 1 - Schedule 1'!$I$7:$L$1009,4,FALSE),"")</f>
        <v/>
      </c>
      <c r="AB216" s="70"/>
      <c r="AS216" s="84" t="s">
        <v>20</v>
      </c>
    </row>
    <row r="217" spans="1:45" x14ac:dyDescent="0.3">
      <c r="A217" s="93">
        <f t="shared" si="9"/>
        <v>155</v>
      </c>
      <c r="B217" s="145">
        <f>'Input 2 - Inventory'!C162</f>
        <v>0</v>
      </c>
      <c r="C217" s="146">
        <f>'Input 1 - Schedule 1'!G164</f>
        <v>0</v>
      </c>
      <c r="D217" s="146" t="str">
        <f>IF(OR(LEFT(E217,5)= "Asset",LEFT(E217,5)="Other"),"N/A",'Input 1 - Schedule 1'!G164 &amp; " (Ins/Bank)")</f>
        <v>0 (Ins/Bank)</v>
      </c>
      <c r="E217" s="147">
        <f>'Input 2 - Inventory'!F162</f>
        <v>0</v>
      </c>
      <c r="F217" s="148" t="str">
        <f>'Input 2 - Inventory'!W162</f>
        <v/>
      </c>
      <c r="G217" s="148">
        <f>'Input 2 - Inventory'!R162</f>
        <v>0</v>
      </c>
      <c r="H217" s="148">
        <f>'Input 2 - Inventory'!AH162</f>
        <v>0</v>
      </c>
      <c r="I217" s="149">
        <f>'Input 2 - Inventory'!L162</f>
        <v>0</v>
      </c>
      <c r="J217" s="150">
        <f>'Input 2 - Inventory'!AB162</f>
        <v>0</v>
      </c>
      <c r="K217" s="147" t="str" cm="1">
        <f t="array" ref="K217">IFERROR(INDEX($C$9:$C$54,MATCH($E217,$A$9:$A$54,0),0),"N/A")</f>
        <v>N/A</v>
      </c>
      <c r="L217" s="151" t="str" cm="1">
        <f t="array" ref="L217">IFERROR(INDEX($D$9:$D$54,MATCH($E217,$A$9:$A$54,0),0),"N/A")</f>
        <v>N/A</v>
      </c>
      <c r="M217" s="152" t="str">
        <f t="shared" si="26"/>
        <v>N/A</v>
      </c>
      <c r="N217" s="153" t="str">
        <f t="shared" si="27"/>
        <v>N/A</v>
      </c>
      <c r="O217" s="147" t="str" cm="1">
        <f t="array" ref="O217">IFERROR(INDEX($E$9:$E$54,MATCH($E217,$A$9:$A$54,0),0),"N/A")</f>
        <v>N/A</v>
      </c>
      <c r="P217" s="151" t="str" cm="1">
        <f t="array" ref="P217">IFERROR(INDEX($F$9:$F$54,MATCH($E217,$A$9:$A$54,0),0),"N/A")</f>
        <v>N/A</v>
      </c>
      <c r="Q217" s="152" t="str">
        <f t="shared" si="28"/>
        <v>N/A</v>
      </c>
      <c r="R217" s="153" t="str">
        <f t="shared" si="29"/>
        <v>N/A</v>
      </c>
      <c r="S217" s="147" t="str" cm="1">
        <f t="array" ref="S217">IFERROR(INDEX($G$9:$G$54,MATCH($E217,$A$9:$A$54,0),0),"N/A")</f>
        <v>N/A</v>
      </c>
      <c r="T217" s="151" t="str" cm="1">
        <f t="array" ref="T217">IFERROR(INDEX($H$9:$H$54,MATCH($E217,$A$9:$A$54,0),0),"N/A")</f>
        <v>N/A</v>
      </c>
      <c r="U217" s="152" t="str">
        <f t="shared" si="22"/>
        <v>N/A</v>
      </c>
      <c r="V217" s="153" t="str">
        <f t="shared" si="23"/>
        <v>N/A</v>
      </c>
      <c r="W217" s="147" t="str" cm="1">
        <f t="array" ref="W217">IFERROR(INDEX($I$9:$I$54,MATCH($E217,$A$9:$A$54,0),0),"N/A")</f>
        <v>N/A</v>
      </c>
      <c r="X217" s="147" t="str" cm="1">
        <f t="array" ref="X217">IFERROR(INDEX($J$9:$J$54,MATCH($E217,$A$9:$A$54,0),0),"N/A")</f>
        <v>N/A</v>
      </c>
      <c r="Y217" s="152" t="str">
        <f t="shared" si="24"/>
        <v>N/A</v>
      </c>
      <c r="Z217" s="153" t="str">
        <f t="shared" si="25"/>
        <v>N/A</v>
      </c>
      <c r="AA217" s="70" t="str">
        <f>IFERROR(VLOOKUP('Input 1 - Schedule 1'!N164,'Input 1 - Schedule 1'!$I$7:$L$1009,4,FALSE),"")</f>
        <v/>
      </c>
      <c r="AB217" s="70"/>
      <c r="AS217" s="84" t="s">
        <v>20</v>
      </c>
    </row>
    <row r="218" spans="1:45" x14ac:dyDescent="0.3">
      <c r="A218" s="93">
        <f t="shared" si="9"/>
        <v>156</v>
      </c>
      <c r="B218" s="145">
        <f>'Input 2 - Inventory'!C163</f>
        <v>0</v>
      </c>
      <c r="C218" s="146">
        <f>'Input 1 - Schedule 1'!G165</f>
        <v>0</v>
      </c>
      <c r="D218" s="146" t="str">
        <f>IF(OR(LEFT(E218,5)= "Asset",LEFT(E218,5)="Other"),"N/A",'Input 1 - Schedule 1'!G165 &amp; " (Ins/Bank)")</f>
        <v>0 (Ins/Bank)</v>
      </c>
      <c r="E218" s="147">
        <f>'Input 2 - Inventory'!F163</f>
        <v>0</v>
      </c>
      <c r="F218" s="148" t="str">
        <f>'Input 2 - Inventory'!W163</f>
        <v/>
      </c>
      <c r="G218" s="148">
        <f>'Input 2 - Inventory'!R163</f>
        <v>0</v>
      </c>
      <c r="H218" s="148">
        <f>'Input 2 - Inventory'!AH163</f>
        <v>0</v>
      </c>
      <c r="I218" s="149">
        <f>'Input 2 - Inventory'!L163</f>
        <v>0</v>
      </c>
      <c r="J218" s="150">
        <f>'Input 2 - Inventory'!AB163</f>
        <v>0</v>
      </c>
      <c r="K218" s="147" t="str" cm="1">
        <f t="array" ref="K218">IFERROR(INDEX($C$9:$C$54,MATCH($E218,$A$9:$A$54,0),0),"N/A")</f>
        <v>N/A</v>
      </c>
      <c r="L218" s="151" t="str" cm="1">
        <f t="array" ref="L218">IFERROR(INDEX($D$9:$D$54,MATCH($E218,$A$9:$A$54,0),0),"N/A")</f>
        <v>N/A</v>
      </c>
      <c r="M218" s="152" t="str">
        <f t="shared" si="26"/>
        <v>N/A</v>
      </c>
      <c r="N218" s="153" t="str">
        <f t="shared" si="27"/>
        <v>N/A</v>
      </c>
      <c r="O218" s="147" t="str" cm="1">
        <f t="array" ref="O218">IFERROR(INDEX($E$9:$E$54,MATCH($E218,$A$9:$A$54,0),0),"N/A")</f>
        <v>N/A</v>
      </c>
      <c r="P218" s="151" t="str" cm="1">
        <f t="array" ref="P218">IFERROR(INDEX($F$9:$F$54,MATCH($E218,$A$9:$A$54,0),0),"N/A")</f>
        <v>N/A</v>
      </c>
      <c r="Q218" s="152" t="str">
        <f t="shared" si="28"/>
        <v>N/A</v>
      </c>
      <c r="R218" s="153" t="str">
        <f t="shared" si="29"/>
        <v>N/A</v>
      </c>
      <c r="S218" s="147" t="str" cm="1">
        <f t="array" ref="S218">IFERROR(INDEX($G$9:$G$54,MATCH($E218,$A$9:$A$54,0),0),"N/A")</f>
        <v>N/A</v>
      </c>
      <c r="T218" s="151" t="str" cm="1">
        <f t="array" ref="T218">IFERROR(INDEX($H$9:$H$54,MATCH($E218,$A$9:$A$54,0),0),"N/A")</f>
        <v>N/A</v>
      </c>
      <c r="U218" s="152" t="str">
        <f t="shared" si="22"/>
        <v>N/A</v>
      </c>
      <c r="V218" s="153" t="str">
        <f t="shared" si="23"/>
        <v>N/A</v>
      </c>
      <c r="W218" s="147" t="str" cm="1">
        <f t="array" ref="W218">IFERROR(INDEX($I$9:$I$54,MATCH($E218,$A$9:$A$54,0),0),"N/A")</f>
        <v>N/A</v>
      </c>
      <c r="X218" s="147" t="str" cm="1">
        <f t="array" ref="X218">IFERROR(INDEX($J$9:$J$54,MATCH($E218,$A$9:$A$54,0),0),"N/A")</f>
        <v>N/A</v>
      </c>
      <c r="Y218" s="152" t="str">
        <f t="shared" si="24"/>
        <v>N/A</v>
      </c>
      <c r="Z218" s="153" t="str">
        <f t="shared" si="25"/>
        <v>N/A</v>
      </c>
      <c r="AA218" s="70" t="str">
        <f>IFERROR(VLOOKUP('Input 1 - Schedule 1'!N165,'Input 1 - Schedule 1'!$I$7:$L$1009,4,FALSE),"")</f>
        <v/>
      </c>
      <c r="AB218" s="70"/>
      <c r="AS218" s="84" t="s">
        <v>20</v>
      </c>
    </row>
    <row r="219" spans="1:45" x14ac:dyDescent="0.3">
      <c r="A219" s="93">
        <f t="shared" si="9"/>
        <v>157</v>
      </c>
      <c r="B219" s="145">
        <f>'Input 2 - Inventory'!C164</f>
        <v>0</v>
      </c>
      <c r="C219" s="146">
        <f>'Input 1 - Schedule 1'!G166</f>
        <v>0</v>
      </c>
      <c r="D219" s="146" t="str">
        <f>IF(OR(LEFT(E219,5)= "Asset",LEFT(E219,5)="Other"),"N/A",'Input 1 - Schedule 1'!G166 &amp; " (Ins/Bank)")</f>
        <v>0 (Ins/Bank)</v>
      </c>
      <c r="E219" s="147">
        <f>'Input 2 - Inventory'!F164</f>
        <v>0</v>
      </c>
      <c r="F219" s="148" t="str">
        <f>'Input 2 - Inventory'!W164</f>
        <v/>
      </c>
      <c r="G219" s="148">
        <f>'Input 2 - Inventory'!R164</f>
        <v>0</v>
      </c>
      <c r="H219" s="148">
        <f>'Input 2 - Inventory'!AH164</f>
        <v>0</v>
      </c>
      <c r="I219" s="149">
        <f>'Input 2 - Inventory'!L164</f>
        <v>0</v>
      </c>
      <c r="J219" s="150">
        <f>'Input 2 - Inventory'!AB164</f>
        <v>0</v>
      </c>
      <c r="K219" s="147" t="str" cm="1">
        <f t="array" ref="K219">IFERROR(INDEX($C$9:$C$54,MATCH($E219,$A$9:$A$54,0),0),"N/A")</f>
        <v>N/A</v>
      </c>
      <c r="L219" s="151" t="str" cm="1">
        <f t="array" ref="L219">IFERROR(INDEX($D$9:$D$54,MATCH($E219,$A$9:$A$54,0),0),"N/A")</f>
        <v>N/A</v>
      </c>
      <c r="M219" s="152" t="str">
        <f t="shared" si="26"/>
        <v>N/A</v>
      </c>
      <c r="N219" s="153" t="str">
        <f t="shared" si="27"/>
        <v>N/A</v>
      </c>
      <c r="O219" s="147" t="str" cm="1">
        <f t="array" ref="O219">IFERROR(INDEX($E$9:$E$54,MATCH($E219,$A$9:$A$54,0),0),"N/A")</f>
        <v>N/A</v>
      </c>
      <c r="P219" s="151" t="str" cm="1">
        <f t="array" ref="P219">IFERROR(INDEX($F$9:$F$54,MATCH($E219,$A$9:$A$54,0),0),"N/A")</f>
        <v>N/A</v>
      </c>
      <c r="Q219" s="152" t="str">
        <f t="shared" si="28"/>
        <v>N/A</v>
      </c>
      <c r="R219" s="153" t="str">
        <f t="shared" si="29"/>
        <v>N/A</v>
      </c>
      <c r="S219" s="147" t="str" cm="1">
        <f t="array" ref="S219">IFERROR(INDEX($G$9:$G$54,MATCH($E219,$A$9:$A$54,0),0),"N/A")</f>
        <v>N/A</v>
      </c>
      <c r="T219" s="151" t="str" cm="1">
        <f t="array" ref="T219">IFERROR(INDEX($H$9:$H$54,MATCH($E219,$A$9:$A$54,0),0),"N/A")</f>
        <v>N/A</v>
      </c>
      <c r="U219" s="152" t="str">
        <f t="shared" si="22"/>
        <v>N/A</v>
      </c>
      <c r="V219" s="153" t="str">
        <f t="shared" si="23"/>
        <v>N/A</v>
      </c>
      <c r="W219" s="147" t="str" cm="1">
        <f t="array" ref="W219">IFERROR(INDEX($I$9:$I$54,MATCH($E219,$A$9:$A$54,0),0),"N/A")</f>
        <v>N/A</v>
      </c>
      <c r="X219" s="147" t="str" cm="1">
        <f t="array" ref="X219">IFERROR(INDEX($J$9:$J$54,MATCH($E219,$A$9:$A$54,0),0),"N/A")</f>
        <v>N/A</v>
      </c>
      <c r="Y219" s="152" t="str">
        <f t="shared" si="24"/>
        <v>N/A</v>
      </c>
      <c r="Z219" s="153" t="str">
        <f t="shared" si="25"/>
        <v>N/A</v>
      </c>
      <c r="AA219" s="70" t="str">
        <f>IFERROR(VLOOKUP('Input 1 - Schedule 1'!N166,'Input 1 - Schedule 1'!$I$7:$L$1009,4,FALSE),"")</f>
        <v/>
      </c>
      <c r="AB219" s="70"/>
      <c r="AS219" s="84" t="s">
        <v>20</v>
      </c>
    </row>
    <row r="220" spans="1:45" x14ac:dyDescent="0.3">
      <c r="A220" s="93">
        <f t="shared" si="9"/>
        <v>158</v>
      </c>
      <c r="B220" s="145">
        <f>'Input 2 - Inventory'!C165</f>
        <v>0</v>
      </c>
      <c r="C220" s="146">
        <f>'Input 1 - Schedule 1'!G167</f>
        <v>0</v>
      </c>
      <c r="D220" s="146" t="str">
        <f>IF(OR(LEFT(E220,5)= "Asset",LEFT(E220,5)="Other"),"N/A",'Input 1 - Schedule 1'!G167 &amp; " (Ins/Bank)")</f>
        <v>0 (Ins/Bank)</v>
      </c>
      <c r="E220" s="147">
        <f>'Input 2 - Inventory'!F165</f>
        <v>0</v>
      </c>
      <c r="F220" s="148" t="str">
        <f>'Input 2 - Inventory'!W165</f>
        <v/>
      </c>
      <c r="G220" s="148">
        <f>'Input 2 - Inventory'!R165</f>
        <v>0</v>
      </c>
      <c r="H220" s="148">
        <f>'Input 2 - Inventory'!AH165</f>
        <v>0</v>
      </c>
      <c r="I220" s="149">
        <f>'Input 2 - Inventory'!L165</f>
        <v>0</v>
      </c>
      <c r="J220" s="150">
        <f>'Input 2 - Inventory'!AB165</f>
        <v>0</v>
      </c>
      <c r="K220" s="147" t="str" cm="1">
        <f t="array" ref="K220">IFERROR(INDEX($C$9:$C$54,MATCH($E220,$A$9:$A$54,0),0),"N/A")</f>
        <v>N/A</v>
      </c>
      <c r="L220" s="151" t="str" cm="1">
        <f t="array" ref="L220">IFERROR(INDEX($D$9:$D$54,MATCH($E220,$A$9:$A$54,0),0),"N/A")</f>
        <v>N/A</v>
      </c>
      <c r="M220" s="152" t="str">
        <f t="shared" si="26"/>
        <v>N/A</v>
      </c>
      <c r="N220" s="153" t="str">
        <f t="shared" si="27"/>
        <v>N/A</v>
      </c>
      <c r="O220" s="147" t="str" cm="1">
        <f t="array" ref="O220">IFERROR(INDEX($E$9:$E$54,MATCH($E220,$A$9:$A$54,0),0),"N/A")</f>
        <v>N/A</v>
      </c>
      <c r="P220" s="151" t="str" cm="1">
        <f t="array" ref="P220">IFERROR(INDEX($F$9:$F$54,MATCH($E220,$A$9:$A$54,0),0),"N/A")</f>
        <v>N/A</v>
      </c>
      <c r="Q220" s="152" t="str">
        <f t="shared" si="28"/>
        <v>N/A</v>
      </c>
      <c r="R220" s="153" t="str">
        <f t="shared" si="29"/>
        <v>N/A</v>
      </c>
      <c r="S220" s="147" t="str" cm="1">
        <f t="array" ref="S220">IFERROR(INDEX($G$9:$G$54,MATCH($E220,$A$9:$A$54,0),0),"N/A")</f>
        <v>N/A</v>
      </c>
      <c r="T220" s="151" t="str" cm="1">
        <f t="array" ref="T220">IFERROR(INDEX($H$9:$H$54,MATCH($E220,$A$9:$A$54,0),0),"N/A")</f>
        <v>N/A</v>
      </c>
      <c r="U220" s="152" t="str">
        <f t="shared" si="22"/>
        <v>N/A</v>
      </c>
      <c r="V220" s="153" t="str">
        <f t="shared" si="23"/>
        <v>N/A</v>
      </c>
      <c r="W220" s="147" t="str" cm="1">
        <f t="array" ref="W220">IFERROR(INDEX($I$9:$I$54,MATCH($E220,$A$9:$A$54,0),0),"N/A")</f>
        <v>N/A</v>
      </c>
      <c r="X220" s="147" t="str" cm="1">
        <f t="array" ref="X220">IFERROR(INDEX($J$9:$J$54,MATCH($E220,$A$9:$A$54,0),0),"N/A")</f>
        <v>N/A</v>
      </c>
      <c r="Y220" s="152" t="str">
        <f t="shared" si="24"/>
        <v>N/A</v>
      </c>
      <c r="Z220" s="153" t="str">
        <f t="shared" si="25"/>
        <v>N/A</v>
      </c>
      <c r="AA220" s="70" t="str">
        <f>IFERROR(VLOOKUP('Input 1 - Schedule 1'!N167,'Input 1 - Schedule 1'!$I$7:$L$1009,4,FALSE),"")</f>
        <v/>
      </c>
      <c r="AB220" s="70"/>
      <c r="AS220" s="84" t="s">
        <v>20</v>
      </c>
    </row>
    <row r="221" spans="1:45" x14ac:dyDescent="0.3">
      <c r="A221" s="93">
        <f t="shared" si="9"/>
        <v>159</v>
      </c>
      <c r="B221" s="145">
        <f>'Input 2 - Inventory'!C166</f>
        <v>0</v>
      </c>
      <c r="C221" s="146">
        <f>'Input 1 - Schedule 1'!G168</f>
        <v>0</v>
      </c>
      <c r="D221" s="146" t="str">
        <f>IF(OR(LEFT(E221,5)= "Asset",LEFT(E221,5)="Other"),"N/A",'Input 1 - Schedule 1'!G168 &amp; " (Ins/Bank)")</f>
        <v>0 (Ins/Bank)</v>
      </c>
      <c r="E221" s="147">
        <f>'Input 2 - Inventory'!F166</f>
        <v>0</v>
      </c>
      <c r="F221" s="148" t="str">
        <f>'Input 2 - Inventory'!W166</f>
        <v/>
      </c>
      <c r="G221" s="148">
        <f>'Input 2 - Inventory'!R166</f>
        <v>0</v>
      </c>
      <c r="H221" s="148">
        <f>'Input 2 - Inventory'!AH166</f>
        <v>0</v>
      </c>
      <c r="I221" s="149">
        <f>'Input 2 - Inventory'!L166</f>
        <v>0</v>
      </c>
      <c r="J221" s="150">
        <f>'Input 2 - Inventory'!AB166</f>
        <v>0</v>
      </c>
      <c r="K221" s="147" t="str" cm="1">
        <f t="array" ref="K221">IFERROR(INDEX($C$9:$C$54,MATCH($E221,$A$9:$A$54,0),0),"N/A")</f>
        <v>N/A</v>
      </c>
      <c r="L221" s="151" t="str" cm="1">
        <f t="array" ref="L221">IFERROR(INDEX($D$9:$D$54,MATCH($E221,$A$9:$A$54,0),0),"N/A")</f>
        <v>N/A</v>
      </c>
      <c r="M221" s="152" t="str">
        <f t="shared" si="26"/>
        <v>N/A</v>
      </c>
      <c r="N221" s="153" t="str">
        <f t="shared" si="27"/>
        <v>N/A</v>
      </c>
      <c r="O221" s="147" t="str" cm="1">
        <f t="array" ref="O221">IFERROR(INDEX($E$9:$E$54,MATCH($E221,$A$9:$A$54,0),0),"N/A")</f>
        <v>N/A</v>
      </c>
      <c r="P221" s="151" t="str" cm="1">
        <f t="array" ref="P221">IFERROR(INDEX($F$9:$F$54,MATCH($E221,$A$9:$A$54,0),0),"N/A")</f>
        <v>N/A</v>
      </c>
      <c r="Q221" s="152" t="str">
        <f t="shared" si="28"/>
        <v>N/A</v>
      </c>
      <c r="R221" s="153" t="str">
        <f t="shared" si="29"/>
        <v>N/A</v>
      </c>
      <c r="S221" s="147" t="str" cm="1">
        <f t="array" ref="S221">IFERROR(INDEX($G$9:$G$54,MATCH($E221,$A$9:$A$54,0),0),"N/A")</f>
        <v>N/A</v>
      </c>
      <c r="T221" s="151" t="str" cm="1">
        <f t="array" ref="T221">IFERROR(INDEX($H$9:$H$54,MATCH($E221,$A$9:$A$54,0),0),"N/A")</f>
        <v>N/A</v>
      </c>
      <c r="U221" s="152" t="str">
        <f t="shared" si="22"/>
        <v>N/A</v>
      </c>
      <c r="V221" s="153" t="str">
        <f t="shared" si="23"/>
        <v>N/A</v>
      </c>
      <c r="W221" s="147" t="str" cm="1">
        <f t="array" ref="W221">IFERROR(INDEX($I$9:$I$54,MATCH($E221,$A$9:$A$54,0),0),"N/A")</f>
        <v>N/A</v>
      </c>
      <c r="X221" s="147" t="str" cm="1">
        <f t="array" ref="X221">IFERROR(INDEX($J$9:$J$54,MATCH($E221,$A$9:$A$54,0),0),"N/A")</f>
        <v>N/A</v>
      </c>
      <c r="Y221" s="152" t="str">
        <f t="shared" si="24"/>
        <v>N/A</v>
      </c>
      <c r="Z221" s="153" t="str">
        <f t="shared" si="25"/>
        <v>N/A</v>
      </c>
      <c r="AA221" s="70" t="str">
        <f>IFERROR(VLOOKUP('Input 1 - Schedule 1'!N168,'Input 1 - Schedule 1'!$I$7:$L$1009,4,FALSE),"")</f>
        <v/>
      </c>
      <c r="AB221" s="70"/>
      <c r="AS221" s="84" t="s">
        <v>20</v>
      </c>
    </row>
    <row r="222" spans="1:45" x14ac:dyDescent="0.3">
      <c r="A222" s="93">
        <f t="shared" si="9"/>
        <v>160</v>
      </c>
      <c r="B222" s="145">
        <f>'Input 2 - Inventory'!C167</f>
        <v>0</v>
      </c>
      <c r="C222" s="146">
        <f>'Input 1 - Schedule 1'!G169</f>
        <v>0</v>
      </c>
      <c r="D222" s="146" t="str">
        <f>IF(OR(LEFT(E222,5)= "Asset",LEFT(E222,5)="Other"),"N/A",'Input 1 - Schedule 1'!G169 &amp; " (Ins/Bank)")</f>
        <v>0 (Ins/Bank)</v>
      </c>
      <c r="E222" s="147">
        <f>'Input 2 - Inventory'!F167</f>
        <v>0</v>
      </c>
      <c r="F222" s="148" t="str">
        <f>'Input 2 - Inventory'!W167</f>
        <v/>
      </c>
      <c r="G222" s="148">
        <f>'Input 2 - Inventory'!R167</f>
        <v>0</v>
      </c>
      <c r="H222" s="148">
        <f>'Input 2 - Inventory'!AH167</f>
        <v>0</v>
      </c>
      <c r="I222" s="149">
        <f>'Input 2 - Inventory'!L167</f>
        <v>0</v>
      </c>
      <c r="J222" s="150">
        <f>'Input 2 - Inventory'!AB167</f>
        <v>0</v>
      </c>
      <c r="K222" s="147" t="str" cm="1">
        <f t="array" ref="K222">IFERROR(INDEX($C$9:$C$54,MATCH($E222,$A$9:$A$54,0),0),"N/A")</f>
        <v>N/A</v>
      </c>
      <c r="L222" s="151" t="str" cm="1">
        <f t="array" ref="L222">IFERROR(INDEX($D$9:$D$54,MATCH($E222,$A$9:$A$54,0),0),"N/A")</f>
        <v>N/A</v>
      </c>
      <c r="M222" s="152" t="str">
        <f t="shared" si="26"/>
        <v>N/A</v>
      </c>
      <c r="N222" s="153" t="str">
        <f t="shared" si="27"/>
        <v>N/A</v>
      </c>
      <c r="O222" s="147" t="str" cm="1">
        <f t="array" ref="O222">IFERROR(INDEX($E$9:$E$54,MATCH($E222,$A$9:$A$54,0),0),"N/A")</f>
        <v>N/A</v>
      </c>
      <c r="P222" s="151" t="str" cm="1">
        <f t="array" ref="P222">IFERROR(INDEX($F$9:$F$54,MATCH($E222,$A$9:$A$54,0),0),"N/A")</f>
        <v>N/A</v>
      </c>
      <c r="Q222" s="152" t="str">
        <f t="shared" si="28"/>
        <v>N/A</v>
      </c>
      <c r="R222" s="153" t="str">
        <f t="shared" si="29"/>
        <v>N/A</v>
      </c>
      <c r="S222" s="147" t="str" cm="1">
        <f t="array" ref="S222">IFERROR(INDEX($G$9:$G$54,MATCH($E222,$A$9:$A$54,0),0),"N/A")</f>
        <v>N/A</v>
      </c>
      <c r="T222" s="151" t="str" cm="1">
        <f t="array" ref="T222">IFERROR(INDEX($H$9:$H$54,MATCH($E222,$A$9:$A$54,0),0),"N/A")</f>
        <v>N/A</v>
      </c>
      <c r="U222" s="152" t="str">
        <f t="shared" si="22"/>
        <v>N/A</v>
      </c>
      <c r="V222" s="153" t="str">
        <f t="shared" si="23"/>
        <v>N/A</v>
      </c>
      <c r="W222" s="147" t="str" cm="1">
        <f t="array" ref="W222">IFERROR(INDEX($I$9:$I$54,MATCH($E222,$A$9:$A$54,0),0),"N/A")</f>
        <v>N/A</v>
      </c>
      <c r="X222" s="147" t="str" cm="1">
        <f t="array" ref="X222">IFERROR(INDEX($J$9:$J$54,MATCH($E222,$A$9:$A$54,0),0),"N/A")</f>
        <v>N/A</v>
      </c>
      <c r="Y222" s="152" t="str">
        <f t="shared" si="24"/>
        <v>N/A</v>
      </c>
      <c r="Z222" s="153" t="str">
        <f t="shared" si="25"/>
        <v>N/A</v>
      </c>
      <c r="AA222" s="70" t="str">
        <f>IFERROR(VLOOKUP('Input 1 - Schedule 1'!N169,'Input 1 - Schedule 1'!$I$7:$L$1009,4,FALSE),"")</f>
        <v/>
      </c>
      <c r="AB222" s="70"/>
      <c r="AS222" s="84" t="s">
        <v>20</v>
      </c>
    </row>
    <row r="223" spans="1:45" x14ac:dyDescent="0.3">
      <c r="A223" s="93">
        <f t="shared" si="9"/>
        <v>161</v>
      </c>
      <c r="B223" s="145">
        <f>'Input 2 - Inventory'!C168</f>
        <v>0</v>
      </c>
      <c r="C223" s="146">
        <f>'Input 1 - Schedule 1'!G170</f>
        <v>0</v>
      </c>
      <c r="D223" s="146" t="str">
        <f>IF(OR(LEFT(E223,5)= "Asset",LEFT(E223,5)="Other"),"N/A",'Input 1 - Schedule 1'!G170 &amp; " (Ins/Bank)")</f>
        <v>0 (Ins/Bank)</v>
      </c>
      <c r="E223" s="147">
        <f>'Input 2 - Inventory'!F168</f>
        <v>0</v>
      </c>
      <c r="F223" s="148" t="str">
        <f>'Input 2 - Inventory'!W168</f>
        <v/>
      </c>
      <c r="G223" s="148">
        <f>'Input 2 - Inventory'!R168</f>
        <v>0</v>
      </c>
      <c r="H223" s="148">
        <f>'Input 2 - Inventory'!AH168</f>
        <v>0</v>
      </c>
      <c r="I223" s="149">
        <f>'Input 2 - Inventory'!L168</f>
        <v>0</v>
      </c>
      <c r="J223" s="150">
        <f>'Input 2 - Inventory'!AB168</f>
        <v>0</v>
      </c>
      <c r="K223" s="147" t="str" cm="1">
        <f t="array" ref="K223">IFERROR(INDEX($C$9:$C$54,MATCH($E223,$A$9:$A$54,0),0),"N/A")</f>
        <v>N/A</v>
      </c>
      <c r="L223" s="151" t="str" cm="1">
        <f t="array" ref="L223">IFERROR(INDEX($D$9:$D$54,MATCH($E223,$A$9:$A$54,0),0),"N/A")</f>
        <v>N/A</v>
      </c>
      <c r="M223" s="152" t="str">
        <f t="shared" si="26"/>
        <v>N/A</v>
      </c>
      <c r="N223" s="153" t="str">
        <f t="shared" si="27"/>
        <v>N/A</v>
      </c>
      <c r="O223" s="147" t="str" cm="1">
        <f t="array" ref="O223">IFERROR(INDEX($E$9:$E$54,MATCH($E223,$A$9:$A$54,0),0),"N/A")</f>
        <v>N/A</v>
      </c>
      <c r="P223" s="151" t="str" cm="1">
        <f t="array" ref="P223">IFERROR(INDEX($F$9:$F$54,MATCH($E223,$A$9:$A$54,0),0),"N/A")</f>
        <v>N/A</v>
      </c>
      <c r="Q223" s="152" t="str">
        <f t="shared" si="28"/>
        <v>N/A</v>
      </c>
      <c r="R223" s="153" t="str">
        <f t="shared" si="29"/>
        <v>N/A</v>
      </c>
      <c r="S223" s="147" t="str" cm="1">
        <f t="array" ref="S223">IFERROR(INDEX($G$9:$G$54,MATCH($E223,$A$9:$A$54,0),0),"N/A")</f>
        <v>N/A</v>
      </c>
      <c r="T223" s="151" t="str" cm="1">
        <f t="array" ref="T223">IFERROR(INDEX($H$9:$H$54,MATCH($E223,$A$9:$A$54,0),0),"N/A")</f>
        <v>N/A</v>
      </c>
      <c r="U223" s="152" t="str">
        <f t="shared" si="22"/>
        <v>N/A</v>
      </c>
      <c r="V223" s="153" t="str">
        <f t="shared" si="23"/>
        <v>N/A</v>
      </c>
      <c r="W223" s="147" t="str" cm="1">
        <f t="array" ref="W223">IFERROR(INDEX($I$9:$I$54,MATCH($E223,$A$9:$A$54,0),0),"N/A")</f>
        <v>N/A</v>
      </c>
      <c r="X223" s="147" t="str" cm="1">
        <f t="array" ref="X223">IFERROR(INDEX($J$9:$J$54,MATCH($E223,$A$9:$A$54,0),0),"N/A")</f>
        <v>N/A</v>
      </c>
      <c r="Y223" s="152" t="str">
        <f t="shared" si="24"/>
        <v>N/A</v>
      </c>
      <c r="Z223" s="153" t="str">
        <f t="shared" si="25"/>
        <v>N/A</v>
      </c>
      <c r="AA223" s="70" t="str">
        <f>IFERROR(VLOOKUP('Input 1 - Schedule 1'!N170,'Input 1 - Schedule 1'!$I$7:$L$1009,4,FALSE),"")</f>
        <v/>
      </c>
      <c r="AB223" s="70"/>
      <c r="AS223" s="84" t="s">
        <v>20</v>
      </c>
    </row>
    <row r="224" spans="1:45" x14ac:dyDescent="0.3">
      <c r="A224" s="93">
        <f t="shared" si="9"/>
        <v>162</v>
      </c>
      <c r="B224" s="145">
        <f>'Input 2 - Inventory'!C169</f>
        <v>0</v>
      </c>
      <c r="C224" s="146">
        <f>'Input 1 - Schedule 1'!G171</f>
        <v>0</v>
      </c>
      <c r="D224" s="146" t="str">
        <f>IF(OR(LEFT(E224,5)= "Asset",LEFT(E224,5)="Other"),"N/A",'Input 1 - Schedule 1'!G171 &amp; " (Ins/Bank)")</f>
        <v>0 (Ins/Bank)</v>
      </c>
      <c r="E224" s="147">
        <f>'Input 2 - Inventory'!F169</f>
        <v>0</v>
      </c>
      <c r="F224" s="148" t="str">
        <f>'Input 2 - Inventory'!W169</f>
        <v/>
      </c>
      <c r="G224" s="148">
        <f>'Input 2 - Inventory'!R169</f>
        <v>0</v>
      </c>
      <c r="H224" s="148">
        <f>'Input 2 - Inventory'!AH169</f>
        <v>0</v>
      </c>
      <c r="I224" s="149">
        <f>'Input 2 - Inventory'!L169</f>
        <v>0</v>
      </c>
      <c r="J224" s="150">
        <f>'Input 2 - Inventory'!AB169</f>
        <v>0</v>
      </c>
      <c r="K224" s="147" t="str" cm="1">
        <f t="array" ref="K224">IFERROR(INDEX($C$9:$C$54,MATCH($E224,$A$9:$A$54,0),0),"N/A")</f>
        <v>N/A</v>
      </c>
      <c r="L224" s="151" t="str" cm="1">
        <f t="array" ref="L224">IFERROR(INDEX($D$9:$D$54,MATCH($E224,$A$9:$A$54,0),0),"N/A")</f>
        <v>N/A</v>
      </c>
      <c r="M224" s="152" t="str">
        <f t="shared" si="26"/>
        <v>N/A</v>
      </c>
      <c r="N224" s="153" t="str">
        <f t="shared" si="27"/>
        <v>N/A</v>
      </c>
      <c r="O224" s="147" t="str" cm="1">
        <f t="array" ref="O224">IFERROR(INDEX($E$9:$E$54,MATCH($E224,$A$9:$A$54,0),0),"N/A")</f>
        <v>N/A</v>
      </c>
      <c r="P224" s="151" t="str" cm="1">
        <f t="array" ref="P224">IFERROR(INDEX($F$9:$F$54,MATCH($E224,$A$9:$A$54,0),0),"N/A")</f>
        <v>N/A</v>
      </c>
      <c r="Q224" s="152" t="str">
        <f t="shared" si="28"/>
        <v>N/A</v>
      </c>
      <c r="R224" s="153" t="str">
        <f t="shared" si="29"/>
        <v>N/A</v>
      </c>
      <c r="S224" s="147" t="str" cm="1">
        <f t="array" ref="S224">IFERROR(INDEX($G$9:$G$54,MATCH($E224,$A$9:$A$54,0),0),"N/A")</f>
        <v>N/A</v>
      </c>
      <c r="T224" s="151" t="str" cm="1">
        <f t="array" ref="T224">IFERROR(INDEX($H$9:$H$54,MATCH($E224,$A$9:$A$54,0),0),"N/A")</f>
        <v>N/A</v>
      </c>
      <c r="U224" s="152" t="str">
        <f t="shared" si="22"/>
        <v>N/A</v>
      </c>
      <c r="V224" s="153" t="str">
        <f t="shared" si="23"/>
        <v>N/A</v>
      </c>
      <c r="W224" s="147" t="str" cm="1">
        <f t="array" ref="W224">IFERROR(INDEX($I$9:$I$54,MATCH($E224,$A$9:$A$54,0),0),"N/A")</f>
        <v>N/A</v>
      </c>
      <c r="X224" s="147" t="str" cm="1">
        <f t="array" ref="X224">IFERROR(INDEX($J$9:$J$54,MATCH($E224,$A$9:$A$54,0),0),"N/A")</f>
        <v>N/A</v>
      </c>
      <c r="Y224" s="152" t="str">
        <f t="shared" si="24"/>
        <v>N/A</v>
      </c>
      <c r="Z224" s="153" t="str">
        <f t="shared" si="25"/>
        <v>N/A</v>
      </c>
      <c r="AA224" s="70" t="str">
        <f>IFERROR(VLOOKUP('Input 1 - Schedule 1'!N171,'Input 1 - Schedule 1'!$I$7:$L$1009,4,FALSE),"")</f>
        <v/>
      </c>
      <c r="AB224" s="70"/>
      <c r="AS224" s="84" t="s">
        <v>20</v>
      </c>
    </row>
    <row r="225" spans="1:45" x14ac:dyDescent="0.3">
      <c r="A225" s="93">
        <f t="shared" si="9"/>
        <v>163</v>
      </c>
      <c r="B225" s="145">
        <f>'Input 2 - Inventory'!C170</f>
        <v>0</v>
      </c>
      <c r="C225" s="146">
        <f>'Input 1 - Schedule 1'!G172</f>
        <v>0</v>
      </c>
      <c r="D225" s="146" t="str">
        <f>IF(OR(LEFT(E225,5)= "Asset",LEFT(E225,5)="Other"),"N/A",'Input 1 - Schedule 1'!G172 &amp; " (Ins/Bank)")</f>
        <v>0 (Ins/Bank)</v>
      </c>
      <c r="E225" s="147">
        <f>'Input 2 - Inventory'!F170</f>
        <v>0</v>
      </c>
      <c r="F225" s="148" t="str">
        <f>'Input 2 - Inventory'!W170</f>
        <v/>
      </c>
      <c r="G225" s="148">
        <f>'Input 2 - Inventory'!R170</f>
        <v>0</v>
      </c>
      <c r="H225" s="148">
        <f>'Input 2 - Inventory'!AH170</f>
        <v>0</v>
      </c>
      <c r="I225" s="149">
        <f>'Input 2 - Inventory'!L170</f>
        <v>0</v>
      </c>
      <c r="J225" s="150">
        <f>'Input 2 - Inventory'!AB170</f>
        <v>0</v>
      </c>
      <c r="K225" s="147" t="str" cm="1">
        <f t="array" ref="K225">IFERROR(INDEX($C$9:$C$54,MATCH($E225,$A$9:$A$54,0),0),"N/A")</f>
        <v>N/A</v>
      </c>
      <c r="L225" s="151" t="str" cm="1">
        <f t="array" ref="L225">IFERROR(INDEX($D$9:$D$54,MATCH($E225,$A$9:$A$54,0),0),"N/A")</f>
        <v>N/A</v>
      </c>
      <c r="M225" s="152" t="str">
        <f t="shared" si="26"/>
        <v>N/A</v>
      </c>
      <c r="N225" s="153" t="str">
        <f t="shared" si="27"/>
        <v>N/A</v>
      </c>
      <c r="O225" s="147" t="str" cm="1">
        <f t="array" ref="O225">IFERROR(INDEX($E$9:$E$54,MATCH($E225,$A$9:$A$54,0),0),"N/A")</f>
        <v>N/A</v>
      </c>
      <c r="P225" s="151" t="str" cm="1">
        <f t="array" ref="P225">IFERROR(INDEX($F$9:$F$54,MATCH($E225,$A$9:$A$54,0),0),"N/A")</f>
        <v>N/A</v>
      </c>
      <c r="Q225" s="152" t="str">
        <f t="shared" si="28"/>
        <v>N/A</v>
      </c>
      <c r="R225" s="153" t="str">
        <f t="shared" si="29"/>
        <v>N/A</v>
      </c>
      <c r="S225" s="147" t="str" cm="1">
        <f t="array" ref="S225">IFERROR(INDEX($G$9:$G$54,MATCH($E225,$A$9:$A$54,0),0),"N/A")</f>
        <v>N/A</v>
      </c>
      <c r="T225" s="151" t="str" cm="1">
        <f t="array" ref="T225">IFERROR(INDEX($H$9:$H$54,MATCH($E225,$A$9:$A$54,0),0),"N/A")</f>
        <v>N/A</v>
      </c>
      <c r="U225" s="152" t="str">
        <f t="shared" si="22"/>
        <v>N/A</v>
      </c>
      <c r="V225" s="153" t="str">
        <f t="shared" si="23"/>
        <v>N/A</v>
      </c>
      <c r="W225" s="147" t="str" cm="1">
        <f t="array" ref="W225">IFERROR(INDEX($I$9:$I$54,MATCH($E225,$A$9:$A$54,0),0),"N/A")</f>
        <v>N/A</v>
      </c>
      <c r="X225" s="147" t="str" cm="1">
        <f t="array" ref="X225">IFERROR(INDEX($J$9:$J$54,MATCH($E225,$A$9:$A$54,0),0),"N/A")</f>
        <v>N/A</v>
      </c>
      <c r="Y225" s="152" t="str">
        <f t="shared" si="24"/>
        <v>N/A</v>
      </c>
      <c r="Z225" s="153" t="str">
        <f t="shared" si="25"/>
        <v>N/A</v>
      </c>
      <c r="AA225" s="70" t="str">
        <f>IFERROR(VLOOKUP('Input 1 - Schedule 1'!N172,'Input 1 - Schedule 1'!$I$7:$L$1009,4,FALSE),"")</f>
        <v/>
      </c>
      <c r="AB225" s="70"/>
      <c r="AS225" s="84" t="s">
        <v>20</v>
      </c>
    </row>
    <row r="226" spans="1:45" x14ac:dyDescent="0.3">
      <c r="A226" s="93">
        <f t="shared" si="9"/>
        <v>164</v>
      </c>
      <c r="B226" s="145">
        <f>'Input 2 - Inventory'!C171</f>
        <v>0</v>
      </c>
      <c r="C226" s="146">
        <f>'Input 1 - Schedule 1'!G173</f>
        <v>0</v>
      </c>
      <c r="D226" s="146" t="str">
        <f>IF(OR(LEFT(E226,5)= "Asset",LEFT(E226,5)="Other"),"N/A",'Input 1 - Schedule 1'!G173 &amp; " (Ins/Bank)")</f>
        <v>0 (Ins/Bank)</v>
      </c>
      <c r="E226" s="147">
        <f>'Input 2 - Inventory'!F171</f>
        <v>0</v>
      </c>
      <c r="F226" s="148" t="str">
        <f>'Input 2 - Inventory'!W171</f>
        <v/>
      </c>
      <c r="G226" s="148">
        <f>'Input 2 - Inventory'!R171</f>
        <v>0</v>
      </c>
      <c r="H226" s="148">
        <f>'Input 2 - Inventory'!AH171</f>
        <v>0</v>
      </c>
      <c r="I226" s="149">
        <f>'Input 2 - Inventory'!L171</f>
        <v>0</v>
      </c>
      <c r="J226" s="150">
        <f>'Input 2 - Inventory'!AB171</f>
        <v>0</v>
      </c>
      <c r="K226" s="147" t="str" cm="1">
        <f t="array" ref="K226">IFERROR(INDEX($C$9:$C$54,MATCH($E226,$A$9:$A$54,0),0),"N/A")</f>
        <v>N/A</v>
      </c>
      <c r="L226" s="151" t="str" cm="1">
        <f t="array" ref="L226">IFERROR(INDEX($D$9:$D$54,MATCH($E226,$A$9:$A$54,0),0),"N/A")</f>
        <v>N/A</v>
      </c>
      <c r="M226" s="152" t="str">
        <f t="shared" si="26"/>
        <v>N/A</v>
      </c>
      <c r="N226" s="153" t="str">
        <f t="shared" si="27"/>
        <v>N/A</v>
      </c>
      <c r="O226" s="147" t="str" cm="1">
        <f t="array" ref="O226">IFERROR(INDEX($E$9:$E$54,MATCH($E226,$A$9:$A$54,0),0),"N/A")</f>
        <v>N/A</v>
      </c>
      <c r="P226" s="151" t="str" cm="1">
        <f t="array" ref="P226">IFERROR(INDEX($F$9:$F$54,MATCH($E226,$A$9:$A$54,0),0),"N/A")</f>
        <v>N/A</v>
      </c>
      <c r="Q226" s="152" t="str">
        <f t="shared" si="28"/>
        <v>N/A</v>
      </c>
      <c r="R226" s="153" t="str">
        <f t="shared" si="29"/>
        <v>N/A</v>
      </c>
      <c r="S226" s="147" t="str" cm="1">
        <f t="array" ref="S226">IFERROR(INDEX($G$9:$G$54,MATCH($E226,$A$9:$A$54,0),0),"N/A")</f>
        <v>N/A</v>
      </c>
      <c r="T226" s="151" t="str" cm="1">
        <f t="array" ref="T226">IFERROR(INDEX($H$9:$H$54,MATCH($E226,$A$9:$A$54,0),0),"N/A")</f>
        <v>N/A</v>
      </c>
      <c r="U226" s="152" t="str">
        <f t="shared" si="22"/>
        <v>N/A</v>
      </c>
      <c r="V226" s="153" t="str">
        <f t="shared" si="23"/>
        <v>N/A</v>
      </c>
      <c r="W226" s="147" t="str" cm="1">
        <f t="array" ref="W226">IFERROR(INDEX($I$9:$I$54,MATCH($E226,$A$9:$A$54,0),0),"N/A")</f>
        <v>N/A</v>
      </c>
      <c r="X226" s="147" t="str" cm="1">
        <f t="array" ref="X226">IFERROR(INDEX($J$9:$J$54,MATCH($E226,$A$9:$A$54,0),0),"N/A")</f>
        <v>N/A</v>
      </c>
      <c r="Y226" s="152" t="str">
        <f t="shared" si="24"/>
        <v>N/A</v>
      </c>
      <c r="Z226" s="153" t="str">
        <f t="shared" si="25"/>
        <v>N/A</v>
      </c>
      <c r="AA226" s="70" t="str">
        <f>IFERROR(VLOOKUP('Input 1 - Schedule 1'!N173,'Input 1 - Schedule 1'!$I$7:$L$1009,4,FALSE),"")</f>
        <v/>
      </c>
      <c r="AB226" s="70"/>
      <c r="AS226" s="84" t="s">
        <v>20</v>
      </c>
    </row>
    <row r="227" spans="1:45" x14ac:dyDescent="0.3">
      <c r="A227" s="93">
        <f t="shared" si="9"/>
        <v>165</v>
      </c>
      <c r="B227" s="145">
        <f>'Input 2 - Inventory'!C172</f>
        <v>0</v>
      </c>
      <c r="C227" s="146">
        <f>'Input 1 - Schedule 1'!G174</f>
        <v>0</v>
      </c>
      <c r="D227" s="146" t="str">
        <f>IF(OR(LEFT(E227,5)= "Asset",LEFT(E227,5)="Other"),"N/A",'Input 1 - Schedule 1'!G174 &amp; " (Ins/Bank)")</f>
        <v>0 (Ins/Bank)</v>
      </c>
      <c r="E227" s="147">
        <f>'Input 2 - Inventory'!F172</f>
        <v>0</v>
      </c>
      <c r="F227" s="148" t="str">
        <f>'Input 2 - Inventory'!W172</f>
        <v/>
      </c>
      <c r="G227" s="148">
        <f>'Input 2 - Inventory'!R172</f>
        <v>0</v>
      </c>
      <c r="H227" s="148">
        <f>'Input 2 - Inventory'!AH172</f>
        <v>0</v>
      </c>
      <c r="I227" s="149">
        <f>'Input 2 - Inventory'!L172</f>
        <v>0</v>
      </c>
      <c r="J227" s="150">
        <f>'Input 2 - Inventory'!AB172</f>
        <v>0</v>
      </c>
      <c r="K227" s="147" t="str" cm="1">
        <f t="array" ref="K227">IFERROR(INDEX($C$9:$C$54,MATCH($E227,$A$9:$A$54,0),0),"N/A")</f>
        <v>N/A</v>
      </c>
      <c r="L227" s="151" t="str" cm="1">
        <f t="array" ref="L227">IFERROR(INDEX($D$9:$D$54,MATCH($E227,$A$9:$A$54,0),0),"N/A")</f>
        <v>N/A</v>
      </c>
      <c r="M227" s="152" t="str">
        <f t="shared" si="26"/>
        <v>N/A</v>
      </c>
      <c r="N227" s="153" t="str">
        <f t="shared" si="27"/>
        <v>N/A</v>
      </c>
      <c r="O227" s="147" t="str" cm="1">
        <f t="array" ref="O227">IFERROR(INDEX($E$9:$E$54,MATCH($E227,$A$9:$A$54,0),0),"N/A")</f>
        <v>N/A</v>
      </c>
      <c r="P227" s="151" t="str" cm="1">
        <f t="array" ref="P227">IFERROR(INDEX($F$9:$F$54,MATCH($E227,$A$9:$A$54,0),0),"N/A")</f>
        <v>N/A</v>
      </c>
      <c r="Q227" s="152" t="str">
        <f t="shared" si="28"/>
        <v>N/A</v>
      </c>
      <c r="R227" s="153" t="str">
        <f t="shared" si="29"/>
        <v>N/A</v>
      </c>
      <c r="S227" s="147" t="str" cm="1">
        <f t="array" ref="S227">IFERROR(INDEX($G$9:$G$54,MATCH($E227,$A$9:$A$54,0),0),"N/A")</f>
        <v>N/A</v>
      </c>
      <c r="T227" s="151" t="str" cm="1">
        <f t="array" ref="T227">IFERROR(INDEX($H$9:$H$54,MATCH($E227,$A$9:$A$54,0),0),"N/A")</f>
        <v>N/A</v>
      </c>
      <c r="U227" s="152" t="str">
        <f t="shared" si="22"/>
        <v>N/A</v>
      </c>
      <c r="V227" s="153" t="str">
        <f t="shared" si="23"/>
        <v>N/A</v>
      </c>
      <c r="W227" s="147" t="str" cm="1">
        <f t="array" ref="W227">IFERROR(INDEX($I$9:$I$54,MATCH($E227,$A$9:$A$54,0),0),"N/A")</f>
        <v>N/A</v>
      </c>
      <c r="X227" s="147" t="str" cm="1">
        <f t="array" ref="X227">IFERROR(INDEX($J$9:$J$54,MATCH($E227,$A$9:$A$54,0),0),"N/A")</f>
        <v>N/A</v>
      </c>
      <c r="Y227" s="152" t="str">
        <f t="shared" si="24"/>
        <v>N/A</v>
      </c>
      <c r="Z227" s="153" t="str">
        <f t="shared" si="25"/>
        <v>N/A</v>
      </c>
      <c r="AA227" s="70" t="str">
        <f>IFERROR(VLOOKUP('Input 1 - Schedule 1'!N174,'Input 1 - Schedule 1'!$I$7:$L$1009,4,FALSE),"")</f>
        <v/>
      </c>
      <c r="AB227" s="70"/>
      <c r="AS227" s="84" t="s">
        <v>20</v>
      </c>
    </row>
    <row r="228" spans="1:45" x14ac:dyDescent="0.3">
      <c r="A228" s="93">
        <f t="shared" si="9"/>
        <v>166</v>
      </c>
      <c r="B228" s="145">
        <f>'Input 2 - Inventory'!C173</f>
        <v>0</v>
      </c>
      <c r="C228" s="146">
        <f>'Input 1 - Schedule 1'!G175</f>
        <v>0</v>
      </c>
      <c r="D228" s="146" t="str">
        <f>IF(OR(LEFT(E228,5)= "Asset",LEFT(E228,5)="Other"),"N/A",'Input 1 - Schedule 1'!G175 &amp; " (Ins/Bank)")</f>
        <v>0 (Ins/Bank)</v>
      </c>
      <c r="E228" s="147">
        <f>'Input 2 - Inventory'!F173</f>
        <v>0</v>
      </c>
      <c r="F228" s="148" t="str">
        <f>'Input 2 - Inventory'!W173</f>
        <v/>
      </c>
      <c r="G228" s="148">
        <f>'Input 2 - Inventory'!R173</f>
        <v>0</v>
      </c>
      <c r="H228" s="148">
        <f>'Input 2 - Inventory'!AH173</f>
        <v>0</v>
      </c>
      <c r="I228" s="149">
        <f>'Input 2 - Inventory'!L173</f>
        <v>0</v>
      </c>
      <c r="J228" s="150">
        <f>'Input 2 - Inventory'!AB173</f>
        <v>0</v>
      </c>
      <c r="K228" s="147" t="str" cm="1">
        <f t="array" ref="K228">IFERROR(INDEX($C$9:$C$54,MATCH($E228,$A$9:$A$54,0),0),"N/A")</f>
        <v>N/A</v>
      </c>
      <c r="L228" s="151" t="str" cm="1">
        <f t="array" ref="L228">IFERROR(INDEX($D$9:$D$54,MATCH($E228,$A$9:$A$54,0),0),"N/A")</f>
        <v>N/A</v>
      </c>
      <c r="M228" s="152" t="str">
        <f t="shared" si="26"/>
        <v>N/A</v>
      </c>
      <c r="N228" s="153" t="str">
        <f t="shared" si="27"/>
        <v>N/A</v>
      </c>
      <c r="O228" s="147" t="str" cm="1">
        <f t="array" ref="O228">IFERROR(INDEX($E$9:$E$54,MATCH($E228,$A$9:$A$54,0),0),"N/A")</f>
        <v>N/A</v>
      </c>
      <c r="P228" s="151" t="str" cm="1">
        <f t="array" ref="P228">IFERROR(INDEX($F$9:$F$54,MATCH($E228,$A$9:$A$54,0),0),"N/A")</f>
        <v>N/A</v>
      </c>
      <c r="Q228" s="152" t="str">
        <f t="shared" si="28"/>
        <v>N/A</v>
      </c>
      <c r="R228" s="153" t="str">
        <f t="shared" si="29"/>
        <v>N/A</v>
      </c>
      <c r="S228" s="147" t="str" cm="1">
        <f t="array" ref="S228">IFERROR(INDEX($G$9:$G$54,MATCH($E228,$A$9:$A$54,0),0),"N/A")</f>
        <v>N/A</v>
      </c>
      <c r="T228" s="151" t="str" cm="1">
        <f t="array" ref="T228">IFERROR(INDEX($H$9:$H$54,MATCH($E228,$A$9:$A$54,0),0),"N/A")</f>
        <v>N/A</v>
      </c>
      <c r="U228" s="152" t="str">
        <f t="shared" si="22"/>
        <v>N/A</v>
      </c>
      <c r="V228" s="153" t="str">
        <f t="shared" si="23"/>
        <v>N/A</v>
      </c>
      <c r="W228" s="147" t="str" cm="1">
        <f t="array" ref="W228">IFERROR(INDEX($I$9:$I$54,MATCH($E228,$A$9:$A$54,0),0),"N/A")</f>
        <v>N/A</v>
      </c>
      <c r="X228" s="147" t="str" cm="1">
        <f t="array" ref="X228">IFERROR(INDEX($J$9:$J$54,MATCH($E228,$A$9:$A$54,0),0),"N/A")</f>
        <v>N/A</v>
      </c>
      <c r="Y228" s="152" t="str">
        <f t="shared" si="24"/>
        <v>N/A</v>
      </c>
      <c r="Z228" s="153" t="str">
        <f t="shared" si="25"/>
        <v>N/A</v>
      </c>
      <c r="AA228" s="70" t="str">
        <f>IFERROR(VLOOKUP('Input 1 - Schedule 1'!N175,'Input 1 - Schedule 1'!$I$7:$L$1009,4,FALSE),"")</f>
        <v/>
      </c>
      <c r="AB228" s="70"/>
      <c r="AS228" s="84" t="s">
        <v>20</v>
      </c>
    </row>
    <row r="229" spans="1:45" x14ac:dyDescent="0.3">
      <c r="A229" s="93">
        <f t="shared" si="9"/>
        <v>167</v>
      </c>
      <c r="B229" s="145">
        <f>'Input 2 - Inventory'!C174</f>
        <v>0</v>
      </c>
      <c r="C229" s="146">
        <f>'Input 1 - Schedule 1'!G176</f>
        <v>0</v>
      </c>
      <c r="D229" s="146" t="str">
        <f>IF(OR(LEFT(E229,5)= "Asset",LEFT(E229,5)="Other"),"N/A",'Input 1 - Schedule 1'!G176 &amp; " (Ins/Bank)")</f>
        <v>0 (Ins/Bank)</v>
      </c>
      <c r="E229" s="147">
        <f>'Input 2 - Inventory'!F174</f>
        <v>0</v>
      </c>
      <c r="F229" s="148" t="str">
        <f>'Input 2 - Inventory'!W174</f>
        <v/>
      </c>
      <c r="G229" s="148">
        <f>'Input 2 - Inventory'!R174</f>
        <v>0</v>
      </c>
      <c r="H229" s="148">
        <f>'Input 2 - Inventory'!AH174</f>
        <v>0</v>
      </c>
      <c r="I229" s="149">
        <f>'Input 2 - Inventory'!L174</f>
        <v>0</v>
      </c>
      <c r="J229" s="150">
        <f>'Input 2 - Inventory'!AB174</f>
        <v>0</v>
      </c>
      <c r="K229" s="147" t="str" cm="1">
        <f t="array" ref="K229">IFERROR(INDEX($C$9:$C$54,MATCH($E229,$A$9:$A$54,0),0),"N/A")</f>
        <v>N/A</v>
      </c>
      <c r="L229" s="151" t="str" cm="1">
        <f t="array" ref="L229">IFERROR(INDEX($D$9:$D$54,MATCH($E229,$A$9:$A$54,0),0),"N/A")</f>
        <v>N/A</v>
      </c>
      <c r="M229" s="152" t="str">
        <f t="shared" si="26"/>
        <v>N/A</v>
      </c>
      <c r="N229" s="153" t="str">
        <f t="shared" si="27"/>
        <v>N/A</v>
      </c>
      <c r="O229" s="147" t="str" cm="1">
        <f t="array" ref="O229">IFERROR(INDEX($E$9:$E$54,MATCH($E229,$A$9:$A$54,0),0),"N/A")</f>
        <v>N/A</v>
      </c>
      <c r="P229" s="151" t="str" cm="1">
        <f t="array" ref="P229">IFERROR(INDEX($F$9:$F$54,MATCH($E229,$A$9:$A$54,0),0),"N/A")</f>
        <v>N/A</v>
      </c>
      <c r="Q229" s="152" t="str">
        <f t="shared" si="28"/>
        <v>N/A</v>
      </c>
      <c r="R229" s="153" t="str">
        <f t="shared" si="29"/>
        <v>N/A</v>
      </c>
      <c r="S229" s="147" t="str" cm="1">
        <f t="array" ref="S229">IFERROR(INDEX($G$9:$G$54,MATCH($E229,$A$9:$A$54,0),0),"N/A")</f>
        <v>N/A</v>
      </c>
      <c r="T229" s="151" t="str" cm="1">
        <f t="array" ref="T229">IFERROR(INDEX($H$9:$H$54,MATCH($E229,$A$9:$A$54,0),0),"N/A")</f>
        <v>N/A</v>
      </c>
      <c r="U229" s="152" t="str">
        <f t="shared" si="22"/>
        <v>N/A</v>
      </c>
      <c r="V229" s="153" t="str">
        <f t="shared" si="23"/>
        <v>N/A</v>
      </c>
      <c r="W229" s="147" t="str" cm="1">
        <f t="array" ref="W229">IFERROR(INDEX($I$9:$I$54,MATCH($E229,$A$9:$A$54,0),0),"N/A")</f>
        <v>N/A</v>
      </c>
      <c r="X229" s="147" t="str" cm="1">
        <f t="array" ref="X229">IFERROR(INDEX($J$9:$J$54,MATCH($E229,$A$9:$A$54,0),0),"N/A")</f>
        <v>N/A</v>
      </c>
      <c r="Y229" s="152" t="str">
        <f t="shared" si="24"/>
        <v>N/A</v>
      </c>
      <c r="Z229" s="153" t="str">
        <f t="shared" si="25"/>
        <v>N/A</v>
      </c>
      <c r="AA229" s="70" t="str">
        <f>IFERROR(VLOOKUP('Input 1 - Schedule 1'!N176,'Input 1 - Schedule 1'!$I$7:$L$1009,4,FALSE),"")</f>
        <v/>
      </c>
      <c r="AB229" s="70"/>
      <c r="AS229" s="84" t="s">
        <v>20</v>
      </c>
    </row>
    <row r="230" spans="1:45" x14ac:dyDescent="0.3">
      <c r="A230" s="93">
        <f t="shared" si="9"/>
        <v>168</v>
      </c>
      <c r="B230" s="145">
        <f>'Input 2 - Inventory'!C175</f>
        <v>0</v>
      </c>
      <c r="C230" s="146">
        <f>'Input 1 - Schedule 1'!G177</f>
        <v>0</v>
      </c>
      <c r="D230" s="146" t="str">
        <f>IF(OR(LEFT(E230,5)= "Asset",LEFT(E230,5)="Other"),"N/A",'Input 1 - Schedule 1'!G177 &amp; " (Ins/Bank)")</f>
        <v>0 (Ins/Bank)</v>
      </c>
      <c r="E230" s="147">
        <f>'Input 2 - Inventory'!F175</f>
        <v>0</v>
      </c>
      <c r="F230" s="148" t="str">
        <f>'Input 2 - Inventory'!W175</f>
        <v/>
      </c>
      <c r="G230" s="148">
        <f>'Input 2 - Inventory'!R175</f>
        <v>0</v>
      </c>
      <c r="H230" s="148">
        <f>'Input 2 - Inventory'!AH175</f>
        <v>0</v>
      </c>
      <c r="I230" s="149">
        <f>'Input 2 - Inventory'!L175</f>
        <v>0</v>
      </c>
      <c r="J230" s="150">
        <f>'Input 2 - Inventory'!AB175</f>
        <v>0</v>
      </c>
      <c r="K230" s="147" t="str" cm="1">
        <f t="array" ref="K230">IFERROR(INDEX($C$9:$C$54,MATCH($E230,$A$9:$A$54,0),0),"N/A")</f>
        <v>N/A</v>
      </c>
      <c r="L230" s="151" t="str" cm="1">
        <f t="array" ref="L230">IFERROR(INDEX($D$9:$D$54,MATCH($E230,$A$9:$A$54,0),0),"N/A")</f>
        <v>N/A</v>
      </c>
      <c r="M230" s="152" t="str">
        <f t="shared" si="26"/>
        <v>N/A</v>
      </c>
      <c r="N230" s="153" t="str">
        <f t="shared" si="27"/>
        <v>N/A</v>
      </c>
      <c r="O230" s="147" t="str" cm="1">
        <f t="array" ref="O230">IFERROR(INDEX($E$9:$E$54,MATCH($E230,$A$9:$A$54,0),0),"N/A")</f>
        <v>N/A</v>
      </c>
      <c r="P230" s="151" t="str" cm="1">
        <f t="array" ref="P230">IFERROR(INDEX($F$9:$F$54,MATCH($E230,$A$9:$A$54,0),0),"N/A")</f>
        <v>N/A</v>
      </c>
      <c r="Q230" s="152" t="str">
        <f t="shared" si="28"/>
        <v>N/A</v>
      </c>
      <c r="R230" s="153" t="str">
        <f t="shared" si="29"/>
        <v>N/A</v>
      </c>
      <c r="S230" s="147" t="str" cm="1">
        <f t="array" ref="S230">IFERROR(INDEX($G$9:$G$54,MATCH($E230,$A$9:$A$54,0),0),"N/A")</f>
        <v>N/A</v>
      </c>
      <c r="T230" s="151" t="str" cm="1">
        <f t="array" ref="T230">IFERROR(INDEX($H$9:$H$54,MATCH($E230,$A$9:$A$54,0),0),"N/A")</f>
        <v>N/A</v>
      </c>
      <c r="U230" s="152" t="str">
        <f t="shared" si="22"/>
        <v>N/A</v>
      </c>
      <c r="V230" s="153" t="str">
        <f t="shared" si="23"/>
        <v>N/A</v>
      </c>
      <c r="W230" s="147" t="str" cm="1">
        <f t="array" ref="W230">IFERROR(INDEX($I$9:$I$54,MATCH($E230,$A$9:$A$54,0),0),"N/A")</f>
        <v>N/A</v>
      </c>
      <c r="X230" s="147" t="str" cm="1">
        <f t="array" ref="X230">IFERROR(INDEX($J$9:$J$54,MATCH($E230,$A$9:$A$54,0),0),"N/A")</f>
        <v>N/A</v>
      </c>
      <c r="Y230" s="152" t="str">
        <f t="shared" si="24"/>
        <v>N/A</v>
      </c>
      <c r="Z230" s="153" t="str">
        <f t="shared" si="25"/>
        <v>N/A</v>
      </c>
      <c r="AA230" s="70" t="str">
        <f>IFERROR(VLOOKUP('Input 1 - Schedule 1'!N177,'Input 1 - Schedule 1'!$I$7:$L$1009,4,FALSE),"")</f>
        <v/>
      </c>
      <c r="AB230" s="70"/>
      <c r="AS230" s="84" t="s">
        <v>20</v>
      </c>
    </row>
    <row r="231" spans="1:45" x14ac:dyDescent="0.3">
      <c r="A231" s="93">
        <f t="shared" si="9"/>
        <v>169</v>
      </c>
      <c r="B231" s="145">
        <f>'Input 2 - Inventory'!C176</f>
        <v>0</v>
      </c>
      <c r="C231" s="146">
        <f>'Input 1 - Schedule 1'!G178</f>
        <v>0</v>
      </c>
      <c r="D231" s="146" t="str">
        <f>IF(OR(LEFT(E231,5)= "Asset",LEFT(E231,5)="Other"),"N/A",'Input 1 - Schedule 1'!G178 &amp; " (Ins/Bank)")</f>
        <v>0 (Ins/Bank)</v>
      </c>
      <c r="E231" s="147">
        <f>'Input 2 - Inventory'!F176</f>
        <v>0</v>
      </c>
      <c r="F231" s="148" t="str">
        <f>'Input 2 - Inventory'!W176</f>
        <v/>
      </c>
      <c r="G231" s="148">
        <f>'Input 2 - Inventory'!R176</f>
        <v>0</v>
      </c>
      <c r="H231" s="148">
        <f>'Input 2 - Inventory'!AH176</f>
        <v>0</v>
      </c>
      <c r="I231" s="149">
        <f>'Input 2 - Inventory'!L176</f>
        <v>0</v>
      </c>
      <c r="J231" s="150">
        <f>'Input 2 - Inventory'!AB176</f>
        <v>0</v>
      </c>
      <c r="K231" s="147" t="str" cm="1">
        <f t="array" ref="K231">IFERROR(INDEX($C$9:$C$54,MATCH($E231,$A$9:$A$54,0),0),"N/A")</f>
        <v>N/A</v>
      </c>
      <c r="L231" s="151" t="str" cm="1">
        <f t="array" ref="L231">IFERROR(INDEX($D$9:$D$54,MATCH($E231,$A$9:$A$54,0),0),"N/A")</f>
        <v>N/A</v>
      </c>
      <c r="M231" s="152" t="str">
        <f t="shared" si="26"/>
        <v>N/A</v>
      </c>
      <c r="N231" s="153" t="str">
        <f t="shared" si="27"/>
        <v>N/A</v>
      </c>
      <c r="O231" s="147" t="str" cm="1">
        <f t="array" ref="O231">IFERROR(INDEX($E$9:$E$54,MATCH($E231,$A$9:$A$54,0),0),"N/A")</f>
        <v>N/A</v>
      </c>
      <c r="P231" s="151" t="str" cm="1">
        <f t="array" ref="P231">IFERROR(INDEX($F$9:$F$54,MATCH($E231,$A$9:$A$54,0),0),"N/A")</f>
        <v>N/A</v>
      </c>
      <c r="Q231" s="152" t="str">
        <f t="shared" si="28"/>
        <v>N/A</v>
      </c>
      <c r="R231" s="153" t="str">
        <f t="shared" si="29"/>
        <v>N/A</v>
      </c>
      <c r="S231" s="147" t="str" cm="1">
        <f t="array" ref="S231">IFERROR(INDEX($G$9:$G$54,MATCH($E231,$A$9:$A$54,0),0),"N/A")</f>
        <v>N/A</v>
      </c>
      <c r="T231" s="151" t="str" cm="1">
        <f t="array" ref="T231">IFERROR(INDEX($H$9:$H$54,MATCH($E231,$A$9:$A$54,0),0),"N/A")</f>
        <v>N/A</v>
      </c>
      <c r="U231" s="152" t="str">
        <f t="shared" si="22"/>
        <v>N/A</v>
      </c>
      <c r="V231" s="153" t="str">
        <f t="shared" si="23"/>
        <v>N/A</v>
      </c>
      <c r="W231" s="147" t="str" cm="1">
        <f t="array" ref="W231">IFERROR(INDEX($I$9:$I$54,MATCH($E231,$A$9:$A$54,0),0),"N/A")</f>
        <v>N/A</v>
      </c>
      <c r="X231" s="147" t="str" cm="1">
        <f t="array" ref="X231">IFERROR(INDEX($J$9:$J$54,MATCH($E231,$A$9:$A$54,0),0),"N/A")</f>
        <v>N/A</v>
      </c>
      <c r="Y231" s="152" t="str">
        <f t="shared" si="24"/>
        <v>N/A</v>
      </c>
      <c r="Z231" s="153" t="str">
        <f t="shared" si="25"/>
        <v>N/A</v>
      </c>
      <c r="AA231" s="70" t="str">
        <f>IFERROR(VLOOKUP('Input 1 - Schedule 1'!N178,'Input 1 - Schedule 1'!$I$7:$L$1009,4,FALSE),"")</f>
        <v/>
      </c>
      <c r="AB231" s="70"/>
      <c r="AS231" s="84" t="s">
        <v>20</v>
      </c>
    </row>
    <row r="232" spans="1:45" x14ac:dyDescent="0.3">
      <c r="A232" s="93">
        <f t="shared" si="9"/>
        <v>170</v>
      </c>
      <c r="B232" s="145">
        <f>'Input 2 - Inventory'!C177</f>
        <v>0</v>
      </c>
      <c r="C232" s="146">
        <f>'Input 1 - Schedule 1'!G179</f>
        <v>0</v>
      </c>
      <c r="D232" s="146" t="str">
        <f>IF(OR(LEFT(E232,5)= "Asset",LEFT(E232,5)="Other"),"N/A",'Input 1 - Schedule 1'!G179 &amp; " (Ins/Bank)")</f>
        <v>0 (Ins/Bank)</v>
      </c>
      <c r="E232" s="147">
        <f>'Input 2 - Inventory'!F177</f>
        <v>0</v>
      </c>
      <c r="F232" s="148" t="str">
        <f>'Input 2 - Inventory'!W177</f>
        <v/>
      </c>
      <c r="G232" s="148">
        <f>'Input 2 - Inventory'!R177</f>
        <v>0</v>
      </c>
      <c r="H232" s="148">
        <f>'Input 2 - Inventory'!AH177</f>
        <v>0</v>
      </c>
      <c r="I232" s="149">
        <f>'Input 2 - Inventory'!L177</f>
        <v>0</v>
      </c>
      <c r="J232" s="150">
        <f>'Input 2 - Inventory'!AB177</f>
        <v>0</v>
      </c>
      <c r="K232" s="147" t="str" cm="1">
        <f t="array" ref="K232">IFERROR(INDEX($C$9:$C$54,MATCH($E232,$A$9:$A$54,0),0),"N/A")</f>
        <v>N/A</v>
      </c>
      <c r="L232" s="151" t="str" cm="1">
        <f t="array" ref="L232">IFERROR(INDEX($D$9:$D$54,MATCH($E232,$A$9:$A$54,0),0),"N/A")</f>
        <v>N/A</v>
      </c>
      <c r="M232" s="152" t="str">
        <f t="shared" si="26"/>
        <v>N/A</v>
      </c>
      <c r="N232" s="153" t="str">
        <f t="shared" si="27"/>
        <v>N/A</v>
      </c>
      <c r="O232" s="147" t="str" cm="1">
        <f t="array" ref="O232">IFERROR(INDEX($E$9:$E$54,MATCH($E232,$A$9:$A$54,0),0),"N/A")</f>
        <v>N/A</v>
      </c>
      <c r="P232" s="151" t="str" cm="1">
        <f t="array" ref="P232">IFERROR(INDEX($F$9:$F$54,MATCH($E232,$A$9:$A$54,0),0),"N/A")</f>
        <v>N/A</v>
      </c>
      <c r="Q232" s="152" t="str">
        <f t="shared" si="28"/>
        <v>N/A</v>
      </c>
      <c r="R232" s="153" t="str">
        <f t="shared" si="29"/>
        <v>N/A</v>
      </c>
      <c r="S232" s="147" t="str" cm="1">
        <f t="array" ref="S232">IFERROR(INDEX($G$9:$G$54,MATCH($E232,$A$9:$A$54,0),0),"N/A")</f>
        <v>N/A</v>
      </c>
      <c r="T232" s="151" t="str" cm="1">
        <f t="array" ref="T232">IFERROR(INDEX($H$9:$H$54,MATCH($E232,$A$9:$A$54,0),0),"N/A")</f>
        <v>N/A</v>
      </c>
      <c r="U232" s="152" t="str">
        <f t="shared" si="22"/>
        <v>N/A</v>
      </c>
      <c r="V232" s="153" t="str">
        <f t="shared" si="23"/>
        <v>N/A</v>
      </c>
      <c r="W232" s="147" t="str" cm="1">
        <f t="array" ref="W232">IFERROR(INDEX($I$9:$I$54,MATCH($E232,$A$9:$A$54,0),0),"N/A")</f>
        <v>N/A</v>
      </c>
      <c r="X232" s="147" t="str" cm="1">
        <f t="array" ref="X232">IFERROR(INDEX($J$9:$J$54,MATCH($E232,$A$9:$A$54,0),0),"N/A")</f>
        <v>N/A</v>
      </c>
      <c r="Y232" s="152" t="str">
        <f t="shared" si="24"/>
        <v>N/A</v>
      </c>
      <c r="Z232" s="153" t="str">
        <f t="shared" si="25"/>
        <v>N/A</v>
      </c>
      <c r="AA232" s="70" t="str">
        <f>IFERROR(VLOOKUP('Input 1 - Schedule 1'!N179,'Input 1 - Schedule 1'!$I$7:$L$1009,4,FALSE),"")</f>
        <v/>
      </c>
      <c r="AB232" s="70"/>
      <c r="AS232" s="84" t="s">
        <v>20</v>
      </c>
    </row>
    <row r="233" spans="1:45" x14ac:dyDescent="0.3">
      <c r="A233" s="93">
        <f t="shared" si="9"/>
        <v>171</v>
      </c>
      <c r="B233" s="145">
        <f>'Input 2 - Inventory'!C178</f>
        <v>0</v>
      </c>
      <c r="C233" s="146">
        <f>'Input 1 - Schedule 1'!G180</f>
        <v>0</v>
      </c>
      <c r="D233" s="146" t="str">
        <f>IF(OR(LEFT(E233,5)= "Asset",LEFT(E233,5)="Other"),"N/A",'Input 1 - Schedule 1'!G180 &amp; " (Ins/Bank)")</f>
        <v>0 (Ins/Bank)</v>
      </c>
      <c r="E233" s="147">
        <f>'Input 2 - Inventory'!F178</f>
        <v>0</v>
      </c>
      <c r="F233" s="148" t="str">
        <f>'Input 2 - Inventory'!W178</f>
        <v/>
      </c>
      <c r="G233" s="148">
        <f>'Input 2 - Inventory'!R178</f>
        <v>0</v>
      </c>
      <c r="H233" s="148">
        <f>'Input 2 - Inventory'!AH178</f>
        <v>0</v>
      </c>
      <c r="I233" s="149">
        <f>'Input 2 - Inventory'!L178</f>
        <v>0</v>
      </c>
      <c r="J233" s="150">
        <f>'Input 2 - Inventory'!AB178</f>
        <v>0</v>
      </c>
      <c r="K233" s="147" t="str" cm="1">
        <f t="array" ref="K233">IFERROR(INDEX($C$9:$C$54,MATCH($E233,$A$9:$A$54,0),0),"N/A")</f>
        <v>N/A</v>
      </c>
      <c r="L233" s="151" t="str" cm="1">
        <f t="array" ref="L233">IFERROR(INDEX($D$9:$D$54,MATCH($E233,$A$9:$A$54,0),0),"N/A")</f>
        <v>N/A</v>
      </c>
      <c r="M233" s="152" t="str">
        <f t="shared" si="26"/>
        <v>N/A</v>
      </c>
      <c r="N233" s="153" t="str">
        <f t="shared" si="27"/>
        <v>N/A</v>
      </c>
      <c r="O233" s="147" t="str" cm="1">
        <f t="array" ref="O233">IFERROR(INDEX($E$9:$E$54,MATCH($E233,$A$9:$A$54,0),0),"N/A")</f>
        <v>N/A</v>
      </c>
      <c r="P233" s="151" t="str" cm="1">
        <f t="array" ref="P233">IFERROR(INDEX($F$9:$F$54,MATCH($E233,$A$9:$A$54,0),0),"N/A")</f>
        <v>N/A</v>
      </c>
      <c r="Q233" s="152" t="str">
        <f t="shared" si="28"/>
        <v>N/A</v>
      </c>
      <c r="R233" s="153" t="str">
        <f t="shared" si="29"/>
        <v>N/A</v>
      </c>
      <c r="S233" s="147" t="str" cm="1">
        <f t="array" ref="S233">IFERROR(INDEX($G$9:$G$54,MATCH($E233,$A$9:$A$54,0),0),"N/A")</f>
        <v>N/A</v>
      </c>
      <c r="T233" s="151" t="str" cm="1">
        <f t="array" ref="T233">IFERROR(INDEX($H$9:$H$54,MATCH($E233,$A$9:$A$54,0),0),"N/A")</f>
        <v>N/A</v>
      </c>
      <c r="U233" s="152" t="str">
        <f t="shared" si="22"/>
        <v>N/A</v>
      </c>
      <c r="V233" s="153" t="str">
        <f t="shared" si="23"/>
        <v>N/A</v>
      </c>
      <c r="W233" s="147" t="str" cm="1">
        <f t="array" ref="W233">IFERROR(INDEX($I$9:$I$54,MATCH($E233,$A$9:$A$54,0),0),"N/A")</f>
        <v>N/A</v>
      </c>
      <c r="X233" s="147" t="str" cm="1">
        <f t="array" ref="X233">IFERROR(INDEX($J$9:$J$54,MATCH($E233,$A$9:$A$54,0),0),"N/A")</f>
        <v>N/A</v>
      </c>
      <c r="Y233" s="152" t="str">
        <f t="shared" si="24"/>
        <v>N/A</v>
      </c>
      <c r="Z233" s="153" t="str">
        <f t="shared" si="25"/>
        <v>N/A</v>
      </c>
      <c r="AA233" s="70" t="str">
        <f>IFERROR(VLOOKUP('Input 1 - Schedule 1'!N180,'Input 1 - Schedule 1'!$I$7:$L$1009,4,FALSE),"")</f>
        <v/>
      </c>
      <c r="AB233" s="70"/>
      <c r="AS233" s="84" t="s">
        <v>20</v>
      </c>
    </row>
    <row r="234" spans="1:45" x14ac:dyDescent="0.3">
      <c r="A234" s="93">
        <f t="shared" si="9"/>
        <v>172</v>
      </c>
      <c r="B234" s="145">
        <f>'Input 2 - Inventory'!C179</f>
        <v>0</v>
      </c>
      <c r="C234" s="146">
        <f>'Input 1 - Schedule 1'!G181</f>
        <v>0</v>
      </c>
      <c r="D234" s="146" t="str">
        <f>IF(OR(LEFT(E234,5)= "Asset",LEFT(E234,5)="Other"),"N/A",'Input 1 - Schedule 1'!G181 &amp; " (Ins/Bank)")</f>
        <v>0 (Ins/Bank)</v>
      </c>
      <c r="E234" s="147">
        <f>'Input 2 - Inventory'!F179</f>
        <v>0</v>
      </c>
      <c r="F234" s="148" t="str">
        <f>'Input 2 - Inventory'!W179</f>
        <v/>
      </c>
      <c r="G234" s="148">
        <f>'Input 2 - Inventory'!R179</f>
        <v>0</v>
      </c>
      <c r="H234" s="148">
        <f>'Input 2 - Inventory'!AH179</f>
        <v>0</v>
      </c>
      <c r="I234" s="149">
        <f>'Input 2 - Inventory'!L179</f>
        <v>0</v>
      </c>
      <c r="J234" s="150">
        <f>'Input 2 - Inventory'!AB179</f>
        <v>0</v>
      </c>
      <c r="K234" s="147" t="str" cm="1">
        <f t="array" ref="K234">IFERROR(INDEX($C$9:$C$54,MATCH($E234,$A$9:$A$54,0),0),"N/A")</f>
        <v>N/A</v>
      </c>
      <c r="L234" s="151" t="str" cm="1">
        <f t="array" ref="L234">IFERROR(INDEX($D$9:$D$54,MATCH($E234,$A$9:$A$54,0),0),"N/A")</f>
        <v>N/A</v>
      </c>
      <c r="M234" s="152" t="str">
        <f t="shared" si="26"/>
        <v>N/A</v>
      </c>
      <c r="N234" s="153" t="str">
        <f t="shared" si="27"/>
        <v>N/A</v>
      </c>
      <c r="O234" s="147" t="str" cm="1">
        <f t="array" ref="O234">IFERROR(INDEX($E$9:$E$54,MATCH($E234,$A$9:$A$54,0),0),"N/A")</f>
        <v>N/A</v>
      </c>
      <c r="P234" s="151" t="str" cm="1">
        <f t="array" ref="P234">IFERROR(INDEX($F$9:$F$54,MATCH($E234,$A$9:$A$54,0),0),"N/A")</f>
        <v>N/A</v>
      </c>
      <c r="Q234" s="152" t="str">
        <f t="shared" si="28"/>
        <v>N/A</v>
      </c>
      <c r="R234" s="153" t="str">
        <f t="shared" si="29"/>
        <v>N/A</v>
      </c>
      <c r="S234" s="147" t="str" cm="1">
        <f t="array" ref="S234">IFERROR(INDEX($G$9:$G$54,MATCH($E234,$A$9:$A$54,0),0),"N/A")</f>
        <v>N/A</v>
      </c>
      <c r="T234" s="151" t="str" cm="1">
        <f t="array" ref="T234">IFERROR(INDEX($H$9:$H$54,MATCH($E234,$A$9:$A$54,0),0),"N/A")</f>
        <v>N/A</v>
      </c>
      <c r="U234" s="152" t="str">
        <f t="shared" si="22"/>
        <v>N/A</v>
      </c>
      <c r="V234" s="153" t="str">
        <f t="shared" si="23"/>
        <v>N/A</v>
      </c>
      <c r="W234" s="147" t="str" cm="1">
        <f t="array" ref="W234">IFERROR(INDEX($I$9:$I$54,MATCH($E234,$A$9:$A$54,0),0),"N/A")</f>
        <v>N/A</v>
      </c>
      <c r="X234" s="147" t="str" cm="1">
        <f t="array" ref="X234">IFERROR(INDEX($J$9:$J$54,MATCH($E234,$A$9:$A$54,0),0),"N/A")</f>
        <v>N/A</v>
      </c>
      <c r="Y234" s="152" t="str">
        <f t="shared" si="24"/>
        <v>N/A</v>
      </c>
      <c r="Z234" s="153" t="str">
        <f t="shared" si="25"/>
        <v>N/A</v>
      </c>
      <c r="AA234" s="70" t="str">
        <f>IFERROR(VLOOKUP('Input 1 - Schedule 1'!N181,'Input 1 - Schedule 1'!$I$7:$L$1009,4,FALSE),"")</f>
        <v/>
      </c>
      <c r="AB234" s="70"/>
      <c r="AS234" s="84" t="s">
        <v>20</v>
      </c>
    </row>
    <row r="235" spans="1:45" x14ac:dyDescent="0.3">
      <c r="A235" s="93">
        <f t="shared" si="9"/>
        <v>173</v>
      </c>
      <c r="B235" s="145">
        <f>'Input 2 - Inventory'!C180</f>
        <v>0</v>
      </c>
      <c r="C235" s="146">
        <f>'Input 1 - Schedule 1'!G182</f>
        <v>0</v>
      </c>
      <c r="D235" s="146" t="str">
        <f>IF(OR(LEFT(E235,5)= "Asset",LEFT(E235,5)="Other"),"N/A",'Input 1 - Schedule 1'!G182 &amp; " (Ins/Bank)")</f>
        <v>0 (Ins/Bank)</v>
      </c>
      <c r="E235" s="147">
        <f>'Input 2 - Inventory'!F180</f>
        <v>0</v>
      </c>
      <c r="F235" s="148" t="str">
        <f>'Input 2 - Inventory'!W180</f>
        <v/>
      </c>
      <c r="G235" s="148">
        <f>'Input 2 - Inventory'!R180</f>
        <v>0</v>
      </c>
      <c r="H235" s="148">
        <f>'Input 2 - Inventory'!AH180</f>
        <v>0</v>
      </c>
      <c r="I235" s="149">
        <f>'Input 2 - Inventory'!L180</f>
        <v>0</v>
      </c>
      <c r="J235" s="150">
        <f>'Input 2 - Inventory'!AB180</f>
        <v>0</v>
      </c>
      <c r="K235" s="147" t="str" cm="1">
        <f t="array" ref="K235">IFERROR(INDEX($C$9:$C$54,MATCH($E235,$A$9:$A$54,0),0),"N/A")</f>
        <v>N/A</v>
      </c>
      <c r="L235" s="151" t="str" cm="1">
        <f t="array" ref="L235">IFERROR(INDEX($D$9:$D$54,MATCH($E235,$A$9:$A$54,0),0),"N/A")</f>
        <v>N/A</v>
      </c>
      <c r="M235" s="152" t="str">
        <f t="shared" si="26"/>
        <v>N/A</v>
      </c>
      <c r="N235" s="153" t="str">
        <f t="shared" si="27"/>
        <v>N/A</v>
      </c>
      <c r="O235" s="147" t="str" cm="1">
        <f t="array" ref="O235">IFERROR(INDEX($E$9:$E$54,MATCH($E235,$A$9:$A$54,0),0),"N/A")</f>
        <v>N/A</v>
      </c>
      <c r="P235" s="151" t="str" cm="1">
        <f t="array" ref="P235">IFERROR(INDEX($F$9:$F$54,MATCH($E235,$A$9:$A$54,0),0),"N/A")</f>
        <v>N/A</v>
      </c>
      <c r="Q235" s="152" t="str">
        <f t="shared" si="28"/>
        <v>N/A</v>
      </c>
      <c r="R235" s="153" t="str">
        <f t="shared" si="29"/>
        <v>N/A</v>
      </c>
      <c r="S235" s="147" t="str" cm="1">
        <f t="array" ref="S235">IFERROR(INDEX($G$9:$G$54,MATCH($E235,$A$9:$A$54,0),0),"N/A")</f>
        <v>N/A</v>
      </c>
      <c r="T235" s="151" t="str" cm="1">
        <f t="array" ref="T235">IFERROR(INDEX($H$9:$H$54,MATCH($E235,$A$9:$A$54,0),0),"N/A")</f>
        <v>N/A</v>
      </c>
      <c r="U235" s="152" t="str">
        <f t="shared" si="22"/>
        <v>N/A</v>
      </c>
      <c r="V235" s="153" t="str">
        <f t="shared" si="23"/>
        <v>N/A</v>
      </c>
      <c r="W235" s="147" t="str" cm="1">
        <f t="array" ref="W235">IFERROR(INDEX($I$9:$I$54,MATCH($E235,$A$9:$A$54,0),0),"N/A")</f>
        <v>N/A</v>
      </c>
      <c r="X235" s="147" t="str" cm="1">
        <f t="array" ref="X235">IFERROR(INDEX($J$9:$J$54,MATCH($E235,$A$9:$A$54,0),0),"N/A")</f>
        <v>N/A</v>
      </c>
      <c r="Y235" s="152" t="str">
        <f t="shared" si="24"/>
        <v>N/A</v>
      </c>
      <c r="Z235" s="153" t="str">
        <f t="shared" si="25"/>
        <v>N/A</v>
      </c>
      <c r="AA235" s="70" t="str">
        <f>IFERROR(VLOOKUP('Input 1 - Schedule 1'!N182,'Input 1 - Schedule 1'!$I$7:$L$1009,4,FALSE),"")</f>
        <v/>
      </c>
      <c r="AB235" s="70"/>
      <c r="AS235" s="84" t="s">
        <v>20</v>
      </c>
    </row>
    <row r="236" spans="1:45" x14ac:dyDescent="0.3">
      <c r="A236" s="93">
        <f t="shared" si="9"/>
        <v>174</v>
      </c>
      <c r="B236" s="145">
        <f>'Input 2 - Inventory'!C181</f>
        <v>0</v>
      </c>
      <c r="C236" s="146">
        <f>'Input 1 - Schedule 1'!G183</f>
        <v>0</v>
      </c>
      <c r="D236" s="146" t="str">
        <f>IF(OR(LEFT(E236,5)= "Asset",LEFT(E236,5)="Other"),"N/A",'Input 1 - Schedule 1'!G183 &amp; " (Ins/Bank)")</f>
        <v>0 (Ins/Bank)</v>
      </c>
      <c r="E236" s="147">
        <f>'Input 2 - Inventory'!F181</f>
        <v>0</v>
      </c>
      <c r="F236" s="148" t="str">
        <f>'Input 2 - Inventory'!W181</f>
        <v/>
      </c>
      <c r="G236" s="148">
        <f>'Input 2 - Inventory'!R181</f>
        <v>0</v>
      </c>
      <c r="H236" s="148">
        <f>'Input 2 - Inventory'!AH181</f>
        <v>0</v>
      </c>
      <c r="I236" s="149">
        <f>'Input 2 - Inventory'!L181</f>
        <v>0</v>
      </c>
      <c r="J236" s="150">
        <f>'Input 2 - Inventory'!AB181</f>
        <v>0</v>
      </c>
      <c r="K236" s="147" t="str" cm="1">
        <f t="array" ref="K236">IFERROR(INDEX($C$9:$C$54,MATCH($E236,$A$9:$A$54,0),0),"N/A")</f>
        <v>N/A</v>
      </c>
      <c r="L236" s="151" t="str" cm="1">
        <f t="array" ref="L236">IFERROR(INDEX($D$9:$D$54,MATCH($E236,$A$9:$A$54,0),0),"N/A")</f>
        <v>N/A</v>
      </c>
      <c r="M236" s="152" t="str">
        <f t="shared" si="26"/>
        <v>N/A</v>
      </c>
      <c r="N236" s="153" t="str">
        <f t="shared" si="27"/>
        <v>N/A</v>
      </c>
      <c r="O236" s="147" t="str" cm="1">
        <f t="array" ref="O236">IFERROR(INDEX($E$9:$E$54,MATCH($E236,$A$9:$A$54,0),0),"N/A")</f>
        <v>N/A</v>
      </c>
      <c r="P236" s="151" t="str" cm="1">
        <f t="array" ref="P236">IFERROR(INDEX($F$9:$F$54,MATCH($E236,$A$9:$A$54,0),0),"N/A")</f>
        <v>N/A</v>
      </c>
      <c r="Q236" s="152" t="str">
        <f t="shared" si="28"/>
        <v>N/A</v>
      </c>
      <c r="R236" s="153" t="str">
        <f t="shared" si="29"/>
        <v>N/A</v>
      </c>
      <c r="S236" s="147" t="str" cm="1">
        <f t="array" ref="S236">IFERROR(INDEX($G$9:$G$54,MATCH($E236,$A$9:$A$54,0),0),"N/A")</f>
        <v>N/A</v>
      </c>
      <c r="T236" s="151" t="str" cm="1">
        <f t="array" ref="T236">IFERROR(INDEX($H$9:$H$54,MATCH($E236,$A$9:$A$54,0),0),"N/A")</f>
        <v>N/A</v>
      </c>
      <c r="U236" s="152" t="str">
        <f t="shared" si="22"/>
        <v>N/A</v>
      </c>
      <c r="V236" s="153" t="str">
        <f t="shared" si="23"/>
        <v>N/A</v>
      </c>
      <c r="W236" s="147" t="str" cm="1">
        <f t="array" ref="W236">IFERROR(INDEX($I$9:$I$54,MATCH($E236,$A$9:$A$54,0),0),"N/A")</f>
        <v>N/A</v>
      </c>
      <c r="X236" s="147" t="str" cm="1">
        <f t="array" ref="X236">IFERROR(INDEX($J$9:$J$54,MATCH($E236,$A$9:$A$54,0),0),"N/A")</f>
        <v>N/A</v>
      </c>
      <c r="Y236" s="152" t="str">
        <f t="shared" si="24"/>
        <v>N/A</v>
      </c>
      <c r="Z236" s="153" t="str">
        <f t="shared" si="25"/>
        <v>N/A</v>
      </c>
      <c r="AA236" s="70" t="str">
        <f>IFERROR(VLOOKUP('Input 1 - Schedule 1'!N183,'Input 1 - Schedule 1'!$I$7:$L$1009,4,FALSE),"")</f>
        <v/>
      </c>
      <c r="AB236" s="70"/>
      <c r="AS236" s="84" t="s">
        <v>20</v>
      </c>
    </row>
    <row r="237" spans="1:45" x14ac:dyDescent="0.3">
      <c r="A237" s="93">
        <f t="shared" si="9"/>
        <v>175</v>
      </c>
      <c r="B237" s="145">
        <f>'Input 2 - Inventory'!C182</f>
        <v>0</v>
      </c>
      <c r="C237" s="146">
        <f>'Input 1 - Schedule 1'!G184</f>
        <v>0</v>
      </c>
      <c r="D237" s="146" t="str">
        <f>IF(OR(LEFT(E237,5)= "Asset",LEFT(E237,5)="Other"),"N/A",'Input 1 - Schedule 1'!G184 &amp; " (Ins/Bank)")</f>
        <v>0 (Ins/Bank)</v>
      </c>
      <c r="E237" s="147">
        <f>'Input 2 - Inventory'!F182</f>
        <v>0</v>
      </c>
      <c r="F237" s="148" t="str">
        <f>'Input 2 - Inventory'!W182</f>
        <v/>
      </c>
      <c r="G237" s="148">
        <f>'Input 2 - Inventory'!R182</f>
        <v>0</v>
      </c>
      <c r="H237" s="148">
        <f>'Input 2 - Inventory'!AH182</f>
        <v>0</v>
      </c>
      <c r="I237" s="149">
        <f>'Input 2 - Inventory'!L182</f>
        <v>0</v>
      </c>
      <c r="J237" s="150">
        <f>'Input 2 - Inventory'!AB182</f>
        <v>0</v>
      </c>
      <c r="K237" s="147" t="str" cm="1">
        <f t="array" ref="K237">IFERROR(INDEX($C$9:$C$54,MATCH($E237,$A$9:$A$54,0),0),"N/A")</f>
        <v>N/A</v>
      </c>
      <c r="L237" s="151" t="str" cm="1">
        <f t="array" ref="L237">IFERROR(INDEX($D$9:$D$54,MATCH($E237,$A$9:$A$54,0),0),"N/A")</f>
        <v>N/A</v>
      </c>
      <c r="M237" s="152" t="str">
        <f t="shared" si="26"/>
        <v>N/A</v>
      </c>
      <c r="N237" s="153" t="str">
        <f t="shared" si="27"/>
        <v>N/A</v>
      </c>
      <c r="O237" s="147" t="str" cm="1">
        <f t="array" ref="O237">IFERROR(INDEX($E$9:$E$54,MATCH($E237,$A$9:$A$54,0),0),"N/A")</f>
        <v>N/A</v>
      </c>
      <c r="P237" s="151" t="str" cm="1">
        <f t="array" ref="P237">IFERROR(INDEX($F$9:$F$54,MATCH($E237,$A$9:$A$54,0),0),"N/A")</f>
        <v>N/A</v>
      </c>
      <c r="Q237" s="152" t="str">
        <f t="shared" si="28"/>
        <v>N/A</v>
      </c>
      <c r="R237" s="153" t="str">
        <f t="shared" si="29"/>
        <v>N/A</v>
      </c>
      <c r="S237" s="147" t="str" cm="1">
        <f t="array" ref="S237">IFERROR(INDEX($G$9:$G$54,MATCH($E237,$A$9:$A$54,0),0),"N/A")</f>
        <v>N/A</v>
      </c>
      <c r="T237" s="151" t="str" cm="1">
        <f t="array" ref="T237">IFERROR(INDEX($H$9:$H$54,MATCH($E237,$A$9:$A$54,0),0),"N/A")</f>
        <v>N/A</v>
      </c>
      <c r="U237" s="152" t="str">
        <f t="shared" si="22"/>
        <v>N/A</v>
      </c>
      <c r="V237" s="153" t="str">
        <f t="shared" si="23"/>
        <v>N/A</v>
      </c>
      <c r="W237" s="147" t="str" cm="1">
        <f t="array" ref="W237">IFERROR(INDEX($I$9:$I$54,MATCH($E237,$A$9:$A$54,0),0),"N/A")</f>
        <v>N/A</v>
      </c>
      <c r="X237" s="147" t="str" cm="1">
        <f t="array" ref="X237">IFERROR(INDEX($J$9:$J$54,MATCH($E237,$A$9:$A$54,0),0),"N/A")</f>
        <v>N/A</v>
      </c>
      <c r="Y237" s="152" t="str">
        <f t="shared" si="24"/>
        <v>N/A</v>
      </c>
      <c r="Z237" s="153" t="str">
        <f t="shared" si="25"/>
        <v>N/A</v>
      </c>
      <c r="AA237" s="70" t="str">
        <f>IFERROR(VLOOKUP('Input 1 - Schedule 1'!N184,'Input 1 - Schedule 1'!$I$7:$L$1009,4,FALSE),"")</f>
        <v/>
      </c>
      <c r="AB237" s="70"/>
      <c r="AS237" s="84" t="s">
        <v>20</v>
      </c>
    </row>
    <row r="238" spans="1:45" x14ac:dyDescent="0.3">
      <c r="A238" s="93">
        <f t="shared" si="9"/>
        <v>176</v>
      </c>
      <c r="B238" s="145">
        <f>'Input 2 - Inventory'!C183</f>
        <v>0</v>
      </c>
      <c r="C238" s="146">
        <f>'Input 1 - Schedule 1'!G185</f>
        <v>0</v>
      </c>
      <c r="D238" s="146" t="str">
        <f>IF(OR(LEFT(E238,5)= "Asset",LEFT(E238,5)="Other"),"N/A",'Input 1 - Schedule 1'!G185 &amp; " (Ins/Bank)")</f>
        <v>0 (Ins/Bank)</v>
      </c>
      <c r="E238" s="147">
        <f>'Input 2 - Inventory'!F183</f>
        <v>0</v>
      </c>
      <c r="F238" s="148" t="str">
        <f>'Input 2 - Inventory'!W183</f>
        <v/>
      </c>
      <c r="G238" s="148">
        <f>'Input 2 - Inventory'!R183</f>
        <v>0</v>
      </c>
      <c r="H238" s="148">
        <f>'Input 2 - Inventory'!AH183</f>
        <v>0</v>
      </c>
      <c r="I238" s="149">
        <f>'Input 2 - Inventory'!L183</f>
        <v>0</v>
      </c>
      <c r="J238" s="150">
        <f>'Input 2 - Inventory'!AB183</f>
        <v>0</v>
      </c>
      <c r="K238" s="147" t="str" cm="1">
        <f t="array" ref="K238">IFERROR(INDEX($C$9:$C$54,MATCH($E238,$A$9:$A$54,0),0),"N/A")</f>
        <v>N/A</v>
      </c>
      <c r="L238" s="151" t="str" cm="1">
        <f t="array" ref="L238">IFERROR(INDEX($D$9:$D$54,MATCH($E238,$A$9:$A$54,0),0),"N/A")</f>
        <v>N/A</v>
      </c>
      <c r="M238" s="152" t="str">
        <f t="shared" si="26"/>
        <v>N/A</v>
      </c>
      <c r="N238" s="153" t="str">
        <f t="shared" si="27"/>
        <v>N/A</v>
      </c>
      <c r="O238" s="147" t="str" cm="1">
        <f t="array" ref="O238">IFERROR(INDEX($E$9:$E$54,MATCH($E238,$A$9:$A$54,0),0),"N/A")</f>
        <v>N/A</v>
      </c>
      <c r="P238" s="151" t="str" cm="1">
        <f t="array" ref="P238">IFERROR(INDEX($F$9:$F$54,MATCH($E238,$A$9:$A$54,0),0),"N/A")</f>
        <v>N/A</v>
      </c>
      <c r="Q238" s="152" t="str">
        <f t="shared" si="28"/>
        <v>N/A</v>
      </c>
      <c r="R238" s="153" t="str">
        <f t="shared" si="29"/>
        <v>N/A</v>
      </c>
      <c r="S238" s="147" t="str" cm="1">
        <f t="array" ref="S238">IFERROR(INDEX($G$9:$G$54,MATCH($E238,$A$9:$A$54,0),0),"N/A")</f>
        <v>N/A</v>
      </c>
      <c r="T238" s="151" t="str" cm="1">
        <f t="array" ref="T238">IFERROR(INDEX($H$9:$H$54,MATCH($E238,$A$9:$A$54,0),0),"N/A")</f>
        <v>N/A</v>
      </c>
      <c r="U238" s="152" t="str">
        <f t="shared" si="22"/>
        <v>N/A</v>
      </c>
      <c r="V238" s="153" t="str">
        <f t="shared" si="23"/>
        <v>N/A</v>
      </c>
      <c r="W238" s="147" t="str" cm="1">
        <f t="array" ref="W238">IFERROR(INDEX($I$9:$I$54,MATCH($E238,$A$9:$A$54,0),0),"N/A")</f>
        <v>N/A</v>
      </c>
      <c r="X238" s="147" t="str" cm="1">
        <f t="array" ref="X238">IFERROR(INDEX($J$9:$J$54,MATCH($E238,$A$9:$A$54,0),0),"N/A")</f>
        <v>N/A</v>
      </c>
      <c r="Y238" s="152" t="str">
        <f t="shared" si="24"/>
        <v>N/A</v>
      </c>
      <c r="Z238" s="153" t="str">
        <f t="shared" si="25"/>
        <v>N/A</v>
      </c>
      <c r="AA238" s="70" t="str">
        <f>IFERROR(VLOOKUP('Input 1 - Schedule 1'!N185,'Input 1 - Schedule 1'!$I$7:$L$1009,4,FALSE),"")</f>
        <v/>
      </c>
      <c r="AB238" s="70"/>
      <c r="AS238" s="84" t="s">
        <v>20</v>
      </c>
    </row>
    <row r="239" spans="1:45" x14ac:dyDescent="0.3">
      <c r="A239" s="93">
        <f t="shared" si="9"/>
        <v>177</v>
      </c>
      <c r="B239" s="145">
        <f>'Input 2 - Inventory'!C184</f>
        <v>0</v>
      </c>
      <c r="C239" s="146">
        <f>'Input 1 - Schedule 1'!G186</f>
        <v>0</v>
      </c>
      <c r="D239" s="146" t="str">
        <f>IF(OR(LEFT(E239,5)= "Asset",LEFT(E239,5)="Other"),"N/A",'Input 1 - Schedule 1'!G186 &amp; " (Ins/Bank)")</f>
        <v>0 (Ins/Bank)</v>
      </c>
      <c r="E239" s="147">
        <f>'Input 2 - Inventory'!F184</f>
        <v>0</v>
      </c>
      <c r="F239" s="148" t="str">
        <f>'Input 2 - Inventory'!W184</f>
        <v/>
      </c>
      <c r="G239" s="148">
        <f>'Input 2 - Inventory'!R184</f>
        <v>0</v>
      </c>
      <c r="H239" s="148">
        <f>'Input 2 - Inventory'!AH184</f>
        <v>0</v>
      </c>
      <c r="I239" s="149">
        <f>'Input 2 - Inventory'!L184</f>
        <v>0</v>
      </c>
      <c r="J239" s="150">
        <f>'Input 2 - Inventory'!AB184</f>
        <v>0</v>
      </c>
      <c r="K239" s="147" t="str" cm="1">
        <f t="array" ref="K239">IFERROR(INDEX($C$9:$C$54,MATCH($E239,$A$9:$A$54,0),0),"N/A")</f>
        <v>N/A</v>
      </c>
      <c r="L239" s="151" t="str" cm="1">
        <f t="array" ref="L239">IFERROR(INDEX($D$9:$D$54,MATCH($E239,$A$9:$A$54,0),0),"N/A")</f>
        <v>N/A</v>
      </c>
      <c r="M239" s="152" t="str">
        <f t="shared" si="26"/>
        <v>N/A</v>
      </c>
      <c r="N239" s="153" t="str">
        <f t="shared" si="27"/>
        <v>N/A</v>
      </c>
      <c r="O239" s="147" t="str" cm="1">
        <f t="array" ref="O239">IFERROR(INDEX($E$9:$E$54,MATCH($E239,$A$9:$A$54,0),0),"N/A")</f>
        <v>N/A</v>
      </c>
      <c r="P239" s="151" t="str" cm="1">
        <f t="array" ref="P239">IFERROR(INDEX($F$9:$F$54,MATCH($E239,$A$9:$A$54,0),0),"N/A")</f>
        <v>N/A</v>
      </c>
      <c r="Q239" s="152" t="str">
        <f t="shared" si="28"/>
        <v>N/A</v>
      </c>
      <c r="R239" s="153" t="str">
        <f t="shared" si="29"/>
        <v>N/A</v>
      </c>
      <c r="S239" s="147" t="str" cm="1">
        <f t="array" ref="S239">IFERROR(INDEX($G$9:$G$54,MATCH($E239,$A$9:$A$54,0),0),"N/A")</f>
        <v>N/A</v>
      </c>
      <c r="T239" s="151" t="str" cm="1">
        <f t="array" ref="T239">IFERROR(INDEX($H$9:$H$54,MATCH($E239,$A$9:$A$54,0),0),"N/A")</f>
        <v>N/A</v>
      </c>
      <c r="U239" s="152" t="str">
        <f t="shared" si="22"/>
        <v>N/A</v>
      </c>
      <c r="V239" s="153" t="str">
        <f t="shared" si="23"/>
        <v>N/A</v>
      </c>
      <c r="W239" s="147" t="str" cm="1">
        <f t="array" ref="W239">IFERROR(INDEX($I$9:$I$54,MATCH($E239,$A$9:$A$54,0),0),"N/A")</f>
        <v>N/A</v>
      </c>
      <c r="X239" s="147" t="str" cm="1">
        <f t="array" ref="X239">IFERROR(INDEX($J$9:$J$54,MATCH($E239,$A$9:$A$54,0),0),"N/A")</f>
        <v>N/A</v>
      </c>
      <c r="Y239" s="152" t="str">
        <f t="shared" si="24"/>
        <v>N/A</v>
      </c>
      <c r="Z239" s="153" t="str">
        <f t="shared" si="25"/>
        <v>N/A</v>
      </c>
      <c r="AA239" s="70" t="str">
        <f>IFERROR(VLOOKUP('Input 1 - Schedule 1'!N186,'Input 1 - Schedule 1'!$I$7:$L$1009,4,FALSE),"")</f>
        <v/>
      </c>
      <c r="AB239" s="70"/>
      <c r="AS239" s="84" t="s">
        <v>20</v>
      </c>
    </row>
    <row r="240" spans="1:45" x14ac:dyDescent="0.3">
      <c r="A240" s="93">
        <f t="shared" si="9"/>
        <v>178</v>
      </c>
      <c r="B240" s="145">
        <f>'Input 2 - Inventory'!C185</f>
        <v>0</v>
      </c>
      <c r="C240" s="146">
        <f>'Input 1 - Schedule 1'!G187</f>
        <v>0</v>
      </c>
      <c r="D240" s="146" t="str">
        <f>IF(OR(LEFT(E240,5)= "Asset",LEFT(E240,5)="Other"),"N/A",'Input 1 - Schedule 1'!G187 &amp; " (Ins/Bank)")</f>
        <v>0 (Ins/Bank)</v>
      </c>
      <c r="E240" s="147">
        <f>'Input 2 - Inventory'!F185</f>
        <v>0</v>
      </c>
      <c r="F240" s="148" t="str">
        <f>'Input 2 - Inventory'!W185</f>
        <v/>
      </c>
      <c r="G240" s="148">
        <f>'Input 2 - Inventory'!R185</f>
        <v>0</v>
      </c>
      <c r="H240" s="148">
        <f>'Input 2 - Inventory'!AH185</f>
        <v>0</v>
      </c>
      <c r="I240" s="149">
        <f>'Input 2 - Inventory'!L185</f>
        <v>0</v>
      </c>
      <c r="J240" s="150">
        <f>'Input 2 - Inventory'!AB185</f>
        <v>0</v>
      </c>
      <c r="K240" s="147" t="str" cm="1">
        <f t="array" ref="K240">IFERROR(INDEX($C$9:$C$54,MATCH($E240,$A$9:$A$54,0),0),"N/A")</f>
        <v>N/A</v>
      </c>
      <c r="L240" s="151" t="str" cm="1">
        <f t="array" ref="L240">IFERROR(INDEX($D$9:$D$54,MATCH($E240,$A$9:$A$54,0),0),"N/A")</f>
        <v>N/A</v>
      </c>
      <c r="M240" s="152" t="str">
        <f t="shared" si="26"/>
        <v>N/A</v>
      </c>
      <c r="N240" s="153" t="str">
        <f t="shared" si="27"/>
        <v>N/A</v>
      </c>
      <c r="O240" s="147" t="str" cm="1">
        <f t="array" ref="O240">IFERROR(INDEX($E$9:$E$54,MATCH($E240,$A$9:$A$54,0),0),"N/A")</f>
        <v>N/A</v>
      </c>
      <c r="P240" s="151" t="str" cm="1">
        <f t="array" ref="P240">IFERROR(INDEX($F$9:$F$54,MATCH($E240,$A$9:$A$54,0),0),"N/A")</f>
        <v>N/A</v>
      </c>
      <c r="Q240" s="152" t="str">
        <f t="shared" si="28"/>
        <v>N/A</v>
      </c>
      <c r="R240" s="153" t="str">
        <f t="shared" si="29"/>
        <v>N/A</v>
      </c>
      <c r="S240" s="147" t="str" cm="1">
        <f t="array" ref="S240">IFERROR(INDEX($G$9:$G$54,MATCH($E240,$A$9:$A$54,0),0),"N/A")</f>
        <v>N/A</v>
      </c>
      <c r="T240" s="151" t="str" cm="1">
        <f t="array" ref="T240">IFERROR(INDEX($H$9:$H$54,MATCH($E240,$A$9:$A$54,0),0),"N/A")</f>
        <v>N/A</v>
      </c>
      <c r="U240" s="152" t="str">
        <f t="shared" si="22"/>
        <v>N/A</v>
      </c>
      <c r="V240" s="153" t="str">
        <f t="shared" si="23"/>
        <v>N/A</v>
      </c>
      <c r="W240" s="147" t="str" cm="1">
        <f t="array" ref="W240">IFERROR(INDEX($I$9:$I$54,MATCH($E240,$A$9:$A$54,0),0),"N/A")</f>
        <v>N/A</v>
      </c>
      <c r="X240" s="147" t="str" cm="1">
        <f t="array" ref="X240">IFERROR(INDEX($J$9:$J$54,MATCH($E240,$A$9:$A$54,0),0),"N/A")</f>
        <v>N/A</v>
      </c>
      <c r="Y240" s="152" t="str">
        <f t="shared" si="24"/>
        <v>N/A</v>
      </c>
      <c r="Z240" s="153" t="str">
        <f t="shared" si="25"/>
        <v>N/A</v>
      </c>
      <c r="AA240" s="70" t="str">
        <f>IFERROR(VLOOKUP('Input 1 - Schedule 1'!N187,'Input 1 - Schedule 1'!$I$7:$L$1009,4,FALSE),"")</f>
        <v/>
      </c>
      <c r="AB240" s="70"/>
      <c r="AS240" s="84" t="s">
        <v>20</v>
      </c>
    </row>
    <row r="241" spans="1:45" x14ac:dyDescent="0.3">
      <c r="A241" s="93">
        <f t="shared" si="9"/>
        <v>179</v>
      </c>
      <c r="B241" s="145">
        <f>'Input 2 - Inventory'!C186</f>
        <v>0</v>
      </c>
      <c r="C241" s="146">
        <f>'Input 1 - Schedule 1'!G188</f>
        <v>0</v>
      </c>
      <c r="D241" s="146" t="str">
        <f>IF(OR(LEFT(E241,5)= "Asset",LEFT(E241,5)="Other"),"N/A",'Input 1 - Schedule 1'!G188 &amp; " (Ins/Bank)")</f>
        <v>0 (Ins/Bank)</v>
      </c>
      <c r="E241" s="147">
        <f>'Input 2 - Inventory'!F186</f>
        <v>0</v>
      </c>
      <c r="F241" s="148" t="str">
        <f>'Input 2 - Inventory'!W186</f>
        <v/>
      </c>
      <c r="G241" s="148">
        <f>'Input 2 - Inventory'!R186</f>
        <v>0</v>
      </c>
      <c r="H241" s="148">
        <f>'Input 2 - Inventory'!AH186</f>
        <v>0</v>
      </c>
      <c r="I241" s="149">
        <f>'Input 2 - Inventory'!L186</f>
        <v>0</v>
      </c>
      <c r="J241" s="150">
        <f>'Input 2 - Inventory'!AB186</f>
        <v>0</v>
      </c>
      <c r="K241" s="147" t="str" cm="1">
        <f t="array" ref="K241">IFERROR(INDEX($C$9:$C$54,MATCH($E241,$A$9:$A$54,0),0),"N/A")</f>
        <v>N/A</v>
      </c>
      <c r="L241" s="151" t="str" cm="1">
        <f t="array" ref="L241">IFERROR(INDEX($D$9:$D$54,MATCH($E241,$A$9:$A$54,0),0),"N/A")</f>
        <v>N/A</v>
      </c>
      <c r="M241" s="152" t="str">
        <f t="shared" si="26"/>
        <v>N/A</v>
      </c>
      <c r="N241" s="153" t="str">
        <f t="shared" si="27"/>
        <v>N/A</v>
      </c>
      <c r="O241" s="147" t="str" cm="1">
        <f t="array" ref="O241">IFERROR(INDEX($E$9:$E$54,MATCH($E241,$A$9:$A$54,0),0),"N/A")</f>
        <v>N/A</v>
      </c>
      <c r="P241" s="151" t="str" cm="1">
        <f t="array" ref="P241">IFERROR(INDEX($F$9:$F$54,MATCH($E241,$A$9:$A$54,0),0),"N/A")</f>
        <v>N/A</v>
      </c>
      <c r="Q241" s="152" t="str">
        <f t="shared" si="28"/>
        <v>N/A</v>
      </c>
      <c r="R241" s="153" t="str">
        <f t="shared" si="29"/>
        <v>N/A</v>
      </c>
      <c r="S241" s="147" t="str" cm="1">
        <f t="array" ref="S241">IFERROR(INDEX($G$9:$G$54,MATCH($E241,$A$9:$A$54,0),0),"N/A")</f>
        <v>N/A</v>
      </c>
      <c r="T241" s="151" t="str" cm="1">
        <f t="array" ref="T241">IFERROR(INDEX($H$9:$H$54,MATCH($E241,$A$9:$A$54,0),0),"N/A")</f>
        <v>N/A</v>
      </c>
      <c r="U241" s="152" t="str">
        <f t="shared" si="22"/>
        <v>N/A</v>
      </c>
      <c r="V241" s="153" t="str">
        <f t="shared" si="23"/>
        <v>N/A</v>
      </c>
      <c r="W241" s="147" t="str" cm="1">
        <f t="array" ref="W241">IFERROR(INDEX($I$9:$I$54,MATCH($E241,$A$9:$A$54,0),0),"N/A")</f>
        <v>N/A</v>
      </c>
      <c r="X241" s="147" t="str" cm="1">
        <f t="array" ref="X241">IFERROR(INDEX($J$9:$J$54,MATCH($E241,$A$9:$A$54,0),0),"N/A")</f>
        <v>N/A</v>
      </c>
      <c r="Y241" s="152" t="str">
        <f t="shared" si="24"/>
        <v>N/A</v>
      </c>
      <c r="Z241" s="153" t="str">
        <f t="shared" si="25"/>
        <v>N/A</v>
      </c>
      <c r="AA241" s="70" t="str">
        <f>IFERROR(VLOOKUP('Input 1 - Schedule 1'!N188,'Input 1 - Schedule 1'!$I$7:$L$1009,4,FALSE),"")</f>
        <v/>
      </c>
      <c r="AB241" s="70"/>
      <c r="AS241" s="84" t="s">
        <v>20</v>
      </c>
    </row>
    <row r="242" spans="1:45" x14ac:dyDescent="0.3">
      <c r="A242" s="93">
        <f t="shared" si="9"/>
        <v>180</v>
      </c>
      <c r="B242" s="145">
        <f>'Input 2 - Inventory'!C187</f>
        <v>0</v>
      </c>
      <c r="C242" s="146">
        <f>'Input 1 - Schedule 1'!G189</f>
        <v>0</v>
      </c>
      <c r="D242" s="146" t="str">
        <f>IF(OR(LEFT(E242,5)= "Asset",LEFT(E242,5)="Other"),"N/A",'Input 1 - Schedule 1'!G189 &amp; " (Ins/Bank)")</f>
        <v>0 (Ins/Bank)</v>
      </c>
      <c r="E242" s="147">
        <f>'Input 2 - Inventory'!F187</f>
        <v>0</v>
      </c>
      <c r="F242" s="148" t="str">
        <f>'Input 2 - Inventory'!W187</f>
        <v/>
      </c>
      <c r="G242" s="148">
        <f>'Input 2 - Inventory'!R187</f>
        <v>0</v>
      </c>
      <c r="H242" s="148">
        <f>'Input 2 - Inventory'!AH187</f>
        <v>0</v>
      </c>
      <c r="I242" s="149">
        <f>'Input 2 - Inventory'!L187</f>
        <v>0</v>
      </c>
      <c r="J242" s="150">
        <f>'Input 2 - Inventory'!AB187</f>
        <v>0</v>
      </c>
      <c r="K242" s="147" t="str" cm="1">
        <f t="array" ref="K242">IFERROR(INDEX($C$9:$C$54,MATCH($E242,$A$9:$A$54,0),0),"N/A")</f>
        <v>N/A</v>
      </c>
      <c r="L242" s="151" t="str" cm="1">
        <f t="array" ref="L242">IFERROR(INDEX($D$9:$D$54,MATCH($E242,$A$9:$A$54,0),0),"N/A")</f>
        <v>N/A</v>
      </c>
      <c r="M242" s="152" t="str">
        <f t="shared" si="26"/>
        <v>N/A</v>
      </c>
      <c r="N242" s="153" t="str">
        <f t="shared" si="27"/>
        <v>N/A</v>
      </c>
      <c r="O242" s="147" t="str" cm="1">
        <f t="array" ref="O242">IFERROR(INDEX($E$9:$E$54,MATCH($E242,$A$9:$A$54,0),0),"N/A")</f>
        <v>N/A</v>
      </c>
      <c r="P242" s="151" t="str" cm="1">
        <f t="array" ref="P242">IFERROR(INDEX($F$9:$F$54,MATCH($E242,$A$9:$A$54,0),0),"N/A")</f>
        <v>N/A</v>
      </c>
      <c r="Q242" s="152" t="str">
        <f t="shared" si="28"/>
        <v>N/A</v>
      </c>
      <c r="R242" s="153" t="str">
        <f t="shared" si="29"/>
        <v>N/A</v>
      </c>
      <c r="S242" s="147" t="str" cm="1">
        <f t="array" ref="S242">IFERROR(INDEX($G$9:$G$54,MATCH($E242,$A$9:$A$54,0),0),"N/A")</f>
        <v>N/A</v>
      </c>
      <c r="T242" s="151" t="str" cm="1">
        <f t="array" ref="T242">IFERROR(INDEX($H$9:$H$54,MATCH($E242,$A$9:$A$54,0),0),"N/A")</f>
        <v>N/A</v>
      </c>
      <c r="U242" s="152" t="str">
        <f t="shared" si="22"/>
        <v>N/A</v>
      </c>
      <c r="V242" s="153" t="str">
        <f t="shared" si="23"/>
        <v>N/A</v>
      </c>
      <c r="W242" s="147" t="str" cm="1">
        <f t="array" ref="W242">IFERROR(INDEX($I$9:$I$54,MATCH($E242,$A$9:$A$54,0),0),"N/A")</f>
        <v>N/A</v>
      </c>
      <c r="X242" s="147" t="str" cm="1">
        <f t="array" ref="X242">IFERROR(INDEX($J$9:$J$54,MATCH($E242,$A$9:$A$54,0),0),"N/A")</f>
        <v>N/A</v>
      </c>
      <c r="Y242" s="152" t="str">
        <f t="shared" si="24"/>
        <v>N/A</v>
      </c>
      <c r="Z242" s="153" t="str">
        <f t="shared" si="25"/>
        <v>N/A</v>
      </c>
      <c r="AA242" s="70" t="str">
        <f>IFERROR(VLOOKUP('Input 1 - Schedule 1'!N189,'Input 1 - Schedule 1'!$I$7:$L$1009,4,FALSE),"")</f>
        <v/>
      </c>
      <c r="AB242" s="70"/>
      <c r="AS242" s="84" t="s">
        <v>20</v>
      </c>
    </row>
    <row r="243" spans="1:45" x14ac:dyDescent="0.3">
      <c r="A243" s="93">
        <f t="shared" si="9"/>
        <v>181</v>
      </c>
      <c r="B243" s="145">
        <f>'Input 2 - Inventory'!C188</f>
        <v>0</v>
      </c>
      <c r="C243" s="146">
        <f>'Input 1 - Schedule 1'!G190</f>
        <v>0</v>
      </c>
      <c r="D243" s="146" t="str">
        <f>IF(OR(LEFT(E243,5)= "Asset",LEFT(E243,5)="Other"),"N/A",'Input 1 - Schedule 1'!G190 &amp; " (Ins/Bank)")</f>
        <v>0 (Ins/Bank)</v>
      </c>
      <c r="E243" s="147">
        <f>'Input 2 - Inventory'!F188</f>
        <v>0</v>
      </c>
      <c r="F243" s="148" t="str">
        <f>'Input 2 - Inventory'!W188</f>
        <v/>
      </c>
      <c r="G243" s="148">
        <f>'Input 2 - Inventory'!R188</f>
        <v>0</v>
      </c>
      <c r="H243" s="148">
        <f>'Input 2 - Inventory'!AH188</f>
        <v>0</v>
      </c>
      <c r="I243" s="149">
        <f>'Input 2 - Inventory'!L188</f>
        <v>0</v>
      </c>
      <c r="J243" s="150">
        <f>'Input 2 - Inventory'!AB188</f>
        <v>0</v>
      </c>
      <c r="K243" s="147" t="str" cm="1">
        <f t="array" ref="K243">IFERROR(INDEX($C$9:$C$54,MATCH($E243,$A$9:$A$54,0),0),"N/A")</f>
        <v>N/A</v>
      </c>
      <c r="L243" s="151" t="str" cm="1">
        <f t="array" ref="L243">IFERROR(INDEX($D$9:$D$54,MATCH($E243,$A$9:$A$54,0),0),"N/A")</f>
        <v>N/A</v>
      </c>
      <c r="M243" s="152" t="str">
        <f t="shared" si="26"/>
        <v>N/A</v>
      </c>
      <c r="N243" s="153" t="str">
        <f t="shared" si="27"/>
        <v>N/A</v>
      </c>
      <c r="O243" s="147" t="str" cm="1">
        <f t="array" ref="O243">IFERROR(INDEX($E$9:$E$54,MATCH($E243,$A$9:$A$54,0),0),"N/A")</f>
        <v>N/A</v>
      </c>
      <c r="P243" s="151" t="str" cm="1">
        <f t="array" ref="P243">IFERROR(INDEX($F$9:$F$54,MATCH($E243,$A$9:$A$54,0),0),"N/A")</f>
        <v>N/A</v>
      </c>
      <c r="Q243" s="152" t="str">
        <f t="shared" si="28"/>
        <v>N/A</v>
      </c>
      <c r="R243" s="153" t="str">
        <f t="shared" si="29"/>
        <v>N/A</v>
      </c>
      <c r="S243" s="147" t="str" cm="1">
        <f t="array" ref="S243">IFERROR(INDEX($G$9:$G$54,MATCH($E243,$A$9:$A$54,0),0),"N/A")</f>
        <v>N/A</v>
      </c>
      <c r="T243" s="151" t="str" cm="1">
        <f t="array" ref="T243">IFERROR(INDEX($H$9:$H$54,MATCH($E243,$A$9:$A$54,0),0),"N/A")</f>
        <v>N/A</v>
      </c>
      <c r="U243" s="152" t="str">
        <f t="shared" si="22"/>
        <v>N/A</v>
      </c>
      <c r="V243" s="153" t="str">
        <f t="shared" si="23"/>
        <v>N/A</v>
      </c>
      <c r="W243" s="147" t="str" cm="1">
        <f t="array" ref="W243">IFERROR(INDEX($I$9:$I$54,MATCH($E243,$A$9:$A$54,0),0),"N/A")</f>
        <v>N/A</v>
      </c>
      <c r="X243" s="147" t="str" cm="1">
        <f t="array" ref="X243">IFERROR(INDEX($J$9:$J$54,MATCH($E243,$A$9:$A$54,0),0),"N/A")</f>
        <v>N/A</v>
      </c>
      <c r="Y243" s="152" t="str">
        <f t="shared" si="24"/>
        <v>N/A</v>
      </c>
      <c r="Z243" s="153" t="str">
        <f t="shared" si="25"/>
        <v>N/A</v>
      </c>
      <c r="AA243" s="70" t="str">
        <f>IFERROR(VLOOKUP('Input 1 - Schedule 1'!N190,'Input 1 - Schedule 1'!$I$7:$L$1009,4,FALSE),"")</f>
        <v/>
      </c>
      <c r="AB243" s="70"/>
      <c r="AS243" s="84" t="s">
        <v>20</v>
      </c>
    </row>
    <row r="244" spans="1:45" x14ac:dyDescent="0.3">
      <c r="A244" s="93">
        <f t="shared" si="9"/>
        <v>182</v>
      </c>
      <c r="B244" s="145">
        <f>'Input 2 - Inventory'!C189</f>
        <v>0</v>
      </c>
      <c r="C244" s="146">
        <f>'Input 1 - Schedule 1'!G191</f>
        <v>0</v>
      </c>
      <c r="D244" s="146" t="str">
        <f>IF(OR(LEFT(E244,5)= "Asset",LEFT(E244,5)="Other"),"N/A",'Input 1 - Schedule 1'!G191 &amp; " (Ins/Bank)")</f>
        <v>0 (Ins/Bank)</v>
      </c>
      <c r="E244" s="147">
        <f>'Input 2 - Inventory'!F189</f>
        <v>0</v>
      </c>
      <c r="F244" s="148" t="str">
        <f>'Input 2 - Inventory'!W189</f>
        <v/>
      </c>
      <c r="G244" s="148">
        <f>'Input 2 - Inventory'!R189</f>
        <v>0</v>
      </c>
      <c r="H244" s="148">
        <f>'Input 2 - Inventory'!AH189</f>
        <v>0</v>
      </c>
      <c r="I244" s="149">
        <f>'Input 2 - Inventory'!L189</f>
        <v>0</v>
      </c>
      <c r="J244" s="150">
        <f>'Input 2 - Inventory'!AB189</f>
        <v>0</v>
      </c>
      <c r="K244" s="147" t="str" cm="1">
        <f t="array" ref="K244">IFERROR(INDEX($C$9:$C$54,MATCH($E244,$A$9:$A$54,0),0),"N/A")</f>
        <v>N/A</v>
      </c>
      <c r="L244" s="151" t="str" cm="1">
        <f t="array" ref="L244">IFERROR(INDEX($D$9:$D$54,MATCH($E244,$A$9:$A$54,0),0),"N/A")</f>
        <v>N/A</v>
      </c>
      <c r="M244" s="152" t="str">
        <f t="shared" si="26"/>
        <v>N/A</v>
      </c>
      <c r="N244" s="153" t="str">
        <f t="shared" si="27"/>
        <v>N/A</v>
      </c>
      <c r="O244" s="147" t="str" cm="1">
        <f t="array" ref="O244">IFERROR(INDEX($E$9:$E$54,MATCH($E244,$A$9:$A$54,0),0),"N/A")</f>
        <v>N/A</v>
      </c>
      <c r="P244" s="151" t="str" cm="1">
        <f t="array" ref="P244">IFERROR(INDEX($F$9:$F$54,MATCH($E244,$A$9:$A$54,0),0),"N/A")</f>
        <v>N/A</v>
      </c>
      <c r="Q244" s="152" t="str">
        <f t="shared" si="28"/>
        <v>N/A</v>
      </c>
      <c r="R244" s="153" t="str">
        <f t="shared" si="29"/>
        <v>N/A</v>
      </c>
      <c r="S244" s="147" t="str" cm="1">
        <f t="array" ref="S244">IFERROR(INDEX($G$9:$G$54,MATCH($E244,$A$9:$A$54,0),0),"N/A")</f>
        <v>N/A</v>
      </c>
      <c r="T244" s="151" t="str" cm="1">
        <f t="array" ref="T244">IFERROR(INDEX($H$9:$H$54,MATCH($E244,$A$9:$A$54,0),0),"N/A")</f>
        <v>N/A</v>
      </c>
      <c r="U244" s="152" t="str">
        <f t="shared" si="22"/>
        <v>N/A</v>
      </c>
      <c r="V244" s="153" t="str">
        <f t="shared" si="23"/>
        <v>N/A</v>
      </c>
      <c r="W244" s="147" t="str" cm="1">
        <f t="array" ref="W244">IFERROR(INDEX($I$9:$I$54,MATCH($E244,$A$9:$A$54,0),0),"N/A")</f>
        <v>N/A</v>
      </c>
      <c r="X244" s="147" t="str" cm="1">
        <f t="array" ref="X244">IFERROR(INDEX($J$9:$J$54,MATCH($E244,$A$9:$A$54,0),0),"N/A")</f>
        <v>N/A</v>
      </c>
      <c r="Y244" s="152" t="str">
        <f t="shared" si="24"/>
        <v>N/A</v>
      </c>
      <c r="Z244" s="153" t="str">
        <f t="shared" si="25"/>
        <v>N/A</v>
      </c>
      <c r="AA244" s="70" t="str">
        <f>IFERROR(VLOOKUP('Input 1 - Schedule 1'!N191,'Input 1 - Schedule 1'!$I$7:$L$1009,4,FALSE),"")</f>
        <v/>
      </c>
      <c r="AB244" s="70"/>
      <c r="AS244" s="84" t="s">
        <v>20</v>
      </c>
    </row>
    <row r="245" spans="1:45" x14ac:dyDescent="0.3">
      <c r="A245" s="93">
        <f t="shared" si="9"/>
        <v>183</v>
      </c>
      <c r="B245" s="145">
        <f>'Input 2 - Inventory'!C190</f>
        <v>0</v>
      </c>
      <c r="C245" s="146">
        <f>'Input 1 - Schedule 1'!G192</f>
        <v>0</v>
      </c>
      <c r="D245" s="146" t="str">
        <f>IF(OR(LEFT(E245,5)= "Asset",LEFT(E245,5)="Other"),"N/A",'Input 1 - Schedule 1'!G192 &amp; " (Ins/Bank)")</f>
        <v>0 (Ins/Bank)</v>
      </c>
      <c r="E245" s="147">
        <f>'Input 2 - Inventory'!F190</f>
        <v>0</v>
      </c>
      <c r="F245" s="148" t="str">
        <f>'Input 2 - Inventory'!W190</f>
        <v/>
      </c>
      <c r="G245" s="148">
        <f>'Input 2 - Inventory'!R190</f>
        <v>0</v>
      </c>
      <c r="H245" s="148">
        <f>'Input 2 - Inventory'!AH190</f>
        <v>0</v>
      </c>
      <c r="I245" s="149">
        <f>'Input 2 - Inventory'!L190</f>
        <v>0</v>
      </c>
      <c r="J245" s="150">
        <f>'Input 2 - Inventory'!AB190</f>
        <v>0</v>
      </c>
      <c r="K245" s="147" t="str" cm="1">
        <f t="array" ref="K245">IFERROR(INDEX($C$9:$C$54,MATCH($E245,$A$9:$A$54,0),0),"N/A")</f>
        <v>N/A</v>
      </c>
      <c r="L245" s="151" t="str" cm="1">
        <f t="array" ref="L245">IFERROR(INDEX($D$9:$D$54,MATCH($E245,$A$9:$A$54,0),0),"N/A")</f>
        <v>N/A</v>
      </c>
      <c r="M245" s="152" t="str">
        <f t="shared" si="26"/>
        <v>N/A</v>
      </c>
      <c r="N245" s="153" t="str">
        <f t="shared" si="27"/>
        <v>N/A</v>
      </c>
      <c r="O245" s="147" t="str" cm="1">
        <f t="array" ref="O245">IFERROR(INDEX($E$9:$E$54,MATCH($E245,$A$9:$A$54,0),0),"N/A")</f>
        <v>N/A</v>
      </c>
      <c r="P245" s="151" t="str" cm="1">
        <f t="array" ref="P245">IFERROR(INDEX($F$9:$F$54,MATCH($E245,$A$9:$A$54,0),0),"N/A")</f>
        <v>N/A</v>
      </c>
      <c r="Q245" s="152" t="str">
        <f t="shared" si="28"/>
        <v>N/A</v>
      </c>
      <c r="R245" s="153" t="str">
        <f t="shared" si="29"/>
        <v>N/A</v>
      </c>
      <c r="S245" s="147" t="str" cm="1">
        <f t="array" ref="S245">IFERROR(INDEX($G$9:$G$54,MATCH($E245,$A$9:$A$54,0),0),"N/A")</f>
        <v>N/A</v>
      </c>
      <c r="T245" s="151" t="str" cm="1">
        <f t="array" ref="T245">IFERROR(INDEX($H$9:$H$54,MATCH($E245,$A$9:$A$54,0),0),"N/A")</f>
        <v>N/A</v>
      </c>
      <c r="U245" s="152" t="str">
        <f t="shared" si="22"/>
        <v>N/A</v>
      </c>
      <c r="V245" s="153" t="str">
        <f t="shared" si="23"/>
        <v>N/A</v>
      </c>
      <c r="W245" s="147" t="str" cm="1">
        <f t="array" ref="W245">IFERROR(INDEX($I$9:$I$54,MATCH($E245,$A$9:$A$54,0),0),"N/A")</f>
        <v>N/A</v>
      </c>
      <c r="X245" s="147" t="str" cm="1">
        <f t="array" ref="X245">IFERROR(INDEX($J$9:$J$54,MATCH($E245,$A$9:$A$54,0),0),"N/A")</f>
        <v>N/A</v>
      </c>
      <c r="Y245" s="152" t="str">
        <f t="shared" si="24"/>
        <v>N/A</v>
      </c>
      <c r="Z245" s="153" t="str">
        <f t="shared" si="25"/>
        <v>N/A</v>
      </c>
      <c r="AA245" s="70" t="str">
        <f>IFERROR(VLOOKUP('Input 1 - Schedule 1'!N192,'Input 1 - Schedule 1'!$I$7:$L$1009,4,FALSE),"")</f>
        <v/>
      </c>
      <c r="AB245" s="70"/>
      <c r="AS245" s="84" t="s">
        <v>20</v>
      </c>
    </row>
    <row r="246" spans="1:45" x14ac:dyDescent="0.3">
      <c r="A246" s="93">
        <f t="shared" si="9"/>
        <v>184</v>
      </c>
      <c r="B246" s="145">
        <f>'Input 2 - Inventory'!C191</f>
        <v>0</v>
      </c>
      <c r="C246" s="146">
        <f>'Input 1 - Schedule 1'!G193</f>
        <v>0</v>
      </c>
      <c r="D246" s="146" t="str">
        <f>IF(OR(LEFT(E246,5)= "Asset",LEFT(E246,5)="Other"),"N/A",'Input 1 - Schedule 1'!G193 &amp; " (Ins/Bank)")</f>
        <v>0 (Ins/Bank)</v>
      </c>
      <c r="E246" s="147">
        <f>'Input 2 - Inventory'!F191</f>
        <v>0</v>
      </c>
      <c r="F246" s="148" t="str">
        <f>'Input 2 - Inventory'!W191</f>
        <v/>
      </c>
      <c r="G246" s="148">
        <f>'Input 2 - Inventory'!R191</f>
        <v>0</v>
      </c>
      <c r="H246" s="148">
        <f>'Input 2 - Inventory'!AH191</f>
        <v>0</v>
      </c>
      <c r="I246" s="149">
        <f>'Input 2 - Inventory'!L191</f>
        <v>0</v>
      </c>
      <c r="J246" s="150">
        <f>'Input 2 - Inventory'!AB191</f>
        <v>0</v>
      </c>
      <c r="K246" s="147" t="str" cm="1">
        <f t="array" ref="K246">IFERROR(INDEX($C$9:$C$54,MATCH($E246,$A$9:$A$54,0),0),"N/A")</f>
        <v>N/A</v>
      </c>
      <c r="L246" s="151" t="str" cm="1">
        <f t="array" ref="L246">IFERROR(INDEX($D$9:$D$54,MATCH($E246,$A$9:$A$54,0),0),"N/A")</f>
        <v>N/A</v>
      </c>
      <c r="M246" s="152" t="str">
        <f t="shared" si="26"/>
        <v>N/A</v>
      </c>
      <c r="N246" s="153" t="str">
        <f t="shared" si="27"/>
        <v>N/A</v>
      </c>
      <c r="O246" s="147" t="str" cm="1">
        <f t="array" ref="O246">IFERROR(INDEX($E$9:$E$54,MATCH($E246,$A$9:$A$54,0),0),"N/A")</f>
        <v>N/A</v>
      </c>
      <c r="P246" s="151" t="str" cm="1">
        <f t="array" ref="P246">IFERROR(INDEX($F$9:$F$54,MATCH($E246,$A$9:$A$54,0),0),"N/A")</f>
        <v>N/A</v>
      </c>
      <c r="Q246" s="152" t="str">
        <f t="shared" si="28"/>
        <v>N/A</v>
      </c>
      <c r="R246" s="153" t="str">
        <f t="shared" si="29"/>
        <v>N/A</v>
      </c>
      <c r="S246" s="147" t="str" cm="1">
        <f t="array" ref="S246">IFERROR(INDEX($G$9:$G$54,MATCH($E246,$A$9:$A$54,0),0),"N/A")</f>
        <v>N/A</v>
      </c>
      <c r="T246" s="151" t="str" cm="1">
        <f t="array" ref="T246">IFERROR(INDEX($H$9:$H$54,MATCH($E246,$A$9:$A$54,0),0),"N/A")</f>
        <v>N/A</v>
      </c>
      <c r="U246" s="152" t="str">
        <f t="shared" si="22"/>
        <v>N/A</v>
      </c>
      <c r="V246" s="153" t="str">
        <f t="shared" si="23"/>
        <v>N/A</v>
      </c>
      <c r="W246" s="147" t="str" cm="1">
        <f t="array" ref="W246">IFERROR(INDEX($I$9:$I$54,MATCH($E246,$A$9:$A$54,0),0),"N/A")</f>
        <v>N/A</v>
      </c>
      <c r="X246" s="147" t="str" cm="1">
        <f t="array" ref="X246">IFERROR(INDEX($J$9:$J$54,MATCH($E246,$A$9:$A$54,0),0),"N/A")</f>
        <v>N/A</v>
      </c>
      <c r="Y246" s="152" t="str">
        <f t="shared" si="24"/>
        <v>N/A</v>
      </c>
      <c r="Z246" s="153" t="str">
        <f t="shared" si="25"/>
        <v>N/A</v>
      </c>
      <c r="AA246" s="70" t="str">
        <f>IFERROR(VLOOKUP('Input 1 - Schedule 1'!N193,'Input 1 - Schedule 1'!$I$7:$L$1009,4,FALSE),"")</f>
        <v/>
      </c>
      <c r="AB246" s="70"/>
      <c r="AS246" s="84" t="s">
        <v>20</v>
      </c>
    </row>
    <row r="247" spans="1:45" x14ac:dyDescent="0.3">
      <c r="A247" s="93">
        <f t="shared" si="9"/>
        <v>185</v>
      </c>
      <c r="B247" s="145">
        <f>'Input 2 - Inventory'!C192</f>
        <v>0</v>
      </c>
      <c r="C247" s="146">
        <f>'Input 1 - Schedule 1'!G194</f>
        <v>0</v>
      </c>
      <c r="D247" s="146" t="str">
        <f>IF(OR(LEFT(E247,5)= "Asset",LEFT(E247,5)="Other"),"N/A",'Input 1 - Schedule 1'!G194 &amp; " (Ins/Bank)")</f>
        <v>0 (Ins/Bank)</v>
      </c>
      <c r="E247" s="147">
        <f>'Input 2 - Inventory'!F192</f>
        <v>0</v>
      </c>
      <c r="F247" s="148" t="str">
        <f>'Input 2 - Inventory'!W192</f>
        <v/>
      </c>
      <c r="G247" s="148">
        <f>'Input 2 - Inventory'!R192</f>
        <v>0</v>
      </c>
      <c r="H247" s="148">
        <f>'Input 2 - Inventory'!AH192</f>
        <v>0</v>
      </c>
      <c r="I247" s="149">
        <f>'Input 2 - Inventory'!L192</f>
        <v>0</v>
      </c>
      <c r="J247" s="150">
        <f>'Input 2 - Inventory'!AB192</f>
        <v>0</v>
      </c>
      <c r="K247" s="147" t="str" cm="1">
        <f t="array" ref="K247">IFERROR(INDEX($C$9:$C$54,MATCH($E247,$A$9:$A$54,0),0),"N/A")</f>
        <v>N/A</v>
      </c>
      <c r="L247" s="151" t="str" cm="1">
        <f t="array" ref="L247">IFERROR(INDEX($D$9:$D$54,MATCH($E247,$A$9:$A$54,0),0),"N/A")</f>
        <v>N/A</v>
      </c>
      <c r="M247" s="152" t="str">
        <f t="shared" si="26"/>
        <v>N/A</v>
      </c>
      <c r="N247" s="153" t="str">
        <f t="shared" si="27"/>
        <v>N/A</v>
      </c>
      <c r="O247" s="147" t="str" cm="1">
        <f t="array" ref="O247">IFERROR(INDEX($E$9:$E$54,MATCH($E247,$A$9:$A$54,0),0),"N/A")</f>
        <v>N/A</v>
      </c>
      <c r="P247" s="151" t="str" cm="1">
        <f t="array" ref="P247">IFERROR(INDEX($F$9:$F$54,MATCH($E247,$A$9:$A$54,0),0),"N/A")</f>
        <v>N/A</v>
      </c>
      <c r="Q247" s="152" t="str">
        <f t="shared" si="28"/>
        <v>N/A</v>
      </c>
      <c r="R247" s="153" t="str">
        <f t="shared" si="29"/>
        <v>N/A</v>
      </c>
      <c r="S247" s="147" t="str" cm="1">
        <f t="array" ref="S247">IFERROR(INDEX($G$9:$G$54,MATCH($E247,$A$9:$A$54,0),0),"N/A")</f>
        <v>N/A</v>
      </c>
      <c r="T247" s="151" t="str" cm="1">
        <f t="array" ref="T247">IFERROR(INDEX($H$9:$H$54,MATCH($E247,$A$9:$A$54,0),0),"N/A")</f>
        <v>N/A</v>
      </c>
      <c r="U247" s="152" t="str">
        <f t="shared" si="22"/>
        <v>N/A</v>
      </c>
      <c r="V247" s="153" t="str">
        <f t="shared" si="23"/>
        <v>N/A</v>
      </c>
      <c r="W247" s="147" t="str" cm="1">
        <f t="array" ref="W247">IFERROR(INDEX($I$9:$I$54,MATCH($E247,$A$9:$A$54,0),0),"N/A")</f>
        <v>N/A</v>
      </c>
      <c r="X247" s="147" t="str" cm="1">
        <f t="array" ref="X247">IFERROR(INDEX($J$9:$J$54,MATCH($E247,$A$9:$A$54,0),0),"N/A")</f>
        <v>N/A</v>
      </c>
      <c r="Y247" s="152" t="str">
        <f t="shared" si="24"/>
        <v>N/A</v>
      </c>
      <c r="Z247" s="153" t="str">
        <f t="shared" si="25"/>
        <v>N/A</v>
      </c>
      <c r="AA247" s="70" t="str">
        <f>IFERROR(VLOOKUP('Input 1 - Schedule 1'!N194,'Input 1 - Schedule 1'!$I$7:$L$1009,4,FALSE),"")</f>
        <v/>
      </c>
      <c r="AB247" s="70"/>
      <c r="AS247" s="84" t="s">
        <v>20</v>
      </c>
    </row>
    <row r="248" spans="1:45" x14ac:dyDescent="0.3">
      <c r="A248" s="93">
        <f t="shared" si="9"/>
        <v>186</v>
      </c>
      <c r="B248" s="145">
        <f>'Input 2 - Inventory'!C193</f>
        <v>0</v>
      </c>
      <c r="C248" s="146">
        <f>'Input 1 - Schedule 1'!G195</f>
        <v>0</v>
      </c>
      <c r="D248" s="146" t="str">
        <f>IF(OR(LEFT(E248,5)= "Asset",LEFT(E248,5)="Other"),"N/A",'Input 1 - Schedule 1'!G195 &amp; " (Ins/Bank)")</f>
        <v>0 (Ins/Bank)</v>
      </c>
      <c r="E248" s="147">
        <f>'Input 2 - Inventory'!F193</f>
        <v>0</v>
      </c>
      <c r="F248" s="148" t="str">
        <f>'Input 2 - Inventory'!W193</f>
        <v/>
      </c>
      <c r="G248" s="148">
        <f>'Input 2 - Inventory'!R193</f>
        <v>0</v>
      </c>
      <c r="H248" s="148">
        <f>'Input 2 - Inventory'!AH193</f>
        <v>0</v>
      </c>
      <c r="I248" s="149">
        <f>'Input 2 - Inventory'!L193</f>
        <v>0</v>
      </c>
      <c r="J248" s="150">
        <f>'Input 2 - Inventory'!AB193</f>
        <v>0</v>
      </c>
      <c r="K248" s="147" t="str" cm="1">
        <f t="array" ref="K248">IFERROR(INDEX($C$9:$C$54,MATCH($E248,$A$9:$A$54,0),0),"N/A")</f>
        <v>N/A</v>
      </c>
      <c r="L248" s="151" t="str" cm="1">
        <f t="array" ref="L248">IFERROR(INDEX($D$9:$D$54,MATCH($E248,$A$9:$A$54,0),0),"N/A")</f>
        <v>N/A</v>
      </c>
      <c r="M248" s="152" t="str">
        <f t="shared" si="26"/>
        <v>N/A</v>
      </c>
      <c r="N248" s="153" t="str">
        <f t="shared" si="27"/>
        <v>N/A</v>
      </c>
      <c r="O248" s="147" t="str" cm="1">
        <f t="array" ref="O248">IFERROR(INDEX($E$9:$E$54,MATCH($E248,$A$9:$A$54,0),0),"N/A")</f>
        <v>N/A</v>
      </c>
      <c r="P248" s="151" t="str" cm="1">
        <f t="array" ref="P248">IFERROR(INDEX($F$9:$F$54,MATCH($E248,$A$9:$A$54,0),0),"N/A")</f>
        <v>N/A</v>
      </c>
      <c r="Q248" s="152" t="str">
        <f t="shared" si="28"/>
        <v>N/A</v>
      </c>
      <c r="R248" s="153" t="str">
        <f t="shared" si="29"/>
        <v>N/A</v>
      </c>
      <c r="S248" s="147" t="str" cm="1">
        <f t="array" ref="S248">IFERROR(INDEX($G$9:$G$54,MATCH($E248,$A$9:$A$54,0),0),"N/A")</f>
        <v>N/A</v>
      </c>
      <c r="T248" s="151" t="str" cm="1">
        <f t="array" ref="T248">IFERROR(INDEX($H$9:$H$54,MATCH($E248,$A$9:$A$54,0),0),"N/A")</f>
        <v>N/A</v>
      </c>
      <c r="U248" s="152" t="str">
        <f t="shared" si="22"/>
        <v>N/A</v>
      </c>
      <c r="V248" s="153" t="str">
        <f t="shared" si="23"/>
        <v>N/A</v>
      </c>
      <c r="W248" s="147" t="str" cm="1">
        <f t="array" ref="W248">IFERROR(INDEX($I$9:$I$54,MATCH($E248,$A$9:$A$54,0),0),"N/A")</f>
        <v>N/A</v>
      </c>
      <c r="X248" s="147" t="str" cm="1">
        <f t="array" ref="X248">IFERROR(INDEX($J$9:$J$54,MATCH($E248,$A$9:$A$54,0),0),"N/A")</f>
        <v>N/A</v>
      </c>
      <c r="Y248" s="152" t="str">
        <f t="shared" si="24"/>
        <v>N/A</v>
      </c>
      <c r="Z248" s="153" t="str">
        <f t="shared" si="25"/>
        <v>N/A</v>
      </c>
      <c r="AA248" s="70" t="str">
        <f>IFERROR(VLOOKUP('Input 1 - Schedule 1'!N195,'Input 1 - Schedule 1'!$I$7:$L$1009,4,FALSE),"")</f>
        <v/>
      </c>
      <c r="AB248" s="70"/>
      <c r="AS248" s="84" t="s">
        <v>20</v>
      </c>
    </row>
    <row r="249" spans="1:45" x14ac:dyDescent="0.3">
      <c r="A249" s="93">
        <f t="shared" si="9"/>
        <v>187</v>
      </c>
      <c r="B249" s="145">
        <f>'Input 2 - Inventory'!C194</f>
        <v>0</v>
      </c>
      <c r="C249" s="146">
        <f>'Input 1 - Schedule 1'!G196</f>
        <v>0</v>
      </c>
      <c r="D249" s="146" t="str">
        <f>IF(OR(LEFT(E249,5)= "Asset",LEFT(E249,5)="Other"),"N/A",'Input 1 - Schedule 1'!G196 &amp; " (Ins/Bank)")</f>
        <v>0 (Ins/Bank)</v>
      </c>
      <c r="E249" s="147">
        <f>'Input 2 - Inventory'!F194</f>
        <v>0</v>
      </c>
      <c r="F249" s="148" t="str">
        <f>'Input 2 - Inventory'!W194</f>
        <v/>
      </c>
      <c r="G249" s="148">
        <f>'Input 2 - Inventory'!R194</f>
        <v>0</v>
      </c>
      <c r="H249" s="148">
        <f>'Input 2 - Inventory'!AH194</f>
        <v>0</v>
      </c>
      <c r="I249" s="149">
        <f>'Input 2 - Inventory'!L194</f>
        <v>0</v>
      </c>
      <c r="J249" s="150">
        <f>'Input 2 - Inventory'!AB194</f>
        <v>0</v>
      </c>
      <c r="K249" s="147" t="str" cm="1">
        <f t="array" ref="K249">IFERROR(INDEX($C$9:$C$54,MATCH($E249,$A$9:$A$54,0),0),"N/A")</f>
        <v>N/A</v>
      </c>
      <c r="L249" s="151" t="str" cm="1">
        <f t="array" ref="L249">IFERROR(INDEX($D$9:$D$54,MATCH($E249,$A$9:$A$54,0),0),"N/A")</f>
        <v>N/A</v>
      </c>
      <c r="M249" s="152" t="str">
        <f t="shared" si="26"/>
        <v>N/A</v>
      </c>
      <c r="N249" s="153" t="str">
        <f t="shared" si="27"/>
        <v>N/A</v>
      </c>
      <c r="O249" s="147" t="str" cm="1">
        <f t="array" ref="O249">IFERROR(INDEX($E$9:$E$54,MATCH($E249,$A$9:$A$54,0),0),"N/A")</f>
        <v>N/A</v>
      </c>
      <c r="P249" s="151" t="str" cm="1">
        <f t="array" ref="P249">IFERROR(INDEX($F$9:$F$54,MATCH($E249,$A$9:$A$54,0),0),"N/A")</f>
        <v>N/A</v>
      </c>
      <c r="Q249" s="152" t="str">
        <f t="shared" si="28"/>
        <v>N/A</v>
      </c>
      <c r="R249" s="153" t="str">
        <f t="shared" si="29"/>
        <v>N/A</v>
      </c>
      <c r="S249" s="147" t="str" cm="1">
        <f t="array" ref="S249">IFERROR(INDEX($G$9:$G$54,MATCH($E249,$A$9:$A$54,0),0),"N/A")</f>
        <v>N/A</v>
      </c>
      <c r="T249" s="151" t="str" cm="1">
        <f t="array" ref="T249">IFERROR(INDEX($H$9:$H$54,MATCH($E249,$A$9:$A$54,0),0),"N/A")</f>
        <v>N/A</v>
      </c>
      <c r="U249" s="152" t="str">
        <f t="shared" si="22"/>
        <v>N/A</v>
      </c>
      <c r="V249" s="153" t="str">
        <f t="shared" si="23"/>
        <v>N/A</v>
      </c>
      <c r="W249" s="147" t="str" cm="1">
        <f t="array" ref="W249">IFERROR(INDEX($I$9:$I$54,MATCH($E249,$A$9:$A$54,0),0),"N/A")</f>
        <v>N/A</v>
      </c>
      <c r="X249" s="147" t="str" cm="1">
        <f t="array" ref="X249">IFERROR(INDEX($J$9:$J$54,MATCH($E249,$A$9:$A$54,0),0),"N/A")</f>
        <v>N/A</v>
      </c>
      <c r="Y249" s="152" t="str">
        <f t="shared" si="24"/>
        <v>N/A</v>
      </c>
      <c r="Z249" s="153" t="str">
        <f t="shared" si="25"/>
        <v>N/A</v>
      </c>
      <c r="AA249" s="70" t="str">
        <f>IFERROR(VLOOKUP('Input 1 - Schedule 1'!N196,'Input 1 - Schedule 1'!$I$7:$L$1009,4,FALSE),"")</f>
        <v/>
      </c>
      <c r="AB249" s="70"/>
      <c r="AS249" s="84" t="s">
        <v>20</v>
      </c>
    </row>
    <row r="250" spans="1:45" x14ac:dyDescent="0.3">
      <c r="A250" s="93">
        <f t="shared" si="9"/>
        <v>188</v>
      </c>
      <c r="B250" s="145">
        <f>'Input 2 - Inventory'!C195</f>
        <v>0</v>
      </c>
      <c r="C250" s="146">
        <f>'Input 1 - Schedule 1'!G197</f>
        <v>0</v>
      </c>
      <c r="D250" s="146" t="str">
        <f>IF(OR(LEFT(E250,5)= "Asset",LEFT(E250,5)="Other"),"N/A",'Input 1 - Schedule 1'!G197 &amp; " (Ins/Bank)")</f>
        <v>0 (Ins/Bank)</v>
      </c>
      <c r="E250" s="147">
        <f>'Input 2 - Inventory'!F195</f>
        <v>0</v>
      </c>
      <c r="F250" s="148" t="str">
        <f>'Input 2 - Inventory'!W195</f>
        <v/>
      </c>
      <c r="G250" s="148">
        <f>'Input 2 - Inventory'!R195</f>
        <v>0</v>
      </c>
      <c r="H250" s="148">
        <f>'Input 2 - Inventory'!AH195</f>
        <v>0</v>
      </c>
      <c r="I250" s="149">
        <f>'Input 2 - Inventory'!L195</f>
        <v>0</v>
      </c>
      <c r="J250" s="150">
        <f>'Input 2 - Inventory'!AB195</f>
        <v>0</v>
      </c>
      <c r="K250" s="147" t="str" cm="1">
        <f t="array" ref="K250">IFERROR(INDEX($C$9:$C$54,MATCH($E250,$A$9:$A$54,0),0),"N/A")</f>
        <v>N/A</v>
      </c>
      <c r="L250" s="151" t="str" cm="1">
        <f t="array" ref="L250">IFERROR(INDEX($D$9:$D$54,MATCH($E250,$A$9:$A$54,0),0),"N/A")</f>
        <v>N/A</v>
      </c>
      <c r="M250" s="152" t="str">
        <f t="shared" si="26"/>
        <v>N/A</v>
      </c>
      <c r="N250" s="153" t="str">
        <f t="shared" si="27"/>
        <v>N/A</v>
      </c>
      <c r="O250" s="147" t="str" cm="1">
        <f t="array" ref="O250">IFERROR(INDEX($E$9:$E$54,MATCH($E250,$A$9:$A$54,0),0),"N/A")</f>
        <v>N/A</v>
      </c>
      <c r="P250" s="151" t="str" cm="1">
        <f t="array" ref="P250">IFERROR(INDEX($F$9:$F$54,MATCH($E250,$A$9:$A$54,0),0),"N/A")</f>
        <v>N/A</v>
      </c>
      <c r="Q250" s="152" t="str">
        <f t="shared" si="28"/>
        <v>N/A</v>
      </c>
      <c r="R250" s="153" t="str">
        <f t="shared" si="29"/>
        <v>N/A</v>
      </c>
      <c r="S250" s="147" t="str" cm="1">
        <f t="array" ref="S250">IFERROR(INDEX($G$9:$G$54,MATCH($E250,$A$9:$A$54,0),0),"N/A")</f>
        <v>N/A</v>
      </c>
      <c r="T250" s="151" t="str" cm="1">
        <f t="array" ref="T250">IFERROR(INDEX($H$9:$H$54,MATCH($E250,$A$9:$A$54,0),0),"N/A")</f>
        <v>N/A</v>
      </c>
      <c r="U250" s="152" t="str">
        <f t="shared" si="22"/>
        <v>N/A</v>
      </c>
      <c r="V250" s="153" t="str">
        <f t="shared" si="23"/>
        <v>N/A</v>
      </c>
      <c r="W250" s="147" t="str" cm="1">
        <f t="array" ref="W250">IFERROR(INDEX($I$9:$I$54,MATCH($E250,$A$9:$A$54,0),0),"N/A")</f>
        <v>N/A</v>
      </c>
      <c r="X250" s="147" t="str" cm="1">
        <f t="array" ref="X250">IFERROR(INDEX($J$9:$J$54,MATCH($E250,$A$9:$A$54,0),0),"N/A")</f>
        <v>N/A</v>
      </c>
      <c r="Y250" s="152" t="str">
        <f t="shared" si="24"/>
        <v>N/A</v>
      </c>
      <c r="Z250" s="153" t="str">
        <f t="shared" si="25"/>
        <v>N/A</v>
      </c>
      <c r="AA250" s="70" t="str">
        <f>IFERROR(VLOOKUP('Input 1 - Schedule 1'!N197,'Input 1 - Schedule 1'!$I$7:$L$1009,4,FALSE),"")</f>
        <v/>
      </c>
      <c r="AB250" s="70"/>
      <c r="AS250" s="84" t="s">
        <v>20</v>
      </c>
    </row>
    <row r="251" spans="1:45" x14ac:dyDescent="0.3">
      <c r="A251" s="93">
        <f t="shared" si="9"/>
        <v>189</v>
      </c>
      <c r="B251" s="145">
        <f>'Input 2 - Inventory'!C196</f>
        <v>0</v>
      </c>
      <c r="C251" s="146">
        <f>'Input 1 - Schedule 1'!G198</f>
        <v>0</v>
      </c>
      <c r="D251" s="146" t="str">
        <f>IF(OR(LEFT(E251,5)= "Asset",LEFT(E251,5)="Other"),"N/A",'Input 1 - Schedule 1'!G198 &amp; " (Ins/Bank)")</f>
        <v>0 (Ins/Bank)</v>
      </c>
      <c r="E251" s="147">
        <f>'Input 2 - Inventory'!F196</f>
        <v>0</v>
      </c>
      <c r="F251" s="148" t="str">
        <f>'Input 2 - Inventory'!W196</f>
        <v/>
      </c>
      <c r="G251" s="148">
        <f>'Input 2 - Inventory'!R196</f>
        <v>0</v>
      </c>
      <c r="H251" s="148">
        <f>'Input 2 - Inventory'!AH196</f>
        <v>0</v>
      </c>
      <c r="I251" s="149">
        <f>'Input 2 - Inventory'!L196</f>
        <v>0</v>
      </c>
      <c r="J251" s="150">
        <f>'Input 2 - Inventory'!AB196</f>
        <v>0</v>
      </c>
      <c r="K251" s="147" t="str" cm="1">
        <f t="array" ref="K251">IFERROR(INDEX($C$9:$C$54,MATCH($E251,$A$9:$A$54,0),0),"N/A")</f>
        <v>N/A</v>
      </c>
      <c r="L251" s="151" t="str" cm="1">
        <f t="array" ref="L251">IFERROR(INDEX($D$9:$D$54,MATCH($E251,$A$9:$A$54,0),0),"N/A")</f>
        <v>N/A</v>
      </c>
      <c r="M251" s="152" t="str">
        <f t="shared" si="26"/>
        <v>N/A</v>
      </c>
      <c r="N251" s="153" t="str">
        <f t="shared" si="27"/>
        <v>N/A</v>
      </c>
      <c r="O251" s="147" t="str" cm="1">
        <f t="array" ref="O251">IFERROR(INDEX($E$9:$E$54,MATCH($E251,$A$9:$A$54,0),0),"N/A")</f>
        <v>N/A</v>
      </c>
      <c r="P251" s="151" t="str" cm="1">
        <f t="array" ref="P251">IFERROR(INDEX($F$9:$F$54,MATCH($E251,$A$9:$A$54,0),0),"N/A")</f>
        <v>N/A</v>
      </c>
      <c r="Q251" s="152" t="str">
        <f t="shared" si="28"/>
        <v>N/A</v>
      </c>
      <c r="R251" s="153" t="str">
        <f t="shared" si="29"/>
        <v>N/A</v>
      </c>
      <c r="S251" s="147" t="str" cm="1">
        <f t="array" ref="S251">IFERROR(INDEX($G$9:$G$54,MATCH($E251,$A$9:$A$54,0),0),"N/A")</f>
        <v>N/A</v>
      </c>
      <c r="T251" s="151" t="str" cm="1">
        <f t="array" ref="T251">IFERROR(INDEX($H$9:$H$54,MATCH($E251,$A$9:$A$54,0),0),"N/A")</f>
        <v>N/A</v>
      </c>
      <c r="U251" s="152" t="str">
        <f t="shared" si="22"/>
        <v>N/A</v>
      </c>
      <c r="V251" s="153" t="str">
        <f t="shared" si="23"/>
        <v>N/A</v>
      </c>
      <c r="W251" s="147" t="str" cm="1">
        <f t="array" ref="W251">IFERROR(INDEX($I$9:$I$54,MATCH($E251,$A$9:$A$54,0),0),"N/A")</f>
        <v>N/A</v>
      </c>
      <c r="X251" s="147" t="str" cm="1">
        <f t="array" ref="X251">IFERROR(INDEX($J$9:$J$54,MATCH($E251,$A$9:$A$54,0),0),"N/A")</f>
        <v>N/A</v>
      </c>
      <c r="Y251" s="152" t="str">
        <f t="shared" si="24"/>
        <v>N/A</v>
      </c>
      <c r="Z251" s="153" t="str">
        <f t="shared" si="25"/>
        <v>N/A</v>
      </c>
      <c r="AA251" s="70" t="str">
        <f>IFERROR(VLOOKUP('Input 1 - Schedule 1'!N198,'Input 1 - Schedule 1'!$I$7:$L$1009,4,FALSE),"")</f>
        <v/>
      </c>
      <c r="AB251" s="70"/>
      <c r="AS251" s="84" t="s">
        <v>20</v>
      </c>
    </row>
    <row r="252" spans="1:45" x14ac:dyDescent="0.3">
      <c r="A252" s="93">
        <f t="shared" si="9"/>
        <v>190</v>
      </c>
      <c r="B252" s="145">
        <f>'Input 2 - Inventory'!C197</f>
        <v>0</v>
      </c>
      <c r="C252" s="146">
        <f>'Input 1 - Schedule 1'!G199</f>
        <v>0</v>
      </c>
      <c r="D252" s="146" t="str">
        <f>IF(OR(LEFT(E252,5)= "Asset",LEFT(E252,5)="Other"),"N/A",'Input 1 - Schedule 1'!G199 &amp; " (Ins/Bank)")</f>
        <v>0 (Ins/Bank)</v>
      </c>
      <c r="E252" s="147">
        <f>'Input 2 - Inventory'!F197</f>
        <v>0</v>
      </c>
      <c r="F252" s="148" t="str">
        <f>'Input 2 - Inventory'!W197</f>
        <v/>
      </c>
      <c r="G252" s="148">
        <f>'Input 2 - Inventory'!R197</f>
        <v>0</v>
      </c>
      <c r="H252" s="148">
        <f>'Input 2 - Inventory'!AH197</f>
        <v>0</v>
      </c>
      <c r="I252" s="149">
        <f>'Input 2 - Inventory'!L197</f>
        <v>0</v>
      </c>
      <c r="J252" s="150">
        <f>'Input 2 - Inventory'!AB197</f>
        <v>0</v>
      </c>
      <c r="K252" s="147" t="str" cm="1">
        <f t="array" ref="K252">IFERROR(INDEX($C$9:$C$54,MATCH($E252,$A$9:$A$54,0),0),"N/A")</f>
        <v>N/A</v>
      </c>
      <c r="L252" s="151" t="str" cm="1">
        <f t="array" ref="L252">IFERROR(INDEX($D$9:$D$54,MATCH($E252,$A$9:$A$54,0),0),"N/A")</f>
        <v>N/A</v>
      </c>
      <c r="M252" s="152" t="str">
        <f t="shared" si="26"/>
        <v>N/A</v>
      </c>
      <c r="N252" s="153" t="str">
        <f t="shared" si="27"/>
        <v>N/A</v>
      </c>
      <c r="O252" s="147" t="str" cm="1">
        <f t="array" ref="O252">IFERROR(INDEX($E$9:$E$54,MATCH($E252,$A$9:$A$54,0),0),"N/A")</f>
        <v>N/A</v>
      </c>
      <c r="P252" s="151" t="str" cm="1">
        <f t="array" ref="P252">IFERROR(INDEX($F$9:$F$54,MATCH($E252,$A$9:$A$54,0),0),"N/A")</f>
        <v>N/A</v>
      </c>
      <c r="Q252" s="152" t="str">
        <f t="shared" si="28"/>
        <v>N/A</v>
      </c>
      <c r="R252" s="153" t="str">
        <f t="shared" si="29"/>
        <v>N/A</v>
      </c>
      <c r="S252" s="147" t="str" cm="1">
        <f t="array" ref="S252">IFERROR(INDEX($G$9:$G$54,MATCH($E252,$A$9:$A$54,0),0),"N/A")</f>
        <v>N/A</v>
      </c>
      <c r="T252" s="151" t="str" cm="1">
        <f t="array" ref="T252">IFERROR(INDEX($H$9:$H$54,MATCH($E252,$A$9:$A$54,0),0),"N/A")</f>
        <v>N/A</v>
      </c>
      <c r="U252" s="152" t="str">
        <f t="shared" si="22"/>
        <v>N/A</v>
      </c>
      <c r="V252" s="153" t="str">
        <f t="shared" si="23"/>
        <v>N/A</v>
      </c>
      <c r="W252" s="147" t="str" cm="1">
        <f t="array" ref="W252">IFERROR(INDEX($I$9:$I$54,MATCH($E252,$A$9:$A$54,0),0),"N/A")</f>
        <v>N/A</v>
      </c>
      <c r="X252" s="147" t="str" cm="1">
        <f t="array" ref="X252">IFERROR(INDEX($J$9:$J$54,MATCH($E252,$A$9:$A$54,0),0),"N/A")</f>
        <v>N/A</v>
      </c>
      <c r="Y252" s="152" t="str">
        <f t="shared" si="24"/>
        <v>N/A</v>
      </c>
      <c r="Z252" s="153" t="str">
        <f t="shared" si="25"/>
        <v>N/A</v>
      </c>
      <c r="AA252" s="70" t="str">
        <f>IFERROR(VLOOKUP('Input 1 - Schedule 1'!N199,'Input 1 - Schedule 1'!$I$7:$L$1009,4,FALSE),"")</f>
        <v/>
      </c>
      <c r="AB252" s="70"/>
      <c r="AS252" s="84" t="s">
        <v>20</v>
      </c>
    </row>
    <row r="253" spans="1:45" x14ac:dyDescent="0.3">
      <c r="A253" s="93">
        <f t="shared" si="9"/>
        <v>191</v>
      </c>
      <c r="B253" s="145">
        <f>'Input 2 - Inventory'!C198</f>
        <v>0</v>
      </c>
      <c r="C253" s="146">
        <f>'Input 1 - Schedule 1'!G200</f>
        <v>0</v>
      </c>
      <c r="D253" s="146" t="str">
        <f>IF(OR(LEFT(E253,5)= "Asset",LEFT(E253,5)="Other"),"N/A",'Input 1 - Schedule 1'!G200 &amp; " (Ins/Bank)")</f>
        <v>0 (Ins/Bank)</v>
      </c>
      <c r="E253" s="147">
        <f>'Input 2 - Inventory'!F198</f>
        <v>0</v>
      </c>
      <c r="F253" s="148" t="str">
        <f>'Input 2 - Inventory'!W198</f>
        <v/>
      </c>
      <c r="G253" s="148">
        <f>'Input 2 - Inventory'!R198</f>
        <v>0</v>
      </c>
      <c r="H253" s="148">
        <f>'Input 2 - Inventory'!AH198</f>
        <v>0</v>
      </c>
      <c r="I253" s="149">
        <f>'Input 2 - Inventory'!L198</f>
        <v>0</v>
      </c>
      <c r="J253" s="150">
        <f>'Input 2 - Inventory'!AB198</f>
        <v>0</v>
      </c>
      <c r="K253" s="147" t="str" cm="1">
        <f t="array" ref="K253">IFERROR(INDEX($C$9:$C$54,MATCH($E253,$A$9:$A$54,0),0),"N/A")</f>
        <v>N/A</v>
      </c>
      <c r="L253" s="151" t="str" cm="1">
        <f t="array" ref="L253">IFERROR(INDEX($D$9:$D$54,MATCH($E253,$A$9:$A$54,0),0),"N/A")</f>
        <v>N/A</v>
      </c>
      <c r="M253" s="152" t="str">
        <f t="shared" si="26"/>
        <v>N/A</v>
      </c>
      <c r="N253" s="153" t="str">
        <f t="shared" si="27"/>
        <v>N/A</v>
      </c>
      <c r="O253" s="147" t="str" cm="1">
        <f t="array" ref="O253">IFERROR(INDEX($E$9:$E$54,MATCH($E253,$A$9:$A$54,0),0),"N/A")</f>
        <v>N/A</v>
      </c>
      <c r="P253" s="151" t="str" cm="1">
        <f t="array" ref="P253">IFERROR(INDEX($F$9:$F$54,MATCH($E253,$A$9:$A$54,0),0),"N/A")</f>
        <v>N/A</v>
      </c>
      <c r="Q253" s="152" t="str">
        <f t="shared" si="28"/>
        <v>N/A</v>
      </c>
      <c r="R253" s="153" t="str">
        <f t="shared" si="29"/>
        <v>N/A</v>
      </c>
      <c r="S253" s="147" t="str" cm="1">
        <f t="array" ref="S253">IFERROR(INDEX($G$9:$G$54,MATCH($E253,$A$9:$A$54,0),0),"N/A")</f>
        <v>N/A</v>
      </c>
      <c r="T253" s="151" t="str" cm="1">
        <f t="array" ref="T253">IFERROR(INDEX($H$9:$H$54,MATCH($E253,$A$9:$A$54,0),0),"N/A")</f>
        <v>N/A</v>
      </c>
      <c r="U253" s="152" t="str">
        <f t="shared" si="22"/>
        <v>N/A</v>
      </c>
      <c r="V253" s="153" t="str">
        <f t="shared" si="23"/>
        <v>N/A</v>
      </c>
      <c r="W253" s="147" t="str" cm="1">
        <f t="array" ref="W253">IFERROR(INDEX($I$9:$I$54,MATCH($E253,$A$9:$A$54,0),0),"N/A")</f>
        <v>N/A</v>
      </c>
      <c r="X253" s="147" t="str" cm="1">
        <f t="array" ref="X253">IFERROR(INDEX($J$9:$J$54,MATCH($E253,$A$9:$A$54,0),0),"N/A")</f>
        <v>N/A</v>
      </c>
      <c r="Y253" s="152" t="str">
        <f t="shared" si="24"/>
        <v>N/A</v>
      </c>
      <c r="Z253" s="153" t="str">
        <f t="shared" si="25"/>
        <v>N/A</v>
      </c>
      <c r="AA253" s="70" t="str">
        <f>IFERROR(VLOOKUP('Input 1 - Schedule 1'!N200,'Input 1 - Schedule 1'!$I$7:$L$1009,4,FALSE),"")</f>
        <v/>
      </c>
      <c r="AB253" s="70"/>
      <c r="AS253" s="84" t="s">
        <v>20</v>
      </c>
    </row>
    <row r="254" spans="1:45" x14ac:dyDescent="0.3">
      <c r="A254" s="93">
        <f t="shared" si="9"/>
        <v>192</v>
      </c>
      <c r="B254" s="145">
        <f>'Input 2 - Inventory'!C199</f>
        <v>0</v>
      </c>
      <c r="C254" s="146">
        <f>'Input 1 - Schedule 1'!G201</f>
        <v>0</v>
      </c>
      <c r="D254" s="146" t="str">
        <f>IF(OR(LEFT(E254,5)= "Asset",LEFT(E254,5)="Other"),"N/A",'Input 1 - Schedule 1'!G201 &amp; " (Ins/Bank)")</f>
        <v>0 (Ins/Bank)</v>
      </c>
      <c r="E254" s="147">
        <f>'Input 2 - Inventory'!F199</f>
        <v>0</v>
      </c>
      <c r="F254" s="148" t="str">
        <f>'Input 2 - Inventory'!W199</f>
        <v/>
      </c>
      <c r="G254" s="148">
        <f>'Input 2 - Inventory'!R199</f>
        <v>0</v>
      </c>
      <c r="H254" s="148">
        <f>'Input 2 - Inventory'!AH199</f>
        <v>0</v>
      </c>
      <c r="I254" s="149">
        <f>'Input 2 - Inventory'!L199</f>
        <v>0</v>
      </c>
      <c r="J254" s="150">
        <f>'Input 2 - Inventory'!AB199</f>
        <v>0</v>
      </c>
      <c r="K254" s="147" t="str" cm="1">
        <f t="array" ref="K254">IFERROR(INDEX($C$9:$C$54,MATCH($E254,$A$9:$A$54,0),0),"N/A")</f>
        <v>N/A</v>
      </c>
      <c r="L254" s="151" t="str" cm="1">
        <f t="array" ref="L254">IFERROR(INDEX($D$9:$D$54,MATCH($E254,$A$9:$A$54,0),0),"N/A")</f>
        <v>N/A</v>
      </c>
      <c r="M254" s="152" t="str">
        <f t="shared" si="26"/>
        <v>N/A</v>
      </c>
      <c r="N254" s="153" t="str">
        <f t="shared" si="27"/>
        <v>N/A</v>
      </c>
      <c r="O254" s="147" t="str" cm="1">
        <f t="array" ref="O254">IFERROR(INDEX($E$9:$E$54,MATCH($E254,$A$9:$A$54,0),0),"N/A")</f>
        <v>N/A</v>
      </c>
      <c r="P254" s="151" t="str" cm="1">
        <f t="array" ref="P254">IFERROR(INDEX($F$9:$F$54,MATCH($E254,$A$9:$A$54,0),0),"N/A")</f>
        <v>N/A</v>
      </c>
      <c r="Q254" s="152" t="str">
        <f t="shared" si="28"/>
        <v>N/A</v>
      </c>
      <c r="R254" s="153" t="str">
        <f t="shared" si="29"/>
        <v>N/A</v>
      </c>
      <c r="S254" s="147" t="str" cm="1">
        <f t="array" ref="S254">IFERROR(INDEX($G$9:$G$54,MATCH($E254,$A$9:$A$54,0),0),"N/A")</f>
        <v>N/A</v>
      </c>
      <c r="T254" s="151" t="str" cm="1">
        <f t="array" ref="T254">IFERROR(INDEX($H$9:$H$54,MATCH($E254,$A$9:$A$54,0),0),"N/A")</f>
        <v>N/A</v>
      </c>
      <c r="U254" s="152" t="str">
        <f t="shared" ref="U254:U317" si="30">IF(T254="N/A","N/A",MAX(0,IF(OR(S254="XS Scalar",S254="Pure Scalar"),$H254*T254,IF(S254="Carrying Value",T254*$G254,$F254*T254))))</f>
        <v>N/A</v>
      </c>
      <c r="V254" s="153" t="str">
        <f t="shared" ref="V254:V317" si="31">IF(T254="N/A","N/A",IF(S254="XS Scalar",$G254-($H254-U254),$G254))</f>
        <v>N/A</v>
      </c>
      <c r="W254" s="147" t="str" cm="1">
        <f t="array" ref="W254">IFERROR(INDEX($I$9:$I$54,MATCH($E254,$A$9:$A$54,0),0),"N/A")</f>
        <v>N/A</v>
      </c>
      <c r="X254" s="147" t="str" cm="1">
        <f t="array" ref="X254">IFERROR(INDEX($J$9:$J$54,MATCH($E254,$A$9:$A$54,0),0),"N/A")</f>
        <v>N/A</v>
      </c>
      <c r="Y254" s="152" t="str">
        <f t="shared" ref="Y254:Y317" si="32">IF(X254="N/A","N/A",MAX(0,IF(OR(W254="XS Scalar",W254="Pure Scalar"),$H254*X254,IF(W254="Carrying Value",X254*$G254,$F254*X254))))</f>
        <v>N/A</v>
      </c>
      <c r="Z254" s="153" t="str">
        <f t="shared" ref="Z254:Z317" si="33">IF(X254="N/A","N/A",IF(W254="XS Scalar",$G254-($H254-Y254),$G254))</f>
        <v>N/A</v>
      </c>
      <c r="AA254" s="70" t="str">
        <f>IFERROR(VLOOKUP('Input 1 - Schedule 1'!N201,'Input 1 - Schedule 1'!$I$7:$L$1009,4,FALSE),"")</f>
        <v/>
      </c>
      <c r="AB254" s="70"/>
      <c r="AS254" s="84" t="s">
        <v>20</v>
      </c>
    </row>
    <row r="255" spans="1:45" x14ac:dyDescent="0.3">
      <c r="A255" s="93">
        <f t="shared" si="9"/>
        <v>193</v>
      </c>
      <c r="B255" s="145">
        <f>'Input 2 - Inventory'!C200</f>
        <v>0</v>
      </c>
      <c r="C255" s="146">
        <f>'Input 1 - Schedule 1'!G202</f>
        <v>0</v>
      </c>
      <c r="D255" s="146" t="str">
        <f>IF(OR(LEFT(E255,5)= "Asset",LEFT(E255,5)="Other"),"N/A",'Input 1 - Schedule 1'!G202 &amp; " (Ins/Bank)")</f>
        <v>0 (Ins/Bank)</v>
      </c>
      <c r="E255" s="147">
        <f>'Input 2 - Inventory'!F200</f>
        <v>0</v>
      </c>
      <c r="F255" s="148" t="str">
        <f>'Input 2 - Inventory'!W200</f>
        <v/>
      </c>
      <c r="G255" s="148">
        <f>'Input 2 - Inventory'!R200</f>
        <v>0</v>
      </c>
      <c r="H255" s="148">
        <f>'Input 2 - Inventory'!AH200</f>
        <v>0</v>
      </c>
      <c r="I255" s="149">
        <f>'Input 2 - Inventory'!L200</f>
        <v>0</v>
      </c>
      <c r="J255" s="150">
        <f>'Input 2 - Inventory'!AB200</f>
        <v>0</v>
      </c>
      <c r="K255" s="147" t="str" cm="1">
        <f t="array" ref="K255">IFERROR(INDEX($C$9:$C$54,MATCH($E255,$A$9:$A$54,0),0),"N/A")</f>
        <v>N/A</v>
      </c>
      <c r="L255" s="151" t="str" cm="1">
        <f t="array" ref="L255">IFERROR(INDEX($D$9:$D$54,MATCH($E255,$A$9:$A$54,0),0),"N/A")</f>
        <v>N/A</v>
      </c>
      <c r="M255" s="152" t="str">
        <f t="shared" si="26"/>
        <v>N/A</v>
      </c>
      <c r="N255" s="153" t="str">
        <f t="shared" si="27"/>
        <v>N/A</v>
      </c>
      <c r="O255" s="147" t="str" cm="1">
        <f t="array" ref="O255">IFERROR(INDEX($E$9:$E$54,MATCH($E255,$A$9:$A$54,0),0),"N/A")</f>
        <v>N/A</v>
      </c>
      <c r="P255" s="151" t="str" cm="1">
        <f t="array" ref="P255">IFERROR(INDEX($F$9:$F$54,MATCH($E255,$A$9:$A$54,0),0),"N/A")</f>
        <v>N/A</v>
      </c>
      <c r="Q255" s="152" t="str">
        <f t="shared" si="28"/>
        <v>N/A</v>
      </c>
      <c r="R255" s="153" t="str">
        <f t="shared" si="29"/>
        <v>N/A</v>
      </c>
      <c r="S255" s="147" t="str" cm="1">
        <f t="array" ref="S255">IFERROR(INDEX($G$9:$G$54,MATCH($E255,$A$9:$A$54,0),0),"N/A")</f>
        <v>N/A</v>
      </c>
      <c r="T255" s="151" t="str" cm="1">
        <f t="array" ref="T255">IFERROR(INDEX($H$9:$H$54,MATCH($E255,$A$9:$A$54,0),0),"N/A")</f>
        <v>N/A</v>
      </c>
      <c r="U255" s="152" t="str">
        <f t="shared" si="30"/>
        <v>N/A</v>
      </c>
      <c r="V255" s="153" t="str">
        <f t="shared" si="31"/>
        <v>N/A</v>
      </c>
      <c r="W255" s="147" t="str" cm="1">
        <f t="array" ref="W255">IFERROR(INDEX($I$9:$I$54,MATCH($E255,$A$9:$A$54,0),0),"N/A")</f>
        <v>N/A</v>
      </c>
      <c r="X255" s="147" t="str" cm="1">
        <f t="array" ref="X255">IFERROR(INDEX($J$9:$J$54,MATCH($E255,$A$9:$A$54,0),0),"N/A")</f>
        <v>N/A</v>
      </c>
      <c r="Y255" s="152" t="str">
        <f t="shared" si="32"/>
        <v>N/A</v>
      </c>
      <c r="Z255" s="153" t="str">
        <f t="shared" si="33"/>
        <v>N/A</v>
      </c>
      <c r="AA255" s="70" t="str">
        <f>IFERROR(VLOOKUP('Input 1 - Schedule 1'!N202,'Input 1 - Schedule 1'!$I$7:$L$1009,4,FALSE),"")</f>
        <v/>
      </c>
      <c r="AB255" s="70"/>
      <c r="AS255" s="84" t="s">
        <v>20</v>
      </c>
    </row>
    <row r="256" spans="1:45" x14ac:dyDescent="0.3">
      <c r="A256" s="93">
        <f t="shared" si="9"/>
        <v>194</v>
      </c>
      <c r="B256" s="145">
        <f>'Input 2 - Inventory'!C201</f>
        <v>0</v>
      </c>
      <c r="C256" s="146">
        <f>'Input 1 - Schedule 1'!G203</f>
        <v>0</v>
      </c>
      <c r="D256" s="146" t="str">
        <f>IF(OR(LEFT(E256,5)= "Asset",LEFT(E256,5)="Other"),"N/A",'Input 1 - Schedule 1'!G203 &amp; " (Ins/Bank)")</f>
        <v>0 (Ins/Bank)</v>
      </c>
      <c r="E256" s="147">
        <f>'Input 2 - Inventory'!F201</f>
        <v>0</v>
      </c>
      <c r="F256" s="148" t="str">
        <f>'Input 2 - Inventory'!W201</f>
        <v/>
      </c>
      <c r="G256" s="148">
        <f>'Input 2 - Inventory'!R201</f>
        <v>0</v>
      </c>
      <c r="H256" s="148">
        <f>'Input 2 - Inventory'!AH201</f>
        <v>0</v>
      </c>
      <c r="I256" s="149">
        <f>'Input 2 - Inventory'!L201</f>
        <v>0</v>
      </c>
      <c r="J256" s="150">
        <f>'Input 2 - Inventory'!AB201</f>
        <v>0</v>
      </c>
      <c r="K256" s="147" t="str" cm="1">
        <f t="array" ref="K256">IFERROR(INDEX($C$9:$C$54,MATCH($E256,$A$9:$A$54,0),0),"N/A")</f>
        <v>N/A</v>
      </c>
      <c r="L256" s="151" t="str" cm="1">
        <f t="array" ref="L256">IFERROR(INDEX($D$9:$D$54,MATCH($E256,$A$9:$A$54,0),0),"N/A")</f>
        <v>N/A</v>
      </c>
      <c r="M256" s="152" t="str">
        <f t="shared" si="26"/>
        <v>N/A</v>
      </c>
      <c r="N256" s="153" t="str">
        <f t="shared" si="27"/>
        <v>N/A</v>
      </c>
      <c r="O256" s="147" t="str" cm="1">
        <f t="array" ref="O256">IFERROR(INDEX($E$9:$E$54,MATCH($E256,$A$9:$A$54,0),0),"N/A")</f>
        <v>N/A</v>
      </c>
      <c r="P256" s="151" t="str" cm="1">
        <f t="array" ref="P256">IFERROR(INDEX($F$9:$F$54,MATCH($E256,$A$9:$A$54,0),0),"N/A")</f>
        <v>N/A</v>
      </c>
      <c r="Q256" s="152" t="str">
        <f t="shared" si="28"/>
        <v>N/A</v>
      </c>
      <c r="R256" s="153" t="str">
        <f t="shared" si="29"/>
        <v>N/A</v>
      </c>
      <c r="S256" s="147" t="str" cm="1">
        <f t="array" ref="S256">IFERROR(INDEX($G$9:$G$54,MATCH($E256,$A$9:$A$54,0),0),"N/A")</f>
        <v>N/A</v>
      </c>
      <c r="T256" s="151" t="str" cm="1">
        <f t="array" ref="T256">IFERROR(INDEX($H$9:$H$54,MATCH($E256,$A$9:$A$54,0),0),"N/A")</f>
        <v>N/A</v>
      </c>
      <c r="U256" s="152" t="str">
        <f t="shared" si="30"/>
        <v>N/A</v>
      </c>
      <c r="V256" s="153" t="str">
        <f t="shared" si="31"/>
        <v>N/A</v>
      </c>
      <c r="W256" s="147" t="str" cm="1">
        <f t="array" ref="W256">IFERROR(INDEX($I$9:$I$54,MATCH($E256,$A$9:$A$54,0),0),"N/A")</f>
        <v>N/A</v>
      </c>
      <c r="X256" s="147" t="str" cm="1">
        <f t="array" ref="X256">IFERROR(INDEX($J$9:$J$54,MATCH($E256,$A$9:$A$54,0),0),"N/A")</f>
        <v>N/A</v>
      </c>
      <c r="Y256" s="152" t="str">
        <f t="shared" si="32"/>
        <v>N/A</v>
      </c>
      <c r="Z256" s="153" t="str">
        <f t="shared" si="33"/>
        <v>N/A</v>
      </c>
      <c r="AA256" s="70" t="str">
        <f>IFERROR(VLOOKUP('Input 1 - Schedule 1'!N203,'Input 1 - Schedule 1'!$I$7:$L$1009,4,FALSE),"")</f>
        <v/>
      </c>
      <c r="AB256" s="70"/>
      <c r="AS256" s="84" t="s">
        <v>20</v>
      </c>
    </row>
    <row r="257" spans="1:45" x14ac:dyDescent="0.3">
      <c r="A257" s="93">
        <f t="shared" si="9"/>
        <v>195</v>
      </c>
      <c r="B257" s="145">
        <f>'Input 2 - Inventory'!C202</f>
        <v>0</v>
      </c>
      <c r="C257" s="146">
        <f>'Input 1 - Schedule 1'!G204</f>
        <v>0</v>
      </c>
      <c r="D257" s="146" t="str">
        <f>IF(OR(LEFT(E257,5)= "Asset",LEFT(E257,5)="Other"),"N/A",'Input 1 - Schedule 1'!G204 &amp; " (Ins/Bank)")</f>
        <v>0 (Ins/Bank)</v>
      </c>
      <c r="E257" s="147">
        <f>'Input 2 - Inventory'!F202</f>
        <v>0</v>
      </c>
      <c r="F257" s="148" t="str">
        <f>'Input 2 - Inventory'!W202</f>
        <v/>
      </c>
      <c r="G257" s="148">
        <f>'Input 2 - Inventory'!R202</f>
        <v>0</v>
      </c>
      <c r="H257" s="148">
        <f>'Input 2 - Inventory'!AH202</f>
        <v>0</v>
      </c>
      <c r="I257" s="149">
        <f>'Input 2 - Inventory'!L202</f>
        <v>0</v>
      </c>
      <c r="J257" s="150">
        <f>'Input 2 - Inventory'!AB202</f>
        <v>0</v>
      </c>
      <c r="K257" s="147" t="str" cm="1">
        <f t="array" ref="K257">IFERROR(INDEX($C$9:$C$54,MATCH($E257,$A$9:$A$54,0),0),"N/A")</f>
        <v>N/A</v>
      </c>
      <c r="L257" s="151" t="str" cm="1">
        <f t="array" ref="L257">IFERROR(INDEX($D$9:$D$54,MATCH($E257,$A$9:$A$54,0),0),"N/A")</f>
        <v>N/A</v>
      </c>
      <c r="M257" s="152" t="str">
        <f t="shared" si="26"/>
        <v>N/A</v>
      </c>
      <c r="N257" s="153" t="str">
        <f t="shared" si="27"/>
        <v>N/A</v>
      </c>
      <c r="O257" s="147" t="str" cm="1">
        <f t="array" ref="O257">IFERROR(INDEX($E$9:$E$54,MATCH($E257,$A$9:$A$54,0),0),"N/A")</f>
        <v>N/A</v>
      </c>
      <c r="P257" s="151" t="str" cm="1">
        <f t="array" ref="P257">IFERROR(INDEX($F$9:$F$54,MATCH($E257,$A$9:$A$54,0),0),"N/A")</f>
        <v>N/A</v>
      </c>
      <c r="Q257" s="152" t="str">
        <f t="shared" si="28"/>
        <v>N/A</v>
      </c>
      <c r="R257" s="153" t="str">
        <f t="shared" si="29"/>
        <v>N/A</v>
      </c>
      <c r="S257" s="147" t="str" cm="1">
        <f t="array" ref="S257">IFERROR(INDEX($G$9:$G$54,MATCH($E257,$A$9:$A$54,0),0),"N/A")</f>
        <v>N/A</v>
      </c>
      <c r="T257" s="151" t="str" cm="1">
        <f t="array" ref="T257">IFERROR(INDEX($H$9:$H$54,MATCH($E257,$A$9:$A$54,0),0),"N/A")</f>
        <v>N/A</v>
      </c>
      <c r="U257" s="152" t="str">
        <f t="shared" si="30"/>
        <v>N/A</v>
      </c>
      <c r="V257" s="153" t="str">
        <f t="shared" si="31"/>
        <v>N/A</v>
      </c>
      <c r="W257" s="147" t="str" cm="1">
        <f t="array" ref="W257">IFERROR(INDEX($I$9:$I$54,MATCH($E257,$A$9:$A$54,0),0),"N/A")</f>
        <v>N/A</v>
      </c>
      <c r="X257" s="147" t="str" cm="1">
        <f t="array" ref="X257">IFERROR(INDEX($J$9:$J$54,MATCH($E257,$A$9:$A$54,0),0),"N/A")</f>
        <v>N/A</v>
      </c>
      <c r="Y257" s="152" t="str">
        <f t="shared" si="32"/>
        <v>N/A</v>
      </c>
      <c r="Z257" s="153" t="str">
        <f t="shared" si="33"/>
        <v>N/A</v>
      </c>
      <c r="AA257" s="70" t="str">
        <f>IFERROR(VLOOKUP('Input 1 - Schedule 1'!N204,'Input 1 - Schedule 1'!$I$7:$L$1009,4,FALSE),"")</f>
        <v/>
      </c>
      <c r="AB257" s="70"/>
      <c r="AS257" s="84" t="s">
        <v>20</v>
      </c>
    </row>
    <row r="258" spans="1:45" x14ac:dyDescent="0.3">
      <c r="A258" s="93">
        <f t="shared" si="9"/>
        <v>196</v>
      </c>
      <c r="B258" s="145">
        <f>'Input 2 - Inventory'!C203</f>
        <v>0</v>
      </c>
      <c r="C258" s="146">
        <f>'Input 1 - Schedule 1'!G205</f>
        <v>0</v>
      </c>
      <c r="D258" s="146" t="str">
        <f>IF(OR(LEFT(E258,5)= "Asset",LEFT(E258,5)="Other"),"N/A",'Input 1 - Schedule 1'!G205 &amp; " (Ins/Bank)")</f>
        <v>0 (Ins/Bank)</v>
      </c>
      <c r="E258" s="147">
        <f>'Input 2 - Inventory'!F203</f>
        <v>0</v>
      </c>
      <c r="F258" s="148" t="str">
        <f>'Input 2 - Inventory'!W203</f>
        <v/>
      </c>
      <c r="G258" s="148">
        <f>'Input 2 - Inventory'!R203</f>
        <v>0</v>
      </c>
      <c r="H258" s="148">
        <f>'Input 2 - Inventory'!AH203</f>
        <v>0</v>
      </c>
      <c r="I258" s="149">
        <f>'Input 2 - Inventory'!L203</f>
        <v>0</v>
      </c>
      <c r="J258" s="150">
        <f>'Input 2 - Inventory'!AB203</f>
        <v>0</v>
      </c>
      <c r="K258" s="147" t="str" cm="1">
        <f t="array" ref="K258">IFERROR(INDEX($C$9:$C$54,MATCH($E258,$A$9:$A$54,0),0),"N/A")</f>
        <v>N/A</v>
      </c>
      <c r="L258" s="151" t="str" cm="1">
        <f t="array" ref="L258">IFERROR(INDEX($D$9:$D$54,MATCH($E258,$A$9:$A$54,0),0),"N/A")</f>
        <v>N/A</v>
      </c>
      <c r="M258" s="152" t="str">
        <f t="shared" ref="M258:M321" si="34">IF(L258="N/A","N/A",MAX(0,IF(OR(K258="XS Scalar",K258="Pure Scalar"),$H258*L258,IF(K258="Carrying Value",L258*$G258,$F258*L258))))</f>
        <v>N/A</v>
      </c>
      <c r="N258" s="153" t="str">
        <f t="shared" ref="N258:N321" si="35">IF(L258="N/A","N/A",IF(K258="XS Scalar",$G258-($H258-M258),$G258))</f>
        <v>N/A</v>
      </c>
      <c r="O258" s="147" t="str" cm="1">
        <f t="array" ref="O258">IFERROR(INDEX($E$9:$E$54,MATCH($E258,$A$9:$A$54,0),0),"N/A")</f>
        <v>N/A</v>
      </c>
      <c r="P258" s="151" t="str" cm="1">
        <f t="array" ref="P258">IFERROR(INDEX($F$9:$F$54,MATCH($E258,$A$9:$A$54,0),0),"N/A")</f>
        <v>N/A</v>
      </c>
      <c r="Q258" s="152" t="str">
        <f t="shared" ref="Q258:Q321" si="36">IF(P258="N/A","N/A",MAX(0,IF(OR(O258="XS Scalar",O258="Pure Scalar"),$H258*P258,IF(O258="Carrying Value",P258*$G258,$F258*P258))))</f>
        <v>N/A</v>
      </c>
      <c r="R258" s="153" t="str">
        <f t="shared" ref="R258:R321" si="37">IF(P258="N/A","N/A",IF(O258="XS Scalar",$G258-($H258-Q258),$G258))</f>
        <v>N/A</v>
      </c>
      <c r="S258" s="147" t="str" cm="1">
        <f t="array" ref="S258">IFERROR(INDEX($G$9:$G$54,MATCH($E258,$A$9:$A$54,0),0),"N/A")</f>
        <v>N/A</v>
      </c>
      <c r="T258" s="151" t="str" cm="1">
        <f t="array" ref="T258">IFERROR(INDEX($H$9:$H$54,MATCH($E258,$A$9:$A$54,0),0),"N/A")</f>
        <v>N/A</v>
      </c>
      <c r="U258" s="152" t="str">
        <f t="shared" si="30"/>
        <v>N/A</v>
      </c>
      <c r="V258" s="153" t="str">
        <f t="shared" si="31"/>
        <v>N/A</v>
      </c>
      <c r="W258" s="147" t="str" cm="1">
        <f t="array" ref="W258">IFERROR(INDEX($I$9:$I$54,MATCH($E258,$A$9:$A$54,0),0),"N/A")</f>
        <v>N/A</v>
      </c>
      <c r="X258" s="147" t="str" cm="1">
        <f t="array" ref="X258">IFERROR(INDEX($J$9:$J$54,MATCH($E258,$A$9:$A$54,0),0),"N/A")</f>
        <v>N/A</v>
      </c>
      <c r="Y258" s="152" t="str">
        <f t="shared" si="32"/>
        <v>N/A</v>
      </c>
      <c r="Z258" s="153" t="str">
        <f t="shared" si="33"/>
        <v>N/A</v>
      </c>
      <c r="AA258" s="70" t="str">
        <f>IFERROR(VLOOKUP('Input 1 - Schedule 1'!N205,'Input 1 - Schedule 1'!$I$7:$L$1009,4,FALSE),"")</f>
        <v/>
      </c>
      <c r="AB258" s="70"/>
      <c r="AS258" s="84" t="s">
        <v>20</v>
      </c>
    </row>
    <row r="259" spans="1:45" x14ac:dyDescent="0.3">
      <c r="A259" s="93">
        <f t="shared" ref="A259:A322" si="38">A258+1</f>
        <v>197</v>
      </c>
      <c r="B259" s="145">
        <f>'Input 2 - Inventory'!C204</f>
        <v>0</v>
      </c>
      <c r="C259" s="146">
        <f>'Input 1 - Schedule 1'!G206</f>
        <v>0</v>
      </c>
      <c r="D259" s="146" t="str">
        <f>IF(OR(LEFT(E259,5)= "Asset",LEFT(E259,5)="Other"),"N/A",'Input 1 - Schedule 1'!G206 &amp; " (Ins/Bank)")</f>
        <v>0 (Ins/Bank)</v>
      </c>
      <c r="E259" s="147">
        <f>'Input 2 - Inventory'!F204</f>
        <v>0</v>
      </c>
      <c r="F259" s="148" t="str">
        <f>'Input 2 - Inventory'!W204</f>
        <v/>
      </c>
      <c r="G259" s="148">
        <f>'Input 2 - Inventory'!R204</f>
        <v>0</v>
      </c>
      <c r="H259" s="148">
        <f>'Input 2 - Inventory'!AH204</f>
        <v>0</v>
      </c>
      <c r="I259" s="149">
        <f>'Input 2 - Inventory'!L204</f>
        <v>0</v>
      </c>
      <c r="J259" s="150">
        <f>'Input 2 - Inventory'!AB204</f>
        <v>0</v>
      </c>
      <c r="K259" s="147" t="str" cm="1">
        <f t="array" ref="K259">IFERROR(INDEX($C$9:$C$54,MATCH($E259,$A$9:$A$54,0),0),"N/A")</f>
        <v>N/A</v>
      </c>
      <c r="L259" s="151" t="str" cm="1">
        <f t="array" ref="L259">IFERROR(INDEX($D$9:$D$54,MATCH($E259,$A$9:$A$54,0),0),"N/A")</f>
        <v>N/A</v>
      </c>
      <c r="M259" s="152" t="str">
        <f t="shared" si="34"/>
        <v>N/A</v>
      </c>
      <c r="N259" s="153" t="str">
        <f t="shared" si="35"/>
        <v>N/A</v>
      </c>
      <c r="O259" s="147" t="str" cm="1">
        <f t="array" ref="O259">IFERROR(INDEX($E$9:$E$54,MATCH($E259,$A$9:$A$54,0),0),"N/A")</f>
        <v>N/A</v>
      </c>
      <c r="P259" s="151" t="str" cm="1">
        <f t="array" ref="P259">IFERROR(INDEX($F$9:$F$54,MATCH($E259,$A$9:$A$54,0),0),"N/A")</f>
        <v>N/A</v>
      </c>
      <c r="Q259" s="152" t="str">
        <f t="shared" si="36"/>
        <v>N/A</v>
      </c>
      <c r="R259" s="153" t="str">
        <f t="shared" si="37"/>
        <v>N/A</v>
      </c>
      <c r="S259" s="147" t="str" cm="1">
        <f t="array" ref="S259">IFERROR(INDEX($G$9:$G$54,MATCH($E259,$A$9:$A$54,0),0),"N/A")</f>
        <v>N/A</v>
      </c>
      <c r="T259" s="151" t="str" cm="1">
        <f t="array" ref="T259">IFERROR(INDEX($H$9:$H$54,MATCH($E259,$A$9:$A$54,0),0),"N/A")</f>
        <v>N/A</v>
      </c>
      <c r="U259" s="152" t="str">
        <f t="shared" si="30"/>
        <v>N/A</v>
      </c>
      <c r="V259" s="153" t="str">
        <f t="shared" si="31"/>
        <v>N/A</v>
      </c>
      <c r="W259" s="147" t="str" cm="1">
        <f t="array" ref="W259">IFERROR(INDEX($I$9:$I$54,MATCH($E259,$A$9:$A$54,0),0),"N/A")</f>
        <v>N/A</v>
      </c>
      <c r="X259" s="147" t="str" cm="1">
        <f t="array" ref="X259">IFERROR(INDEX($J$9:$J$54,MATCH($E259,$A$9:$A$54,0),0),"N/A")</f>
        <v>N/A</v>
      </c>
      <c r="Y259" s="152" t="str">
        <f t="shared" si="32"/>
        <v>N/A</v>
      </c>
      <c r="Z259" s="153" t="str">
        <f t="shared" si="33"/>
        <v>N/A</v>
      </c>
      <c r="AA259" s="70" t="str">
        <f>IFERROR(VLOOKUP('Input 1 - Schedule 1'!N206,'Input 1 - Schedule 1'!$I$7:$L$1009,4,FALSE),"")</f>
        <v/>
      </c>
      <c r="AB259" s="70"/>
      <c r="AS259" s="84" t="s">
        <v>20</v>
      </c>
    </row>
    <row r="260" spans="1:45" x14ac:dyDescent="0.3">
      <c r="A260" s="93">
        <f t="shared" si="38"/>
        <v>198</v>
      </c>
      <c r="B260" s="145">
        <f>'Input 2 - Inventory'!C205</f>
        <v>0</v>
      </c>
      <c r="C260" s="146">
        <f>'Input 1 - Schedule 1'!G207</f>
        <v>0</v>
      </c>
      <c r="D260" s="146" t="str">
        <f>IF(OR(LEFT(E260,5)= "Asset",LEFT(E260,5)="Other"),"N/A",'Input 1 - Schedule 1'!G207 &amp; " (Ins/Bank)")</f>
        <v>0 (Ins/Bank)</v>
      </c>
      <c r="E260" s="147">
        <f>'Input 2 - Inventory'!F205</f>
        <v>0</v>
      </c>
      <c r="F260" s="148" t="str">
        <f>'Input 2 - Inventory'!W205</f>
        <v/>
      </c>
      <c r="G260" s="148">
        <f>'Input 2 - Inventory'!R205</f>
        <v>0</v>
      </c>
      <c r="H260" s="148">
        <f>'Input 2 - Inventory'!AH205</f>
        <v>0</v>
      </c>
      <c r="I260" s="149">
        <f>'Input 2 - Inventory'!L205</f>
        <v>0</v>
      </c>
      <c r="J260" s="150">
        <f>'Input 2 - Inventory'!AB205</f>
        <v>0</v>
      </c>
      <c r="K260" s="147" t="str" cm="1">
        <f t="array" ref="K260">IFERROR(INDEX($C$9:$C$54,MATCH($E260,$A$9:$A$54,0),0),"N/A")</f>
        <v>N/A</v>
      </c>
      <c r="L260" s="151" t="str" cm="1">
        <f t="array" ref="L260">IFERROR(INDEX($D$9:$D$54,MATCH($E260,$A$9:$A$54,0),0),"N/A")</f>
        <v>N/A</v>
      </c>
      <c r="M260" s="152" t="str">
        <f t="shared" si="34"/>
        <v>N/A</v>
      </c>
      <c r="N260" s="153" t="str">
        <f t="shared" si="35"/>
        <v>N/A</v>
      </c>
      <c r="O260" s="147" t="str" cm="1">
        <f t="array" ref="O260">IFERROR(INDEX($E$9:$E$54,MATCH($E260,$A$9:$A$54,0),0),"N/A")</f>
        <v>N/A</v>
      </c>
      <c r="P260" s="151" t="str" cm="1">
        <f t="array" ref="P260">IFERROR(INDEX($F$9:$F$54,MATCH($E260,$A$9:$A$54,0),0),"N/A")</f>
        <v>N/A</v>
      </c>
      <c r="Q260" s="152" t="str">
        <f t="shared" si="36"/>
        <v>N/A</v>
      </c>
      <c r="R260" s="153" t="str">
        <f t="shared" si="37"/>
        <v>N/A</v>
      </c>
      <c r="S260" s="147" t="str" cm="1">
        <f t="array" ref="S260">IFERROR(INDEX($G$9:$G$54,MATCH($E260,$A$9:$A$54,0),0),"N/A")</f>
        <v>N/A</v>
      </c>
      <c r="T260" s="151" t="str" cm="1">
        <f t="array" ref="T260">IFERROR(INDEX($H$9:$H$54,MATCH($E260,$A$9:$A$54,0),0),"N/A")</f>
        <v>N/A</v>
      </c>
      <c r="U260" s="152" t="str">
        <f t="shared" si="30"/>
        <v>N/A</v>
      </c>
      <c r="V260" s="153" t="str">
        <f t="shared" si="31"/>
        <v>N/A</v>
      </c>
      <c r="W260" s="147" t="str" cm="1">
        <f t="array" ref="W260">IFERROR(INDEX($I$9:$I$54,MATCH($E260,$A$9:$A$54,0),0),"N/A")</f>
        <v>N/A</v>
      </c>
      <c r="X260" s="147" t="str" cm="1">
        <f t="array" ref="X260">IFERROR(INDEX($J$9:$J$54,MATCH($E260,$A$9:$A$54,0),0),"N/A")</f>
        <v>N/A</v>
      </c>
      <c r="Y260" s="152" t="str">
        <f t="shared" si="32"/>
        <v>N/A</v>
      </c>
      <c r="Z260" s="153" t="str">
        <f t="shared" si="33"/>
        <v>N/A</v>
      </c>
      <c r="AA260" s="70" t="str">
        <f>IFERROR(VLOOKUP('Input 1 - Schedule 1'!N207,'Input 1 - Schedule 1'!$I$7:$L$1009,4,FALSE),"")</f>
        <v/>
      </c>
      <c r="AB260" s="70"/>
      <c r="AS260" s="84" t="s">
        <v>20</v>
      </c>
    </row>
    <row r="261" spans="1:45" x14ac:dyDescent="0.3">
      <c r="A261" s="93">
        <f t="shared" si="38"/>
        <v>199</v>
      </c>
      <c r="B261" s="145">
        <f>'Input 2 - Inventory'!C206</f>
        <v>0</v>
      </c>
      <c r="C261" s="146">
        <f>'Input 1 - Schedule 1'!G208</f>
        <v>0</v>
      </c>
      <c r="D261" s="146" t="str">
        <f>IF(OR(LEFT(E261,5)= "Asset",LEFT(E261,5)="Other"),"N/A",'Input 1 - Schedule 1'!G208 &amp; " (Ins/Bank)")</f>
        <v>0 (Ins/Bank)</v>
      </c>
      <c r="E261" s="147">
        <f>'Input 2 - Inventory'!F206</f>
        <v>0</v>
      </c>
      <c r="F261" s="148" t="str">
        <f>'Input 2 - Inventory'!W206</f>
        <v/>
      </c>
      <c r="G261" s="148">
        <f>'Input 2 - Inventory'!R206</f>
        <v>0</v>
      </c>
      <c r="H261" s="148">
        <f>'Input 2 - Inventory'!AH206</f>
        <v>0</v>
      </c>
      <c r="I261" s="149">
        <f>'Input 2 - Inventory'!L206</f>
        <v>0</v>
      </c>
      <c r="J261" s="150">
        <f>'Input 2 - Inventory'!AB206</f>
        <v>0</v>
      </c>
      <c r="K261" s="147" t="str" cm="1">
        <f t="array" ref="K261">IFERROR(INDEX($C$9:$C$54,MATCH($E261,$A$9:$A$54,0),0),"N/A")</f>
        <v>N/A</v>
      </c>
      <c r="L261" s="151" t="str" cm="1">
        <f t="array" ref="L261">IFERROR(INDEX($D$9:$D$54,MATCH($E261,$A$9:$A$54,0),0),"N/A")</f>
        <v>N/A</v>
      </c>
      <c r="M261" s="152" t="str">
        <f t="shared" si="34"/>
        <v>N/A</v>
      </c>
      <c r="N261" s="153" t="str">
        <f t="shared" si="35"/>
        <v>N/A</v>
      </c>
      <c r="O261" s="147" t="str" cm="1">
        <f t="array" ref="O261">IFERROR(INDEX($E$9:$E$54,MATCH($E261,$A$9:$A$54,0),0),"N/A")</f>
        <v>N/A</v>
      </c>
      <c r="P261" s="151" t="str" cm="1">
        <f t="array" ref="P261">IFERROR(INDEX($F$9:$F$54,MATCH($E261,$A$9:$A$54,0),0),"N/A")</f>
        <v>N/A</v>
      </c>
      <c r="Q261" s="152" t="str">
        <f t="shared" si="36"/>
        <v>N/A</v>
      </c>
      <c r="R261" s="153" t="str">
        <f t="shared" si="37"/>
        <v>N/A</v>
      </c>
      <c r="S261" s="147" t="str" cm="1">
        <f t="array" ref="S261">IFERROR(INDEX($G$9:$G$54,MATCH($E261,$A$9:$A$54,0),0),"N/A")</f>
        <v>N/A</v>
      </c>
      <c r="T261" s="151" t="str" cm="1">
        <f t="array" ref="T261">IFERROR(INDEX($H$9:$H$54,MATCH($E261,$A$9:$A$54,0),0),"N/A")</f>
        <v>N/A</v>
      </c>
      <c r="U261" s="152" t="str">
        <f t="shared" si="30"/>
        <v>N/A</v>
      </c>
      <c r="V261" s="153" t="str">
        <f t="shared" si="31"/>
        <v>N/A</v>
      </c>
      <c r="W261" s="147" t="str" cm="1">
        <f t="array" ref="W261">IFERROR(INDEX($I$9:$I$54,MATCH($E261,$A$9:$A$54,0),0),"N/A")</f>
        <v>N/A</v>
      </c>
      <c r="X261" s="147" t="str" cm="1">
        <f t="array" ref="X261">IFERROR(INDEX($J$9:$J$54,MATCH($E261,$A$9:$A$54,0),0),"N/A")</f>
        <v>N/A</v>
      </c>
      <c r="Y261" s="152" t="str">
        <f t="shared" si="32"/>
        <v>N/A</v>
      </c>
      <c r="Z261" s="153" t="str">
        <f t="shared" si="33"/>
        <v>N/A</v>
      </c>
      <c r="AA261" s="70" t="str">
        <f>IFERROR(VLOOKUP('Input 1 - Schedule 1'!N208,'Input 1 - Schedule 1'!$I$7:$L$1009,4,FALSE),"")</f>
        <v/>
      </c>
      <c r="AB261" s="70"/>
      <c r="AS261" s="84" t="s">
        <v>20</v>
      </c>
    </row>
    <row r="262" spans="1:45" x14ac:dyDescent="0.3">
      <c r="A262" s="93">
        <f t="shared" si="38"/>
        <v>200</v>
      </c>
      <c r="B262" s="145">
        <f>'Input 2 - Inventory'!C207</f>
        <v>0</v>
      </c>
      <c r="C262" s="146">
        <f>'Input 1 - Schedule 1'!G209</f>
        <v>0</v>
      </c>
      <c r="D262" s="146" t="str">
        <f>IF(OR(LEFT(E262,5)= "Asset",LEFT(E262,5)="Other"),"N/A",'Input 1 - Schedule 1'!G209 &amp; " (Ins/Bank)")</f>
        <v>0 (Ins/Bank)</v>
      </c>
      <c r="E262" s="147">
        <f>'Input 2 - Inventory'!F207</f>
        <v>0</v>
      </c>
      <c r="F262" s="148" t="str">
        <f>'Input 2 - Inventory'!W207</f>
        <v/>
      </c>
      <c r="G262" s="148">
        <f>'Input 2 - Inventory'!R207</f>
        <v>0</v>
      </c>
      <c r="H262" s="148">
        <f>'Input 2 - Inventory'!AH207</f>
        <v>0</v>
      </c>
      <c r="I262" s="149">
        <f>'Input 2 - Inventory'!L207</f>
        <v>0</v>
      </c>
      <c r="J262" s="150">
        <f>'Input 2 - Inventory'!AB207</f>
        <v>0</v>
      </c>
      <c r="K262" s="147" t="str" cm="1">
        <f t="array" ref="K262">IFERROR(INDEX($C$9:$C$54,MATCH($E262,$A$9:$A$54,0),0),"N/A")</f>
        <v>N/A</v>
      </c>
      <c r="L262" s="151" t="str" cm="1">
        <f t="array" ref="L262">IFERROR(INDEX($D$9:$D$54,MATCH($E262,$A$9:$A$54,0),0),"N/A")</f>
        <v>N/A</v>
      </c>
      <c r="M262" s="152" t="str">
        <f t="shared" si="34"/>
        <v>N/A</v>
      </c>
      <c r="N262" s="153" t="str">
        <f t="shared" si="35"/>
        <v>N/A</v>
      </c>
      <c r="O262" s="147" t="str" cm="1">
        <f t="array" ref="O262">IFERROR(INDEX($E$9:$E$54,MATCH($E262,$A$9:$A$54,0),0),"N/A")</f>
        <v>N/A</v>
      </c>
      <c r="P262" s="151" t="str" cm="1">
        <f t="array" ref="P262">IFERROR(INDEX($F$9:$F$54,MATCH($E262,$A$9:$A$54,0),0),"N/A")</f>
        <v>N/A</v>
      </c>
      <c r="Q262" s="152" t="str">
        <f t="shared" si="36"/>
        <v>N/A</v>
      </c>
      <c r="R262" s="153" t="str">
        <f t="shared" si="37"/>
        <v>N/A</v>
      </c>
      <c r="S262" s="147" t="str" cm="1">
        <f t="array" ref="S262">IFERROR(INDEX($G$9:$G$54,MATCH($E262,$A$9:$A$54,0),0),"N/A")</f>
        <v>N/A</v>
      </c>
      <c r="T262" s="151" t="str" cm="1">
        <f t="array" ref="T262">IFERROR(INDEX($H$9:$H$54,MATCH($E262,$A$9:$A$54,0),0),"N/A")</f>
        <v>N/A</v>
      </c>
      <c r="U262" s="152" t="str">
        <f t="shared" si="30"/>
        <v>N/A</v>
      </c>
      <c r="V262" s="153" t="str">
        <f t="shared" si="31"/>
        <v>N/A</v>
      </c>
      <c r="W262" s="147" t="str" cm="1">
        <f t="array" ref="W262">IFERROR(INDEX($I$9:$I$54,MATCH($E262,$A$9:$A$54,0),0),"N/A")</f>
        <v>N/A</v>
      </c>
      <c r="X262" s="147" t="str" cm="1">
        <f t="array" ref="X262">IFERROR(INDEX($J$9:$J$54,MATCH($E262,$A$9:$A$54,0),0),"N/A")</f>
        <v>N/A</v>
      </c>
      <c r="Y262" s="152" t="str">
        <f t="shared" si="32"/>
        <v>N/A</v>
      </c>
      <c r="Z262" s="153" t="str">
        <f t="shared" si="33"/>
        <v>N/A</v>
      </c>
      <c r="AA262" s="70" t="str">
        <f>IFERROR(VLOOKUP('Input 1 - Schedule 1'!N209,'Input 1 - Schedule 1'!$I$7:$L$1009,4,FALSE),"")</f>
        <v/>
      </c>
      <c r="AB262" s="70"/>
      <c r="AS262" s="84" t="s">
        <v>20</v>
      </c>
    </row>
    <row r="263" spans="1:45" x14ac:dyDescent="0.3">
      <c r="A263" s="93">
        <f t="shared" si="38"/>
        <v>201</v>
      </c>
      <c r="B263" s="145">
        <f>'Input 2 - Inventory'!C208</f>
        <v>0</v>
      </c>
      <c r="C263" s="146">
        <f>'Input 1 - Schedule 1'!G210</f>
        <v>0</v>
      </c>
      <c r="D263" s="146" t="str">
        <f>IF(OR(LEFT(E263,5)= "Asset",LEFT(E263,5)="Other"),"N/A",'Input 1 - Schedule 1'!G210 &amp; " (Ins/Bank)")</f>
        <v>0 (Ins/Bank)</v>
      </c>
      <c r="E263" s="147">
        <f>'Input 2 - Inventory'!F208</f>
        <v>0</v>
      </c>
      <c r="F263" s="148" t="str">
        <f>'Input 2 - Inventory'!W208</f>
        <v/>
      </c>
      <c r="G263" s="148">
        <f>'Input 2 - Inventory'!R208</f>
        <v>0</v>
      </c>
      <c r="H263" s="148">
        <f>'Input 2 - Inventory'!AH208</f>
        <v>0</v>
      </c>
      <c r="I263" s="149">
        <f>'Input 2 - Inventory'!L208</f>
        <v>0</v>
      </c>
      <c r="J263" s="150">
        <f>'Input 2 - Inventory'!AB208</f>
        <v>0</v>
      </c>
      <c r="K263" s="147" t="str" cm="1">
        <f t="array" ref="K263">IFERROR(INDEX($C$9:$C$54,MATCH($E263,$A$9:$A$54,0),0),"N/A")</f>
        <v>N/A</v>
      </c>
      <c r="L263" s="151" t="str" cm="1">
        <f t="array" ref="L263">IFERROR(INDEX($D$9:$D$54,MATCH($E263,$A$9:$A$54,0),0),"N/A")</f>
        <v>N/A</v>
      </c>
      <c r="M263" s="152" t="str">
        <f t="shared" si="34"/>
        <v>N/A</v>
      </c>
      <c r="N263" s="153" t="str">
        <f t="shared" si="35"/>
        <v>N/A</v>
      </c>
      <c r="O263" s="147" t="str" cm="1">
        <f t="array" ref="O263">IFERROR(INDEX($E$9:$E$54,MATCH($E263,$A$9:$A$54,0),0),"N/A")</f>
        <v>N/A</v>
      </c>
      <c r="P263" s="151" t="str" cm="1">
        <f t="array" ref="P263">IFERROR(INDEX($F$9:$F$54,MATCH($E263,$A$9:$A$54,0),0),"N/A")</f>
        <v>N/A</v>
      </c>
      <c r="Q263" s="152" t="str">
        <f t="shared" si="36"/>
        <v>N/A</v>
      </c>
      <c r="R263" s="153" t="str">
        <f t="shared" si="37"/>
        <v>N/A</v>
      </c>
      <c r="S263" s="147" t="str" cm="1">
        <f t="array" ref="S263">IFERROR(INDEX($G$9:$G$54,MATCH($E263,$A$9:$A$54,0),0),"N/A")</f>
        <v>N/A</v>
      </c>
      <c r="T263" s="151" t="str" cm="1">
        <f t="array" ref="T263">IFERROR(INDEX($H$9:$H$54,MATCH($E263,$A$9:$A$54,0),0),"N/A")</f>
        <v>N/A</v>
      </c>
      <c r="U263" s="152" t="str">
        <f t="shared" si="30"/>
        <v>N/A</v>
      </c>
      <c r="V263" s="153" t="str">
        <f t="shared" si="31"/>
        <v>N/A</v>
      </c>
      <c r="W263" s="147" t="str" cm="1">
        <f t="array" ref="W263">IFERROR(INDEX($I$9:$I$54,MATCH($E263,$A$9:$A$54,0),0),"N/A")</f>
        <v>N/A</v>
      </c>
      <c r="X263" s="147" t="str" cm="1">
        <f t="array" ref="X263">IFERROR(INDEX($J$9:$J$54,MATCH($E263,$A$9:$A$54,0),0),"N/A")</f>
        <v>N/A</v>
      </c>
      <c r="Y263" s="152" t="str">
        <f t="shared" si="32"/>
        <v>N/A</v>
      </c>
      <c r="Z263" s="153" t="str">
        <f t="shared" si="33"/>
        <v>N/A</v>
      </c>
      <c r="AA263" s="70" t="str">
        <f>IFERROR(VLOOKUP('Input 1 - Schedule 1'!N210,'Input 1 - Schedule 1'!$I$7:$L$1009,4,FALSE),"")</f>
        <v/>
      </c>
      <c r="AB263" s="70"/>
      <c r="AS263" s="84" t="s">
        <v>20</v>
      </c>
    </row>
    <row r="264" spans="1:45" x14ac:dyDescent="0.3">
      <c r="A264" s="93">
        <f t="shared" si="38"/>
        <v>202</v>
      </c>
      <c r="B264" s="145">
        <f>'Input 2 - Inventory'!C209</f>
        <v>0</v>
      </c>
      <c r="C264" s="146">
        <f>'Input 1 - Schedule 1'!G211</f>
        <v>0</v>
      </c>
      <c r="D264" s="146" t="str">
        <f>IF(OR(LEFT(E264,5)= "Asset",LEFT(E264,5)="Other"),"N/A",'Input 1 - Schedule 1'!G211 &amp; " (Ins/Bank)")</f>
        <v>0 (Ins/Bank)</v>
      </c>
      <c r="E264" s="147">
        <f>'Input 2 - Inventory'!F209</f>
        <v>0</v>
      </c>
      <c r="F264" s="148" t="str">
        <f>'Input 2 - Inventory'!W209</f>
        <v/>
      </c>
      <c r="G264" s="148">
        <f>'Input 2 - Inventory'!R209</f>
        <v>0</v>
      </c>
      <c r="H264" s="148">
        <f>'Input 2 - Inventory'!AH209</f>
        <v>0</v>
      </c>
      <c r="I264" s="149">
        <f>'Input 2 - Inventory'!L209</f>
        <v>0</v>
      </c>
      <c r="J264" s="150">
        <f>'Input 2 - Inventory'!AB209</f>
        <v>0</v>
      </c>
      <c r="K264" s="147" t="str" cm="1">
        <f t="array" ref="K264">IFERROR(INDEX($C$9:$C$54,MATCH($E264,$A$9:$A$54,0),0),"N/A")</f>
        <v>N/A</v>
      </c>
      <c r="L264" s="151" t="str" cm="1">
        <f t="array" ref="L264">IFERROR(INDEX($D$9:$D$54,MATCH($E264,$A$9:$A$54,0),0),"N/A")</f>
        <v>N/A</v>
      </c>
      <c r="M264" s="152" t="str">
        <f t="shared" si="34"/>
        <v>N/A</v>
      </c>
      <c r="N264" s="153" t="str">
        <f t="shared" si="35"/>
        <v>N/A</v>
      </c>
      <c r="O264" s="147" t="str" cm="1">
        <f t="array" ref="O264">IFERROR(INDEX($E$9:$E$54,MATCH($E264,$A$9:$A$54,0),0),"N/A")</f>
        <v>N/A</v>
      </c>
      <c r="P264" s="151" t="str" cm="1">
        <f t="array" ref="P264">IFERROR(INDEX($F$9:$F$54,MATCH($E264,$A$9:$A$54,0),0),"N/A")</f>
        <v>N/A</v>
      </c>
      <c r="Q264" s="152" t="str">
        <f t="shared" si="36"/>
        <v>N/A</v>
      </c>
      <c r="R264" s="153" t="str">
        <f t="shared" si="37"/>
        <v>N/A</v>
      </c>
      <c r="S264" s="147" t="str" cm="1">
        <f t="array" ref="S264">IFERROR(INDEX($G$9:$G$54,MATCH($E264,$A$9:$A$54,0),0),"N/A")</f>
        <v>N/A</v>
      </c>
      <c r="T264" s="151" t="str" cm="1">
        <f t="array" ref="T264">IFERROR(INDEX($H$9:$H$54,MATCH($E264,$A$9:$A$54,0),0),"N/A")</f>
        <v>N/A</v>
      </c>
      <c r="U264" s="152" t="str">
        <f t="shared" si="30"/>
        <v>N/A</v>
      </c>
      <c r="V264" s="153" t="str">
        <f t="shared" si="31"/>
        <v>N/A</v>
      </c>
      <c r="W264" s="147" t="str" cm="1">
        <f t="array" ref="W264">IFERROR(INDEX($I$9:$I$54,MATCH($E264,$A$9:$A$54,0),0),"N/A")</f>
        <v>N/A</v>
      </c>
      <c r="X264" s="147" t="str" cm="1">
        <f t="array" ref="X264">IFERROR(INDEX($J$9:$J$54,MATCH($E264,$A$9:$A$54,0),0),"N/A")</f>
        <v>N/A</v>
      </c>
      <c r="Y264" s="152" t="str">
        <f t="shared" si="32"/>
        <v>N/A</v>
      </c>
      <c r="Z264" s="153" t="str">
        <f t="shared" si="33"/>
        <v>N/A</v>
      </c>
      <c r="AA264" s="70" t="str">
        <f>IFERROR(VLOOKUP('Input 1 - Schedule 1'!N211,'Input 1 - Schedule 1'!$I$7:$L$1009,4,FALSE),"")</f>
        <v/>
      </c>
      <c r="AB264" s="70"/>
      <c r="AS264" s="84" t="s">
        <v>20</v>
      </c>
    </row>
    <row r="265" spans="1:45" x14ac:dyDescent="0.3">
      <c r="A265" s="93">
        <f t="shared" si="38"/>
        <v>203</v>
      </c>
      <c r="B265" s="145">
        <f>'Input 2 - Inventory'!C210</f>
        <v>0</v>
      </c>
      <c r="C265" s="146">
        <f>'Input 1 - Schedule 1'!G212</f>
        <v>0</v>
      </c>
      <c r="D265" s="146" t="str">
        <f>IF(OR(LEFT(E265,5)= "Asset",LEFT(E265,5)="Other"),"N/A",'Input 1 - Schedule 1'!G212 &amp; " (Ins/Bank)")</f>
        <v>0 (Ins/Bank)</v>
      </c>
      <c r="E265" s="147">
        <f>'Input 2 - Inventory'!F210</f>
        <v>0</v>
      </c>
      <c r="F265" s="148" t="str">
        <f>'Input 2 - Inventory'!W210</f>
        <v/>
      </c>
      <c r="G265" s="148">
        <f>'Input 2 - Inventory'!R210</f>
        <v>0</v>
      </c>
      <c r="H265" s="148">
        <f>'Input 2 - Inventory'!AH210</f>
        <v>0</v>
      </c>
      <c r="I265" s="149">
        <f>'Input 2 - Inventory'!L210</f>
        <v>0</v>
      </c>
      <c r="J265" s="150">
        <f>'Input 2 - Inventory'!AB210</f>
        <v>0</v>
      </c>
      <c r="K265" s="147" t="str" cm="1">
        <f t="array" ref="K265">IFERROR(INDEX($C$9:$C$54,MATCH($E265,$A$9:$A$54,0),0),"N/A")</f>
        <v>N/A</v>
      </c>
      <c r="L265" s="151" t="str" cm="1">
        <f t="array" ref="L265">IFERROR(INDEX($D$9:$D$54,MATCH($E265,$A$9:$A$54,0),0),"N/A")</f>
        <v>N/A</v>
      </c>
      <c r="M265" s="152" t="str">
        <f t="shared" si="34"/>
        <v>N/A</v>
      </c>
      <c r="N265" s="153" t="str">
        <f t="shared" si="35"/>
        <v>N/A</v>
      </c>
      <c r="O265" s="147" t="str" cm="1">
        <f t="array" ref="O265">IFERROR(INDEX($E$9:$E$54,MATCH($E265,$A$9:$A$54,0),0),"N/A")</f>
        <v>N/A</v>
      </c>
      <c r="P265" s="151" t="str" cm="1">
        <f t="array" ref="P265">IFERROR(INDEX($F$9:$F$54,MATCH($E265,$A$9:$A$54,0),0),"N/A")</f>
        <v>N/A</v>
      </c>
      <c r="Q265" s="152" t="str">
        <f t="shared" si="36"/>
        <v>N/A</v>
      </c>
      <c r="R265" s="153" t="str">
        <f t="shared" si="37"/>
        <v>N/A</v>
      </c>
      <c r="S265" s="147" t="str" cm="1">
        <f t="array" ref="S265">IFERROR(INDEX($G$9:$G$54,MATCH($E265,$A$9:$A$54,0),0),"N/A")</f>
        <v>N/A</v>
      </c>
      <c r="T265" s="151" t="str" cm="1">
        <f t="array" ref="T265">IFERROR(INDEX($H$9:$H$54,MATCH($E265,$A$9:$A$54,0),0),"N/A")</f>
        <v>N/A</v>
      </c>
      <c r="U265" s="152" t="str">
        <f t="shared" si="30"/>
        <v>N/A</v>
      </c>
      <c r="V265" s="153" t="str">
        <f t="shared" si="31"/>
        <v>N/A</v>
      </c>
      <c r="W265" s="147" t="str" cm="1">
        <f t="array" ref="W265">IFERROR(INDEX($I$9:$I$54,MATCH($E265,$A$9:$A$54,0),0),"N/A")</f>
        <v>N/A</v>
      </c>
      <c r="X265" s="147" t="str" cm="1">
        <f t="array" ref="X265">IFERROR(INDEX($J$9:$J$54,MATCH($E265,$A$9:$A$54,0),0),"N/A")</f>
        <v>N/A</v>
      </c>
      <c r="Y265" s="152" t="str">
        <f t="shared" si="32"/>
        <v>N/A</v>
      </c>
      <c r="Z265" s="153" t="str">
        <f t="shared" si="33"/>
        <v>N/A</v>
      </c>
      <c r="AA265" s="70" t="str">
        <f>IFERROR(VLOOKUP('Input 1 - Schedule 1'!N212,'Input 1 - Schedule 1'!$I$7:$L$1009,4,FALSE),"")</f>
        <v/>
      </c>
      <c r="AB265" s="70"/>
      <c r="AS265" s="84" t="s">
        <v>20</v>
      </c>
    </row>
    <row r="266" spans="1:45" x14ac:dyDescent="0.3">
      <c r="A266" s="93">
        <f t="shared" si="38"/>
        <v>204</v>
      </c>
      <c r="B266" s="145">
        <f>'Input 2 - Inventory'!C211</f>
        <v>0</v>
      </c>
      <c r="C266" s="146">
        <f>'Input 1 - Schedule 1'!G213</f>
        <v>0</v>
      </c>
      <c r="D266" s="146" t="str">
        <f>IF(OR(LEFT(E266,5)= "Asset",LEFT(E266,5)="Other"),"N/A",'Input 1 - Schedule 1'!G213 &amp; " (Ins/Bank)")</f>
        <v>0 (Ins/Bank)</v>
      </c>
      <c r="E266" s="147">
        <f>'Input 2 - Inventory'!F211</f>
        <v>0</v>
      </c>
      <c r="F266" s="148" t="str">
        <f>'Input 2 - Inventory'!W211</f>
        <v/>
      </c>
      <c r="G266" s="148">
        <f>'Input 2 - Inventory'!R211</f>
        <v>0</v>
      </c>
      <c r="H266" s="148">
        <f>'Input 2 - Inventory'!AH211</f>
        <v>0</v>
      </c>
      <c r="I266" s="149">
        <f>'Input 2 - Inventory'!L211</f>
        <v>0</v>
      </c>
      <c r="J266" s="150">
        <f>'Input 2 - Inventory'!AB211</f>
        <v>0</v>
      </c>
      <c r="K266" s="147" t="str" cm="1">
        <f t="array" ref="K266">IFERROR(INDEX($C$9:$C$54,MATCH($E266,$A$9:$A$54,0),0),"N/A")</f>
        <v>N/A</v>
      </c>
      <c r="L266" s="151" t="str" cm="1">
        <f t="array" ref="L266">IFERROR(INDEX($D$9:$D$54,MATCH($E266,$A$9:$A$54,0),0),"N/A")</f>
        <v>N/A</v>
      </c>
      <c r="M266" s="152" t="str">
        <f t="shared" si="34"/>
        <v>N/A</v>
      </c>
      <c r="N266" s="153" t="str">
        <f t="shared" si="35"/>
        <v>N/A</v>
      </c>
      <c r="O266" s="147" t="str" cm="1">
        <f t="array" ref="O266">IFERROR(INDEX($E$9:$E$54,MATCH($E266,$A$9:$A$54,0),0),"N/A")</f>
        <v>N/A</v>
      </c>
      <c r="P266" s="151" t="str" cm="1">
        <f t="array" ref="P266">IFERROR(INDEX($F$9:$F$54,MATCH($E266,$A$9:$A$54,0),0),"N/A")</f>
        <v>N/A</v>
      </c>
      <c r="Q266" s="152" t="str">
        <f t="shared" si="36"/>
        <v>N/A</v>
      </c>
      <c r="R266" s="153" t="str">
        <f t="shared" si="37"/>
        <v>N/A</v>
      </c>
      <c r="S266" s="147" t="str" cm="1">
        <f t="array" ref="S266">IFERROR(INDEX($G$9:$G$54,MATCH($E266,$A$9:$A$54,0),0),"N/A")</f>
        <v>N/A</v>
      </c>
      <c r="T266" s="151" t="str" cm="1">
        <f t="array" ref="T266">IFERROR(INDEX($H$9:$H$54,MATCH($E266,$A$9:$A$54,0),0),"N/A")</f>
        <v>N/A</v>
      </c>
      <c r="U266" s="152" t="str">
        <f t="shared" si="30"/>
        <v>N/A</v>
      </c>
      <c r="V266" s="153" t="str">
        <f t="shared" si="31"/>
        <v>N/A</v>
      </c>
      <c r="W266" s="147" t="str" cm="1">
        <f t="array" ref="W266">IFERROR(INDEX($I$9:$I$54,MATCH($E266,$A$9:$A$54,0),0),"N/A")</f>
        <v>N/A</v>
      </c>
      <c r="X266" s="147" t="str" cm="1">
        <f t="array" ref="X266">IFERROR(INDEX($J$9:$J$54,MATCH($E266,$A$9:$A$54,0),0),"N/A")</f>
        <v>N/A</v>
      </c>
      <c r="Y266" s="152" t="str">
        <f t="shared" si="32"/>
        <v>N/A</v>
      </c>
      <c r="Z266" s="153" t="str">
        <f t="shared" si="33"/>
        <v>N/A</v>
      </c>
      <c r="AA266" s="70" t="str">
        <f>IFERROR(VLOOKUP('Input 1 - Schedule 1'!N213,'Input 1 - Schedule 1'!$I$7:$L$1009,4,FALSE),"")</f>
        <v/>
      </c>
      <c r="AB266" s="70"/>
      <c r="AS266" s="84" t="s">
        <v>20</v>
      </c>
    </row>
    <row r="267" spans="1:45" x14ac:dyDescent="0.3">
      <c r="A267" s="93">
        <f t="shared" si="38"/>
        <v>205</v>
      </c>
      <c r="B267" s="145">
        <f>'Input 2 - Inventory'!C212</f>
        <v>0</v>
      </c>
      <c r="C267" s="146">
        <f>'Input 1 - Schedule 1'!G214</f>
        <v>0</v>
      </c>
      <c r="D267" s="146" t="str">
        <f>IF(OR(LEFT(E267,5)= "Asset",LEFT(E267,5)="Other"),"N/A",'Input 1 - Schedule 1'!G214 &amp; " (Ins/Bank)")</f>
        <v>0 (Ins/Bank)</v>
      </c>
      <c r="E267" s="147">
        <f>'Input 2 - Inventory'!F212</f>
        <v>0</v>
      </c>
      <c r="F267" s="148" t="str">
        <f>'Input 2 - Inventory'!W212</f>
        <v/>
      </c>
      <c r="G267" s="148">
        <f>'Input 2 - Inventory'!R212</f>
        <v>0</v>
      </c>
      <c r="H267" s="148">
        <f>'Input 2 - Inventory'!AH212</f>
        <v>0</v>
      </c>
      <c r="I267" s="149">
        <f>'Input 2 - Inventory'!L212</f>
        <v>0</v>
      </c>
      <c r="J267" s="150">
        <f>'Input 2 - Inventory'!AB212</f>
        <v>0</v>
      </c>
      <c r="K267" s="147" t="str" cm="1">
        <f t="array" ref="K267">IFERROR(INDEX($C$9:$C$54,MATCH($E267,$A$9:$A$54,0),0),"N/A")</f>
        <v>N/A</v>
      </c>
      <c r="L267" s="151" t="str" cm="1">
        <f t="array" ref="L267">IFERROR(INDEX($D$9:$D$54,MATCH($E267,$A$9:$A$54,0),0),"N/A")</f>
        <v>N/A</v>
      </c>
      <c r="M267" s="152" t="str">
        <f t="shared" si="34"/>
        <v>N/A</v>
      </c>
      <c r="N267" s="153" t="str">
        <f t="shared" si="35"/>
        <v>N/A</v>
      </c>
      <c r="O267" s="147" t="str" cm="1">
        <f t="array" ref="O267">IFERROR(INDEX($E$9:$E$54,MATCH($E267,$A$9:$A$54,0),0),"N/A")</f>
        <v>N/A</v>
      </c>
      <c r="P267" s="151" t="str" cm="1">
        <f t="array" ref="P267">IFERROR(INDEX($F$9:$F$54,MATCH($E267,$A$9:$A$54,0),0),"N/A")</f>
        <v>N/A</v>
      </c>
      <c r="Q267" s="152" t="str">
        <f t="shared" si="36"/>
        <v>N/A</v>
      </c>
      <c r="R267" s="153" t="str">
        <f t="shared" si="37"/>
        <v>N/A</v>
      </c>
      <c r="S267" s="147" t="str" cm="1">
        <f t="array" ref="S267">IFERROR(INDEX($G$9:$G$54,MATCH($E267,$A$9:$A$54,0),0),"N/A")</f>
        <v>N/A</v>
      </c>
      <c r="T267" s="151" t="str" cm="1">
        <f t="array" ref="T267">IFERROR(INDEX($H$9:$H$54,MATCH($E267,$A$9:$A$54,0),0),"N/A")</f>
        <v>N/A</v>
      </c>
      <c r="U267" s="152" t="str">
        <f t="shared" si="30"/>
        <v>N/A</v>
      </c>
      <c r="V267" s="153" t="str">
        <f t="shared" si="31"/>
        <v>N/A</v>
      </c>
      <c r="W267" s="147" t="str" cm="1">
        <f t="array" ref="W267">IFERROR(INDEX($I$9:$I$54,MATCH($E267,$A$9:$A$54,0),0),"N/A")</f>
        <v>N/A</v>
      </c>
      <c r="X267" s="147" t="str" cm="1">
        <f t="array" ref="X267">IFERROR(INDEX($J$9:$J$54,MATCH($E267,$A$9:$A$54,0),0),"N/A")</f>
        <v>N/A</v>
      </c>
      <c r="Y267" s="152" t="str">
        <f t="shared" si="32"/>
        <v>N/A</v>
      </c>
      <c r="Z267" s="153" t="str">
        <f t="shared" si="33"/>
        <v>N/A</v>
      </c>
      <c r="AA267" s="70" t="str">
        <f>IFERROR(VLOOKUP('Input 1 - Schedule 1'!N214,'Input 1 - Schedule 1'!$I$7:$L$1009,4,FALSE),"")</f>
        <v/>
      </c>
      <c r="AB267" s="70"/>
      <c r="AS267" s="84" t="s">
        <v>20</v>
      </c>
    </row>
    <row r="268" spans="1:45" x14ac:dyDescent="0.3">
      <c r="A268" s="93">
        <f t="shared" si="38"/>
        <v>206</v>
      </c>
      <c r="B268" s="145">
        <f>'Input 2 - Inventory'!C213</f>
        <v>0</v>
      </c>
      <c r="C268" s="146">
        <f>'Input 1 - Schedule 1'!G215</f>
        <v>0</v>
      </c>
      <c r="D268" s="146" t="str">
        <f>IF(OR(LEFT(E268,5)= "Asset",LEFT(E268,5)="Other"),"N/A",'Input 1 - Schedule 1'!G215 &amp; " (Ins/Bank)")</f>
        <v>0 (Ins/Bank)</v>
      </c>
      <c r="E268" s="147">
        <f>'Input 2 - Inventory'!F213</f>
        <v>0</v>
      </c>
      <c r="F268" s="148" t="str">
        <f>'Input 2 - Inventory'!W213</f>
        <v/>
      </c>
      <c r="G268" s="148">
        <f>'Input 2 - Inventory'!R213</f>
        <v>0</v>
      </c>
      <c r="H268" s="148">
        <f>'Input 2 - Inventory'!AH213</f>
        <v>0</v>
      </c>
      <c r="I268" s="149">
        <f>'Input 2 - Inventory'!L213</f>
        <v>0</v>
      </c>
      <c r="J268" s="150">
        <f>'Input 2 - Inventory'!AB213</f>
        <v>0</v>
      </c>
      <c r="K268" s="147" t="str" cm="1">
        <f t="array" ref="K268">IFERROR(INDEX($C$9:$C$54,MATCH($E268,$A$9:$A$54,0),0),"N/A")</f>
        <v>N/A</v>
      </c>
      <c r="L268" s="151" t="str" cm="1">
        <f t="array" ref="L268">IFERROR(INDEX($D$9:$D$54,MATCH($E268,$A$9:$A$54,0),0),"N/A")</f>
        <v>N/A</v>
      </c>
      <c r="M268" s="152" t="str">
        <f t="shared" si="34"/>
        <v>N/A</v>
      </c>
      <c r="N268" s="153" t="str">
        <f t="shared" si="35"/>
        <v>N/A</v>
      </c>
      <c r="O268" s="147" t="str" cm="1">
        <f t="array" ref="O268">IFERROR(INDEX($E$9:$E$54,MATCH($E268,$A$9:$A$54,0),0),"N/A")</f>
        <v>N/A</v>
      </c>
      <c r="P268" s="151" t="str" cm="1">
        <f t="array" ref="P268">IFERROR(INDEX($F$9:$F$54,MATCH($E268,$A$9:$A$54,0),0),"N/A")</f>
        <v>N/A</v>
      </c>
      <c r="Q268" s="152" t="str">
        <f t="shared" si="36"/>
        <v>N/A</v>
      </c>
      <c r="R268" s="153" t="str">
        <f t="shared" si="37"/>
        <v>N/A</v>
      </c>
      <c r="S268" s="147" t="str" cm="1">
        <f t="array" ref="S268">IFERROR(INDEX($G$9:$G$54,MATCH($E268,$A$9:$A$54,0),0),"N/A")</f>
        <v>N/A</v>
      </c>
      <c r="T268" s="151" t="str" cm="1">
        <f t="array" ref="T268">IFERROR(INDEX($H$9:$H$54,MATCH($E268,$A$9:$A$54,0),0),"N/A")</f>
        <v>N/A</v>
      </c>
      <c r="U268" s="152" t="str">
        <f t="shared" si="30"/>
        <v>N/A</v>
      </c>
      <c r="V268" s="153" t="str">
        <f t="shared" si="31"/>
        <v>N/A</v>
      </c>
      <c r="W268" s="147" t="str" cm="1">
        <f t="array" ref="W268">IFERROR(INDEX($I$9:$I$54,MATCH($E268,$A$9:$A$54,0),0),"N/A")</f>
        <v>N/A</v>
      </c>
      <c r="X268" s="147" t="str" cm="1">
        <f t="array" ref="X268">IFERROR(INDEX($J$9:$J$54,MATCH($E268,$A$9:$A$54,0),0),"N/A")</f>
        <v>N/A</v>
      </c>
      <c r="Y268" s="152" t="str">
        <f t="shared" si="32"/>
        <v>N/A</v>
      </c>
      <c r="Z268" s="153" t="str">
        <f t="shared" si="33"/>
        <v>N/A</v>
      </c>
      <c r="AA268" s="70" t="str">
        <f>IFERROR(VLOOKUP('Input 1 - Schedule 1'!N215,'Input 1 - Schedule 1'!$I$7:$L$1009,4,FALSE),"")</f>
        <v/>
      </c>
      <c r="AB268" s="70"/>
      <c r="AS268" s="84" t="s">
        <v>20</v>
      </c>
    </row>
    <row r="269" spans="1:45" x14ac:dyDescent="0.3">
      <c r="A269" s="93">
        <f t="shared" si="38"/>
        <v>207</v>
      </c>
      <c r="B269" s="145">
        <f>'Input 2 - Inventory'!C214</f>
        <v>0</v>
      </c>
      <c r="C269" s="146">
        <f>'Input 1 - Schedule 1'!G216</f>
        <v>0</v>
      </c>
      <c r="D269" s="146" t="str">
        <f>IF(OR(LEFT(E269,5)= "Asset",LEFT(E269,5)="Other"),"N/A",'Input 1 - Schedule 1'!G216 &amp; " (Ins/Bank)")</f>
        <v>0 (Ins/Bank)</v>
      </c>
      <c r="E269" s="147">
        <f>'Input 2 - Inventory'!F214</f>
        <v>0</v>
      </c>
      <c r="F269" s="148" t="str">
        <f>'Input 2 - Inventory'!W214</f>
        <v/>
      </c>
      <c r="G269" s="148">
        <f>'Input 2 - Inventory'!R214</f>
        <v>0</v>
      </c>
      <c r="H269" s="148">
        <f>'Input 2 - Inventory'!AH214</f>
        <v>0</v>
      </c>
      <c r="I269" s="149">
        <f>'Input 2 - Inventory'!L214</f>
        <v>0</v>
      </c>
      <c r="J269" s="150">
        <f>'Input 2 - Inventory'!AB214</f>
        <v>0</v>
      </c>
      <c r="K269" s="147" t="str" cm="1">
        <f t="array" ref="K269">IFERROR(INDEX($C$9:$C$54,MATCH($E269,$A$9:$A$54,0),0),"N/A")</f>
        <v>N/A</v>
      </c>
      <c r="L269" s="151" t="str" cm="1">
        <f t="array" ref="L269">IFERROR(INDEX($D$9:$D$54,MATCH($E269,$A$9:$A$54,0),0),"N/A")</f>
        <v>N/A</v>
      </c>
      <c r="M269" s="152" t="str">
        <f t="shared" si="34"/>
        <v>N/A</v>
      </c>
      <c r="N269" s="153" t="str">
        <f t="shared" si="35"/>
        <v>N/A</v>
      </c>
      <c r="O269" s="147" t="str" cm="1">
        <f t="array" ref="O269">IFERROR(INDEX($E$9:$E$54,MATCH($E269,$A$9:$A$54,0),0),"N/A")</f>
        <v>N/A</v>
      </c>
      <c r="P269" s="151" t="str" cm="1">
        <f t="array" ref="P269">IFERROR(INDEX($F$9:$F$54,MATCH($E269,$A$9:$A$54,0),0),"N/A")</f>
        <v>N/A</v>
      </c>
      <c r="Q269" s="152" t="str">
        <f t="shared" si="36"/>
        <v>N/A</v>
      </c>
      <c r="R269" s="153" t="str">
        <f t="shared" si="37"/>
        <v>N/A</v>
      </c>
      <c r="S269" s="147" t="str" cm="1">
        <f t="array" ref="S269">IFERROR(INDEX($G$9:$G$54,MATCH($E269,$A$9:$A$54,0),0),"N/A")</f>
        <v>N/A</v>
      </c>
      <c r="T269" s="151" t="str" cm="1">
        <f t="array" ref="T269">IFERROR(INDEX($H$9:$H$54,MATCH($E269,$A$9:$A$54,0),0),"N/A")</f>
        <v>N/A</v>
      </c>
      <c r="U269" s="152" t="str">
        <f t="shared" si="30"/>
        <v>N/A</v>
      </c>
      <c r="V269" s="153" t="str">
        <f t="shared" si="31"/>
        <v>N/A</v>
      </c>
      <c r="W269" s="147" t="str" cm="1">
        <f t="array" ref="W269">IFERROR(INDEX($I$9:$I$54,MATCH($E269,$A$9:$A$54,0),0),"N/A")</f>
        <v>N/A</v>
      </c>
      <c r="X269" s="147" t="str" cm="1">
        <f t="array" ref="X269">IFERROR(INDEX($J$9:$J$54,MATCH($E269,$A$9:$A$54,0),0),"N/A")</f>
        <v>N/A</v>
      </c>
      <c r="Y269" s="152" t="str">
        <f t="shared" si="32"/>
        <v>N/A</v>
      </c>
      <c r="Z269" s="153" t="str">
        <f t="shared" si="33"/>
        <v>N/A</v>
      </c>
      <c r="AA269" s="70" t="str">
        <f>IFERROR(VLOOKUP('Input 1 - Schedule 1'!N216,'Input 1 - Schedule 1'!$I$7:$L$1009,4,FALSE),"")</f>
        <v/>
      </c>
      <c r="AB269" s="70"/>
      <c r="AS269" s="84" t="s">
        <v>20</v>
      </c>
    </row>
    <row r="270" spans="1:45" x14ac:dyDescent="0.3">
      <c r="A270" s="93">
        <f t="shared" si="38"/>
        <v>208</v>
      </c>
      <c r="B270" s="145">
        <f>'Input 2 - Inventory'!C215</f>
        <v>0</v>
      </c>
      <c r="C270" s="146">
        <f>'Input 1 - Schedule 1'!G217</f>
        <v>0</v>
      </c>
      <c r="D270" s="146" t="str">
        <f>IF(OR(LEFT(E270,5)= "Asset",LEFT(E270,5)="Other"),"N/A",'Input 1 - Schedule 1'!G217 &amp; " (Ins/Bank)")</f>
        <v>0 (Ins/Bank)</v>
      </c>
      <c r="E270" s="147">
        <f>'Input 2 - Inventory'!F215</f>
        <v>0</v>
      </c>
      <c r="F270" s="148" t="str">
        <f>'Input 2 - Inventory'!W215</f>
        <v/>
      </c>
      <c r="G270" s="148">
        <f>'Input 2 - Inventory'!R215</f>
        <v>0</v>
      </c>
      <c r="H270" s="148">
        <f>'Input 2 - Inventory'!AH215</f>
        <v>0</v>
      </c>
      <c r="I270" s="149">
        <f>'Input 2 - Inventory'!L215</f>
        <v>0</v>
      </c>
      <c r="J270" s="150">
        <f>'Input 2 - Inventory'!AB215</f>
        <v>0</v>
      </c>
      <c r="K270" s="147" t="str" cm="1">
        <f t="array" ref="K270">IFERROR(INDEX($C$9:$C$54,MATCH($E270,$A$9:$A$54,0),0),"N/A")</f>
        <v>N/A</v>
      </c>
      <c r="L270" s="151" t="str" cm="1">
        <f t="array" ref="L270">IFERROR(INDEX($D$9:$D$54,MATCH($E270,$A$9:$A$54,0),0),"N/A")</f>
        <v>N/A</v>
      </c>
      <c r="M270" s="152" t="str">
        <f t="shared" si="34"/>
        <v>N/A</v>
      </c>
      <c r="N270" s="153" t="str">
        <f t="shared" si="35"/>
        <v>N/A</v>
      </c>
      <c r="O270" s="147" t="str" cm="1">
        <f t="array" ref="O270">IFERROR(INDEX($E$9:$E$54,MATCH($E270,$A$9:$A$54,0),0),"N/A")</f>
        <v>N/A</v>
      </c>
      <c r="P270" s="151" t="str" cm="1">
        <f t="array" ref="P270">IFERROR(INDEX($F$9:$F$54,MATCH($E270,$A$9:$A$54,0),0),"N/A")</f>
        <v>N/A</v>
      </c>
      <c r="Q270" s="152" t="str">
        <f t="shared" si="36"/>
        <v>N/A</v>
      </c>
      <c r="R270" s="153" t="str">
        <f t="shared" si="37"/>
        <v>N/A</v>
      </c>
      <c r="S270" s="147" t="str" cm="1">
        <f t="array" ref="S270">IFERROR(INDEX($G$9:$G$54,MATCH($E270,$A$9:$A$54,0),0),"N/A")</f>
        <v>N/A</v>
      </c>
      <c r="T270" s="151" t="str" cm="1">
        <f t="array" ref="T270">IFERROR(INDEX($H$9:$H$54,MATCH($E270,$A$9:$A$54,0),0),"N/A")</f>
        <v>N/A</v>
      </c>
      <c r="U270" s="152" t="str">
        <f t="shared" si="30"/>
        <v>N/A</v>
      </c>
      <c r="V270" s="153" t="str">
        <f t="shared" si="31"/>
        <v>N/A</v>
      </c>
      <c r="W270" s="147" t="str" cm="1">
        <f t="array" ref="W270">IFERROR(INDEX($I$9:$I$54,MATCH($E270,$A$9:$A$54,0),0),"N/A")</f>
        <v>N/A</v>
      </c>
      <c r="X270" s="147" t="str" cm="1">
        <f t="array" ref="X270">IFERROR(INDEX($J$9:$J$54,MATCH($E270,$A$9:$A$54,0),0),"N/A")</f>
        <v>N/A</v>
      </c>
      <c r="Y270" s="152" t="str">
        <f t="shared" si="32"/>
        <v>N/A</v>
      </c>
      <c r="Z270" s="153" t="str">
        <f t="shared" si="33"/>
        <v>N/A</v>
      </c>
      <c r="AA270" s="70" t="str">
        <f>IFERROR(VLOOKUP('Input 1 - Schedule 1'!N217,'Input 1 - Schedule 1'!$I$7:$L$1009,4,FALSE),"")</f>
        <v/>
      </c>
      <c r="AB270" s="70"/>
      <c r="AS270" s="84" t="s">
        <v>20</v>
      </c>
    </row>
    <row r="271" spans="1:45" x14ac:dyDescent="0.3">
      <c r="A271" s="93">
        <f t="shared" si="38"/>
        <v>209</v>
      </c>
      <c r="B271" s="145">
        <f>'Input 2 - Inventory'!C216</f>
        <v>0</v>
      </c>
      <c r="C271" s="146">
        <f>'Input 1 - Schedule 1'!G218</f>
        <v>0</v>
      </c>
      <c r="D271" s="146" t="str">
        <f>IF(OR(LEFT(E271,5)= "Asset",LEFT(E271,5)="Other"),"N/A",'Input 1 - Schedule 1'!G218 &amp; " (Ins/Bank)")</f>
        <v>0 (Ins/Bank)</v>
      </c>
      <c r="E271" s="147">
        <f>'Input 2 - Inventory'!F216</f>
        <v>0</v>
      </c>
      <c r="F271" s="148" t="str">
        <f>'Input 2 - Inventory'!W216</f>
        <v/>
      </c>
      <c r="G271" s="148">
        <f>'Input 2 - Inventory'!R216</f>
        <v>0</v>
      </c>
      <c r="H271" s="148">
        <f>'Input 2 - Inventory'!AH216</f>
        <v>0</v>
      </c>
      <c r="I271" s="149">
        <f>'Input 2 - Inventory'!L216</f>
        <v>0</v>
      </c>
      <c r="J271" s="150">
        <f>'Input 2 - Inventory'!AB216</f>
        <v>0</v>
      </c>
      <c r="K271" s="147" t="str" cm="1">
        <f t="array" ref="K271">IFERROR(INDEX($C$9:$C$54,MATCH($E271,$A$9:$A$54,0),0),"N/A")</f>
        <v>N/A</v>
      </c>
      <c r="L271" s="151" t="str" cm="1">
        <f t="array" ref="L271">IFERROR(INDEX($D$9:$D$54,MATCH($E271,$A$9:$A$54,0),0),"N/A")</f>
        <v>N/A</v>
      </c>
      <c r="M271" s="152" t="str">
        <f t="shared" si="34"/>
        <v>N/A</v>
      </c>
      <c r="N271" s="153" t="str">
        <f t="shared" si="35"/>
        <v>N/A</v>
      </c>
      <c r="O271" s="147" t="str" cm="1">
        <f t="array" ref="O271">IFERROR(INDEX($E$9:$E$54,MATCH($E271,$A$9:$A$54,0),0),"N/A")</f>
        <v>N/A</v>
      </c>
      <c r="P271" s="151" t="str" cm="1">
        <f t="array" ref="P271">IFERROR(INDEX($F$9:$F$54,MATCH($E271,$A$9:$A$54,0),0),"N/A")</f>
        <v>N/A</v>
      </c>
      <c r="Q271" s="152" t="str">
        <f t="shared" si="36"/>
        <v>N/A</v>
      </c>
      <c r="R271" s="153" t="str">
        <f t="shared" si="37"/>
        <v>N/A</v>
      </c>
      <c r="S271" s="147" t="str" cm="1">
        <f t="array" ref="S271">IFERROR(INDEX($G$9:$G$54,MATCH($E271,$A$9:$A$54,0),0),"N/A")</f>
        <v>N/A</v>
      </c>
      <c r="T271" s="151" t="str" cm="1">
        <f t="array" ref="T271">IFERROR(INDEX($H$9:$H$54,MATCH($E271,$A$9:$A$54,0),0),"N/A")</f>
        <v>N/A</v>
      </c>
      <c r="U271" s="152" t="str">
        <f t="shared" si="30"/>
        <v>N/A</v>
      </c>
      <c r="V271" s="153" t="str">
        <f t="shared" si="31"/>
        <v>N/A</v>
      </c>
      <c r="W271" s="147" t="str" cm="1">
        <f t="array" ref="W271">IFERROR(INDEX($I$9:$I$54,MATCH($E271,$A$9:$A$54,0),0),"N/A")</f>
        <v>N/A</v>
      </c>
      <c r="X271" s="147" t="str" cm="1">
        <f t="array" ref="X271">IFERROR(INDEX($J$9:$J$54,MATCH($E271,$A$9:$A$54,0),0),"N/A")</f>
        <v>N/A</v>
      </c>
      <c r="Y271" s="152" t="str">
        <f t="shared" si="32"/>
        <v>N/A</v>
      </c>
      <c r="Z271" s="153" t="str">
        <f t="shared" si="33"/>
        <v>N/A</v>
      </c>
      <c r="AA271" s="70" t="str">
        <f>IFERROR(VLOOKUP('Input 1 - Schedule 1'!N218,'Input 1 - Schedule 1'!$I$7:$L$1009,4,FALSE),"")</f>
        <v/>
      </c>
      <c r="AB271" s="70"/>
      <c r="AS271" s="84" t="s">
        <v>20</v>
      </c>
    </row>
    <row r="272" spans="1:45" x14ac:dyDescent="0.3">
      <c r="A272" s="93">
        <f t="shared" si="38"/>
        <v>210</v>
      </c>
      <c r="B272" s="145">
        <f>'Input 2 - Inventory'!C217</f>
        <v>0</v>
      </c>
      <c r="C272" s="146">
        <f>'Input 1 - Schedule 1'!G219</f>
        <v>0</v>
      </c>
      <c r="D272" s="146" t="str">
        <f>IF(OR(LEFT(E272,5)= "Asset",LEFT(E272,5)="Other"),"N/A",'Input 1 - Schedule 1'!G219 &amp; " (Ins/Bank)")</f>
        <v>0 (Ins/Bank)</v>
      </c>
      <c r="E272" s="147">
        <f>'Input 2 - Inventory'!F217</f>
        <v>0</v>
      </c>
      <c r="F272" s="148" t="str">
        <f>'Input 2 - Inventory'!W217</f>
        <v/>
      </c>
      <c r="G272" s="148">
        <f>'Input 2 - Inventory'!R217</f>
        <v>0</v>
      </c>
      <c r="H272" s="148">
        <f>'Input 2 - Inventory'!AH217</f>
        <v>0</v>
      </c>
      <c r="I272" s="149">
        <f>'Input 2 - Inventory'!L217</f>
        <v>0</v>
      </c>
      <c r="J272" s="150">
        <f>'Input 2 - Inventory'!AB217</f>
        <v>0</v>
      </c>
      <c r="K272" s="147" t="str" cm="1">
        <f t="array" ref="K272">IFERROR(INDEX($C$9:$C$54,MATCH($E272,$A$9:$A$54,0),0),"N/A")</f>
        <v>N/A</v>
      </c>
      <c r="L272" s="151" t="str" cm="1">
        <f t="array" ref="L272">IFERROR(INDEX($D$9:$D$54,MATCH($E272,$A$9:$A$54,0),0),"N/A")</f>
        <v>N/A</v>
      </c>
      <c r="M272" s="152" t="str">
        <f t="shared" si="34"/>
        <v>N/A</v>
      </c>
      <c r="N272" s="153" t="str">
        <f t="shared" si="35"/>
        <v>N/A</v>
      </c>
      <c r="O272" s="147" t="str" cm="1">
        <f t="array" ref="O272">IFERROR(INDEX($E$9:$E$54,MATCH($E272,$A$9:$A$54,0),0),"N/A")</f>
        <v>N/A</v>
      </c>
      <c r="P272" s="151" t="str" cm="1">
        <f t="array" ref="P272">IFERROR(INDEX($F$9:$F$54,MATCH($E272,$A$9:$A$54,0),0),"N/A")</f>
        <v>N/A</v>
      </c>
      <c r="Q272" s="152" t="str">
        <f t="shared" si="36"/>
        <v>N/A</v>
      </c>
      <c r="R272" s="153" t="str">
        <f t="shared" si="37"/>
        <v>N/A</v>
      </c>
      <c r="S272" s="147" t="str" cm="1">
        <f t="array" ref="S272">IFERROR(INDEX($G$9:$G$54,MATCH($E272,$A$9:$A$54,0),0),"N/A")</f>
        <v>N/A</v>
      </c>
      <c r="T272" s="151" t="str" cm="1">
        <f t="array" ref="T272">IFERROR(INDEX($H$9:$H$54,MATCH($E272,$A$9:$A$54,0),0),"N/A")</f>
        <v>N/A</v>
      </c>
      <c r="U272" s="152" t="str">
        <f t="shared" si="30"/>
        <v>N/A</v>
      </c>
      <c r="V272" s="153" t="str">
        <f t="shared" si="31"/>
        <v>N/A</v>
      </c>
      <c r="W272" s="147" t="str" cm="1">
        <f t="array" ref="W272">IFERROR(INDEX($I$9:$I$54,MATCH($E272,$A$9:$A$54,0),0),"N/A")</f>
        <v>N/A</v>
      </c>
      <c r="X272" s="147" t="str" cm="1">
        <f t="array" ref="X272">IFERROR(INDEX($J$9:$J$54,MATCH($E272,$A$9:$A$54,0),0),"N/A")</f>
        <v>N/A</v>
      </c>
      <c r="Y272" s="152" t="str">
        <f t="shared" si="32"/>
        <v>N/A</v>
      </c>
      <c r="Z272" s="153" t="str">
        <f t="shared" si="33"/>
        <v>N/A</v>
      </c>
      <c r="AA272" s="70" t="str">
        <f>IFERROR(VLOOKUP('Input 1 - Schedule 1'!N219,'Input 1 - Schedule 1'!$I$7:$L$1009,4,FALSE),"")</f>
        <v/>
      </c>
      <c r="AB272" s="70"/>
      <c r="AS272" s="84" t="s">
        <v>20</v>
      </c>
    </row>
    <row r="273" spans="1:45" x14ac:dyDescent="0.3">
      <c r="A273" s="93">
        <f t="shared" si="38"/>
        <v>211</v>
      </c>
      <c r="B273" s="145">
        <f>'Input 2 - Inventory'!C218</f>
        <v>0</v>
      </c>
      <c r="C273" s="146">
        <f>'Input 1 - Schedule 1'!G220</f>
        <v>0</v>
      </c>
      <c r="D273" s="146" t="str">
        <f>IF(OR(LEFT(E273,5)= "Asset",LEFT(E273,5)="Other"),"N/A",'Input 1 - Schedule 1'!G220 &amp; " (Ins/Bank)")</f>
        <v>0 (Ins/Bank)</v>
      </c>
      <c r="E273" s="147">
        <f>'Input 2 - Inventory'!F218</f>
        <v>0</v>
      </c>
      <c r="F273" s="148" t="str">
        <f>'Input 2 - Inventory'!W218</f>
        <v/>
      </c>
      <c r="G273" s="148">
        <f>'Input 2 - Inventory'!R218</f>
        <v>0</v>
      </c>
      <c r="H273" s="148">
        <f>'Input 2 - Inventory'!AH218</f>
        <v>0</v>
      </c>
      <c r="I273" s="149">
        <f>'Input 2 - Inventory'!L218</f>
        <v>0</v>
      </c>
      <c r="J273" s="150">
        <f>'Input 2 - Inventory'!AB218</f>
        <v>0</v>
      </c>
      <c r="K273" s="147" t="str" cm="1">
        <f t="array" ref="K273">IFERROR(INDEX($C$9:$C$54,MATCH($E273,$A$9:$A$54,0),0),"N/A")</f>
        <v>N/A</v>
      </c>
      <c r="L273" s="151" t="str" cm="1">
        <f t="array" ref="L273">IFERROR(INDEX($D$9:$D$54,MATCH($E273,$A$9:$A$54,0),0),"N/A")</f>
        <v>N/A</v>
      </c>
      <c r="M273" s="152" t="str">
        <f t="shared" si="34"/>
        <v>N/A</v>
      </c>
      <c r="N273" s="153" t="str">
        <f t="shared" si="35"/>
        <v>N/A</v>
      </c>
      <c r="O273" s="147" t="str" cm="1">
        <f t="array" ref="O273">IFERROR(INDEX($E$9:$E$54,MATCH($E273,$A$9:$A$54,0),0),"N/A")</f>
        <v>N/A</v>
      </c>
      <c r="P273" s="151" t="str" cm="1">
        <f t="array" ref="P273">IFERROR(INDEX($F$9:$F$54,MATCH($E273,$A$9:$A$54,0),0),"N/A")</f>
        <v>N/A</v>
      </c>
      <c r="Q273" s="152" t="str">
        <f t="shared" si="36"/>
        <v>N/A</v>
      </c>
      <c r="R273" s="153" t="str">
        <f t="shared" si="37"/>
        <v>N/A</v>
      </c>
      <c r="S273" s="147" t="str" cm="1">
        <f t="array" ref="S273">IFERROR(INDEX($G$9:$G$54,MATCH($E273,$A$9:$A$54,0),0),"N/A")</f>
        <v>N/A</v>
      </c>
      <c r="T273" s="151" t="str" cm="1">
        <f t="array" ref="T273">IFERROR(INDEX($H$9:$H$54,MATCH($E273,$A$9:$A$54,0),0),"N/A")</f>
        <v>N/A</v>
      </c>
      <c r="U273" s="152" t="str">
        <f t="shared" si="30"/>
        <v>N/A</v>
      </c>
      <c r="V273" s="153" t="str">
        <f t="shared" si="31"/>
        <v>N/A</v>
      </c>
      <c r="W273" s="147" t="str" cm="1">
        <f t="array" ref="W273">IFERROR(INDEX($I$9:$I$54,MATCH($E273,$A$9:$A$54,0),0),"N/A")</f>
        <v>N/A</v>
      </c>
      <c r="X273" s="147" t="str" cm="1">
        <f t="array" ref="X273">IFERROR(INDEX($J$9:$J$54,MATCH($E273,$A$9:$A$54,0),0),"N/A")</f>
        <v>N/A</v>
      </c>
      <c r="Y273" s="152" t="str">
        <f t="shared" si="32"/>
        <v>N/A</v>
      </c>
      <c r="Z273" s="153" t="str">
        <f t="shared" si="33"/>
        <v>N/A</v>
      </c>
      <c r="AA273" s="70" t="str">
        <f>IFERROR(VLOOKUP('Input 1 - Schedule 1'!N220,'Input 1 - Schedule 1'!$I$7:$L$1009,4,FALSE),"")</f>
        <v/>
      </c>
      <c r="AB273" s="70"/>
      <c r="AS273" s="84" t="s">
        <v>20</v>
      </c>
    </row>
    <row r="274" spans="1:45" x14ac:dyDescent="0.3">
      <c r="A274" s="93">
        <f t="shared" si="38"/>
        <v>212</v>
      </c>
      <c r="B274" s="145">
        <f>'Input 2 - Inventory'!C219</f>
        <v>0</v>
      </c>
      <c r="C274" s="146">
        <f>'Input 1 - Schedule 1'!G221</f>
        <v>0</v>
      </c>
      <c r="D274" s="146" t="str">
        <f>IF(OR(LEFT(E274,5)= "Asset",LEFT(E274,5)="Other"),"N/A",'Input 1 - Schedule 1'!G221 &amp; " (Ins/Bank)")</f>
        <v>0 (Ins/Bank)</v>
      </c>
      <c r="E274" s="147">
        <f>'Input 2 - Inventory'!F219</f>
        <v>0</v>
      </c>
      <c r="F274" s="148" t="str">
        <f>'Input 2 - Inventory'!W219</f>
        <v/>
      </c>
      <c r="G274" s="148">
        <f>'Input 2 - Inventory'!R219</f>
        <v>0</v>
      </c>
      <c r="H274" s="148">
        <f>'Input 2 - Inventory'!AH219</f>
        <v>0</v>
      </c>
      <c r="I274" s="149">
        <f>'Input 2 - Inventory'!L219</f>
        <v>0</v>
      </c>
      <c r="J274" s="150">
        <f>'Input 2 - Inventory'!AB219</f>
        <v>0</v>
      </c>
      <c r="K274" s="147" t="str" cm="1">
        <f t="array" ref="K274">IFERROR(INDEX($C$9:$C$54,MATCH($E274,$A$9:$A$54,0),0),"N/A")</f>
        <v>N/A</v>
      </c>
      <c r="L274" s="151" t="str" cm="1">
        <f t="array" ref="L274">IFERROR(INDEX($D$9:$D$54,MATCH($E274,$A$9:$A$54,0),0),"N/A")</f>
        <v>N/A</v>
      </c>
      <c r="M274" s="152" t="str">
        <f t="shared" si="34"/>
        <v>N/A</v>
      </c>
      <c r="N274" s="153" t="str">
        <f t="shared" si="35"/>
        <v>N/A</v>
      </c>
      <c r="O274" s="147" t="str" cm="1">
        <f t="array" ref="O274">IFERROR(INDEX($E$9:$E$54,MATCH($E274,$A$9:$A$54,0),0),"N/A")</f>
        <v>N/A</v>
      </c>
      <c r="P274" s="151" t="str" cm="1">
        <f t="array" ref="P274">IFERROR(INDEX($F$9:$F$54,MATCH($E274,$A$9:$A$54,0),0),"N/A")</f>
        <v>N/A</v>
      </c>
      <c r="Q274" s="152" t="str">
        <f t="shared" si="36"/>
        <v>N/A</v>
      </c>
      <c r="R274" s="153" t="str">
        <f t="shared" si="37"/>
        <v>N/A</v>
      </c>
      <c r="S274" s="147" t="str" cm="1">
        <f t="array" ref="S274">IFERROR(INDEX($G$9:$G$54,MATCH($E274,$A$9:$A$54,0),0),"N/A")</f>
        <v>N/A</v>
      </c>
      <c r="T274" s="151" t="str" cm="1">
        <f t="array" ref="T274">IFERROR(INDEX($H$9:$H$54,MATCH($E274,$A$9:$A$54,0),0),"N/A")</f>
        <v>N/A</v>
      </c>
      <c r="U274" s="152" t="str">
        <f t="shared" si="30"/>
        <v>N/A</v>
      </c>
      <c r="V274" s="153" t="str">
        <f t="shared" si="31"/>
        <v>N/A</v>
      </c>
      <c r="W274" s="147" t="str" cm="1">
        <f t="array" ref="W274">IFERROR(INDEX($I$9:$I$54,MATCH($E274,$A$9:$A$54,0),0),"N/A")</f>
        <v>N/A</v>
      </c>
      <c r="X274" s="147" t="str" cm="1">
        <f t="array" ref="X274">IFERROR(INDEX($J$9:$J$54,MATCH($E274,$A$9:$A$54,0),0),"N/A")</f>
        <v>N/A</v>
      </c>
      <c r="Y274" s="152" t="str">
        <f t="shared" si="32"/>
        <v>N/A</v>
      </c>
      <c r="Z274" s="153" t="str">
        <f t="shared" si="33"/>
        <v>N/A</v>
      </c>
      <c r="AA274" s="70" t="str">
        <f>IFERROR(VLOOKUP('Input 1 - Schedule 1'!N221,'Input 1 - Schedule 1'!$I$7:$L$1009,4,FALSE),"")</f>
        <v/>
      </c>
      <c r="AB274" s="70"/>
      <c r="AS274" s="84" t="s">
        <v>20</v>
      </c>
    </row>
    <row r="275" spans="1:45" x14ac:dyDescent="0.3">
      <c r="A275" s="93">
        <f t="shared" si="38"/>
        <v>213</v>
      </c>
      <c r="B275" s="145">
        <f>'Input 2 - Inventory'!C220</f>
        <v>0</v>
      </c>
      <c r="C275" s="146">
        <f>'Input 1 - Schedule 1'!G222</f>
        <v>0</v>
      </c>
      <c r="D275" s="146" t="str">
        <f>IF(OR(LEFT(E275,5)= "Asset",LEFT(E275,5)="Other"),"N/A",'Input 1 - Schedule 1'!G222 &amp; " (Ins/Bank)")</f>
        <v>0 (Ins/Bank)</v>
      </c>
      <c r="E275" s="147">
        <f>'Input 2 - Inventory'!F220</f>
        <v>0</v>
      </c>
      <c r="F275" s="148" t="str">
        <f>'Input 2 - Inventory'!W220</f>
        <v/>
      </c>
      <c r="G275" s="148">
        <f>'Input 2 - Inventory'!R220</f>
        <v>0</v>
      </c>
      <c r="H275" s="148">
        <f>'Input 2 - Inventory'!AH220</f>
        <v>0</v>
      </c>
      <c r="I275" s="149">
        <f>'Input 2 - Inventory'!L220</f>
        <v>0</v>
      </c>
      <c r="J275" s="150">
        <f>'Input 2 - Inventory'!AB220</f>
        <v>0</v>
      </c>
      <c r="K275" s="147" t="str" cm="1">
        <f t="array" ref="K275">IFERROR(INDEX($C$9:$C$54,MATCH($E275,$A$9:$A$54,0),0),"N/A")</f>
        <v>N/A</v>
      </c>
      <c r="L275" s="151" t="str" cm="1">
        <f t="array" ref="L275">IFERROR(INDEX($D$9:$D$54,MATCH($E275,$A$9:$A$54,0),0),"N/A")</f>
        <v>N/A</v>
      </c>
      <c r="M275" s="152" t="str">
        <f t="shared" si="34"/>
        <v>N/A</v>
      </c>
      <c r="N275" s="153" t="str">
        <f t="shared" si="35"/>
        <v>N/A</v>
      </c>
      <c r="O275" s="147" t="str" cm="1">
        <f t="array" ref="O275">IFERROR(INDEX($E$9:$E$54,MATCH($E275,$A$9:$A$54,0),0),"N/A")</f>
        <v>N/A</v>
      </c>
      <c r="P275" s="151" t="str" cm="1">
        <f t="array" ref="P275">IFERROR(INDEX($F$9:$F$54,MATCH($E275,$A$9:$A$54,0),0),"N/A")</f>
        <v>N/A</v>
      </c>
      <c r="Q275" s="152" t="str">
        <f t="shared" si="36"/>
        <v>N/A</v>
      </c>
      <c r="R275" s="153" t="str">
        <f t="shared" si="37"/>
        <v>N/A</v>
      </c>
      <c r="S275" s="147" t="str" cm="1">
        <f t="array" ref="S275">IFERROR(INDEX($G$9:$G$54,MATCH($E275,$A$9:$A$54,0),0),"N/A")</f>
        <v>N/A</v>
      </c>
      <c r="T275" s="151" t="str" cm="1">
        <f t="array" ref="T275">IFERROR(INDEX($H$9:$H$54,MATCH($E275,$A$9:$A$54,0),0),"N/A")</f>
        <v>N/A</v>
      </c>
      <c r="U275" s="152" t="str">
        <f t="shared" si="30"/>
        <v>N/A</v>
      </c>
      <c r="V275" s="153" t="str">
        <f t="shared" si="31"/>
        <v>N/A</v>
      </c>
      <c r="W275" s="147" t="str" cm="1">
        <f t="array" ref="W275">IFERROR(INDEX($I$9:$I$54,MATCH($E275,$A$9:$A$54,0),0),"N/A")</f>
        <v>N/A</v>
      </c>
      <c r="X275" s="147" t="str" cm="1">
        <f t="array" ref="X275">IFERROR(INDEX($J$9:$J$54,MATCH($E275,$A$9:$A$54,0),0),"N/A")</f>
        <v>N/A</v>
      </c>
      <c r="Y275" s="152" t="str">
        <f t="shared" si="32"/>
        <v>N/A</v>
      </c>
      <c r="Z275" s="153" t="str">
        <f t="shared" si="33"/>
        <v>N/A</v>
      </c>
      <c r="AA275" s="70" t="str">
        <f>IFERROR(VLOOKUP('Input 1 - Schedule 1'!N222,'Input 1 - Schedule 1'!$I$7:$L$1009,4,FALSE),"")</f>
        <v/>
      </c>
      <c r="AB275" s="70"/>
      <c r="AS275" s="84" t="s">
        <v>20</v>
      </c>
    </row>
    <row r="276" spans="1:45" x14ac:dyDescent="0.3">
      <c r="A276" s="93">
        <f t="shared" si="38"/>
        <v>214</v>
      </c>
      <c r="B276" s="145">
        <f>'Input 2 - Inventory'!C221</f>
        <v>0</v>
      </c>
      <c r="C276" s="146">
        <f>'Input 1 - Schedule 1'!G223</f>
        <v>0</v>
      </c>
      <c r="D276" s="146" t="str">
        <f>IF(OR(LEFT(E276,5)= "Asset",LEFT(E276,5)="Other"),"N/A",'Input 1 - Schedule 1'!G223 &amp; " (Ins/Bank)")</f>
        <v>0 (Ins/Bank)</v>
      </c>
      <c r="E276" s="147">
        <f>'Input 2 - Inventory'!F221</f>
        <v>0</v>
      </c>
      <c r="F276" s="148" t="str">
        <f>'Input 2 - Inventory'!W221</f>
        <v/>
      </c>
      <c r="G276" s="148">
        <f>'Input 2 - Inventory'!R221</f>
        <v>0</v>
      </c>
      <c r="H276" s="148">
        <f>'Input 2 - Inventory'!AH221</f>
        <v>0</v>
      </c>
      <c r="I276" s="149">
        <f>'Input 2 - Inventory'!L221</f>
        <v>0</v>
      </c>
      <c r="J276" s="150">
        <f>'Input 2 - Inventory'!AB221</f>
        <v>0</v>
      </c>
      <c r="K276" s="147" t="str" cm="1">
        <f t="array" ref="K276">IFERROR(INDEX($C$9:$C$54,MATCH($E276,$A$9:$A$54,0),0),"N/A")</f>
        <v>N/A</v>
      </c>
      <c r="L276" s="151" t="str" cm="1">
        <f t="array" ref="L276">IFERROR(INDEX($D$9:$D$54,MATCH($E276,$A$9:$A$54,0),0),"N/A")</f>
        <v>N/A</v>
      </c>
      <c r="M276" s="152" t="str">
        <f t="shared" si="34"/>
        <v>N/A</v>
      </c>
      <c r="N276" s="153" t="str">
        <f t="shared" si="35"/>
        <v>N/A</v>
      </c>
      <c r="O276" s="147" t="str" cm="1">
        <f t="array" ref="O276">IFERROR(INDEX($E$9:$E$54,MATCH($E276,$A$9:$A$54,0),0),"N/A")</f>
        <v>N/A</v>
      </c>
      <c r="P276" s="151" t="str" cm="1">
        <f t="array" ref="P276">IFERROR(INDEX($F$9:$F$54,MATCH($E276,$A$9:$A$54,0),0),"N/A")</f>
        <v>N/A</v>
      </c>
      <c r="Q276" s="152" t="str">
        <f t="shared" si="36"/>
        <v>N/A</v>
      </c>
      <c r="R276" s="153" t="str">
        <f t="shared" si="37"/>
        <v>N/A</v>
      </c>
      <c r="S276" s="147" t="str" cm="1">
        <f t="array" ref="S276">IFERROR(INDEX($G$9:$G$54,MATCH($E276,$A$9:$A$54,0),0),"N/A")</f>
        <v>N/A</v>
      </c>
      <c r="T276" s="151" t="str" cm="1">
        <f t="array" ref="T276">IFERROR(INDEX($H$9:$H$54,MATCH($E276,$A$9:$A$54,0),0),"N/A")</f>
        <v>N/A</v>
      </c>
      <c r="U276" s="152" t="str">
        <f t="shared" si="30"/>
        <v>N/A</v>
      </c>
      <c r="V276" s="153" t="str">
        <f t="shared" si="31"/>
        <v>N/A</v>
      </c>
      <c r="W276" s="147" t="str" cm="1">
        <f t="array" ref="W276">IFERROR(INDEX($I$9:$I$54,MATCH($E276,$A$9:$A$54,0),0),"N/A")</f>
        <v>N/A</v>
      </c>
      <c r="X276" s="147" t="str" cm="1">
        <f t="array" ref="X276">IFERROR(INDEX($J$9:$J$54,MATCH($E276,$A$9:$A$54,0),0),"N/A")</f>
        <v>N/A</v>
      </c>
      <c r="Y276" s="152" t="str">
        <f t="shared" si="32"/>
        <v>N/A</v>
      </c>
      <c r="Z276" s="153" t="str">
        <f t="shared" si="33"/>
        <v>N/A</v>
      </c>
      <c r="AA276" s="70" t="str">
        <f>IFERROR(VLOOKUP('Input 1 - Schedule 1'!N223,'Input 1 - Schedule 1'!$I$7:$L$1009,4,FALSE),"")</f>
        <v/>
      </c>
      <c r="AB276" s="70"/>
      <c r="AS276" s="84" t="s">
        <v>20</v>
      </c>
    </row>
    <row r="277" spans="1:45" x14ac:dyDescent="0.3">
      <c r="A277" s="93">
        <f t="shared" si="38"/>
        <v>215</v>
      </c>
      <c r="B277" s="145">
        <f>'Input 2 - Inventory'!C222</f>
        <v>0</v>
      </c>
      <c r="C277" s="146">
        <f>'Input 1 - Schedule 1'!G224</f>
        <v>0</v>
      </c>
      <c r="D277" s="146" t="str">
        <f>IF(OR(LEFT(E277,5)= "Asset",LEFT(E277,5)="Other"),"N/A",'Input 1 - Schedule 1'!G224 &amp; " (Ins/Bank)")</f>
        <v>0 (Ins/Bank)</v>
      </c>
      <c r="E277" s="147">
        <f>'Input 2 - Inventory'!F222</f>
        <v>0</v>
      </c>
      <c r="F277" s="148" t="str">
        <f>'Input 2 - Inventory'!W222</f>
        <v/>
      </c>
      <c r="G277" s="148">
        <f>'Input 2 - Inventory'!R222</f>
        <v>0</v>
      </c>
      <c r="H277" s="148">
        <f>'Input 2 - Inventory'!AH222</f>
        <v>0</v>
      </c>
      <c r="I277" s="149">
        <f>'Input 2 - Inventory'!L222</f>
        <v>0</v>
      </c>
      <c r="J277" s="150">
        <f>'Input 2 - Inventory'!AB222</f>
        <v>0</v>
      </c>
      <c r="K277" s="147" t="str" cm="1">
        <f t="array" ref="K277">IFERROR(INDEX($C$9:$C$54,MATCH($E277,$A$9:$A$54,0),0),"N/A")</f>
        <v>N/A</v>
      </c>
      <c r="L277" s="151" t="str" cm="1">
        <f t="array" ref="L277">IFERROR(INDEX($D$9:$D$54,MATCH($E277,$A$9:$A$54,0),0),"N/A")</f>
        <v>N/A</v>
      </c>
      <c r="M277" s="152" t="str">
        <f t="shared" si="34"/>
        <v>N/A</v>
      </c>
      <c r="N277" s="153" t="str">
        <f t="shared" si="35"/>
        <v>N/A</v>
      </c>
      <c r="O277" s="147" t="str" cm="1">
        <f t="array" ref="O277">IFERROR(INDEX($E$9:$E$54,MATCH($E277,$A$9:$A$54,0),0),"N/A")</f>
        <v>N/A</v>
      </c>
      <c r="P277" s="151" t="str" cm="1">
        <f t="array" ref="P277">IFERROR(INDEX($F$9:$F$54,MATCH($E277,$A$9:$A$54,0),0),"N/A")</f>
        <v>N/A</v>
      </c>
      <c r="Q277" s="152" t="str">
        <f t="shared" si="36"/>
        <v>N/A</v>
      </c>
      <c r="R277" s="153" t="str">
        <f t="shared" si="37"/>
        <v>N/A</v>
      </c>
      <c r="S277" s="147" t="str" cm="1">
        <f t="array" ref="S277">IFERROR(INDEX($G$9:$G$54,MATCH($E277,$A$9:$A$54,0),0),"N/A")</f>
        <v>N/A</v>
      </c>
      <c r="T277" s="151" t="str" cm="1">
        <f t="array" ref="T277">IFERROR(INDEX($H$9:$H$54,MATCH($E277,$A$9:$A$54,0),0),"N/A")</f>
        <v>N/A</v>
      </c>
      <c r="U277" s="152" t="str">
        <f t="shared" si="30"/>
        <v>N/A</v>
      </c>
      <c r="V277" s="153" t="str">
        <f t="shared" si="31"/>
        <v>N/A</v>
      </c>
      <c r="W277" s="147" t="str" cm="1">
        <f t="array" ref="W277">IFERROR(INDEX($I$9:$I$54,MATCH($E277,$A$9:$A$54,0),0),"N/A")</f>
        <v>N/A</v>
      </c>
      <c r="X277" s="147" t="str" cm="1">
        <f t="array" ref="X277">IFERROR(INDEX($J$9:$J$54,MATCH($E277,$A$9:$A$54,0),0),"N/A")</f>
        <v>N/A</v>
      </c>
      <c r="Y277" s="152" t="str">
        <f t="shared" si="32"/>
        <v>N/A</v>
      </c>
      <c r="Z277" s="153" t="str">
        <f t="shared" si="33"/>
        <v>N/A</v>
      </c>
      <c r="AA277" s="70" t="str">
        <f>IFERROR(VLOOKUP('Input 1 - Schedule 1'!N224,'Input 1 - Schedule 1'!$I$7:$L$1009,4,FALSE),"")</f>
        <v/>
      </c>
      <c r="AB277" s="70"/>
      <c r="AS277" s="84" t="s">
        <v>20</v>
      </c>
    </row>
    <row r="278" spans="1:45" x14ac:dyDescent="0.3">
      <c r="A278" s="93">
        <f t="shared" si="38"/>
        <v>216</v>
      </c>
      <c r="B278" s="145">
        <f>'Input 2 - Inventory'!C223</f>
        <v>0</v>
      </c>
      <c r="C278" s="146">
        <f>'Input 1 - Schedule 1'!G225</f>
        <v>0</v>
      </c>
      <c r="D278" s="146" t="str">
        <f>IF(OR(LEFT(E278,5)= "Asset",LEFT(E278,5)="Other"),"N/A",'Input 1 - Schedule 1'!G225 &amp; " (Ins/Bank)")</f>
        <v>0 (Ins/Bank)</v>
      </c>
      <c r="E278" s="147">
        <f>'Input 2 - Inventory'!F223</f>
        <v>0</v>
      </c>
      <c r="F278" s="148" t="str">
        <f>'Input 2 - Inventory'!W223</f>
        <v/>
      </c>
      <c r="G278" s="148">
        <f>'Input 2 - Inventory'!R223</f>
        <v>0</v>
      </c>
      <c r="H278" s="148">
        <f>'Input 2 - Inventory'!AH223</f>
        <v>0</v>
      </c>
      <c r="I278" s="149">
        <f>'Input 2 - Inventory'!L223</f>
        <v>0</v>
      </c>
      <c r="J278" s="150">
        <f>'Input 2 - Inventory'!AB223</f>
        <v>0</v>
      </c>
      <c r="K278" s="147" t="str" cm="1">
        <f t="array" ref="K278">IFERROR(INDEX($C$9:$C$54,MATCH($E278,$A$9:$A$54,0),0),"N/A")</f>
        <v>N/A</v>
      </c>
      <c r="L278" s="151" t="str" cm="1">
        <f t="array" ref="L278">IFERROR(INDEX($D$9:$D$54,MATCH($E278,$A$9:$A$54,0),0),"N/A")</f>
        <v>N/A</v>
      </c>
      <c r="M278" s="152" t="str">
        <f t="shared" si="34"/>
        <v>N/A</v>
      </c>
      <c r="N278" s="153" t="str">
        <f t="shared" si="35"/>
        <v>N/A</v>
      </c>
      <c r="O278" s="147" t="str" cm="1">
        <f t="array" ref="O278">IFERROR(INDEX($E$9:$E$54,MATCH($E278,$A$9:$A$54,0),0),"N/A")</f>
        <v>N/A</v>
      </c>
      <c r="P278" s="151" t="str" cm="1">
        <f t="array" ref="P278">IFERROR(INDEX($F$9:$F$54,MATCH($E278,$A$9:$A$54,0),0),"N/A")</f>
        <v>N/A</v>
      </c>
      <c r="Q278" s="152" t="str">
        <f t="shared" si="36"/>
        <v>N/A</v>
      </c>
      <c r="R278" s="153" t="str">
        <f t="shared" si="37"/>
        <v>N/A</v>
      </c>
      <c r="S278" s="147" t="str" cm="1">
        <f t="array" ref="S278">IFERROR(INDEX($G$9:$G$54,MATCH($E278,$A$9:$A$54,0),0),"N/A")</f>
        <v>N/A</v>
      </c>
      <c r="T278" s="151" t="str" cm="1">
        <f t="array" ref="T278">IFERROR(INDEX($H$9:$H$54,MATCH($E278,$A$9:$A$54,0),0),"N/A")</f>
        <v>N/A</v>
      </c>
      <c r="U278" s="152" t="str">
        <f t="shared" si="30"/>
        <v>N/A</v>
      </c>
      <c r="V278" s="153" t="str">
        <f t="shared" si="31"/>
        <v>N/A</v>
      </c>
      <c r="W278" s="147" t="str" cm="1">
        <f t="array" ref="W278">IFERROR(INDEX($I$9:$I$54,MATCH($E278,$A$9:$A$54,0),0),"N/A")</f>
        <v>N/A</v>
      </c>
      <c r="X278" s="147" t="str" cm="1">
        <f t="array" ref="X278">IFERROR(INDEX($J$9:$J$54,MATCH($E278,$A$9:$A$54,0),0),"N/A")</f>
        <v>N/A</v>
      </c>
      <c r="Y278" s="152" t="str">
        <f t="shared" si="32"/>
        <v>N/A</v>
      </c>
      <c r="Z278" s="153" t="str">
        <f t="shared" si="33"/>
        <v>N/A</v>
      </c>
      <c r="AA278" s="70" t="str">
        <f>IFERROR(VLOOKUP('Input 1 - Schedule 1'!N225,'Input 1 - Schedule 1'!$I$7:$L$1009,4,FALSE),"")</f>
        <v/>
      </c>
      <c r="AB278" s="70"/>
      <c r="AS278" s="84" t="s">
        <v>20</v>
      </c>
    </row>
    <row r="279" spans="1:45" x14ac:dyDescent="0.3">
      <c r="A279" s="93">
        <f t="shared" si="38"/>
        <v>217</v>
      </c>
      <c r="B279" s="145">
        <f>'Input 2 - Inventory'!C224</f>
        <v>0</v>
      </c>
      <c r="C279" s="146">
        <f>'Input 1 - Schedule 1'!G226</f>
        <v>0</v>
      </c>
      <c r="D279" s="146" t="str">
        <f>IF(OR(LEFT(E279,5)= "Asset",LEFT(E279,5)="Other"),"N/A",'Input 1 - Schedule 1'!G226 &amp; " (Ins/Bank)")</f>
        <v>0 (Ins/Bank)</v>
      </c>
      <c r="E279" s="147">
        <f>'Input 2 - Inventory'!F224</f>
        <v>0</v>
      </c>
      <c r="F279" s="148" t="str">
        <f>'Input 2 - Inventory'!W224</f>
        <v/>
      </c>
      <c r="G279" s="148">
        <f>'Input 2 - Inventory'!R224</f>
        <v>0</v>
      </c>
      <c r="H279" s="148">
        <f>'Input 2 - Inventory'!AH224</f>
        <v>0</v>
      </c>
      <c r="I279" s="149">
        <f>'Input 2 - Inventory'!L224</f>
        <v>0</v>
      </c>
      <c r="J279" s="150">
        <f>'Input 2 - Inventory'!AB224</f>
        <v>0</v>
      </c>
      <c r="K279" s="147" t="str" cm="1">
        <f t="array" ref="K279">IFERROR(INDEX($C$9:$C$54,MATCH($E279,$A$9:$A$54,0),0),"N/A")</f>
        <v>N/A</v>
      </c>
      <c r="L279" s="151" t="str" cm="1">
        <f t="array" ref="L279">IFERROR(INDEX($D$9:$D$54,MATCH($E279,$A$9:$A$54,0),0),"N/A")</f>
        <v>N/A</v>
      </c>
      <c r="M279" s="152" t="str">
        <f t="shared" si="34"/>
        <v>N/A</v>
      </c>
      <c r="N279" s="153" t="str">
        <f t="shared" si="35"/>
        <v>N/A</v>
      </c>
      <c r="O279" s="147" t="str" cm="1">
        <f t="array" ref="O279">IFERROR(INDEX($E$9:$E$54,MATCH($E279,$A$9:$A$54,0),0),"N/A")</f>
        <v>N/A</v>
      </c>
      <c r="P279" s="151" t="str" cm="1">
        <f t="array" ref="P279">IFERROR(INDEX($F$9:$F$54,MATCH($E279,$A$9:$A$54,0),0),"N/A")</f>
        <v>N/A</v>
      </c>
      <c r="Q279" s="152" t="str">
        <f t="shared" si="36"/>
        <v>N/A</v>
      </c>
      <c r="R279" s="153" t="str">
        <f t="shared" si="37"/>
        <v>N/A</v>
      </c>
      <c r="S279" s="147" t="str" cm="1">
        <f t="array" ref="S279">IFERROR(INDEX($G$9:$G$54,MATCH($E279,$A$9:$A$54,0),0),"N/A")</f>
        <v>N/A</v>
      </c>
      <c r="T279" s="151" t="str" cm="1">
        <f t="array" ref="T279">IFERROR(INDEX($H$9:$H$54,MATCH($E279,$A$9:$A$54,0),0),"N/A")</f>
        <v>N/A</v>
      </c>
      <c r="U279" s="152" t="str">
        <f t="shared" si="30"/>
        <v>N/A</v>
      </c>
      <c r="V279" s="153" t="str">
        <f t="shared" si="31"/>
        <v>N/A</v>
      </c>
      <c r="W279" s="147" t="str" cm="1">
        <f t="array" ref="W279">IFERROR(INDEX($I$9:$I$54,MATCH($E279,$A$9:$A$54,0),0),"N/A")</f>
        <v>N/A</v>
      </c>
      <c r="X279" s="147" t="str" cm="1">
        <f t="array" ref="X279">IFERROR(INDEX($J$9:$J$54,MATCH($E279,$A$9:$A$54,0),0),"N/A")</f>
        <v>N/A</v>
      </c>
      <c r="Y279" s="152" t="str">
        <f t="shared" si="32"/>
        <v>N/A</v>
      </c>
      <c r="Z279" s="153" t="str">
        <f t="shared" si="33"/>
        <v>N/A</v>
      </c>
      <c r="AA279" s="70" t="str">
        <f>IFERROR(VLOOKUP('Input 1 - Schedule 1'!N226,'Input 1 - Schedule 1'!$I$7:$L$1009,4,FALSE),"")</f>
        <v/>
      </c>
      <c r="AB279" s="70"/>
      <c r="AS279" s="84" t="s">
        <v>20</v>
      </c>
    </row>
    <row r="280" spans="1:45" x14ac:dyDescent="0.3">
      <c r="A280" s="93">
        <f t="shared" si="38"/>
        <v>218</v>
      </c>
      <c r="B280" s="145">
        <f>'Input 2 - Inventory'!C225</f>
        <v>0</v>
      </c>
      <c r="C280" s="146">
        <f>'Input 1 - Schedule 1'!G227</f>
        <v>0</v>
      </c>
      <c r="D280" s="146" t="str">
        <f>IF(OR(LEFT(E280,5)= "Asset",LEFT(E280,5)="Other"),"N/A",'Input 1 - Schedule 1'!G227 &amp; " (Ins/Bank)")</f>
        <v>0 (Ins/Bank)</v>
      </c>
      <c r="E280" s="147">
        <f>'Input 2 - Inventory'!F225</f>
        <v>0</v>
      </c>
      <c r="F280" s="148" t="str">
        <f>'Input 2 - Inventory'!W225</f>
        <v/>
      </c>
      <c r="G280" s="148">
        <f>'Input 2 - Inventory'!R225</f>
        <v>0</v>
      </c>
      <c r="H280" s="148">
        <f>'Input 2 - Inventory'!AH225</f>
        <v>0</v>
      </c>
      <c r="I280" s="149">
        <f>'Input 2 - Inventory'!L225</f>
        <v>0</v>
      </c>
      <c r="J280" s="150">
        <f>'Input 2 - Inventory'!AB225</f>
        <v>0</v>
      </c>
      <c r="K280" s="147" t="str" cm="1">
        <f t="array" ref="K280">IFERROR(INDEX($C$9:$C$54,MATCH($E280,$A$9:$A$54,0),0),"N/A")</f>
        <v>N/A</v>
      </c>
      <c r="L280" s="151" t="str" cm="1">
        <f t="array" ref="L280">IFERROR(INDEX($D$9:$D$54,MATCH($E280,$A$9:$A$54,0),0),"N/A")</f>
        <v>N/A</v>
      </c>
      <c r="M280" s="152" t="str">
        <f t="shared" si="34"/>
        <v>N/A</v>
      </c>
      <c r="N280" s="153" t="str">
        <f t="shared" si="35"/>
        <v>N/A</v>
      </c>
      <c r="O280" s="147" t="str" cm="1">
        <f t="array" ref="O280">IFERROR(INDEX($E$9:$E$54,MATCH($E280,$A$9:$A$54,0),0),"N/A")</f>
        <v>N/A</v>
      </c>
      <c r="P280" s="151" t="str" cm="1">
        <f t="array" ref="P280">IFERROR(INDEX($F$9:$F$54,MATCH($E280,$A$9:$A$54,0),0),"N/A")</f>
        <v>N/A</v>
      </c>
      <c r="Q280" s="152" t="str">
        <f t="shared" si="36"/>
        <v>N/A</v>
      </c>
      <c r="R280" s="153" t="str">
        <f t="shared" si="37"/>
        <v>N/A</v>
      </c>
      <c r="S280" s="147" t="str" cm="1">
        <f t="array" ref="S280">IFERROR(INDEX($G$9:$G$54,MATCH($E280,$A$9:$A$54,0),0),"N/A")</f>
        <v>N/A</v>
      </c>
      <c r="T280" s="151" t="str" cm="1">
        <f t="array" ref="T280">IFERROR(INDEX($H$9:$H$54,MATCH($E280,$A$9:$A$54,0),0),"N/A")</f>
        <v>N/A</v>
      </c>
      <c r="U280" s="152" t="str">
        <f t="shared" si="30"/>
        <v>N/A</v>
      </c>
      <c r="V280" s="153" t="str">
        <f t="shared" si="31"/>
        <v>N/A</v>
      </c>
      <c r="W280" s="147" t="str" cm="1">
        <f t="array" ref="W280">IFERROR(INDEX($I$9:$I$54,MATCH($E280,$A$9:$A$54,0),0),"N/A")</f>
        <v>N/A</v>
      </c>
      <c r="X280" s="147" t="str" cm="1">
        <f t="array" ref="X280">IFERROR(INDEX($J$9:$J$54,MATCH($E280,$A$9:$A$54,0),0),"N/A")</f>
        <v>N/A</v>
      </c>
      <c r="Y280" s="152" t="str">
        <f t="shared" si="32"/>
        <v>N/A</v>
      </c>
      <c r="Z280" s="153" t="str">
        <f t="shared" si="33"/>
        <v>N/A</v>
      </c>
      <c r="AA280" s="70" t="str">
        <f>IFERROR(VLOOKUP('Input 1 - Schedule 1'!N227,'Input 1 - Schedule 1'!$I$7:$L$1009,4,FALSE),"")</f>
        <v/>
      </c>
      <c r="AB280" s="70"/>
      <c r="AS280" s="84" t="s">
        <v>20</v>
      </c>
    </row>
    <row r="281" spans="1:45" x14ac:dyDescent="0.3">
      <c r="A281" s="93">
        <f t="shared" si="38"/>
        <v>219</v>
      </c>
      <c r="B281" s="145">
        <f>'Input 2 - Inventory'!C226</f>
        <v>0</v>
      </c>
      <c r="C281" s="146">
        <f>'Input 1 - Schedule 1'!G228</f>
        <v>0</v>
      </c>
      <c r="D281" s="146" t="str">
        <f>IF(OR(LEFT(E281,5)= "Asset",LEFT(E281,5)="Other"),"N/A",'Input 1 - Schedule 1'!G228 &amp; " (Ins/Bank)")</f>
        <v>0 (Ins/Bank)</v>
      </c>
      <c r="E281" s="147">
        <f>'Input 2 - Inventory'!F226</f>
        <v>0</v>
      </c>
      <c r="F281" s="148" t="str">
        <f>'Input 2 - Inventory'!W226</f>
        <v/>
      </c>
      <c r="G281" s="148">
        <f>'Input 2 - Inventory'!R226</f>
        <v>0</v>
      </c>
      <c r="H281" s="148">
        <f>'Input 2 - Inventory'!AH226</f>
        <v>0</v>
      </c>
      <c r="I281" s="149">
        <f>'Input 2 - Inventory'!L226</f>
        <v>0</v>
      </c>
      <c r="J281" s="150">
        <f>'Input 2 - Inventory'!AB226</f>
        <v>0</v>
      </c>
      <c r="K281" s="147" t="str" cm="1">
        <f t="array" ref="K281">IFERROR(INDEX($C$9:$C$54,MATCH($E281,$A$9:$A$54,0),0),"N/A")</f>
        <v>N/A</v>
      </c>
      <c r="L281" s="151" t="str" cm="1">
        <f t="array" ref="L281">IFERROR(INDEX($D$9:$D$54,MATCH($E281,$A$9:$A$54,0),0),"N/A")</f>
        <v>N/A</v>
      </c>
      <c r="M281" s="152" t="str">
        <f t="shared" si="34"/>
        <v>N/A</v>
      </c>
      <c r="N281" s="153" t="str">
        <f t="shared" si="35"/>
        <v>N/A</v>
      </c>
      <c r="O281" s="147" t="str" cm="1">
        <f t="array" ref="O281">IFERROR(INDEX($E$9:$E$54,MATCH($E281,$A$9:$A$54,0),0),"N/A")</f>
        <v>N/A</v>
      </c>
      <c r="P281" s="151" t="str" cm="1">
        <f t="array" ref="P281">IFERROR(INDEX($F$9:$F$54,MATCH($E281,$A$9:$A$54,0),0),"N/A")</f>
        <v>N/A</v>
      </c>
      <c r="Q281" s="152" t="str">
        <f t="shared" si="36"/>
        <v>N/A</v>
      </c>
      <c r="R281" s="153" t="str">
        <f t="shared" si="37"/>
        <v>N/A</v>
      </c>
      <c r="S281" s="147" t="str" cm="1">
        <f t="array" ref="S281">IFERROR(INDEX($G$9:$G$54,MATCH($E281,$A$9:$A$54,0),0),"N/A")</f>
        <v>N/A</v>
      </c>
      <c r="T281" s="151" t="str" cm="1">
        <f t="array" ref="T281">IFERROR(INDEX($H$9:$H$54,MATCH($E281,$A$9:$A$54,0),0),"N/A")</f>
        <v>N/A</v>
      </c>
      <c r="U281" s="152" t="str">
        <f t="shared" si="30"/>
        <v>N/A</v>
      </c>
      <c r="V281" s="153" t="str">
        <f t="shared" si="31"/>
        <v>N/A</v>
      </c>
      <c r="W281" s="147" t="str" cm="1">
        <f t="array" ref="W281">IFERROR(INDEX($I$9:$I$54,MATCH($E281,$A$9:$A$54,0),0),"N/A")</f>
        <v>N/A</v>
      </c>
      <c r="X281" s="147" t="str" cm="1">
        <f t="array" ref="X281">IFERROR(INDEX($J$9:$J$54,MATCH($E281,$A$9:$A$54,0),0),"N/A")</f>
        <v>N/A</v>
      </c>
      <c r="Y281" s="152" t="str">
        <f t="shared" si="32"/>
        <v>N/A</v>
      </c>
      <c r="Z281" s="153" t="str">
        <f t="shared" si="33"/>
        <v>N/A</v>
      </c>
      <c r="AA281" s="70" t="str">
        <f>IFERROR(VLOOKUP('Input 1 - Schedule 1'!N228,'Input 1 - Schedule 1'!$I$7:$L$1009,4,FALSE),"")</f>
        <v/>
      </c>
      <c r="AB281" s="70"/>
      <c r="AS281" s="84" t="s">
        <v>20</v>
      </c>
    </row>
    <row r="282" spans="1:45" x14ac:dyDescent="0.3">
      <c r="A282" s="93">
        <f t="shared" si="38"/>
        <v>220</v>
      </c>
      <c r="B282" s="145">
        <f>'Input 2 - Inventory'!C227</f>
        <v>0</v>
      </c>
      <c r="C282" s="146">
        <f>'Input 1 - Schedule 1'!G229</f>
        <v>0</v>
      </c>
      <c r="D282" s="146" t="str">
        <f>IF(OR(LEFT(E282,5)= "Asset",LEFT(E282,5)="Other"),"N/A",'Input 1 - Schedule 1'!G229 &amp; " (Ins/Bank)")</f>
        <v>0 (Ins/Bank)</v>
      </c>
      <c r="E282" s="147">
        <f>'Input 2 - Inventory'!F227</f>
        <v>0</v>
      </c>
      <c r="F282" s="148" t="str">
        <f>'Input 2 - Inventory'!W227</f>
        <v/>
      </c>
      <c r="G282" s="148">
        <f>'Input 2 - Inventory'!R227</f>
        <v>0</v>
      </c>
      <c r="H282" s="148">
        <f>'Input 2 - Inventory'!AH227</f>
        <v>0</v>
      </c>
      <c r="I282" s="149">
        <f>'Input 2 - Inventory'!L227</f>
        <v>0</v>
      </c>
      <c r="J282" s="150">
        <f>'Input 2 - Inventory'!AB227</f>
        <v>0</v>
      </c>
      <c r="K282" s="147" t="str" cm="1">
        <f t="array" ref="K282">IFERROR(INDEX($C$9:$C$54,MATCH($E282,$A$9:$A$54,0),0),"N/A")</f>
        <v>N/A</v>
      </c>
      <c r="L282" s="151" t="str" cm="1">
        <f t="array" ref="L282">IFERROR(INDEX($D$9:$D$54,MATCH($E282,$A$9:$A$54,0),0),"N/A")</f>
        <v>N/A</v>
      </c>
      <c r="M282" s="152" t="str">
        <f t="shared" si="34"/>
        <v>N/A</v>
      </c>
      <c r="N282" s="153" t="str">
        <f t="shared" si="35"/>
        <v>N/A</v>
      </c>
      <c r="O282" s="147" t="str" cm="1">
        <f t="array" ref="O282">IFERROR(INDEX($E$9:$E$54,MATCH($E282,$A$9:$A$54,0),0),"N/A")</f>
        <v>N/A</v>
      </c>
      <c r="P282" s="151" t="str" cm="1">
        <f t="array" ref="P282">IFERROR(INDEX($F$9:$F$54,MATCH($E282,$A$9:$A$54,0),0),"N/A")</f>
        <v>N/A</v>
      </c>
      <c r="Q282" s="152" t="str">
        <f t="shared" si="36"/>
        <v>N/A</v>
      </c>
      <c r="R282" s="153" t="str">
        <f t="shared" si="37"/>
        <v>N/A</v>
      </c>
      <c r="S282" s="147" t="str" cm="1">
        <f t="array" ref="S282">IFERROR(INDEX($G$9:$G$54,MATCH($E282,$A$9:$A$54,0),0),"N/A")</f>
        <v>N/A</v>
      </c>
      <c r="T282" s="151" t="str" cm="1">
        <f t="array" ref="T282">IFERROR(INDEX($H$9:$H$54,MATCH($E282,$A$9:$A$54,0),0),"N/A")</f>
        <v>N/A</v>
      </c>
      <c r="U282" s="152" t="str">
        <f t="shared" si="30"/>
        <v>N/A</v>
      </c>
      <c r="V282" s="153" t="str">
        <f t="shared" si="31"/>
        <v>N/A</v>
      </c>
      <c r="W282" s="147" t="str" cm="1">
        <f t="array" ref="W282">IFERROR(INDEX($I$9:$I$54,MATCH($E282,$A$9:$A$54,0),0),"N/A")</f>
        <v>N/A</v>
      </c>
      <c r="X282" s="147" t="str" cm="1">
        <f t="array" ref="X282">IFERROR(INDEX($J$9:$J$54,MATCH($E282,$A$9:$A$54,0),0),"N/A")</f>
        <v>N/A</v>
      </c>
      <c r="Y282" s="152" t="str">
        <f t="shared" si="32"/>
        <v>N/A</v>
      </c>
      <c r="Z282" s="153" t="str">
        <f t="shared" si="33"/>
        <v>N/A</v>
      </c>
      <c r="AA282" s="70" t="str">
        <f>IFERROR(VLOOKUP('Input 1 - Schedule 1'!N229,'Input 1 - Schedule 1'!$I$7:$L$1009,4,FALSE),"")</f>
        <v/>
      </c>
      <c r="AB282" s="70"/>
      <c r="AS282" s="84" t="s">
        <v>20</v>
      </c>
    </row>
    <row r="283" spans="1:45" x14ac:dyDescent="0.3">
      <c r="A283" s="93">
        <f t="shared" si="38"/>
        <v>221</v>
      </c>
      <c r="B283" s="145">
        <f>'Input 2 - Inventory'!C228</f>
        <v>0</v>
      </c>
      <c r="C283" s="146">
        <f>'Input 1 - Schedule 1'!G230</f>
        <v>0</v>
      </c>
      <c r="D283" s="146" t="str">
        <f>IF(OR(LEFT(E283,5)= "Asset",LEFT(E283,5)="Other"),"N/A",'Input 1 - Schedule 1'!G230 &amp; " (Ins/Bank)")</f>
        <v>0 (Ins/Bank)</v>
      </c>
      <c r="E283" s="147">
        <f>'Input 2 - Inventory'!F228</f>
        <v>0</v>
      </c>
      <c r="F283" s="148" t="str">
        <f>'Input 2 - Inventory'!W228</f>
        <v/>
      </c>
      <c r="G283" s="148">
        <f>'Input 2 - Inventory'!R228</f>
        <v>0</v>
      </c>
      <c r="H283" s="148">
        <f>'Input 2 - Inventory'!AH228</f>
        <v>0</v>
      </c>
      <c r="I283" s="149">
        <f>'Input 2 - Inventory'!L228</f>
        <v>0</v>
      </c>
      <c r="J283" s="150">
        <f>'Input 2 - Inventory'!AB228</f>
        <v>0</v>
      </c>
      <c r="K283" s="147" t="str" cm="1">
        <f t="array" ref="K283">IFERROR(INDEX($C$9:$C$54,MATCH($E283,$A$9:$A$54,0),0),"N/A")</f>
        <v>N/A</v>
      </c>
      <c r="L283" s="151" t="str" cm="1">
        <f t="array" ref="L283">IFERROR(INDEX($D$9:$D$54,MATCH($E283,$A$9:$A$54,0),0),"N/A")</f>
        <v>N/A</v>
      </c>
      <c r="M283" s="152" t="str">
        <f t="shared" si="34"/>
        <v>N/A</v>
      </c>
      <c r="N283" s="153" t="str">
        <f t="shared" si="35"/>
        <v>N/A</v>
      </c>
      <c r="O283" s="147" t="str" cm="1">
        <f t="array" ref="O283">IFERROR(INDEX($E$9:$E$54,MATCH($E283,$A$9:$A$54,0),0),"N/A")</f>
        <v>N/A</v>
      </c>
      <c r="P283" s="151" t="str" cm="1">
        <f t="array" ref="P283">IFERROR(INDEX($F$9:$F$54,MATCH($E283,$A$9:$A$54,0),0),"N/A")</f>
        <v>N/A</v>
      </c>
      <c r="Q283" s="152" t="str">
        <f t="shared" si="36"/>
        <v>N/A</v>
      </c>
      <c r="R283" s="153" t="str">
        <f t="shared" si="37"/>
        <v>N/A</v>
      </c>
      <c r="S283" s="147" t="str" cm="1">
        <f t="array" ref="S283">IFERROR(INDEX($G$9:$G$54,MATCH($E283,$A$9:$A$54,0),0),"N/A")</f>
        <v>N/A</v>
      </c>
      <c r="T283" s="151" t="str" cm="1">
        <f t="array" ref="T283">IFERROR(INDEX($H$9:$H$54,MATCH($E283,$A$9:$A$54,0),0),"N/A")</f>
        <v>N/A</v>
      </c>
      <c r="U283" s="152" t="str">
        <f t="shared" si="30"/>
        <v>N/A</v>
      </c>
      <c r="V283" s="153" t="str">
        <f t="shared" si="31"/>
        <v>N/A</v>
      </c>
      <c r="W283" s="147" t="str" cm="1">
        <f t="array" ref="W283">IFERROR(INDEX($I$9:$I$54,MATCH($E283,$A$9:$A$54,0),0),"N/A")</f>
        <v>N/A</v>
      </c>
      <c r="X283" s="147" t="str" cm="1">
        <f t="array" ref="X283">IFERROR(INDEX($J$9:$J$54,MATCH($E283,$A$9:$A$54,0),0),"N/A")</f>
        <v>N/A</v>
      </c>
      <c r="Y283" s="152" t="str">
        <f t="shared" si="32"/>
        <v>N/A</v>
      </c>
      <c r="Z283" s="153" t="str">
        <f t="shared" si="33"/>
        <v>N/A</v>
      </c>
      <c r="AA283" s="70" t="str">
        <f>IFERROR(VLOOKUP('Input 1 - Schedule 1'!N230,'Input 1 - Schedule 1'!$I$7:$L$1009,4,FALSE),"")</f>
        <v/>
      </c>
      <c r="AB283" s="70"/>
      <c r="AS283" s="84" t="s">
        <v>20</v>
      </c>
    </row>
    <row r="284" spans="1:45" x14ac:dyDescent="0.3">
      <c r="A284" s="93">
        <f t="shared" si="38"/>
        <v>222</v>
      </c>
      <c r="B284" s="145">
        <f>'Input 2 - Inventory'!C229</f>
        <v>0</v>
      </c>
      <c r="C284" s="146">
        <f>'Input 1 - Schedule 1'!G231</f>
        <v>0</v>
      </c>
      <c r="D284" s="146" t="str">
        <f>IF(OR(LEFT(E284,5)= "Asset",LEFT(E284,5)="Other"),"N/A",'Input 1 - Schedule 1'!G231 &amp; " (Ins/Bank)")</f>
        <v>0 (Ins/Bank)</v>
      </c>
      <c r="E284" s="147">
        <f>'Input 2 - Inventory'!F229</f>
        <v>0</v>
      </c>
      <c r="F284" s="148" t="str">
        <f>'Input 2 - Inventory'!W229</f>
        <v/>
      </c>
      <c r="G284" s="148">
        <f>'Input 2 - Inventory'!R229</f>
        <v>0</v>
      </c>
      <c r="H284" s="148">
        <f>'Input 2 - Inventory'!AH229</f>
        <v>0</v>
      </c>
      <c r="I284" s="149">
        <f>'Input 2 - Inventory'!L229</f>
        <v>0</v>
      </c>
      <c r="J284" s="150">
        <f>'Input 2 - Inventory'!AB229</f>
        <v>0</v>
      </c>
      <c r="K284" s="147" t="str" cm="1">
        <f t="array" ref="K284">IFERROR(INDEX($C$9:$C$54,MATCH($E284,$A$9:$A$54,0),0),"N/A")</f>
        <v>N/A</v>
      </c>
      <c r="L284" s="151" t="str" cm="1">
        <f t="array" ref="L284">IFERROR(INDEX($D$9:$D$54,MATCH($E284,$A$9:$A$54,0),0),"N/A")</f>
        <v>N/A</v>
      </c>
      <c r="M284" s="152" t="str">
        <f t="shared" si="34"/>
        <v>N/A</v>
      </c>
      <c r="N284" s="153" t="str">
        <f t="shared" si="35"/>
        <v>N/A</v>
      </c>
      <c r="O284" s="147" t="str" cm="1">
        <f t="array" ref="O284">IFERROR(INDEX($E$9:$E$54,MATCH($E284,$A$9:$A$54,0),0),"N/A")</f>
        <v>N/A</v>
      </c>
      <c r="P284" s="151" t="str" cm="1">
        <f t="array" ref="P284">IFERROR(INDEX($F$9:$F$54,MATCH($E284,$A$9:$A$54,0),0),"N/A")</f>
        <v>N/A</v>
      </c>
      <c r="Q284" s="152" t="str">
        <f t="shared" si="36"/>
        <v>N/A</v>
      </c>
      <c r="R284" s="153" t="str">
        <f t="shared" si="37"/>
        <v>N/A</v>
      </c>
      <c r="S284" s="147" t="str" cm="1">
        <f t="array" ref="S284">IFERROR(INDEX($G$9:$G$54,MATCH($E284,$A$9:$A$54,0),0),"N/A")</f>
        <v>N/A</v>
      </c>
      <c r="T284" s="151" t="str" cm="1">
        <f t="array" ref="T284">IFERROR(INDEX($H$9:$H$54,MATCH($E284,$A$9:$A$54,0),0),"N/A")</f>
        <v>N/A</v>
      </c>
      <c r="U284" s="152" t="str">
        <f t="shared" si="30"/>
        <v>N/A</v>
      </c>
      <c r="V284" s="153" t="str">
        <f t="shared" si="31"/>
        <v>N/A</v>
      </c>
      <c r="W284" s="147" t="str" cm="1">
        <f t="array" ref="W284">IFERROR(INDEX($I$9:$I$54,MATCH($E284,$A$9:$A$54,0),0),"N/A")</f>
        <v>N/A</v>
      </c>
      <c r="X284" s="147" t="str" cm="1">
        <f t="array" ref="X284">IFERROR(INDEX($J$9:$J$54,MATCH($E284,$A$9:$A$54,0),0),"N/A")</f>
        <v>N/A</v>
      </c>
      <c r="Y284" s="152" t="str">
        <f t="shared" si="32"/>
        <v>N/A</v>
      </c>
      <c r="Z284" s="153" t="str">
        <f t="shared" si="33"/>
        <v>N/A</v>
      </c>
      <c r="AA284" s="70" t="str">
        <f>IFERROR(VLOOKUP('Input 1 - Schedule 1'!N231,'Input 1 - Schedule 1'!$I$7:$L$1009,4,FALSE),"")</f>
        <v/>
      </c>
      <c r="AB284" s="70"/>
      <c r="AS284" s="84" t="s">
        <v>20</v>
      </c>
    </row>
    <row r="285" spans="1:45" x14ac:dyDescent="0.3">
      <c r="A285" s="93">
        <f t="shared" si="38"/>
        <v>223</v>
      </c>
      <c r="B285" s="145">
        <f>'Input 2 - Inventory'!C230</f>
        <v>0</v>
      </c>
      <c r="C285" s="146">
        <f>'Input 1 - Schedule 1'!G232</f>
        <v>0</v>
      </c>
      <c r="D285" s="146" t="str">
        <f>IF(OR(LEFT(E285,5)= "Asset",LEFT(E285,5)="Other"),"N/A",'Input 1 - Schedule 1'!G232 &amp; " (Ins/Bank)")</f>
        <v>0 (Ins/Bank)</v>
      </c>
      <c r="E285" s="147">
        <f>'Input 2 - Inventory'!F230</f>
        <v>0</v>
      </c>
      <c r="F285" s="148" t="str">
        <f>'Input 2 - Inventory'!W230</f>
        <v/>
      </c>
      <c r="G285" s="148">
        <f>'Input 2 - Inventory'!R230</f>
        <v>0</v>
      </c>
      <c r="H285" s="148">
        <f>'Input 2 - Inventory'!AH230</f>
        <v>0</v>
      </c>
      <c r="I285" s="149">
        <f>'Input 2 - Inventory'!L230</f>
        <v>0</v>
      </c>
      <c r="J285" s="150">
        <f>'Input 2 - Inventory'!AB230</f>
        <v>0</v>
      </c>
      <c r="K285" s="147" t="str" cm="1">
        <f t="array" ref="K285">IFERROR(INDEX($C$9:$C$54,MATCH($E285,$A$9:$A$54,0),0),"N/A")</f>
        <v>N/A</v>
      </c>
      <c r="L285" s="151" t="str" cm="1">
        <f t="array" ref="L285">IFERROR(INDEX($D$9:$D$54,MATCH($E285,$A$9:$A$54,0),0),"N/A")</f>
        <v>N/A</v>
      </c>
      <c r="M285" s="152" t="str">
        <f t="shared" si="34"/>
        <v>N/A</v>
      </c>
      <c r="N285" s="153" t="str">
        <f t="shared" si="35"/>
        <v>N/A</v>
      </c>
      <c r="O285" s="147" t="str" cm="1">
        <f t="array" ref="O285">IFERROR(INDEX($E$9:$E$54,MATCH($E285,$A$9:$A$54,0),0),"N/A")</f>
        <v>N/A</v>
      </c>
      <c r="P285" s="151" t="str" cm="1">
        <f t="array" ref="P285">IFERROR(INDEX($F$9:$F$54,MATCH($E285,$A$9:$A$54,0),0),"N/A")</f>
        <v>N/A</v>
      </c>
      <c r="Q285" s="152" t="str">
        <f t="shared" si="36"/>
        <v>N/A</v>
      </c>
      <c r="R285" s="153" t="str">
        <f t="shared" si="37"/>
        <v>N/A</v>
      </c>
      <c r="S285" s="147" t="str" cm="1">
        <f t="array" ref="S285">IFERROR(INDEX($G$9:$G$54,MATCH($E285,$A$9:$A$54,0),0),"N/A")</f>
        <v>N/A</v>
      </c>
      <c r="T285" s="151" t="str" cm="1">
        <f t="array" ref="T285">IFERROR(INDEX($H$9:$H$54,MATCH($E285,$A$9:$A$54,0),0),"N/A")</f>
        <v>N/A</v>
      </c>
      <c r="U285" s="152" t="str">
        <f t="shared" si="30"/>
        <v>N/A</v>
      </c>
      <c r="V285" s="153" t="str">
        <f t="shared" si="31"/>
        <v>N/A</v>
      </c>
      <c r="W285" s="147" t="str" cm="1">
        <f t="array" ref="W285">IFERROR(INDEX($I$9:$I$54,MATCH($E285,$A$9:$A$54,0),0),"N/A")</f>
        <v>N/A</v>
      </c>
      <c r="X285" s="147" t="str" cm="1">
        <f t="array" ref="X285">IFERROR(INDEX($J$9:$J$54,MATCH($E285,$A$9:$A$54,0),0),"N/A")</f>
        <v>N/A</v>
      </c>
      <c r="Y285" s="152" t="str">
        <f t="shared" si="32"/>
        <v>N/A</v>
      </c>
      <c r="Z285" s="153" t="str">
        <f t="shared" si="33"/>
        <v>N/A</v>
      </c>
      <c r="AA285" s="70" t="str">
        <f>IFERROR(VLOOKUP('Input 1 - Schedule 1'!N232,'Input 1 - Schedule 1'!$I$7:$L$1009,4,FALSE),"")</f>
        <v/>
      </c>
      <c r="AB285" s="70"/>
      <c r="AS285" s="84" t="s">
        <v>20</v>
      </c>
    </row>
    <row r="286" spans="1:45" x14ac:dyDescent="0.3">
      <c r="A286" s="93">
        <f t="shared" si="38"/>
        <v>224</v>
      </c>
      <c r="B286" s="145">
        <f>'Input 2 - Inventory'!C231</f>
        <v>0</v>
      </c>
      <c r="C286" s="146">
        <f>'Input 1 - Schedule 1'!G233</f>
        <v>0</v>
      </c>
      <c r="D286" s="146" t="str">
        <f>IF(OR(LEFT(E286,5)= "Asset",LEFT(E286,5)="Other"),"N/A",'Input 1 - Schedule 1'!G233 &amp; " (Ins/Bank)")</f>
        <v>0 (Ins/Bank)</v>
      </c>
      <c r="E286" s="147">
        <f>'Input 2 - Inventory'!F231</f>
        <v>0</v>
      </c>
      <c r="F286" s="148" t="str">
        <f>'Input 2 - Inventory'!W231</f>
        <v/>
      </c>
      <c r="G286" s="148">
        <f>'Input 2 - Inventory'!R231</f>
        <v>0</v>
      </c>
      <c r="H286" s="148">
        <f>'Input 2 - Inventory'!AH231</f>
        <v>0</v>
      </c>
      <c r="I286" s="149">
        <f>'Input 2 - Inventory'!L231</f>
        <v>0</v>
      </c>
      <c r="J286" s="150">
        <f>'Input 2 - Inventory'!AB231</f>
        <v>0</v>
      </c>
      <c r="K286" s="147" t="str" cm="1">
        <f t="array" ref="K286">IFERROR(INDEX($C$9:$C$54,MATCH($E286,$A$9:$A$54,0),0),"N/A")</f>
        <v>N/A</v>
      </c>
      <c r="L286" s="151" t="str" cm="1">
        <f t="array" ref="L286">IFERROR(INDEX($D$9:$D$54,MATCH($E286,$A$9:$A$54,0),0),"N/A")</f>
        <v>N/A</v>
      </c>
      <c r="M286" s="152" t="str">
        <f t="shared" si="34"/>
        <v>N/A</v>
      </c>
      <c r="N286" s="153" t="str">
        <f t="shared" si="35"/>
        <v>N/A</v>
      </c>
      <c r="O286" s="147" t="str" cm="1">
        <f t="array" ref="O286">IFERROR(INDEX($E$9:$E$54,MATCH($E286,$A$9:$A$54,0),0),"N/A")</f>
        <v>N/A</v>
      </c>
      <c r="P286" s="151" t="str" cm="1">
        <f t="array" ref="P286">IFERROR(INDEX($F$9:$F$54,MATCH($E286,$A$9:$A$54,0),0),"N/A")</f>
        <v>N/A</v>
      </c>
      <c r="Q286" s="152" t="str">
        <f t="shared" si="36"/>
        <v>N/A</v>
      </c>
      <c r="R286" s="153" t="str">
        <f t="shared" si="37"/>
        <v>N/A</v>
      </c>
      <c r="S286" s="147" t="str" cm="1">
        <f t="array" ref="S286">IFERROR(INDEX($G$9:$G$54,MATCH($E286,$A$9:$A$54,0),0),"N/A")</f>
        <v>N/A</v>
      </c>
      <c r="T286" s="151" t="str" cm="1">
        <f t="array" ref="T286">IFERROR(INDEX($H$9:$H$54,MATCH($E286,$A$9:$A$54,0),0),"N/A")</f>
        <v>N/A</v>
      </c>
      <c r="U286" s="152" t="str">
        <f t="shared" si="30"/>
        <v>N/A</v>
      </c>
      <c r="V286" s="153" t="str">
        <f t="shared" si="31"/>
        <v>N/A</v>
      </c>
      <c r="W286" s="147" t="str" cm="1">
        <f t="array" ref="W286">IFERROR(INDEX($I$9:$I$54,MATCH($E286,$A$9:$A$54,0),0),"N/A")</f>
        <v>N/A</v>
      </c>
      <c r="X286" s="147" t="str" cm="1">
        <f t="array" ref="X286">IFERROR(INDEX($J$9:$J$54,MATCH($E286,$A$9:$A$54,0),0),"N/A")</f>
        <v>N/A</v>
      </c>
      <c r="Y286" s="152" t="str">
        <f t="shared" si="32"/>
        <v>N/A</v>
      </c>
      <c r="Z286" s="153" t="str">
        <f t="shared" si="33"/>
        <v>N/A</v>
      </c>
      <c r="AA286" s="70" t="str">
        <f>IFERROR(VLOOKUP('Input 1 - Schedule 1'!N233,'Input 1 - Schedule 1'!$I$7:$L$1009,4,FALSE),"")</f>
        <v/>
      </c>
      <c r="AB286" s="70"/>
      <c r="AS286" s="84" t="s">
        <v>20</v>
      </c>
    </row>
    <row r="287" spans="1:45" x14ac:dyDescent="0.3">
      <c r="A287" s="93">
        <f t="shared" si="38"/>
        <v>225</v>
      </c>
      <c r="B287" s="145">
        <f>'Input 2 - Inventory'!C232</f>
        <v>0</v>
      </c>
      <c r="C287" s="146">
        <f>'Input 1 - Schedule 1'!G234</f>
        <v>0</v>
      </c>
      <c r="D287" s="146" t="str">
        <f>IF(OR(LEFT(E287,5)= "Asset",LEFT(E287,5)="Other"),"N/A",'Input 1 - Schedule 1'!G234 &amp; " (Ins/Bank)")</f>
        <v>0 (Ins/Bank)</v>
      </c>
      <c r="E287" s="147">
        <f>'Input 2 - Inventory'!F232</f>
        <v>0</v>
      </c>
      <c r="F287" s="148" t="str">
        <f>'Input 2 - Inventory'!W232</f>
        <v/>
      </c>
      <c r="G287" s="148">
        <f>'Input 2 - Inventory'!R232</f>
        <v>0</v>
      </c>
      <c r="H287" s="148">
        <f>'Input 2 - Inventory'!AH232</f>
        <v>0</v>
      </c>
      <c r="I287" s="149">
        <f>'Input 2 - Inventory'!L232</f>
        <v>0</v>
      </c>
      <c r="J287" s="150">
        <f>'Input 2 - Inventory'!AB232</f>
        <v>0</v>
      </c>
      <c r="K287" s="147" t="str" cm="1">
        <f t="array" ref="K287">IFERROR(INDEX($C$9:$C$54,MATCH($E287,$A$9:$A$54,0),0),"N/A")</f>
        <v>N/A</v>
      </c>
      <c r="L287" s="151" t="str" cm="1">
        <f t="array" ref="L287">IFERROR(INDEX($D$9:$D$54,MATCH($E287,$A$9:$A$54,0),0),"N/A")</f>
        <v>N/A</v>
      </c>
      <c r="M287" s="152" t="str">
        <f t="shared" si="34"/>
        <v>N/A</v>
      </c>
      <c r="N287" s="153" t="str">
        <f t="shared" si="35"/>
        <v>N/A</v>
      </c>
      <c r="O287" s="147" t="str" cm="1">
        <f t="array" ref="O287">IFERROR(INDEX($E$9:$E$54,MATCH($E287,$A$9:$A$54,0),0),"N/A")</f>
        <v>N/A</v>
      </c>
      <c r="P287" s="151" t="str" cm="1">
        <f t="array" ref="P287">IFERROR(INDEX($F$9:$F$54,MATCH($E287,$A$9:$A$54,0),0),"N/A")</f>
        <v>N/A</v>
      </c>
      <c r="Q287" s="152" t="str">
        <f t="shared" si="36"/>
        <v>N/A</v>
      </c>
      <c r="R287" s="153" t="str">
        <f t="shared" si="37"/>
        <v>N/A</v>
      </c>
      <c r="S287" s="147" t="str" cm="1">
        <f t="array" ref="S287">IFERROR(INDEX($G$9:$G$54,MATCH($E287,$A$9:$A$54,0),0),"N/A")</f>
        <v>N/A</v>
      </c>
      <c r="T287" s="151" t="str" cm="1">
        <f t="array" ref="T287">IFERROR(INDEX($H$9:$H$54,MATCH($E287,$A$9:$A$54,0),0),"N/A")</f>
        <v>N/A</v>
      </c>
      <c r="U287" s="152" t="str">
        <f t="shared" si="30"/>
        <v>N/A</v>
      </c>
      <c r="V287" s="153" t="str">
        <f t="shared" si="31"/>
        <v>N/A</v>
      </c>
      <c r="W287" s="147" t="str" cm="1">
        <f t="array" ref="W287">IFERROR(INDEX($I$9:$I$54,MATCH($E287,$A$9:$A$54,0),0),"N/A")</f>
        <v>N/A</v>
      </c>
      <c r="X287" s="147" t="str" cm="1">
        <f t="array" ref="X287">IFERROR(INDEX($J$9:$J$54,MATCH($E287,$A$9:$A$54,0),0),"N/A")</f>
        <v>N/A</v>
      </c>
      <c r="Y287" s="152" t="str">
        <f t="shared" si="32"/>
        <v>N/A</v>
      </c>
      <c r="Z287" s="153" t="str">
        <f t="shared" si="33"/>
        <v>N/A</v>
      </c>
      <c r="AA287" s="70" t="str">
        <f>IFERROR(VLOOKUP('Input 1 - Schedule 1'!N234,'Input 1 - Schedule 1'!$I$7:$L$1009,4,FALSE),"")</f>
        <v/>
      </c>
      <c r="AB287" s="70"/>
      <c r="AS287" s="84" t="s">
        <v>20</v>
      </c>
    </row>
    <row r="288" spans="1:45" x14ac:dyDescent="0.3">
      <c r="A288" s="93">
        <f t="shared" si="38"/>
        <v>226</v>
      </c>
      <c r="B288" s="145">
        <f>'Input 2 - Inventory'!C233</f>
        <v>0</v>
      </c>
      <c r="C288" s="146">
        <f>'Input 1 - Schedule 1'!G235</f>
        <v>0</v>
      </c>
      <c r="D288" s="146" t="str">
        <f>IF(OR(LEFT(E288,5)= "Asset",LEFT(E288,5)="Other"),"N/A",'Input 1 - Schedule 1'!G235 &amp; " (Ins/Bank)")</f>
        <v>0 (Ins/Bank)</v>
      </c>
      <c r="E288" s="147">
        <f>'Input 2 - Inventory'!F233</f>
        <v>0</v>
      </c>
      <c r="F288" s="148" t="str">
        <f>'Input 2 - Inventory'!W233</f>
        <v/>
      </c>
      <c r="G288" s="148">
        <f>'Input 2 - Inventory'!R233</f>
        <v>0</v>
      </c>
      <c r="H288" s="148">
        <f>'Input 2 - Inventory'!AH233</f>
        <v>0</v>
      </c>
      <c r="I288" s="149">
        <f>'Input 2 - Inventory'!L233</f>
        <v>0</v>
      </c>
      <c r="J288" s="150">
        <f>'Input 2 - Inventory'!AB233</f>
        <v>0</v>
      </c>
      <c r="K288" s="147" t="str" cm="1">
        <f t="array" ref="K288">IFERROR(INDEX($C$9:$C$54,MATCH($E288,$A$9:$A$54,0),0),"N/A")</f>
        <v>N/A</v>
      </c>
      <c r="L288" s="151" t="str" cm="1">
        <f t="array" ref="L288">IFERROR(INDEX($D$9:$D$54,MATCH($E288,$A$9:$A$54,0),0),"N/A")</f>
        <v>N/A</v>
      </c>
      <c r="M288" s="152" t="str">
        <f t="shared" si="34"/>
        <v>N/A</v>
      </c>
      <c r="N288" s="153" t="str">
        <f t="shared" si="35"/>
        <v>N/A</v>
      </c>
      <c r="O288" s="147" t="str" cm="1">
        <f t="array" ref="O288">IFERROR(INDEX($E$9:$E$54,MATCH($E288,$A$9:$A$54,0),0),"N/A")</f>
        <v>N/A</v>
      </c>
      <c r="P288" s="151" t="str" cm="1">
        <f t="array" ref="P288">IFERROR(INDEX($F$9:$F$54,MATCH($E288,$A$9:$A$54,0),0),"N/A")</f>
        <v>N/A</v>
      </c>
      <c r="Q288" s="152" t="str">
        <f t="shared" si="36"/>
        <v>N/A</v>
      </c>
      <c r="R288" s="153" t="str">
        <f t="shared" si="37"/>
        <v>N/A</v>
      </c>
      <c r="S288" s="147" t="str" cm="1">
        <f t="array" ref="S288">IFERROR(INDEX($G$9:$G$54,MATCH($E288,$A$9:$A$54,0),0),"N/A")</f>
        <v>N/A</v>
      </c>
      <c r="T288" s="151" t="str" cm="1">
        <f t="array" ref="T288">IFERROR(INDEX($H$9:$H$54,MATCH($E288,$A$9:$A$54,0),0),"N/A")</f>
        <v>N/A</v>
      </c>
      <c r="U288" s="152" t="str">
        <f t="shared" si="30"/>
        <v>N/A</v>
      </c>
      <c r="V288" s="153" t="str">
        <f t="shared" si="31"/>
        <v>N/A</v>
      </c>
      <c r="W288" s="147" t="str" cm="1">
        <f t="array" ref="W288">IFERROR(INDEX($I$9:$I$54,MATCH($E288,$A$9:$A$54,0),0),"N/A")</f>
        <v>N/A</v>
      </c>
      <c r="X288" s="147" t="str" cm="1">
        <f t="array" ref="X288">IFERROR(INDEX($J$9:$J$54,MATCH($E288,$A$9:$A$54,0),0),"N/A")</f>
        <v>N/A</v>
      </c>
      <c r="Y288" s="152" t="str">
        <f t="shared" si="32"/>
        <v>N/A</v>
      </c>
      <c r="Z288" s="153" t="str">
        <f t="shared" si="33"/>
        <v>N/A</v>
      </c>
      <c r="AA288" s="70" t="str">
        <f>IFERROR(VLOOKUP('Input 1 - Schedule 1'!N235,'Input 1 - Schedule 1'!$I$7:$L$1009,4,FALSE),"")</f>
        <v/>
      </c>
      <c r="AB288" s="70"/>
      <c r="AS288" s="84" t="s">
        <v>20</v>
      </c>
    </row>
    <row r="289" spans="1:45" x14ac:dyDescent="0.3">
      <c r="A289" s="93">
        <f t="shared" si="38"/>
        <v>227</v>
      </c>
      <c r="B289" s="145">
        <f>'Input 2 - Inventory'!C234</f>
        <v>0</v>
      </c>
      <c r="C289" s="146">
        <f>'Input 1 - Schedule 1'!G236</f>
        <v>0</v>
      </c>
      <c r="D289" s="146" t="str">
        <f>IF(OR(LEFT(E289,5)= "Asset",LEFT(E289,5)="Other"),"N/A",'Input 1 - Schedule 1'!G236 &amp; " (Ins/Bank)")</f>
        <v>0 (Ins/Bank)</v>
      </c>
      <c r="E289" s="147">
        <f>'Input 2 - Inventory'!F234</f>
        <v>0</v>
      </c>
      <c r="F289" s="148" t="str">
        <f>'Input 2 - Inventory'!W234</f>
        <v/>
      </c>
      <c r="G289" s="148">
        <f>'Input 2 - Inventory'!R234</f>
        <v>0</v>
      </c>
      <c r="H289" s="148">
        <f>'Input 2 - Inventory'!AH234</f>
        <v>0</v>
      </c>
      <c r="I289" s="149">
        <f>'Input 2 - Inventory'!L234</f>
        <v>0</v>
      </c>
      <c r="J289" s="150">
        <f>'Input 2 - Inventory'!AB234</f>
        <v>0</v>
      </c>
      <c r="K289" s="147" t="str" cm="1">
        <f t="array" ref="K289">IFERROR(INDEX($C$9:$C$54,MATCH($E289,$A$9:$A$54,0),0),"N/A")</f>
        <v>N/A</v>
      </c>
      <c r="L289" s="151" t="str" cm="1">
        <f t="array" ref="L289">IFERROR(INDEX($D$9:$D$54,MATCH($E289,$A$9:$A$54,0),0),"N/A")</f>
        <v>N/A</v>
      </c>
      <c r="M289" s="152" t="str">
        <f t="shared" si="34"/>
        <v>N/A</v>
      </c>
      <c r="N289" s="153" t="str">
        <f t="shared" si="35"/>
        <v>N/A</v>
      </c>
      <c r="O289" s="147" t="str" cm="1">
        <f t="array" ref="O289">IFERROR(INDEX($E$9:$E$54,MATCH($E289,$A$9:$A$54,0),0),"N/A")</f>
        <v>N/A</v>
      </c>
      <c r="P289" s="151" t="str" cm="1">
        <f t="array" ref="P289">IFERROR(INDEX($F$9:$F$54,MATCH($E289,$A$9:$A$54,0),0),"N/A")</f>
        <v>N/A</v>
      </c>
      <c r="Q289" s="152" t="str">
        <f t="shared" si="36"/>
        <v>N/A</v>
      </c>
      <c r="R289" s="153" t="str">
        <f t="shared" si="37"/>
        <v>N/A</v>
      </c>
      <c r="S289" s="147" t="str" cm="1">
        <f t="array" ref="S289">IFERROR(INDEX($G$9:$G$54,MATCH($E289,$A$9:$A$54,0),0),"N/A")</f>
        <v>N/A</v>
      </c>
      <c r="T289" s="151" t="str" cm="1">
        <f t="array" ref="T289">IFERROR(INDEX($H$9:$H$54,MATCH($E289,$A$9:$A$54,0),0),"N/A")</f>
        <v>N/A</v>
      </c>
      <c r="U289" s="152" t="str">
        <f t="shared" si="30"/>
        <v>N/A</v>
      </c>
      <c r="V289" s="153" t="str">
        <f t="shared" si="31"/>
        <v>N/A</v>
      </c>
      <c r="W289" s="147" t="str" cm="1">
        <f t="array" ref="W289">IFERROR(INDEX($I$9:$I$54,MATCH($E289,$A$9:$A$54,0),0),"N/A")</f>
        <v>N/A</v>
      </c>
      <c r="X289" s="147" t="str" cm="1">
        <f t="array" ref="X289">IFERROR(INDEX($J$9:$J$54,MATCH($E289,$A$9:$A$54,0),0),"N/A")</f>
        <v>N/A</v>
      </c>
      <c r="Y289" s="152" t="str">
        <f t="shared" si="32"/>
        <v>N/A</v>
      </c>
      <c r="Z289" s="153" t="str">
        <f t="shared" si="33"/>
        <v>N/A</v>
      </c>
      <c r="AA289" s="70" t="str">
        <f>IFERROR(VLOOKUP('Input 1 - Schedule 1'!N236,'Input 1 - Schedule 1'!$I$7:$L$1009,4,FALSE),"")</f>
        <v/>
      </c>
      <c r="AB289" s="70"/>
      <c r="AS289" s="84" t="s">
        <v>20</v>
      </c>
    </row>
    <row r="290" spans="1:45" x14ac:dyDescent="0.3">
      <c r="A290" s="93">
        <f t="shared" si="38"/>
        <v>228</v>
      </c>
      <c r="B290" s="145">
        <f>'Input 2 - Inventory'!C235</f>
        <v>0</v>
      </c>
      <c r="C290" s="146">
        <f>'Input 1 - Schedule 1'!G237</f>
        <v>0</v>
      </c>
      <c r="D290" s="146" t="str">
        <f>IF(OR(LEFT(E290,5)= "Asset",LEFT(E290,5)="Other"),"N/A",'Input 1 - Schedule 1'!G237 &amp; " (Ins/Bank)")</f>
        <v>0 (Ins/Bank)</v>
      </c>
      <c r="E290" s="147">
        <f>'Input 2 - Inventory'!F235</f>
        <v>0</v>
      </c>
      <c r="F290" s="148" t="str">
        <f>'Input 2 - Inventory'!W235</f>
        <v/>
      </c>
      <c r="G290" s="148">
        <f>'Input 2 - Inventory'!R235</f>
        <v>0</v>
      </c>
      <c r="H290" s="148">
        <f>'Input 2 - Inventory'!AH235</f>
        <v>0</v>
      </c>
      <c r="I290" s="149">
        <f>'Input 2 - Inventory'!L235</f>
        <v>0</v>
      </c>
      <c r="J290" s="150">
        <f>'Input 2 - Inventory'!AB235</f>
        <v>0</v>
      </c>
      <c r="K290" s="147" t="str" cm="1">
        <f t="array" ref="K290">IFERROR(INDEX($C$9:$C$54,MATCH($E290,$A$9:$A$54,0),0),"N/A")</f>
        <v>N/A</v>
      </c>
      <c r="L290" s="151" t="str" cm="1">
        <f t="array" ref="L290">IFERROR(INDEX($D$9:$D$54,MATCH($E290,$A$9:$A$54,0),0),"N/A")</f>
        <v>N/A</v>
      </c>
      <c r="M290" s="152" t="str">
        <f t="shared" si="34"/>
        <v>N/A</v>
      </c>
      <c r="N290" s="153" t="str">
        <f t="shared" si="35"/>
        <v>N/A</v>
      </c>
      <c r="O290" s="147" t="str" cm="1">
        <f t="array" ref="O290">IFERROR(INDEX($E$9:$E$54,MATCH($E290,$A$9:$A$54,0),0),"N/A")</f>
        <v>N/A</v>
      </c>
      <c r="P290" s="151" t="str" cm="1">
        <f t="array" ref="P290">IFERROR(INDEX($F$9:$F$54,MATCH($E290,$A$9:$A$54,0),0),"N/A")</f>
        <v>N/A</v>
      </c>
      <c r="Q290" s="152" t="str">
        <f t="shared" si="36"/>
        <v>N/A</v>
      </c>
      <c r="R290" s="153" t="str">
        <f t="shared" si="37"/>
        <v>N/A</v>
      </c>
      <c r="S290" s="147" t="str" cm="1">
        <f t="array" ref="S290">IFERROR(INDEX($G$9:$G$54,MATCH($E290,$A$9:$A$54,0),0),"N/A")</f>
        <v>N/A</v>
      </c>
      <c r="T290" s="151" t="str" cm="1">
        <f t="array" ref="T290">IFERROR(INDEX($H$9:$H$54,MATCH($E290,$A$9:$A$54,0),0),"N/A")</f>
        <v>N/A</v>
      </c>
      <c r="U290" s="152" t="str">
        <f t="shared" si="30"/>
        <v>N/A</v>
      </c>
      <c r="V290" s="153" t="str">
        <f t="shared" si="31"/>
        <v>N/A</v>
      </c>
      <c r="W290" s="147" t="str" cm="1">
        <f t="array" ref="W290">IFERROR(INDEX($I$9:$I$54,MATCH($E290,$A$9:$A$54,0),0),"N/A")</f>
        <v>N/A</v>
      </c>
      <c r="X290" s="147" t="str" cm="1">
        <f t="array" ref="X290">IFERROR(INDEX($J$9:$J$54,MATCH($E290,$A$9:$A$54,0),0),"N/A")</f>
        <v>N/A</v>
      </c>
      <c r="Y290" s="152" t="str">
        <f t="shared" si="32"/>
        <v>N/A</v>
      </c>
      <c r="Z290" s="153" t="str">
        <f t="shared" si="33"/>
        <v>N/A</v>
      </c>
      <c r="AA290" s="70" t="str">
        <f>IFERROR(VLOOKUP('Input 1 - Schedule 1'!N237,'Input 1 - Schedule 1'!$I$7:$L$1009,4,FALSE),"")</f>
        <v/>
      </c>
      <c r="AB290" s="70"/>
      <c r="AS290" s="84" t="s">
        <v>20</v>
      </c>
    </row>
    <row r="291" spans="1:45" x14ac:dyDescent="0.3">
      <c r="A291" s="93">
        <f t="shared" si="38"/>
        <v>229</v>
      </c>
      <c r="B291" s="145">
        <f>'Input 2 - Inventory'!C236</f>
        <v>0</v>
      </c>
      <c r="C291" s="146">
        <f>'Input 1 - Schedule 1'!G238</f>
        <v>0</v>
      </c>
      <c r="D291" s="146" t="str">
        <f>IF(OR(LEFT(E291,5)= "Asset",LEFT(E291,5)="Other"),"N/A",'Input 1 - Schedule 1'!G238 &amp; " (Ins/Bank)")</f>
        <v>0 (Ins/Bank)</v>
      </c>
      <c r="E291" s="147">
        <f>'Input 2 - Inventory'!F236</f>
        <v>0</v>
      </c>
      <c r="F291" s="148" t="str">
        <f>'Input 2 - Inventory'!W236</f>
        <v/>
      </c>
      <c r="G291" s="148">
        <f>'Input 2 - Inventory'!R236</f>
        <v>0</v>
      </c>
      <c r="H291" s="148">
        <f>'Input 2 - Inventory'!AH236</f>
        <v>0</v>
      </c>
      <c r="I291" s="149">
        <f>'Input 2 - Inventory'!L236</f>
        <v>0</v>
      </c>
      <c r="J291" s="150">
        <f>'Input 2 - Inventory'!AB236</f>
        <v>0</v>
      </c>
      <c r="K291" s="147" t="str" cm="1">
        <f t="array" ref="K291">IFERROR(INDEX($C$9:$C$54,MATCH($E291,$A$9:$A$54,0),0),"N/A")</f>
        <v>N/A</v>
      </c>
      <c r="L291" s="151" t="str" cm="1">
        <f t="array" ref="L291">IFERROR(INDEX($D$9:$D$54,MATCH($E291,$A$9:$A$54,0),0),"N/A")</f>
        <v>N/A</v>
      </c>
      <c r="M291" s="152" t="str">
        <f t="shared" si="34"/>
        <v>N/A</v>
      </c>
      <c r="N291" s="153" t="str">
        <f t="shared" si="35"/>
        <v>N/A</v>
      </c>
      <c r="O291" s="147" t="str" cm="1">
        <f t="array" ref="O291">IFERROR(INDEX($E$9:$E$54,MATCH($E291,$A$9:$A$54,0),0),"N/A")</f>
        <v>N/A</v>
      </c>
      <c r="P291" s="151" t="str" cm="1">
        <f t="array" ref="P291">IFERROR(INDEX($F$9:$F$54,MATCH($E291,$A$9:$A$54,0),0),"N/A")</f>
        <v>N/A</v>
      </c>
      <c r="Q291" s="152" t="str">
        <f t="shared" si="36"/>
        <v>N/A</v>
      </c>
      <c r="R291" s="153" t="str">
        <f t="shared" si="37"/>
        <v>N/A</v>
      </c>
      <c r="S291" s="147" t="str" cm="1">
        <f t="array" ref="S291">IFERROR(INDEX($G$9:$G$54,MATCH($E291,$A$9:$A$54,0),0),"N/A")</f>
        <v>N/A</v>
      </c>
      <c r="T291" s="151" t="str" cm="1">
        <f t="array" ref="T291">IFERROR(INDEX($H$9:$H$54,MATCH($E291,$A$9:$A$54,0),0),"N/A")</f>
        <v>N/A</v>
      </c>
      <c r="U291" s="152" t="str">
        <f t="shared" si="30"/>
        <v>N/A</v>
      </c>
      <c r="V291" s="153" t="str">
        <f t="shared" si="31"/>
        <v>N/A</v>
      </c>
      <c r="W291" s="147" t="str" cm="1">
        <f t="array" ref="W291">IFERROR(INDEX($I$9:$I$54,MATCH($E291,$A$9:$A$54,0),0),"N/A")</f>
        <v>N/A</v>
      </c>
      <c r="X291" s="147" t="str" cm="1">
        <f t="array" ref="X291">IFERROR(INDEX($J$9:$J$54,MATCH($E291,$A$9:$A$54,0),0),"N/A")</f>
        <v>N/A</v>
      </c>
      <c r="Y291" s="152" t="str">
        <f t="shared" si="32"/>
        <v>N/A</v>
      </c>
      <c r="Z291" s="153" t="str">
        <f t="shared" si="33"/>
        <v>N/A</v>
      </c>
      <c r="AA291" s="70" t="str">
        <f>IFERROR(VLOOKUP('Input 1 - Schedule 1'!N238,'Input 1 - Schedule 1'!$I$7:$L$1009,4,FALSE),"")</f>
        <v/>
      </c>
      <c r="AB291" s="70"/>
      <c r="AS291" s="84" t="s">
        <v>20</v>
      </c>
    </row>
    <row r="292" spans="1:45" x14ac:dyDescent="0.3">
      <c r="A292" s="93">
        <f t="shared" si="38"/>
        <v>230</v>
      </c>
      <c r="B292" s="145">
        <f>'Input 2 - Inventory'!C237</f>
        <v>0</v>
      </c>
      <c r="C292" s="146">
        <f>'Input 1 - Schedule 1'!G239</f>
        <v>0</v>
      </c>
      <c r="D292" s="146" t="str">
        <f>IF(OR(LEFT(E292,5)= "Asset",LEFT(E292,5)="Other"),"N/A",'Input 1 - Schedule 1'!G239 &amp; " (Ins/Bank)")</f>
        <v>0 (Ins/Bank)</v>
      </c>
      <c r="E292" s="147">
        <f>'Input 2 - Inventory'!F237</f>
        <v>0</v>
      </c>
      <c r="F292" s="148" t="str">
        <f>'Input 2 - Inventory'!W237</f>
        <v/>
      </c>
      <c r="G292" s="148">
        <f>'Input 2 - Inventory'!R237</f>
        <v>0</v>
      </c>
      <c r="H292" s="148">
        <f>'Input 2 - Inventory'!AH237</f>
        <v>0</v>
      </c>
      <c r="I292" s="149">
        <f>'Input 2 - Inventory'!L237</f>
        <v>0</v>
      </c>
      <c r="J292" s="150">
        <f>'Input 2 - Inventory'!AB237</f>
        <v>0</v>
      </c>
      <c r="K292" s="147" t="str" cm="1">
        <f t="array" ref="K292">IFERROR(INDEX($C$9:$C$54,MATCH($E292,$A$9:$A$54,0),0),"N/A")</f>
        <v>N/A</v>
      </c>
      <c r="L292" s="151" t="str" cm="1">
        <f t="array" ref="L292">IFERROR(INDEX($D$9:$D$54,MATCH($E292,$A$9:$A$54,0),0),"N/A")</f>
        <v>N/A</v>
      </c>
      <c r="M292" s="152" t="str">
        <f t="shared" si="34"/>
        <v>N/A</v>
      </c>
      <c r="N292" s="153" t="str">
        <f t="shared" si="35"/>
        <v>N/A</v>
      </c>
      <c r="O292" s="147" t="str" cm="1">
        <f t="array" ref="O292">IFERROR(INDEX($E$9:$E$54,MATCH($E292,$A$9:$A$54,0),0),"N/A")</f>
        <v>N/A</v>
      </c>
      <c r="P292" s="151" t="str" cm="1">
        <f t="array" ref="P292">IFERROR(INDEX($F$9:$F$54,MATCH($E292,$A$9:$A$54,0),0),"N/A")</f>
        <v>N/A</v>
      </c>
      <c r="Q292" s="152" t="str">
        <f t="shared" si="36"/>
        <v>N/A</v>
      </c>
      <c r="R292" s="153" t="str">
        <f t="shared" si="37"/>
        <v>N/A</v>
      </c>
      <c r="S292" s="147" t="str" cm="1">
        <f t="array" ref="S292">IFERROR(INDEX($G$9:$G$54,MATCH($E292,$A$9:$A$54,0),0),"N/A")</f>
        <v>N/A</v>
      </c>
      <c r="T292" s="151" t="str" cm="1">
        <f t="array" ref="T292">IFERROR(INDEX($H$9:$H$54,MATCH($E292,$A$9:$A$54,0),0),"N/A")</f>
        <v>N/A</v>
      </c>
      <c r="U292" s="152" t="str">
        <f t="shared" si="30"/>
        <v>N/A</v>
      </c>
      <c r="V292" s="153" t="str">
        <f t="shared" si="31"/>
        <v>N/A</v>
      </c>
      <c r="W292" s="147" t="str" cm="1">
        <f t="array" ref="W292">IFERROR(INDEX($I$9:$I$54,MATCH($E292,$A$9:$A$54,0),0),"N/A")</f>
        <v>N/A</v>
      </c>
      <c r="X292" s="147" t="str" cm="1">
        <f t="array" ref="X292">IFERROR(INDEX($J$9:$J$54,MATCH($E292,$A$9:$A$54,0),0),"N/A")</f>
        <v>N/A</v>
      </c>
      <c r="Y292" s="152" t="str">
        <f t="shared" si="32"/>
        <v>N/A</v>
      </c>
      <c r="Z292" s="153" t="str">
        <f t="shared" si="33"/>
        <v>N/A</v>
      </c>
      <c r="AA292" s="70" t="str">
        <f>IFERROR(VLOOKUP('Input 1 - Schedule 1'!N239,'Input 1 - Schedule 1'!$I$7:$L$1009,4,FALSE),"")</f>
        <v/>
      </c>
      <c r="AB292" s="70"/>
      <c r="AS292" s="84" t="s">
        <v>20</v>
      </c>
    </row>
    <row r="293" spans="1:45" x14ac:dyDescent="0.3">
      <c r="A293" s="93">
        <f t="shared" si="38"/>
        <v>231</v>
      </c>
      <c r="B293" s="145">
        <f>'Input 2 - Inventory'!C238</f>
        <v>0</v>
      </c>
      <c r="C293" s="146">
        <f>'Input 1 - Schedule 1'!G240</f>
        <v>0</v>
      </c>
      <c r="D293" s="146" t="str">
        <f>IF(OR(LEFT(E293,5)= "Asset",LEFT(E293,5)="Other"),"N/A",'Input 1 - Schedule 1'!G240 &amp; " (Ins/Bank)")</f>
        <v>0 (Ins/Bank)</v>
      </c>
      <c r="E293" s="147">
        <f>'Input 2 - Inventory'!F238</f>
        <v>0</v>
      </c>
      <c r="F293" s="148" t="str">
        <f>'Input 2 - Inventory'!W238</f>
        <v/>
      </c>
      <c r="G293" s="148">
        <f>'Input 2 - Inventory'!R238</f>
        <v>0</v>
      </c>
      <c r="H293" s="148">
        <f>'Input 2 - Inventory'!AH238</f>
        <v>0</v>
      </c>
      <c r="I293" s="149">
        <f>'Input 2 - Inventory'!L238</f>
        <v>0</v>
      </c>
      <c r="J293" s="150">
        <f>'Input 2 - Inventory'!AB238</f>
        <v>0</v>
      </c>
      <c r="K293" s="147" t="str" cm="1">
        <f t="array" ref="K293">IFERROR(INDEX($C$9:$C$54,MATCH($E293,$A$9:$A$54,0),0),"N/A")</f>
        <v>N/A</v>
      </c>
      <c r="L293" s="151" t="str" cm="1">
        <f t="array" ref="L293">IFERROR(INDEX($D$9:$D$54,MATCH($E293,$A$9:$A$54,0),0),"N/A")</f>
        <v>N/A</v>
      </c>
      <c r="M293" s="152" t="str">
        <f t="shared" si="34"/>
        <v>N/A</v>
      </c>
      <c r="N293" s="153" t="str">
        <f t="shared" si="35"/>
        <v>N/A</v>
      </c>
      <c r="O293" s="147" t="str" cm="1">
        <f t="array" ref="O293">IFERROR(INDEX($E$9:$E$54,MATCH($E293,$A$9:$A$54,0),0),"N/A")</f>
        <v>N/A</v>
      </c>
      <c r="P293" s="151" t="str" cm="1">
        <f t="array" ref="P293">IFERROR(INDEX($F$9:$F$54,MATCH($E293,$A$9:$A$54,0),0),"N/A")</f>
        <v>N/A</v>
      </c>
      <c r="Q293" s="152" t="str">
        <f t="shared" si="36"/>
        <v>N/A</v>
      </c>
      <c r="R293" s="153" t="str">
        <f t="shared" si="37"/>
        <v>N/A</v>
      </c>
      <c r="S293" s="147" t="str" cm="1">
        <f t="array" ref="S293">IFERROR(INDEX($G$9:$G$54,MATCH($E293,$A$9:$A$54,0),0),"N/A")</f>
        <v>N/A</v>
      </c>
      <c r="T293" s="151" t="str" cm="1">
        <f t="array" ref="T293">IFERROR(INDEX($H$9:$H$54,MATCH($E293,$A$9:$A$54,0),0),"N/A")</f>
        <v>N/A</v>
      </c>
      <c r="U293" s="152" t="str">
        <f t="shared" si="30"/>
        <v>N/A</v>
      </c>
      <c r="V293" s="153" t="str">
        <f t="shared" si="31"/>
        <v>N/A</v>
      </c>
      <c r="W293" s="147" t="str" cm="1">
        <f t="array" ref="W293">IFERROR(INDEX($I$9:$I$54,MATCH($E293,$A$9:$A$54,0),0),"N/A")</f>
        <v>N/A</v>
      </c>
      <c r="X293" s="147" t="str" cm="1">
        <f t="array" ref="X293">IFERROR(INDEX($J$9:$J$54,MATCH($E293,$A$9:$A$54,0),0),"N/A")</f>
        <v>N/A</v>
      </c>
      <c r="Y293" s="152" t="str">
        <f t="shared" si="32"/>
        <v>N/A</v>
      </c>
      <c r="Z293" s="153" t="str">
        <f t="shared" si="33"/>
        <v>N/A</v>
      </c>
      <c r="AA293" s="70" t="str">
        <f>IFERROR(VLOOKUP('Input 1 - Schedule 1'!N240,'Input 1 - Schedule 1'!$I$7:$L$1009,4,FALSE),"")</f>
        <v/>
      </c>
      <c r="AB293" s="70"/>
      <c r="AS293" s="84" t="s">
        <v>20</v>
      </c>
    </row>
    <row r="294" spans="1:45" x14ac:dyDescent="0.3">
      <c r="A294" s="93">
        <f t="shared" si="38"/>
        <v>232</v>
      </c>
      <c r="B294" s="145">
        <f>'Input 2 - Inventory'!C239</f>
        <v>0</v>
      </c>
      <c r="C294" s="146">
        <f>'Input 1 - Schedule 1'!G241</f>
        <v>0</v>
      </c>
      <c r="D294" s="146" t="str">
        <f>IF(OR(LEFT(E294,5)= "Asset",LEFT(E294,5)="Other"),"N/A",'Input 1 - Schedule 1'!G241 &amp; " (Ins/Bank)")</f>
        <v>0 (Ins/Bank)</v>
      </c>
      <c r="E294" s="147">
        <f>'Input 2 - Inventory'!F239</f>
        <v>0</v>
      </c>
      <c r="F294" s="148" t="str">
        <f>'Input 2 - Inventory'!W239</f>
        <v/>
      </c>
      <c r="G294" s="148">
        <f>'Input 2 - Inventory'!R239</f>
        <v>0</v>
      </c>
      <c r="H294" s="148">
        <f>'Input 2 - Inventory'!AH239</f>
        <v>0</v>
      </c>
      <c r="I294" s="149">
        <f>'Input 2 - Inventory'!L239</f>
        <v>0</v>
      </c>
      <c r="J294" s="150">
        <f>'Input 2 - Inventory'!AB239</f>
        <v>0</v>
      </c>
      <c r="K294" s="147" t="str" cm="1">
        <f t="array" ref="K294">IFERROR(INDEX($C$9:$C$54,MATCH($E294,$A$9:$A$54,0),0),"N/A")</f>
        <v>N/A</v>
      </c>
      <c r="L294" s="151" t="str" cm="1">
        <f t="array" ref="L294">IFERROR(INDEX($D$9:$D$54,MATCH($E294,$A$9:$A$54,0),0),"N/A")</f>
        <v>N/A</v>
      </c>
      <c r="M294" s="152" t="str">
        <f t="shared" si="34"/>
        <v>N/A</v>
      </c>
      <c r="N294" s="153" t="str">
        <f t="shared" si="35"/>
        <v>N/A</v>
      </c>
      <c r="O294" s="147" t="str" cm="1">
        <f t="array" ref="O294">IFERROR(INDEX($E$9:$E$54,MATCH($E294,$A$9:$A$54,0),0),"N/A")</f>
        <v>N/A</v>
      </c>
      <c r="P294" s="151" t="str" cm="1">
        <f t="array" ref="P294">IFERROR(INDEX($F$9:$F$54,MATCH($E294,$A$9:$A$54,0),0),"N/A")</f>
        <v>N/A</v>
      </c>
      <c r="Q294" s="152" t="str">
        <f t="shared" si="36"/>
        <v>N/A</v>
      </c>
      <c r="R294" s="153" t="str">
        <f t="shared" si="37"/>
        <v>N/A</v>
      </c>
      <c r="S294" s="147" t="str" cm="1">
        <f t="array" ref="S294">IFERROR(INDEX($G$9:$G$54,MATCH($E294,$A$9:$A$54,0),0),"N/A")</f>
        <v>N/A</v>
      </c>
      <c r="T294" s="151" t="str" cm="1">
        <f t="array" ref="T294">IFERROR(INDEX($H$9:$H$54,MATCH($E294,$A$9:$A$54,0),0),"N/A")</f>
        <v>N/A</v>
      </c>
      <c r="U294" s="152" t="str">
        <f t="shared" si="30"/>
        <v>N/A</v>
      </c>
      <c r="V294" s="153" t="str">
        <f t="shared" si="31"/>
        <v>N/A</v>
      </c>
      <c r="W294" s="147" t="str" cm="1">
        <f t="array" ref="W294">IFERROR(INDEX($I$9:$I$54,MATCH($E294,$A$9:$A$54,0),0),"N/A")</f>
        <v>N/A</v>
      </c>
      <c r="X294" s="147" t="str" cm="1">
        <f t="array" ref="X294">IFERROR(INDEX($J$9:$J$54,MATCH($E294,$A$9:$A$54,0),0),"N/A")</f>
        <v>N/A</v>
      </c>
      <c r="Y294" s="152" t="str">
        <f t="shared" si="32"/>
        <v>N/A</v>
      </c>
      <c r="Z294" s="153" t="str">
        <f t="shared" si="33"/>
        <v>N/A</v>
      </c>
      <c r="AA294" s="70" t="str">
        <f>IFERROR(VLOOKUP('Input 1 - Schedule 1'!N241,'Input 1 - Schedule 1'!$I$7:$L$1009,4,FALSE),"")</f>
        <v/>
      </c>
      <c r="AB294" s="70"/>
      <c r="AS294" s="84" t="s">
        <v>20</v>
      </c>
    </row>
    <row r="295" spans="1:45" x14ac:dyDescent="0.3">
      <c r="A295" s="93">
        <f t="shared" si="38"/>
        <v>233</v>
      </c>
      <c r="B295" s="145">
        <f>'Input 2 - Inventory'!C240</f>
        <v>0</v>
      </c>
      <c r="C295" s="146">
        <f>'Input 1 - Schedule 1'!G242</f>
        <v>0</v>
      </c>
      <c r="D295" s="146" t="str">
        <f>IF(OR(LEFT(E295,5)= "Asset",LEFT(E295,5)="Other"),"N/A",'Input 1 - Schedule 1'!G242 &amp; " (Ins/Bank)")</f>
        <v>0 (Ins/Bank)</v>
      </c>
      <c r="E295" s="147">
        <f>'Input 2 - Inventory'!F240</f>
        <v>0</v>
      </c>
      <c r="F295" s="148" t="str">
        <f>'Input 2 - Inventory'!W240</f>
        <v/>
      </c>
      <c r="G295" s="148">
        <f>'Input 2 - Inventory'!R240</f>
        <v>0</v>
      </c>
      <c r="H295" s="148">
        <f>'Input 2 - Inventory'!AH240</f>
        <v>0</v>
      </c>
      <c r="I295" s="149">
        <f>'Input 2 - Inventory'!L240</f>
        <v>0</v>
      </c>
      <c r="J295" s="150">
        <f>'Input 2 - Inventory'!AB240</f>
        <v>0</v>
      </c>
      <c r="K295" s="147" t="str" cm="1">
        <f t="array" ref="K295">IFERROR(INDEX($C$9:$C$54,MATCH($E295,$A$9:$A$54,0),0),"N/A")</f>
        <v>N/A</v>
      </c>
      <c r="L295" s="151" t="str" cm="1">
        <f t="array" ref="L295">IFERROR(INDEX($D$9:$D$54,MATCH($E295,$A$9:$A$54,0),0),"N/A")</f>
        <v>N/A</v>
      </c>
      <c r="M295" s="152" t="str">
        <f t="shared" si="34"/>
        <v>N/A</v>
      </c>
      <c r="N295" s="153" t="str">
        <f t="shared" si="35"/>
        <v>N/A</v>
      </c>
      <c r="O295" s="147" t="str" cm="1">
        <f t="array" ref="O295">IFERROR(INDEX($E$9:$E$54,MATCH($E295,$A$9:$A$54,0),0),"N/A")</f>
        <v>N/A</v>
      </c>
      <c r="P295" s="151" t="str" cm="1">
        <f t="array" ref="P295">IFERROR(INDEX($F$9:$F$54,MATCH($E295,$A$9:$A$54,0),0),"N/A")</f>
        <v>N/A</v>
      </c>
      <c r="Q295" s="152" t="str">
        <f t="shared" si="36"/>
        <v>N/A</v>
      </c>
      <c r="R295" s="153" t="str">
        <f t="shared" si="37"/>
        <v>N/A</v>
      </c>
      <c r="S295" s="147" t="str" cm="1">
        <f t="array" ref="S295">IFERROR(INDEX($G$9:$G$54,MATCH($E295,$A$9:$A$54,0),0),"N/A")</f>
        <v>N/A</v>
      </c>
      <c r="T295" s="151" t="str" cm="1">
        <f t="array" ref="T295">IFERROR(INDEX($H$9:$H$54,MATCH($E295,$A$9:$A$54,0),0),"N/A")</f>
        <v>N/A</v>
      </c>
      <c r="U295" s="152" t="str">
        <f t="shared" si="30"/>
        <v>N/A</v>
      </c>
      <c r="V295" s="153" t="str">
        <f t="shared" si="31"/>
        <v>N/A</v>
      </c>
      <c r="W295" s="147" t="str" cm="1">
        <f t="array" ref="W295">IFERROR(INDEX($I$9:$I$54,MATCH($E295,$A$9:$A$54,0),0),"N/A")</f>
        <v>N/A</v>
      </c>
      <c r="X295" s="147" t="str" cm="1">
        <f t="array" ref="X295">IFERROR(INDEX($J$9:$J$54,MATCH($E295,$A$9:$A$54,0),0),"N/A")</f>
        <v>N/A</v>
      </c>
      <c r="Y295" s="152" t="str">
        <f t="shared" si="32"/>
        <v>N/A</v>
      </c>
      <c r="Z295" s="153" t="str">
        <f t="shared" si="33"/>
        <v>N/A</v>
      </c>
      <c r="AA295" s="70" t="str">
        <f>IFERROR(VLOOKUP('Input 1 - Schedule 1'!N242,'Input 1 - Schedule 1'!$I$7:$L$1009,4,FALSE),"")</f>
        <v/>
      </c>
      <c r="AB295" s="70"/>
      <c r="AS295" s="84" t="s">
        <v>20</v>
      </c>
    </row>
    <row r="296" spans="1:45" x14ac:dyDescent="0.3">
      <c r="A296" s="93">
        <f t="shared" si="38"/>
        <v>234</v>
      </c>
      <c r="B296" s="145">
        <f>'Input 2 - Inventory'!C241</f>
        <v>0</v>
      </c>
      <c r="C296" s="146">
        <f>'Input 1 - Schedule 1'!G243</f>
        <v>0</v>
      </c>
      <c r="D296" s="146" t="str">
        <f>IF(OR(LEFT(E296,5)= "Asset",LEFT(E296,5)="Other"),"N/A",'Input 1 - Schedule 1'!G243 &amp; " (Ins/Bank)")</f>
        <v>0 (Ins/Bank)</v>
      </c>
      <c r="E296" s="147">
        <f>'Input 2 - Inventory'!F241</f>
        <v>0</v>
      </c>
      <c r="F296" s="148" t="str">
        <f>'Input 2 - Inventory'!W241</f>
        <v/>
      </c>
      <c r="G296" s="148">
        <f>'Input 2 - Inventory'!R241</f>
        <v>0</v>
      </c>
      <c r="H296" s="148">
        <f>'Input 2 - Inventory'!AH241</f>
        <v>0</v>
      </c>
      <c r="I296" s="149">
        <f>'Input 2 - Inventory'!L241</f>
        <v>0</v>
      </c>
      <c r="J296" s="150">
        <f>'Input 2 - Inventory'!AB241</f>
        <v>0</v>
      </c>
      <c r="K296" s="147" t="str" cm="1">
        <f t="array" ref="K296">IFERROR(INDEX($C$9:$C$54,MATCH($E296,$A$9:$A$54,0),0),"N/A")</f>
        <v>N/A</v>
      </c>
      <c r="L296" s="151" t="str" cm="1">
        <f t="array" ref="L296">IFERROR(INDEX($D$9:$D$54,MATCH($E296,$A$9:$A$54,0),0),"N/A")</f>
        <v>N/A</v>
      </c>
      <c r="M296" s="152" t="str">
        <f t="shared" si="34"/>
        <v>N/A</v>
      </c>
      <c r="N296" s="153" t="str">
        <f t="shared" si="35"/>
        <v>N/A</v>
      </c>
      <c r="O296" s="147" t="str" cm="1">
        <f t="array" ref="O296">IFERROR(INDEX($E$9:$E$54,MATCH($E296,$A$9:$A$54,0),0),"N/A")</f>
        <v>N/A</v>
      </c>
      <c r="P296" s="151" t="str" cm="1">
        <f t="array" ref="P296">IFERROR(INDEX($F$9:$F$54,MATCH($E296,$A$9:$A$54,0),0),"N/A")</f>
        <v>N/A</v>
      </c>
      <c r="Q296" s="152" t="str">
        <f t="shared" si="36"/>
        <v>N/A</v>
      </c>
      <c r="R296" s="153" t="str">
        <f t="shared" si="37"/>
        <v>N/A</v>
      </c>
      <c r="S296" s="147" t="str" cm="1">
        <f t="array" ref="S296">IFERROR(INDEX($G$9:$G$54,MATCH($E296,$A$9:$A$54,0),0),"N/A")</f>
        <v>N/A</v>
      </c>
      <c r="T296" s="151" t="str" cm="1">
        <f t="array" ref="T296">IFERROR(INDEX($H$9:$H$54,MATCH($E296,$A$9:$A$54,0),0),"N/A")</f>
        <v>N/A</v>
      </c>
      <c r="U296" s="152" t="str">
        <f t="shared" si="30"/>
        <v>N/A</v>
      </c>
      <c r="V296" s="153" t="str">
        <f t="shared" si="31"/>
        <v>N/A</v>
      </c>
      <c r="W296" s="147" t="str" cm="1">
        <f t="array" ref="W296">IFERROR(INDEX($I$9:$I$54,MATCH($E296,$A$9:$A$54,0),0),"N/A")</f>
        <v>N/A</v>
      </c>
      <c r="X296" s="147" t="str" cm="1">
        <f t="array" ref="X296">IFERROR(INDEX($J$9:$J$54,MATCH($E296,$A$9:$A$54,0),0),"N/A")</f>
        <v>N/A</v>
      </c>
      <c r="Y296" s="152" t="str">
        <f t="shared" si="32"/>
        <v>N/A</v>
      </c>
      <c r="Z296" s="153" t="str">
        <f t="shared" si="33"/>
        <v>N/A</v>
      </c>
      <c r="AA296" s="70" t="str">
        <f>IFERROR(VLOOKUP('Input 1 - Schedule 1'!N243,'Input 1 - Schedule 1'!$I$7:$L$1009,4,FALSE),"")</f>
        <v/>
      </c>
      <c r="AB296" s="70"/>
      <c r="AS296" s="84" t="s">
        <v>20</v>
      </c>
    </row>
    <row r="297" spans="1:45" x14ac:dyDescent="0.3">
      <c r="A297" s="93">
        <f t="shared" si="38"/>
        <v>235</v>
      </c>
      <c r="B297" s="145">
        <f>'Input 2 - Inventory'!C242</f>
        <v>0</v>
      </c>
      <c r="C297" s="146">
        <f>'Input 1 - Schedule 1'!G244</f>
        <v>0</v>
      </c>
      <c r="D297" s="146" t="str">
        <f>IF(OR(LEFT(E297,5)= "Asset",LEFT(E297,5)="Other"),"N/A",'Input 1 - Schedule 1'!G244 &amp; " (Ins/Bank)")</f>
        <v>0 (Ins/Bank)</v>
      </c>
      <c r="E297" s="147">
        <f>'Input 2 - Inventory'!F242</f>
        <v>0</v>
      </c>
      <c r="F297" s="148" t="str">
        <f>'Input 2 - Inventory'!W242</f>
        <v/>
      </c>
      <c r="G297" s="148">
        <f>'Input 2 - Inventory'!R242</f>
        <v>0</v>
      </c>
      <c r="H297" s="148">
        <f>'Input 2 - Inventory'!AH242</f>
        <v>0</v>
      </c>
      <c r="I297" s="149">
        <f>'Input 2 - Inventory'!L242</f>
        <v>0</v>
      </c>
      <c r="J297" s="150">
        <f>'Input 2 - Inventory'!AB242</f>
        <v>0</v>
      </c>
      <c r="K297" s="147" t="str" cm="1">
        <f t="array" ref="K297">IFERROR(INDEX($C$9:$C$54,MATCH($E297,$A$9:$A$54,0),0),"N/A")</f>
        <v>N/A</v>
      </c>
      <c r="L297" s="151" t="str" cm="1">
        <f t="array" ref="L297">IFERROR(INDEX($D$9:$D$54,MATCH($E297,$A$9:$A$54,0),0),"N/A")</f>
        <v>N/A</v>
      </c>
      <c r="M297" s="152" t="str">
        <f t="shared" si="34"/>
        <v>N/A</v>
      </c>
      <c r="N297" s="153" t="str">
        <f t="shared" si="35"/>
        <v>N/A</v>
      </c>
      <c r="O297" s="147" t="str" cm="1">
        <f t="array" ref="O297">IFERROR(INDEX($E$9:$E$54,MATCH($E297,$A$9:$A$54,0),0),"N/A")</f>
        <v>N/A</v>
      </c>
      <c r="P297" s="151" t="str" cm="1">
        <f t="array" ref="P297">IFERROR(INDEX($F$9:$F$54,MATCH($E297,$A$9:$A$54,0),0),"N/A")</f>
        <v>N/A</v>
      </c>
      <c r="Q297" s="152" t="str">
        <f t="shared" si="36"/>
        <v>N/A</v>
      </c>
      <c r="R297" s="153" t="str">
        <f t="shared" si="37"/>
        <v>N/A</v>
      </c>
      <c r="S297" s="147" t="str" cm="1">
        <f t="array" ref="S297">IFERROR(INDEX($G$9:$G$54,MATCH($E297,$A$9:$A$54,0),0),"N/A")</f>
        <v>N/A</v>
      </c>
      <c r="T297" s="151" t="str" cm="1">
        <f t="array" ref="T297">IFERROR(INDEX($H$9:$H$54,MATCH($E297,$A$9:$A$54,0),0),"N/A")</f>
        <v>N/A</v>
      </c>
      <c r="U297" s="152" t="str">
        <f t="shared" si="30"/>
        <v>N/A</v>
      </c>
      <c r="V297" s="153" t="str">
        <f t="shared" si="31"/>
        <v>N/A</v>
      </c>
      <c r="W297" s="147" t="str" cm="1">
        <f t="array" ref="W297">IFERROR(INDEX($I$9:$I$54,MATCH($E297,$A$9:$A$54,0),0),"N/A")</f>
        <v>N/A</v>
      </c>
      <c r="X297" s="147" t="str" cm="1">
        <f t="array" ref="X297">IFERROR(INDEX($J$9:$J$54,MATCH($E297,$A$9:$A$54,0),0),"N/A")</f>
        <v>N/A</v>
      </c>
      <c r="Y297" s="152" t="str">
        <f t="shared" si="32"/>
        <v>N/A</v>
      </c>
      <c r="Z297" s="153" t="str">
        <f t="shared" si="33"/>
        <v>N/A</v>
      </c>
      <c r="AA297" s="70" t="str">
        <f>IFERROR(VLOOKUP('Input 1 - Schedule 1'!N244,'Input 1 - Schedule 1'!$I$7:$L$1009,4,FALSE),"")</f>
        <v/>
      </c>
      <c r="AB297" s="70"/>
      <c r="AS297" s="84" t="s">
        <v>20</v>
      </c>
    </row>
    <row r="298" spans="1:45" x14ac:dyDescent="0.3">
      <c r="A298" s="93">
        <f t="shared" si="38"/>
        <v>236</v>
      </c>
      <c r="B298" s="145">
        <f>'Input 2 - Inventory'!C243</f>
        <v>0</v>
      </c>
      <c r="C298" s="146">
        <f>'Input 1 - Schedule 1'!G245</f>
        <v>0</v>
      </c>
      <c r="D298" s="146" t="str">
        <f>IF(OR(LEFT(E298,5)= "Asset",LEFT(E298,5)="Other"),"N/A",'Input 1 - Schedule 1'!G245 &amp; " (Ins/Bank)")</f>
        <v>0 (Ins/Bank)</v>
      </c>
      <c r="E298" s="147">
        <f>'Input 2 - Inventory'!F243</f>
        <v>0</v>
      </c>
      <c r="F298" s="148" t="str">
        <f>'Input 2 - Inventory'!W243</f>
        <v/>
      </c>
      <c r="G298" s="148">
        <f>'Input 2 - Inventory'!R243</f>
        <v>0</v>
      </c>
      <c r="H298" s="148">
        <f>'Input 2 - Inventory'!AH243</f>
        <v>0</v>
      </c>
      <c r="I298" s="149">
        <f>'Input 2 - Inventory'!L243</f>
        <v>0</v>
      </c>
      <c r="J298" s="150">
        <f>'Input 2 - Inventory'!AB243</f>
        <v>0</v>
      </c>
      <c r="K298" s="147" t="str" cm="1">
        <f t="array" ref="K298">IFERROR(INDEX($C$9:$C$54,MATCH($E298,$A$9:$A$54,0),0),"N/A")</f>
        <v>N/A</v>
      </c>
      <c r="L298" s="151" t="str" cm="1">
        <f t="array" ref="L298">IFERROR(INDEX($D$9:$D$54,MATCH($E298,$A$9:$A$54,0),0),"N/A")</f>
        <v>N/A</v>
      </c>
      <c r="M298" s="152" t="str">
        <f t="shared" si="34"/>
        <v>N/A</v>
      </c>
      <c r="N298" s="153" t="str">
        <f t="shared" si="35"/>
        <v>N/A</v>
      </c>
      <c r="O298" s="147" t="str" cm="1">
        <f t="array" ref="O298">IFERROR(INDEX($E$9:$E$54,MATCH($E298,$A$9:$A$54,0),0),"N/A")</f>
        <v>N/A</v>
      </c>
      <c r="P298" s="151" t="str" cm="1">
        <f t="array" ref="P298">IFERROR(INDEX($F$9:$F$54,MATCH($E298,$A$9:$A$54,0),0),"N/A")</f>
        <v>N/A</v>
      </c>
      <c r="Q298" s="152" t="str">
        <f t="shared" si="36"/>
        <v>N/A</v>
      </c>
      <c r="R298" s="153" t="str">
        <f t="shared" si="37"/>
        <v>N/A</v>
      </c>
      <c r="S298" s="147" t="str" cm="1">
        <f t="array" ref="S298">IFERROR(INDEX($G$9:$G$54,MATCH($E298,$A$9:$A$54,0),0),"N/A")</f>
        <v>N/A</v>
      </c>
      <c r="T298" s="151" t="str" cm="1">
        <f t="array" ref="T298">IFERROR(INDEX($H$9:$H$54,MATCH($E298,$A$9:$A$54,0),0),"N/A")</f>
        <v>N/A</v>
      </c>
      <c r="U298" s="152" t="str">
        <f t="shared" si="30"/>
        <v>N/A</v>
      </c>
      <c r="V298" s="153" t="str">
        <f t="shared" si="31"/>
        <v>N/A</v>
      </c>
      <c r="W298" s="147" t="str" cm="1">
        <f t="array" ref="W298">IFERROR(INDEX($I$9:$I$54,MATCH($E298,$A$9:$A$54,0),0),"N/A")</f>
        <v>N/A</v>
      </c>
      <c r="X298" s="147" t="str" cm="1">
        <f t="array" ref="X298">IFERROR(INDEX($J$9:$J$54,MATCH($E298,$A$9:$A$54,0),0),"N/A")</f>
        <v>N/A</v>
      </c>
      <c r="Y298" s="152" t="str">
        <f t="shared" si="32"/>
        <v>N/A</v>
      </c>
      <c r="Z298" s="153" t="str">
        <f t="shared" si="33"/>
        <v>N/A</v>
      </c>
      <c r="AA298" s="70" t="str">
        <f>IFERROR(VLOOKUP('Input 1 - Schedule 1'!N245,'Input 1 - Schedule 1'!$I$7:$L$1009,4,FALSE),"")</f>
        <v/>
      </c>
      <c r="AB298" s="70"/>
      <c r="AS298" s="84" t="s">
        <v>20</v>
      </c>
    </row>
    <row r="299" spans="1:45" x14ac:dyDescent="0.3">
      <c r="A299" s="93">
        <f t="shared" si="38"/>
        <v>237</v>
      </c>
      <c r="B299" s="145">
        <f>'Input 2 - Inventory'!C244</f>
        <v>0</v>
      </c>
      <c r="C299" s="146">
        <f>'Input 1 - Schedule 1'!G246</f>
        <v>0</v>
      </c>
      <c r="D299" s="146" t="str">
        <f>IF(OR(LEFT(E299,5)= "Asset",LEFT(E299,5)="Other"),"N/A",'Input 1 - Schedule 1'!G246 &amp; " (Ins/Bank)")</f>
        <v>0 (Ins/Bank)</v>
      </c>
      <c r="E299" s="147">
        <f>'Input 2 - Inventory'!F244</f>
        <v>0</v>
      </c>
      <c r="F299" s="148" t="str">
        <f>'Input 2 - Inventory'!W244</f>
        <v/>
      </c>
      <c r="G299" s="148">
        <f>'Input 2 - Inventory'!R244</f>
        <v>0</v>
      </c>
      <c r="H299" s="148">
        <f>'Input 2 - Inventory'!AH244</f>
        <v>0</v>
      </c>
      <c r="I299" s="149">
        <f>'Input 2 - Inventory'!L244</f>
        <v>0</v>
      </c>
      <c r="J299" s="150">
        <f>'Input 2 - Inventory'!AB244</f>
        <v>0</v>
      </c>
      <c r="K299" s="147" t="str" cm="1">
        <f t="array" ref="K299">IFERROR(INDEX($C$9:$C$54,MATCH($E299,$A$9:$A$54,0),0),"N/A")</f>
        <v>N/A</v>
      </c>
      <c r="L299" s="151" t="str" cm="1">
        <f t="array" ref="L299">IFERROR(INDEX($D$9:$D$54,MATCH($E299,$A$9:$A$54,0),0),"N/A")</f>
        <v>N/A</v>
      </c>
      <c r="M299" s="152" t="str">
        <f t="shared" si="34"/>
        <v>N/A</v>
      </c>
      <c r="N299" s="153" t="str">
        <f t="shared" si="35"/>
        <v>N/A</v>
      </c>
      <c r="O299" s="147" t="str" cm="1">
        <f t="array" ref="O299">IFERROR(INDEX($E$9:$E$54,MATCH($E299,$A$9:$A$54,0),0),"N/A")</f>
        <v>N/A</v>
      </c>
      <c r="P299" s="151" t="str" cm="1">
        <f t="array" ref="P299">IFERROR(INDEX($F$9:$F$54,MATCH($E299,$A$9:$A$54,0),0),"N/A")</f>
        <v>N/A</v>
      </c>
      <c r="Q299" s="152" t="str">
        <f t="shared" si="36"/>
        <v>N/A</v>
      </c>
      <c r="R299" s="153" t="str">
        <f t="shared" si="37"/>
        <v>N/A</v>
      </c>
      <c r="S299" s="147" t="str" cm="1">
        <f t="array" ref="S299">IFERROR(INDEX($G$9:$G$54,MATCH($E299,$A$9:$A$54,0),0),"N/A")</f>
        <v>N/A</v>
      </c>
      <c r="T299" s="151" t="str" cm="1">
        <f t="array" ref="T299">IFERROR(INDEX($H$9:$H$54,MATCH($E299,$A$9:$A$54,0),0),"N/A")</f>
        <v>N/A</v>
      </c>
      <c r="U299" s="152" t="str">
        <f t="shared" si="30"/>
        <v>N/A</v>
      </c>
      <c r="V299" s="153" t="str">
        <f t="shared" si="31"/>
        <v>N/A</v>
      </c>
      <c r="W299" s="147" t="str" cm="1">
        <f t="array" ref="W299">IFERROR(INDEX($I$9:$I$54,MATCH($E299,$A$9:$A$54,0),0),"N/A")</f>
        <v>N/A</v>
      </c>
      <c r="X299" s="147" t="str" cm="1">
        <f t="array" ref="X299">IFERROR(INDEX($J$9:$J$54,MATCH($E299,$A$9:$A$54,0),0),"N/A")</f>
        <v>N/A</v>
      </c>
      <c r="Y299" s="152" t="str">
        <f t="shared" si="32"/>
        <v>N/A</v>
      </c>
      <c r="Z299" s="153" t="str">
        <f t="shared" si="33"/>
        <v>N/A</v>
      </c>
      <c r="AA299" s="70" t="str">
        <f>IFERROR(VLOOKUP('Input 1 - Schedule 1'!N246,'Input 1 - Schedule 1'!$I$7:$L$1009,4,FALSE),"")</f>
        <v/>
      </c>
      <c r="AB299" s="70"/>
      <c r="AS299" s="84" t="s">
        <v>20</v>
      </c>
    </row>
    <row r="300" spans="1:45" x14ac:dyDescent="0.3">
      <c r="A300" s="93">
        <f t="shared" si="38"/>
        <v>238</v>
      </c>
      <c r="B300" s="145">
        <f>'Input 2 - Inventory'!C245</f>
        <v>0</v>
      </c>
      <c r="C300" s="146">
        <f>'Input 1 - Schedule 1'!G247</f>
        <v>0</v>
      </c>
      <c r="D300" s="146" t="str">
        <f>IF(OR(LEFT(E300,5)= "Asset",LEFT(E300,5)="Other"),"N/A",'Input 1 - Schedule 1'!G247 &amp; " (Ins/Bank)")</f>
        <v>0 (Ins/Bank)</v>
      </c>
      <c r="E300" s="147">
        <f>'Input 2 - Inventory'!F245</f>
        <v>0</v>
      </c>
      <c r="F300" s="148" t="str">
        <f>'Input 2 - Inventory'!W245</f>
        <v/>
      </c>
      <c r="G300" s="148">
        <f>'Input 2 - Inventory'!R245</f>
        <v>0</v>
      </c>
      <c r="H300" s="148">
        <f>'Input 2 - Inventory'!AH245</f>
        <v>0</v>
      </c>
      <c r="I300" s="149">
        <f>'Input 2 - Inventory'!L245</f>
        <v>0</v>
      </c>
      <c r="J300" s="150">
        <f>'Input 2 - Inventory'!AB245</f>
        <v>0</v>
      </c>
      <c r="K300" s="147" t="str" cm="1">
        <f t="array" ref="K300">IFERROR(INDEX($C$9:$C$54,MATCH($E300,$A$9:$A$54,0),0),"N/A")</f>
        <v>N/A</v>
      </c>
      <c r="L300" s="151" t="str" cm="1">
        <f t="array" ref="L300">IFERROR(INDEX($D$9:$D$54,MATCH($E300,$A$9:$A$54,0),0),"N/A")</f>
        <v>N/A</v>
      </c>
      <c r="M300" s="152" t="str">
        <f t="shared" si="34"/>
        <v>N/A</v>
      </c>
      <c r="N300" s="153" t="str">
        <f t="shared" si="35"/>
        <v>N/A</v>
      </c>
      <c r="O300" s="147" t="str" cm="1">
        <f t="array" ref="O300">IFERROR(INDEX($E$9:$E$54,MATCH($E300,$A$9:$A$54,0),0),"N/A")</f>
        <v>N/A</v>
      </c>
      <c r="P300" s="151" t="str" cm="1">
        <f t="array" ref="P300">IFERROR(INDEX($F$9:$F$54,MATCH($E300,$A$9:$A$54,0),0),"N/A")</f>
        <v>N/A</v>
      </c>
      <c r="Q300" s="152" t="str">
        <f t="shared" si="36"/>
        <v>N/A</v>
      </c>
      <c r="R300" s="153" t="str">
        <f t="shared" si="37"/>
        <v>N/A</v>
      </c>
      <c r="S300" s="147" t="str" cm="1">
        <f t="array" ref="S300">IFERROR(INDEX($G$9:$G$54,MATCH($E300,$A$9:$A$54,0),0),"N/A")</f>
        <v>N/A</v>
      </c>
      <c r="T300" s="151" t="str" cm="1">
        <f t="array" ref="T300">IFERROR(INDEX($H$9:$H$54,MATCH($E300,$A$9:$A$54,0),0),"N/A")</f>
        <v>N/A</v>
      </c>
      <c r="U300" s="152" t="str">
        <f t="shared" si="30"/>
        <v>N/A</v>
      </c>
      <c r="V300" s="153" t="str">
        <f t="shared" si="31"/>
        <v>N/A</v>
      </c>
      <c r="W300" s="147" t="str" cm="1">
        <f t="array" ref="W300">IFERROR(INDEX($I$9:$I$54,MATCH($E300,$A$9:$A$54,0),0),"N/A")</f>
        <v>N/A</v>
      </c>
      <c r="X300" s="147" t="str" cm="1">
        <f t="array" ref="X300">IFERROR(INDEX($J$9:$J$54,MATCH($E300,$A$9:$A$54,0),0),"N/A")</f>
        <v>N/A</v>
      </c>
      <c r="Y300" s="152" t="str">
        <f t="shared" si="32"/>
        <v>N/A</v>
      </c>
      <c r="Z300" s="153" t="str">
        <f t="shared" si="33"/>
        <v>N/A</v>
      </c>
      <c r="AA300" s="70" t="str">
        <f>IFERROR(VLOOKUP('Input 1 - Schedule 1'!N247,'Input 1 - Schedule 1'!$I$7:$L$1009,4,FALSE),"")</f>
        <v/>
      </c>
      <c r="AB300" s="70"/>
      <c r="AS300" s="84" t="s">
        <v>20</v>
      </c>
    </row>
    <row r="301" spans="1:45" x14ac:dyDescent="0.3">
      <c r="A301" s="93">
        <f t="shared" si="38"/>
        <v>239</v>
      </c>
      <c r="B301" s="145">
        <f>'Input 2 - Inventory'!C246</f>
        <v>0</v>
      </c>
      <c r="C301" s="146">
        <f>'Input 1 - Schedule 1'!G248</f>
        <v>0</v>
      </c>
      <c r="D301" s="146" t="str">
        <f>IF(OR(LEFT(E301,5)= "Asset",LEFT(E301,5)="Other"),"N/A",'Input 1 - Schedule 1'!G248 &amp; " (Ins/Bank)")</f>
        <v>0 (Ins/Bank)</v>
      </c>
      <c r="E301" s="147">
        <f>'Input 2 - Inventory'!F246</f>
        <v>0</v>
      </c>
      <c r="F301" s="148" t="str">
        <f>'Input 2 - Inventory'!W246</f>
        <v/>
      </c>
      <c r="G301" s="148">
        <f>'Input 2 - Inventory'!R246</f>
        <v>0</v>
      </c>
      <c r="H301" s="148">
        <f>'Input 2 - Inventory'!AH246</f>
        <v>0</v>
      </c>
      <c r="I301" s="149">
        <f>'Input 2 - Inventory'!L246</f>
        <v>0</v>
      </c>
      <c r="J301" s="150">
        <f>'Input 2 - Inventory'!AB246</f>
        <v>0</v>
      </c>
      <c r="K301" s="147" t="str" cm="1">
        <f t="array" ref="K301">IFERROR(INDEX($C$9:$C$54,MATCH($E301,$A$9:$A$54,0),0),"N/A")</f>
        <v>N/A</v>
      </c>
      <c r="L301" s="151" t="str" cm="1">
        <f t="array" ref="L301">IFERROR(INDEX($D$9:$D$54,MATCH($E301,$A$9:$A$54,0),0),"N/A")</f>
        <v>N/A</v>
      </c>
      <c r="M301" s="152" t="str">
        <f t="shared" si="34"/>
        <v>N/A</v>
      </c>
      <c r="N301" s="153" t="str">
        <f t="shared" si="35"/>
        <v>N/A</v>
      </c>
      <c r="O301" s="147" t="str" cm="1">
        <f t="array" ref="O301">IFERROR(INDEX($E$9:$E$54,MATCH($E301,$A$9:$A$54,0),0),"N/A")</f>
        <v>N/A</v>
      </c>
      <c r="P301" s="151" t="str" cm="1">
        <f t="array" ref="P301">IFERROR(INDEX($F$9:$F$54,MATCH($E301,$A$9:$A$54,0),0),"N/A")</f>
        <v>N/A</v>
      </c>
      <c r="Q301" s="152" t="str">
        <f t="shared" si="36"/>
        <v>N/A</v>
      </c>
      <c r="R301" s="153" t="str">
        <f t="shared" si="37"/>
        <v>N/A</v>
      </c>
      <c r="S301" s="147" t="str" cm="1">
        <f t="array" ref="S301">IFERROR(INDEX($G$9:$G$54,MATCH($E301,$A$9:$A$54,0),0),"N/A")</f>
        <v>N/A</v>
      </c>
      <c r="T301" s="151" t="str" cm="1">
        <f t="array" ref="T301">IFERROR(INDEX($H$9:$H$54,MATCH($E301,$A$9:$A$54,0),0),"N/A")</f>
        <v>N/A</v>
      </c>
      <c r="U301" s="152" t="str">
        <f t="shared" si="30"/>
        <v>N/A</v>
      </c>
      <c r="V301" s="153" t="str">
        <f t="shared" si="31"/>
        <v>N/A</v>
      </c>
      <c r="W301" s="147" t="str" cm="1">
        <f t="array" ref="W301">IFERROR(INDEX($I$9:$I$54,MATCH($E301,$A$9:$A$54,0),0),"N/A")</f>
        <v>N/A</v>
      </c>
      <c r="X301" s="147" t="str" cm="1">
        <f t="array" ref="X301">IFERROR(INDEX($J$9:$J$54,MATCH($E301,$A$9:$A$54,0),0),"N/A")</f>
        <v>N/A</v>
      </c>
      <c r="Y301" s="152" t="str">
        <f t="shared" si="32"/>
        <v>N/A</v>
      </c>
      <c r="Z301" s="153" t="str">
        <f t="shared" si="33"/>
        <v>N/A</v>
      </c>
      <c r="AA301" s="70" t="str">
        <f>IFERROR(VLOOKUP('Input 1 - Schedule 1'!N248,'Input 1 - Schedule 1'!$I$7:$L$1009,4,FALSE),"")</f>
        <v/>
      </c>
      <c r="AB301" s="70"/>
      <c r="AS301" s="84" t="s">
        <v>20</v>
      </c>
    </row>
    <row r="302" spans="1:45" x14ac:dyDescent="0.3">
      <c r="A302" s="93">
        <f t="shared" si="38"/>
        <v>240</v>
      </c>
      <c r="B302" s="145">
        <f>'Input 2 - Inventory'!C247</f>
        <v>0</v>
      </c>
      <c r="C302" s="146">
        <f>'Input 1 - Schedule 1'!G249</f>
        <v>0</v>
      </c>
      <c r="D302" s="146" t="str">
        <f>IF(OR(LEFT(E302,5)= "Asset",LEFT(E302,5)="Other"),"N/A",'Input 1 - Schedule 1'!G249 &amp; " (Ins/Bank)")</f>
        <v>0 (Ins/Bank)</v>
      </c>
      <c r="E302" s="147">
        <f>'Input 2 - Inventory'!F247</f>
        <v>0</v>
      </c>
      <c r="F302" s="148" t="str">
        <f>'Input 2 - Inventory'!W247</f>
        <v/>
      </c>
      <c r="G302" s="148">
        <f>'Input 2 - Inventory'!R247</f>
        <v>0</v>
      </c>
      <c r="H302" s="148">
        <f>'Input 2 - Inventory'!AH247</f>
        <v>0</v>
      </c>
      <c r="I302" s="149">
        <f>'Input 2 - Inventory'!L247</f>
        <v>0</v>
      </c>
      <c r="J302" s="150">
        <f>'Input 2 - Inventory'!AB247</f>
        <v>0</v>
      </c>
      <c r="K302" s="147" t="str" cm="1">
        <f t="array" ref="K302">IFERROR(INDEX($C$9:$C$54,MATCH($E302,$A$9:$A$54,0),0),"N/A")</f>
        <v>N/A</v>
      </c>
      <c r="L302" s="151" t="str" cm="1">
        <f t="array" ref="L302">IFERROR(INDEX($D$9:$D$54,MATCH($E302,$A$9:$A$54,0),0),"N/A")</f>
        <v>N/A</v>
      </c>
      <c r="M302" s="152" t="str">
        <f t="shared" si="34"/>
        <v>N/A</v>
      </c>
      <c r="N302" s="153" t="str">
        <f t="shared" si="35"/>
        <v>N/A</v>
      </c>
      <c r="O302" s="147" t="str" cm="1">
        <f t="array" ref="O302">IFERROR(INDEX($E$9:$E$54,MATCH($E302,$A$9:$A$54,0),0),"N/A")</f>
        <v>N/A</v>
      </c>
      <c r="P302" s="151" t="str" cm="1">
        <f t="array" ref="P302">IFERROR(INDEX($F$9:$F$54,MATCH($E302,$A$9:$A$54,0),0),"N/A")</f>
        <v>N/A</v>
      </c>
      <c r="Q302" s="152" t="str">
        <f t="shared" si="36"/>
        <v>N/A</v>
      </c>
      <c r="R302" s="153" t="str">
        <f t="shared" si="37"/>
        <v>N/A</v>
      </c>
      <c r="S302" s="147" t="str" cm="1">
        <f t="array" ref="S302">IFERROR(INDEX($G$9:$G$54,MATCH($E302,$A$9:$A$54,0),0),"N/A")</f>
        <v>N/A</v>
      </c>
      <c r="T302" s="151" t="str" cm="1">
        <f t="array" ref="T302">IFERROR(INDEX($H$9:$H$54,MATCH($E302,$A$9:$A$54,0),0),"N/A")</f>
        <v>N/A</v>
      </c>
      <c r="U302" s="152" t="str">
        <f t="shared" si="30"/>
        <v>N/A</v>
      </c>
      <c r="V302" s="153" t="str">
        <f t="shared" si="31"/>
        <v>N/A</v>
      </c>
      <c r="W302" s="147" t="str" cm="1">
        <f t="array" ref="W302">IFERROR(INDEX($I$9:$I$54,MATCH($E302,$A$9:$A$54,0),0),"N/A")</f>
        <v>N/A</v>
      </c>
      <c r="X302" s="147" t="str" cm="1">
        <f t="array" ref="X302">IFERROR(INDEX($J$9:$J$54,MATCH($E302,$A$9:$A$54,0),0),"N/A")</f>
        <v>N/A</v>
      </c>
      <c r="Y302" s="152" t="str">
        <f t="shared" si="32"/>
        <v>N/A</v>
      </c>
      <c r="Z302" s="153" t="str">
        <f t="shared" si="33"/>
        <v>N/A</v>
      </c>
      <c r="AA302" s="70" t="str">
        <f>IFERROR(VLOOKUP('Input 1 - Schedule 1'!N249,'Input 1 - Schedule 1'!$I$7:$L$1009,4,FALSE),"")</f>
        <v/>
      </c>
      <c r="AB302" s="70"/>
      <c r="AS302" s="84" t="s">
        <v>20</v>
      </c>
    </row>
    <row r="303" spans="1:45" x14ac:dyDescent="0.3">
      <c r="A303" s="93">
        <f t="shared" si="38"/>
        <v>241</v>
      </c>
      <c r="B303" s="145">
        <f>'Input 2 - Inventory'!C248</f>
        <v>0</v>
      </c>
      <c r="C303" s="146">
        <f>'Input 1 - Schedule 1'!G250</f>
        <v>0</v>
      </c>
      <c r="D303" s="146" t="str">
        <f>IF(OR(LEFT(E303,5)= "Asset",LEFT(E303,5)="Other"),"N/A",'Input 1 - Schedule 1'!G250 &amp; " (Ins/Bank)")</f>
        <v>0 (Ins/Bank)</v>
      </c>
      <c r="E303" s="147">
        <f>'Input 2 - Inventory'!F248</f>
        <v>0</v>
      </c>
      <c r="F303" s="148" t="str">
        <f>'Input 2 - Inventory'!W248</f>
        <v/>
      </c>
      <c r="G303" s="148">
        <f>'Input 2 - Inventory'!R248</f>
        <v>0</v>
      </c>
      <c r="H303" s="148">
        <f>'Input 2 - Inventory'!AH248</f>
        <v>0</v>
      </c>
      <c r="I303" s="149">
        <f>'Input 2 - Inventory'!L248</f>
        <v>0</v>
      </c>
      <c r="J303" s="150">
        <f>'Input 2 - Inventory'!AB248</f>
        <v>0</v>
      </c>
      <c r="K303" s="147" t="str" cm="1">
        <f t="array" ref="K303">IFERROR(INDEX($C$9:$C$54,MATCH($E303,$A$9:$A$54,0),0),"N/A")</f>
        <v>N/A</v>
      </c>
      <c r="L303" s="151" t="str" cm="1">
        <f t="array" ref="L303">IFERROR(INDEX($D$9:$D$54,MATCH($E303,$A$9:$A$54,0),0),"N/A")</f>
        <v>N/A</v>
      </c>
      <c r="M303" s="152" t="str">
        <f t="shared" si="34"/>
        <v>N/A</v>
      </c>
      <c r="N303" s="153" t="str">
        <f t="shared" si="35"/>
        <v>N/A</v>
      </c>
      <c r="O303" s="147" t="str" cm="1">
        <f t="array" ref="O303">IFERROR(INDEX($E$9:$E$54,MATCH($E303,$A$9:$A$54,0),0),"N/A")</f>
        <v>N/A</v>
      </c>
      <c r="P303" s="151" t="str" cm="1">
        <f t="array" ref="P303">IFERROR(INDEX($F$9:$F$54,MATCH($E303,$A$9:$A$54,0),0),"N/A")</f>
        <v>N/A</v>
      </c>
      <c r="Q303" s="152" t="str">
        <f t="shared" si="36"/>
        <v>N/A</v>
      </c>
      <c r="R303" s="153" t="str">
        <f t="shared" si="37"/>
        <v>N/A</v>
      </c>
      <c r="S303" s="147" t="str" cm="1">
        <f t="array" ref="S303">IFERROR(INDEX($G$9:$G$54,MATCH($E303,$A$9:$A$54,0),0),"N/A")</f>
        <v>N/A</v>
      </c>
      <c r="T303" s="151" t="str" cm="1">
        <f t="array" ref="T303">IFERROR(INDEX($H$9:$H$54,MATCH($E303,$A$9:$A$54,0),0),"N/A")</f>
        <v>N/A</v>
      </c>
      <c r="U303" s="152" t="str">
        <f t="shared" si="30"/>
        <v>N/A</v>
      </c>
      <c r="V303" s="153" t="str">
        <f t="shared" si="31"/>
        <v>N/A</v>
      </c>
      <c r="W303" s="147" t="str" cm="1">
        <f t="array" ref="W303">IFERROR(INDEX($I$9:$I$54,MATCH($E303,$A$9:$A$54,0),0),"N/A")</f>
        <v>N/A</v>
      </c>
      <c r="X303" s="147" t="str" cm="1">
        <f t="array" ref="X303">IFERROR(INDEX($J$9:$J$54,MATCH($E303,$A$9:$A$54,0),0),"N/A")</f>
        <v>N/A</v>
      </c>
      <c r="Y303" s="152" t="str">
        <f t="shared" si="32"/>
        <v>N/A</v>
      </c>
      <c r="Z303" s="153" t="str">
        <f t="shared" si="33"/>
        <v>N/A</v>
      </c>
      <c r="AA303" s="70" t="str">
        <f>IFERROR(VLOOKUP('Input 1 - Schedule 1'!N250,'Input 1 - Schedule 1'!$I$7:$L$1009,4,FALSE),"")</f>
        <v/>
      </c>
      <c r="AB303" s="70"/>
      <c r="AS303" s="84" t="s">
        <v>20</v>
      </c>
    </row>
    <row r="304" spans="1:45" x14ac:dyDescent="0.3">
      <c r="A304" s="93">
        <f t="shared" si="38"/>
        <v>242</v>
      </c>
      <c r="B304" s="145">
        <f>'Input 2 - Inventory'!C249</f>
        <v>0</v>
      </c>
      <c r="C304" s="146">
        <f>'Input 1 - Schedule 1'!G251</f>
        <v>0</v>
      </c>
      <c r="D304" s="146" t="str">
        <f>IF(OR(LEFT(E304,5)= "Asset",LEFT(E304,5)="Other"),"N/A",'Input 1 - Schedule 1'!G251 &amp; " (Ins/Bank)")</f>
        <v>0 (Ins/Bank)</v>
      </c>
      <c r="E304" s="147">
        <f>'Input 2 - Inventory'!F249</f>
        <v>0</v>
      </c>
      <c r="F304" s="148" t="str">
        <f>'Input 2 - Inventory'!W249</f>
        <v/>
      </c>
      <c r="G304" s="148">
        <f>'Input 2 - Inventory'!R249</f>
        <v>0</v>
      </c>
      <c r="H304" s="148">
        <f>'Input 2 - Inventory'!AH249</f>
        <v>0</v>
      </c>
      <c r="I304" s="149">
        <f>'Input 2 - Inventory'!L249</f>
        <v>0</v>
      </c>
      <c r="J304" s="150">
        <f>'Input 2 - Inventory'!AB249</f>
        <v>0</v>
      </c>
      <c r="K304" s="147" t="str" cm="1">
        <f t="array" ref="K304">IFERROR(INDEX($C$9:$C$54,MATCH($E304,$A$9:$A$54,0),0),"N/A")</f>
        <v>N/A</v>
      </c>
      <c r="L304" s="151" t="str" cm="1">
        <f t="array" ref="L304">IFERROR(INDEX($D$9:$D$54,MATCH($E304,$A$9:$A$54,0),0),"N/A")</f>
        <v>N/A</v>
      </c>
      <c r="M304" s="152" t="str">
        <f t="shared" si="34"/>
        <v>N/A</v>
      </c>
      <c r="N304" s="153" t="str">
        <f t="shared" si="35"/>
        <v>N/A</v>
      </c>
      <c r="O304" s="147" t="str" cm="1">
        <f t="array" ref="O304">IFERROR(INDEX($E$9:$E$54,MATCH($E304,$A$9:$A$54,0),0),"N/A")</f>
        <v>N/A</v>
      </c>
      <c r="P304" s="151" t="str" cm="1">
        <f t="array" ref="P304">IFERROR(INDEX($F$9:$F$54,MATCH($E304,$A$9:$A$54,0),0),"N/A")</f>
        <v>N/A</v>
      </c>
      <c r="Q304" s="152" t="str">
        <f t="shared" si="36"/>
        <v>N/A</v>
      </c>
      <c r="R304" s="153" t="str">
        <f t="shared" si="37"/>
        <v>N/A</v>
      </c>
      <c r="S304" s="147" t="str" cm="1">
        <f t="array" ref="S304">IFERROR(INDEX($G$9:$G$54,MATCH($E304,$A$9:$A$54,0),0),"N/A")</f>
        <v>N/A</v>
      </c>
      <c r="T304" s="151" t="str" cm="1">
        <f t="array" ref="T304">IFERROR(INDEX($H$9:$H$54,MATCH($E304,$A$9:$A$54,0),0),"N/A")</f>
        <v>N/A</v>
      </c>
      <c r="U304" s="152" t="str">
        <f t="shared" si="30"/>
        <v>N/A</v>
      </c>
      <c r="V304" s="153" t="str">
        <f t="shared" si="31"/>
        <v>N/A</v>
      </c>
      <c r="W304" s="147" t="str" cm="1">
        <f t="array" ref="W304">IFERROR(INDEX($I$9:$I$54,MATCH($E304,$A$9:$A$54,0),0),"N/A")</f>
        <v>N/A</v>
      </c>
      <c r="X304" s="147" t="str" cm="1">
        <f t="array" ref="X304">IFERROR(INDEX($J$9:$J$54,MATCH($E304,$A$9:$A$54,0),0),"N/A")</f>
        <v>N/A</v>
      </c>
      <c r="Y304" s="152" t="str">
        <f t="shared" si="32"/>
        <v>N/A</v>
      </c>
      <c r="Z304" s="153" t="str">
        <f t="shared" si="33"/>
        <v>N/A</v>
      </c>
      <c r="AA304" s="70" t="str">
        <f>IFERROR(VLOOKUP('Input 1 - Schedule 1'!N251,'Input 1 - Schedule 1'!$I$7:$L$1009,4,FALSE),"")</f>
        <v/>
      </c>
      <c r="AB304" s="70"/>
      <c r="AS304" s="84" t="s">
        <v>20</v>
      </c>
    </row>
    <row r="305" spans="1:45" x14ac:dyDescent="0.3">
      <c r="A305" s="93">
        <f t="shared" si="38"/>
        <v>243</v>
      </c>
      <c r="B305" s="145">
        <f>'Input 2 - Inventory'!C250</f>
        <v>0</v>
      </c>
      <c r="C305" s="146">
        <f>'Input 1 - Schedule 1'!G252</f>
        <v>0</v>
      </c>
      <c r="D305" s="146" t="str">
        <f>IF(OR(LEFT(E305,5)= "Asset",LEFT(E305,5)="Other"),"N/A",'Input 1 - Schedule 1'!G252 &amp; " (Ins/Bank)")</f>
        <v>0 (Ins/Bank)</v>
      </c>
      <c r="E305" s="147">
        <f>'Input 2 - Inventory'!F250</f>
        <v>0</v>
      </c>
      <c r="F305" s="148" t="str">
        <f>'Input 2 - Inventory'!W250</f>
        <v/>
      </c>
      <c r="G305" s="148">
        <f>'Input 2 - Inventory'!R250</f>
        <v>0</v>
      </c>
      <c r="H305" s="148">
        <f>'Input 2 - Inventory'!AH250</f>
        <v>0</v>
      </c>
      <c r="I305" s="149">
        <f>'Input 2 - Inventory'!L250</f>
        <v>0</v>
      </c>
      <c r="J305" s="150">
        <f>'Input 2 - Inventory'!AB250</f>
        <v>0</v>
      </c>
      <c r="K305" s="147" t="str" cm="1">
        <f t="array" ref="K305">IFERROR(INDEX($C$9:$C$54,MATCH($E305,$A$9:$A$54,0),0),"N/A")</f>
        <v>N/A</v>
      </c>
      <c r="L305" s="151" t="str" cm="1">
        <f t="array" ref="L305">IFERROR(INDEX($D$9:$D$54,MATCH($E305,$A$9:$A$54,0),0),"N/A")</f>
        <v>N/A</v>
      </c>
      <c r="M305" s="152" t="str">
        <f t="shared" si="34"/>
        <v>N/A</v>
      </c>
      <c r="N305" s="153" t="str">
        <f t="shared" si="35"/>
        <v>N/A</v>
      </c>
      <c r="O305" s="147" t="str" cm="1">
        <f t="array" ref="O305">IFERROR(INDEX($E$9:$E$54,MATCH($E305,$A$9:$A$54,0),0),"N/A")</f>
        <v>N/A</v>
      </c>
      <c r="P305" s="151" t="str" cm="1">
        <f t="array" ref="P305">IFERROR(INDEX($F$9:$F$54,MATCH($E305,$A$9:$A$54,0),0),"N/A")</f>
        <v>N/A</v>
      </c>
      <c r="Q305" s="152" t="str">
        <f t="shared" si="36"/>
        <v>N/A</v>
      </c>
      <c r="R305" s="153" t="str">
        <f t="shared" si="37"/>
        <v>N/A</v>
      </c>
      <c r="S305" s="147" t="str" cm="1">
        <f t="array" ref="S305">IFERROR(INDEX($G$9:$G$54,MATCH($E305,$A$9:$A$54,0),0),"N/A")</f>
        <v>N/A</v>
      </c>
      <c r="T305" s="151" t="str" cm="1">
        <f t="array" ref="T305">IFERROR(INDEX($H$9:$H$54,MATCH($E305,$A$9:$A$54,0),0),"N/A")</f>
        <v>N/A</v>
      </c>
      <c r="U305" s="152" t="str">
        <f t="shared" si="30"/>
        <v>N/A</v>
      </c>
      <c r="V305" s="153" t="str">
        <f t="shared" si="31"/>
        <v>N/A</v>
      </c>
      <c r="W305" s="147" t="str" cm="1">
        <f t="array" ref="W305">IFERROR(INDEX($I$9:$I$54,MATCH($E305,$A$9:$A$54,0),0),"N/A")</f>
        <v>N/A</v>
      </c>
      <c r="X305" s="147" t="str" cm="1">
        <f t="array" ref="X305">IFERROR(INDEX($J$9:$J$54,MATCH($E305,$A$9:$A$54,0),0),"N/A")</f>
        <v>N/A</v>
      </c>
      <c r="Y305" s="152" t="str">
        <f t="shared" si="32"/>
        <v>N/A</v>
      </c>
      <c r="Z305" s="153" t="str">
        <f t="shared" si="33"/>
        <v>N/A</v>
      </c>
      <c r="AA305" s="70" t="str">
        <f>IFERROR(VLOOKUP('Input 1 - Schedule 1'!N252,'Input 1 - Schedule 1'!$I$7:$L$1009,4,FALSE),"")</f>
        <v/>
      </c>
      <c r="AB305" s="70"/>
      <c r="AS305" s="84" t="s">
        <v>20</v>
      </c>
    </row>
    <row r="306" spans="1:45" x14ac:dyDescent="0.3">
      <c r="A306" s="93">
        <f t="shared" si="38"/>
        <v>244</v>
      </c>
      <c r="B306" s="145">
        <f>'Input 2 - Inventory'!C251</f>
        <v>0</v>
      </c>
      <c r="C306" s="146">
        <f>'Input 1 - Schedule 1'!G253</f>
        <v>0</v>
      </c>
      <c r="D306" s="146" t="str">
        <f>IF(OR(LEFT(E306,5)= "Asset",LEFT(E306,5)="Other"),"N/A",'Input 1 - Schedule 1'!G253 &amp; " (Ins/Bank)")</f>
        <v>0 (Ins/Bank)</v>
      </c>
      <c r="E306" s="147">
        <f>'Input 2 - Inventory'!F251</f>
        <v>0</v>
      </c>
      <c r="F306" s="148" t="str">
        <f>'Input 2 - Inventory'!W251</f>
        <v/>
      </c>
      <c r="G306" s="148">
        <f>'Input 2 - Inventory'!R251</f>
        <v>0</v>
      </c>
      <c r="H306" s="148">
        <f>'Input 2 - Inventory'!AH251</f>
        <v>0</v>
      </c>
      <c r="I306" s="149">
        <f>'Input 2 - Inventory'!L251</f>
        <v>0</v>
      </c>
      <c r="J306" s="150">
        <f>'Input 2 - Inventory'!AB251</f>
        <v>0</v>
      </c>
      <c r="K306" s="147" t="str" cm="1">
        <f t="array" ref="K306">IFERROR(INDEX($C$9:$C$54,MATCH($E306,$A$9:$A$54,0),0),"N/A")</f>
        <v>N/A</v>
      </c>
      <c r="L306" s="151" t="str" cm="1">
        <f t="array" ref="L306">IFERROR(INDEX($D$9:$D$54,MATCH($E306,$A$9:$A$54,0),0),"N/A")</f>
        <v>N/A</v>
      </c>
      <c r="M306" s="152" t="str">
        <f t="shared" si="34"/>
        <v>N/A</v>
      </c>
      <c r="N306" s="153" t="str">
        <f t="shared" si="35"/>
        <v>N/A</v>
      </c>
      <c r="O306" s="147" t="str" cm="1">
        <f t="array" ref="O306">IFERROR(INDEX($E$9:$E$54,MATCH($E306,$A$9:$A$54,0),0),"N/A")</f>
        <v>N/A</v>
      </c>
      <c r="P306" s="151" t="str" cm="1">
        <f t="array" ref="P306">IFERROR(INDEX($F$9:$F$54,MATCH($E306,$A$9:$A$54,0),0),"N/A")</f>
        <v>N/A</v>
      </c>
      <c r="Q306" s="152" t="str">
        <f t="shared" si="36"/>
        <v>N/A</v>
      </c>
      <c r="R306" s="153" t="str">
        <f t="shared" si="37"/>
        <v>N/A</v>
      </c>
      <c r="S306" s="147" t="str" cm="1">
        <f t="array" ref="S306">IFERROR(INDEX($G$9:$G$54,MATCH($E306,$A$9:$A$54,0),0),"N/A")</f>
        <v>N/A</v>
      </c>
      <c r="T306" s="151" t="str" cm="1">
        <f t="array" ref="T306">IFERROR(INDEX($H$9:$H$54,MATCH($E306,$A$9:$A$54,0),0),"N/A")</f>
        <v>N/A</v>
      </c>
      <c r="U306" s="152" t="str">
        <f t="shared" si="30"/>
        <v>N/A</v>
      </c>
      <c r="V306" s="153" t="str">
        <f t="shared" si="31"/>
        <v>N/A</v>
      </c>
      <c r="W306" s="147" t="str" cm="1">
        <f t="array" ref="W306">IFERROR(INDEX($I$9:$I$54,MATCH($E306,$A$9:$A$54,0),0),"N/A")</f>
        <v>N/A</v>
      </c>
      <c r="X306" s="147" t="str" cm="1">
        <f t="array" ref="X306">IFERROR(INDEX($J$9:$J$54,MATCH($E306,$A$9:$A$54,0),0),"N/A")</f>
        <v>N/A</v>
      </c>
      <c r="Y306" s="152" t="str">
        <f t="shared" si="32"/>
        <v>N/A</v>
      </c>
      <c r="Z306" s="153" t="str">
        <f t="shared" si="33"/>
        <v>N/A</v>
      </c>
      <c r="AA306" s="70" t="str">
        <f>IFERROR(VLOOKUP('Input 1 - Schedule 1'!N253,'Input 1 - Schedule 1'!$I$7:$L$1009,4,FALSE),"")</f>
        <v/>
      </c>
      <c r="AB306" s="70"/>
      <c r="AS306" s="84" t="s">
        <v>20</v>
      </c>
    </row>
    <row r="307" spans="1:45" x14ac:dyDescent="0.3">
      <c r="A307" s="93">
        <f t="shared" si="38"/>
        <v>245</v>
      </c>
      <c r="B307" s="145">
        <f>'Input 2 - Inventory'!C252</f>
        <v>0</v>
      </c>
      <c r="C307" s="146">
        <f>'Input 1 - Schedule 1'!G254</f>
        <v>0</v>
      </c>
      <c r="D307" s="146" t="str">
        <f>IF(OR(LEFT(E307,5)= "Asset",LEFT(E307,5)="Other"),"N/A",'Input 1 - Schedule 1'!G254 &amp; " (Ins/Bank)")</f>
        <v>0 (Ins/Bank)</v>
      </c>
      <c r="E307" s="147">
        <f>'Input 2 - Inventory'!F252</f>
        <v>0</v>
      </c>
      <c r="F307" s="148" t="str">
        <f>'Input 2 - Inventory'!W252</f>
        <v/>
      </c>
      <c r="G307" s="148">
        <f>'Input 2 - Inventory'!R252</f>
        <v>0</v>
      </c>
      <c r="H307" s="148">
        <f>'Input 2 - Inventory'!AH252</f>
        <v>0</v>
      </c>
      <c r="I307" s="149">
        <f>'Input 2 - Inventory'!L252</f>
        <v>0</v>
      </c>
      <c r="J307" s="150">
        <f>'Input 2 - Inventory'!AB252</f>
        <v>0</v>
      </c>
      <c r="K307" s="147" t="str" cm="1">
        <f t="array" ref="K307">IFERROR(INDEX($C$9:$C$54,MATCH($E307,$A$9:$A$54,0),0),"N/A")</f>
        <v>N/A</v>
      </c>
      <c r="L307" s="151" t="str" cm="1">
        <f t="array" ref="L307">IFERROR(INDEX($D$9:$D$54,MATCH($E307,$A$9:$A$54,0),0),"N/A")</f>
        <v>N/A</v>
      </c>
      <c r="M307" s="152" t="str">
        <f t="shared" si="34"/>
        <v>N/A</v>
      </c>
      <c r="N307" s="153" t="str">
        <f t="shared" si="35"/>
        <v>N/A</v>
      </c>
      <c r="O307" s="147" t="str" cm="1">
        <f t="array" ref="O307">IFERROR(INDEX($E$9:$E$54,MATCH($E307,$A$9:$A$54,0),0),"N/A")</f>
        <v>N/A</v>
      </c>
      <c r="P307" s="151" t="str" cm="1">
        <f t="array" ref="P307">IFERROR(INDEX($F$9:$F$54,MATCH($E307,$A$9:$A$54,0),0),"N/A")</f>
        <v>N/A</v>
      </c>
      <c r="Q307" s="152" t="str">
        <f t="shared" si="36"/>
        <v>N/A</v>
      </c>
      <c r="R307" s="153" t="str">
        <f t="shared" si="37"/>
        <v>N/A</v>
      </c>
      <c r="S307" s="147" t="str" cm="1">
        <f t="array" ref="S307">IFERROR(INDEX($G$9:$G$54,MATCH($E307,$A$9:$A$54,0),0),"N/A")</f>
        <v>N/A</v>
      </c>
      <c r="T307" s="151" t="str" cm="1">
        <f t="array" ref="T307">IFERROR(INDEX($H$9:$H$54,MATCH($E307,$A$9:$A$54,0),0),"N/A")</f>
        <v>N/A</v>
      </c>
      <c r="U307" s="152" t="str">
        <f t="shared" si="30"/>
        <v>N/A</v>
      </c>
      <c r="V307" s="153" t="str">
        <f t="shared" si="31"/>
        <v>N/A</v>
      </c>
      <c r="W307" s="147" t="str" cm="1">
        <f t="array" ref="W307">IFERROR(INDEX($I$9:$I$54,MATCH($E307,$A$9:$A$54,0),0),"N/A")</f>
        <v>N/A</v>
      </c>
      <c r="X307" s="147" t="str" cm="1">
        <f t="array" ref="X307">IFERROR(INDEX($J$9:$J$54,MATCH($E307,$A$9:$A$54,0),0),"N/A")</f>
        <v>N/A</v>
      </c>
      <c r="Y307" s="152" t="str">
        <f t="shared" si="32"/>
        <v>N/A</v>
      </c>
      <c r="Z307" s="153" t="str">
        <f t="shared" si="33"/>
        <v>N/A</v>
      </c>
      <c r="AA307" s="70" t="str">
        <f>IFERROR(VLOOKUP('Input 1 - Schedule 1'!N254,'Input 1 - Schedule 1'!$I$7:$L$1009,4,FALSE),"")</f>
        <v/>
      </c>
      <c r="AB307" s="70"/>
      <c r="AS307" s="84" t="s">
        <v>20</v>
      </c>
    </row>
    <row r="308" spans="1:45" x14ac:dyDescent="0.3">
      <c r="A308" s="93">
        <f t="shared" si="38"/>
        <v>246</v>
      </c>
      <c r="B308" s="145">
        <f>'Input 2 - Inventory'!C253</f>
        <v>0</v>
      </c>
      <c r="C308" s="146">
        <f>'Input 1 - Schedule 1'!G255</f>
        <v>0</v>
      </c>
      <c r="D308" s="146" t="str">
        <f>IF(OR(LEFT(E308,5)= "Asset",LEFT(E308,5)="Other"),"N/A",'Input 1 - Schedule 1'!G255 &amp; " (Ins/Bank)")</f>
        <v>0 (Ins/Bank)</v>
      </c>
      <c r="E308" s="147">
        <f>'Input 2 - Inventory'!F253</f>
        <v>0</v>
      </c>
      <c r="F308" s="148" t="str">
        <f>'Input 2 - Inventory'!W253</f>
        <v/>
      </c>
      <c r="G308" s="148">
        <f>'Input 2 - Inventory'!R253</f>
        <v>0</v>
      </c>
      <c r="H308" s="148">
        <f>'Input 2 - Inventory'!AH253</f>
        <v>0</v>
      </c>
      <c r="I308" s="149">
        <f>'Input 2 - Inventory'!L253</f>
        <v>0</v>
      </c>
      <c r="J308" s="150">
        <f>'Input 2 - Inventory'!AB253</f>
        <v>0</v>
      </c>
      <c r="K308" s="147" t="str" cm="1">
        <f t="array" ref="K308">IFERROR(INDEX($C$9:$C$54,MATCH($E308,$A$9:$A$54,0),0),"N/A")</f>
        <v>N/A</v>
      </c>
      <c r="L308" s="151" t="str" cm="1">
        <f t="array" ref="L308">IFERROR(INDEX($D$9:$D$54,MATCH($E308,$A$9:$A$54,0),0),"N/A")</f>
        <v>N/A</v>
      </c>
      <c r="M308" s="152" t="str">
        <f t="shared" si="34"/>
        <v>N/A</v>
      </c>
      <c r="N308" s="153" t="str">
        <f t="shared" si="35"/>
        <v>N/A</v>
      </c>
      <c r="O308" s="147" t="str" cm="1">
        <f t="array" ref="O308">IFERROR(INDEX($E$9:$E$54,MATCH($E308,$A$9:$A$54,0),0),"N/A")</f>
        <v>N/A</v>
      </c>
      <c r="P308" s="151" t="str" cm="1">
        <f t="array" ref="P308">IFERROR(INDEX($F$9:$F$54,MATCH($E308,$A$9:$A$54,0),0),"N/A")</f>
        <v>N/A</v>
      </c>
      <c r="Q308" s="152" t="str">
        <f t="shared" si="36"/>
        <v>N/A</v>
      </c>
      <c r="R308" s="153" t="str">
        <f t="shared" si="37"/>
        <v>N/A</v>
      </c>
      <c r="S308" s="147" t="str" cm="1">
        <f t="array" ref="S308">IFERROR(INDEX($G$9:$G$54,MATCH($E308,$A$9:$A$54,0),0),"N/A")</f>
        <v>N/A</v>
      </c>
      <c r="T308" s="151" t="str" cm="1">
        <f t="array" ref="T308">IFERROR(INDEX($H$9:$H$54,MATCH($E308,$A$9:$A$54,0),0),"N/A")</f>
        <v>N/A</v>
      </c>
      <c r="U308" s="152" t="str">
        <f t="shared" si="30"/>
        <v>N/A</v>
      </c>
      <c r="V308" s="153" t="str">
        <f t="shared" si="31"/>
        <v>N/A</v>
      </c>
      <c r="W308" s="147" t="str" cm="1">
        <f t="array" ref="W308">IFERROR(INDEX($I$9:$I$54,MATCH($E308,$A$9:$A$54,0),0),"N/A")</f>
        <v>N/A</v>
      </c>
      <c r="X308" s="147" t="str" cm="1">
        <f t="array" ref="X308">IFERROR(INDEX($J$9:$J$54,MATCH($E308,$A$9:$A$54,0),0),"N/A")</f>
        <v>N/A</v>
      </c>
      <c r="Y308" s="152" t="str">
        <f t="shared" si="32"/>
        <v>N/A</v>
      </c>
      <c r="Z308" s="153" t="str">
        <f t="shared" si="33"/>
        <v>N/A</v>
      </c>
      <c r="AA308" s="70" t="str">
        <f>IFERROR(VLOOKUP('Input 1 - Schedule 1'!N255,'Input 1 - Schedule 1'!$I$7:$L$1009,4,FALSE),"")</f>
        <v/>
      </c>
      <c r="AB308" s="70"/>
      <c r="AS308" s="84" t="s">
        <v>20</v>
      </c>
    </row>
    <row r="309" spans="1:45" x14ac:dyDescent="0.3">
      <c r="A309" s="93">
        <f t="shared" si="38"/>
        <v>247</v>
      </c>
      <c r="B309" s="145">
        <f>'Input 2 - Inventory'!C254</f>
        <v>0</v>
      </c>
      <c r="C309" s="146">
        <f>'Input 1 - Schedule 1'!G256</f>
        <v>0</v>
      </c>
      <c r="D309" s="146" t="str">
        <f>IF(OR(LEFT(E309,5)= "Asset",LEFT(E309,5)="Other"),"N/A",'Input 1 - Schedule 1'!G256 &amp; " (Ins/Bank)")</f>
        <v>0 (Ins/Bank)</v>
      </c>
      <c r="E309" s="147">
        <f>'Input 2 - Inventory'!F254</f>
        <v>0</v>
      </c>
      <c r="F309" s="148" t="str">
        <f>'Input 2 - Inventory'!W254</f>
        <v/>
      </c>
      <c r="G309" s="148">
        <f>'Input 2 - Inventory'!R254</f>
        <v>0</v>
      </c>
      <c r="H309" s="148">
        <f>'Input 2 - Inventory'!AH254</f>
        <v>0</v>
      </c>
      <c r="I309" s="149">
        <f>'Input 2 - Inventory'!L254</f>
        <v>0</v>
      </c>
      <c r="J309" s="150">
        <f>'Input 2 - Inventory'!AB254</f>
        <v>0</v>
      </c>
      <c r="K309" s="147" t="str" cm="1">
        <f t="array" ref="K309">IFERROR(INDEX($C$9:$C$54,MATCH($E309,$A$9:$A$54,0),0),"N/A")</f>
        <v>N/A</v>
      </c>
      <c r="L309" s="151" t="str" cm="1">
        <f t="array" ref="L309">IFERROR(INDEX($D$9:$D$54,MATCH($E309,$A$9:$A$54,0),0),"N/A")</f>
        <v>N/A</v>
      </c>
      <c r="M309" s="152" t="str">
        <f t="shared" si="34"/>
        <v>N/A</v>
      </c>
      <c r="N309" s="153" t="str">
        <f t="shared" si="35"/>
        <v>N/A</v>
      </c>
      <c r="O309" s="147" t="str" cm="1">
        <f t="array" ref="O309">IFERROR(INDEX($E$9:$E$54,MATCH($E309,$A$9:$A$54,0),0),"N/A")</f>
        <v>N/A</v>
      </c>
      <c r="P309" s="151" t="str" cm="1">
        <f t="array" ref="P309">IFERROR(INDEX($F$9:$F$54,MATCH($E309,$A$9:$A$54,0),0),"N/A")</f>
        <v>N/A</v>
      </c>
      <c r="Q309" s="152" t="str">
        <f t="shared" si="36"/>
        <v>N/A</v>
      </c>
      <c r="R309" s="153" t="str">
        <f t="shared" si="37"/>
        <v>N/A</v>
      </c>
      <c r="S309" s="147" t="str" cm="1">
        <f t="array" ref="S309">IFERROR(INDEX($G$9:$G$54,MATCH($E309,$A$9:$A$54,0),0),"N/A")</f>
        <v>N/A</v>
      </c>
      <c r="T309" s="151" t="str" cm="1">
        <f t="array" ref="T309">IFERROR(INDEX($H$9:$H$54,MATCH($E309,$A$9:$A$54,0),0),"N/A")</f>
        <v>N/A</v>
      </c>
      <c r="U309" s="152" t="str">
        <f t="shared" si="30"/>
        <v>N/A</v>
      </c>
      <c r="V309" s="153" t="str">
        <f t="shared" si="31"/>
        <v>N/A</v>
      </c>
      <c r="W309" s="147" t="str" cm="1">
        <f t="array" ref="W309">IFERROR(INDEX($I$9:$I$54,MATCH($E309,$A$9:$A$54,0),0),"N/A")</f>
        <v>N/A</v>
      </c>
      <c r="X309" s="147" t="str" cm="1">
        <f t="array" ref="X309">IFERROR(INDEX($J$9:$J$54,MATCH($E309,$A$9:$A$54,0),0),"N/A")</f>
        <v>N/A</v>
      </c>
      <c r="Y309" s="152" t="str">
        <f t="shared" si="32"/>
        <v>N/A</v>
      </c>
      <c r="Z309" s="153" t="str">
        <f t="shared" si="33"/>
        <v>N/A</v>
      </c>
      <c r="AA309" s="70" t="str">
        <f>IFERROR(VLOOKUP('Input 1 - Schedule 1'!N256,'Input 1 - Schedule 1'!$I$7:$L$1009,4,FALSE),"")</f>
        <v/>
      </c>
      <c r="AB309" s="70"/>
      <c r="AS309" s="84" t="s">
        <v>20</v>
      </c>
    </row>
    <row r="310" spans="1:45" x14ac:dyDescent="0.3">
      <c r="A310" s="93">
        <f t="shared" si="38"/>
        <v>248</v>
      </c>
      <c r="B310" s="145">
        <f>'Input 2 - Inventory'!C255</f>
        <v>0</v>
      </c>
      <c r="C310" s="146">
        <f>'Input 1 - Schedule 1'!G257</f>
        <v>0</v>
      </c>
      <c r="D310" s="146" t="str">
        <f>IF(OR(LEFT(E310,5)= "Asset",LEFT(E310,5)="Other"),"N/A",'Input 1 - Schedule 1'!G257 &amp; " (Ins/Bank)")</f>
        <v>0 (Ins/Bank)</v>
      </c>
      <c r="E310" s="147">
        <f>'Input 2 - Inventory'!F255</f>
        <v>0</v>
      </c>
      <c r="F310" s="148" t="str">
        <f>'Input 2 - Inventory'!W255</f>
        <v/>
      </c>
      <c r="G310" s="148">
        <f>'Input 2 - Inventory'!R255</f>
        <v>0</v>
      </c>
      <c r="H310" s="148">
        <f>'Input 2 - Inventory'!AH255</f>
        <v>0</v>
      </c>
      <c r="I310" s="149">
        <f>'Input 2 - Inventory'!L255</f>
        <v>0</v>
      </c>
      <c r="J310" s="150">
        <f>'Input 2 - Inventory'!AB255</f>
        <v>0</v>
      </c>
      <c r="K310" s="147" t="str" cm="1">
        <f t="array" ref="K310">IFERROR(INDEX($C$9:$C$54,MATCH($E310,$A$9:$A$54,0),0),"N/A")</f>
        <v>N/A</v>
      </c>
      <c r="L310" s="151" t="str" cm="1">
        <f t="array" ref="L310">IFERROR(INDEX($D$9:$D$54,MATCH($E310,$A$9:$A$54,0),0),"N/A")</f>
        <v>N/A</v>
      </c>
      <c r="M310" s="152" t="str">
        <f t="shared" si="34"/>
        <v>N/A</v>
      </c>
      <c r="N310" s="153" t="str">
        <f t="shared" si="35"/>
        <v>N/A</v>
      </c>
      <c r="O310" s="147" t="str" cm="1">
        <f t="array" ref="O310">IFERROR(INDEX($E$9:$E$54,MATCH($E310,$A$9:$A$54,0),0),"N/A")</f>
        <v>N/A</v>
      </c>
      <c r="P310" s="151" t="str" cm="1">
        <f t="array" ref="P310">IFERROR(INDEX($F$9:$F$54,MATCH($E310,$A$9:$A$54,0),0),"N/A")</f>
        <v>N/A</v>
      </c>
      <c r="Q310" s="152" t="str">
        <f t="shared" si="36"/>
        <v>N/A</v>
      </c>
      <c r="R310" s="153" t="str">
        <f t="shared" si="37"/>
        <v>N/A</v>
      </c>
      <c r="S310" s="147" t="str" cm="1">
        <f t="array" ref="S310">IFERROR(INDEX($G$9:$G$54,MATCH($E310,$A$9:$A$54,0),0),"N/A")</f>
        <v>N/A</v>
      </c>
      <c r="T310" s="151" t="str" cm="1">
        <f t="array" ref="T310">IFERROR(INDEX($H$9:$H$54,MATCH($E310,$A$9:$A$54,0),0),"N/A")</f>
        <v>N/A</v>
      </c>
      <c r="U310" s="152" t="str">
        <f t="shared" si="30"/>
        <v>N/A</v>
      </c>
      <c r="V310" s="153" t="str">
        <f t="shared" si="31"/>
        <v>N/A</v>
      </c>
      <c r="W310" s="147" t="str" cm="1">
        <f t="array" ref="W310">IFERROR(INDEX($I$9:$I$54,MATCH($E310,$A$9:$A$54,0),0),"N/A")</f>
        <v>N/A</v>
      </c>
      <c r="X310" s="147" t="str" cm="1">
        <f t="array" ref="X310">IFERROR(INDEX($J$9:$J$54,MATCH($E310,$A$9:$A$54,0),0),"N/A")</f>
        <v>N/A</v>
      </c>
      <c r="Y310" s="152" t="str">
        <f t="shared" si="32"/>
        <v>N/A</v>
      </c>
      <c r="Z310" s="153" t="str">
        <f t="shared" si="33"/>
        <v>N/A</v>
      </c>
      <c r="AA310" s="70" t="str">
        <f>IFERROR(VLOOKUP('Input 1 - Schedule 1'!N257,'Input 1 - Schedule 1'!$I$7:$L$1009,4,FALSE),"")</f>
        <v/>
      </c>
      <c r="AB310" s="70"/>
      <c r="AS310" s="84" t="s">
        <v>20</v>
      </c>
    </row>
    <row r="311" spans="1:45" x14ac:dyDescent="0.3">
      <c r="A311" s="93">
        <f t="shared" si="38"/>
        <v>249</v>
      </c>
      <c r="B311" s="145">
        <f>'Input 2 - Inventory'!C256</f>
        <v>0</v>
      </c>
      <c r="C311" s="146">
        <f>'Input 1 - Schedule 1'!G258</f>
        <v>0</v>
      </c>
      <c r="D311" s="146" t="str">
        <f>IF(OR(LEFT(E311,5)= "Asset",LEFT(E311,5)="Other"),"N/A",'Input 1 - Schedule 1'!G258 &amp; " (Ins/Bank)")</f>
        <v>0 (Ins/Bank)</v>
      </c>
      <c r="E311" s="147">
        <f>'Input 2 - Inventory'!F256</f>
        <v>0</v>
      </c>
      <c r="F311" s="148" t="str">
        <f>'Input 2 - Inventory'!W256</f>
        <v/>
      </c>
      <c r="G311" s="148">
        <f>'Input 2 - Inventory'!R256</f>
        <v>0</v>
      </c>
      <c r="H311" s="148">
        <f>'Input 2 - Inventory'!AH256</f>
        <v>0</v>
      </c>
      <c r="I311" s="149">
        <f>'Input 2 - Inventory'!L256</f>
        <v>0</v>
      </c>
      <c r="J311" s="150">
        <f>'Input 2 - Inventory'!AB256</f>
        <v>0</v>
      </c>
      <c r="K311" s="147" t="str" cm="1">
        <f t="array" ref="K311">IFERROR(INDEX($C$9:$C$54,MATCH($E311,$A$9:$A$54,0),0),"N/A")</f>
        <v>N/A</v>
      </c>
      <c r="L311" s="151" t="str" cm="1">
        <f t="array" ref="L311">IFERROR(INDEX($D$9:$D$54,MATCH($E311,$A$9:$A$54,0),0),"N/A")</f>
        <v>N/A</v>
      </c>
      <c r="M311" s="152" t="str">
        <f t="shared" si="34"/>
        <v>N/A</v>
      </c>
      <c r="N311" s="153" t="str">
        <f t="shared" si="35"/>
        <v>N/A</v>
      </c>
      <c r="O311" s="147" t="str" cm="1">
        <f t="array" ref="O311">IFERROR(INDEX($E$9:$E$54,MATCH($E311,$A$9:$A$54,0),0),"N/A")</f>
        <v>N/A</v>
      </c>
      <c r="P311" s="151" t="str" cm="1">
        <f t="array" ref="P311">IFERROR(INDEX($F$9:$F$54,MATCH($E311,$A$9:$A$54,0),0),"N/A")</f>
        <v>N/A</v>
      </c>
      <c r="Q311" s="152" t="str">
        <f t="shared" si="36"/>
        <v>N/A</v>
      </c>
      <c r="R311" s="153" t="str">
        <f t="shared" si="37"/>
        <v>N/A</v>
      </c>
      <c r="S311" s="147" t="str" cm="1">
        <f t="array" ref="S311">IFERROR(INDEX($G$9:$G$54,MATCH($E311,$A$9:$A$54,0),0),"N/A")</f>
        <v>N/A</v>
      </c>
      <c r="T311" s="151" t="str" cm="1">
        <f t="array" ref="T311">IFERROR(INDEX($H$9:$H$54,MATCH($E311,$A$9:$A$54,0),0),"N/A")</f>
        <v>N/A</v>
      </c>
      <c r="U311" s="152" t="str">
        <f t="shared" si="30"/>
        <v>N/A</v>
      </c>
      <c r="V311" s="153" t="str">
        <f t="shared" si="31"/>
        <v>N/A</v>
      </c>
      <c r="W311" s="147" t="str" cm="1">
        <f t="array" ref="W311">IFERROR(INDEX($I$9:$I$54,MATCH($E311,$A$9:$A$54,0),0),"N/A")</f>
        <v>N/A</v>
      </c>
      <c r="X311" s="147" t="str" cm="1">
        <f t="array" ref="X311">IFERROR(INDEX($J$9:$J$54,MATCH($E311,$A$9:$A$54,0),0),"N/A")</f>
        <v>N/A</v>
      </c>
      <c r="Y311" s="152" t="str">
        <f t="shared" si="32"/>
        <v>N/A</v>
      </c>
      <c r="Z311" s="153" t="str">
        <f t="shared" si="33"/>
        <v>N/A</v>
      </c>
      <c r="AA311" s="70" t="str">
        <f>IFERROR(VLOOKUP('Input 1 - Schedule 1'!N258,'Input 1 - Schedule 1'!$I$7:$L$1009,4,FALSE),"")</f>
        <v/>
      </c>
      <c r="AB311" s="70"/>
      <c r="AS311" s="84" t="s">
        <v>20</v>
      </c>
    </row>
    <row r="312" spans="1:45" x14ac:dyDescent="0.3">
      <c r="A312" s="93">
        <f t="shared" si="38"/>
        <v>250</v>
      </c>
      <c r="B312" s="145">
        <f>'Input 2 - Inventory'!C257</f>
        <v>0</v>
      </c>
      <c r="C312" s="146">
        <f>'Input 1 - Schedule 1'!G259</f>
        <v>0</v>
      </c>
      <c r="D312" s="146" t="str">
        <f>IF(OR(LEFT(E312,5)= "Asset",LEFT(E312,5)="Other"),"N/A",'Input 1 - Schedule 1'!G259 &amp; " (Ins/Bank)")</f>
        <v>0 (Ins/Bank)</v>
      </c>
      <c r="E312" s="147">
        <f>'Input 2 - Inventory'!F257</f>
        <v>0</v>
      </c>
      <c r="F312" s="148" t="str">
        <f>'Input 2 - Inventory'!W257</f>
        <v/>
      </c>
      <c r="G312" s="148">
        <f>'Input 2 - Inventory'!R257</f>
        <v>0</v>
      </c>
      <c r="H312" s="148">
        <f>'Input 2 - Inventory'!AH257</f>
        <v>0</v>
      </c>
      <c r="I312" s="149">
        <f>'Input 2 - Inventory'!L257</f>
        <v>0</v>
      </c>
      <c r="J312" s="150">
        <f>'Input 2 - Inventory'!AB257</f>
        <v>0</v>
      </c>
      <c r="K312" s="147" t="str" cm="1">
        <f t="array" ref="K312">IFERROR(INDEX($C$9:$C$54,MATCH($E312,$A$9:$A$54,0),0),"N/A")</f>
        <v>N/A</v>
      </c>
      <c r="L312" s="151" t="str" cm="1">
        <f t="array" ref="L312">IFERROR(INDEX($D$9:$D$54,MATCH($E312,$A$9:$A$54,0),0),"N/A")</f>
        <v>N/A</v>
      </c>
      <c r="M312" s="152" t="str">
        <f t="shared" si="34"/>
        <v>N/A</v>
      </c>
      <c r="N312" s="153" t="str">
        <f t="shared" si="35"/>
        <v>N/A</v>
      </c>
      <c r="O312" s="147" t="str" cm="1">
        <f t="array" ref="O312">IFERROR(INDEX($E$9:$E$54,MATCH($E312,$A$9:$A$54,0),0),"N/A")</f>
        <v>N/A</v>
      </c>
      <c r="P312" s="151" t="str" cm="1">
        <f t="array" ref="P312">IFERROR(INDEX($F$9:$F$54,MATCH($E312,$A$9:$A$54,0),0),"N/A")</f>
        <v>N/A</v>
      </c>
      <c r="Q312" s="152" t="str">
        <f t="shared" si="36"/>
        <v>N/A</v>
      </c>
      <c r="R312" s="153" t="str">
        <f t="shared" si="37"/>
        <v>N/A</v>
      </c>
      <c r="S312" s="147" t="str" cm="1">
        <f t="array" ref="S312">IFERROR(INDEX($G$9:$G$54,MATCH($E312,$A$9:$A$54,0),0),"N/A")</f>
        <v>N/A</v>
      </c>
      <c r="T312" s="151" t="str" cm="1">
        <f t="array" ref="T312">IFERROR(INDEX($H$9:$H$54,MATCH($E312,$A$9:$A$54,0),0),"N/A")</f>
        <v>N/A</v>
      </c>
      <c r="U312" s="152" t="str">
        <f t="shared" si="30"/>
        <v>N/A</v>
      </c>
      <c r="V312" s="153" t="str">
        <f t="shared" si="31"/>
        <v>N/A</v>
      </c>
      <c r="W312" s="147" t="str" cm="1">
        <f t="array" ref="W312">IFERROR(INDEX($I$9:$I$54,MATCH($E312,$A$9:$A$54,0),0),"N/A")</f>
        <v>N/A</v>
      </c>
      <c r="X312" s="147" t="str" cm="1">
        <f t="array" ref="X312">IFERROR(INDEX($J$9:$J$54,MATCH($E312,$A$9:$A$54,0),0),"N/A")</f>
        <v>N/A</v>
      </c>
      <c r="Y312" s="152" t="str">
        <f t="shared" si="32"/>
        <v>N/A</v>
      </c>
      <c r="Z312" s="153" t="str">
        <f t="shared" si="33"/>
        <v>N/A</v>
      </c>
      <c r="AA312" s="70" t="str">
        <f>IFERROR(VLOOKUP('Input 1 - Schedule 1'!N259,'Input 1 - Schedule 1'!$I$7:$L$1009,4,FALSE),"")</f>
        <v/>
      </c>
      <c r="AB312" s="70"/>
      <c r="AS312" s="84" t="s">
        <v>20</v>
      </c>
    </row>
    <row r="313" spans="1:45" x14ac:dyDescent="0.3">
      <c r="A313" s="93">
        <f t="shared" si="38"/>
        <v>251</v>
      </c>
      <c r="B313" s="145">
        <f>'Input 2 - Inventory'!C258</f>
        <v>0</v>
      </c>
      <c r="C313" s="146">
        <f>'Input 1 - Schedule 1'!G260</f>
        <v>0</v>
      </c>
      <c r="D313" s="146" t="str">
        <f>IF(OR(LEFT(E313,5)= "Asset",LEFT(E313,5)="Other"),"N/A",'Input 1 - Schedule 1'!G260 &amp; " (Ins/Bank)")</f>
        <v>0 (Ins/Bank)</v>
      </c>
      <c r="E313" s="147">
        <f>'Input 2 - Inventory'!F258</f>
        <v>0</v>
      </c>
      <c r="F313" s="148" t="str">
        <f>'Input 2 - Inventory'!W258</f>
        <v/>
      </c>
      <c r="G313" s="148">
        <f>'Input 2 - Inventory'!R258</f>
        <v>0</v>
      </c>
      <c r="H313" s="148">
        <f>'Input 2 - Inventory'!AH258</f>
        <v>0</v>
      </c>
      <c r="I313" s="149">
        <f>'Input 2 - Inventory'!L258</f>
        <v>0</v>
      </c>
      <c r="J313" s="150">
        <f>'Input 2 - Inventory'!AB258</f>
        <v>0</v>
      </c>
      <c r="K313" s="147" t="str" cm="1">
        <f t="array" ref="K313">IFERROR(INDEX($C$9:$C$54,MATCH($E313,$A$9:$A$54,0),0),"N/A")</f>
        <v>N/A</v>
      </c>
      <c r="L313" s="151" t="str" cm="1">
        <f t="array" ref="L313">IFERROR(INDEX($D$9:$D$54,MATCH($E313,$A$9:$A$54,0),0),"N/A")</f>
        <v>N/A</v>
      </c>
      <c r="M313" s="152" t="str">
        <f t="shared" si="34"/>
        <v>N/A</v>
      </c>
      <c r="N313" s="153" t="str">
        <f t="shared" si="35"/>
        <v>N/A</v>
      </c>
      <c r="O313" s="147" t="str" cm="1">
        <f t="array" ref="O313">IFERROR(INDEX($E$9:$E$54,MATCH($E313,$A$9:$A$54,0),0),"N/A")</f>
        <v>N/A</v>
      </c>
      <c r="P313" s="151" t="str" cm="1">
        <f t="array" ref="P313">IFERROR(INDEX($F$9:$F$54,MATCH($E313,$A$9:$A$54,0),0),"N/A")</f>
        <v>N/A</v>
      </c>
      <c r="Q313" s="152" t="str">
        <f t="shared" si="36"/>
        <v>N/A</v>
      </c>
      <c r="R313" s="153" t="str">
        <f t="shared" si="37"/>
        <v>N/A</v>
      </c>
      <c r="S313" s="147" t="str" cm="1">
        <f t="array" ref="S313">IFERROR(INDEX($G$9:$G$54,MATCH($E313,$A$9:$A$54,0),0),"N/A")</f>
        <v>N/A</v>
      </c>
      <c r="T313" s="151" t="str" cm="1">
        <f t="array" ref="T313">IFERROR(INDEX($H$9:$H$54,MATCH($E313,$A$9:$A$54,0),0),"N/A")</f>
        <v>N/A</v>
      </c>
      <c r="U313" s="152" t="str">
        <f t="shared" si="30"/>
        <v>N/A</v>
      </c>
      <c r="V313" s="153" t="str">
        <f t="shared" si="31"/>
        <v>N/A</v>
      </c>
      <c r="W313" s="147" t="str" cm="1">
        <f t="array" ref="W313">IFERROR(INDEX($I$9:$I$54,MATCH($E313,$A$9:$A$54,0),0),"N/A")</f>
        <v>N/A</v>
      </c>
      <c r="X313" s="147" t="str" cm="1">
        <f t="array" ref="X313">IFERROR(INDEX($J$9:$J$54,MATCH($E313,$A$9:$A$54,0),0),"N/A")</f>
        <v>N/A</v>
      </c>
      <c r="Y313" s="152" t="str">
        <f t="shared" si="32"/>
        <v>N/A</v>
      </c>
      <c r="Z313" s="153" t="str">
        <f t="shared" si="33"/>
        <v>N/A</v>
      </c>
      <c r="AA313" s="70" t="str">
        <f>IFERROR(VLOOKUP('Input 1 - Schedule 1'!N260,'Input 1 - Schedule 1'!$I$7:$L$1009,4,FALSE),"")</f>
        <v/>
      </c>
      <c r="AB313" s="70"/>
      <c r="AS313" s="84" t="s">
        <v>20</v>
      </c>
    </row>
    <row r="314" spans="1:45" x14ac:dyDescent="0.3">
      <c r="A314" s="93">
        <f t="shared" si="38"/>
        <v>252</v>
      </c>
      <c r="B314" s="145">
        <f>'Input 2 - Inventory'!C259</f>
        <v>0</v>
      </c>
      <c r="C314" s="146">
        <f>'Input 1 - Schedule 1'!G261</f>
        <v>0</v>
      </c>
      <c r="D314" s="146" t="str">
        <f>IF(OR(LEFT(E314,5)= "Asset",LEFT(E314,5)="Other"),"N/A",'Input 1 - Schedule 1'!G261 &amp; " (Ins/Bank)")</f>
        <v>0 (Ins/Bank)</v>
      </c>
      <c r="E314" s="147">
        <f>'Input 2 - Inventory'!F259</f>
        <v>0</v>
      </c>
      <c r="F314" s="148" t="str">
        <f>'Input 2 - Inventory'!W259</f>
        <v/>
      </c>
      <c r="G314" s="148">
        <f>'Input 2 - Inventory'!R259</f>
        <v>0</v>
      </c>
      <c r="H314" s="148">
        <f>'Input 2 - Inventory'!AH259</f>
        <v>0</v>
      </c>
      <c r="I314" s="149">
        <f>'Input 2 - Inventory'!L259</f>
        <v>0</v>
      </c>
      <c r="J314" s="150">
        <f>'Input 2 - Inventory'!AB259</f>
        <v>0</v>
      </c>
      <c r="K314" s="147" t="str" cm="1">
        <f t="array" ref="K314">IFERROR(INDEX($C$9:$C$54,MATCH($E314,$A$9:$A$54,0),0),"N/A")</f>
        <v>N/A</v>
      </c>
      <c r="L314" s="151" t="str" cm="1">
        <f t="array" ref="L314">IFERROR(INDEX($D$9:$D$54,MATCH($E314,$A$9:$A$54,0),0),"N/A")</f>
        <v>N/A</v>
      </c>
      <c r="M314" s="152" t="str">
        <f t="shared" si="34"/>
        <v>N/A</v>
      </c>
      <c r="N314" s="153" t="str">
        <f t="shared" si="35"/>
        <v>N/A</v>
      </c>
      <c r="O314" s="147" t="str" cm="1">
        <f t="array" ref="O314">IFERROR(INDEX($E$9:$E$54,MATCH($E314,$A$9:$A$54,0),0),"N/A")</f>
        <v>N/A</v>
      </c>
      <c r="P314" s="151" t="str" cm="1">
        <f t="array" ref="P314">IFERROR(INDEX($F$9:$F$54,MATCH($E314,$A$9:$A$54,0),0),"N/A")</f>
        <v>N/A</v>
      </c>
      <c r="Q314" s="152" t="str">
        <f t="shared" si="36"/>
        <v>N/A</v>
      </c>
      <c r="R314" s="153" t="str">
        <f t="shared" si="37"/>
        <v>N/A</v>
      </c>
      <c r="S314" s="147" t="str" cm="1">
        <f t="array" ref="S314">IFERROR(INDEX($G$9:$G$54,MATCH($E314,$A$9:$A$54,0),0),"N/A")</f>
        <v>N/A</v>
      </c>
      <c r="T314" s="151" t="str" cm="1">
        <f t="array" ref="T314">IFERROR(INDEX($H$9:$H$54,MATCH($E314,$A$9:$A$54,0),0),"N/A")</f>
        <v>N/A</v>
      </c>
      <c r="U314" s="152" t="str">
        <f t="shared" si="30"/>
        <v>N/A</v>
      </c>
      <c r="V314" s="153" t="str">
        <f t="shared" si="31"/>
        <v>N/A</v>
      </c>
      <c r="W314" s="147" t="str" cm="1">
        <f t="array" ref="W314">IFERROR(INDEX($I$9:$I$54,MATCH($E314,$A$9:$A$54,0),0),"N/A")</f>
        <v>N/A</v>
      </c>
      <c r="X314" s="147" t="str" cm="1">
        <f t="array" ref="X314">IFERROR(INDEX($J$9:$J$54,MATCH($E314,$A$9:$A$54,0),0),"N/A")</f>
        <v>N/A</v>
      </c>
      <c r="Y314" s="152" t="str">
        <f t="shared" si="32"/>
        <v>N/A</v>
      </c>
      <c r="Z314" s="153" t="str">
        <f t="shared" si="33"/>
        <v>N/A</v>
      </c>
      <c r="AA314" s="70" t="str">
        <f>IFERROR(VLOOKUP('Input 1 - Schedule 1'!N261,'Input 1 - Schedule 1'!$I$7:$L$1009,4,FALSE),"")</f>
        <v/>
      </c>
      <c r="AB314" s="70"/>
      <c r="AS314" s="84" t="s">
        <v>20</v>
      </c>
    </row>
    <row r="315" spans="1:45" x14ac:dyDescent="0.3">
      <c r="A315" s="93">
        <f t="shared" si="38"/>
        <v>253</v>
      </c>
      <c r="B315" s="145">
        <f>'Input 2 - Inventory'!C260</f>
        <v>0</v>
      </c>
      <c r="C315" s="146">
        <f>'Input 1 - Schedule 1'!G262</f>
        <v>0</v>
      </c>
      <c r="D315" s="146" t="str">
        <f>IF(OR(LEFT(E315,5)= "Asset",LEFT(E315,5)="Other"),"N/A",'Input 1 - Schedule 1'!G262 &amp; " (Ins/Bank)")</f>
        <v>0 (Ins/Bank)</v>
      </c>
      <c r="E315" s="147">
        <f>'Input 2 - Inventory'!F260</f>
        <v>0</v>
      </c>
      <c r="F315" s="148" t="str">
        <f>'Input 2 - Inventory'!W260</f>
        <v/>
      </c>
      <c r="G315" s="148">
        <f>'Input 2 - Inventory'!R260</f>
        <v>0</v>
      </c>
      <c r="H315" s="148">
        <f>'Input 2 - Inventory'!AH260</f>
        <v>0</v>
      </c>
      <c r="I315" s="149">
        <f>'Input 2 - Inventory'!L260</f>
        <v>0</v>
      </c>
      <c r="J315" s="150">
        <f>'Input 2 - Inventory'!AB260</f>
        <v>0</v>
      </c>
      <c r="K315" s="147" t="str" cm="1">
        <f t="array" ref="K315">IFERROR(INDEX($C$9:$C$54,MATCH($E315,$A$9:$A$54,0),0),"N/A")</f>
        <v>N/A</v>
      </c>
      <c r="L315" s="151" t="str" cm="1">
        <f t="array" ref="L315">IFERROR(INDEX($D$9:$D$54,MATCH($E315,$A$9:$A$54,0),0),"N/A")</f>
        <v>N/A</v>
      </c>
      <c r="M315" s="152" t="str">
        <f t="shared" si="34"/>
        <v>N/A</v>
      </c>
      <c r="N315" s="153" t="str">
        <f t="shared" si="35"/>
        <v>N/A</v>
      </c>
      <c r="O315" s="147" t="str" cm="1">
        <f t="array" ref="O315">IFERROR(INDEX($E$9:$E$54,MATCH($E315,$A$9:$A$54,0),0),"N/A")</f>
        <v>N/A</v>
      </c>
      <c r="P315" s="151" t="str" cm="1">
        <f t="array" ref="P315">IFERROR(INDEX($F$9:$F$54,MATCH($E315,$A$9:$A$54,0),0),"N/A")</f>
        <v>N/A</v>
      </c>
      <c r="Q315" s="152" t="str">
        <f t="shared" si="36"/>
        <v>N/A</v>
      </c>
      <c r="R315" s="153" t="str">
        <f t="shared" si="37"/>
        <v>N/A</v>
      </c>
      <c r="S315" s="147" t="str" cm="1">
        <f t="array" ref="S315">IFERROR(INDEX($G$9:$G$54,MATCH($E315,$A$9:$A$54,0),0),"N/A")</f>
        <v>N/A</v>
      </c>
      <c r="T315" s="151" t="str" cm="1">
        <f t="array" ref="T315">IFERROR(INDEX($H$9:$H$54,MATCH($E315,$A$9:$A$54,0),0),"N/A")</f>
        <v>N/A</v>
      </c>
      <c r="U315" s="152" t="str">
        <f t="shared" si="30"/>
        <v>N/A</v>
      </c>
      <c r="V315" s="153" t="str">
        <f t="shared" si="31"/>
        <v>N/A</v>
      </c>
      <c r="W315" s="147" t="str" cm="1">
        <f t="array" ref="W315">IFERROR(INDEX($I$9:$I$54,MATCH($E315,$A$9:$A$54,0),0),"N/A")</f>
        <v>N/A</v>
      </c>
      <c r="X315" s="147" t="str" cm="1">
        <f t="array" ref="X315">IFERROR(INDEX($J$9:$J$54,MATCH($E315,$A$9:$A$54,0),0),"N/A")</f>
        <v>N/A</v>
      </c>
      <c r="Y315" s="152" t="str">
        <f t="shared" si="32"/>
        <v>N/A</v>
      </c>
      <c r="Z315" s="153" t="str">
        <f t="shared" si="33"/>
        <v>N/A</v>
      </c>
      <c r="AA315" s="70" t="str">
        <f>IFERROR(VLOOKUP('Input 1 - Schedule 1'!N262,'Input 1 - Schedule 1'!$I$7:$L$1009,4,FALSE),"")</f>
        <v/>
      </c>
      <c r="AB315" s="70"/>
      <c r="AS315" s="84" t="s">
        <v>20</v>
      </c>
    </row>
    <row r="316" spans="1:45" x14ac:dyDescent="0.3">
      <c r="A316" s="93">
        <f t="shared" si="38"/>
        <v>254</v>
      </c>
      <c r="B316" s="145">
        <f>'Input 2 - Inventory'!C261</f>
        <v>0</v>
      </c>
      <c r="C316" s="146">
        <f>'Input 1 - Schedule 1'!G263</f>
        <v>0</v>
      </c>
      <c r="D316" s="146" t="str">
        <f>IF(OR(LEFT(E316,5)= "Asset",LEFT(E316,5)="Other"),"N/A",'Input 1 - Schedule 1'!G263 &amp; " (Ins/Bank)")</f>
        <v>0 (Ins/Bank)</v>
      </c>
      <c r="E316" s="147">
        <f>'Input 2 - Inventory'!F261</f>
        <v>0</v>
      </c>
      <c r="F316" s="148" t="str">
        <f>'Input 2 - Inventory'!W261</f>
        <v/>
      </c>
      <c r="G316" s="148">
        <f>'Input 2 - Inventory'!R261</f>
        <v>0</v>
      </c>
      <c r="H316" s="148">
        <f>'Input 2 - Inventory'!AH261</f>
        <v>0</v>
      </c>
      <c r="I316" s="149">
        <f>'Input 2 - Inventory'!L261</f>
        <v>0</v>
      </c>
      <c r="J316" s="150">
        <f>'Input 2 - Inventory'!AB261</f>
        <v>0</v>
      </c>
      <c r="K316" s="147" t="str" cm="1">
        <f t="array" ref="K316">IFERROR(INDEX($C$9:$C$54,MATCH($E316,$A$9:$A$54,0),0),"N/A")</f>
        <v>N/A</v>
      </c>
      <c r="L316" s="151" t="str" cm="1">
        <f t="array" ref="L316">IFERROR(INDEX($D$9:$D$54,MATCH($E316,$A$9:$A$54,0),0),"N/A")</f>
        <v>N/A</v>
      </c>
      <c r="M316" s="152" t="str">
        <f t="shared" si="34"/>
        <v>N/A</v>
      </c>
      <c r="N316" s="153" t="str">
        <f t="shared" si="35"/>
        <v>N/A</v>
      </c>
      <c r="O316" s="147" t="str" cm="1">
        <f t="array" ref="O316">IFERROR(INDEX($E$9:$E$54,MATCH($E316,$A$9:$A$54,0),0),"N/A")</f>
        <v>N/A</v>
      </c>
      <c r="P316" s="151" t="str" cm="1">
        <f t="array" ref="P316">IFERROR(INDEX($F$9:$F$54,MATCH($E316,$A$9:$A$54,0),0),"N/A")</f>
        <v>N/A</v>
      </c>
      <c r="Q316" s="152" t="str">
        <f t="shared" si="36"/>
        <v>N/A</v>
      </c>
      <c r="R316" s="153" t="str">
        <f t="shared" si="37"/>
        <v>N/A</v>
      </c>
      <c r="S316" s="147" t="str" cm="1">
        <f t="array" ref="S316">IFERROR(INDEX($G$9:$G$54,MATCH($E316,$A$9:$A$54,0),0),"N/A")</f>
        <v>N/A</v>
      </c>
      <c r="T316" s="151" t="str" cm="1">
        <f t="array" ref="T316">IFERROR(INDEX($H$9:$H$54,MATCH($E316,$A$9:$A$54,0),0),"N/A")</f>
        <v>N/A</v>
      </c>
      <c r="U316" s="152" t="str">
        <f t="shared" si="30"/>
        <v>N/A</v>
      </c>
      <c r="V316" s="153" t="str">
        <f t="shared" si="31"/>
        <v>N/A</v>
      </c>
      <c r="W316" s="147" t="str" cm="1">
        <f t="array" ref="W316">IFERROR(INDEX($I$9:$I$54,MATCH($E316,$A$9:$A$54,0),0),"N/A")</f>
        <v>N/A</v>
      </c>
      <c r="X316" s="147" t="str" cm="1">
        <f t="array" ref="X316">IFERROR(INDEX($J$9:$J$54,MATCH($E316,$A$9:$A$54,0),0),"N/A")</f>
        <v>N/A</v>
      </c>
      <c r="Y316" s="152" t="str">
        <f t="shared" si="32"/>
        <v>N/A</v>
      </c>
      <c r="Z316" s="153" t="str">
        <f t="shared" si="33"/>
        <v>N/A</v>
      </c>
      <c r="AA316" s="70" t="str">
        <f>IFERROR(VLOOKUP('Input 1 - Schedule 1'!N263,'Input 1 - Schedule 1'!$I$7:$L$1009,4,FALSE),"")</f>
        <v/>
      </c>
      <c r="AB316" s="70"/>
      <c r="AS316" s="84" t="s">
        <v>20</v>
      </c>
    </row>
    <row r="317" spans="1:45" x14ac:dyDescent="0.3">
      <c r="A317" s="93">
        <f t="shared" si="38"/>
        <v>255</v>
      </c>
      <c r="B317" s="145">
        <f>'Input 2 - Inventory'!C262</f>
        <v>0</v>
      </c>
      <c r="C317" s="146">
        <f>'Input 1 - Schedule 1'!G264</f>
        <v>0</v>
      </c>
      <c r="D317" s="146" t="str">
        <f>IF(OR(LEFT(E317,5)= "Asset",LEFT(E317,5)="Other"),"N/A",'Input 1 - Schedule 1'!G264 &amp; " (Ins/Bank)")</f>
        <v>0 (Ins/Bank)</v>
      </c>
      <c r="E317" s="147">
        <f>'Input 2 - Inventory'!F262</f>
        <v>0</v>
      </c>
      <c r="F317" s="148" t="str">
        <f>'Input 2 - Inventory'!W262</f>
        <v/>
      </c>
      <c r="G317" s="148">
        <f>'Input 2 - Inventory'!R262</f>
        <v>0</v>
      </c>
      <c r="H317" s="148">
        <f>'Input 2 - Inventory'!AH262</f>
        <v>0</v>
      </c>
      <c r="I317" s="149">
        <f>'Input 2 - Inventory'!L262</f>
        <v>0</v>
      </c>
      <c r="J317" s="150">
        <f>'Input 2 - Inventory'!AB262</f>
        <v>0</v>
      </c>
      <c r="K317" s="147" t="str" cm="1">
        <f t="array" ref="K317">IFERROR(INDEX($C$9:$C$54,MATCH($E317,$A$9:$A$54,0),0),"N/A")</f>
        <v>N/A</v>
      </c>
      <c r="L317" s="151" t="str" cm="1">
        <f t="array" ref="L317">IFERROR(INDEX($D$9:$D$54,MATCH($E317,$A$9:$A$54,0),0),"N/A")</f>
        <v>N/A</v>
      </c>
      <c r="M317" s="152" t="str">
        <f t="shared" si="34"/>
        <v>N/A</v>
      </c>
      <c r="N317" s="153" t="str">
        <f t="shared" si="35"/>
        <v>N/A</v>
      </c>
      <c r="O317" s="147" t="str" cm="1">
        <f t="array" ref="O317">IFERROR(INDEX($E$9:$E$54,MATCH($E317,$A$9:$A$54,0),0),"N/A")</f>
        <v>N/A</v>
      </c>
      <c r="P317" s="151" t="str" cm="1">
        <f t="array" ref="P317">IFERROR(INDEX($F$9:$F$54,MATCH($E317,$A$9:$A$54,0),0),"N/A")</f>
        <v>N/A</v>
      </c>
      <c r="Q317" s="152" t="str">
        <f t="shared" si="36"/>
        <v>N/A</v>
      </c>
      <c r="R317" s="153" t="str">
        <f t="shared" si="37"/>
        <v>N/A</v>
      </c>
      <c r="S317" s="147" t="str" cm="1">
        <f t="array" ref="S317">IFERROR(INDEX($G$9:$G$54,MATCH($E317,$A$9:$A$54,0),0),"N/A")</f>
        <v>N/A</v>
      </c>
      <c r="T317" s="151" t="str" cm="1">
        <f t="array" ref="T317">IFERROR(INDEX($H$9:$H$54,MATCH($E317,$A$9:$A$54,0),0),"N/A")</f>
        <v>N/A</v>
      </c>
      <c r="U317" s="152" t="str">
        <f t="shared" si="30"/>
        <v>N/A</v>
      </c>
      <c r="V317" s="153" t="str">
        <f t="shared" si="31"/>
        <v>N/A</v>
      </c>
      <c r="W317" s="147" t="str" cm="1">
        <f t="array" ref="W317">IFERROR(INDEX($I$9:$I$54,MATCH($E317,$A$9:$A$54,0),0),"N/A")</f>
        <v>N/A</v>
      </c>
      <c r="X317" s="147" t="str" cm="1">
        <f t="array" ref="X317">IFERROR(INDEX($J$9:$J$54,MATCH($E317,$A$9:$A$54,0),0),"N/A")</f>
        <v>N/A</v>
      </c>
      <c r="Y317" s="152" t="str">
        <f t="shared" si="32"/>
        <v>N/A</v>
      </c>
      <c r="Z317" s="153" t="str">
        <f t="shared" si="33"/>
        <v>N/A</v>
      </c>
      <c r="AA317" s="70" t="str">
        <f>IFERROR(VLOOKUP('Input 1 - Schedule 1'!N264,'Input 1 - Schedule 1'!$I$7:$L$1009,4,FALSE),"")</f>
        <v/>
      </c>
      <c r="AB317" s="70"/>
      <c r="AS317" s="84" t="s">
        <v>20</v>
      </c>
    </row>
    <row r="318" spans="1:45" x14ac:dyDescent="0.3">
      <c r="A318" s="93">
        <f t="shared" si="38"/>
        <v>256</v>
      </c>
      <c r="B318" s="145">
        <f>'Input 2 - Inventory'!C263</f>
        <v>0</v>
      </c>
      <c r="C318" s="146">
        <f>'Input 1 - Schedule 1'!G265</f>
        <v>0</v>
      </c>
      <c r="D318" s="146" t="str">
        <f>IF(OR(LEFT(E318,5)= "Asset",LEFT(E318,5)="Other"),"N/A",'Input 1 - Schedule 1'!G265 &amp; " (Ins/Bank)")</f>
        <v>0 (Ins/Bank)</v>
      </c>
      <c r="E318" s="147">
        <f>'Input 2 - Inventory'!F263</f>
        <v>0</v>
      </c>
      <c r="F318" s="148" t="str">
        <f>'Input 2 - Inventory'!W263</f>
        <v/>
      </c>
      <c r="G318" s="148">
        <f>'Input 2 - Inventory'!R263</f>
        <v>0</v>
      </c>
      <c r="H318" s="148">
        <f>'Input 2 - Inventory'!AH263</f>
        <v>0</v>
      </c>
      <c r="I318" s="149">
        <f>'Input 2 - Inventory'!L263</f>
        <v>0</v>
      </c>
      <c r="J318" s="150">
        <f>'Input 2 - Inventory'!AB263</f>
        <v>0</v>
      </c>
      <c r="K318" s="147" t="str" cm="1">
        <f t="array" ref="K318">IFERROR(INDEX($C$9:$C$54,MATCH($E318,$A$9:$A$54,0),0),"N/A")</f>
        <v>N/A</v>
      </c>
      <c r="L318" s="151" t="str" cm="1">
        <f t="array" ref="L318">IFERROR(INDEX($D$9:$D$54,MATCH($E318,$A$9:$A$54,0),0),"N/A")</f>
        <v>N/A</v>
      </c>
      <c r="M318" s="152" t="str">
        <f t="shared" si="34"/>
        <v>N/A</v>
      </c>
      <c r="N318" s="153" t="str">
        <f t="shared" si="35"/>
        <v>N/A</v>
      </c>
      <c r="O318" s="147" t="str" cm="1">
        <f t="array" ref="O318">IFERROR(INDEX($E$9:$E$54,MATCH($E318,$A$9:$A$54,0),0),"N/A")</f>
        <v>N/A</v>
      </c>
      <c r="P318" s="151" t="str" cm="1">
        <f t="array" ref="P318">IFERROR(INDEX($F$9:$F$54,MATCH($E318,$A$9:$A$54,0),0),"N/A")</f>
        <v>N/A</v>
      </c>
      <c r="Q318" s="152" t="str">
        <f t="shared" si="36"/>
        <v>N/A</v>
      </c>
      <c r="R318" s="153" t="str">
        <f t="shared" si="37"/>
        <v>N/A</v>
      </c>
      <c r="S318" s="147" t="str" cm="1">
        <f t="array" ref="S318">IFERROR(INDEX($G$9:$G$54,MATCH($E318,$A$9:$A$54,0),0),"N/A")</f>
        <v>N/A</v>
      </c>
      <c r="T318" s="151" t="str" cm="1">
        <f t="array" ref="T318">IFERROR(INDEX($H$9:$H$54,MATCH($E318,$A$9:$A$54,0),0),"N/A")</f>
        <v>N/A</v>
      </c>
      <c r="U318" s="152" t="str">
        <f t="shared" ref="U318:U381" si="39">IF(T318="N/A","N/A",MAX(0,IF(OR(S318="XS Scalar",S318="Pure Scalar"),$H318*T318,IF(S318="Carrying Value",T318*$G318,$F318*T318))))</f>
        <v>N/A</v>
      </c>
      <c r="V318" s="153" t="str">
        <f t="shared" ref="V318:V381" si="40">IF(T318="N/A","N/A",IF(S318="XS Scalar",$G318-($H318-U318),$G318))</f>
        <v>N/A</v>
      </c>
      <c r="W318" s="147" t="str" cm="1">
        <f t="array" ref="W318">IFERROR(INDEX($I$9:$I$54,MATCH($E318,$A$9:$A$54,0),0),"N/A")</f>
        <v>N/A</v>
      </c>
      <c r="X318" s="147" t="str" cm="1">
        <f t="array" ref="X318">IFERROR(INDEX($J$9:$J$54,MATCH($E318,$A$9:$A$54,0),0),"N/A")</f>
        <v>N/A</v>
      </c>
      <c r="Y318" s="152" t="str">
        <f t="shared" ref="Y318:Y381" si="41">IF(X318="N/A","N/A",MAX(0,IF(OR(W318="XS Scalar",W318="Pure Scalar"),$H318*X318,IF(W318="Carrying Value",X318*$G318,$F318*X318))))</f>
        <v>N/A</v>
      </c>
      <c r="Z318" s="153" t="str">
        <f t="shared" ref="Z318:Z381" si="42">IF(X318="N/A","N/A",IF(W318="XS Scalar",$G318-($H318-Y318),$G318))</f>
        <v>N/A</v>
      </c>
      <c r="AA318" s="70" t="str">
        <f>IFERROR(VLOOKUP('Input 1 - Schedule 1'!N265,'Input 1 - Schedule 1'!$I$7:$L$1009,4,FALSE),"")</f>
        <v/>
      </c>
      <c r="AB318" s="70"/>
      <c r="AS318" s="84" t="s">
        <v>20</v>
      </c>
    </row>
    <row r="319" spans="1:45" x14ac:dyDescent="0.3">
      <c r="A319" s="93">
        <f t="shared" si="38"/>
        <v>257</v>
      </c>
      <c r="B319" s="145">
        <f>'Input 2 - Inventory'!C264</f>
        <v>0</v>
      </c>
      <c r="C319" s="146">
        <f>'Input 1 - Schedule 1'!G266</f>
        <v>0</v>
      </c>
      <c r="D319" s="146" t="str">
        <f>IF(OR(LEFT(E319,5)= "Asset",LEFT(E319,5)="Other"),"N/A",'Input 1 - Schedule 1'!G266 &amp; " (Ins/Bank)")</f>
        <v>0 (Ins/Bank)</v>
      </c>
      <c r="E319" s="147">
        <f>'Input 2 - Inventory'!F264</f>
        <v>0</v>
      </c>
      <c r="F319" s="148" t="str">
        <f>'Input 2 - Inventory'!W264</f>
        <v/>
      </c>
      <c r="G319" s="148">
        <f>'Input 2 - Inventory'!R264</f>
        <v>0</v>
      </c>
      <c r="H319" s="148">
        <f>'Input 2 - Inventory'!AH264</f>
        <v>0</v>
      </c>
      <c r="I319" s="149">
        <f>'Input 2 - Inventory'!L264</f>
        <v>0</v>
      </c>
      <c r="J319" s="150">
        <f>'Input 2 - Inventory'!AB264</f>
        <v>0</v>
      </c>
      <c r="K319" s="147" t="str" cm="1">
        <f t="array" ref="K319">IFERROR(INDEX($C$9:$C$54,MATCH($E319,$A$9:$A$54,0),0),"N/A")</f>
        <v>N/A</v>
      </c>
      <c r="L319" s="151" t="str" cm="1">
        <f t="array" ref="L319">IFERROR(INDEX($D$9:$D$54,MATCH($E319,$A$9:$A$54,0),0),"N/A")</f>
        <v>N/A</v>
      </c>
      <c r="M319" s="152" t="str">
        <f t="shared" si="34"/>
        <v>N/A</v>
      </c>
      <c r="N319" s="153" t="str">
        <f t="shared" si="35"/>
        <v>N/A</v>
      </c>
      <c r="O319" s="147" t="str" cm="1">
        <f t="array" ref="O319">IFERROR(INDEX($E$9:$E$54,MATCH($E319,$A$9:$A$54,0),0),"N/A")</f>
        <v>N/A</v>
      </c>
      <c r="P319" s="151" t="str" cm="1">
        <f t="array" ref="P319">IFERROR(INDEX($F$9:$F$54,MATCH($E319,$A$9:$A$54,0),0),"N/A")</f>
        <v>N/A</v>
      </c>
      <c r="Q319" s="152" t="str">
        <f t="shared" si="36"/>
        <v>N/A</v>
      </c>
      <c r="R319" s="153" t="str">
        <f t="shared" si="37"/>
        <v>N/A</v>
      </c>
      <c r="S319" s="147" t="str" cm="1">
        <f t="array" ref="S319">IFERROR(INDEX($G$9:$G$54,MATCH($E319,$A$9:$A$54,0),0),"N/A")</f>
        <v>N/A</v>
      </c>
      <c r="T319" s="151" t="str" cm="1">
        <f t="array" ref="T319">IFERROR(INDEX($H$9:$H$54,MATCH($E319,$A$9:$A$54,0),0),"N/A")</f>
        <v>N/A</v>
      </c>
      <c r="U319" s="152" t="str">
        <f t="shared" si="39"/>
        <v>N/A</v>
      </c>
      <c r="V319" s="153" t="str">
        <f t="shared" si="40"/>
        <v>N/A</v>
      </c>
      <c r="W319" s="147" t="str" cm="1">
        <f t="array" ref="W319">IFERROR(INDEX($I$9:$I$54,MATCH($E319,$A$9:$A$54,0),0),"N/A")</f>
        <v>N/A</v>
      </c>
      <c r="X319" s="147" t="str" cm="1">
        <f t="array" ref="X319">IFERROR(INDEX($J$9:$J$54,MATCH($E319,$A$9:$A$54,0),0),"N/A")</f>
        <v>N/A</v>
      </c>
      <c r="Y319" s="152" t="str">
        <f t="shared" si="41"/>
        <v>N/A</v>
      </c>
      <c r="Z319" s="153" t="str">
        <f t="shared" si="42"/>
        <v>N/A</v>
      </c>
      <c r="AA319" s="70" t="str">
        <f>IFERROR(VLOOKUP('Input 1 - Schedule 1'!N266,'Input 1 - Schedule 1'!$I$7:$L$1009,4,FALSE),"")</f>
        <v/>
      </c>
      <c r="AB319" s="70"/>
      <c r="AS319" s="84" t="s">
        <v>20</v>
      </c>
    </row>
    <row r="320" spans="1:45" x14ac:dyDescent="0.3">
      <c r="A320" s="93">
        <f t="shared" si="38"/>
        <v>258</v>
      </c>
      <c r="B320" s="145">
        <f>'Input 2 - Inventory'!C265</f>
        <v>0</v>
      </c>
      <c r="C320" s="146">
        <f>'Input 1 - Schedule 1'!G267</f>
        <v>0</v>
      </c>
      <c r="D320" s="146" t="str">
        <f>IF(OR(LEFT(E320,5)= "Asset",LEFT(E320,5)="Other"),"N/A",'Input 1 - Schedule 1'!G267 &amp; " (Ins/Bank)")</f>
        <v>0 (Ins/Bank)</v>
      </c>
      <c r="E320" s="147">
        <f>'Input 2 - Inventory'!F265</f>
        <v>0</v>
      </c>
      <c r="F320" s="148" t="str">
        <f>'Input 2 - Inventory'!W265</f>
        <v/>
      </c>
      <c r="G320" s="148">
        <f>'Input 2 - Inventory'!R265</f>
        <v>0</v>
      </c>
      <c r="H320" s="148">
        <f>'Input 2 - Inventory'!AH265</f>
        <v>0</v>
      </c>
      <c r="I320" s="149">
        <f>'Input 2 - Inventory'!L265</f>
        <v>0</v>
      </c>
      <c r="J320" s="150">
        <f>'Input 2 - Inventory'!AB265</f>
        <v>0</v>
      </c>
      <c r="K320" s="147" t="str" cm="1">
        <f t="array" ref="K320">IFERROR(INDEX($C$9:$C$54,MATCH($E320,$A$9:$A$54,0),0),"N/A")</f>
        <v>N/A</v>
      </c>
      <c r="L320" s="151" t="str" cm="1">
        <f t="array" ref="L320">IFERROR(INDEX($D$9:$D$54,MATCH($E320,$A$9:$A$54,0),0),"N/A")</f>
        <v>N/A</v>
      </c>
      <c r="M320" s="152" t="str">
        <f t="shared" si="34"/>
        <v>N/A</v>
      </c>
      <c r="N320" s="153" t="str">
        <f t="shared" si="35"/>
        <v>N/A</v>
      </c>
      <c r="O320" s="147" t="str" cm="1">
        <f t="array" ref="O320">IFERROR(INDEX($E$9:$E$54,MATCH($E320,$A$9:$A$54,0),0),"N/A")</f>
        <v>N/A</v>
      </c>
      <c r="P320" s="151" t="str" cm="1">
        <f t="array" ref="P320">IFERROR(INDEX($F$9:$F$54,MATCH($E320,$A$9:$A$54,0),0),"N/A")</f>
        <v>N/A</v>
      </c>
      <c r="Q320" s="152" t="str">
        <f t="shared" si="36"/>
        <v>N/A</v>
      </c>
      <c r="R320" s="153" t="str">
        <f t="shared" si="37"/>
        <v>N/A</v>
      </c>
      <c r="S320" s="147" t="str" cm="1">
        <f t="array" ref="S320">IFERROR(INDEX($G$9:$G$54,MATCH($E320,$A$9:$A$54,0),0),"N/A")</f>
        <v>N/A</v>
      </c>
      <c r="T320" s="151" t="str" cm="1">
        <f t="array" ref="T320">IFERROR(INDEX($H$9:$H$54,MATCH($E320,$A$9:$A$54,0),0),"N/A")</f>
        <v>N/A</v>
      </c>
      <c r="U320" s="152" t="str">
        <f t="shared" si="39"/>
        <v>N/A</v>
      </c>
      <c r="V320" s="153" t="str">
        <f t="shared" si="40"/>
        <v>N/A</v>
      </c>
      <c r="W320" s="147" t="str" cm="1">
        <f t="array" ref="W320">IFERROR(INDEX($I$9:$I$54,MATCH($E320,$A$9:$A$54,0),0),"N/A")</f>
        <v>N/A</v>
      </c>
      <c r="X320" s="147" t="str" cm="1">
        <f t="array" ref="X320">IFERROR(INDEX($J$9:$J$54,MATCH($E320,$A$9:$A$54,0),0),"N/A")</f>
        <v>N/A</v>
      </c>
      <c r="Y320" s="152" t="str">
        <f t="shared" si="41"/>
        <v>N/A</v>
      </c>
      <c r="Z320" s="153" t="str">
        <f t="shared" si="42"/>
        <v>N/A</v>
      </c>
      <c r="AA320" s="70" t="str">
        <f>IFERROR(VLOOKUP('Input 1 - Schedule 1'!N267,'Input 1 - Schedule 1'!$I$7:$L$1009,4,FALSE),"")</f>
        <v/>
      </c>
      <c r="AB320" s="70"/>
      <c r="AS320" s="84" t="s">
        <v>20</v>
      </c>
    </row>
    <row r="321" spans="1:45" x14ac:dyDescent="0.3">
      <c r="A321" s="93">
        <f t="shared" si="38"/>
        <v>259</v>
      </c>
      <c r="B321" s="145">
        <f>'Input 2 - Inventory'!C266</f>
        <v>0</v>
      </c>
      <c r="C321" s="146">
        <f>'Input 1 - Schedule 1'!G268</f>
        <v>0</v>
      </c>
      <c r="D321" s="146" t="str">
        <f>IF(OR(LEFT(E321,5)= "Asset",LEFT(E321,5)="Other"),"N/A",'Input 1 - Schedule 1'!G268 &amp; " (Ins/Bank)")</f>
        <v>0 (Ins/Bank)</v>
      </c>
      <c r="E321" s="147">
        <f>'Input 2 - Inventory'!F266</f>
        <v>0</v>
      </c>
      <c r="F321" s="148" t="str">
        <f>'Input 2 - Inventory'!W266</f>
        <v/>
      </c>
      <c r="G321" s="148">
        <f>'Input 2 - Inventory'!R266</f>
        <v>0</v>
      </c>
      <c r="H321" s="148">
        <f>'Input 2 - Inventory'!AH266</f>
        <v>0</v>
      </c>
      <c r="I321" s="149">
        <f>'Input 2 - Inventory'!L266</f>
        <v>0</v>
      </c>
      <c r="J321" s="150">
        <f>'Input 2 - Inventory'!AB266</f>
        <v>0</v>
      </c>
      <c r="K321" s="147" t="str" cm="1">
        <f t="array" ref="K321">IFERROR(INDEX($C$9:$C$54,MATCH($E321,$A$9:$A$54,0),0),"N/A")</f>
        <v>N/A</v>
      </c>
      <c r="L321" s="151" t="str" cm="1">
        <f t="array" ref="L321">IFERROR(INDEX($D$9:$D$54,MATCH($E321,$A$9:$A$54,0),0),"N/A")</f>
        <v>N/A</v>
      </c>
      <c r="M321" s="152" t="str">
        <f t="shared" si="34"/>
        <v>N/A</v>
      </c>
      <c r="N321" s="153" t="str">
        <f t="shared" si="35"/>
        <v>N/A</v>
      </c>
      <c r="O321" s="147" t="str" cm="1">
        <f t="array" ref="O321">IFERROR(INDEX($E$9:$E$54,MATCH($E321,$A$9:$A$54,0),0),"N/A")</f>
        <v>N/A</v>
      </c>
      <c r="P321" s="151" t="str" cm="1">
        <f t="array" ref="P321">IFERROR(INDEX($F$9:$F$54,MATCH($E321,$A$9:$A$54,0),0),"N/A")</f>
        <v>N/A</v>
      </c>
      <c r="Q321" s="152" t="str">
        <f t="shared" si="36"/>
        <v>N/A</v>
      </c>
      <c r="R321" s="153" t="str">
        <f t="shared" si="37"/>
        <v>N/A</v>
      </c>
      <c r="S321" s="147" t="str" cm="1">
        <f t="array" ref="S321">IFERROR(INDEX($G$9:$G$54,MATCH($E321,$A$9:$A$54,0),0),"N/A")</f>
        <v>N/A</v>
      </c>
      <c r="T321" s="151" t="str" cm="1">
        <f t="array" ref="T321">IFERROR(INDEX($H$9:$H$54,MATCH($E321,$A$9:$A$54,0),0),"N/A")</f>
        <v>N/A</v>
      </c>
      <c r="U321" s="152" t="str">
        <f t="shared" si="39"/>
        <v>N/A</v>
      </c>
      <c r="V321" s="153" t="str">
        <f t="shared" si="40"/>
        <v>N/A</v>
      </c>
      <c r="W321" s="147" t="str" cm="1">
        <f t="array" ref="W321">IFERROR(INDEX($I$9:$I$54,MATCH($E321,$A$9:$A$54,0),0),"N/A")</f>
        <v>N/A</v>
      </c>
      <c r="X321" s="147" t="str" cm="1">
        <f t="array" ref="X321">IFERROR(INDEX($J$9:$J$54,MATCH($E321,$A$9:$A$54,0),0),"N/A")</f>
        <v>N/A</v>
      </c>
      <c r="Y321" s="152" t="str">
        <f t="shared" si="41"/>
        <v>N/A</v>
      </c>
      <c r="Z321" s="153" t="str">
        <f t="shared" si="42"/>
        <v>N/A</v>
      </c>
      <c r="AA321" s="70" t="str">
        <f>IFERROR(VLOOKUP('Input 1 - Schedule 1'!N268,'Input 1 - Schedule 1'!$I$7:$L$1009,4,FALSE),"")</f>
        <v/>
      </c>
      <c r="AB321" s="70"/>
      <c r="AS321" s="84" t="s">
        <v>20</v>
      </c>
    </row>
    <row r="322" spans="1:45" x14ac:dyDescent="0.3">
      <c r="A322" s="93">
        <f t="shared" si="38"/>
        <v>260</v>
      </c>
      <c r="B322" s="145">
        <f>'Input 2 - Inventory'!C267</f>
        <v>0</v>
      </c>
      <c r="C322" s="146">
        <f>'Input 1 - Schedule 1'!G269</f>
        <v>0</v>
      </c>
      <c r="D322" s="146" t="str">
        <f>IF(OR(LEFT(E322,5)= "Asset",LEFT(E322,5)="Other"),"N/A",'Input 1 - Schedule 1'!G269 &amp; " (Ins/Bank)")</f>
        <v>0 (Ins/Bank)</v>
      </c>
      <c r="E322" s="147">
        <f>'Input 2 - Inventory'!F267</f>
        <v>0</v>
      </c>
      <c r="F322" s="148" t="str">
        <f>'Input 2 - Inventory'!W267</f>
        <v/>
      </c>
      <c r="G322" s="148">
        <f>'Input 2 - Inventory'!R267</f>
        <v>0</v>
      </c>
      <c r="H322" s="148">
        <f>'Input 2 - Inventory'!AH267</f>
        <v>0</v>
      </c>
      <c r="I322" s="149">
        <f>'Input 2 - Inventory'!L267</f>
        <v>0</v>
      </c>
      <c r="J322" s="150">
        <f>'Input 2 - Inventory'!AB267</f>
        <v>0</v>
      </c>
      <c r="K322" s="147" t="str" cm="1">
        <f t="array" ref="K322">IFERROR(INDEX($C$9:$C$54,MATCH($E322,$A$9:$A$54,0),0),"N/A")</f>
        <v>N/A</v>
      </c>
      <c r="L322" s="151" t="str" cm="1">
        <f t="array" ref="L322">IFERROR(INDEX($D$9:$D$54,MATCH($E322,$A$9:$A$54,0),0),"N/A")</f>
        <v>N/A</v>
      </c>
      <c r="M322" s="152" t="str">
        <f t="shared" ref="M322:M385" si="43">IF(L322="N/A","N/A",MAX(0,IF(OR(K322="XS Scalar",K322="Pure Scalar"),$H322*L322,IF(K322="Carrying Value",L322*$G322,$F322*L322))))</f>
        <v>N/A</v>
      </c>
      <c r="N322" s="153" t="str">
        <f t="shared" ref="N322:N385" si="44">IF(L322="N/A","N/A",IF(K322="XS Scalar",$G322-($H322-M322),$G322))</f>
        <v>N/A</v>
      </c>
      <c r="O322" s="147" t="str" cm="1">
        <f t="array" ref="O322">IFERROR(INDEX($E$9:$E$54,MATCH($E322,$A$9:$A$54,0),0),"N/A")</f>
        <v>N/A</v>
      </c>
      <c r="P322" s="151" t="str" cm="1">
        <f t="array" ref="P322">IFERROR(INDEX($F$9:$F$54,MATCH($E322,$A$9:$A$54,0),0),"N/A")</f>
        <v>N/A</v>
      </c>
      <c r="Q322" s="152" t="str">
        <f t="shared" ref="Q322:Q385" si="45">IF(P322="N/A","N/A",MAX(0,IF(OR(O322="XS Scalar",O322="Pure Scalar"),$H322*P322,IF(O322="Carrying Value",P322*$G322,$F322*P322))))</f>
        <v>N/A</v>
      </c>
      <c r="R322" s="153" t="str">
        <f t="shared" ref="R322:R385" si="46">IF(P322="N/A","N/A",IF(O322="XS Scalar",$G322-($H322-Q322),$G322))</f>
        <v>N/A</v>
      </c>
      <c r="S322" s="147" t="str" cm="1">
        <f t="array" ref="S322">IFERROR(INDEX($G$9:$G$54,MATCH($E322,$A$9:$A$54,0),0),"N/A")</f>
        <v>N/A</v>
      </c>
      <c r="T322" s="151" t="str" cm="1">
        <f t="array" ref="T322">IFERROR(INDEX($H$9:$H$54,MATCH($E322,$A$9:$A$54,0),0),"N/A")</f>
        <v>N/A</v>
      </c>
      <c r="U322" s="152" t="str">
        <f t="shared" si="39"/>
        <v>N/A</v>
      </c>
      <c r="V322" s="153" t="str">
        <f t="shared" si="40"/>
        <v>N/A</v>
      </c>
      <c r="W322" s="147" t="str" cm="1">
        <f t="array" ref="W322">IFERROR(INDEX($I$9:$I$54,MATCH($E322,$A$9:$A$54,0),0),"N/A")</f>
        <v>N/A</v>
      </c>
      <c r="X322" s="147" t="str" cm="1">
        <f t="array" ref="X322">IFERROR(INDEX($J$9:$J$54,MATCH($E322,$A$9:$A$54,0),0),"N/A")</f>
        <v>N/A</v>
      </c>
      <c r="Y322" s="152" t="str">
        <f t="shared" si="41"/>
        <v>N/A</v>
      </c>
      <c r="Z322" s="153" t="str">
        <f t="shared" si="42"/>
        <v>N/A</v>
      </c>
      <c r="AA322" s="70" t="str">
        <f>IFERROR(VLOOKUP('Input 1 - Schedule 1'!N269,'Input 1 - Schedule 1'!$I$7:$L$1009,4,FALSE),"")</f>
        <v/>
      </c>
      <c r="AB322" s="70"/>
      <c r="AS322" s="84" t="s">
        <v>20</v>
      </c>
    </row>
    <row r="323" spans="1:45" x14ac:dyDescent="0.3">
      <c r="A323" s="93">
        <f t="shared" ref="A323:A386" si="47">A322+1</f>
        <v>261</v>
      </c>
      <c r="B323" s="145">
        <f>'Input 2 - Inventory'!C268</f>
        <v>0</v>
      </c>
      <c r="C323" s="146">
        <f>'Input 1 - Schedule 1'!G270</f>
        <v>0</v>
      </c>
      <c r="D323" s="146" t="str">
        <f>IF(OR(LEFT(E323,5)= "Asset",LEFT(E323,5)="Other"),"N/A",'Input 1 - Schedule 1'!G270 &amp; " (Ins/Bank)")</f>
        <v>0 (Ins/Bank)</v>
      </c>
      <c r="E323" s="147">
        <f>'Input 2 - Inventory'!F268</f>
        <v>0</v>
      </c>
      <c r="F323" s="148" t="str">
        <f>'Input 2 - Inventory'!W268</f>
        <v/>
      </c>
      <c r="G323" s="148">
        <f>'Input 2 - Inventory'!R268</f>
        <v>0</v>
      </c>
      <c r="H323" s="148">
        <f>'Input 2 - Inventory'!AH268</f>
        <v>0</v>
      </c>
      <c r="I323" s="149">
        <f>'Input 2 - Inventory'!L268</f>
        <v>0</v>
      </c>
      <c r="J323" s="150">
        <f>'Input 2 - Inventory'!AB268</f>
        <v>0</v>
      </c>
      <c r="K323" s="147" t="str" cm="1">
        <f t="array" ref="K323">IFERROR(INDEX($C$9:$C$54,MATCH($E323,$A$9:$A$54,0),0),"N/A")</f>
        <v>N/A</v>
      </c>
      <c r="L323" s="151" t="str" cm="1">
        <f t="array" ref="L323">IFERROR(INDEX($D$9:$D$54,MATCH($E323,$A$9:$A$54,0),0),"N/A")</f>
        <v>N/A</v>
      </c>
      <c r="M323" s="152" t="str">
        <f t="shared" si="43"/>
        <v>N/A</v>
      </c>
      <c r="N323" s="153" t="str">
        <f t="shared" si="44"/>
        <v>N/A</v>
      </c>
      <c r="O323" s="147" t="str" cm="1">
        <f t="array" ref="O323">IFERROR(INDEX($E$9:$E$54,MATCH($E323,$A$9:$A$54,0),0),"N/A")</f>
        <v>N/A</v>
      </c>
      <c r="P323" s="151" t="str" cm="1">
        <f t="array" ref="P323">IFERROR(INDEX($F$9:$F$54,MATCH($E323,$A$9:$A$54,0),0),"N/A")</f>
        <v>N/A</v>
      </c>
      <c r="Q323" s="152" t="str">
        <f t="shared" si="45"/>
        <v>N/A</v>
      </c>
      <c r="R323" s="153" t="str">
        <f t="shared" si="46"/>
        <v>N/A</v>
      </c>
      <c r="S323" s="147" t="str" cm="1">
        <f t="array" ref="S323">IFERROR(INDEX($G$9:$G$54,MATCH($E323,$A$9:$A$54,0),0),"N/A")</f>
        <v>N/A</v>
      </c>
      <c r="T323" s="151" t="str" cm="1">
        <f t="array" ref="T323">IFERROR(INDEX($H$9:$H$54,MATCH($E323,$A$9:$A$54,0),0),"N/A")</f>
        <v>N/A</v>
      </c>
      <c r="U323" s="152" t="str">
        <f t="shared" si="39"/>
        <v>N/A</v>
      </c>
      <c r="V323" s="153" t="str">
        <f t="shared" si="40"/>
        <v>N/A</v>
      </c>
      <c r="W323" s="147" t="str" cm="1">
        <f t="array" ref="W323">IFERROR(INDEX($I$9:$I$54,MATCH($E323,$A$9:$A$54,0),0),"N/A")</f>
        <v>N/A</v>
      </c>
      <c r="X323" s="147" t="str" cm="1">
        <f t="array" ref="X323">IFERROR(INDEX($J$9:$J$54,MATCH($E323,$A$9:$A$54,0),0),"N/A")</f>
        <v>N/A</v>
      </c>
      <c r="Y323" s="152" t="str">
        <f t="shared" si="41"/>
        <v>N/A</v>
      </c>
      <c r="Z323" s="153" t="str">
        <f t="shared" si="42"/>
        <v>N/A</v>
      </c>
      <c r="AA323" s="70" t="str">
        <f>IFERROR(VLOOKUP('Input 1 - Schedule 1'!N270,'Input 1 - Schedule 1'!$I$7:$L$1009,4,FALSE),"")</f>
        <v/>
      </c>
      <c r="AB323" s="70"/>
      <c r="AS323" s="84" t="s">
        <v>20</v>
      </c>
    </row>
    <row r="324" spans="1:45" x14ac:dyDescent="0.3">
      <c r="A324" s="93">
        <f t="shared" si="47"/>
        <v>262</v>
      </c>
      <c r="B324" s="145">
        <f>'Input 2 - Inventory'!C269</f>
        <v>0</v>
      </c>
      <c r="C324" s="146">
        <f>'Input 1 - Schedule 1'!G271</f>
        <v>0</v>
      </c>
      <c r="D324" s="146" t="str">
        <f>IF(OR(LEFT(E324,5)= "Asset",LEFT(E324,5)="Other"),"N/A",'Input 1 - Schedule 1'!G271 &amp; " (Ins/Bank)")</f>
        <v>0 (Ins/Bank)</v>
      </c>
      <c r="E324" s="147">
        <f>'Input 2 - Inventory'!F269</f>
        <v>0</v>
      </c>
      <c r="F324" s="148" t="str">
        <f>'Input 2 - Inventory'!W269</f>
        <v/>
      </c>
      <c r="G324" s="148">
        <f>'Input 2 - Inventory'!R269</f>
        <v>0</v>
      </c>
      <c r="H324" s="148">
        <f>'Input 2 - Inventory'!AH269</f>
        <v>0</v>
      </c>
      <c r="I324" s="149">
        <f>'Input 2 - Inventory'!L269</f>
        <v>0</v>
      </c>
      <c r="J324" s="150">
        <f>'Input 2 - Inventory'!AB269</f>
        <v>0</v>
      </c>
      <c r="K324" s="147" t="str" cm="1">
        <f t="array" ref="K324">IFERROR(INDEX($C$9:$C$54,MATCH($E324,$A$9:$A$54,0),0),"N/A")</f>
        <v>N/A</v>
      </c>
      <c r="L324" s="151" t="str" cm="1">
        <f t="array" ref="L324">IFERROR(INDEX($D$9:$D$54,MATCH($E324,$A$9:$A$54,0),0),"N/A")</f>
        <v>N/A</v>
      </c>
      <c r="M324" s="152" t="str">
        <f t="shared" si="43"/>
        <v>N/A</v>
      </c>
      <c r="N324" s="153" t="str">
        <f t="shared" si="44"/>
        <v>N/A</v>
      </c>
      <c r="O324" s="147" t="str" cm="1">
        <f t="array" ref="O324">IFERROR(INDEX($E$9:$E$54,MATCH($E324,$A$9:$A$54,0),0),"N/A")</f>
        <v>N/A</v>
      </c>
      <c r="P324" s="151" t="str" cm="1">
        <f t="array" ref="P324">IFERROR(INDEX($F$9:$F$54,MATCH($E324,$A$9:$A$54,0),0),"N/A")</f>
        <v>N/A</v>
      </c>
      <c r="Q324" s="152" t="str">
        <f t="shared" si="45"/>
        <v>N/A</v>
      </c>
      <c r="R324" s="153" t="str">
        <f t="shared" si="46"/>
        <v>N/A</v>
      </c>
      <c r="S324" s="147" t="str" cm="1">
        <f t="array" ref="S324">IFERROR(INDEX($G$9:$G$54,MATCH($E324,$A$9:$A$54,0),0),"N/A")</f>
        <v>N/A</v>
      </c>
      <c r="T324" s="151" t="str" cm="1">
        <f t="array" ref="T324">IFERROR(INDEX($H$9:$H$54,MATCH($E324,$A$9:$A$54,0),0),"N/A")</f>
        <v>N/A</v>
      </c>
      <c r="U324" s="152" t="str">
        <f t="shared" si="39"/>
        <v>N/A</v>
      </c>
      <c r="V324" s="153" t="str">
        <f t="shared" si="40"/>
        <v>N/A</v>
      </c>
      <c r="W324" s="147" t="str" cm="1">
        <f t="array" ref="W324">IFERROR(INDEX($I$9:$I$54,MATCH($E324,$A$9:$A$54,0),0),"N/A")</f>
        <v>N/A</v>
      </c>
      <c r="X324" s="147" t="str" cm="1">
        <f t="array" ref="X324">IFERROR(INDEX($J$9:$J$54,MATCH($E324,$A$9:$A$54,0),0),"N/A")</f>
        <v>N/A</v>
      </c>
      <c r="Y324" s="152" t="str">
        <f t="shared" si="41"/>
        <v>N/A</v>
      </c>
      <c r="Z324" s="153" t="str">
        <f t="shared" si="42"/>
        <v>N/A</v>
      </c>
      <c r="AA324" s="70" t="str">
        <f>IFERROR(VLOOKUP('Input 1 - Schedule 1'!N271,'Input 1 - Schedule 1'!$I$7:$L$1009,4,FALSE),"")</f>
        <v/>
      </c>
      <c r="AB324" s="70"/>
      <c r="AS324" s="84" t="s">
        <v>20</v>
      </c>
    </row>
    <row r="325" spans="1:45" x14ac:dyDescent="0.3">
      <c r="A325" s="93">
        <f t="shared" si="47"/>
        <v>263</v>
      </c>
      <c r="B325" s="145">
        <f>'Input 2 - Inventory'!C270</f>
        <v>0</v>
      </c>
      <c r="C325" s="146">
        <f>'Input 1 - Schedule 1'!G272</f>
        <v>0</v>
      </c>
      <c r="D325" s="146" t="str">
        <f>IF(OR(LEFT(E325,5)= "Asset",LEFT(E325,5)="Other"),"N/A",'Input 1 - Schedule 1'!G272 &amp; " (Ins/Bank)")</f>
        <v>0 (Ins/Bank)</v>
      </c>
      <c r="E325" s="147">
        <f>'Input 2 - Inventory'!F270</f>
        <v>0</v>
      </c>
      <c r="F325" s="148" t="str">
        <f>'Input 2 - Inventory'!W270</f>
        <v/>
      </c>
      <c r="G325" s="148">
        <f>'Input 2 - Inventory'!R270</f>
        <v>0</v>
      </c>
      <c r="H325" s="148">
        <f>'Input 2 - Inventory'!AH270</f>
        <v>0</v>
      </c>
      <c r="I325" s="149">
        <f>'Input 2 - Inventory'!L270</f>
        <v>0</v>
      </c>
      <c r="J325" s="150">
        <f>'Input 2 - Inventory'!AB270</f>
        <v>0</v>
      </c>
      <c r="K325" s="147" t="str" cm="1">
        <f t="array" ref="K325">IFERROR(INDEX($C$9:$C$54,MATCH($E325,$A$9:$A$54,0),0),"N/A")</f>
        <v>N/A</v>
      </c>
      <c r="L325" s="151" t="str" cm="1">
        <f t="array" ref="L325">IFERROR(INDEX($D$9:$D$54,MATCH($E325,$A$9:$A$54,0),0),"N/A")</f>
        <v>N/A</v>
      </c>
      <c r="M325" s="152" t="str">
        <f t="shared" si="43"/>
        <v>N/A</v>
      </c>
      <c r="N325" s="153" t="str">
        <f t="shared" si="44"/>
        <v>N/A</v>
      </c>
      <c r="O325" s="147" t="str" cm="1">
        <f t="array" ref="O325">IFERROR(INDEX($E$9:$E$54,MATCH($E325,$A$9:$A$54,0),0),"N/A")</f>
        <v>N/A</v>
      </c>
      <c r="P325" s="151" t="str" cm="1">
        <f t="array" ref="P325">IFERROR(INDEX($F$9:$F$54,MATCH($E325,$A$9:$A$54,0),0),"N/A")</f>
        <v>N/A</v>
      </c>
      <c r="Q325" s="152" t="str">
        <f t="shared" si="45"/>
        <v>N/A</v>
      </c>
      <c r="R325" s="153" t="str">
        <f t="shared" si="46"/>
        <v>N/A</v>
      </c>
      <c r="S325" s="147" t="str" cm="1">
        <f t="array" ref="S325">IFERROR(INDEX($G$9:$G$54,MATCH($E325,$A$9:$A$54,0),0),"N/A")</f>
        <v>N/A</v>
      </c>
      <c r="T325" s="151" t="str" cm="1">
        <f t="array" ref="T325">IFERROR(INDEX($H$9:$H$54,MATCH($E325,$A$9:$A$54,0),0),"N/A")</f>
        <v>N/A</v>
      </c>
      <c r="U325" s="152" t="str">
        <f t="shared" si="39"/>
        <v>N/A</v>
      </c>
      <c r="V325" s="153" t="str">
        <f t="shared" si="40"/>
        <v>N/A</v>
      </c>
      <c r="W325" s="147" t="str" cm="1">
        <f t="array" ref="W325">IFERROR(INDEX($I$9:$I$54,MATCH($E325,$A$9:$A$54,0),0),"N/A")</f>
        <v>N/A</v>
      </c>
      <c r="X325" s="147" t="str" cm="1">
        <f t="array" ref="X325">IFERROR(INDEX($J$9:$J$54,MATCH($E325,$A$9:$A$54,0),0),"N/A")</f>
        <v>N/A</v>
      </c>
      <c r="Y325" s="152" t="str">
        <f t="shared" si="41"/>
        <v>N/A</v>
      </c>
      <c r="Z325" s="153" t="str">
        <f t="shared" si="42"/>
        <v>N/A</v>
      </c>
      <c r="AA325" s="70" t="str">
        <f>IFERROR(VLOOKUP('Input 1 - Schedule 1'!N272,'Input 1 - Schedule 1'!$I$7:$L$1009,4,FALSE),"")</f>
        <v/>
      </c>
      <c r="AB325" s="70"/>
      <c r="AS325" s="84" t="s">
        <v>20</v>
      </c>
    </row>
    <row r="326" spans="1:45" x14ac:dyDescent="0.3">
      <c r="A326" s="93">
        <f t="shared" si="47"/>
        <v>264</v>
      </c>
      <c r="B326" s="145">
        <f>'Input 2 - Inventory'!C271</f>
        <v>0</v>
      </c>
      <c r="C326" s="146">
        <f>'Input 1 - Schedule 1'!G273</f>
        <v>0</v>
      </c>
      <c r="D326" s="146" t="str">
        <f>IF(OR(LEFT(E326,5)= "Asset",LEFT(E326,5)="Other"),"N/A",'Input 1 - Schedule 1'!G273 &amp; " (Ins/Bank)")</f>
        <v>0 (Ins/Bank)</v>
      </c>
      <c r="E326" s="147">
        <f>'Input 2 - Inventory'!F271</f>
        <v>0</v>
      </c>
      <c r="F326" s="148" t="str">
        <f>'Input 2 - Inventory'!W271</f>
        <v/>
      </c>
      <c r="G326" s="148">
        <f>'Input 2 - Inventory'!R271</f>
        <v>0</v>
      </c>
      <c r="H326" s="148">
        <f>'Input 2 - Inventory'!AH271</f>
        <v>0</v>
      </c>
      <c r="I326" s="149">
        <f>'Input 2 - Inventory'!L271</f>
        <v>0</v>
      </c>
      <c r="J326" s="150">
        <f>'Input 2 - Inventory'!AB271</f>
        <v>0</v>
      </c>
      <c r="K326" s="147" t="str" cm="1">
        <f t="array" ref="K326">IFERROR(INDEX($C$9:$C$54,MATCH($E326,$A$9:$A$54,0),0),"N/A")</f>
        <v>N/A</v>
      </c>
      <c r="L326" s="151" t="str" cm="1">
        <f t="array" ref="L326">IFERROR(INDEX($D$9:$D$54,MATCH($E326,$A$9:$A$54,0),0),"N/A")</f>
        <v>N/A</v>
      </c>
      <c r="M326" s="152" t="str">
        <f t="shared" si="43"/>
        <v>N/A</v>
      </c>
      <c r="N326" s="153" t="str">
        <f t="shared" si="44"/>
        <v>N/A</v>
      </c>
      <c r="O326" s="147" t="str" cm="1">
        <f t="array" ref="O326">IFERROR(INDEX($E$9:$E$54,MATCH($E326,$A$9:$A$54,0),0),"N/A")</f>
        <v>N/A</v>
      </c>
      <c r="P326" s="151" t="str" cm="1">
        <f t="array" ref="P326">IFERROR(INDEX($F$9:$F$54,MATCH($E326,$A$9:$A$54,0),0),"N/A")</f>
        <v>N/A</v>
      </c>
      <c r="Q326" s="152" t="str">
        <f t="shared" si="45"/>
        <v>N/A</v>
      </c>
      <c r="R326" s="153" t="str">
        <f t="shared" si="46"/>
        <v>N/A</v>
      </c>
      <c r="S326" s="147" t="str" cm="1">
        <f t="array" ref="S326">IFERROR(INDEX($G$9:$G$54,MATCH($E326,$A$9:$A$54,0),0),"N/A")</f>
        <v>N/A</v>
      </c>
      <c r="T326" s="151" t="str" cm="1">
        <f t="array" ref="T326">IFERROR(INDEX($H$9:$H$54,MATCH($E326,$A$9:$A$54,0),0),"N/A")</f>
        <v>N/A</v>
      </c>
      <c r="U326" s="152" t="str">
        <f t="shared" si="39"/>
        <v>N/A</v>
      </c>
      <c r="V326" s="153" t="str">
        <f t="shared" si="40"/>
        <v>N/A</v>
      </c>
      <c r="W326" s="147" t="str" cm="1">
        <f t="array" ref="W326">IFERROR(INDEX($I$9:$I$54,MATCH($E326,$A$9:$A$54,0),0),"N/A")</f>
        <v>N/A</v>
      </c>
      <c r="X326" s="147" t="str" cm="1">
        <f t="array" ref="X326">IFERROR(INDEX($J$9:$J$54,MATCH($E326,$A$9:$A$54,0),0),"N/A")</f>
        <v>N/A</v>
      </c>
      <c r="Y326" s="152" t="str">
        <f t="shared" si="41"/>
        <v>N/A</v>
      </c>
      <c r="Z326" s="153" t="str">
        <f t="shared" si="42"/>
        <v>N/A</v>
      </c>
      <c r="AA326" s="70" t="str">
        <f>IFERROR(VLOOKUP('Input 1 - Schedule 1'!N273,'Input 1 - Schedule 1'!$I$7:$L$1009,4,FALSE),"")</f>
        <v/>
      </c>
      <c r="AB326" s="70"/>
      <c r="AS326" s="84" t="s">
        <v>20</v>
      </c>
    </row>
    <row r="327" spans="1:45" x14ac:dyDescent="0.3">
      <c r="A327" s="93">
        <f t="shared" si="47"/>
        <v>265</v>
      </c>
      <c r="B327" s="145">
        <f>'Input 2 - Inventory'!C272</f>
        <v>0</v>
      </c>
      <c r="C327" s="146">
        <f>'Input 1 - Schedule 1'!G274</f>
        <v>0</v>
      </c>
      <c r="D327" s="146" t="str">
        <f>IF(OR(LEFT(E327,5)= "Asset",LEFT(E327,5)="Other"),"N/A",'Input 1 - Schedule 1'!G274 &amp; " (Ins/Bank)")</f>
        <v>0 (Ins/Bank)</v>
      </c>
      <c r="E327" s="147">
        <f>'Input 2 - Inventory'!F272</f>
        <v>0</v>
      </c>
      <c r="F327" s="148" t="str">
        <f>'Input 2 - Inventory'!W272</f>
        <v/>
      </c>
      <c r="G327" s="148">
        <f>'Input 2 - Inventory'!R272</f>
        <v>0</v>
      </c>
      <c r="H327" s="148">
        <f>'Input 2 - Inventory'!AH272</f>
        <v>0</v>
      </c>
      <c r="I327" s="149">
        <f>'Input 2 - Inventory'!L272</f>
        <v>0</v>
      </c>
      <c r="J327" s="150">
        <f>'Input 2 - Inventory'!AB272</f>
        <v>0</v>
      </c>
      <c r="K327" s="147" t="str" cm="1">
        <f t="array" ref="K327">IFERROR(INDEX($C$9:$C$54,MATCH($E327,$A$9:$A$54,0),0),"N/A")</f>
        <v>N/A</v>
      </c>
      <c r="L327" s="151" t="str" cm="1">
        <f t="array" ref="L327">IFERROR(INDEX($D$9:$D$54,MATCH($E327,$A$9:$A$54,0),0),"N/A")</f>
        <v>N/A</v>
      </c>
      <c r="M327" s="152" t="str">
        <f t="shared" si="43"/>
        <v>N/A</v>
      </c>
      <c r="N327" s="153" t="str">
        <f t="shared" si="44"/>
        <v>N/A</v>
      </c>
      <c r="O327" s="147" t="str" cm="1">
        <f t="array" ref="O327">IFERROR(INDEX($E$9:$E$54,MATCH($E327,$A$9:$A$54,0),0),"N/A")</f>
        <v>N/A</v>
      </c>
      <c r="P327" s="151" t="str" cm="1">
        <f t="array" ref="P327">IFERROR(INDEX($F$9:$F$54,MATCH($E327,$A$9:$A$54,0),0),"N/A")</f>
        <v>N/A</v>
      </c>
      <c r="Q327" s="152" t="str">
        <f t="shared" si="45"/>
        <v>N/A</v>
      </c>
      <c r="R327" s="153" t="str">
        <f t="shared" si="46"/>
        <v>N/A</v>
      </c>
      <c r="S327" s="147" t="str" cm="1">
        <f t="array" ref="S327">IFERROR(INDEX($G$9:$G$54,MATCH($E327,$A$9:$A$54,0),0),"N/A")</f>
        <v>N/A</v>
      </c>
      <c r="T327" s="151" t="str" cm="1">
        <f t="array" ref="T327">IFERROR(INDEX($H$9:$H$54,MATCH($E327,$A$9:$A$54,0),0),"N/A")</f>
        <v>N/A</v>
      </c>
      <c r="U327" s="152" t="str">
        <f t="shared" si="39"/>
        <v>N/A</v>
      </c>
      <c r="V327" s="153" t="str">
        <f t="shared" si="40"/>
        <v>N/A</v>
      </c>
      <c r="W327" s="147" t="str" cm="1">
        <f t="array" ref="W327">IFERROR(INDEX($I$9:$I$54,MATCH($E327,$A$9:$A$54,0),0),"N/A")</f>
        <v>N/A</v>
      </c>
      <c r="X327" s="147" t="str" cm="1">
        <f t="array" ref="X327">IFERROR(INDEX($J$9:$J$54,MATCH($E327,$A$9:$A$54,0),0),"N/A")</f>
        <v>N/A</v>
      </c>
      <c r="Y327" s="152" t="str">
        <f t="shared" si="41"/>
        <v>N/A</v>
      </c>
      <c r="Z327" s="153" t="str">
        <f t="shared" si="42"/>
        <v>N/A</v>
      </c>
      <c r="AA327" s="70" t="str">
        <f>IFERROR(VLOOKUP('Input 1 - Schedule 1'!N274,'Input 1 - Schedule 1'!$I$7:$L$1009,4,FALSE),"")</f>
        <v/>
      </c>
      <c r="AB327" s="70"/>
      <c r="AS327" s="84" t="s">
        <v>20</v>
      </c>
    </row>
    <row r="328" spans="1:45" x14ac:dyDescent="0.3">
      <c r="A328" s="93">
        <f t="shared" si="47"/>
        <v>266</v>
      </c>
      <c r="B328" s="145">
        <f>'Input 2 - Inventory'!C273</f>
        <v>0</v>
      </c>
      <c r="C328" s="146">
        <f>'Input 1 - Schedule 1'!G275</f>
        <v>0</v>
      </c>
      <c r="D328" s="146" t="str">
        <f>IF(OR(LEFT(E328,5)= "Asset",LEFT(E328,5)="Other"),"N/A",'Input 1 - Schedule 1'!G275 &amp; " (Ins/Bank)")</f>
        <v>0 (Ins/Bank)</v>
      </c>
      <c r="E328" s="147">
        <f>'Input 2 - Inventory'!F273</f>
        <v>0</v>
      </c>
      <c r="F328" s="148" t="str">
        <f>'Input 2 - Inventory'!W273</f>
        <v/>
      </c>
      <c r="G328" s="148">
        <f>'Input 2 - Inventory'!R273</f>
        <v>0</v>
      </c>
      <c r="H328" s="148">
        <f>'Input 2 - Inventory'!AH273</f>
        <v>0</v>
      </c>
      <c r="I328" s="149">
        <f>'Input 2 - Inventory'!L273</f>
        <v>0</v>
      </c>
      <c r="J328" s="150">
        <f>'Input 2 - Inventory'!AB273</f>
        <v>0</v>
      </c>
      <c r="K328" s="147" t="str" cm="1">
        <f t="array" ref="K328">IFERROR(INDEX($C$9:$C$54,MATCH($E328,$A$9:$A$54,0),0),"N/A")</f>
        <v>N/A</v>
      </c>
      <c r="L328" s="151" t="str" cm="1">
        <f t="array" ref="L328">IFERROR(INDEX($D$9:$D$54,MATCH($E328,$A$9:$A$54,0),0),"N/A")</f>
        <v>N/A</v>
      </c>
      <c r="M328" s="152" t="str">
        <f t="shared" si="43"/>
        <v>N/A</v>
      </c>
      <c r="N328" s="153" t="str">
        <f t="shared" si="44"/>
        <v>N/A</v>
      </c>
      <c r="O328" s="147" t="str" cm="1">
        <f t="array" ref="O328">IFERROR(INDEX($E$9:$E$54,MATCH($E328,$A$9:$A$54,0),0),"N/A")</f>
        <v>N/A</v>
      </c>
      <c r="P328" s="151" t="str" cm="1">
        <f t="array" ref="P328">IFERROR(INDEX($F$9:$F$54,MATCH($E328,$A$9:$A$54,0),0),"N/A")</f>
        <v>N/A</v>
      </c>
      <c r="Q328" s="152" t="str">
        <f t="shared" si="45"/>
        <v>N/A</v>
      </c>
      <c r="R328" s="153" t="str">
        <f t="shared" si="46"/>
        <v>N/A</v>
      </c>
      <c r="S328" s="147" t="str" cm="1">
        <f t="array" ref="S328">IFERROR(INDEX($G$9:$G$54,MATCH($E328,$A$9:$A$54,0),0),"N/A")</f>
        <v>N/A</v>
      </c>
      <c r="T328" s="151" t="str" cm="1">
        <f t="array" ref="T328">IFERROR(INDEX($H$9:$H$54,MATCH($E328,$A$9:$A$54,0),0),"N/A")</f>
        <v>N/A</v>
      </c>
      <c r="U328" s="152" t="str">
        <f t="shared" si="39"/>
        <v>N/A</v>
      </c>
      <c r="V328" s="153" t="str">
        <f t="shared" si="40"/>
        <v>N/A</v>
      </c>
      <c r="W328" s="147" t="str" cm="1">
        <f t="array" ref="W328">IFERROR(INDEX($I$9:$I$54,MATCH($E328,$A$9:$A$54,0),0),"N/A")</f>
        <v>N/A</v>
      </c>
      <c r="X328" s="147" t="str" cm="1">
        <f t="array" ref="X328">IFERROR(INDEX($J$9:$J$54,MATCH($E328,$A$9:$A$54,0),0),"N/A")</f>
        <v>N/A</v>
      </c>
      <c r="Y328" s="152" t="str">
        <f t="shared" si="41"/>
        <v>N/A</v>
      </c>
      <c r="Z328" s="153" t="str">
        <f t="shared" si="42"/>
        <v>N/A</v>
      </c>
      <c r="AA328" s="70" t="str">
        <f>IFERROR(VLOOKUP('Input 1 - Schedule 1'!N275,'Input 1 - Schedule 1'!$I$7:$L$1009,4,FALSE),"")</f>
        <v/>
      </c>
      <c r="AB328" s="70"/>
      <c r="AS328" s="84" t="s">
        <v>20</v>
      </c>
    </row>
    <row r="329" spans="1:45" x14ac:dyDescent="0.3">
      <c r="A329" s="93">
        <f t="shared" si="47"/>
        <v>267</v>
      </c>
      <c r="B329" s="145">
        <f>'Input 2 - Inventory'!C274</f>
        <v>0</v>
      </c>
      <c r="C329" s="146">
        <f>'Input 1 - Schedule 1'!G276</f>
        <v>0</v>
      </c>
      <c r="D329" s="146" t="str">
        <f>IF(OR(LEFT(E329,5)= "Asset",LEFT(E329,5)="Other"),"N/A",'Input 1 - Schedule 1'!G276 &amp; " (Ins/Bank)")</f>
        <v>0 (Ins/Bank)</v>
      </c>
      <c r="E329" s="147">
        <f>'Input 2 - Inventory'!F274</f>
        <v>0</v>
      </c>
      <c r="F329" s="148" t="str">
        <f>'Input 2 - Inventory'!W274</f>
        <v/>
      </c>
      <c r="G329" s="148">
        <f>'Input 2 - Inventory'!R274</f>
        <v>0</v>
      </c>
      <c r="H329" s="148">
        <f>'Input 2 - Inventory'!AH274</f>
        <v>0</v>
      </c>
      <c r="I329" s="149">
        <f>'Input 2 - Inventory'!L274</f>
        <v>0</v>
      </c>
      <c r="J329" s="150">
        <f>'Input 2 - Inventory'!AB274</f>
        <v>0</v>
      </c>
      <c r="K329" s="147" t="str" cm="1">
        <f t="array" ref="K329">IFERROR(INDEX($C$9:$C$54,MATCH($E329,$A$9:$A$54,0),0),"N/A")</f>
        <v>N/A</v>
      </c>
      <c r="L329" s="151" t="str" cm="1">
        <f t="array" ref="L329">IFERROR(INDEX($D$9:$D$54,MATCH($E329,$A$9:$A$54,0),0),"N/A")</f>
        <v>N/A</v>
      </c>
      <c r="M329" s="152" t="str">
        <f t="shared" si="43"/>
        <v>N/A</v>
      </c>
      <c r="N329" s="153" t="str">
        <f t="shared" si="44"/>
        <v>N/A</v>
      </c>
      <c r="O329" s="147" t="str" cm="1">
        <f t="array" ref="O329">IFERROR(INDEX($E$9:$E$54,MATCH($E329,$A$9:$A$54,0),0),"N/A")</f>
        <v>N/A</v>
      </c>
      <c r="P329" s="151" t="str" cm="1">
        <f t="array" ref="P329">IFERROR(INDEX($F$9:$F$54,MATCH($E329,$A$9:$A$54,0),0),"N/A")</f>
        <v>N/A</v>
      </c>
      <c r="Q329" s="152" t="str">
        <f t="shared" si="45"/>
        <v>N/A</v>
      </c>
      <c r="R329" s="153" t="str">
        <f t="shared" si="46"/>
        <v>N/A</v>
      </c>
      <c r="S329" s="147" t="str" cm="1">
        <f t="array" ref="S329">IFERROR(INDEX($G$9:$G$54,MATCH($E329,$A$9:$A$54,0),0),"N/A")</f>
        <v>N/A</v>
      </c>
      <c r="T329" s="151" t="str" cm="1">
        <f t="array" ref="T329">IFERROR(INDEX($H$9:$H$54,MATCH($E329,$A$9:$A$54,0),0),"N/A")</f>
        <v>N/A</v>
      </c>
      <c r="U329" s="152" t="str">
        <f t="shared" si="39"/>
        <v>N/A</v>
      </c>
      <c r="V329" s="153" t="str">
        <f t="shared" si="40"/>
        <v>N/A</v>
      </c>
      <c r="W329" s="147" t="str" cm="1">
        <f t="array" ref="W329">IFERROR(INDEX($I$9:$I$54,MATCH($E329,$A$9:$A$54,0),0),"N/A")</f>
        <v>N/A</v>
      </c>
      <c r="X329" s="147" t="str" cm="1">
        <f t="array" ref="X329">IFERROR(INDEX($J$9:$J$54,MATCH($E329,$A$9:$A$54,0),0),"N/A")</f>
        <v>N/A</v>
      </c>
      <c r="Y329" s="152" t="str">
        <f t="shared" si="41"/>
        <v>N/A</v>
      </c>
      <c r="Z329" s="153" t="str">
        <f t="shared" si="42"/>
        <v>N/A</v>
      </c>
      <c r="AA329" s="70" t="str">
        <f>IFERROR(VLOOKUP('Input 1 - Schedule 1'!N276,'Input 1 - Schedule 1'!$I$7:$L$1009,4,FALSE),"")</f>
        <v/>
      </c>
      <c r="AB329" s="70"/>
      <c r="AS329" s="84" t="s">
        <v>20</v>
      </c>
    </row>
    <row r="330" spans="1:45" x14ac:dyDescent="0.3">
      <c r="A330" s="93">
        <f t="shared" si="47"/>
        <v>268</v>
      </c>
      <c r="B330" s="145">
        <f>'Input 2 - Inventory'!C275</f>
        <v>0</v>
      </c>
      <c r="C330" s="146">
        <f>'Input 1 - Schedule 1'!G277</f>
        <v>0</v>
      </c>
      <c r="D330" s="146" t="str">
        <f>IF(OR(LEFT(E330,5)= "Asset",LEFT(E330,5)="Other"),"N/A",'Input 1 - Schedule 1'!G277 &amp; " (Ins/Bank)")</f>
        <v>0 (Ins/Bank)</v>
      </c>
      <c r="E330" s="147">
        <f>'Input 2 - Inventory'!F275</f>
        <v>0</v>
      </c>
      <c r="F330" s="148" t="str">
        <f>'Input 2 - Inventory'!W275</f>
        <v/>
      </c>
      <c r="G330" s="148">
        <f>'Input 2 - Inventory'!R275</f>
        <v>0</v>
      </c>
      <c r="H330" s="148">
        <f>'Input 2 - Inventory'!AH275</f>
        <v>0</v>
      </c>
      <c r="I330" s="149">
        <f>'Input 2 - Inventory'!L275</f>
        <v>0</v>
      </c>
      <c r="J330" s="150">
        <f>'Input 2 - Inventory'!AB275</f>
        <v>0</v>
      </c>
      <c r="K330" s="147" t="str" cm="1">
        <f t="array" ref="K330">IFERROR(INDEX($C$9:$C$54,MATCH($E330,$A$9:$A$54,0),0),"N/A")</f>
        <v>N/A</v>
      </c>
      <c r="L330" s="151" t="str" cm="1">
        <f t="array" ref="L330">IFERROR(INDEX($D$9:$D$54,MATCH($E330,$A$9:$A$54,0),0),"N/A")</f>
        <v>N/A</v>
      </c>
      <c r="M330" s="152" t="str">
        <f t="shared" si="43"/>
        <v>N/A</v>
      </c>
      <c r="N330" s="153" t="str">
        <f t="shared" si="44"/>
        <v>N/A</v>
      </c>
      <c r="O330" s="147" t="str" cm="1">
        <f t="array" ref="O330">IFERROR(INDEX($E$9:$E$54,MATCH($E330,$A$9:$A$54,0),0),"N/A")</f>
        <v>N/A</v>
      </c>
      <c r="P330" s="151" t="str" cm="1">
        <f t="array" ref="P330">IFERROR(INDEX($F$9:$F$54,MATCH($E330,$A$9:$A$54,0),0),"N/A")</f>
        <v>N/A</v>
      </c>
      <c r="Q330" s="152" t="str">
        <f t="shared" si="45"/>
        <v>N/A</v>
      </c>
      <c r="R330" s="153" t="str">
        <f t="shared" si="46"/>
        <v>N/A</v>
      </c>
      <c r="S330" s="147" t="str" cm="1">
        <f t="array" ref="S330">IFERROR(INDEX($G$9:$G$54,MATCH($E330,$A$9:$A$54,0),0),"N/A")</f>
        <v>N/A</v>
      </c>
      <c r="T330" s="151" t="str" cm="1">
        <f t="array" ref="T330">IFERROR(INDEX($H$9:$H$54,MATCH($E330,$A$9:$A$54,0),0),"N/A")</f>
        <v>N/A</v>
      </c>
      <c r="U330" s="152" t="str">
        <f t="shared" si="39"/>
        <v>N/A</v>
      </c>
      <c r="V330" s="153" t="str">
        <f t="shared" si="40"/>
        <v>N/A</v>
      </c>
      <c r="W330" s="147" t="str" cm="1">
        <f t="array" ref="W330">IFERROR(INDEX($I$9:$I$54,MATCH($E330,$A$9:$A$54,0),0),"N/A")</f>
        <v>N/A</v>
      </c>
      <c r="X330" s="147" t="str" cm="1">
        <f t="array" ref="X330">IFERROR(INDEX($J$9:$J$54,MATCH($E330,$A$9:$A$54,0),0),"N/A")</f>
        <v>N/A</v>
      </c>
      <c r="Y330" s="152" t="str">
        <f t="shared" si="41"/>
        <v>N/A</v>
      </c>
      <c r="Z330" s="153" t="str">
        <f t="shared" si="42"/>
        <v>N/A</v>
      </c>
      <c r="AA330" s="70" t="str">
        <f>IFERROR(VLOOKUP('Input 1 - Schedule 1'!N277,'Input 1 - Schedule 1'!$I$7:$L$1009,4,FALSE),"")</f>
        <v/>
      </c>
      <c r="AB330" s="70"/>
      <c r="AS330" s="84" t="s">
        <v>20</v>
      </c>
    </row>
    <row r="331" spans="1:45" x14ac:dyDescent="0.3">
      <c r="A331" s="93">
        <f t="shared" si="47"/>
        <v>269</v>
      </c>
      <c r="B331" s="145">
        <f>'Input 2 - Inventory'!C276</f>
        <v>0</v>
      </c>
      <c r="C331" s="146">
        <f>'Input 1 - Schedule 1'!G278</f>
        <v>0</v>
      </c>
      <c r="D331" s="146" t="str">
        <f>IF(OR(LEFT(E331,5)= "Asset",LEFT(E331,5)="Other"),"N/A",'Input 1 - Schedule 1'!G278 &amp; " (Ins/Bank)")</f>
        <v>0 (Ins/Bank)</v>
      </c>
      <c r="E331" s="147">
        <f>'Input 2 - Inventory'!F276</f>
        <v>0</v>
      </c>
      <c r="F331" s="148" t="str">
        <f>'Input 2 - Inventory'!W276</f>
        <v/>
      </c>
      <c r="G331" s="148">
        <f>'Input 2 - Inventory'!R276</f>
        <v>0</v>
      </c>
      <c r="H331" s="148">
        <f>'Input 2 - Inventory'!AH276</f>
        <v>0</v>
      </c>
      <c r="I331" s="149">
        <f>'Input 2 - Inventory'!L276</f>
        <v>0</v>
      </c>
      <c r="J331" s="150">
        <f>'Input 2 - Inventory'!AB276</f>
        <v>0</v>
      </c>
      <c r="K331" s="147" t="str" cm="1">
        <f t="array" ref="K331">IFERROR(INDEX($C$9:$C$54,MATCH($E331,$A$9:$A$54,0),0),"N/A")</f>
        <v>N/A</v>
      </c>
      <c r="L331" s="151" t="str" cm="1">
        <f t="array" ref="L331">IFERROR(INDEX($D$9:$D$54,MATCH($E331,$A$9:$A$54,0),0),"N/A")</f>
        <v>N/A</v>
      </c>
      <c r="M331" s="152" t="str">
        <f t="shared" si="43"/>
        <v>N/A</v>
      </c>
      <c r="N331" s="153" t="str">
        <f t="shared" si="44"/>
        <v>N/A</v>
      </c>
      <c r="O331" s="147" t="str" cm="1">
        <f t="array" ref="O331">IFERROR(INDEX($E$9:$E$54,MATCH($E331,$A$9:$A$54,0),0),"N/A")</f>
        <v>N/A</v>
      </c>
      <c r="P331" s="151" t="str" cm="1">
        <f t="array" ref="P331">IFERROR(INDEX($F$9:$F$54,MATCH($E331,$A$9:$A$54,0),0),"N/A")</f>
        <v>N/A</v>
      </c>
      <c r="Q331" s="152" t="str">
        <f t="shared" si="45"/>
        <v>N/A</v>
      </c>
      <c r="R331" s="153" t="str">
        <f t="shared" si="46"/>
        <v>N/A</v>
      </c>
      <c r="S331" s="147" t="str" cm="1">
        <f t="array" ref="S331">IFERROR(INDEX($G$9:$G$54,MATCH($E331,$A$9:$A$54,0),0),"N/A")</f>
        <v>N/A</v>
      </c>
      <c r="T331" s="151" t="str" cm="1">
        <f t="array" ref="T331">IFERROR(INDEX($H$9:$H$54,MATCH($E331,$A$9:$A$54,0),0),"N/A")</f>
        <v>N/A</v>
      </c>
      <c r="U331" s="152" t="str">
        <f t="shared" si="39"/>
        <v>N/A</v>
      </c>
      <c r="V331" s="153" t="str">
        <f t="shared" si="40"/>
        <v>N/A</v>
      </c>
      <c r="W331" s="147" t="str" cm="1">
        <f t="array" ref="W331">IFERROR(INDEX($I$9:$I$54,MATCH($E331,$A$9:$A$54,0),0),"N/A")</f>
        <v>N/A</v>
      </c>
      <c r="X331" s="147" t="str" cm="1">
        <f t="array" ref="X331">IFERROR(INDEX($J$9:$J$54,MATCH($E331,$A$9:$A$54,0),0),"N/A")</f>
        <v>N/A</v>
      </c>
      <c r="Y331" s="152" t="str">
        <f t="shared" si="41"/>
        <v>N/A</v>
      </c>
      <c r="Z331" s="153" t="str">
        <f t="shared" si="42"/>
        <v>N/A</v>
      </c>
      <c r="AA331" s="70" t="str">
        <f>IFERROR(VLOOKUP('Input 1 - Schedule 1'!N278,'Input 1 - Schedule 1'!$I$7:$L$1009,4,FALSE),"")</f>
        <v/>
      </c>
      <c r="AB331" s="70"/>
      <c r="AS331" s="84" t="s">
        <v>20</v>
      </c>
    </row>
    <row r="332" spans="1:45" x14ac:dyDescent="0.3">
      <c r="A332" s="93">
        <f t="shared" si="47"/>
        <v>270</v>
      </c>
      <c r="B332" s="145">
        <f>'Input 2 - Inventory'!C277</f>
        <v>0</v>
      </c>
      <c r="C332" s="146">
        <f>'Input 1 - Schedule 1'!G279</f>
        <v>0</v>
      </c>
      <c r="D332" s="146" t="str">
        <f>IF(OR(LEFT(E332,5)= "Asset",LEFT(E332,5)="Other"),"N/A",'Input 1 - Schedule 1'!G279 &amp; " (Ins/Bank)")</f>
        <v>0 (Ins/Bank)</v>
      </c>
      <c r="E332" s="147">
        <f>'Input 2 - Inventory'!F277</f>
        <v>0</v>
      </c>
      <c r="F332" s="148" t="str">
        <f>'Input 2 - Inventory'!W277</f>
        <v/>
      </c>
      <c r="G332" s="148">
        <f>'Input 2 - Inventory'!R277</f>
        <v>0</v>
      </c>
      <c r="H332" s="148">
        <f>'Input 2 - Inventory'!AH277</f>
        <v>0</v>
      </c>
      <c r="I332" s="149">
        <f>'Input 2 - Inventory'!L277</f>
        <v>0</v>
      </c>
      <c r="J332" s="150">
        <f>'Input 2 - Inventory'!AB277</f>
        <v>0</v>
      </c>
      <c r="K332" s="147" t="str" cm="1">
        <f t="array" ref="K332">IFERROR(INDEX($C$9:$C$54,MATCH($E332,$A$9:$A$54,0),0),"N/A")</f>
        <v>N/A</v>
      </c>
      <c r="L332" s="151" t="str" cm="1">
        <f t="array" ref="L332">IFERROR(INDEX($D$9:$D$54,MATCH($E332,$A$9:$A$54,0),0),"N/A")</f>
        <v>N/A</v>
      </c>
      <c r="M332" s="152" t="str">
        <f t="shared" si="43"/>
        <v>N/A</v>
      </c>
      <c r="N332" s="153" t="str">
        <f t="shared" si="44"/>
        <v>N/A</v>
      </c>
      <c r="O332" s="147" t="str" cm="1">
        <f t="array" ref="O332">IFERROR(INDEX($E$9:$E$54,MATCH($E332,$A$9:$A$54,0),0),"N/A")</f>
        <v>N/A</v>
      </c>
      <c r="P332" s="151" t="str" cm="1">
        <f t="array" ref="P332">IFERROR(INDEX($F$9:$F$54,MATCH($E332,$A$9:$A$54,0),0),"N/A")</f>
        <v>N/A</v>
      </c>
      <c r="Q332" s="152" t="str">
        <f t="shared" si="45"/>
        <v>N/A</v>
      </c>
      <c r="R332" s="153" t="str">
        <f t="shared" si="46"/>
        <v>N/A</v>
      </c>
      <c r="S332" s="147" t="str" cm="1">
        <f t="array" ref="S332">IFERROR(INDEX($G$9:$G$54,MATCH($E332,$A$9:$A$54,0),0),"N/A")</f>
        <v>N/A</v>
      </c>
      <c r="T332" s="151" t="str" cm="1">
        <f t="array" ref="T332">IFERROR(INDEX($H$9:$H$54,MATCH($E332,$A$9:$A$54,0),0),"N/A")</f>
        <v>N/A</v>
      </c>
      <c r="U332" s="152" t="str">
        <f t="shared" si="39"/>
        <v>N/A</v>
      </c>
      <c r="V332" s="153" t="str">
        <f t="shared" si="40"/>
        <v>N/A</v>
      </c>
      <c r="W332" s="147" t="str" cm="1">
        <f t="array" ref="W332">IFERROR(INDEX($I$9:$I$54,MATCH($E332,$A$9:$A$54,0),0),"N/A")</f>
        <v>N/A</v>
      </c>
      <c r="X332" s="147" t="str" cm="1">
        <f t="array" ref="X332">IFERROR(INDEX($J$9:$J$54,MATCH($E332,$A$9:$A$54,0),0),"N/A")</f>
        <v>N/A</v>
      </c>
      <c r="Y332" s="152" t="str">
        <f t="shared" si="41"/>
        <v>N/A</v>
      </c>
      <c r="Z332" s="153" t="str">
        <f t="shared" si="42"/>
        <v>N/A</v>
      </c>
      <c r="AA332" s="70" t="str">
        <f>IFERROR(VLOOKUP('Input 1 - Schedule 1'!N279,'Input 1 - Schedule 1'!$I$7:$L$1009,4,FALSE),"")</f>
        <v/>
      </c>
      <c r="AB332" s="70"/>
      <c r="AS332" s="84" t="s">
        <v>20</v>
      </c>
    </row>
    <row r="333" spans="1:45" x14ac:dyDescent="0.3">
      <c r="A333" s="93">
        <f t="shared" si="47"/>
        <v>271</v>
      </c>
      <c r="B333" s="145">
        <f>'Input 2 - Inventory'!C278</f>
        <v>0</v>
      </c>
      <c r="C333" s="146">
        <f>'Input 1 - Schedule 1'!G280</f>
        <v>0</v>
      </c>
      <c r="D333" s="146" t="str">
        <f>IF(OR(LEFT(E333,5)= "Asset",LEFT(E333,5)="Other"),"N/A",'Input 1 - Schedule 1'!G280 &amp; " (Ins/Bank)")</f>
        <v>0 (Ins/Bank)</v>
      </c>
      <c r="E333" s="147">
        <f>'Input 2 - Inventory'!F278</f>
        <v>0</v>
      </c>
      <c r="F333" s="148" t="str">
        <f>'Input 2 - Inventory'!W278</f>
        <v/>
      </c>
      <c r="G333" s="148">
        <f>'Input 2 - Inventory'!R278</f>
        <v>0</v>
      </c>
      <c r="H333" s="148">
        <f>'Input 2 - Inventory'!AH278</f>
        <v>0</v>
      </c>
      <c r="I333" s="149">
        <f>'Input 2 - Inventory'!L278</f>
        <v>0</v>
      </c>
      <c r="J333" s="150">
        <f>'Input 2 - Inventory'!AB278</f>
        <v>0</v>
      </c>
      <c r="K333" s="147" t="str" cm="1">
        <f t="array" ref="K333">IFERROR(INDEX($C$9:$C$54,MATCH($E333,$A$9:$A$54,0),0),"N/A")</f>
        <v>N/A</v>
      </c>
      <c r="L333" s="151" t="str" cm="1">
        <f t="array" ref="L333">IFERROR(INDEX($D$9:$D$54,MATCH($E333,$A$9:$A$54,0),0),"N/A")</f>
        <v>N/A</v>
      </c>
      <c r="M333" s="152" t="str">
        <f t="shared" si="43"/>
        <v>N/A</v>
      </c>
      <c r="N333" s="153" t="str">
        <f t="shared" si="44"/>
        <v>N/A</v>
      </c>
      <c r="O333" s="147" t="str" cm="1">
        <f t="array" ref="O333">IFERROR(INDEX($E$9:$E$54,MATCH($E333,$A$9:$A$54,0),0),"N/A")</f>
        <v>N/A</v>
      </c>
      <c r="P333" s="151" t="str" cm="1">
        <f t="array" ref="P333">IFERROR(INDEX($F$9:$F$54,MATCH($E333,$A$9:$A$54,0),0),"N/A")</f>
        <v>N/A</v>
      </c>
      <c r="Q333" s="152" t="str">
        <f t="shared" si="45"/>
        <v>N/A</v>
      </c>
      <c r="R333" s="153" t="str">
        <f t="shared" si="46"/>
        <v>N/A</v>
      </c>
      <c r="S333" s="147" t="str" cm="1">
        <f t="array" ref="S333">IFERROR(INDEX($G$9:$G$54,MATCH($E333,$A$9:$A$54,0),0),"N/A")</f>
        <v>N/A</v>
      </c>
      <c r="T333" s="151" t="str" cm="1">
        <f t="array" ref="T333">IFERROR(INDEX($H$9:$H$54,MATCH($E333,$A$9:$A$54,0),0),"N/A")</f>
        <v>N/A</v>
      </c>
      <c r="U333" s="152" t="str">
        <f t="shared" si="39"/>
        <v>N/A</v>
      </c>
      <c r="V333" s="153" t="str">
        <f t="shared" si="40"/>
        <v>N/A</v>
      </c>
      <c r="W333" s="147" t="str" cm="1">
        <f t="array" ref="W333">IFERROR(INDEX($I$9:$I$54,MATCH($E333,$A$9:$A$54,0),0),"N/A")</f>
        <v>N/A</v>
      </c>
      <c r="X333" s="147" t="str" cm="1">
        <f t="array" ref="X333">IFERROR(INDEX($J$9:$J$54,MATCH($E333,$A$9:$A$54,0),0),"N/A")</f>
        <v>N/A</v>
      </c>
      <c r="Y333" s="152" t="str">
        <f t="shared" si="41"/>
        <v>N/A</v>
      </c>
      <c r="Z333" s="153" t="str">
        <f t="shared" si="42"/>
        <v>N/A</v>
      </c>
      <c r="AA333" s="70" t="str">
        <f>IFERROR(VLOOKUP('Input 1 - Schedule 1'!N280,'Input 1 - Schedule 1'!$I$7:$L$1009,4,FALSE),"")</f>
        <v/>
      </c>
      <c r="AB333" s="70"/>
      <c r="AS333" s="84" t="s">
        <v>20</v>
      </c>
    </row>
    <row r="334" spans="1:45" x14ac:dyDescent="0.3">
      <c r="A334" s="93">
        <f t="shared" si="47"/>
        <v>272</v>
      </c>
      <c r="B334" s="145">
        <f>'Input 2 - Inventory'!C279</f>
        <v>0</v>
      </c>
      <c r="C334" s="146">
        <f>'Input 1 - Schedule 1'!G281</f>
        <v>0</v>
      </c>
      <c r="D334" s="146" t="str">
        <f>IF(OR(LEFT(E334,5)= "Asset",LEFT(E334,5)="Other"),"N/A",'Input 1 - Schedule 1'!G281 &amp; " (Ins/Bank)")</f>
        <v>0 (Ins/Bank)</v>
      </c>
      <c r="E334" s="147">
        <f>'Input 2 - Inventory'!F279</f>
        <v>0</v>
      </c>
      <c r="F334" s="148" t="str">
        <f>'Input 2 - Inventory'!W279</f>
        <v/>
      </c>
      <c r="G334" s="148">
        <f>'Input 2 - Inventory'!R279</f>
        <v>0</v>
      </c>
      <c r="H334" s="148">
        <f>'Input 2 - Inventory'!AH279</f>
        <v>0</v>
      </c>
      <c r="I334" s="149">
        <f>'Input 2 - Inventory'!L279</f>
        <v>0</v>
      </c>
      <c r="J334" s="150">
        <f>'Input 2 - Inventory'!AB279</f>
        <v>0</v>
      </c>
      <c r="K334" s="147" t="str" cm="1">
        <f t="array" ref="K334">IFERROR(INDEX($C$9:$C$54,MATCH($E334,$A$9:$A$54,0),0),"N/A")</f>
        <v>N/A</v>
      </c>
      <c r="L334" s="151" t="str" cm="1">
        <f t="array" ref="L334">IFERROR(INDEX($D$9:$D$54,MATCH($E334,$A$9:$A$54,0),0),"N/A")</f>
        <v>N/A</v>
      </c>
      <c r="M334" s="152" t="str">
        <f t="shared" si="43"/>
        <v>N/A</v>
      </c>
      <c r="N334" s="153" t="str">
        <f t="shared" si="44"/>
        <v>N/A</v>
      </c>
      <c r="O334" s="147" t="str" cm="1">
        <f t="array" ref="O334">IFERROR(INDEX($E$9:$E$54,MATCH($E334,$A$9:$A$54,0),0),"N/A")</f>
        <v>N/A</v>
      </c>
      <c r="P334" s="151" t="str" cm="1">
        <f t="array" ref="P334">IFERROR(INDEX($F$9:$F$54,MATCH($E334,$A$9:$A$54,0),0),"N/A")</f>
        <v>N/A</v>
      </c>
      <c r="Q334" s="152" t="str">
        <f t="shared" si="45"/>
        <v>N/A</v>
      </c>
      <c r="R334" s="153" t="str">
        <f t="shared" si="46"/>
        <v>N/A</v>
      </c>
      <c r="S334" s="147" t="str" cm="1">
        <f t="array" ref="S334">IFERROR(INDEX($G$9:$G$54,MATCH($E334,$A$9:$A$54,0),0),"N/A")</f>
        <v>N/A</v>
      </c>
      <c r="T334" s="151" t="str" cm="1">
        <f t="array" ref="T334">IFERROR(INDEX($H$9:$H$54,MATCH($E334,$A$9:$A$54,0),0),"N/A")</f>
        <v>N/A</v>
      </c>
      <c r="U334" s="152" t="str">
        <f t="shared" si="39"/>
        <v>N/A</v>
      </c>
      <c r="V334" s="153" t="str">
        <f t="shared" si="40"/>
        <v>N/A</v>
      </c>
      <c r="W334" s="147" t="str" cm="1">
        <f t="array" ref="W334">IFERROR(INDEX($I$9:$I$54,MATCH($E334,$A$9:$A$54,0),0),"N/A")</f>
        <v>N/A</v>
      </c>
      <c r="X334" s="147" t="str" cm="1">
        <f t="array" ref="X334">IFERROR(INDEX($J$9:$J$54,MATCH($E334,$A$9:$A$54,0),0),"N/A")</f>
        <v>N/A</v>
      </c>
      <c r="Y334" s="152" t="str">
        <f t="shared" si="41"/>
        <v>N/A</v>
      </c>
      <c r="Z334" s="153" t="str">
        <f t="shared" si="42"/>
        <v>N/A</v>
      </c>
      <c r="AA334" s="70" t="str">
        <f>IFERROR(VLOOKUP('Input 1 - Schedule 1'!N281,'Input 1 - Schedule 1'!$I$7:$L$1009,4,FALSE),"")</f>
        <v/>
      </c>
      <c r="AB334" s="70"/>
      <c r="AS334" s="84" t="s">
        <v>20</v>
      </c>
    </row>
    <row r="335" spans="1:45" x14ac:dyDescent="0.3">
      <c r="A335" s="93">
        <f t="shared" si="47"/>
        <v>273</v>
      </c>
      <c r="B335" s="145">
        <f>'Input 2 - Inventory'!C280</f>
        <v>0</v>
      </c>
      <c r="C335" s="146">
        <f>'Input 1 - Schedule 1'!G282</f>
        <v>0</v>
      </c>
      <c r="D335" s="146" t="str">
        <f>IF(OR(LEFT(E335,5)= "Asset",LEFT(E335,5)="Other"),"N/A",'Input 1 - Schedule 1'!G282 &amp; " (Ins/Bank)")</f>
        <v>0 (Ins/Bank)</v>
      </c>
      <c r="E335" s="147">
        <f>'Input 2 - Inventory'!F280</f>
        <v>0</v>
      </c>
      <c r="F335" s="148" t="str">
        <f>'Input 2 - Inventory'!W280</f>
        <v/>
      </c>
      <c r="G335" s="148">
        <f>'Input 2 - Inventory'!R280</f>
        <v>0</v>
      </c>
      <c r="H335" s="148">
        <f>'Input 2 - Inventory'!AH280</f>
        <v>0</v>
      </c>
      <c r="I335" s="149">
        <f>'Input 2 - Inventory'!L280</f>
        <v>0</v>
      </c>
      <c r="J335" s="150">
        <f>'Input 2 - Inventory'!AB280</f>
        <v>0</v>
      </c>
      <c r="K335" s="147" t="str" cm="1">
        <f t="array" ref="K335">IFERROR(INDEX($C$9:$C$54,MATCH($E335,$A$9:$A$54,0),0),"N/A")</f>
        <v>N/A</v>
      </c>
      <c r="L335" s="151" t="str" cm="1">
        <f t="array" ref="L335">IFERROR(INDEX($D$9:$D$54,MATCH($E335,$A$9:$A$54,0),0),"N/A")</f>
        <v>N/A</v>
      </c>
      <c r="M335" s="152" t="str">
        <f t="shared" si="43"/>
        <v>N/A</v>
      </c>
      <c r="N335" s="153" t="str">
        <f t="shared" si="44"/>
        <v>N/A</v>
      </c>
      <c r="O335" s="147" t="str" cm="1">
        <f t="array" ref="O335">IFERROR(INDEX($E$9:$E$54,MATCH($E335,$A$9:$A$54,0),0),"N/A")</f>
        <v>N/A</v>
      </c>
      <c r="P335" s="151" t="str" cm="1">
        <f t="array" ref="P335">IFERROR(INDEX($F$9:$F$54,MATCH($E335,$A$9:$A$54,0),0),"N/A")</f>
        <v>N/A</v>
      </c>
      <c r="Q335" s="152" t="str">
        <f t="shared" si="45"/>
        <v>N/A</v>
      </c>
      <c r="R335" s="153" t="str">
        <f t="shared" si="46"/>
        <v>N/A</v>
      </c>
      <c r="S335" s="147" t="str" cm="1">
        <f t="array" ref="S335">IFERROR(INDEX($G$9:$G$54,MATCH($E335,$A$9:$A$54,0),0),"N/A")</f>
        <v>N/A</v>
      </c>
      <c r="T335" s="151" t="str" cm="1">
        <f t="array" ref="T335">IFERROR(INDEX($H$9:$H$54,MATCH($E335,$A$9:$A$54,0),0),"N/A")</f>
        <v>N/A</v>
      </c>
      <c r="U335" s="152" t="str">
        <f t="shared" si="39"/>
        <v>N/A</v>
      </c>
      <c r="V335" s="153" t="str">
        <f t="shared" si="40"/>
        <v>N/A</v>
      </c>
      <c r="W335" s="147" t="str" cm="1">
        <f t="array" ref="W335">IFERROR(INDEX($I$9:$I$54,MATCH($E335,$A$9:$A$54,0),0),"N/A")</f>
        <v>N/A</v>
      </c>
      <c r="X335" s="147" t="str" cm="1">
        <f t="array" ref="X335">IFERROR(INDEX($J$9:$J$54,MATCH($E335,$A$9:$A$54,0),0),"N/A")</f>
        <v>N/A</v>
      </c>
      <c r="Y335" s="152" t="str">
        <f t="shared" si="41"/>
        <v>N/A</v>
      </c>
      <c r="Z335" s="153" t="str">
        <f t="shared" si="42"/>
        <v>N/A</v>
      </c>
      <c r="AA335" s="70" t="str">
        <f>IFERROR(VLOOKUP('Input 1 - Schedule 1'!N282,'Input 1 - Schedule 1'!$I$7:$L$1009,4,FALSE),"")</f>
        <v/>
      </c>
      <c r="AB335" s="70"/>
      <c r="AS335" s="84" t="s">
        <v>20</v>
      </c>
    </row>
    <row r="336" spans="1:45" x14ac:dyDescent="0.3">
      <c r="A336" s="93">
        <f t="shared" si="47"/>
        <v>274</v>
      </c>
      <c r="B336" s="145">
        <f>'Input 2 - Inventory'!C281</f>
        <v>0</v>
      </c>
      <c r="C336" s="146">
        <f>'Input 1 - Schedule 1'!G283</f>
        <v>0</v>
      </c>
      <c r="D336" s="146" t="str">
        <f>IF(OR(LEFT(E336,5)= "Asset",LEFT(E336,5)="Other"),"N/A",'Input 1 - Schedule 1'!G283 &amp; " (Ins/Bank)")</f>
        <v>0 (Ins/Bank)</v>
      </c>
      <c r="E336" s="147">
        <f>'Input 2 - Inventory'!F281</f>
        <v>0</v>
      </c>
      <c r="F336" s="148" t="str">
        <f>'Input 2 - Inventory'!W281</f>
        <v/>
      </c>
      <c r="G336" s="148">
        <f>'Input 2 - Inventory'!R281</f>
        <v>0</v>
      </c>
      <c r="H336" s="148">
        <f>'Input 2 - Inventory'!AH281</f>
        <v>0</v>
      </c>
      <c r="I336" s="149">
        <f>'Input 2 - Inventory'!L281</f>
        <v>0</v>
      </c>
      <c r="J336" s="150">
        <f>'Input 2 - Inventory'!AB281</f>
        <v>0</v>
      </c>
      <c r="K336" s="147" t="str" cm="1">
        <f t="array" ref="K336">IFERROR(INDEX($C$9:$C$54,MATCH($E336,$A$9:$A$54,0),0),"N/A")</f>
        <v>N/A</v>
      </c>
      <c r="L336" s="151" t="str" cm="1">
        <f t="array" ref="L336">IFERROR(INDEX($D$9:$D$54,MATCH($E336,$A$9:$A$54,0),0),"N/A")</f>
        <v>N/A</v>
      </c>
      <c r="M336" s="152" t="str">
        <f t="shared" si="43"/>
        <v>N/A</v>
      </c>
      <c r="N336" s="153" t="str">
        <f t="shared" si="44"/>
        <v>N/A</v>
      </c>
      <c r="O336" s="147" t="str" cm="1">
        <f t="array" ref="O336">IFERROR(INDEX($E$9:$E$54,MATCH($E336,$A$9:$A$54,0),0),"N/A")</f>
        <v>N/A</v>
      </c>
      <c r="P336" s="151" t="str" cm="1">
        <f t="array" ref="P336">IFERROR(INDEX($F$9:$F$54,MATCH($E336,$A$9:$A$54,0),0),"N/A")</f>
        <v>N/A</v>
      </c>
      <c r="Q336" s="152" t="str">
        <f t="shared" si="45"/>
        <v>N/A</v>
      </c>
      <c r="R336" s="153" t="str">
        <f t="shared" si="46"/>
        <v>N/A</v>
      </c>
      <c r="S336" s="147" t="str" cm="1">
        <f t="array" ref="S336">IFERROR(INDEX($G$9:$G$54,MATCH($E336,$A$9:$A$54,0),0),"N/A")</f>
        <v>N/A</v>
      </c>
      <c r="T336" s="151" t="str" cm="1">
        <f t="array" ref="T336">IFERROR(INDEX($H$9:$H$54,MATCH($E336,$A$9:$A$54,0),0),"N/A")</f>
        <v>N/A</v>
      </c>
      <c r="U336" s="152" t="str">
        <f t="shared" si="39"/>
        <v>N/A</v>
      </c>
      <c r="V336" s="153" t="str">
        <f t="shared" si="40"/>
        <v>N/A</v>
      </c>
      <c r="W336" s="147" t="str" cm="1">
        <f t="array" ref="W336">IFERROR(INDEX($I$9:$I$54,MATCH($E336,$A$9:$A$54,0),0),"N/A")</f>
        <v>N/A</v>
      </c>
      <c r="X336" s="147" t="str" cm="1">
        <f t="array" ref="X336">IFERROR(INDEX($J$9:$J$54,MATCH($E336,$A$9:$A$54,0),0),"N/A")</f>
        <v>N/A</v>
      </c>
      <c r="Y336" s="152" t="str">
        <f t="shared" si="41"/>
        <v>N/A</v>
      </c>
      <c r="Z336" s="153" t="str">
        <f t="shared" si="42"/>
        <v>N/A</v>
      </c>
      <c r="AA336" s="70" t="str">
        <f>IFERROR(VLOOKUP('Input 1 - Schedule 1'!N283,'Input 1 - Schedule 1'!$I$7:$L$1009,4,FALSE),"")</f>
        <v/>
      </c>
      <c r="AB336" s="70"/>
      <c r="AS336" s="84" t="s">
        <v>20</v>
      </c>
    </row>
    <row r="337" spans="1:45" x14ac:dyDescent="0.3">
      <c r="A337" s="93">
        <f t="shared" si="47"/>
        <v>275</v>
      </c>
      <c r="B337" s="145">
        <f>'Input 2 - Inventory'!C282</f>
        <v>0</v>
      </c>
      <c r="C337" s="146">
        <f>'Input 1 - Schedule 1'!G284</f>
        <v>0</v>
      </c>
      <c r="D337" s="146" t="str">
        <f>IF(OR(LEFT(E337,5)= "Asset",LEFT(E337,5)="Other"),"N/A",'Input 1 - Schedule 1'!G284 &amp; " (Ins/Bank)")</f>
        <v>0 (Ins/Bank)</v>
      </c>
      <c r="E337" s="147">
        <f>'Input 2 - Inventory'!F282</f>
        <v>0</v>
      </c>
      <c r="F337" s="148" t="str">
        <f>'Input 2 - Inventory'!W282</f>
        <v/>
      </c>
      <c r="G337" s="148">
        <f>'Input 2 - Inventory'!R282</f>
        <v>0</v>
      </c>
      <c r="H337" s="148">
        <f>'Input 2 - Inventory'!AH282</f>
        <v>0</v>
      </c>
      <c r="I337" s="149">
        <f>'Input 2 - Inventory'!L282</f>
        <v>0</v>
      </c>
      <c r="J337" s="150">
        <f>'Input 2 - Inventory'!AB282</f>
        <v>0</v>
      </c>
      <c r="K337" s="147" t="str" cm="1">
        <f t="array" ref="K337">IFERROR(INDEX($C$9:$C$54,MATCH($E337,$A$9:$A$54,0),0),"N/A")</f>
        <v>N/A</v>
      </c>
      <c r="L337" s="151" t="str" cm="1">
        <f t="array" ref="L337">IFERROR(INDEX($D$9:$D$54,MATCH($E337,$A$9:$A$54,0),0),"N/A")</f>
        <v>N/A</v>
      </c>
      <c r="M337" s="152" t="str">
        <f t="shared" si="43"/>
        <v>N/A</v>
      </c>
      <c r="N337" s="153" t="str">
        <f t="shared" si="44"/>
        <v>N/A</v>
      </c>
      <c r="O337" s="147" t="str" cm="1">
        <f t="array" ref="O337">IFERROR(INDEX($E$9:$E$54,MATCH($E337,$A$9:$A$54,0),0),"N/A")</f>
        <v>N/A</v>
      </c>
      <c r="P337" s="151" t="str" cm="1">
        <f t="array" ref="P337">IFERROR(INDEX($F$9:$F$54,MATCH($E337,$A$9:$A$54,0),0),"N/A")</f>
        <v>N/A</v>
      </c>
      <c r="Q337" s="152" t="str">
        <f t="shared" si="45"/>
        <v>N/A</v>
      </c>
      <c r="R337" s="153" t="str">
        <f t="shared" si="46"/>
        <v>N/A</v>
      </c>
      <c r="S337" s="147" t="str" cm="1">
        <f t="array" ref="S337">IFERROR(INDEX($G$9:$G$54,MATCH($E337,$A$9:$A$54,0),0),"N/A")</f>
        <v>N/A</v>
      </c>
      <c r="T337" s="151" t="str" cm="1">
        <f t="array" ref="T337">IFERROR(INDEX($H$9:$H$54,MATCH($E337,$A$9:$A$54,0),0),"N/A")</f>
        <v>N/A</v>
      </c>
      <c r="U337" s="152" t="str">
        <f t="shared" si="39"/>
        <v>N/A</v>
      </c>
      <c r="V337" s="153" t="str">
        <f t="shared" si="40"/>
        <v>N/A</v>
      </c>
      <c r="W337" s="147" t="str" cm="1">
        <f t="array" ref="W337">IFERROR(INDEX($I$9:$I$54,MATCH($E337,$A$9:$A$54,0),0),"N/A")</f>
        <v>N/A</v>
      </c>
      <c r="X337" s="147" t="str" cm="1">
        <f t="array" ref="X337">IFERROR(INDEX($J$9:$J$54,MATCH($E337,$A$9:$A$54,0),0),"N/A")</f>
        <v>N/A</v>
      </c>
      <c r="Y337" s="152" t="str">
        <f t="shared" si="41"/>
        <v>N/A</v>
      </c>
      <c r="Z337" s="153" t="str">
        <f t="shared" si="42"/>
        <v>N/A</v>
      </c>
      <c r="AA337" s="70" t="str">
        <f>IFERROR(VLOOKUP('Input 1 - Schedule 1'!N284,'Input 1 - Schedule 1'!$I$7:$L$1009,4,FALSE),"")</f>
        <v/>
      </c>
      <c r="AB337" s="70"/>
      <c r="AS337" s="84" t="s">
        <v>20</v>
      </c>
    </row>
    <row r="338" spans="1:45" x14ac:dyDescent="0.3">
      <c r="A338" s="93">
        <f t="shared" si="47"/>
        <v>276</v>
      </c>
      <c r="B338" s="145">
        <f>'Input 2 - Inventory'!C283</f>
        <v>0</v>
      </c>
      <c r="C338" s="146">
        <f>'Input 1 - Schedule 1'!G285</f>
        <v>0</v>
      </c>
      <c r="D338" s="146" t="str">
        <f>IF(OR(LEFT(E338,5)= "Asset",LEFT(E338,5)="Other"),"N/A",'Input 1 - Schedule 1'!G285 &amp; " (Ins/Bank)")</f>
        <v>0 (Ins/Bank)</v>
      </c>
      <c r="E338" s="147">
        <f>'Input 2 - Inventory'!F283</f>
        <v>0</v>
      </c>
      <c r="F338" s="148" t="str">
        <f>'Input 2 - Inventory'!W283</f>
        <v/>
      </c>
      <c r="G338" s="148">
        <f>'Input 2 - Inventory'!R283</f>
        <v>0</v>
      </c>
      <c r="H338" s="148">
        <f>'Input 2 - Inventory'!AH283</f>
        <v>0</v>
      </c>
      <c r="I338" s="149">
        <f>'Input 2 - Inventory'!L283</f>
        <v>0</v>
      </c>
      <c r="J338" s="150">
        <f>'Input 2 - Inventory'!AB283</f>
        <v>0</v>
      </c>
      <c r="K338" s="147" t="str" cm="1">
        <f t="array" ref="K338">IFERROR(INDEX($C$9:$C$54,MATCH($E338,$A$9:$A$54,0),0),"N/A")</f>
        <v>N/A</v>
      </c>
      <c r="L338" s="151" t="str" cm="1">
        <f t="array" ref="L338">IFERROR(INDEX($D$9:$D$54,MATCH($E338,$A$9:$A$54,0),0),"N/A")</f>
        <v>N/A</v>
      </c>
      <c r="M338" s="152" t="str">
        <f t="shared" si="43"/>
        <v>N/A</v>
      </c>
      <c r="N338" s="153" t="str">
        <f t="shared" si="44"/>
        <v>N/A</v>
      </c>
      <c r="O338" s="147" t="str" cm="1">
        <f t="array" ref="O338">IFERROR(INDEX($E$9:$E$54,MATCH($E338,$A$9:$A$54,0),0),"N/A")</f>
        <v>N/A</v>
      </c>
      <c r="P338" s="151" t="str" cm="1">
        <f t="array" ref="P338">IFERROR(INDEX($F$9:$F$54,MATCH($E338,$A$9:$A$54,0),0),"N/A")</f>
        <v>N/A</v>
      </c>
      <c r="Q338" s="152" t="str">
        <f t="shared" si="45"/>
        <v>N/A</v>
      </c>
      <c r="R338" s="153" t="str">
        <f t="shared" si="46"/>
        <v>N/A</v>
      </c>
      <c r="S338" s="147" t="str" cm="1">
        <f t="array" ref="S338">IFERROR(INDEX($G$9:$G$54,MATCH($E338,$A$9:$A$54,0),0),"N/A")</f>
        <v>N/A</v>
      </c>
      <c r="T338" s="151" t="str" cm="1">
        <f t="array" ref="T338">IFERROR(INDEX($H$9:$H$54,MATCH($E338,$A$9:$A$54,0),0),"N/A")</f>
        <v>N/A</v>
      </c>
      <c r="U338" s="152" t="str">
        <f t="shared" si="39"/>
        <v>N/A</v>
      </c>
      <c r="V338" s="153" t="str">
        <f t="shared" si="40"/>
        <v>N/A</v>
      </c>
      <c r="W338" s="147" t="str" cm="1">
        <f t="array" ref="W338">IFERROR(INDEX($I$9:$I$54,MATCH($E338,$A$9:$A$54,0),0),"N/A")</f>
        <v>N/A</v>
      </c>
      <c r="X338" s="147" t="str" cm="1">
        <f t="array" ref="X338">IFERROR(INDEX($J$9:$J$54,MATCH($E338,$A$9:$A$54,0),0),"N/A")</f>
        <v>N/A</v>
      </c>
      <c r="Y338" s="152" t="str">
        <f t="shared" si="41"/>
        <v>N/A</v>
      </c>
      <c r="Z338" s="153" t="str">
        <f t="shared" si="42"/>
        <v>N/A</v>
      </c>
      <c r="AA338" s="70" t="str">
        <f>IFERROR(VLOOKUP('Input 1 - Schedule 1'!N285,'Input 1 - Schedule 1'!$I$7:$L$1009,4,FALSE),"")</f>
        <v/>
      </c>
      <c r="AB338" s="70"/>
      <c r="AS338" s="84" t="s">
        <v>20</v>
      </c>
    </row>
    <row r="339" spans="1:45" x14ac:dyDescent="0.3">
      <c r="A339" s="93">
        <f t="shared" si="47"/>
        <v>277</v>
      </c>
      <c r="B339" s="145">
        <f>'Input 2 - Inventory'!C284</f>
        <v>0</v>
      </c>
      <c r="C339" s="146">
        <f>'Input 1 - Schedule 1'!G286</f>
        <v>0</v>
      </c>
      <c r="D339" s="146" t="str">
        <f>IF(OR(LEFT(E339,5)= "Asset",LEFT(E339,5)="Other"),"N/A",'Input 1 - Schedule 1'!G286 &amp; " (Ins/Bank)")</f>
        <v>0 (Ins/Bank)</v>
      </c>
      <c r="E339" s="147">
        <f>'Input 2 - Inventory'!F284</f>
        <v>0</v>
      </c>
      <c r="F339" s="148" t="str">
        <f>'Input 2 - Inventory'!W284</f>
        <v/>
      </c>
      <c r="G339" s="148">
        <f>'Input 2 - Inventory'!R284</f>
        <v>0</v>
      </c>
      <c r="H339" s="148">
        <f>'Input 2 - Inventory'!AH284</f>
        <v>0</v>
      </c>
      <c r="I339" s="149">
        <f>'Input 2 - Inventory'!L284</f>
        <v>0</v>
      </c>
      <c r="J339" s="150">
        <f>'Input 2 - Inventory'!AB284</f>
        <v>0</v>
      </c>
      <c r="K339" s="147" t="str" cm="1">
        <f t="array" ref="K339">IFERROR(INDEX($C$9:$C$54,MATCH($E339,$A$9:$A$54,0),0),"N/A")</f>
        <v>N/A</v>
      </c>
      <c r="L339" s="151" t="str" cm="1">
        <f t="array" ref="L339">IFERROR(INDEX($D$9:$D$54,MATCH($E339,$A$9:$A$54,0),0),"N/A")</f>
        <v>N/A</v>
      </c>
      <c r="M339" s="152" t="str">
        <f t="shared" si="43"/>
        <v>N/A</v>
      </c>
      <c r="N339" s="153" t="str">
        <f t="shared" si="44"/>
        <v>N/A</v>
      </c>
      <c r="O339" s="147" t="str" cm="1">
        <f t="array" ref="O339">IFERROR(INDEX($E$9:$E$54,MATCH($E339,$A$9:$A$54,0),0),"N/A")</f>
        <v>N/A</v>
      </c>
      <c r="P339" s="151" t="str" cm="1">
        <f t="array" ref="P339">IFERROR(INDEX($F$9:$F$54,MATCH($E339,$A$9:$A$54,0),0),"N/A")</f>
        <v>N/A</v>
      </c>
      <c r="Q339" s="152" t="str">
        <f t="shared" si="45"/>
        <v>N/A</v>
      </c>
      <c r="R339" s="153" t="str">
        <f t="shared" si="46"/>
        <v>N/A</v>
      </c>
      <c r="S339" s="147" t="str" cm="1">
        <f t="array" ref="S339">IFERROR(INDEX($G$9:$G$54,MATCH($E339,$A$9:$A$54,0),0),"N/A")</f>
        <v>N/A</v>
      </c>
      <c r="T339" s="151" t="str" cm="1">
        <f t="array" ref="T339">IFERROR(INDEX($H$9:$H$54,MATCH($E339,$A$9:$A$54,0),0),"N/A")</f>
        <v>N/A</v>
      </c>
      <c r="U339" s="152" t="str">
        <f t="shared" si="39"/>
        <v>N/A</v>
      </c>
      <c r="V339" s="153" t="str">
        <f t="shared" si="40"/>
        <v>N/A</v>
      </c>
      <c r="W339" s="147" t="str" cm="1">
        <f t="array" ref="W339">IFERROR(INDEX($I$9:$I$54,MATCH($E339,$A$9:$A$54,0),0),"N/A")</f>
        <v>N/A</v>
      </c>
      <c r="X339" s="147" t="str" cm="1">
        <f t="array" ref="X339">IFERROR(INDEX($J$9:$J$54,MATCH($E339,$A$9:$A$54,0),0),"N/A")</f>
        <v>N/A</v>
      </c>
      <c r="Y339" s="152" t="str">
        <f t="shared" si="41"/>
        <v>N/A</v>
      </c>
      <c r="Z339" s="153" t="str">
        <f t="shared" si="42"/>
        <v>N/A</v>
      </c>
      <c r="AA339" s="70" t="str">
        <f>IFERROR(VLOOKUP('Input 1 - Schedule 1'!N286,'Input 1 - Schedule 1'!$I$7:$L$1009,4,FALSE),"")</f>
        <v/>
      </c>
      <c r="AB339" s="70"/>
      <c r="AS339" s="84" t="s">
        <v>20</v>
      </c>
    </row>
    <row r="340" spans="1:45" x14ac:dyDescent="0.3">
      <c r="A340" s="93">
        <f t="shared" si="47"/>
        <v>278</v>
      </c>
      <c r="B340" s="145">
        <f>'Input 2 - Inventory'!C285</f>
        <v>0</v>
      </c>
      <c r="C340" s="146">
        <f>'Input 1 - Schedule 1'!G287</f>
        <v>0</v>
      </c>
      <c r="D340" s="146" t="str">
        <f>IF(OR(LEFT(E340,5)= "Asset",LEFT(E340,5)="Other"),"N/A",'Input 1 - Schedule 1'!G287 &amp; " (Ins/Bank)")</f>
        <v>0 (Ins/Bank)</v>
      </c>
      <c r="E340" s="147">
        <f>'Input 2 - Inventory'!F285</f>
        <v>0</v>
      </c>
      <c r="F340" s="148" t="str">
        <f>'Input 2 - Inventory'!W285</f>
        <v/>
      </c>
      <c r="G340" s="148">
        <f>'Input 2 - Inventory'!R285</f>
        <v>0</v>
      </c>
      <c r="H340" s="148">
        <f>'Input 2 - Inventory'!AH285</f>
        <v>0</v>
      </c>
      <c r="I340" s="149">
        <f>'Input 2 - Inventory'!L285</f>
        <v>0</v>
      </c>
      <c r="J340" s="150">
        <f>'Input 2 - Inventory'!AB285</f>
        <v>0</v>
      </c>
      <c r="K340" s="147" t="str" cm="1">
        <f t="array" ref="K340">IFERROR(INDEX($C$9:$C$54,MATCH($E340,$A$9:$A$54,0),0),"N/A")</f>
        <v>N/A</v>
      </c>
      <c r="L340" s="151" t="str" cm="1">
        <f t="array" ref="L340">IFERROR(INDEX($D$9:$D$54,MATCH($E340,$A$9:$A$54,0),0),"N/A")</f>
        <v>N/A</v>
      </c>
      <c r="M340" s="152" t="str">
        <f t="shared" si="43"/>
        <v>N/A</v>
      </c>
      <c r="N340" s="153" t="str">
        <f t="shared" si="44"/>
        <v>N/A</v>
      </c>
      <c r="O340" s="147" t="str" cm="1">
        <f t="array" ref="O340">IFERROR(INDEX($E$9:$E$54,MATCH($E340,$A$9:$A$54,0),0),"N/A")</f>
        <v>N/A</v>
      </c>
      <c r="P340" s="151" t="str" cm="1">
        <f t="array" ref="P340">IFERROR(INDEX($F$9:$F$54,MATCH($E340,$A$9:$A$54,0),0),"N/A")</f>
        <v>N/A</v>
      </c>
      <c r="Q340" s="152" t="str">
        <f t="shared" si="45"/>
        <v>N/A</v>
      </c>
      <c r="R340" s="153" t="str">
        <f t="shared" si="46"/>
        <v>N/A</v>
      </c>
      <c r="S340" s="147" t="str" cm="1">
        <f t="array" ref="S340">IFERROR(INDEX($G$9:$G$54,MATCH($E340,$A$9:$A$54,0),0),"N/A")</f>
        <v>N/A</v>
      </c>
      <c r="T340" s="151" t="str" cm="1">
        <f t="array" ref="T340">IFERROR(INDEX($H$9:$H$54,MATCH($E340,$A$9:$A$54,0),0),"N/A")</f>
        <v>N/A</v>
      </c>
      <c r="U340" s="152" t="str">
        <f t="shared" si="39"/>
        <v>N/A</v>
      </c>
      <c r="V340" s="153" t="str">
        <f t="shared" si="40"/>
        <v>N/A</v>
      </c>
      <c r="W340" s="147" t="str" cm="1">
        <f t="array" ref="W340">IFERROR(INDEX($I$9:$I$54,MATCH($E340,$A$9:$A$54,0),0),"N/A")</f>
        <v>N/A</v>
      </c>
      <c r="X340" s="147" t="str" cm="1">
        <f t="array" ref="X340">IFERROR(INDEX($J$9:$J$54,MATCH($E340,$A$9:$A$54,0),0),"N/A")</f>
        <v>N/A</v>
      </c>
      <c r="Y340" s="152" t="str">
        <f t="shared" si="41"/>
        <v>N/A</v>
      </c>
      <c r="Z340" s="153" t="str">
        <f t="shared" si="42"/>
        <v>N/A</v>
      </c>
      <c r="AA340" s="70" t="str">
        <f>IFERROR(VLOOKUP('Input 1 - Schedule 1'!N287,'Input 1 - Schedule 1'!$I$7:$L$1009,4,FALSE),"")</f>
        <v/>
      </c>
      <c r="AB340" s="70"/>
      <c r="AS340" s="84" t="s">
        <v>20</v>
      </c>
    </row>
    <row r="341" spans="1:45" x14ac:dyDescent="0.3">
      <c r="A341" s="93">
        <f t="shared" si="47"/>
        <v>279</v>
      </c>
      <c r="B341" s="145">
        <f>'Input 2 - Inventory'!C286</f>
        <v>0</v>
      </c>
      <c r="C341" s="146">
        <f>'Input 1 - Schedule 1'!G288</f>
        <v>0</v>
      </c>
      <c r="D341" s="146" t="str">
        <f>IF(OR(LEFT(E341,5)= "Asset",LEFT(E341,5)="Other"),"N/A",'Input 1 - Schedule 1'!G288 &amp; " (Ins/Bank)")</f>
        <v>0 (Ins/Bank)</v>
      </c>
      <c r="E341" s="147">
        <f>'Input 2 - Inventory'!F286</f>
        <v>0</v>
      </c>
      <c r="F341" s="148" t="str">
        <f>'Input 2 - Inventory'!W286</f>
        <v/>
      </c>
      <c r="G341" s="148">
        <f>'Input 2 - Inventory'!R286</f>
        <v>0</v>
      </c>
      <c r="H341" s="148">
        <f>'Input 2 - Inventory'!AH286</f>
        <v>0</v>
      </c>
      <c r="I341" s="149">
        <f>'Input 2 - Inventory'!L286</f>
        <v>0</v>
      </c>
      <c r="J341" s="150">
        <f>'Input 2 - Inventory'!AB286</f>
        <v>0</v>
      </c>
      <c r="K341" s="147" t="str" cm="1">
        <f t="array" ref="K341">IFERROR(INDEX($C$9:$C$54,MATCH($E341,$A$9:$A$54,0),0),"N/A")</f>
        <v>N/A</v>
      </c>
      <c r="L341" s="151" t="str" cm="1">
        <f t="array" ref="L341">IFERROR(INDEX($D$9:$D$54,MATCH($E341,$A$9:$A$54,0),0),"N/A")</f>
        <v>N/A</v>
      </c>
      <c r="M341" s="152" t="str">
        <f t="shared" si="43"/>
        <v>N/A</v>
      </c>
      <c r="N341" s="153" t="str">
        <f t="shared" si="44"/>
        <v>N/A</v>
      </c>
      <c r="O341" s="147" t="str" cm="1">
        <f t="array" ref="O341">IFERROR(INDEX($E$9:$E$54,MATCH($E341,$A$9:$A$54,0),0),"N/A")</f>
        <v>N/A</v>
      </c>
      <c r="P341" s="151" t="str" cm="1">
        <f t="array" ref="P341">IFERROR(INDEX($F$9:$F$54,MATCH($E341,$A$9:$A$54,0),0),"N/A")</f>
        <v>N/A</v>
      </c>
      <c r="Q341" s="152" t="str">
        <f t="shared" si="45"/>
        <v>N/A</v>
      </c>
      <c r="R341" s="153" t="str">
        <f t="shared" si="46"/>
        <v>N/A</v>
      </c>
      <c r="S341" s="147" t="str" cm="1">
        <f t="array" ref="S341">IFERROR(INDEX($G$9:$G$54,MATCH($E341,$A$9:$A$54,0),0),"N/A")</f>
        <v>N/A</v>
      </c>
      <c r="T341" s="151" t="str" cm="1">
        <f t="array" ref="T341">IFERROR(INDEX($H$9:$H$54,MATCH($E341,$A$9:$A$54,0),0),"N/A")</f>
        <v>N/A</v>
      </c>
      <c r="U341" s="152" t="str">
        <f t="shared" si="39"/>
        <v>N/A</v>
      </c>
      <c r="V341" s="153" t="str">
        <f t="shared" si="40"/>
        <v>N/A</v>
      </c>
      <c r="W341" s="147" t="str" cm="1">
        <f t="array" ref="W341">IFERROR(INDEX($I$9:$I$54,MATCH($E341,$A$9:$A$54,0),0),"N/A")</f>
        <v>N/A</v>
      </c>
      <c r="X341" s="147" t="str" cm="1">
        <f t="array" ref="X341">IFERROR(INDEX($J$9:$J$54,MATCH($E341,$A$9:$A$54,0),0),"N/A")</f>
        <v>N/A</v>
      </c>
      <c r="Y341" s="152" t="str">
        <f t="shared" si="41"/>
        <v>N/A</v>
      </c>
      <c r="Z341" s="153" t="str">
        <f t="shared" si="42"/>
        <v>N/A</v>
      </c>
      <c r="AA341" s="70" t="str">
        <f>IFERROR(VLOOKUP('Input 1 - Schedule 1'!N288,'Input 1 - Schedule 1'!$I$7:$L$1009,4,FALSE),"")</f>
        <v/>
      </c>
      <c r="AB341" s="70"/>
      <c r="AS341" s="84" t="s">
        <v>20</v>
      </c>
    </row>
    <row r="342" spans="1:45" x14ac:dyDescent="0.3">
      <c r="A342" s="93">
        <f t="shared" si="47"/>
        <v>280</v>
      </c>
      <c r="B342" s="145">
        <f>'Input 2 - Inventory'!C287</f>
        <v>0</v>
      </c>
      <c r="C342" s="146">
        <f>'Input 1 - Schedule 1'!G289</f>
        <v>0</v>
      </c>
      <c r="D342" s="146" t="str">
        <f>IF(OR(LEFT(E342,5)= "Asset",LEFT(E342,5)="Other"),"N/A",'Input 1 - Schedule 1'!G289 &amp; " (Ins/Bank)")</f>
        <v>0 (Ins/Bank)</v>
      </c>
      <c r="E342" s="147">
        <f>'Input 2 - Inventory'!F287</f>
        <v>0</v>
      </c>
      <c r="F342" s="148" t="str">
        <f>'Input 2 - Inventory'!W287</f>
        <v/>
      </c>
      <c r="G342" s="148">
        <f>'Input 2 - Inventory'!R287</f>
        <v>0</v>
      </c>
      <c r="H342" s="148">
        <f>'Input 2 - Inventory'!AH287</f>
        <v>0</v>
      </c>
      <c r="I342" s="149">
        <f>'Input 2 - Inventory'!L287</f>
        <v>0</v>
      </c>
      <c r="J342" s="150">
        <f>'Input 2 - Inventory'!AB287</f>
        <v>0</v>
      </c>
      <c r="K342" s="147" t="str" cm="1">
        <f t="array" ref="K342">IFERROR(INDEX($C$9:$C$54,MATCH($E342,$A$9:$A$54,0),0),"N/A")</f>
        <v>N/A</v>
      </c>
      <c r="L342" s="151" t="str" cm="1">
        <f t="array" ref="L342">IFERROR(INDEX($D$9:$D$54,MATCH($E342,$A$9:$A$54,0),0),"N/A")</f>
        <v>N/A</v>
      </c>
      <c r="M342" s="152" t="str">
        <f t="shared" si="43"/>
        <v>N/A</v>
      </c>
      <c r="N342" s="153" t="str">
        <f t="shared" si="44"/>
        <v>N/A</v>
      </c>
      <c r="O342" s="147" t="str" cm="1">
        <f t="array" ref="O342">IFERROR(INDEX($E$9:$E$54,MATCH($E342,$A$9:$A$54,0),0),"N/A")</f>
        <v>N/A</v>
      </c>
      <c r="P342" s="151" t="str" cm="1">
        <f t="array" ref="P342">IFERROR(INDEX($F$9:$F$54,MATCH($E342,$A$9:$A$54,0),0),"N/A")</f>
        <v>N/A</v>
      </c>
      <c r="Q342" s="152" t="str">
        <f t="shared" si="45"/>
        <v>N/A</v>
      </c>
      <c r="R342" s="153" t="str">
        <f t="shared" si="46"/>
        <v>N/A</v>
      </c>
      <c r="S342" s="147" t="str" cm="1">
        <f t="array" ref="S342">IFERROR(INDEX($G$9:$G$54,MATCH($E342,$A$9:$A$54,0),0),"N/A")</f>
        <v>N/A</v>
      </c>
      <c r="T342" s="151" t="str" cm="1">
        <f t="array" ref="T342">IFERROR(INDEX($H$9:$H$54,MATCH($E342,$A$9:$A$54,0),0),"N/A")</f>
        <v>N/A</v>
      </c>
      <c r="U342" s="152" t="str">
        <f t="shared" si="39"/>
        <v>N/A</v>
      </c>
      <c r="V342" s="153" t="str">
        <f t="shared" si="40"/>
        <v>N/A</v>
      </c>
      <c r="W342" s="147" t="str" cm="1">
        <f t="array" ref="W342">IFERROR(INDEX($I$9:$I$54,MATCH($E342,$A$9:$A$54,0),0),"N/A")</f>
        <v>N/A</v>
      </c>
      <c r="X342" s="147" t="str" cm="1">
        <f t="array" ref="X342">IFERROR(INDEX($J$9:$J$54,MATCH($E342,$A$9:$A$54,0),0),"N/A")</f>
        <v>N/A</v>
      </c>
      <c r="Y342" s="152" t="str">
        <f t="shared" si="41"/>
        <v>N/A</v>
      </c>
      <c r="Z342" s="153" t="str">
        <f t="shared" si="42"/>
        <v>N/A</v>
      </c>
      <c r="AA342" s="70" t="str">
        <f>IFERROR(VLOOKUP('Input 1 - Schedule 1'!N289,'Input 1 - Schedule 1'!$I$7:$L$1009,4,FALSE),"")</f>
        <v/>
      </c>
      <c r="AB342" s="70"/>
      <c r="AS342" s="84" t="s">
        <v>20</v>
      </c>
    </row>
    <row r="343" spans="1:45" x14ac:dyDescent="0.3">
      <c r="A343" s="93">
        <f t="shared" si="47"/>
        <v>281</v>
      </c>
      <c r="B343" s="145">
        <f>'Input 2 - Inventory'!C288</f>
        <v>0</v>
      </c>
      <c r="C343" s="146">
        <f>'Input 1 - Schedule 1'!G290</f>
        <v>0</v>
      </c>
      <c r="D343" s="146" t="str">
        <f>IF(OR(LEFT(E343,5)= "Asset",LEFT(E343,5)="Other"),"N/A",'Input 1 - Schedule 1'!G290 &amp; " (Ins/Bank)")</f>
        <v>0 (Ins/Bank)</v>
      </c>
      <c r="E343" s="147">
        <f>'Input 2 - Inventory'!F288</f>
        <v>0</v>
      </c>
      <c r="F343" s="148" t="str">
        <f>'Input 2 - Inventory'!W288</f>
        <v/>
      </c>
      <c r="G343" s="148">
        <f>'Input 2 - Inventory'!R288</f>
        <v>0</v>
      </c>
      <c r="H343" s="148">
        <f>'Input 2 - Inventory'!AH288</f>
        <v>0</v>
      </c>
      <c r="I343" s="149">
        <f>'Input 2 - Inventory'!L288</f>
        <v>0</v>
      </c>
      <c r="J343" s="150">
        <f>'Input 2 - Inventory'!AB288</f>
        <v>0</v>
      </c>
      <c r="K343" s="147" t="str" cm="1">
        <f t="array" ref="K343">IFERROR(INDEX($C$9:$C$54,MATCH($E343,$A$9:$A$54,0),0),"N/A")</f>
        <v>N/A</v>
      </c>
      <c r="L343" s="151" t="str" cm="1">
        <f t="array" ref="L343">IFERROR(INDEX($D$9:$D$54,MATCH($E343,$A$9:$A$54,0),0),"N/A")</f>
        <v>N/A</v>
      </c>
      <c r="M343" s="152" t="str">
        <f t="shared" si="43"/>
        <v>N/A</v>
      </c>
      <c r="N343" s="153" t="str">
        <f t="shared" si="44"/>
        <v>N/A</v>
      </c>
      <c r="O343" s="147" t="str" cm="1">
        <f t="array" ref="O343">IFERROR(INDEX($E$9:$E$54,MATCH($E343,$A$9:$A$54,0),0),"N/A")</f>
        <v>N/A</v>
      </c>
      <c r="P343" s="151" t="str" cm="1">
        <f t="array" ref="P343">IFERROR(INDEX($F$9:$F$54,MATCH($E343,$A$9:$A$54,0),0),"N/A")</f>
        <v>N/A</v>
      </c>
      <c r="Q343" s="152" t="str">
        <f t="shared" si="45"/>
        <v>N/A</v>
      </c>
      <c r="R343" s="153" t="str">
        <f t="shared" si="46"/>
        <v>N/A</v>
      </c>
      <c r="S343" s="147" t="str" cm="1">
        <f t="array" ref="S343">IFERROR(INDEX($G$9:$G$54,MATCH($E343,$A$9:$A$54,0),0),"N/A")</f>
        <v>N/A</v>
      </c>
      <c r="T343" s="151" t="str" cm="1">
        <f t="array" ref="T343">IFERROR(INDEX($H$9:$H$54,MATCH($E343,$A$9:$A$54,0),0),"N/A")</f>
        <v>N/A</v>
      </c>
      <c r="U343" s="152" t="str">
        <f t="shared" si="39"/>
        <v>N/A</v>
      </c>
      <c r="V343" s="153" t="str">
        <f t="shared" si="40"/>
        <v>N/A</v>
      </c>
      <c r="W343" s="147" t="str" cm="1">
        <f t="array" ref="W343">IFERROR(INDEX($I$9:$I$54,MATCH($E343,$A$9:$A$54,0),0),"N/A")</f>
        <v>N/A</v>
      </c>
      <c r="X343" s="147" t="str" cm="1">
        <f t="array" ref="X343">IFERROR(INDEX($J$9:$J$54,MATCH($E343,$A$9:$A$54,0),0),"N/A")</f>
        <v>N/A</v>
      </c>
      <c r="Y343" s="152" t="str">
        <f t="shared" si="41"/>
        <v>N/A</v>
      </c>
      <c r="Z343" s="153" t="str">
        <f t="shared" si="42"/>
        <v>N/A</v>
      </c>
      <c r="AA343" s="70" t="str">
        <f>IFERROR(VLOOKUP('Input 1 - Schedule 1'!N290,'Input 1 - Schedule 1'!$I$7:$L$1009,4,FALSE),"")</f>
        <v/>
      </c>
      <c r="AB343" s="70"/>
      <c r="AS343" s="84" t="s">
        <v>20</v>
      </c>
    </row>
    <row r="344" spans="1:45" x14ac:dyDescent="0.3">
      <c r="A344" s="93">
        <f t="shared" si="47"/>
        <v>282</v>
      </c>
      <c r="B344" s="145">
        <f>'Input 2 - Inventory'!C289</f>
        <v>0</v>
      </c>
      <c r="C344" s="146">
        <f>'Input 1 - Schedule 1'!G291</f>
        <v>0</v>
      </c>
      <c r="D344" s="146" t="str">
        <f>IF(OR(LEFT(E344,5)= "Asset",LEFT(E344,5)="Other"),"N/A",'Input 1 - Schedule 1'!G291 &amp; " (Ins/Bank)")</f>
        <v>0 (Ins/Bank)</v>
      </c>
      <c r="E344" s="147">
        <f>'Input 2 - Inventory'!F289</f>
        <v>0</v>
      </c>
      <c r="F344" s="148" t="str">
        <f>'Input 2 - Inventory'!W289</f>
        <v/>
      </c>
      <c r="G344" s="148">
        <f>'Input 2 - Inventory'!R289</f>
        <v>0</v>
      </c>
      <c r="H344" s="148">
        <f>'Input 2 - Inventory'!AH289</f>
        <v>0</v>
      </c>
      <c r="I344" s="149">
        <f>'Input 2 - Inventory'!L289</f>
        <v>0</v>
      </c>
      <c r="J344" s="150">
        <f>'Input 2 - Inventory'!AB289</f>
        <v>0</v>
      </c>
      <c r="K344" s="147" t="str" cm="1">
        <f t="array" ref="K344">IFERROR(INDEX($C$9:$C$54,MATCH($E344,$A$9:$A$54,0),0),"N/A")</f>
        <v>N/A</v>
      </c>
      <c r="L344" s="151" t="str" cm="1">
        <f t="array" ref="L344">IFERROR(INDEX($D$9:$D$54,MATCH($E344,$A$9:$A$54,0),0),"N/A")</f>
        <v>N/A</v>
      </c>
      <c r="M344" s="152" t="str">
        <f t="shared" si="43"/>
        <v>N/A</v>
      </c>
      <c r="N344" s="153" t="str">
        <f t="shared" si="44"/>
        <v>N/A</v>
      </c>
      <c r="O344" s="147" t="str" cm="1">
        <f t="array" ref="O344">IFERROR(INDEX($E$9:$E$54,MATCH($E344,$A$9:$A$54,0),0),"N/A")</f>
        <v>N/A</v>
      </c>
      <c r="P344" s="151" t="str" cm="1">
        <f t="array" ref="P344">IFERROR(INDEX($F$9:$F$54,MATCH($E344,$A$9:$A$54,0),0),"N/A")</f>
        <v>N/A</v>
      </c>
      <c r="Q344" s="152" t="str">
        <f t="shared" si="45"/>
        <v>N/A</v>
      </c>
      <c r="R344" s="153" t="str">
        <f t="shared" si="46"/>
        <v>N/A</v>
      </c>
      <c r="S344" s="147" t="str" cm="1">
        <f t="array" ref="S344">IFERROR(INDEX($G$9:$G$54,MATCH($E344,$A$9:$A$54,0),0),"N/A")</f>
        <v>N/A</v>
      </c>
      <c r="T344" s="151" t="str" cm="1">
        <f t="array" ref="T344">IFERROR(INDEX($H$9:$H$54,MATCH($E344,$A$9:$A$54,0),0),"N/A")</f>
        <v>N/A</v>
      </c>
      <c r="U344" s="152" t="str">
        <f t="shared" si="39"/>
        <v>N/A</v>
      </c>
      <c r="V344" s="153" t="str">
        <f t="shared" si="40"/>
        <v>N/A</v>
      </c>
      <c r="W344" s="147" t="str" cm="1">
        <f t="array" ref="W344">IFERROR(INDEX($I$9:$I$54,MATCH($E344,$A$9:$A$54,0),0),"N/A")</f>
        <v>N/A</v>
      </c>
      <c r="X344" s="147" t="str" cm="1">
        <f t="array" ref="X344">IFERROR(INDEX($J$9:$J$54,MATCH($E344,$A$9:$A$54,0),0),"N/A")</f>
        <v>N/A</v>
      </c>
      <c r="Y344" s="152" t="str">
        <f t="shared" si="41"/>
        <v>N/A</v>
      </c>
      <c r="Z344" s="153" t="str">
        <f t="shared" si="42"/>
        <v>N/A</v>
      </c>
      <c r="AA344" s="70" t="str">
        <f>IFERROR(VLOOKUP('Input 1 - Schedule 1'!N291,'Input 1 - Schedule 1'!$I$7:$L$1009,4,FALSE),"")</f>
        <v/>
      </c>
      <c r="AB344" s="70"/>
      <c r="AS344" s="84" t="s">
        <v>20</v>
      </c>
    </row>
    <row r="345" spans="1:45" x14ac:dyDescent="0.3">
      <c r="A345" s="93">
        <f t="shared" si="47"/>
        <v>283</v>
      </c>
      <c r="B345" s="145">
        <f>'Input 2 - Inventory'!C290</f>
        <v>0</v>
      </c>
      <c r="C345" s="146">
        <f>'Input 1 - Schedule 1'!G292</f>
        <v>0</v>
      </c>
      <c r="D345" s="146" t="str">
        <f>IF(OR(LEFT(E345,5)= "Asset",LEFT(E345,5)="Other"),"N/A",'Input 1 - Schedule 1'!G292 &amp; " (Ins/Bank)")</f>
        <v>0 (Ins/Bank)</v>
      </c>
      <c r="E345" s="147">
        <f>'Input 2 - Inventory'!F290</f>
        <v>0</v>
      </c>
      <c r="F345" s="148" t="str">
        <f>'Input 2 - Inventory'!W290</f>
        <v/>
      </c>
      <c r="G345" s="148">
        <f>'Input 2 - Inventory'!R290</f>
        <v>0</v>
      </c>
      <c r="H345" s="148">
        <f>'Input 2 - Inventory'!AH290</f>
        <v>0</v>
      </c>
      <c r="I345" s="149">
        <f>'Input 2 - Inventory'!L290</f>
        <v>0</v>
      </c>
      <c r="J345" s="150">
        <f>'Input 2 - Inventory'!AB290</f>
        <v>0</v>
      </c>
      <c r="K345" s="147" t="str" cm="1">
        <f t="array" ref="K345">IFERROR(INDEX($C$9:$C$54,MATCH($E345,$A$9:$A$54,0),0),"N/A")</f>
        <v>N/A</v>
      </c>
      <c r="L345" s="151" t="str" cm="1">
        <f t="array" ref="L345">IFERROR(INDEX($D$9:$D$54,MATCH($E345,$A$9:$A$54,0),0),"N/A")</f>
        <v>N/A</v>
      </c>
      <c r="M345" s="152" t="str">
        <f t="shared" si="43"/>
        <v>N/A</v>
      </c>
      <c r="N345" s="153" t="str">
        <f t="shared" si="44"/>
        <v>N/A</v>
      </c>
      <c r="O345" s="147" t="str" cm="1">
        <f t="array" ref="O345">IFERROR(INDEX($E$9:$E$54,MATCH($E345,$A$9:$A$54,0),0),"N/A")</f>
        <v>N/A</v>
      </c>
      <c r="P345" s="151" t="str" cm="1">
        <f t="array" ref="P345">IFERROR(INDEX($F$9:$F$54,MATCH($E345,$A$9:$A$54,0),0),"N/A")</f>
        <v>N/A</v>
      </c>
      <c r="Q345" s="152" t="str">
        <f t="shared" si="45"/>
        <v>N/A</v>
      </c>
      <c r="R345" s="153" t="str">
        <f t="shared" si="46"/>
        <v>N/A</v>
      </c>
      <c r="S345" s="147" t="str" cm="1">
        <f t="array" ref="S345">IFERROR(INDEX($G$9:$G$54,MATCH($E345,$A$9:$A$54,0),0),"N/A")</f>
        <v>N/A</v>
      </c>
      <c r="T345" s="151" t="str" cm="1">
        <f t="array" ref="T345">IFERROR(INDEX($H$9:$H$54,MATCH($E345,$A$9:$A$54,0),0),"N/A")</f>
        <v>N/A</v>
      </c>
      <c r="U345" s="152" t="str">
        <f t="shared" si="39"/>
        <v>N/A</v>
      </c>
      <c r="V345" s="153" t="str">
        <f t="shared" si="40"/>
        <v>N/A</v>
      </c>
      <c r="W345" s="147" t="str" cm="1">
        <f t="array" ref="W345">IFERROR(INDEX($I$9:$I$54,MATCH($E345,$A$9:$A$54,0),0),"N/A")</f>
        <v>N/A</v>
      </c>
      <c r="X345" s="147" t="str" cm="1">
        <f t="array" ref="X345">IFERROR(INDEX($J$9:$J$54,MATCH($E345,$A$9:$A$54,0),0),"N/A")</f>
        <v>N/A</v>
      </c>
      <c r="Y345" s="152" t="str">
        <f t="shared" si="41"/>
        <v>N/A</v>
      </c>
      <c r="Z345" s="153" t="str">
        <f t="shared" si="42"/>
        <v>N/A</v>
      </c>
      <c r="AA345" s="70" t="str">
        <f>IFERROR(VLOOKUP('Input 1 - Schedule 1'!N292,'Input 1 - Schedule 1'!$I$7:$L$1009,4,FALSE),"")</f>
        <v/>
      </c>
      <c r="AB345" s="70"/>
      <c r="AS345" s="84" t="s">
        <v>20</v>
      </c>
    </row>
    <row r="346" spans="1:45" x14ac:dyDescent="0.3">
      <c r="A346" s="93">
        <f t="shared" si="47"/>
        <v>284</v>
      </c>
      <c r="B346" s="145">
        <f>'Input 2 - Inventory'!C291</f>
        <v>0</v>
      </c>
      <c r="C346" s="146">
        <f>'Input 1 - Schedule 1'!G293</f>
        <v>0</v>
      </c>
      <c r="D346" s="146" t="str">
        <f>IF(OR(LEFT(E346,5)= "Asset",LEFT(E346,5)="Other"),"N/A",'Input 1 - Schedule 1'!G293 &amp; " (Ins/Bank)")</f>
        <v>0 (Ins/Bank)</v>
      </c>
      <c r="E346" s="147">
        <f>'Input 2 - Inventory'!F291</f>
        <v>0</v>
      </c>
      <c r="F346" s="148" t="str">
        <f>'Input 2 - Inventory'!W291</f>
        <v/>
      </c>
      <c r="G346" s="148">
        <f>'Input 2 - Inventory'!R291</f>
        <v>0</v>
      </c>
      <c r="H346" s="148">
        <f>'Input 2 - Inventory'!AH291</f>
        <v>0</v>
      </c>
      <c r="I346" s="149">
        <f>'Input 2 - Inventory'!L291</f>
        <v>0</v>
      </c>
      <c r="J346" s="150">
        <f>'Input 2 - Inventory'!AB291</f>
        <v>0</v>
      </c>
      <c r="K346" s="147" t="str" cm="1">
        <f t="array" ref="K346">IFERROR(INDEX($C$9:$C$54,MATCH($E346,$A$9:$A$54,0),0),"N/A")</f>
        <v>N/A</v>
      </c>
      <c r="L346" s="151" t="str" cm="1">
        <f t="array" ref="L346">IFERROR(INDEX($D$9:$D$54,MATCH($E346,$A$9:$A$54,0),0),"N/A")</f>
        <v>N/A</v>
      </c>
      <c r="M346" s="152" t="str">
        <f t="shared" si="43"/>
        <v>N/A</v>
      </c>
      <c r="N346" s="153" t="str">
        <f t="shared" si="44"/>
        <v>N/A</v>
      </c>
      <c r="O346" s="147" t="str" cm="1">
        <f t="array" ref="O346">IFERROR(INDEX($E$9:$E$54,MATCH($E346,$A$9:$A$54,0),0),"N/A")</f>
        <v>N/A</v>
      </c>
      <c r="P346" s="151" t="str" cm="1">
        <f t="array" ref="P346">IFERROR(INDEX($F$9:$F$54,MATCH($E346,$A$9:$A$54,0),0),"N/A")</f>
        <v>N/A</v>
      </c>
      <c r="Q346" s="152" t="str">
        <f t="shared" si="45"/>
        <v>N/A</v>
      </c>
      <c r="R346" s="153" t="str">
        <f t="shared" si="46"/>
        <v>N/A</v>
      </c>
      <c r="S346" s="147" t="str" cm="1">
        <f t="array" ref="S346">IFERROR(INDEX($G$9:$G$54,MATCH($E346,$A$9:$A$54,0),0),"N/A")</f>
        <v>N/A</v>
      </c>
      <c r="T346" s="151" t="str" cm="1">
        <f t="array" ref="T346">IFERROR(INDEX($H$9:$H$54,MATCH($E346,$A$9:$A$54,0),0),"N/A")</f>
        <v>N/A</v>
      </c>
      <c r="U346" s="152" t="str">
        <f t="shared" si="39"/>
        <v>N/A</v>
      </c>
      <c r="V346" s="153" t="str">
        <f t="shared" si="40"/>
        <v>N/A</v>
      </c>
      <c r="W346" s="147" t="str" cm="1">
        <f t="array" ref="W346">IFERROR(INDEX($I$9:$I$54,MATCH($E346,$A$9:$A$54,0),0),"N/A")</f>
        <v>N/A</v>
      </c>
      <c r="X346" s="147" t="str" cm="1">
        <f t="array" ref="X346">IFERROR(INDEX($J$9:$J$54,MATCH($E346,$A$9:$A$54,0),0),"N/A")</f>
        <v>N/A</v>
      </c>
      <c r="Y346" s="152" t="str">
        <f t="shared" si="41"/>
        <v>N/A</v>
      </c>
      <c r="Z346" s="153" t="str">
        <f t="shared" si="42"/>
        <v>N/A</v>
      </c>
      <c r="AA346" s="70" t="str">
        <f>IFERROR(VLOOKUP('Input 1 - Schedule 1'!N293,'Input 1 - Schedule 1'!$I$7:$L$1009,4,FALSE),"")</f>
        <v/>
      </c>
      <c r="AB346" s="70"/>
      <c r="AS346" s="84" t="s">
        <v>20</v>
      </c>
    </row>
    <row r="347" spans="1:45" x14ac:dyDescent="0.3">
      <c r="A347" s="93">
        <f t="shared" si="47"/>
        <v>285</v>
      </c>
      <c r="B347" s="145">
        <f>'Input 2 - Inventory'!C292</f>
        <v>0</v>
      </c>
      <c r="C347" s="146">
        <f>'Input 1 - Schedule 1'!G294</f>
        <v>0</v>
      </c>
      <c r="D347" s="146" t="str">
        <f>IF(OR(LEFT(E347,5)= "Asset",LEFT(E347,5)="Other"),"N/A",'Input 1 - Schedule 1'!G294 &amp; " (Ins/Bank)")</f>
        <v>0 (Ins/Bank)</v>
      </c>
      <c r="E347" s="147">
        <f>'Input 2 - Inventory'!F292</f>
        <v>0</v>
      </c>
      <c r="F347" s="148" t="str">
        <f>'Input 2 - Inventory'!W292</f>
        <v/>
      </c>
      <c r="G347" s="148">
        <f>'Input 2 - Inventory'!R292</f>
        <v>0</v>
      </c>
      <c r="H347" s="148">
        <f>'Input 2 - Inventory'!AH292</f>
        <v>0</v>
      </c>
      <c r="I347" s="149">
        <f>'Input 2 - Inventory'!L292</f>
        <v>0</v>
      </c>
      <c r="J347" s="150">
        <f>'Input 2 - Inventory'!AB292</f>
        <v>0</v>
      </c>
      <c r="K347" s="147" t="str" cm="1">
        <f t="array" ref="K347">IFERROR(INDEX($C$9:$C$54,MATCH($E347,$A$9:$A$54,0),0),"N/A")</f>
        <v>N/A</v>
      </c>
      <c r="L347" s="151" t="str" cm="1">
        <f t="array" ref="L347">IFERROR(INDEX($D$9:$D$54,MATCH($E347,$A$9:$A$54,0),0),"N/A")</f>
        <v>N/A</v>
      </c>
      <c r="M347" s="152" t="str">
        <f t="shared" si="43"/>
        <v>N/A</v>
      </c>
      <c r="N347" s="153" t="str">
        <f t="shared" si="44"/>
        <v>N/A</v>
      </c>
      <c r="O347" s="147" t="str" cm="1">
        <f t="array" ref="O347">IFERROR(INDEX($E$9:$E$54,MATCH($E347,$A$9:$A$54,0),0),"N/A")</f>
        <v>N/A</v>
      </c>
      <c r="P347" s="151" t="str" cm="1">
        <f t="array" ref="P347">IFERROR(INDEX($F$9:$F$54,MATCH($E347,$A$9:$A$54,0),0),"N/A")</f>
        <v>N/A</v>
      </c>
      <c r="Q347" s="152" t="str">
        <f t="shared" si="45"/>
        <v>N/A</v>
      </c>
      <c r="R347" s="153" t="str">
        <f t="shared" si="46"/>
        <v>N/A</v>
      </c>
      <c r="S347" s="147" t="str" cm="1">
        <f t="array" ref="S347">IFERROR(INDEX($G$9:$G$54,MATCH($E347,$A$9:$A$54,0),0),"N/A")</f>
        <v>N/A</v>
      </c>
      <c r="T347" s="151" t="str" cm="1">
        <f t="array" ref="T347">IFERROR(INDEX($H$9:$H$54,MATCH($E347,$A$9:$A$54,0),0),"N/A")</f>
        <v>N/A</v>
      </c>
      <c r="U347" s="152" t="str">
        <f t="shared" si="39"/>
        <v>N/A</v>
      </c>
      <c r="V347" s="153" t="str">
        <f t="shared" si="40"/>
        <v>N/A</v>
      </c>
      <c r="W347" s="147" t="str" cm="1">
        <f t="array" ref="W347">IFERROR(INDEX($I$9:$I$54,MATCH($E347,$A$9:$A$54,0),0),"N/A")</f>
        <v>N/A</v>
      </c>
      <c r="X347" s="147" t="str" cm="1">
        <f t="array" ref="X347">IFERROR(INDEX($J$9:$J$54,MATCH($E347,$A$9:$A$54,0),0),"N/A")</f>
        <v>N/A</v>
      </c>
      <c r="Y347" s="152" t="str">
        <f t="shared" si="41"/>
        <v>N/A</v>
      </c>
      <c r="Z347" s="153" t="str">
        <f t="shared" si="42"/>
        <v>N/A</v>
      </c>
      <c r="AA347" s="70" t="str">
        <f>IFERROR(VLOOKUP('Input 1 - Schedule 1'!N294,'Input 1 - Schedule 1'!$I$7:$L$1009,4,FALSE),"")</f>
        <v/>
      </c>
      <c r="AB347" s="70"/>
      <c r="AS347" s="84" t="s">
        <v>20</v>
      </c>
    </row>
    <row r="348" spans="1:45" x14ac:dyDescent="0.3">
      <c r="A348" s="93">
        <f t="shared" si="47"/>
        <v>286</v>
      </c>
      <c r="B348" s="145">
        <f>'Input 2 - Inventory'!C293</f>
        <v>0</v>
      </c>
      <c r="C348" s="146">
        <f>'Input 1 - Schedule 1'!G295</f>
        <v>0</v>
      </c>
      <c r="D348" s="146" t="str">
        <f>IF(OR(LEFT(E348,5)= "Asset",LEFT(E348,5)="Other"),"N/A",'Input 1 - Schedule 1'!G295 &amp; " (Ins/Bank)")</f>
        <v>0 (Ins/Bank)</v>
      </c>
      <c r="E348" s="147">
        <f>'Input 2 - Inventory'!F293</f>
        <v>0</v>
      </c>
      <c r="F348" s="148" t="str">
        <f>'Input 2 - Inventory'!W293</f>
        <v/>
      </c>
      <c r="G348" s="148">
        <f>'Input 2 - Inventory'!R293</f>
        <v>0</v>
      </c>
      <c r="H348" s="148">
        <f>'Input 2 - Inventory'!AH293</f>
        <v>0</v>
      </c>
      <c r="I348" s="149">
        <f>'Input 2 - Inventory'!L293</f>
        <v>0</v>
      </c>
      <c r="J348" s="150">
        <f>'Input 2 - Inventory'!AB293</f>
        <v>0</v>
      </c>
      <c r="K348" s="147" t="str" cm="1">
        <f t="array" ref="K348">IFERROR(INDEX($C$9:$C$54,MATCH($E348,$A$9:$A$54,0),0),"N/A")</f>
        <v>N/A</v>
      </c>
      <c r="L348" s="151" t="str" cm="1">
        <f t="array" ref="L348">IFERROR(INDEX($D$9:$D$54,MATCH($E348,$A$9:$A$54,0),0),"N/A")</f>
        <v>N/A</v>
      </c>
      <c r="M348" s="152" t="str">
        <f t="shared" si="43"/>
        <v>N/A</v>
      </c>
      <c r="N348" s="153" t="str">
        <f t="shared" si="44"/>
        <v>N/A</v>
      </c>
      <c r="O348" s="147" t="str" cm="1">
        <f t="array" ref="O348">IFERROR(INDEX($E$9:$E$54,MATCH($E348,$A$9:$A$54,0),0),"N/A")</f>
        <v>N/A</v>
      </c>
      <c r="P348" s="151" t="str" cm="1">
        <f t="array" ref="P348">IFERROR(INDEX($F$9:$F$54,MATCH($E348,$A$9:$A$54,0),0),"N/A")</f>
        <v>N/A</v>
      </c>
      <c r="Q348" s="152" t="str">
        <f t="shared" si="45"/>
        <v>N/A</v>
      </c>
      <c r="R348" s="153" t="str">
        <f t="shared" si="46"/>
        <v>N/A</v>
      </c>
      <c r="S348" s="147" t="str" cm="1">
        <f t="array" ref="S348">IFERROR(INDEX($G$9:$G$54,MATCH($E348,$A$9:$A$54,0),0),"N/A")</f>
        <v>N/A</v>
      </c>
      <c r="T348" s="151" t="str" cm="1">
        <f t="array" ref="T348">IFERROR(INDEX($H$9:$H$54,MATCH($E348,$A$9:$A$54,0),0),"N/A")</f>
        <v>N/A</v>
      </c>
      <c r="U348" s="152" t="str">
        <f t="shared" si="39"/>
        <v>N/A</v>
      </c>
      <c r="V348" s="153" t="str">
        <f t="shared" si="40"/>
        <v>N/A</v>
      </c>
      <c r="W348" s="147" t="str" cm="1">
        <f t="array" ref="W348">IFERROR(INDEX($I$9:$I$54,MATCH($E348,$A$9:$A$54,0),0),"N/A")</f>
        <v>N/A</v>
      </c>
      <c r="X348" s="147" t="str" cm="1">
        <f t="array" ref="X348">IFERROR(INDEX($J$9:$J$54,MATCH($E348,$A$9:$A$54,0),0),"N/A")</f>
        <v>N/A</v>
      </c>
      <c r="Y348" s="152" t="str">
        <f t="shared" si="41"/>
        <v>N/A</v>
      </c>
      <c r="Z348" s="153" t="str">
        <f t="shared" si="42"/>
        <v>N/A</v>
      </c>
      <c r="AA348" s="70" t="str">
        <f>IFERROR(VLOOKUP('Input 1 - Schedule 1'!N295,'Input 1 - Schedule 1'!$I$7:$L$1009,4,FALSE),"")</f>
        <v/>
      </c>
      <c r="AB348" s="70"/>
      <c r="AS348" s="84" t="s">
        <v>20</v>
      </c>
    </row>
    <row r="349" spans="1:45" x14ac:dyDescent="0.3">
      <c r="A349" s="93">
        <f t="shared" si="47"/>
        <v>287</v>
      </c>
      <c r="B349" s="145">
        <f>'Input 2 - Inventory'!C294</f>
        <v>0</v>
      </c>
      <c r="C349" s="146">
        <f>'Input 1 - Schedule 1'!G296</f>
        <v>0</v>
      </c>
      <c r="D349" s="146" t="str">
        <f>IF(OR(LEFT(E349,5)= "Asset",LEFT(E349,5)="Other"),"N/A",'Input 1 - Schedule 1'!G296 &amp; " (Ins/Bank)")</f>
        <v>0 (Ins/Bank)</v>
      </c>
      <c r="E349" s="147">
        <f>'Input 2 - Inventory'!F294</f>
        <v>0</v>
      </c>
      <c r="F349" s="148" t="str">
        <f>'Input 2 - Inventory'!W294</f>
        <v/>
      </c>
      <c r="G349" s="148">
        <f>'Input 2 - Inventory'!R294</f>
        <v>0</v>
      </c>
      <c r="H349" s="148">
        <f>'Input 2 - Inventory'!AH294</f>
        <v>0</v>
      </c>
      <c r="I349" s="149">
        <f>'Input 2 - Inventory'!L294</f>
        <v>0</v>
      </c>
      <c r="J349" s="150">
        <f>'Input 2 - Inventory'!AB294</f>
        <v>0</v>
      </c>
      <c r="K349" s="147" t="str" cm="1">
        <f t="array" ref="K349">IFERROR(INDEX($C$9:$C$54,MATCH($E349,$A$9:$A$54,0),0),"N/A")</f>
        <v>N/A</v>
      </c>
      <c r="L349" s="151" t="str" cm="1">
        <f t="array" ref="L349">IFERROR(INDEX($D$9:$D$54,MATCH($E349,$A$9:$A$54,0),0),"N/A")</f>
        <v>N/A</v>
      </c>
      <c r="M349" s="152" t="str">
        <f t="shared" si="43"/>
        <v>N/A</v>
      </c>
      <c r="N349" s="153" t="str">
        <f t="shared" si="44"/>
        <v>N/A</v>
      </c>
      <c r="O349" s="147" t="str" cm="1">
        <f t="array" ref="O349">IFERROR(INDEX($E$9:$E$54,MATCH($E349,$A$9:$A$54,0),0),"N/A")</f>
        <v>N/A</v>
      </c>
      <c r="P349" s="151" t="str" cm="1">
        <f t="array" ref="P349">IFERROR(INDEX($F$9:$F$54,MATCH($E349,$A$9:$A$54,0),0),"N/A")</f>
        <v>N/A</v>
      </c>
      <c r="Q349" s="152" t="str">
        <f t="shared" si="45"/>
        <v>N/A</v>
      </c>
      <c r="R349" s="153" t="str">
        <f t="shared" si="46"/>
        <v>N/A</v>
      </c>
      <c r="S349" s="147" t="str" cm="1">
        <f t="array" ref="S349">IFERROR(INDEX($G$9:$G$54,MATCH($E349,$A$9:$A$54,0),0),"N/A")</f>
        <v>N/A</v>
      </c>
      <c r="T349" s="151" t="str" cm="1">
        <f t="array" ref="T349">IFERROR(INDEX($H$9:$H$54,MATCH($E349,$A$9:$A$54,0),0),"N/A")</f>
        <v>N/A</v>
      </c>
      <c r="U349" s="152" t="str">
        <f t="shared" si="39"/>
        <v>N/A</v>
      </c>
      <c r="V349" s="153" t="str">
        <f t="shared" si="40"/>
        <v>N/A</v>
      </c>
      <c r="W349" s="147" t="str" cm="1">
        <f t="array" ref="W349">IFERROR(INDEX($I$9:$I$54,MATCH($E349,$A$9:$A$54,0),0),"N/A")</f>
        <v>N/A</v>
      </c>
      <c r="X349" s="147" t="str" cm="1">
        <f t="array" ref="X349">IFERROR(INDEX($J$9:$J$54,MATCH($E349,$A$9:$A$54,0),0),"N/A")</f>
        <v>N/A</v>
      </c>
      <c r="Y349" s="152" t="str">
        <f t="shared" si="41"/>
        <v>N/A</v>
      </c>
      <c r="Z349" s="153" t="str">
        <f t="shared" si="42"/>
        <v>N/A</v>
      </c>
      <c r="AA349" s="70" t="str">
        <f>IFERROR(VLOOKUP('Input 1 - Schedule 1'!N296,'Input 1 - Schedule 1'!$I$7:$L$1009,4,FALSE),"")</f>
        <v/>
      </c>
      <c r="AB349" s="70"/>
      <c r="AS349" s="84" t="s">
        <v>20</v>
      </c>
    </row>
    <row r="350" spans="1:45" x14ac:dyDescent="0.3">
      <c r="A350" s="93">
        <f t="shared" si="47"/>
        <v>288</v>
      </c>
      <c r="B350" s="145">
        <f>'Input 2 - Inventory'!C295</f>
        <v>0</v>
      </c>
      <c r="C350" s="146">
        <f>'Input 1 - Schedule 1'!G297</f>
        <v>0</v>
      </c>
      <c r="D350" s="146" t="str">
        <f>IF(OR(LEFT(E350,5)= "Asset",LEFT(E350,5)="Other"),"N/A",'Input 1 - Schedule 1'!G297 &amp; " (Ins/Bank)")</f>
        <v>0 (Ins/Bank)</v>
      </c>
      <c r="E350" s="147">
        <f>'Input 2 - Inventory'!F295</f>
        <v>0</v>
      </c>
      <c r="F350" s="148" t="str">
        <f>'Input 2 - Inventory'!W295</f>
        <v/>
      </c>
      <c r="G350" s="148">
        <f>'Input 2 - Inventory'!R295</f>
        <v>0</v>
      </c>
      <c r="H350" s="148">
        <f>'Input 2 - Inventory'!AH295</f>
        <v>0</v>
      </c>
      <c r="I350" s="149">
        <f>'Input 2 - Inventory'!L295</f>
        <v>0</v>
      </c>
      <c r="J350" s="150">
        <f>'Input 2 - Inventory'!AB295</f>
        <v>0</v>
      </c>
      <c r="K350" s="147" t="str" cm="1">
        <f t="array" ref="K350">IFERROR(INDEX($C$9:$C$54,MATCH($E350,$A$9:$A$54,0),0),"N/A")</f>
        <v>N/A</v>
      </c>
      <c r="L350" s="151" t="str" cm="1">
        <f t="array" ref="L350">IFERROR(INDEX($D$9:$D$54,MATCH($E350,$A$9:$A$54,0),0),"N/A")</f>
        <v>N/A</v>
      </c>
      <c r="M350" s="152" t="str">
        <f t="shared" si="43"/>
        <v>N/A</v>
      </c>
      <c r="N350" s="153" t="str">
        <f t="shared" si="44"/>
        <v>N/A</v>
      </c>
      <c r="O350" s="147" t="str" cm="1">
        <f t="array" ref="O350">IFERROR(INDEX($E$9:$E$54,MATCH($E350,$A$9:$A$54,0),0),"N/A")</f>
        <v>N/A</v>
      </c>
      <c r="P350" s="151" t="str" cm="1">
        <f t="array" ref="P350">IFERROR(INDEX($F$9:$F$54,MATCH($E350,$A$9:$A$54,0),0),"N/A")</f>
        <v>N/A</v>
      </c>
      <c r="Q350" s="152" t="str">
        <f t="shared" si="45"/>
        <v>N/A</v>
      </c>
      <c r="R350" s="153" t="str">
        <f t="shared" si="46"/>
        <v>N/A</v>
      </c>
      <c r="S350" s="147" t="str" cm="1">
        <f t="array" ref="S350">IFERROR(INDEX($G$9:$G$54,MATCH($E350,$A$9:$A$54,0),0),"N/A")</f>
        <v>N/A</v>
      </c>
      <c r="T350" s="151" t="str" cm="1">
        <f t="array" ref="T350">IFERROR(INDEX($H$9:$H$54,MATCH($E350,$A$9:$A$54,0),0),"N/A")</f>
        <v>N/A</v>
      </c>
      <c r="U350" s="152" t="str">
        <f t="shared" si="39"/>
        <v>N/A</v>
      </c>
      <c r="V350" s="153" t="str">
        <f t="shared" si="40"/>
        <v>N/A</v>
      </c>
      <c r="W350" s="147" t="str" cm="1">
        <f t="array" ref="W350">IFERROR(INDEX($I$9:$I$54,MATCH($E350,$A$9:$A$54,0),0),"N/A")</f>
        <v>N/A</v>
      </c>
      <c r="X350" s="147" t="str" cm="1">
        <f t="array" ref="X350">IFERROR(INDEX($J$9:$J$54,MATCH($E350,$A$9:$A$54,0),0),"N/A")</f>
        <v>N/A</v>
      </c>
      <c r="Y350" s="152" t="str">
        <f t="shared" si="41"/>
        <v>N/A</v>
      </c>
      <c r="Z350" s="153" t="str">
        <f t="shared" si="42"/>
        <v>N/A</v>
      </c>
      <c r="AA350" s="70" t="str">
        <f>IFERROR(VLOOKUP('Input 1 - Schedule 1'!N297,'Input 1 - Schedule 1'!$I$7:$L$1009,4,FALSE),"")</f>
        <v/>
      </c>
      <c r="AB350" s="70"/>
      <c r="AS350" s="84" t="s">
        <v>20</v>
      </c>
    </row>
    <row r="351" spans="1:45" x14ac:dyDescent="0.3">
      <c r="A351" s="93">
        <f t="shared" si="47"/>
        <v>289</v>
      </c>
      <c r="B351" s="145">
        <f>'Input 2 - Inventory'!C296</f>
        <v>0</v>
      </c>
      <c r="C351" s="146">
        <f>'Input 1 - Schedule 1'!G298</f>
        <v>0</v>
      </c>
      <c r="D351" s="146" t="str">
        <f>IF(OR(LEFT(E351,5)= "Asset",LEFT(E351,5)="Other"),"N/A",'Input 1 - Schedule 1'!G298 &amp; " (Ins/Bank)")</f>
        <v>0 (Ins/Bank)</v>
      </c>
      <c r="E351" s="147">
        <f>'Input 2 - Inventory'!F296</f>
        <v>0</v>
      </c>
      <c r="F351" s="148" t="str">
        <f>'Input 2 - Inventory'!W296</f>
        <v/>
      </c>
      <c r="G351" s="148">
        <f>'Input 2 - Inventory'!R296</f>
        <v>0</v>
      </c>
      <c r="H351" s="148">
        <f>'Input 2 - Inventory'!AH296</f>
        <v>0</v>
      </c>
      <c r="I351" s="149">
        <f>'Input 2 - Inventory'!L296</f>
        <v>0</v>
      </c>
      <c r="J351" s="150">
        <f>'Input 2 - Inventory'!AB296</f>
        <v>0</v>
      </c>
      <c r="K351" s="147" t="str" cm="1">
        <f t="array" ref="K351">IFERROR(INDEX($C$9:$C$54,MATCH($E351,$A$9:$A$54,0),0),"N/A")</f>
        <v>N/A</v>
      </c>
      <c r="L351" s="151" t="str" cm="1">
        <f t="array" ref="L351">IFERROR(INDEX($D$9:$D$54,MATCH($E351,$A$9:$A$54,0),0),"N/A")</f>
        <v>N/A</v>
      </c>
      <c r="M351" s="152" t="str">
        <f t="shared" si="43"/>
        <v>N/A</v>
      </c>
      <c r="N351" s="153" t="str">
        <f t="shared" si="44"/>
        <v>N/A</v>
      </c>
      <c r="O351" s="147" t="str" cm="1">
        <f t="array" ref="O351">IFERROR(INDEX($E$9:$E$54,MATCH($E351,$A$9:$A$54,0),0),"N/A")</f>
        <v>N/A</v>
      </c>
      <c r="P351" s="151" t="str" cm="1">
        <f t="array" ref="P351">IFERROR(INDEX($F$9:$F$54,MATCH($E351,$A$9:$A$54,0),0),"N/A")</f>
        <v>N/A</v>
      </c>
      <c r="Q351" s="152" t="str">
        <f t="shared" si="45"/>
        <v>N/A</v>
      </c>
      <c r="R351" s="153" t="str">
        <f t="shared" si="46"/>
        <v>N/A</v>
      </c>
      <c r="S351" s="147" t="str" cm="1">
        <f t="array" ref="S351">IFERROR(INDEX($G$9:$G$54,MATCH($E351,$A$9:$A$54,0),0),"N/A")</f>
        <v>N/A</v>
      </c>
      <c r="T351" s="151" t="str" cm="1">
        <f t="array" ref="T351">IFERROR(INDEX($H$9:$H$54,MATCH($E351,$A$9:$A$54,0),0),"N/A")</f>
        <v>N/A</v>
      </c>
      <c r="U351" s="152" t="str">
        <f t="shared" si="39"/>
        <v>N/A</v>
      </c>
      <c r="V351" s="153" t="str">
        <f t="shared" si="40"/>
        <v>N/A</v>
      </c>
      <c r="W351" s="147" t="str" cm="1">
        <f t="array" ref="W351">IFERROR(INDEX($I$9:$I$54,MATCH($E351,$A$9:$A$54,0),0),"N/A")</f>
        <v>N/A</v>
      </c>
      <c r="X351" s="147" t="str" cm="1">
        <f t="array" ref="X351">IFERROR(INDEX($J$9:$J$54,MATCH($E351,$A$9:$A$54,0),0),"N/A")</f>
        <v>N/A</v>
      </c>
      <c r="Y351" s="152" t="str">
        <f t="shared" si="41"/>
        <v>N/A</v>
      </c>
      <c r="Z351" s="153" t="str">
        <f t="shared" si="42"/>
        <v>N/A</v>
      </c>
      <c r="AA351" s="70" t="str">
        <f>IFERROR(VLOOKUP('Input 1 - Schedule 1'!N298,'Input 1 - Schedule 1'!$I$7:$L$1009,4,FALSE),"")</f>
        <v/>
      </c>
      <c r="AB351" s="70"/>
      <c r="AS351" s="84" t="s">
        <v>20</v>
      </c>
    </row>
    <row r="352" spans="1:45" x14ac:dyDescent="0.3">
      <c r="A352" s="93">
        <f t="shared" si="47"/>
        <v>290</v>
      </c>
      <c r="B352" s="145">
        <f>'Input 2 - Inventory'!C297</f>
        <v>0</v>
      </c>
      <c r="C352" s="146">
        <f>'Input 1 - Schedule 1'!G299</f>
        <v>0</v>
      </c>
      <c r="D352" s="146" t="str">
        <f>IF(OR(LEFT(E352,5)= "Asset",LEFT(E352,5)="Other"),"N/A",'Input 1 - Schedule 1'!G299 &amp; " (Ins/Bank)")</f>
        <v>0 (Ins/Bank)</v>
      </c>
      <c r="E352" s="147">
        <f>'Input 2 - Inventory'!F297</f>
        <v>0</v>
      </c>
      <c r="F352" s="148" t="str">
        <f>'Input 2 - Inventory'!W297</f>
        <v/>
      </c>
      <c r="G352" s="148">
        <f>'Input 2 - Inventory'!R297</f>
        <v>0</v>
      </c>
      <c r="H352" s="148">
        <f>'Input 2 - Inventory'!AH297</f>
        <v>0</v>
      </c>
      <c r="I352" s="149">
        <f>'Input 2 - Inventory'!L297</f>
        <v>0</v>
      </c>
      <c r="J352" s="150">
        <f>'Input 2 - Inventory'!AB297</f>
        <v>0</v>
      </c>
      <c r="K352" s="147" t="str" cm="1">
        <f t="array" ref="K352">IFERROR(INDEX($C$9:$C$54,MATCH($E352,$A$9:$A$54,0),0),"N/A")</f>
        <v>N/A</v>
      </c>
      <c r="L352" s="151" t="str" cm="1">
        <f t="array" ref="L352">IFERROR(INDEX($D$9:$D$54,MATCH($E352,$A$9:$A$54,0),0),"N/A")</f>
        <v>N/A</v>
      </c>
      <c r="M352" s="152" t="str">
        <f t="shared" si="43"/>
        <v>N/A</v>
      </c>
      <c r="N352" s="153" t="str">
        <f t="shared" si="44"/>
        <v>N/A</v>
      </c>
      <c r="O352" s="147" t="str" cm="1">
        <f t="array" ref="O352">IFERROR(INDEX($E$9:$E$54,MATCH($E352,$A$9:$A$54,0),0),"N/A")</f>
        <v>N/A</v>
      </c>
      <c r="P352" s="151" t="str" cm="1">
        <f t="array" ref="P352">IFERROR(INDEX($F$9:$F$54,MATCH($E352,$A$9:$A$54,0),0),"N/A")</f>
        <v>N/A</v>
      </c>
      <c r="Q352" s="152" t="str">
        <f t="shared" si="45"/>
        <v>N/A</v>
      </c>
      <c r="R352" s="153" t="str">
        <f t="shared" si="46"/>
        <v>N/A</v>
      </c>
      <c r="S352" s="147" t="str" cm="1">
        <f t="array" ref="S352">IFERROR(INDEX($G$9:$G$54,MATCH($E352,$A$9:$A$54,0),0),"N/A")</f>
        <v>N/A</v>
      </c>
      <c r="T352" s="151" t="str" cm="1">
        <f t="array" ref="T352">IFERROR(INDEX($H$9:$H$54,MATCH($E352,$A$9:$A$54,0),0),"N/A")</f>
        <v>N/A</v>
      </c>
      <c r="U352" s="152" t="str">
        <f t="shared" si="39"/>
        <v>N/A</v>
      </c>
      <c r="V352" s="153" t="str">
        <f t="shared" si="40"/>
        <v>N/A</v>
      </c>
      <c r="W352" s="147" t="str" cm="1">
        <f t="array" ref="W352">IFERROR(INDEX($I$9:$I$54,MATCH($E352,$A$9:$A$54,0),0),"N/A")</f>
        <v>N/A</v>
      </c>
      <c r="X352" s="147" t="str" cm="1">
        <f t="array" ref="X352">IFERROR(INDEX($J$9:$J$54,MATCH($E352,$A$9:$A$54,0),0),"N/A")</f>
        <v>N/A</v>
      </c>
      <c r="Y352" s="152" t="str">
        <f t="shared" si="41"/>
        <v>N/A</v>
      </c>
      <c r="Z352" s="153" t="str">
        <f t="shared" si="42"/>
        <v>N/A</v>
      </c>
      <c r="AA352" s="70" t="str">
        <f>IFERROR(VLOOKUP('Input 1 - Schedule 1'!N299,'Input 1 - Schedule 1'!$I$7:$L$1009,4,FALSE),"")</f>
        <v/>
      </c>
      <c r="AB352" s="70"/>
      <c r="AS352" s="84" t="s">
        <v>20</v>
      </c>
    </row>
    <row r="353" spans="1:45" x14ac:dyDescent="0.3">
      <c r="A353" s="93">
        <f t="shared" si="47"/>
        <v>291</v>
      </c>
      <c r="B353" s="145">
        <f>'Input 2 - Inventory'!C298</f>
        <v>0</v>
      </c>
      <c r="C353" s="146">
        <f>'Input 1 - Schedule 1'!G300</f>
        <v>0</v>
      </c>
      <c r="D353" s="146" t="str">
        <f>IF(OR(LEFT(E353,5)= "Asset",LEFT(E353,5)="Other"),"N/A",'Input 1 - Schedule 1'!G300 &amp; " (Ins/Bank)")</f>
        <v>0 (Ins/Bank)</v>
      </c>
      <c r="E353" s="147">
        <f>'Input 2 - Inventory'!F298</f>
        <v>0</v>
      </c>
      <c r="F353" s="148" t="str">
        <f>'Input 2 - Inventory'!W298</f>
        <v/>
      </c>
      <c r="G353" s="148">
        <f>'Input 2 - Inventory'!R298</f>
        <v>0</v>
      </c>
      <c r="H353" s="148">
        <f>'Input 2 - Inventory'!AH298</f>
        <v>0</v>
      </c>
      <c r="I353" s="149">
        <f>'Input 2 - Inventory'!L298</f>
        <v>0</v>
      </c>
      <c r="J353" s="150">
        <f>'Input 2 - Inventory'!AB298</f>
        <v>0</v>
      </c>
      <c r="K353" s="147" t="str" cm="1">
        <f t="array" ref="K353">IFERROR(INDEX($C$9:$C$54,MATCH($E353,$A$9:$A$54,0),0),"N/A")</f>
        <v>N/A</v>
      </c>
      <c r="L353" s="151" t="str" cm="1">
        <f t="array" ref="L353">IFERROR(INDEX($D$9:$D$54,MATCH($E353,$A$9:$A$54,0),0),"N/A")</f>
        <v>N/A</v>
      </c>
      <c r="M353" s="152" t="str">
        <f t="shared" si="43"/>
        <v>N/A</v>
      </c>
      <c r="N353" s="153" t="str">
        <f t="shared" si="44"/>
        <v>N/A</v>
      </c>
      <c r="O353" s="147" t="str" cm="1">
        <f t="array" ref="O353">IFERROR(INDEX($E$9:$E$54,MATCH($E353,$A$9:$A$54,0),0),"N/A")</f>
        <v>N/A</v>
      </c>
      <c r="P353" s="151" t="str" cm="1">
        <f t="array" ref="P353">IFERROR(INDEX($F$9:$F$54,MATCH($E353,$A$9:$A$54,0),0),"N/A")</f>
        <v>N/A</v>
      </c>
      <c r="Q353" s="152" t="str">
        <f t="shared" si="45"/>
        <v>N/A</v>
      </c>
      <c r="R353" s="153" t="str">
        <f t="shared" si="46"/>
        <v>N/A</v>
      </c>
      <c r="S353" s="147" t="str" cm="1">
        <f t="array" ref="S353">IFERROR(INDEX($G$9:$G$54,MATCH($E353,$A$9:$A$54,0),0),"N/A")</f>
        <v>N/A</v>
      </c>
      <c r="T353" s="151" t="str" cm="1">
        <f t="array" ref="T353">IFERROR(INDEX($H$9:$H$54,MATCH($E353,$A$9:$A$54,0),0),"N/A")</f>
        <v>N/A</v>
      </c>
      <c r="U353" s="152" t="str">
        <f t="shared" si="39"/>
        <v>N/A</v>
      </c>
      <c r="V353" s="153" t="str">
        <f t="shared" si="40"/>
        <v>N/A</v>
      </c>
      <c r="W353" s="147" t="str" cm="1">
        <f t="array" ref="W353">IFERROR(INDEX($I$9:$I$54,MATCH($E353,$A$9:$A$54,0),0),"N/A")</f>
        <v>N/A</v>
      </c>
      <c r="X353" s="147" t="str" cm="1">
        <f t="array" ref="X353">IFERROR(INDEX($J$9:$J$54,MATCH($E353,$A$9:$A$54,0),0),"N/A")</f>
        <v>N/A</v>
      </c>
      <c r="Y353" s="152" t="str">
        <f t="shared" si="41"/>
        <v>N/A</v>
      </c>
      <c r="Z353" s="153" t="str">
        <f t="shared" si="42"/>
        <v>N/A</v>
      </c>
      <c r="AA353" s="70" t="str">
        <f>IFERROR(VLOOKUP('Input 1 - Schedule 1'!N300,'Input 1 - Schedule 1'!$I$7:$L$1009,4,FALSE),"")</f>
        <v/>
      </c>
      <c r="AB353" s="70"/>
      <c r="AS353" s="84" t="s">
        <v>20</v>
      </c>
    </row>
    <row r="354" spans="1:45" x14ac:dyDescent="0.3">
      <c r="A354" s="93">
        <f t="shared" si="47"/>
        <v>292</v>
      </c>
      <c r="B354" s="145">
        <f>'Input 2 - Inventory'!C299</f>
        <v>0</v>
      </c>
      <c r="C354" s="146">
        <f>'Input 1 - Schedule 1'!G301</f>
        <v>0</v>
      </c>
      <c r="D354" s="146" t="str">
        <f>IF(OR(LEFT(E354,5)= "Asset",LEFT(E354,5)="Other"),"N/A",'Input 1 - Schedule 1'!G301 &amp; " (Ins/Bank)")</f>
        <v>0 (Ins/Bank)</v>
      </c>
      <c r="E354" s="147">
        <f>'Input 2 - Inventory'!F299</f>
        <v>0</v>
      </c>
      <c r="F354" s="148" t="str">
        <f>'Input 2 - Inventory'!W299</f>
        <v/>
      </c>
      <c r="G354" s="148">
        <f>'Input 2 - Inventory'!R299</f>
        <v>0</v>
      </c>
      <c r="H354" s="148">
        <f>'Input 2 - Inventory'!AH299</f>
        <v>0</v>
      </c>
      <c r="I354" s="149">
        <f>'Input 2 - Inventory'!L299</f>
        <v>0</v>
      </c>
      <c r="J354" s="150">
        <f>'Input 2 - Inventory'!AB299</f>
        <v>0</v>
      </c>
      <c r="K354" s="147" t="str" cm="1">
        <f t="array" ref="K354">IFERROR(INDEX($C$9:$C$54,MATCH($E354,$A$9:$A$54,0),0),"N/A")</f>
        <v>N/A</v>
      </c>
      <c r="L354" s="151" t="str" cm="1">
        <f t="array" ref="L354">IFERROR(INDEX($D$9:$D$54,MATCH($E354,$A$9:$A$54,0),0),"N/A")</f>
        <v>N/A</v>
      </c>
      <c r="M354" s="152" t="str">
        <f t="shared" si="43"/>
        <v>N/A</v>
      </c>
      <c r="N354" s="153" t="str">
        <f t="shared" si="44"/>
        <v>N/A</v>
      </c>
      <c r="O354" s="147" t="str" cm="1">
        <f t="array" ref="O354">IFERROR(INDEX($E$9:$E$54,MATCH($E354,$A$9:$A$54,0),0),"N/A")</f>
        <v>N/A</v>
      </c>
      <c r="P354" s="151" t="str" cm="1">
        <f t="array" ref="P354">IFERROR(INDEX($F$9:$F$54,MATCH($E354,$A$9:$A$54,0),0),"N/A")</f>
        <v>N/A</v>
      </c>
      <c r="Q354" s="152" t="str">
        <f t="shared" si="45"/>
        <v>N/A</v>
      </c>
      <c r="R354" s="153" t="str">
        <f t="shared" si="46"/>
        <v>N/A</v>
      </c>
      <c r="S354" s="147" t="str" cm="1">
        <f t="array" ref="S354">IFERROR(INDEX($G$9:$G$54,MATCH($E354,$A$9:$A$54,0),0),"N/A")</f>
        <v>N/A</v>
      </c>
      <c r="T354" s="151" t="str" cm="1">
        <f t="array" ref="T354">IFERROR(INDEX($H$9:$H$54,MATCH($E354,$A$9:$A$54,0),0),"N/A")</f>
        <v>N/A</v>
      </c>
      <c r="U354" s="152" t="str">
        <f t="shared" si="39"/>
        <v>N/A</v>
      </c>
      <c r="V354" s="153" t="str">
        <f t="shared" si="40"/>
        <v>N/A</v>
      </c>
      <c r="W354" s="147" t="str" cm="1">
        <f t="array" ref="W354">IFERROR(INDEX($I$9:$I$54,MATCH($E354,$A$9:$A$54,0),0),"N/A")</f>
        <v>N/A</v>
      </c>
      <c r="X354" s="147" t="str" cm="1">
        <f t="array" ref="X354">IFERROR(INDEX($J$9:$J$54,MATCH($E354,$A$9:$A$54,0),0),"N/A")</f>
        <v>N/A</v>
      </c>
      <c r="Y354" s="152" t="str">
        <f t="shared" si="41"/>
        <v>N/A</v>
      </c>
      <c r="Z354" s="153" t="str">
        <f t="shared" si="42"/>
        <v>N/A</v>
      </c>
      <c r="AA354" s="70" t="str">
        <f>IFERROR(VLOOKUP('Input 1 - Schedule 1'!N301,'Input 1 - Schedule 1'!$I$7:$L$1009,4,FALSE),"")</f>
        <v/>
      </c>
      <c r="AB354" s="70"/>
      <c r="AS354" s="84" t="s">
        <v>20</v>
      </c>
    </row>
    <row r="355" spans="1:45" x14ac:dyDescent="0.3">
      <c r="A355" s="93">
        <f t="shared" si="47"/>
        <v>293</v>
      </c>
      <c r="B355" s="145">
        <f>'Input 2 - Inventory'!C300</f>
        <v>0</v>
      </c>
      <c r="C355" s="146">
        <f>'Input 1 - Schedule 1'!G302</f>
        <v>0</v>
      </c>
      <c r="D355" s="146" t="str">
        <f>IF(OR(LEFT(E355,5)= "Asset",LEFT(E355,5)="Other"),"N/A",'Input 1 - Schedule 1'!G302 &amp; " (Ins/Bank)")</f>
        <v>0 (Ins/Bank)</v>
      </c>
      <c r="E355" s="147">
        <f>'Input 2 - Inventory'!F300</f>
        <v>0</v>
      </c>
      <c r="F355" s="148" t="str">
        <f>'Input 2 - Inventory'!W300</f>
        <v/>
      </c>
      <c r="G355" s="148">
        <f>'Input 2 - Inventory'!R300</f>
        <v>0</v>
      </c>
      <c r="H355" s="148">
        <f>'Input 2 - Inventory'!AH300</f>
        <v>0</v>
      </c>
      <c r="I355" s="149">
        <f>'Input 2 - Inventory'!L300</f>
        <v>0</v>
      </c>
      <c r="J355" s="150">
        <f>'Input 2 - Inventory'!AB300</f>
        <v>0</v>
      </c>
      <c r="K355" s="147" t="str" cm="1">
        <f t="array" ref="K355">IFERROR(INDEX($C$9:$C$54,MATCH($E355,$A$9:$A$54,0),0),"N/A")</f>
        <v>N/A</v>
      </c>
      <c r="L355" s="151" t="str" cm="1">
        <f t="array" ref="L355">IFERROR(INDEX($D$9:$D$54,MATCH($E355,$A$9:$A$54,0),0),"N/A")</f>
        <v>N/A</v>
      </c>
      <c r="M355" s="152" t="str">
        <f t="shared" si="43"/>
        <v>N/A</v>
      </c>
      <c r="N355" s="153" t="str">
        <f t="shared" si="44"/>
        <v>N/A</v>
      </c>
      <c r="O355" s="147" t="str" cm="1">
        <f t="array" ref="O355">IFERROR(INDEX($E$9:$E$54,MATCH($E355,$A$9:$A$54,0),0),"N/A")</f>
        <v>N/A</v>
      </c>
      <c r="P355" s="151" t="str" cm="1">
        <f t="array" ref="P355">IFERROR(INDEX($F$9:$F$54,MATCH($E355,$A$9:$A$54,0),0),"N/A")</f>
        <v>N/A</v>
      </c>
      <c r="Q355" s="152" t="str">
        <f t="shared" si="45"/>
        <v>N/A</v>
      </c>
      <c r="R355" s="153" t="str">
        <f t="shared" si="46"/>
        <v>N/A</v>
      </c>
      <c r="S355" s="147" t="str" cm="1">
        <f t="array" ref="S355">IFERROR(INDEX($G$9:$G$54,MATCH($E355,$A$9:$A$54,0),0),"N/A")</f>
        <v>N/A</v>
      </c>
      <c r="T355" s="151" t="str" cm="1">
        <f t="array" ref="T355">IFERROR(INDEX($H$9:$H$54,MATCH($E355,$A$9:$A$54,0),0),"N/A")</f>
        <v>N/A</v>
      </c>
      <c r="U355" s="152" t="str">
        <f t="shared" si="39"/>
        <v>N/A</v>
      </c>
      <c r="V355" s="153" t="str">
        <f t="shared" si="40"/>
        <v>N/A</v>
      </c>
      <c r="W355" s="147" t="str" cm="1">
        <f t="array" ref="W355">IFERROR(INDEX($I$9:$I$54,MATCH($E355,$A$9:$A$54,0),0),"N/A")</f>
        <v>N/A</v>
      </c>
      <c r="X355" s="147" t="str" cm="1">
        <f t="array" ref="X355">IFERROR(INDEX($J$9:$J$54,MATCH($E355,$A$9:$A$54,0),0),"N/A")</f>
        <v>N/A</v>
      </c>
      <c r="Y355" s="152" t="str">
        <f t="shared" si="41"/>
        <v>N/A</v>
      </c>
      <c r="Z355" s="153" t="str">
        <f t="shared" si="42"/>
        <v>N/A</v>
      </c>
      <c r="AA355" s="70" t="str">
        <f>IFERROR(VLOOKUP('Input 1 - Schedule 1'!N302,'Input 1 - Schedule 1'!$I$7:$L$1009,4,FALSE),"")</f>
        <v/>
      </c>
      <c r="AB355" s="70"/>
      <c r="AS355" s="84" t="s">
        <v>20</v>
      </c>
    </row>
    <row r="356" spans="1:45" x14ac:dyDescent="0.3">
      <c r="A356" s="93">
        <f t="shared" si="47"/>
        <v>294</v>
      </c>
      <c r="B356" s="145">
        <f>'Input 2 - Inventory'!C301</f>
        <v>0</v>
      </c>
      <c r="C356" s="146">
        <f>'Input 1 - Schedule 1'!G303</f>
        <v>0</v>
      </c>
      <c r="D356" s="146" t="str">
        <f>IF(OR(LEFT(E356,5)= "Asset",LEFT(E356,5)="Other"),"N/A",'Input 1 - Schedule 1'!G303 &amp; " (Ins/Bank)")</f>
        <v>0 (Ins/Bank)</v>
      </c>
      <c r="E356" s="147">
        <f>'Input 2 - Inventory'!F301</f>
        <v>0</v>
      </c>
      <c r="F356" s="148" t="str">
        <f>'Input 2 - Inventory'!W301</f>
        <v/>
      </c>
      <c r="G356" s="148">
        <f>'Input 2 - Inventory'!R301</f>
        <v>0</v>
      </c>
      <c r="H356" s="148">
        <f>'Input 2 - Inventory'!AH301</f>
        <v>0</v>
      </c>
      <c r="I356" s="149">
        <f>'Input 2 - Inventory'!L301</f>
        <v>0</v>
      </c>
      <c r="J356" s="150">
        <f>'Input 2 - Inventory'!AB301</f>
        <v>0</v>
      </c>
      <c r="K356" s="147" t="str" cm="1">
        <f t="array" ref="K356">IFERROR(INDEX($C$9:$C$54,MATCH($E356,$A$9:$A$54,0),0),"N/A")</f>
        <v>N/A</v>
      </c>
      <c r="L356" s="151" t="str" cm="1">
        <f t="array" ref="L356">IFERROR(INDEX($D$9:$D$54,MATCH($E356,$A$9:$A$54,0),0),"N/A")</f>
        <v>N/A</v>
      </c>
      <c r="M356" s="152" t="str">
        <f t="shared" si="43"/>
        <v>N/A</v>
      </c>
      <c r="N356" s="153" t="str">
        <f t="shared" si="44"/>
        <v>N/A</v>
      </c>
      <c r="O356" s="147" t="str" cm="1">
        <f t="array" ref="O356">IFERROR(INDEX($E$9:$E$54,MATCH($E356,$A$9:$A$54,0),0),"N/A")</f>
        <v>N/A</v>
      </c>
      <c r="P356" s="151" t="str" cm="1">
        <f t="array" ref="P356">IFERROR(INDEX($F$9:$F$54,MATCH($E356,$A$9:$A$54,0),0),"N/A")</f>
        <v>N/A</v>
      </c>
      <c r="Q356" s="152" t="str">
        <f t="shared" si="45"/>
        <v>N/A</v>
      </c>
      <c r="R356" s="153" t="str">
        <f t="shared" si="46"/>
        <v>N/A</v>
      </c>
      <c r="S356" s="147" t="str" cm="1">
        <f t="array" ref="S356">IFERROR(INDEX($G$9:$G$54,MATCH($E356,$A$9:$A$54,0),0),"N/A")</f>
        <v>N/A</v>
      </c>
      <c r="T356" s="151" t="str" cm="1">
        <f t="array" ref="T356">IFERROR(INDEX($H$9:$H$54,MATCH($E356,$A$9:$A$54,0),0),"N/A")</f>
        <v>N/A</v>
      </c>
      <c r="U356" s="152" t="str">
        <f t="shared" si="39"/>
        <v>N/A</v>
      </c>
      <c r="V356" s="153" t="str">
        <f t="shared" si="40"/>
        <v>N/A</v>
      </c>
      <c r="W356" s="147" t="str" cm="1">
        <f t="array" ref="W356">IFERROR(INDEX($I$9:$I$54,MATCH($E356,$A$9:$A$54,0),0),"N/A")</f>
        <v>N/A</v>
      </c>
      <c r="X356" s="147" t="str" cm="1">
        <f t="array" ref="X356">IFERROR(INDEX($J$9:$J$54,MATCH($E356,$A$9:$A$54,0),0),"N/A")</f>
        <v>N/A</v>
      </c>
      <c r="Y356" s="152" t="str">
        <f t="shared" si="41"/>
        <v>N/A</v>
      </c>
      <c r="Z356" s="153" t="str">
        <f t="shared" si="42"/>
        <v>N/A</v>
      </c>
      <c r="AA356" s="70" t="str">
        <f>IFERROR(VLOOKUP('Input 1 - Schedule 1'!N303,'Input 1 - Schedule 1'!$I$7:$L$1009,4,FALSE),"")</f>
        <v/>
      </c>
      <c r="AB356" s="70"/>
      <c r="AS356" s="84" t="s">
        <v>20</v>
      </c>
    </row>
    <row r="357" spans="1:45" x14ac:dyDescent="0.3">
      <c r="A357" s="93">
        <f t="shared" si="47"/>
        <v>295</v>
      </c>
      <c r="B357" s="145">
        <f>'Input 2 - Inventory'!C302</f>
        <v>0</v>
      </c>
      <c r="C357" s="146">
        <f>'Input 1 - Schedule 1'!G304</f>
        <v>0</v>
      </c>
      <c r="D357" s="146" t="str">
        <f>IF(OR(LEFT(E357,5)= "Asset",LEFT(E357,5)="Other"),"N/A",'Input 1 - Schedule 1'!G304 &amp; " (Ins/Bank)")</f>
        <v>0 (Ins/Bank)</v>
      </c>
      <c r="E357" s="147">
        <f>'Input 2 - Inventory'!F302</f>
        <v>0</v>
      </c>
      <c r="F357" s="148" t="str">
        <f>'Input 2 - Inventory'!W302</f>
        <v/>
      </c>
      <c r="G357" s="148">
        <f>'Input 2 - Inventory'!R302</f>
        <v>0</v>
      </c>
      <c r="H357" s="148">
        <f>'Input 2 - Inventory'!AH302</f>
        <v>0</v>
      </c>
      <c r="I357" s="149">
        <f>'Input 2 - Inventory'!L302</f>
        <v>0</v>
      </c>
      <c r="J357" s="150">
        <f>'Input 2 - Inventory'!AB302</f>
        <v>0</v>
      </c>
      <c r="K357" s="147" t="str" cm="1">
        <f t="array" ref="K357">IFERROR(INDEX($C$9:$C$54,MATCH($E357,$A$9:$A$54,0),0),"N/A")</f>
        <v>N/A</v>
      </c>
      <c r="L357" s="151" t="str" cm="1">
        <f t="array" ref="L357">IFERROR(INDEX($D$9:$D$54,MATCH($E357,$A$9:$A$54,0),0),"N/A")</f>
        <v>N/A</v>
      </c>
      <c r="M357" s="152" t="str">
        <f t="shared" si="43"/>
        <v>N/A</v>
      </c>
      <c r="N357" s="153" t="str">
        <f t="shared" si="44"/>
        <v>N/A</v>
      </c>
      <c r="O357" s="147" t="str" cm="1">
        <f t="array" ref="O357">IFERROR(INDEX($E$9:$E$54,MATCH($E357,$A$9:$A$54,0),0),"N/A")</f>
        <v>N/A</v>
      </c>
      <c r="P357" s="151" t="str" cm="1">
        <f t="array" ref="P357">IFERROR(INDEX($F$9:$F$54,MATCH($E357,$A$9:$A$54,0),0),"N/A")</f>
        <v>N/A</v>
      </c>
      <c r="Q357" s="152" t="str">
        <f t="shared" si="45"/>
        <v>N/A</v>
      </c>
      <c r="R357" s="153" t="str">
        <f t="shared" si="46"/>
        <v>N/A</v>
      </c>
      <c r="S357" s="147" t="str" cm="1">
        <f t="array" ref="S357">IFERROR(INDEX($G$9:$G$54,MATCH($E357,$A$9:$A$54,0),0),"N/A")</f>
        <v>N/A</v>
      </c>
      <c r="T357" s="151" t="str" cm="1">
        <f t="array" ref="T357">IFERROR(INDEX($H$9:$H$54,MATCH($E357,$A$9:$A$54,0),0),"N/A")</f>
        <v>N/A</v>
      </c>
      <c r="U357" s="152" t="str">
        <f t="shared" si="39"/>
        <v>N/A</v>
      </c>
      <c r="V357" s="153" t="str">
        <f t="shared" si="40"/>
        <v>N/A</v>
      </c>
      <c r="W357" s="147" t="str" cm="1">
        <f t="array" ref="W357">IFERROR(INDEX($I$9:$I$54,MATCH($E357,$A$9:$A$54,0),0),"N/A")</f>
        <v>N/A</v>
      </c>
      <c r="X357" s="147" t="str" cm="1">
        <f t="array" ref="X357">IFERROR(INDEX($J$9:$J$54,MATCH($E357,$A$9:$A$54,0),0),"N/A")</f>
        <v>N/A</v>
      </c>
      <c r="Y357" s="152" t="str">
        <f t="shared" si="41"/>
        <v>N/A</v>
      </c>
      <c r="Z357" s="153" t="str">
        <f t="shared" si="42"/>
        <v>N/A</v>
      </c>
      <c r="AA357" s="70" t="str">
        <f>IFERROR(VLOOKUP('Input 1 - Schedule 1'!N304,'Input 1 - Schedule 1'!$I$7:$L$1009,4,FALSE),"")</f>
        <v/>
      </c>
      <c r="AB357" s="70"/>
      <c r="AS357" s="84" t="s">
        <v>20</v>
      </c>
    </row>
    <row r="358" spans="1:45" x14ac:dyDescent="0.3">
      <c r="A358" s="93">
        <f t="shared" si="47"/>
        <v>296</v>
      </c>
      <c r="B358" s="145">
        <f>'Input 2 - Inventory'!C303</f>
        <v>0</v>
      </c>
      <c r="C358" s="146">
        <f>'Input 1 - Schedule 1'!G305</f>
        <v>0</v>
      </c>
      <c r="D358" s="146" t="str">
        <f>IF(OR(LEFT(E358,5)= "Asset",LEFT(E358,5)="Other"),"N/A",'Input 1 - Schedule 1'!G305 &amp; " (Ins/Bank)")</f>
        <v>0 (Ins/Bank)</v>
      </c>
      <c r="E358" s="147">
        <f>'Input 2 - Inventory'!F303</f>
        <v>0</v>
      </c>
      <c r="F358" s="148" t="str">
        <f>'Input 2 - Inventory'!W303</f>
        <v/>
      </c>
      <c r="G358" s="148">
        <f>'Input 2 - Inventory'!R303</f>
        <v>0</v>
      </c>
      <c r="H358" s="148">
        <f>'Input 2 - Inventory'!AH303</f>
        <v>0</v>
      </c>
      <c r="I358" s="149">
        <f>'Input 2 - Inventory'!L303</f>
        <v>0</v>
      </c>
      <c r="J358" s="150">
        <f>'Input 2 - Inventory'!AB303</f>
        <v>0</v>
      </c>
      <c r="K358" s="147" t="str" cm="1">
        <f t="array" ref="K358">IFERROR(INDEX($C$9:$C$54,MATCH($E358,$A$9:$A$54,0),0),"N/A")</f>
        <v>N/A</v>
      </c>
      <c r="L358" s="151" t="str" cm="1">
        <f t="array" ref="L358">IFERROR(INDEX($D$9:$D$54,MATCH($E358,$A$9:$A$54,0),0),"N/A")</f>
        <v>N/A</v>
      </c>
      <c r="M358" s="152" t="str">
        <f t="shared" si="43"/>
        <v>N/A</v>
      </c>
      <c r="N358" s="153" t="str">
        <f t="shared" si="44"/>
        <v>N/A</v>
      </c>
      <c r="O358" s="147" t="str" cm="1">
        <f t="array" ref="O358">IFERROR(INDEX($E$9:$E$54,MATCH($E358,$A$9:$A$54,0),0),"N/A")</f>
        <v>N/A</v>
      </c>
      <c r="P358" s="151" t="str" cm="1">
        <f t="array" ref="P358">IFERROR(INDEX($F$9:$F$54,MATCH($E358,$A$9:$A$54,0),0),"N/A")</f>
        <v>N/A</v>
      </c>
      <c r="Q358" s="152" t="str">
        <f t="shared" si="45"/>
        <v>N/A</v>
      </c>
      <c r="R358" s="153" t="str">
        <f t="shared" si="46"/>
        <v>N/A</v>
      </c>
      <c r="S358" s="147" t="str" cm="1">
        <f t="array" ref="S358">IFERROR(INDEX($G$9:$G$54,MATCH($E358,$A$9:$A$54,0),0),"N/A")</f>
        <v>N/A</v>
      </c>
      <c r="T358" s="151" t="str" cm="1">
        <f t="array" ref="T358">IFERROR(INDEX($H$9:$H$54,MATCH($E358,$A$9:$A$54,0),0),"N/A")</f>
        <v>N/A</v>
      </c>
      <c r="U358" s="152" t="str">
        <f t="shared" si="39"/>
        <v>N/A</v>
      </c>
      <c r="V358" s="153" t="str">
        <f t="shared" si="40"/>
        <v>N/A</v>
      </c>
      <c r="W358" s="147" t="str" cm="1">
        <f t="array" ref="W358">IFERROR(INDEX($I$9:$I$54,MATCH($E358,$A$9:$A$54,0),0),"N/A")</f>
        <v>N/A</v>
      </c>
      <c r="X358" s="147" t="str" cm="1">
        <f t="array" ref="X358">IFERROR(INDEX($J$9:$J$54,MATCH($E358,$A$9:$A$54,0),0),"N/A")</f>
        <v>N/A</v>
      </c>
      <c r="Y358" s="152" t="str">
        <f t="shared" si="41"/>
        <v>N/A</v>
      </c>
      <c r="Z358" s="153" t="str">
        <f t="shared" si="42"/>
        <v>N/A</v>
      </c>
      <c r="AA358" s="70" t="str">
        <f>IFERROR(VLOOKUP('Input 1 - Schedule 1'!N305,'Input 1 - Schedule 1'!$I$7:$L$1009,4,FALSE),"")</f>
        <v/>
      </c>
      <c r="AB358" s="70"/>
      <c r="AS358" s="84" t="s">
        <v>20</v>
      </c>
    </row>
    <row r="359" spans="1:45" x14ac:dyDescent="0.3">
      <c r="A359" s="93">
        <f t="shared" si="47"/>
        <v>297</v>
      </c>
      <c r="B359" s="145">
        <f>'Input 2 - Inventory'!C304</f>
        <v>0</v>
      </c>
      <c r="C359" s="146">
        <f>'Input 1 - Schedule 1'!G306</f>
        <v>0</v>
      </c>
      <c r="D359" s="146" t="str">
        <f>IF(OR(LEFT(E359,5)= "Asset",LEFT(E359,5)="Other"),"N/A",'Input 1 - Schedule 1'!G306 &amp; " (Ins/Bank)")</f>
        <v>0 (Ins/Bank)</v>
      </c>
      <c r="E359" s="147">
        <f>'Input 2 - Inventory'!F304</f>
        <v>0</v>
      </c>
      <c r="F359" s="148" t="str">
        <f>'Input 2 - Inventory'!W304</f>
        <v/>
      </c>
      <c r="G359" s="148">
        <f>'Input 2 - Inventory'!R304</f>
        <v>0</v>
      </c>
      <c r="H359" s="148">
        <f>'Input 2 - Inventory'!AH304</f>
        <v>0</v>
      </c>
      <c r="I359" s="149">
        <f>'Input 2 - Inventory'!L304</f>
        <v>0</v>
      </c>
      <c r="J359" s="150">
        <f>'Input 2 - Inventory'!AB304</f>
        <v>0</v>
      </c>
      <c r="K359" s="147" t="str" cm="1">
        <f t="array" ref="K359">IFERROR(INDEX($C$9:$C$54,MATCH($E359,$A$9:$A$54,0),0),"N/A")</f>
        <v>N/A</v>
      </c>
      <c r="L359" s="151" t="str" cm="1">
        <f t="array" ref="L359">IFERROR(INDEX($D$9:$D$54,MATCH($E359,$A$9:$A$54,0),0),"N/A")</f>
        <v>N/A</v>
      </c>
      <c r="M359" s="152" t="str">
        <f t="shared" si="43"/>
        <v>N/A</v>
      </c>
      <c r="N359" s="153" t="str">
        <f t="shared" si="44"/>
        <v>N/A</v>
      </c>
      <c r="O359" s="147" t="str" cm="1">
        <f t="array" ref="O359">IFERROR(INDEX($E$9:$E$54,MATCH($E359,$A$9:$A$54,0),0),"N/A")</f>
        <v>N/A</v>
      </c>
      <c r="P359" s="151" t="str" cm="1">
        <f t="array" ref="P359">IFERROR(INDEX($F$9:$F$54,MATCH($E359,$A$9:$A$54,0),0),"N/A")</f>
        <v>N/A</v>
      </c>
      <c r="Q359" s="152" t="str">
        <f t="shared" si="45"/>
        <v>N/A</v>
      </c>
      <c r="R359" s="153" t="str">
        <f t="shared" si="46"/>
        <v>N/A</v>
      </c>
      <c r="S359" s="147" t="str" cm="1">
        <f t="array" ref="S359">IFERROR(INDEX($G$9:$G$54,MATCH($E359,$A$9:$A$54,0),0),"N/A")</f>
        <v>N/A</v>
      </c>
      <c r="T359" s="151" t="str" cm="1">
        <f t="array" ref="T359">IFERROR(INDEX($H$9:$H$54,MATCH($E359,$A$9:$A$54,0),0),"N/A")</f>
        <v>N/A</v>
      </c>
      <c r="U359" s="152" t="str">
        <f t="shared" si="39"/>
        <v>N/A</v>
      </c>
      <c r="V359" s="153" t="str">
        <f t="shared" si="40"/>
        <v>N/A</v>
      </c>
      <c r="W359" s="147" t="str" cm="1">
        <f t="array" ref="W359">IFERROR(INDEX($I$9:$I$54,MATCH($E359,$A$9:$A$54,0),0),"N/A")</f>
        <v>N/A</v>
      </c>
      <c r="X359" s="147" t="str" cm="1">
        <f t="array" ref="X359">IFERROR(INDEX($J$9:$J$54,MATCH($E359,$A$9:$A$54,0),0),"N/A")</f>
        <v>N/A</v>
      </c>
      <c r="Y359" s="152" t="str">
        <f t="shared" si="41"/>
        <v>N/A</v>
      </c>
      <c r="Z359" s="153" t="str">
        <f t="shared" si="42"/>
        <v>N/A</v>
      </c>
      <c r="AA359" s="70" t="str">
        <f>IFERROR(VLOOKUP('Input 1 - Schedule 1'!N306,'Input 1 - Schedule 1'!$I$7:$L$1009,4,FALSE),"")</f>
        <v/>
      </c>
      <c r="AB359" s="70"/>
      <c r="AS359" s="84" t="s">
        <v>20</v>
      </c>
    </row>
    <row r="360" spans="1:45" x14ac:dyDescent="0.3">
      <c r="A360" s="93">
        <f t="shared" si="47"/>
        <v>298</v>
      </c>
      <c r="B360" s="145">
        <f>'Input 2 - Inventory'!C305</f>
        <v>0</v>
      </c>
      <c r="C360" s="146">
        <f>'Input 1 - Schedule 1'!G307</f>
        <v>0</v>
      </c>
      <c r="D360" s="146" t="str">
        <f>IF(OR(LEFT(E360,5)= "Asset",LEFT(E360,5)="Other"),"N/A",'Input 1 - Schedule 1'!G307 &amp; " (Ins/Bank)")</f>
        <v>0 (Ins/Bank)</v>
      </c>
      <c r="E360" s="147">
        <f>'Input 2 - Inventory'!F305</f>
        <v>0</v>
      </c>
      <c r="F360" s="148" t="str">
        <f>'Input 2 - Inventory'!W305</f>
        <v/>
      </c>
      <c r="G360" s="148">
        <f>'Input 2 - Inventory'!R305</f>
        <v>0</v>
      </c>
      <c r="H360" s="148">
        <f>'Input 2 - Inventory'!AH305</f>
        <v>0</v>
      </c>
      <c r="I360" s="149">
        <f>'Input 2 - Inventory'!L305</f>
        <v>0</v>
      </c>
      <c r="J360" s="150">
        <f>'Input 2 - Inventory'!AB305</f>
        <v>0</v>
      </c>
      <c r="K360" s="147" t="str" cm="1">
        <f t="array" ref="K360">IFERROR(INDEX($C$9:$C$54,MATCH($E360,$A$9:$A$54,0),0),"N/A")</f>
        <v>N/A</v>
      </c>
      <c r="L360" s="151" t="str" cm="1">
        <f t="array" ref="L360">IFERROR(INDEX($D$9:$D$54,MATCH($E360,$A$9:$A$54,0),0),"N/A")</f>
        <v>N/A</v>
      </c>
      <c r="M360" s="152" t="str">
        <f t="shared" si="43"/>
        <v>N/A</v>
      </c>
      <c r="N360" s="153" t="str">
        <f t="shared" si="44"/>
        <v>N/A</v>
      </c>
      <c r="O360" s="147" t="str" cm="1">
        <f t="array" ref="O360">IFERROR(INDEX($E$9:$E$54,MATCH($E360,$A$9:$A$54,0),0),"N/A")</f>
        <v>N/A</v>
      </c>
      <c r="P360" s="151" t="str" cm="1">
        <f t="array" ref="P360">IFERROR(INDEX($F$9:$F$54,MATCH($E360,$A$9:$A$54,0),0),"N/A")</f>
        <v>N/A</v>
      </c>
      <c r="Q360" s="152" t="str">
        <f t="shared" si="45"/>
        <v>N/A</v>
      </c>
      <c r="R360" s="153" t="str">
        <f t="shared" si="46"/>
        <v>N/A</v>
      </c>
      <c r="S360" s="147" t="str" cm="1">
        <f t="array" ref="S360">IFERROR(INDEX($G$9:$G$54,MATCH($E360,$A$9:$A$54,0),0),"N/A")</f>
        <v>N/A</v>
      </c>
      <c r="T360" s="151" t="str" cm="1">
        <f t="array" ref="T360">IFERROR(INDEX($H$9:$H$54,MATCH($E360,$A$9:$A$54,0),0),"N/A")</f>
        <v>N/A</v>
      </c>
      <c r="U360" s="152" t="str">
        <f t="shared" si="39"/>
        <v>N/A</v>
      </c>
      <c r="V360" s="153" t="str">
        <f t="shared" si="40"/>
        <v>N/A</v>
      </c>
      <c r="W360" s="147" t="str" cm="1">
        <f t="array" ref="W360">IFERROR(INDEX($I$9:$I$54,MATCH($E360,$A$9:$A$54,0),0),"N/A")</f>
        <v>N/A</v>
      </c>
      <c r="X360" s="147" t="str" cm="1">
        <f t="array" ref="X360">IFERROR(INDEX($J$9:$J$54,MATCH($E360,$A$9:$A$54,0),0),"N/A")</f>
        <v>N/A</v>
      </c>
      <c r="Y360" s="152" t="str">
        <f t="shared" si="41"/>
        <v>N/A</v>
      </c>
      <c r="Z360" s="153" t="str">
        <f t="shared" si="42"/>
        <v>N/A</v>
      </c>
      <c r="AA360" s="70" t="str">
        <f>IFERROR(VLOOKUP('Input 1 - Schedule 1'!N307,'Input 1 - Schedule 1'!$I$7:$L$1009,4,FALSE),"")</f>
        <v/>
      </c>
      <c r="AB360" s="70"/>
      <c r="AS360" s="84" t="s">
        <v>20</v>
      </c>
    </row>
    <row r="361" spans="1:45" x14ac:dyDescent="0.3">
      <c r="A361" s="93">
        <f t="shared" si="47"/>
        <v>299</v>
      </c>
      <c r="B361" s="145">
        <f>'Input 2 - Inventory'!C306</f>
        <v>0</v>
      </c>
      <c r="C361" s="146">
        <f>'Input 1 - Schedule 1'!G308</f>
        <v>0</v>
      </c>
      <c r="D361" s="146" t="str">
        <f>IF(OR(LEFT(E361,5)= "Asset",LEFT(E361,5)="Other"),"N/A",'Input 1 - Schedule 1'!G308 &amp; " (Ins/Bank)")</f>
        <v>0 (Ins/Bank)</v>
      </c>
      <c r="E361" s="147">
        <f>'Input 2 - Inventory'!F306</f>
        <v>0</v>
      </c>
      <c r="F361" s="148" t="str">
        <f>'Input 2 - Inventory'!W306</f>
        <v/>
      </c>
      <c r="G361" s="148">
        <f>'Input 2 - Inventory'!R306</f>
        <v>0</v>
      </c>
      <c r="H361" s="148">
        <f>'Input 2 - Inventory'!AH306</f>
        <v>0</v>
      </c>
      <c r="I361" s="149">
        <f>'Input 2 - Inventory'!L306</f>
        <v>0</v>
      </c>
      <c r="J361" s="150">
        <f>'Input 2 - Inventory'!AB306</f>
        <v>0</v>
      </c>
      <c r="K361" s="147" t="str" cm="1">
        <f t="array" ref="K361">IFERROR(INDEX($C$9:$C$54,MATCH($E361,$A$9:$A$54,0),0),"N/A")</f>
        <v>N/A</v>
      </c>
      <c r="L361" s="151" t="str" cm="1">
        <f t="array" ref="L361">IFERROR(INDEX($D$9:$D$54,MATCH($E361,$A$9:$A$54,0),0),"N/A")</f>
        <v>N/A</v>
      </c>
      <c r="M361" s="152" t="str">
        <f t="shared" si="43"/>
        <v>N/A</v>
      </c>
      <c r="N361" s="153" t="str">
        <f t="shared" si="44"/>
        <v>N/A</v>
      </c>
      <c r="O361" s="147" t="str" cm="1">
        <f t="array" ref="O361">IFERROR(INDEX($E$9:$E$54,MATCH($E361,$A$9:$A$54,0),0),"N/A")</f>
        <v>N/A</v>
      </c>
      <c r="P361" s="151" t="str" cm="1">
        <f t="array" ref="P361">IFERROR(INDEX($F$9:$F$54,MATCH($E361,$A$9:$A$54,0),0),"N/A")</f>
        <v>N/A</v>
      </c>
      <c r="Q361" s="152" t="str">
        <f t="shared" si="45"/>
        <v>N/A</v>
      </c>
      <c r="R361" s="153" t="str">
        <f t="shared" si="46"/>
        <v>N/A</v>
      </c>
      <c r="S361" s="147" t="str" cm="1">
        <f t="array" ref="S361">IFERROR(INDEX($G$9:$G$54,MATCH($E361,$A$9:$A$54,0),0),"N/A")</f>
        <v>N/A</v>
      </c>
      <c r="T361" s="151" t="str" cm="1">
        <f t="array" ref="T361">IFERROR(INDEX($H$9:$H$54,MATCH($E361,$A$9:$A$54,0),0),"N/A")</f>
        <v>N/A</v>
      </c>
      <c r="U361" s="152" t="str">
        <f t="shared" si="39"/>
        <v>N/A</v>
      </c>
      <c r="V361" s="153" t="str">
        <f t="shared" si="40"/>
        <v>N/A</v>
      </c>
      <c r="W361" s="147" t="str" cm="1">
        <f t="array" ref="W361">IFERROR(INDEX($I$9:$I$54,MATCH($E361,$A$9:$A$54,0),0),"N/A")</f>
        <v>N/A</v>
      </c>
      <c r="X361" s="147" t="str" cm="1">
        <f t="array" ref="X361">IFERROR(INDEX($J$9:$J$54,MATCH($E361,$A$9:$A$54,0),0),"N/A")</f>
        <v>N/A</v>
      </c>
      <c r="Y361" s="152" t="str">
        <f t="shared" si="41"/>
        <v>N/A</v>
      </c>
      <c r="Z361" s="153" t="str">
        <f t="shared" si="42"/>
        <v>N/A</v>
      </c>
      <c r="AA361" s="70" t="str">
        <f>IFERROR(VLOOKUP('Input 1 - Schedule 1'!N308,'Input 1 - Schedule 1'!$I$7:$L$1009,4,FALSE),"")</f>
        <v/>
      </c>
      <c r="AB361" s="70"/>
      <c r="AS361" s="84" t="s">
        <v>20</v>
      </c>
    </row>
    <row r="362" spans="1:45" x14ac:dyDescent="0.3">
      <c r="A362" s="93">
        <f t="shared" si="47"/>
        <v>300</v>
      </c>
      <c r="B362" s="145">
        <f>'Input 2 - Inventory'!C307</f>
        <v>0</v>
      </c>
      <c r="C362" s="146">
        <f>'Input 1 - Schedule 1'!G309</f>
        <v>0</v>
      </c>
      <c r="D362" s="146" t="str">
        <f>IF(OR(LEFT(E362,5)= "Asset",LEFT(E362,5)="Other"),"N/A",'Input 1 - Schedule 1'!G309 &amp; " (Ins/Bank)")</f>
        <v>0 (Ins/Bank)</v>
      </c>
      <c r="E362" s="147">
        <f>'Input 2 - Inventory'!F307</f>
        <v>0</v>
      </c>
      <c r="F362" s="148" t="str">
        <f>'Input 2 - Inventory'!W307</f>
        <v/>
      </c>
      <c r="G362" s="148">
        <f>'Input 2 - Inventory'!R307</f>
        <v>0</v>
      </c>
      <c r="H362" s="148">
        <f>'Input 2 - Inventory'!AH307</f>
        <v>0</v>
      </c>
      <c r="I362" s="149">
        <f>'Input 2 - Inventory'!L307</f>
        <v>0</v>
      </c>
      <c r="J362" s="150">
        <f>'Input 2 - Inventory'!AB307</f>
        <v>0</v>
      </c>
      <c r="K362" s="147" t="str" cm="1">
        <f t="array" ref="K362">IFERROR(INDEX($C$9:$C$54,MATCH($E362,$A$9:$A$54,0),0),"N/A")</f>
        <v>N/A</v>
      </c>
      <c r="L362" s="151" t="str" cm="1">
        <f t="array" ref="L362">IFERROR(INDEX($D$9:$D$54,MATCH($E362,$A$9:$A$54,0),0),"N/A")</f>
        <v>N/A</v>
      </c>
      <c r="M362" s="152" t="str">
        <f t="shared" si="43"/>
        <v>N/A</v>
      </c>
      <c r="N362" s="153" t="str">
        <f t="shared" si="44"/>
        <v>N/A</v>
      </c>
      <c r="O362" s="147" t="str" cm="1">
        <f t="array" ref="O362">IFERROR(INDEX($E$9:$E$54,MATCH($E362,$A$9:$A$54,0),0),"N/A")</f>
        <v>N/A</v>
      </c>
      <c r="P362" s="151" t="str" cm="1">
        <f t="array" ref="P362">IFERROR(INDEX($F$9:$F$54,MATCH($E362,$A$9:$A$54,0),0),"N/A")</f>
        <v>N/A</v>
      </c>
      <c r="Q362" s="152" t="str">
        <f t="shared" si="45"/>
        <v>N/A</v>
      </c>
      <c r="R362" s="153" t="str">
        <f t="shared" si="46"/>
        <v>N/A</v>
      </c>
      <c r="S362" s="147" t="str" cm="1">
        <f t="array" ref="S362">IFERROR(INDEX($G$9:$G$54,MATCH($E362,$A$9:$A$54,0),0),"N/A")</f>
        <v>N/A</v>
      </c>
      <c r="T362" s="151" t="str" cm="1">
        <f t="array" ref="T362">IFERROR(INDEX($H$9:$H$54,MATCH($E362,$A$9:$A$54,0),0),"N/A")</f>
        <v>N/A</v>
      </c>
      <c r="U362" s="152" t="str">
        <f t="shared" si="39"/>
        <v>N/A</v>
      </c>
      <c r="V362" s="153" t="str">
        <f t="shared" si="40"/>
        <v>N/A</v>
      </c>
      <c r="W362" s="147" t="str" cm="1">
        <f t="array" ref="W362">IFERROR(INDEX($I$9:$I$54,MATCH($E362,$A$9:$A$54,0),0),"N/A")</f>
        <v>N/A</v>
      </c>
      <c r="X362" s="147" t="str" cm="1">
        <f t="array" ref="X362">IFERROR(INDEX($J$9:$J$54,MATCH($E362,$A$9:$A$54,0),0),"N/A")</f>
        <v>N/A</v>
      </c>
      <c r="Y362" s="152" t="str">
        <f t="shared" si="41"/>
        <v>N/A</v>
      </c>
      <c r="Z362" s="153" t="str">
        <f t="shared" si="42"/>
        <v>N/A</v>
      </c>
      <c r="AA362" s="70" t="str">
        <f>IFERROR(VLOOKUP('Input 1 - Schedule 1'!N309,'Input 1 - Schedule 1'!$I$7:$L$1009,4,FALSE),"")</f>
        <v/>
      </c>
      <c r="AB362" s="70"/>
      <c r="AS362" s="84" t="s">
        <v>20</v>
      </c>
    </row>
    <row r="363" spans="1:45" x14ac:dyDescent="0.3">
      <c r="A363" s="93">
        <f t="shared" si="47"/>
        <v>301</v>
      </c>
      <c r="B363" s="145">
        <f>'Input 2 - Inventory'!C308</f>
        <v>0</v>
      </c>
      <c r="C363" s="146">
        <f>'Input 1 - Schedule 1'!G310</f>
        <v>0</v>
      </c>
      <c r="D363" s="146" t="str">
        <f>IF(OR(LEFT(E363,5)= "Asset",LEFT(E363,5)="Other"),"N/A",'Input 1 - Schedule 1'!G310 &amp; " (Ins/Bank)")</f>
        <v>0 (Ins/Bank)</v>
      </c>
      <c r="E363" s="147">
        <f>'Input 2 - Inventory'!F308</f>
        <v>0</v>
      </c>
      <c r="F363" s="148" t="str">
        <f>'Input 2 - Inventory'!W308</f>
        <v/>
      </c>
      <c r="G363" s="148">
        <f>'Input 2 - Inventory'!R308</f>
        <v>0</v>
      </c>
      <c r="H363" s="148">
        <f>'Input 2 - Inventory'!AH308</f>
        <v>0</v>
      </c>
      <c r="I363" s="149">
        <f>'Input 2 - Inventory'!L308</f>
        <v>0</v>
      </c>
      <c r="J363" s="150">
        <f>'Input 2 - Inventory'!AB308</f>
        <v>0</v>
      </c>
      <c r="K363" s="147" t="str" cm="1">
        <f t="array" ref="K363">IFERROR(INDEX($C$9:$C$54,MATCH($E363,$A$9:$A$54,0),0),"N/A")</f>
        <v>N/A</v>
      </c>
      <c r="L363" s="151" t="str" cm="1">
        <f t="array" ref="L363">IFERROR(INDEX($D$9:$D$54,MATCH($E363,$A$9:$A$54,0),0),"N/A")</f>
        <v>N/A</v>
      </c>
      <c r="M363" s="152" t="str">
        <f t="shared" si="43"/>
        <v>N/A</v>
      </c>
      <c r="N363" s="153" t="str">
        <f t="shared" si="44"/>
        <v>N/A</v>
      </c>
      <c r="O363" s="147" t="str" cm="1">
        <f t="array" ref="O363">IFERROR(INDEX($E$9:$E$54,MATCH($E363,$A$9:$A$54,0),0),"N/A")</f>
        <v>N/A</v>
      </c>
      <c r="P363" s="151" t="str" cm="1">
        <f t="array" ref="P363">IFERROR(INDEX($F$9:$F$54,MATCH($E363,$A$9:$A$54,0),0),"N/A")</f>
        <v>N/A</v>
      </c>
      <c r="Q363" s="152" t="str">
        <f t="shared" si="45"/>
        <v>N/A</v>
      </c>
      <c r="R363" s="153" t="str">
        <f t="shared" si="46"/>
        <v>N/A</v>
      </c>
      <c r="S363" s="147" t="str" cm="1">
        <f t="array" ref="S363">IFERROR(INDEX($G$9:$G$54,MATCH($E363,$A$9:$A$54,0),0),"N/A")</f>
        <v>N/A</v>
      </c>
      <c r="T363" s="151" t="str" cm="1">
        <f t="array" ref="T363">IFERROR(INDEX($H$9:$H$54,MATCH($E363,$A$9:$A$54,0),0),"N/A")</f>
        <v>N/A</v>
      </c>
      <c r="U363" s="152" t="str">
        <f t="shared" si="39"/>
        <v>N/A</v>
      </c>
      <c r="V363" s="153" t="str">
        <f t="shared" si="40"/>
        <v>N/A</v>
      </c>
      <c r="W363" s="147" t="str" cm="1">
        <f t="array" ref="W363">IFERROR(INDEX($I$9:$I$54,MATCH($E363,$A$9:$A$54,0),0),"N/A")</f>
        <v>N/A</v>
      </c>
      <c r="X363" s="147" t="str" cm="1">
        <f t="array" ref="X363">IFERROR(INDEX($J$9:$J$54,MATCH($E363,$A$9:$A$54,0),0),"N/A")</f>
        <v>N/A</v>
      </c>
      <c r="Y363" s="152" t="str">
        <f t="shared" si="41"/>
        <v>N/A</v>
      </c>
      <c r="Z363" s="153" t="str">
        <f t="shared" si="42"/>
        <v>N/A</v>
      </c>
      <c r="AA363" s="70" t="str">
        <f>IFERROR(VLOOKUP('Input 1 - Schedule 1'!N310,'Input 1 - Schedule 1'!$I$7:$L$1009,4,FALSE),"")</f>
        <v/>
      </c>
      <c r="AB363" s="70"/>
      <c r="AS363" s="84" t="s">
        <v>20</v>
      </c>
    </row>
    <row r="364" spans="1:45" x14ac:dyDescent="0.3">
      <c r="A364" s="93">
        <f t="shared" si="47"/>
        <v>302</v>
      </c>
      <c r="B364" s="145">
        <f>'Input 2 - Inventory'!C309</f>
        <v>0</v>
      </c>
      <c r="C364" s="146">
        <f>'Input 1 - Schedule 1'!G311</f>
        <v>0</v>
      </c>
      <c r="D364" s="146" t="str">
        <f>IF(OR(LEFT(E364,5)= "Asset",LEFT(E364,5)="Other"),"N/A",'Input 1 - Schedule 1'!G311 &amp; " (Ins/Bank)")</f>
        <v>0 (Ins/Bank)</v>
      </c>
      <c r="E364" s="147">
        <f>'Input 2 - Inventory'!F309</f>
        <v>0</v>
      </c>
      <c r="F364" s="148" t="str">
        <f>'Input 2 - Inventory'!W309</f>
        <v/>
      </c>
      <c r="G364" s="148">
        <f>'Input 2 - Inventory'!R309</f>
        <v>0</v>
      </c>
      <c r="H364" s="148">
        <f>'Input 2 - Inventory'!AH309</f>
        <v>0</v>
      </c>
      <c r="I364" s="149">
        <f>'Input 2 - Inventory'!L309</f>
        <v>0</v>
      </c>
      <c r="J364" s="150">
        <f>'Input 2 - Inventory'!AB309</f>
        <v>0</v>
      </c>
      <c r="K364" s="147" t="str" cm="1">
        <f t="array" ref="K364">IFERROR(INDEX($C$9:$C$54,MATCH($E364,$A$9:$A$54,0),0),"N/A")</f>
        <v>N/A</v>
      </c>
      <c r="L364" s="151" t="str" cm="1">
        <f t="array" ref="L364">IFERROR(INDEX($D$9:$D$54,MATCH($E364,$A$9:$A$54,0),0),"N/A")</f>
        <v>N/A</v>
      </c>
      <c r="M364" s="152" t="str">
        <f t="shared" si="43"/>
        <v>N/A</v>
      </c>
      <c r="N364" s="153" t="str">
        <f t="shared" si="44"/>
        <v>N/A</v>
      </c>
      <c r="O364" s="147" t="str" cm="1">
        <f t="array" ref="O364">IFERROR(INDEX($E$9:$E$54,MATCH($E364,$A$9:$A$54,0),0),"N/A")</f>
        <v>N/A</v>
      </c>
      <c r="P364" s="151" t="str" cm="1">
        <f t="array" ref="P364">IFERROR(INDEX($F$9:$F$54,MATCH($E364,$A$9:$A$54,0),0),"N/A")</f>
        <v>N/A</v>
      </c>
      <c r="Q364" s="152" t="str">
        <f t="shared" si="45"/>
        <v>N/A</v>
      </c>
      <c r="R364" s="153" t="str">
        <f t="shared" si="46"/>
        <v>N/A</v>
      </c>
      <c r="S364" s="147" t="str" cm="1">
        <f t="array" ref="S364">IFERROR(INDEX($G$9:$G$54,MATCH($E364,$A$9:$A$54,0),0),"N/A")</f>
        <v>N/A</v>
      </c>
      <c r="T364" s="151" t="str" cm="1">
        <f t="array" ref="T364">IFERROR(INDEX($H$9:$H$54,MATCH($E364,$A$9:$A$54,0),0),"N/A")</f>
        <v>N/A</v>
      </c>
      <c r="U364" s="152" t="str">
        <f t="shared" si="39"/>
        <v>N/A</v>
      </c>
      <c r="V364" s="153" t="str">
        <f t="shared" si="40"/>
        <v>N/A</v>
      </c>
      <c r="W364" s="147" t="str" cm="1">
        <f t="array" ref="W364">IFERROR(INDEX($I$9:$I$54,MATCH($E364,$A$9:$A$54,0),0),"N/A")</f>
        <v>N/A</v>
      </c>
      <c r="X364" s="147" t="str" cm="1">
        <f t="array" ref="X364">IFERROR(INDEX($J$9:$J$54,MATCH($E364,$A$9:$A$54,0),0),"N/A")</f>
        <v>N/A</v>
      </c>
      <c r="Y364" s="152" t="str">
        <f t="shared" si="41"/>
        <v>N/A</v>
      </c>
      <c r="Z364" s="153" t="str">
        <f t="shared" si="42"/>
        <v>N/A</v>
      </c>
      <c r="AA364" s="70" t="str">
        <f>IFERROR(VLOOKUP('Input 1 - Schedule 1'!N311,'Input 1 - Schedule 1'!$I$7:$L$1009,4,FALSE),"")</f>
        <v/>
      </c>
      <c r="AB364" s="70"/>
      <c r="AS364" s="84" t="s">
        <v>20</v>
      </c>
    </row>
    <row r="365" spans="1:45" x14ac:dyDescent="0.3">
      <c r="A365" s="93">
        <f t="shared" si="47"/>
        <v>303</v>
      </c>
      <c r="B365" s="145">
        <f>'Input 2 - Inventory'!C310</f>
        <v>0</v>
      </c>
      <c r="C365" s="146">
        <f>'Input 1 - Schedule 1'!G312</f>
        <v>0</v>
      </c>
      <c r="D365" s="146" t="str">
        <f>IF(OR(LEFT(E365,5)= "Asset",LEFT(E365,5)="Other"),"N/A",'Input 1 - Schedule 1'!G312 &amp; " (Ins/Bank)")</f>
        <v>0 (Ins/Bank)</v>
      </c>
      <c r="E365" s="147">
        <f>'Input 2 - Inventory'!F310</f>
        <v>0</v>
      </c>
      <c r="F365" s="148" t="str">
        <f>'Input 2 - Inventory'!W310</f>
        <v/>
      </c>
      <c r="G365" s="148">
        <f>'Input 2 - Inventory'!R310</f>
        <v>0</v>
      </c>
      <c r="H365" s="148">
        <f>'Input 2 - Inventory'!AH310</f>
        <v>0</v>
      </c>
      <c r="I365" s="149">
        <f>'Input 2 - Inventory'!L310</f>
        <v>0</v>
      </c>
      <c r="J365" s="150">
        <f>'Input 2 - Inventory'!AB310</f>
        <v>0</v>
      </c>
      <c r="K365" s="147" t="str" cm="1">
        <f t="array" ref="K365">IFERROR(INDEX($C$9:$C$54,MATCH($E365,$A$9:$A$54,0),0),"N/A")</f>
        <v>N/A</v>
      </c>
      <c r="L365" s="151" t="str" cm="1">
        <f t="array" ref="L365">IFERROR(INDEX($D$9:$D$54,MATCH($E365,$A$9:$A$54,0),0),"N/A")</f>
        <v>N/A</v>
      </c>
      <c r="M365" s="152" t="str">
        <f t="shared" si="43"/>
        <v>N/A</v>
      </c>
      <c r="N365" s="153" t="str">
        <f t="shared" si="44"/>
        <v>N/A</v>
      </c>
      <c r="O365" s="147" t="str" cm="1">
        <f t="array" ref="O365">IFERROR(INDEX($E$9:$E$54,MATCH($E365,$A$9:$A$54,0),0),"N/A")</f>
        <v>N/A</v>
      </c>
      <c r="P365" s="151" t="str" cm="1">
        <f t="array" ref="P365">IFERROR(INDEX($F$9:$F$54,MATCH($E365,$A$9:$A$54,0),0),"N/A")</f>
        <v>N/A</v>
      </c>
      <c r="Q365" s="152" t="str">
        <f t="shared" si="45"/>
        <v>N/A</v>
      </c>
      <c r="R365" s="153" t="str">
        <f t="shared" si="46"/>
        <v>N/A</v>
      </c>
      <c r="S365" s="147" t="str" cm="1">
        <f t="array" ref="S365">IFERROR(INDEX($G$9:$G$54,MATCH($E365,$A$9:$A$54,0),0),"N/A")</f>
        <v>N/A</v>
      </c>
      <c r="T365" s="151" t="str" cm="1">
        <f t="array" ref="T365">IFERROR(INDEX($H$9:$H$54,MATCH($E365,$A$9:$A$54,0),0),"N/A")</f>
        <v>N/A</v>
      </c>
      <c r="U365" s="152" t="str">
        <f t="shared" si="39"/>
        <v>N/A</v>
      </c>
      <c r="V365" s="153" t="str">
        <f t="shared" si="40"/>
        <v>N/A</v>
      </c>
      <c r="W365" s="147" t="str" cm="1">
        <f t="array" ref="W365">IFERROR(INDEX($I$9:$I$54,MATCH($E365,$A$9:$A$54,0),0),"N/A")</f>
        <v>N/A</v>
      </c>
      <c r="X365" s="147" t="str" cm="1">
        <f t="array" ref="X365">IFERROR(INDEX($J$9:$J$54,MATCH($E365,$A$9:$A$54,0),0),"N/A")</f>
        <v>N/A</v>
      </c>
      <c r="Y365" s="152" t="str">
        <f t="shared" si="41"/>
        <v>N/A</v>
      </c>
      <c r="Z365" s="153" t="str">
        <f t="shared" si="42"/>
        <v>N/A</v>
      </c>
      <c r="AA365" s="70" t="str">
        <f>IFERROR(VLOOKUP('Input 1 - Schedule 1'!N312,'Input 1 - Schedule 1'!$I$7:$L$1009,4,FALSE),"")</f>
        <v/>
      </c>
      <c r="AB365" s="70"/>
      <c r="AS365" s="84" t="s">
        <v>20</v>
      </c>
    </row>
    <row r="366" spans="1:45" x14ac:dyDescent="0.3">
      <c r="A366" s="93">
        <f t="shared" si="47"/>
        <v>304</v>
      </c>
      <c r="B366" s="145">
        <f>'Input 2 - Inventory'!C311</f>
        <v>0</v>
      </c>
      <c r="C366" s="146">
        <f>'Input 1 - Schedule 1'!G313</f>
        <v>0</v>
      </c>
      <c r="D366" s="146" t="str">
        <f>IF(OR(LEFT(E366,5)= "Asset",LEFT(E366,5)="Other"),"N/A",'Input 1 - Schedule 1'!G313 &amp; " (Ins/Bank)")</f>
        <v>0 (Ins/Bank)</v>
      </c>
      <c r="E366" s="147">
        <f>'Input 2 - Inventory'!F311</f>
        <v>0</v>
      </c>
      <c r="F366" s="148" t="str">
        <f>'Input 2 - Inventory'!W311</f>
        <v/>
      </c>
      <c r="G366" s="148">
        <f>'Input 2 - Inventory'!R311</f>
        <v>0</v>
      </c>
      <c r="H366" s="148">
        <f>'Input 2 - Inventory'!AH311</f>
        <v>0</v>
      </c>
      <c r="I366" s="149">
        <f>'Input 2 - Inventory'!L311</f>
        <v>0</v>
      </c>
      <c r="J366" s="150">
        <f>'Input 2 - Inventory'!AB311</f>
        <v>0</v>
      </c>
      <c r="K366" s="147" t="str" cm="1">
        <f t="array" ref="K366">IFERROR(INDEX($C$9:$C$54,MATCH($E366,$A$9:$A$54,0),0),"N/A")</f>
        <v>N/A</v>
      </c>
      <c r="L366" s="151" t="str" cm="1">
        <f t="array" ref="L366">IFERROR(INDEX($D$9:$D$54,MATCH($E366,$A$9:$A$54,0),0),"N/A")</f>
        <v>N/A</v>
      </c>
      <c r="M366" s="152" t="str">
        <f t="shared" si="43"/>
        <v>N/A</v>
      </c>
      <c r="N366" s="153" t="str">
        <f t="shared" si="44"/>
        <v>N/A</v>
      </c>
      <c r="O366" s="147" t="str" cm="1">
        <f t="array" ref="O366">IFERROR(INDEX($E$9:$E$54,MATCH($E366,$A$9:$A$54,0),0),"N/A")</f>
        <v>N/A</v>
      </c>
      <c r="P366" s="151" t="str" cm="1">
        <f t="array" ref="P366">IFERROR(INDEX($F$9:$F$54,MATCH($E366,$A$9:$A$54,0),0),"N/A")</f>
        <v>N/A</v>
      </c>
      <c r="Q366" s="152" t="str">
        <f t="shared" si="45"/>
        <v>N/A</v>
      </c>
      <c r="R366" s="153" t="str">
        <f t="shared" si="46"/>
        <v>N/A</v>
      </c>
      <c r="S366" s="147" t="str" cm="1">
        <f t="array" ref="S366">IFERROR(INDEX($G$9:$G$54,MATCH($E366,$A$9:$A$54,0),0),"N/A")</f>
        <v>N/A</v>
      </c>
      <c r="T366" s="151" t="str" cm="1">
        <f t="array" ref="T366">IFERROR(INDEX($H$9:$H$54,MATCH($E366,$A$9:$A$54,0),0),"N/A")</f>
        <v>N/A</v>
      </c>
      <c r="U366" s="152" t="str">
        <f t="shared" si="39"/>
        <v>N/A</v>
      </c>
      <c r="V366" s="153" t="str">
        <f t="shared" si="40"/>
        <v>N/A</v>
      </c>
      <c r="W366" s="147" t="str" cm="1">
        <f t="array" ref="W366">IFERROR(INDEX($I$9:$I$54,MATCH($E366,$A$9:$A$54,0),0),"N/A")</f>
        <v>N/A</v>
      </c>
      <c r="X366" s="147" t="str" cm="1">
        <f t="array" ref="X366">IFERROR(INDEX($J$9:$J$54,MATCH($E366,$A$9:$A$54,0),0),"N/A")</f>
        <v>N/A</v>
      </c>
      <c r="Y366" s="152" t="str">
        <f t="shared" si="41"/>
        <v>N/A</v>
      </c>
      <c r="Z366" s="153" t="str">
        <f t="shared" si="42"/>
        <v>N/A</v>
      </c>
      <c r="AA366" s="70" t="str">
        <f>IFERROR(VLOOKUP('Input 1 - Schedule 1'!N313,'Input 1 - Schedule 1'!$I$7:$L$1009,4,FALSE),"")</f>
        <v/>
      </c>
      <c r="AB366" s="70"/>
      <c r="AS366" s="84" t="s">
        <v>20</v>
      </c>
    </row>
    <row r="367" spans="1:45" x14ac:dyDescent="0.3">
      <c r="A367" s="93">
        <f t="shared" si="47"/>
        <v>305</v>
      </c>
      <c r="B367" s="145">
        <f>'Input 2 - Inventory'!C312</f>
        <v>0</v>
      </c>
      <c r="C367" s="146">
        <f>'Input 1 - Schedule 1'!G314</f>
        <v>0</v>
      </c>
      <c r="D367" s="146" t="str">
        <f>IF(OR(LEFT(E367,5)= "Asset",LEFT(E367,5)="Other"),"N/A",'Input 1 - Schedule 1'!G314 &amp; " (Ins/Bank)")</f>
        <v>0 (Ins/Bank)</v>
      </c>
      <c r="E367" s="147">
        <f>'Input 2 - Inventory'!F312</f>
        <v>0</v>
      </c>
      <c r="F367" s="148" t="str">
        <f>'Input 2 - Inventory'!W312</f>
        <v/>
      </c>
      <c r="G367" s="148">
        <f>'Input 2 - Inventory'!R312</f>
        <v>0</v>
      </c>
      <c r="H367" s="148">
        <f>'Input 2 - Inventory'!AH312</f>
        <v>0</v>
      </c>
      <c r="I367" s="149">
        <f>'Input 2 - Inventory'!L312</f>
        <v>0</v>
      </c>
      <c r="J367" s="150">
        <f>'Input 2 - Inventory'!AB312</f>
        <v>0</v>
      </c>
      <c r="K367" s="147" t="str" cm="1">
        <f t="array" ref="K367">IFERROR(INDEX($C$9:$C$54,MATCH($E367,$A$9:$A$54,0),0),"N/A")</f>
        <v>N/A</v>
      </c>
      <c r="L367" s="151" t="str" cm="1">
        <f t="array" ref="L367">IFERROR(INDEX($D$9:$D$54,MATCH($E367,$A$9:$A$54,0),0),"N/A")</f>
        <v>N/A</v>
      </c>
      <c r="M367" s="152" t="str">
        <f t="shared" si="43"/>
        <v>N/A</v>
      </c>
      <c r="N367" s="153" t="str">
        <f t="shared" si="44"/>
        <v>N/A</v>
      </c>
      <c r="O367" s="147" t="str" cm="1">
        <f t="array" ref="O367">IFERROR(INDEX($E$9:$E$54,MATCH($E367,$A$9:$A$54,0),0),"N/A")</f>
        <v>N/A</v>
      </c>
      <c r="P367" s="151" t="str" cm="1">
        <f t="array" ref="P367">IFERROR(INDEX($F$9:$F$54,MATCH($E367,$A$9:$A$54,0),0),"N/A")</f>
        <v>N/A</v>
      </c>
      <c r="Q367" s="152" t="str">
        <f t="shared" si="45"/>
        <v>N/A</v>
      </c>
      <c r="R367" s="153" t="str">
        <f t="shared" si="46"/>
        <v>N/A</v>
      </c>
      <c r="S367" s="147" t="str" cm="1">
        <f t="array" ref="S367">IFERROR(INDEX($G$9:$G$54,MATCH($E367,$A$9:$A$54,0),0),"N/A")</f>
        <v>N/A</v>
      </c>
      <c r="T367" s="151" t="str" cm="1">
        <f t="array" ref="T367">IFERROR(INDEX($H$9:$H$54,MATCH($E367,$A$9:$A$54,0),0),"N/A")</f>
        <v>N/A</v>
      </c>
      <c r="U367" s="152" t="str">
        <f t="shared" si="39"/>
        <v>N/A</v>
      </c>
      <c r="V367" s="153" t="str">
        <f t="shared" si="40"/>
        <v>N/A</v>
      </c>
      <c r="W367" s="147" t="str" cm="1">
        <f t="array" ref="W367">IFERROR(INDEX($I$9:$I$54,MATCH($E367,$A$9:$A$54,0),0),"N/A")</f>
        <v>N/A</v>
      </c>
      <c r="X367" s="147" t="str" cm="1">
        <f t="array" ref="X367">IFERROR(INDEX($J$9:$J$54,MATCH($E367,$A$9:$A$54,0),0),"N/A")</f>
        <v>N/A</v>
      </c>
      <c r="Y367" s="152" t="str">
        <f t="shared" si="41"/>
        <v>N/A</v>
      </c>
      <c r="Z367" s="153" t="str">
        <f t="shared" si="42"/>
        <v>N/A</v>
      </c>
      <c r="AA367" s="70" t="str">
        <f>IFERROR(VLOOKUP('Input 1 - Schedule 1'!N314,'Input 1 - Schedule 1'!$I$7:$L$1009,4,FALSE),"")</f>
        <v/>
      </c>
      <c r="AB367" s="70"/>
      <c r="AS367" s="84" t="s">
        <v>20</v>
      </c>
    </row>
    <row r="368" spans="1:45" x14ac:dyDescent="0.3">
      <c r="A368" s="93">
        <f t="shared" si="47"/>
        <v>306</v>
      </c>
      <c r="B368" s="145">
        <f>'Input 2 - Inventory'!C313</f>
        <v>0</v>
      </c>
      <c r="C368" s="146">
        <f>'Input 1 - Schedule 1'!G315</f>
        <v>0</v>
      </c>
      <c r="D368" s="146" t="str">
        <f>IF(OR(LEFT(E368,5)= "Asset",LEFT(E368,5)="Other"),"N/A",'Input 1 - Schedule 1'!G315 &amp; " (Ins/Bank)")</f>
        <v>0 (Ins/Bank)</v>
      </c>
      <c r="E368" s="147">
        <f>'Input 2 - Inventory'!F313</f>
        <v>0</v>
      </c>
      <c r="F368" s="148" t="str">
        <f>'Input 2 - Inventory'!W313</f>
        <v/>
      </c>
      <c r="G368" s="148">
        <f>'Input 2 - Inventory'!R313</f>
        <v>0</v>
      </c>
      <c r="H368" s="148">
        <f>'Input 2 - Inventory'!AH313</f>
        <v>0</v>
      </c>
      <c r="I368" s="149">
        <f>'Input 2 - Inventory'!L313</f>
        <v>0</v>
      </c>
      <c r="J368" s="150">
        <f>'Input 2 - Inventory'!AB313</f>
        <v>0</v>
      </c>
      <c r="K368" s="147" t="str" cm="1">
        <f t="array" ref="K368">IFERROR(INDEX($C$9:$C$54,MATCH($E368,$A$9:$A$54,0),0),"N/A")</f>
        <v>N/A</v>
      </c>
      <c r="L368" s="151" t="str" cm="1">
        <f t="array" ref="L368">IFERROR(INDEX($D$9:$D$54,MATCH($E368,$A$9:$A$54,0),0),"N/A")</f>
        <v>N/A</v>
      </c>
      <c r="M368" s="152" t="str">
        <f t="shared" si="43"/>
        <v>N/A</v>
      </c>
      <c r="N368" s="153" t="str">
        <f t="shared" si="44"/>
        <v>N/A</v>
      </c>
      <c r="O368" s="147" t="str" cm="1">
        <f t="array" ref="O368">IFERROR(INDEX($E$9:$E$54,MATCH($E368,$A$9:$A$54,0),0),"N/A")</f>
        <v>N/A</v>
      </c>
      <c r="P368" s="151" t="str" cm="1">
        <f t="array" ref="P368">IFERROR(INDEX($F$9:$F$54,MATCH($E368,$A$9:$A$54,0),0),"N/A")</f>
        <v>N/A</v>
      </c>
      <c r="Q368" s="152" t="str">
        <f t="shared" si="45"/>
        <v>N/A</v>
      </c>
      <c r="R368" s="153" t="str">
        <f t="shared" si="46"/>
        <v>N/A</v>
      </c>
      <c r="S368" s="147" t="str" cm="1">
        <f t="array" ref="S368">IFERROR(INDEX($G$9:$G$54,MATCH($E368,$A$9:$A$54,0),0),"N/A")</f>
        <v>N/A</v>
      </c>
      <c r="T368" s="151" t="str" cm="1">
        <f t="array" ref="T368">IFERROR(INDEX($H$9:$H$54,MATCH($E368,$A$9:$A$54,0),0),"N/A")</f>
        <v>N/A</v>
      </c>
      <c r="U368" s="152" t="str">
        <f t="shared" si="39"/>
        <v>N/A</v>
      </c>
      <c r="V368" s="153" t="str">
        <f t="shared" si="40"/>
        <v>N/A</v>
      </c>
      <c r="W368" s="147" t="str" cm="1">
        <f t="array" ref="W368">IFERROR(INDEX($I$9:$I$54,MATCH($E368,$A$9:$A$54,0),0),"N/A")</f>
        <v>N/A</v>
      </c>
      <c r="X368" s="147" t="str" cm="1">
        <f t="array" ref="X368">IFERROR(INDEX($J$9:$J$54,MATCH($E368,$A$9:$A$54,0),0),"N/A")</f>
        <v>N/A</v>
      </c>
      <c r="Y368" s="152" t="str">
        <f t="shared" si="41"/>
        <v>N/A</v>
      </c>
      <c r="Z368" s="153" t="str">
        <f t="shared" si="42"/>
        <v>N/A</v>
      </c>
      <c r="AA368" s="70" t="str">
        <f>IFERROR(VLOOKUP('Input 1 - Schedule 1'!N315,'Input 1 - Schedule 1'!$I$7:$L$1009,4,FALSE),"")</f>
        <v/>
      </c>
      <c r="AB368" s="70"/>
      <c r="AS368" s="84" t="s">
        <v>20</v>
      </c>
    </row>
    <row r="369" spans="1:45" x14ac:dyDescent="0.3">
      <c r="A369" s="93">
        <f t="shared" si="47"/>
        <v>307</v>
      </c>
      <c r="B369" s="145">
        <f>'Input 2 - Inventory'!C314</f>
        <v>0</v>
      </c>
      <c r="C369" s="146">
        <f>'Input 1 - Schedule 1'!G316</f>
        <v>0</v>
      </c>
      <c r="D369" s="146" t="str">
        <f>IF(OR(LEFT(E369,5)= "Asset",LEFT(E369,5)="Other"),"N/A",'Input 1 - Schedule 1'!G316 &amp; " (Ins/Bank)")</f>
        <v>0 (Ins/Bank)</v>
      </c>
      <c r="E369" s="147">
        <f>'Input 2 - Inventory'!F314</f>
        <v>0</v>
      </c>
      <c r="F369" s="148" t="str">
        <f>'Input 2 - Inventory'!W314</f>
        <v/>
      </c>
      <c r="G369" s="148">
        <f>'Input 2 - Inventory'!R314</f>
        <v>0</v>
      </c>
      <c r="H369" s="148">
        <f>'Input 2 - Inventory'!AH314</f>
        <v>0</v>
      </c>
      <c r="I369" s="149">
        <f>'Input 2 - Inventory'!L314</f>
        <v>0</v>
      </c>
      <c r="J369" s="150">
        <f>'Input 2 - Inventory'!AB314</f>
        <v>0</v>
      </c>
      <c r="K369" s="147" t="str" cm="1">
        <f t="array" ref="K369">IFERROR(INDEX($C$9:$C$54,MATCH($E369,$A$9:$A$54,0),0),"N/A")</f>
        <v>N/A</v>
      </c>
      <c r="L369" s="151" t="str" cm="1">
        <f t="array" ref="L369">IFERROR(INDEX($D$9:$D$54,MATCH($E369,$A$9:$A$54,0),0),"N/A")</f>
        <v>N/A</v>
      </c>
      <c r="M369" s="152" t="str">
        <f t="shared" si="43"/>
        <v>N/A</v>
      </c>
      <c r="N369" s="153" t="str">
        <f t="shared" si="44"/>
        <v>N/A</v>
      </c>
      <c r="O369" s="147" t="str" cm="1">
        <f t="array" ref="O369">IFERROR(INDEX($E$9:$E$54,MATCH($E369,$A$9:$A$54,0),0),"N/A")</f>
        <v>N/A</v>
      </c>
      <c r="P369" s="151" t="str" cm="1">
        <f t="array" ref="P369">IFERROR(INDEX($F$9:$F$54,MATCH($E369,$A$9:$A$54,0),0),"N/A")</f>
        <v>N/A</v>
      </c>
      <c r="Q369" s="152" t="str">
        <f t="shared" si="45"/>
        <v>N/A</v>
      </c>
      <c r="R369" s="153" t="str">
        <f t="shared" si="46"/>
        <v>N/A</v>
      </c>
      <c r="S369" s="147" t="str" cm="1">
        <f t="array" ref="S369">IFERROR(INDEX($G$9:$G$54,MATCH($E369,$A$9:$A$54,0),0),"N/A")</f>
        <v>N/A</v>
      </c>
      <c r="T369" s="151" t="str" cm="1">
        <f t="array" ref="T369">IFERROR(INDEX($H$9:$H$54,MATCH($E369,$A$9:$A$54,0),0),"N/A")</f>
        <v>N/A</v>
      </c>
      <c r="U369" s="152" t="str">
        <f t="shared" si="39"/>
        <v>N/A</v>
      </c>
      <c r="V369" s="153" t="str">
        <f t="shared" si="40"/>
        <v>N/A</v>
      </c>
      <c r="W369" s="147" t="str" cm="1">
        <f t="array" ref="W369">IFERROR(INDEX($I$9:$I$54,MATCH($E369,$A$9:$A$54,0),0),"N/A")</f>
        <v>N/A</v>
      </c>
      <c r="X369" s="147" t="str" cm="1">
        <f t="array" ref="X369">IFERROR(INDEX($J$9:$J$54,MATCH($E369,$A$9:$A$54,0),0),"N/A")</f>
        <v>N/A</v>
      </c>
      <c r="Y369" s="152" t="str">
        <f t="shared" si="41"/>
        <v>N/A</v>
      </c>
      <c r="Z369" s="153" t="str">
        <f t="shared" si="42"/>
        <v>N/A</v>
      </c>
      <c r="AA369" s="70" t="str">
        <f>IFERROR(VLOOKUP('Input 1 - Schedule 1'!N316,'Input 1 - Schedule 1'!$I$7:$L$1009,4,FALSE),"")</f>
        <v/>
      </c>
      <c r="AB369" s="70"/>
      <c r="AS369" s="84" t="s">
        <v>20</v>
      </c>
    </row>
    <row r="370" spans="1:45" x14ac:dyDescent="0.3">
      <c r="A370" s="93">
        <f t="shared" si="47"/>
        <v>308</v>
      </c>
      <c r="B370" s="145">
        <f>'Input 2 - Inventory'!C315</f>
        <v>0</v>
      </c>
      <c r="C370" s="146">
        <f>'Input 1 - Schedule 1'!G317</f>
        <v>0</v>
      </c>
      <c r="D370" s="146" t="str">
        <f>IF(OR(LEFT(E370,5)= "Asset",LEFT(E370,5)="Other"),"N/A",'Input 1 - Schedule 1'!G317 &amp; " (Ins/Bank)")</f>
        <v>0 (Ins/Bank)</v>
      </c>
      <c r="E370" s="147">
        <f>'Input 2 - Inventory'!F315</f>
        <v>0</v>
      </c>
      <c r="F370" s="148" t="str">
        <f>'Input 2 - Inventory'!W315</f>
        <v/>
      </c>
      <c r="G370" s="148">
        <f>'Input 2 - Inventory'!R315</f>
        <v>0</v>
      </c>
      <c r="H370" s="148">
        <f>'Input 2 - Inventory'!AH315</f>
        <v>0</v>
      </c>
      <c r="I370" s="149">
        <f>'Input 2 - Inventory'!L315</f>
        <v>0</v>
      </c>
      <c r="J370" s="150">
        <f>'Input 2 - Inventory'!AB315</f>
        <v>0</v>
      </c>
      <c r="K370" s="147" t="str" cm="1">
        <f t="array" ref="K370">IFERROR(INDEX($C$9:$C$54,MATCH($E370,$A$9:$A$54,0),0),"N/A")</f>
        <v>N/A</v>
      </c>
      <c r="L370" s="151" t="str" cm="1">
        <f t="array" ref="L370">IFERROR(INDEX($D$9:$D$54,MATCH($E370,$A$9:$A$54,0),0),"N/A")</f>
        <v>N/A</v>
      </c>
      <c r="M370" s="152" t="str">
        <f t="shared" si="43"/>
        <v>N/A</v>
      </c>
      <c r="N370" s="153" t="str">
        <f t="shared" si="44"/>
        <v>N/A</v>
      </c>
      <c r="O370" s="147" t="str" cm="1">
        <f t="array" ref="O370">IFERROR(INDEX($E$9:$E$54,MATCH($E370,$A$9:$A$54,0),0),"N/A")</f>
        <v>N/A</v>
      </c>
      <c r="P370" s="151" t="str" cm="1">
        <f t="array" ref="P370">IFERROR(INDEX($F$9:$F$54,MATCH($E370,$A$9:$A$54,0),0),"N/A")</f>
        <v>N/A</v>
      </c>
      <c r="Q370" s="152" t="str">
        <f t="shared" si="45"/>
        <v>N/A</v>
      </c>
      <c r="R370" s="153" t="str">
        <f t="shared" si="46"/>
        <v>N/A</v>
      </c>
      <c r="S370" s="147" t="str" cm="1">
        <f t="array" ref="S370">IFERROR(INDEX($G$9:$G$54,MATCH($E370,$A$9:$A$54,0),0),"N/A")</f>
        <v>N/A</v>
      </c>
      <c r="T370" s="151" t="str" cm="1">
        <f t="array" ref="T370">IFERROR(INDEX($H$9:$H$54,MATCH($E370,$A$9:$A$54,0),0),"N/A")</f>
        <v>N/A</v>
      </c>
      <c r="U370" s="152" t="str">
        <f t="shared" si="39"/>
        <v>N/A</v>
      </c>
      <c r="V370" s="153" t="str">
        <f t="shared" si="40"/>
        <v>N/A</v>
      </c>
      <c r="W370" s="147" t="str" cm="1">
        <f t="array" ref="W370">IFERROR(INDEX($I$9:$I$54,MATCH($E370,$A$9:$A$54,0),0),"N/A")</f>
        <v>N/A</v>
      </c>
      <c r="X370" s="147" t="str" cm="1">
        <f t="array" ref="X370">IFERROR(INDEX($J$9:$J$54,MATCH($E370,$A$9:$A$54,0),0),"N/A")</f>
        <v>N/A</v>
      </c>
      <c r="Y370" s="152" t="str">
        <f t="shared" si="41"/>
        <v>N/A</v>
      </c>
      <c r="Z370" s="153" t="str">
        <f t="shared" si="42"/>
        <v>N/A</v>
      </c>
      <c r="AA370" s="70" t="str">
        <f>IFERROR(VLOOKUP('Input 1 - Schedule 1'!N317,'Input 1 - Schedule 1'!$I$7:$L$1009,4,FALSE),"")</f>
        <v/>
      </c>
      <c r="AB370" s="70"/>
      <c r="AS370" s="84" t="s">
        <v>20</v>
      </c>
    </row>
    <row r="371" spans="1:45" x14ac:dyDescent="0.3">
      <c r="A371" s="93">
        <f t="shared" si="47"/>
        <v>309</v>
      </c>
      <c r="B371" s="145">
        <f>'Input 2 - Inventory'!C316</f>
        <v>0</v>
      </c>
      <c r="C371" s="146">
        <f>'Input 1 - Schedule 1'!G318</f>
        <v>0</v>
      </c>
      <c r="D371" s="146" t="str">
        <f>IF(OR(LEFT(E371,5)= "Asset",LEFT(E371,5)="Other"),"N/A",'Input 1 - Schedule 1'!G318 &amp; " (Ins/Bank)")</f>
        <v>0 (Ins/Bank)</v>
      </c>
      <c r="E371" s="147">
        <f>'Input 2 - Inventory'!F316</f>
        <v>0</v>
      </c>
      <c r="F371" s="148" t="str">
        <f>'Input 2 - Inventory'!W316</f>
        <v/>
      </c>
      <c r="G371" s="148">
        <f>'Input 2 - Inventory'!R316</f>
        <v>0</v>
      </c>
      <c r="H371" s="148">
        <f>'Input 2 - Inventory'!AH316</f>
        <v>0</v>
      </c>
      <c r="I371" s="149">
        <f>'Input 2 - Inventory'!L316</f>
        <v>0</v>
      </c>
      <c r="J371" s="150">
        <f>'Input 2 - Inventory'!AB316</f>
        <v>0</v>
      </c>
      <c r="K371" s="147" t="str" cm="1">
        <f t="array" ref="K371">IFERROR(INDEX($C$9:$C$54,MATCH($E371,$A$9:$A$54,0),0),"N/A")</f>
        <v>N/A</v>
      </c>
      <c r="L371" s="151" t="str" cm="1">
        <f t="array" ref="L371">IFERROR(INDEX($D$9:$D$54,MATCH($E371,$A$9:$A$54,0),0),"N/A")</f>
        <v>N/A</v>
      </c>
      <c r="M371" s="152" t="str">
        <f t="shared" si="43"/>
        <v>N/A</v>
      </c>
      <c r="N371" s="153" t="str">
        <f t="shared" si="44"/>
        <v>N/A</v>
      </c>
      <c r="O371" s="147" t="str" cm="1">
        <f t="array" ref="O371">IFERROR(INDEX($E$9:$E$54,MATCH($E371,$A$9:$A$54,0),0),"N/A")</f>
        <v>N/A</v>
      </c>
      <c r="P371" s="151" t="str" cm="1">
        <f t="array" ref="P371">IFERROR(INDEX($F$9:$F$54,MATCH($E371,$A$9:$A$54,0),0),"N/A")</f>
        <v>N/A</v>
      </c>
      <c r="Q371" s="152" t="str">
        <f t="shared" si="45"/>
        <v>N/A</v>
      </c>
      <c r="R371" s="153" t="str">
        <f t="shared" si="46"/>
        <v>N/A</v>
      </c>
      <c r="S371" s="147" t="str" cm="1">
        <f t="array" ref="S371">IFERROR(INDEX($G$9:$G$54,MATCH($E371,$A$9:$A$54,0),0),"N/A")</f>
        <v>N/A</v>
      </c>
      <c r="T371" s="151" t="str" cm="1">
        <f t="array" ref="T371">IFERROR(INDEX($H$9:$H$54,MATCH($E371,$A$9:$A$54,0),0),"N/A")</f>
        <v>N/A</v>
      </c>
      <c r="U371" s="152" t="str">
        <f t="shared" si="39"/>
        <v>N/A</v>
      </c>
      <c r="V371" s="153" t="str">
        <f t="shared" si="40"/>
        <v>N/A</v>
      </c>
      <c r="W371" s="147" t="str" cm="1">
        <f t="array" ref="W371">IFERROR(INDEX($I$9:$I$54,MATCH($E371,$A$9:$A$54,0),0),"N/A")</f>
        <v>N/A</v>
      </c>
      <c r="X371" s="147" t="str" cm="1">
        <f t="array" ref="X371">IFERROR(INDEX($J$9:$J$54,MATCH($E371,$A$9:$A$54,0),0),"N/A")</f>
        <v>N/A</v>
      </c>
      <c r="Y371" s="152" t="str">
        <f t="shared" si="41"/>
        <v>N/A</v>
      </c>
      <c r="Z371" s="153" t="str">
        <f t="shared" si="42"/>
        <v>N/A</v>
      </c>
      <c r="AA371" s="70" t="str">
        <f>IFERROR(VLOOKUP('Input 1 - Schedule 1'!N318,'Input 1 - Schedule 1'!$I$7:$L$1009,4,FALSE),"")</f>
        <v/>
      </c>
      <c r="AB371" s="70"/>
      <c r="AS371" s="84" t="s">
        <v>20</v>
      </c>
    </row>
    <row r="372" spans="1:45" x14ac:dyDescent="0.3">
      <c r="A372" s="93">
        <f t="shared" si="47"/>
        <v>310</v>
      </c>
      <c r="B372" s="145">
        <f>'Input 2 - Inventory'!C317</f>
        <v>0</v>
      </c>
      <c r="C372" s="146">
        <f>'Input 1 - Schedule 1'!G319</f>
        <v>0</v>
      </c>
      <c r="D372" s="146" t="str">
        <f>IF(OR(LEFT(E372,5)= "Asset",LEFT(E372,5)="Other"),"N/A",'Input 1 - Schedule 1'!G319 &amp; " (Ins/Bank)")</f>
        <v>0 (Ins/Bank)</v>
      </c>
      <c r="E372" s="147">
        <f>'Input 2 - Inventory'!F317</f>
        <v>0</v>
      </c>
      <c r="F372" s="148" t="str">
        <f>'Input 2 - Inventory'!W317</f>
        <v/>
      </c>
      <c r="G372" s="148">
        <f>'Input 2 - Inventory'!R317</f>
        <v>0</v>
      </c>
      <c r="H372" s="148">
        <f>'Input 2 - Inventory'!AH317</f>
        <v>0</v>
      </c>
      <c r="I372" s="149">
        <f>'Input 2 - Inventory'!L317</f>
        <v>0</v>
      </c>
      <c r="J372" s="150">
        <f>'Input 2 - Inventory'!AB317</f>
        <v>0</v>
      </c>
      <c r="K372" s="147" t="str" cm="1">
        <f t="array" ref="K372">IFERROR(INDEX($C$9:$C$54,MATCH($E372,$A$9:$A$54,0),0),"N/A")</f>
        <v>N/A</v>
      </c>
      <c r="L372" s="151" t="str" cm="1">
        <f t="array" ref="L372">IFERROR(INDEX($D$9:$D$54,MATCH($E372,$A$9:$A$54,0),0),"N/A")</f>
        <v>N/A</v>
      </c>
      <c r="M372" s="152" t="str">
        <f t="shared" si="43"/>
        <v>N/A</v>
      </c>
      <c r="N372" s="153" t="str">
        <f t="shared" si="44"/>
        <v>N/A</v>
      </c>
      <c r="O372" s="147" t="str" cm="1">
        <f t="array" ref="O372">IFERROR(INDEX($E$9:$E$54,MATCH($E372,$A$9:$A$54,0),0),"N/A")</f>
        <v>N/A</v>
      </c>
      <c r="P372" s="151" t="str" cm="1">
        <f t="array" ref="P372">IFERROR(INDEX($F$9:$F$54,MATCH($E372,$A$9:$A$54,0),0),"N/A")</f>
        <v>N/A</v>
      </c>
      <c r="Q372" s="152" t="str">
        <f t="shared" si="45"/>
        <v>N/A</v>
      </c>
      <c r="R372" s="153" t="str">
        <f t="shared" si="46"/>
        <v>N/A</v>
      </c>
      <c r="S372" s="147" t="str" cm="1">
        <f t="array" ref="S372">IFERROR(INDEX($G$9:$G$54,MATCH($E372,$A$9:$A$54,0),0),"N/A")</f>
        <v>N/A</v>
      </c>
      <c r="T372" s="151" t="str" cm="1">
        <f t="array" ref="T372">IFERROR(INDEX($H$9:$H$54,MATCH($E372,$A$9:$A$54,0),0),"N/A")</f>
        <v>N/A</v>
      </c>
      <c r="U372" s="152" t="str">
        <f t="shared" si="39"/>
        <v>N/A</v>
      </c>
      <c r="V372" s="153" t="str">
        <f t="shared" si="40"/>
        <v>N/A</v>
      </c>
      <c r="W372" s="147" t="str" cm="1">
        <f t="array" ref="W372">IFERROR(INDEX($I$9:$I$54,MATCH($E372,$A$9:$A$54,0),0),"N/A")</f>
        <v>N/A</v>
      </c>
      <c r="X372" s="147" t="str" cm="1">
        <f t="array" ref="X372">IFERROR(INDEX($J$9:$J$54,MATCH($E372,$A$9:$A$54,0),0),"N/A")</f>
        <v>N/A</v>
      </c>
      <c r="Y372" s="152" t="str">
        <f t="shared" si="41"/>
        <v>N/A</v>
      </c>
      <c r="Z372" s="153" t="str">
        <f t="shared" si="42"/>
        <v>N/A</v>
      </c>
      <c r="AA372" s="70" t="str">
        <f>IFERROR(VLOOKUP('Input 1 - Schedule 1'!N319,'Input 1 - Schedule 1'!$I$7:$L$1009,4,FALSE),"")</f>
        <v/>
      </c>
      <c r="AB372" s="70"/>
      <c r="AS372" s="84" t="s">
        <v>20</v>
      </c>
    </row>
    <row r="373" spans="1:45" x14ac:dyDescent="0.3">
      <c r="A373" s="93">
        <f t="shared" si="47"/>
        <v>311</v>
      </c>
      <c r="B373" s="145">
        <f>'Input 2 - Inventory'!C318</f>
        <v>0</v>
      </c>
      <c r="C373" s="146">
        <f>'Input 1 - Schedule 1'!G320</f>
        <v>0</v>
      </c>
      <c r="D373" s="146" t="str">
        <f>IF(OR(LEFT(E373,5)= "Asset",LEFT(E373,5)="Other"),"N/A",'Input 1 - Schedule 1'!G320 &amp; " (Ins/Bank)")</f>
        <v>0 (Ins/Bank)</v>
      </c>
      <c r="E373" s="147">
        <f>'Input 2 - Inventory'!F318</f>
        <v>0</v>
      </c>
      <c r="F373" s="148" t="str">
        <f>'Input 2 - Inventory'!W318</f>
        <v/>
      </c>
      <c r="G373" s="148">
        <f>'Input 2 - Inventory'!R318</f>
        <v>0</v>
      </c>
      <c r="H373" s="148">
        <f>'Input 2 - Inventory'!AH318</f>
        <v>0</v>
      </c>
      <c r="I373" s="149">
        <f>'Input 2 - Inventory'!L318</f>
        <v>0</v>
      </c>
      <c r="J373" s="150">
        <f>'Input 2 - Inventory'!AB318</f>
        <v>0</v>
      </c>
      <c r="K373" s="147" t="str" cm="1">
        <f t="array" ref="K373">IFERROR(INDEX($C$9:$C$54,MATCH($E373,$A$9:$A$54,0),0),"N/A")</f>
        <v>N/A</v>
      </c>
      <c r="L373" s="151" t="str" cm="1">
        <f t="array" ref="L373">IFERROR(INDEX($D$9:$D$54,MATCH($E373,$A$9:$A$54,0),0),"N/A")</f>
        <v>N/A</v>
      </c>
      <c r="M373" s="152" t="str">
        <f t="shared" si="43"/>
        <v>N/A</v>
      </c>
      <c r="N373" s="153" t="str">
        <f t="shared" si="44"/>
        <v>N/A</v>
      </c>
      <c r="O373" s="147" t="str" cm="1">
        <f t="array" ref="O373">IFERROR(INDEX($E$9:$E$54,MATCH($E373,$A$9:$A$54,0),0),"N/A")</f>
        <v>N/A</v>
      </c>
      <c r="P373" s="151" t="str" cm="1">
        <f t="array" ref="P373">IFERROR(INDEX($F$9:$F$54,MATCH($E373,$A$9:$A$54,0),0),"N/A")</f>
        <v>N/A</v>
      </c>
      <c r="Q373" s="152" t="str">
        <f t="shared" si="45"/>
        <v>N/A</v>
      </c>
      <c r="R373" s="153" t="str">
        <f t="shared" si="46"/>
        <v>N/A</v>
      </c>
      <c r="S373" s="147" t="str" cm="1">
        <f t="array" ref="S373">IFERROR(INDEX($G$9:$G$54,MATCH($E373,$A$9:$A$54,0),0),"N/A")</f>
        <v>N/A</v>
      </c>
      <c r="T373" s="151" t="str" cm="1">
        <f t="array" ref="T373">IFERROR(INDEX($H$9:$H$54,MATCH($E373,$A$9:$A$54,0),0),"N/A")</f>
        <v>N/A</v>
      </c>
      <c r="U373" s="152" t="str">
        <f t="shared" si="39"/>
        <v>N/A</v>
      </c>
      <c r="V373" s="153" t="str">
        <f t="shared" si="40"/>
        <v>N/A</v>
      </c>
      <c r="W373" s="147" t="str" cm="1">
        <f t="array" ref="W373">IFERROR(INDEX($I$9:$I$54,MATCH($E373,$A$9:$A$54,0),0),"N/A")</f>
        <v>N/A</v>
      </c>
      <c r="X373" s="147" t="str" cm="1">
        <f t="array" ref="X373">IFERROR(INDEX($J$9:$J$54,MATCH($E373,$A$9:$A$54,0),0),"N/A")</f>
        <v>N/A</v>
      </c>
      <c r="Y373" s="152" t="str">
        <f t="shared" si="41"/>
        <v>N/A</v>
      </c>
      <c r="Z373" s="153" t="str">
        <f t="shared" si="42"/>
        <v>N/A</v>
      </c>
      <c r="AA373" s="70" t="str">
        <f>IFERROR(VLOOKUP('Input 1 - Schedule 1'!N320,'Input 1 - Schedule 1'!$I$7:$L$1009,4,FALSE),"")</f>
        <v/>
      </c>
      <c r="AB373" s="70"/>
      <c r="AS373" s="84" t="s">
        <v>20</v>
      </c>
    </row>
    <row r="374" spans="1:45" x14ac:dyDescent="0.3">
      <c r="A374" s="93">
        <f t="shared" si="47"/>
        <v>312</v>
      </c>
      <c r="B374" s="145">
        <f>'Input 2 - Inventory'!C319</f>
        <v>0</v>
      </c>
      <c r="C374" s="146">
        <f>'Input 1 - Schedule 1'!G321</f>
        <v>0</v>
      </c>
      <c r="D374" s="146" t="str">
        <f>IF(OR(LEFT(E374,5)= "Asset",LEFT(E374,5)="Other"),"N/A",'Input 1 - Schedule 1'!G321 &amp; " (Ins/Bank)")</f>
        <v>0 (Ins/Bank)</v>
      </c>
      <c r="E374" s="147">
        <f>'Input 2 - Inventory'!F319</f>
        <v>0</v>
      </c>
      <c r="F374" s="148" t="str">
        <f>'Input 2 - Inventory'!W319</f>
        <v/>
      </c>
      <c r="G374" s="148">
        <f>'Input 2 - Inventory'!R319</f>
        <v>0</v>
      </c>
      <c r="H374" s="148">
        <f>'Input 2 - Inventory'!AH319</f>
        <v>0</v>
      </c>
      <c r="I374" s="149">
        <f>'Input 2 - Inventory'!L319</f>
        <v>0</v>
      </c>
      <c r="J374" s="150">
        <f>'Input 2 - Inventory'!AB319</f>
        <v>0</v>
      </c>
      <c r="K374" s="147" t="str" cm="1">
        <f t="array" ref="K374">IFERROR(INDEX($C$9:$C$54,MATCH($E374,$A$9:$A$54,0),0),"N/A")</f>
        <v>N/A</v>
      </c>
      <c r="L374" s="151" t="str" cm="1">
        <f t="array" ref="L374">IFERROR(INDEX($D$9:$D$54,MATCH($E374,$A$9:$A$54,0),0),"N/A")</f>
        <v>N/A</v>
      </c>
      <c r="M374" s="152" t="str">
        <f t="shared" si="43"/>
        <v>N/A</v>
      </c>
      <c r="N374" s="153" t="str">
        <f t="shared" si="44"/>
        <v>N/A</v>
      </c>
      <c r="O374" s="147" t="str" cm="1">
        <f t="array" ref="O374">IFERROR(INDEX($E$9:$E$54,MATCH($E374,$A$9:$A$54,0),0),"N/A")</f>
        <v>N/A</v>
      </c>
      <c r="P374" s="151" t="str" cm="1">
        <f t="array" ref="P374">IFERROR(INDEX($F$9:$F$54,MATCH($E374,$A$9:$A$54,0),0),"N/A")</f>
        <v>N/A</v>
      </c>
      <c r="Q374" s="152" t="str">
        <f t="shared" si="45"/>
        <v>N/A</v>
      </c>
      <c r="R374" s="153" t="str">
        <f t="shared" si="46"/>
        <v>N/A</v>
      </c>
      <c r="S374" s="147" t="str" cm="1">
        <f t="array" ref="S374">IFERROR(INDEX($G$9:$G$54,MATCH($E374,$A$9:$A$54,0),0),"N/A")</f>
        <v>N/A</v>
      </c>
      <c r="T374" s="151" t="str" cm="1">
        <f t="array" ref="T374">IFERROR(INDEX($H$9:$H$54,MATCH($E374,$A$9:$A$54,0),0),"N/A")</f>
        <v>N/A</v>
      </c>
      <c r="U374" s="152" t="str">
        <f t="shared" si="39"/>
        <v>N/A</v>
      </c>
      <c r="V374" s="153" t="str">
        <f t="shared" si="40"/>
        <v>N/A</v>
      </c>
      <c r="W374" s="147" t="str" cm="1">
        <f t="array" ref="W374">IFERROR(INDEX($I$9:$I$54,MATCH($E374,$A$9:$A$54,0),0),"N/A")</f>
        <v>N/A</v>
      </c>
      <c r="X374" s="147" t="str" cm="1">
        <f t="array" ref="X374">IFERROR(INDEX($J$9:$J$54,MATCH($E374,$A$9:$A$54,0),0),"N/A")</f>
        <v>N/A</v>
      </c>
      <c r="Y374" s="152" t="str">
        <f t="shared" si="41"/>
        <v>N/A</v>
      </c>
      <c r="Z374" s="153" t="str">
        <f t="shared" si="42"/>
        <v>N/A</v>
      </c>
      <c r="AA374" s="70" t="str">
        <f>IFERROR(VLOOKUP('Input 1 - Schedule 1'!N321,'Input 1 - Schedule 1'!$I$7:$L$1009,4,FALSE),"")</f>
        <v/>
      </c>
      <c r="AB374" s="70"/>
      <c r="AS374" s="84" t="s">
        <v>20</v>
      </c>
    </row>
    <row r="375" spans="1:45" x14ac:dyDescent="0.3">
      <c r="A375" s="93">
        <f t="shared" si="47"/>
        <v>313</v>
      </c>
      <c r="B375" s="145">
        <f>'Input 2 - Inventory'!C320</f>
        <v>0</v>
      </c>
      <c r="C375" s="146">
        <f>'Input 1 - Schedule 1'!G322</f>
        <v>0</v>
      </c>
      <c r="D375" s="146" t="str">
        <f>IF(OR(LEFT(E375,5)= "Asset",LEFT(E375,5)="Other"),"N/A",'Input 1 - Schedule 1'!G322 &amp; " (Ins/Bank)")</f>
        <v>0 (Ins/Bank)</v>
      </c>
      <c r="E375" s="147">
        <f>'Input 2 - Inventory'!F320</f>
        <v>0</v>
      </c>
      <c r="F375" s="148" t="str">
        <f>'Input 2 - Inventory'!W320</f>
        <v/>
      </c>
      <c r="G375" s="148">
        <f>'Input 2 - Inventory'!R320</f>
        <v>0</v>
      </c>
      <c r="H375" s="148">
        <f>'Input 2 - Inventory'!AH320</f>
        <v>0</v>
      </c>
      <c r="I375" s="149">
        <f>'Input 2 - Inventory'!L320</f>
        <v>0</v>
      </c>
      <c r="J375" s="150">
        <f>'Input 2 - Inventory'!AB320</f>
        <v>0</v>
      </c>
      <c r="K375" s="147" t="str" cm="1">
        <f t="array" ref="K375">IFERROR(INDEX($C$9:$C$54,MATCH($E375,$A$9:$A$54,0),0),"N/A")</f>
        <v>N/A</v>
      </c>
      <c r="L375" s="151" t="str" cm="1">
        <f t="array" ref="L375">IFERROR(INDEX($D$9:$D$54,MATCH($E375,$A$9:$A$54,0),0),"N/A")</f>
        <v>N/A</v>
      </c>
      <c r="M375" s="152" t="str">
        <f t="shared" si="43"/>
        <v>N/A</v>
      </c>
      <c r="N375" s="153" t="str">
        <f t="shared" si="44"/>
        <v>N/A</v>
      </c>
      <c r="O375" s="147" t="str" cm="1">
        <f t="array" ref="O375">IFERROR(INDEX($E$9:$E$54,MATCH($E375,$A$9:$A$54,0),0),"N/A")</f>
        <v>N/A</v>
      </c>
      <c r="P375" s="151" t="str" cm="1">
        <f t="array" ref="P375">IFERROR(INDEX($F$9:$F$54,MATCH($E375,$A$9:$A$54,0),0),"N/A")</f>
        <v>N/A</v>
      </c>
      <c r="Q375" s="152" t="str">
        <f t="shared" si="45"/>
        <v>N/A</v>
      </c>
      <c r="R375" s="153" t="str">
        <f t="shared" si="46"/>
        <v>N/A</v>
      </c>
      <c r="S375" s="147" t="str" cm="1">
        <f t="array" ref="S375">IFERROR(INDEX($G$9:$G$54,MATCH($E375,$A$9:$A$54,0),0),"N/A")</f>
        <v>N/A</v>
      </c>
      <c r="T375" s="151" t="str" cm="1">
        <f t="array" ref="T375">IFERROR(INDEX($H$9:$H$54,MATCH($E375,$A$9:$A$54,0),0),"N/A")</f>
        <v>N/A</v>
      </c>
      <c r="U375" s="152" t="str">
        <f t="shared" si="39"/>
        <v>N/A</v>
      </c>
      <c r="V375" s="153" t="str">
        <f t="shared" si="40"/>
        <v>N/A</v>
      </c>
      <c r="W375" s="147" t="str" cm="1">
        <f t="array" ref="W375">IFERROR(INDEX($I$9:$I$54,MATCH($E375,$A$9:$A$54,0),0),"N/A")</f>
        <v>N/A</v>
      </c>
      <c r="X375" s="147" t="str" cm="1">
        <f t="array" ref="X375">IFERROR(INDEX($J$9:$J$54,MATCH($E375,$A$9:$A$54,0),0),"N/A")</f>
        <v>N/A</v>
      </c>
      <c r="Y375" s="152" t="str">
        <f t="shared" si="41"/>
        <v>N/A</v>
      </c>
      <c r="Z375" s="153" t="str">
        <f t="shared" si="42"/>
        <v>N/A</v>
      </c>
      <c r="AA375" s="70" t="str">
        <f>IFERROR(VLOOKUP('Input 1 - Schedule 1'!N322,'Input 1 - Schedule 1'!$I$7:$L$1009,4,FALSE),"")</f>
        <v/>
      </c>
      <c r="AB375" s="70"/>
      <c r="AS375" s="84" t="s">
        <v>20</v>
      </c>
    </row>
    <row r="376" spans="1:45" x14ac:dyDescent="0.3">
      <c r="A376" s="93">
        <f t="shared" si="47"/>
        <v>314</v>
      </c>
      <c r="B376" s="145">
        <f>'Input 2 - Inventory'!C321</f>
        <v>0</v>
      </c>
      <c r="C376" s="146">
        <f>'Input 1 - Schedule 1'!G323</f>
        <v>0</v>
      </c>
      <c r="D376" s="146" t="str">
        <f>IF(OR(LEFT(E376,5)= "Asset",LEFT(E376,5)="Other"),"N/A",'Input 1 - Schedule 1'!G323 &amp; " (Ins/Bank)")</f>
        <v>0 (Ins/Bank)</v>
      </c>
      <c r="E376" s="147">
        <f>'Input 2 - Inventory'!F321</f>
        <v>0</v>
      </c>
      <c r="F376" s="148" t="str">
        <f>'Input 2 - Inventory'!W321</f>
        <v/>
      </c>
      <c r="G376" s="148">
        <f>'Input 2 - Inventory'!R321</f>
        <v>0</v>
      </c>
      <c r="H376" s="148">
        <f>'Input 2 - Inventory'!AH321</f>
        <v>0</v>
      </c>
      <c r="I376" s="149">
        <f>'Input 2 - Inventory'!L321</f>
        <v>0</v>
      </c>
      <c r="J376" s="150">
        <f>'Input 2 - Inventory'!AB321</f>
        <v>0</v>
      </c>
      <c r="K376" s="147" t="str" cm="1">
        <f t="array" ref="K376">IFERROR(INDEX($C$9:$C$54,MATCH($E376,$A$9:$A$54,0),0),"N/A")</f>
        <v>N/A</v>
      </c>
      <c r="L376" s="151" t="str" cm="1">
        <f t="array" ref="L376">IFERROR(INDEX($D$9:$D$54,MATCH($E376,$A$9:$A$54,0),0),"N/A")</f>
        <v>N/A</v>
      </c>
      <c r="M376" s="152" t="str">
        <f t="shared" si="43"/>
        <v>N/A</v>
      </c>
      <c r="N376" s="153" t="str">
        <f t="shared" si="44"/>
        <v>N/A</v>
      </c>
      <c r="O376" s="147" t="str" cm="1">
        <f t="array" ref="O376">IFERROR(INDEX($E$9:$E$54,MATCH($E376,$A$9:$A$54,0),0),"N/A")</f>
        <v>N/A</v>
      </c>
      <c r="P376" s="151" t="str" cm="1">
        <f t="array" ref="P376">IFERROR(INDEX($F$9:$F$54,MATCH($E376,$A$9:$A$54,0),0),"N/A")</f>
        <v>N/A</v>
      </c>
      <c r="Q376" s="152" t="str">
        <f t="shared" si="45"/>
        <v>N/A</v>
      </c>
      <c r="R376" s="153" t="str">
        <f t="shared" si="46"/>
        <v>N/A</v>
      </c>
      <c r="S376" s="147" t="str" cm="1">
        <f t="array" ref="S376">IFERROR(INDEX($G$9:$G$54,MATCH($E376,$A$9:$A$54,0),0),"N/A")</f>
        <v>N/A</v>
      </c>
      <c r="T376" s="151" t="str" cm="1">
        <f t="array" ref="T376">IFERROR(INDEX($H$9:$H$54,MATCH($E376,$A$9:$A$54,0),0),"N/A")</f>
        <v>N/A</v>
      </c>
      <c r="U376" s="152" t="str">
        <f t="shared" si="39"/>
        <v>N/A</v>
      </c>
      <c r="V376" s="153" t="str">
        <f t="shared" si="40"/>
        <v>N/A</v>
      </c>
      <c r="W376" s="147" t="str" cm="1">
        <f t="array" ref="W376">IFERROR(INDEX($I$9:$I$54,MATCH($E376,$A$9:$A$54,0),0),"N/A")</f>
        <v>N/A</v>
      </c>
      <c r="X376" s="147" t="str" cm="1">
        <f t="array" ref="X376">IFERROR(INDEX($J$9:$J$54,MATCH($E376,$A$9:$A$54,0),0),"N/A")</f>
        <v>N/A</v>
      </c>
      <c r="Y376" s="152" t="str">
        <f t="shared" si="41"/>
        <v>N/A</v>
      </c>
      <c r="Z376" s="153" t="str">
        <f t="shared" si="42"/>
        <v>N/A</v>
      </c>
      <c r="AA376" s="70" t="str">
        <f>IFERROR(VLOOKUP('Input 1 - Schedule 1'!N323,'Input 1 - Schedule 1'!$I$7:$L$1009,4,FALSE),"")</f>
        <v/>
      </c>
      <c r="AB376" s="70"/>
      <c r="AS376" s="84" t="s">
        <v>20</v>
      </c>
    </row>
    <row r="377" spans="1:45" x14ac:dyDescent="0.3">
      <c r="A377" s="93">
        <f t="shared" si="47"/>
        <v>315</v>
      </c>
      <c r="B377" s="145">
        <f>'Input 2 - Inventory'!C322</f>
        <v>0</v>
      </c>
      <c r="C377" s="146">
        <f>'Input 1 - Schedule 1'!G324</f>
        <v>0</v>
      </c>
      <c r="D377" s="146" t="str">
        <f>IF(OR(LEFT(E377,5)= "Asset",LEFT(E377,5)="Other"),"N/A",'Input 1 - Schedule 1'!G324 &amp; " (Ins/Bank)")</f>
        <v>0 (Ins/Bank)</v>
      </c>
      <c r="E377" s="147">
        <f>'Input 2 - Inventory'!F322</f>
        <v>0</v>
      </c>
      <c r="F377" s="148" t="str">
        <f>'Input 2 - Inventory'!W322</f>
        <v/>
      </c>
      <c r="G377" s="148">
        <f>'Input 2 - Inventory'!R322</f>
        <v>0</v>
      </c>
      <c r="H377" s="148">
        <f>'Input 2 - Inventory'!AH322</f>
        <v>0</v>
      </c>
      <c r="I377" s="149">
        <f>'Input 2 - Inventory'!L322</f>
        <v>0</v>
      </c>
      <c r="J377" s="150">
        <f>'Input 2 - Inventory'!AB322</f>
        <v>0</v>
      </c>
      <c r="K377" s="147" t="str" cm="1">
        <f t="array" ref="K377">IFERROR(INDEX($C$9:$C$54,MATCH($E377,$A$9:$A$54,0),0),"N/A")</f>
        <v>N/A</v>
      </c>
      <c r="L377" s="151" t="str" cm="1">
        <f t="array" ref="L377">IFERROR(INDEX($D$9:$D$54,MATCH($E377,$A$9:$A$54,0),0),"N/A")</f>
        <v>N/A</v>
      </c>
      <c r="M377" s="152" t="str">
        <f t="shared" si="43"/>
        <v>N/A</v>
      </c>
      <c r="N377" s="153" t="str">
        <f t="shared" si="44"/>
        <v>N/A</v>
      </c>
      <c r="O377" s="147" t="str" cm="1">
        <f t="array" ref="O377">IFERROR(INDEX($E$9:$E$54,MATCH($E377,$A$9:$A$54,0),0),"N/A")</f>
        <v>N/A</v>
      </c>
      <c r="P377" s="151" t="str" cm="1">
        <f t="array" ref="P377">IFERROR(INDEX($F$9:$F$54,MATCH($E377,$A$9:$A$54,0),0),"N/A")</f>
        <v>N/A</v>
      </c>
      <c r="Q377" s="152" t="str">
        <f t="shared" si="45"/>
        <v>N/A</v>
      </c>
      <c r="R377" s="153" t="str">
        <f t="shared" si="46"/>
        <v>N/A</v>
      </c>
      <c r="S377" s="147" t="str" cm="1">
        <f t="array" ref="S377">IFERROR(INDEX($G$9:$G$54,MATCH($E377,$A$9:$A$54,0),0),"N/A")</f>
        <v>N/A</v>
      </c>
      <c r="T377" s="151" t="str" cm="1">
        <f t="array" ref="T377">IFERROR(INDEX($H$9:$H$54,MATCH($E377,$A$9:$A$54,0),0),"N/A")</f>
        <v>N/A</v>
      </c>
      <c r="U377" s="152" t="str">
        <f t="shared" si="39"/>
        <v>N/A</v>
      </c>
      <c r="V377" s="153" t="str">
        <f t="shared" si="40"/>
        <v>N/A</v>
      </c>
      <c r="W377" s="147" t="str" cm="1">
        <f t="array" ref="W377">IFERROR(INDEX($I$9:$I$54,MATCH($E377,$A$9:$A$54,0),0),"N/A")</f>
        <v>N/A</v>
      </c>
      <c r="X377" s="147" t="str" cm="1">
        <f t="array" ref="X377">IFERROR(INDEX($J$9:$J$54,MATCH($E377,$A$9:$A$54,0),0),"N/A")</f>
        <v>N/A</v>
      </c>
      <c r="Y377" s="152" t="str">
        <f t="shared" si="41"/>
        <v>N/A</v>
      </c>
      <c r="Z377" s="153" t="str">
        <f t="shared" si="42"/>
        <v>N/A</v>
      </c>
      <c r="AA377" s="70" t="str">
        <f>IFERROR(VLOOKUP('Input 1 - Schedule 1'!N324,'Input 1 - Schedule 1'!$I$7:$L$1009,4,FALSE),"")</f>
        <v/>
      </c>
      <c r="AB377" s="70"/>
      <c r="AS377" s="84" t="s">
        <v>20</v>
      </c>
    </row>
    <row r="378" spans="1:45" x14ac:dyDescent="0.3">
      <c r="A378" s="93">
        <f t="shared" si="47"/>
        <v>316</v>
      </c>
      <c r="B378" s="145">
        <f>'Input 2 - Inventory'!C323</f>
        <v>0</v>
      </c>
      <c r="C378" s="146">
        <f>'Input 1 - Schedule 1'!G325</f>
        <v>0</v>
      </c>
      <c r="D378" s="146" t="str">
        <f>IF(OR(LEFT(E378,5)= "Asset",LEFT(E378,5)="Other"),"N/A",'Input 1 - Schedule 1'!G325 &amp; " (Ins/Bank)")</f>
        <v>0 (Ins/Bank)</v>
      </c>
      <c r="E378" s="147">
        <f>'Input 2 - Inventory'!F323</f>
        <v>0</v>
      </c>
      <c r="F378" s="148" t="str">
        <f>'Input 2 - Inventory'!W323</f>
        <v/>
      </c>
      <c r="G378" s="148">
        <f>'Input 2 - Inventory'!R323</f>
        <v>0</v>
      </c>
      <c r="H378" s="148">
        <f>'Input 2 - Inventory'!AH323</f>
        <v>0</v>
      </c>
      <c r="I378" s="149">
        <f>'Input 2 - Inventory'!L323</f>
        <v>0</v>
      </c>
      <c r="J378" s="150">
        <f>'Input 2 - Inventory'!AB323</f>
        <v>0</v>
      </c>
      <c r="K378" s="147" t="str" cm="1">
        <f t="array" ref="K378">IFERROR(INDEX($C$9:$C$54,MATCH($E378,$A$9:$A$54,0),0),"N/A")</f>
        <v>N/A</v>
      </c>
      <c r="L378" s="151" t="str" cm="1">
        <f t="array" ref="L378">IFERROR(INDEX($D$9:$D$54,MATCH($E378,$A$9:$A$54,0),0),"N/A")</f>
        <v>N/A</v>
      </c>
      <c r="M378" s="152" t="str">
        <f t="shared" si="43"/>
        <v>N/A</v>
      </c>
      <c r="N378" s="153" t="str">
        <f t="shared" si="44"/>
        <v>N/A</v>
      </c>
      <c r="O378" s="147" t="str" cm="1">
        <f t="array" ref="O378">IFERROR(INDEX($E$9:$E$54,MATCH($E378,$A$9:$A$54,0),0),"N/A")</f>
        <v>N/A</v>
      </c>
      <c r="P378" s="151" t="str" cm="1">
        <f t="array" ref="P378">IFERROR(INDEX($F$9:$F$54,MATCH($E378,$A$9:$A$54,0),0),"N/A")</f>
        <v>N/A</v>
      </c>
      <c r="Q378" s="152" t="str">
        <f t="shared" si="45"/>
        <v>N/A</v>
      </c>
      <c r="R378" s="153" t="str">
        <f t="shared" si="46"/>
        <v>N/A</v>
      </c>
      <c r="S378" s="147" t="str" cm="1">
        <f t="array" ref="S378">IFERROR(INDEX($G$9:$G$54,MATCH($E378,$A$9:$A$54,0),0),"N/A")</f>
        <v>N/A</v>
      </c>
      <c r="T378" s="151" t="str" cm="1">
        <f t="array" ref="T378">IFERROR(INDEX($H$9:$H$54,MATCH($E378,$A$9:$A$54,0),0),"N/A")</f>
        <v>N/A</v>
      </c>
      <c r="U378" s="152" t="str">
        <f t="shared" si="39"/>
        <v>N/A</v>
      </c>
      <c r="V378" s="153" t="str">
        <f t="shared" si="40"/>
        <v>N/A</v>
      </c>
      <c r="W378" s="147" t="str" cm="1">
        <f t="array" ref="W378">IFERROR(INDEX($I$9:$I$54,MATCH($E378,$A$9:$A$54,0),0),"N/A")</f>
        <v>N/A</v>
      </c>
      <c r="X378" s="147" t="str" cm="1">
        <f t="array" ref="X378">IFERROR(INDEX($J$9:$J$54,MATCH($E378,$A$9:$A$54,0),0),"N/A")</f>
        <v>N/A</v>
      </c>
      <c r="Y378" s="152" t="str">
        <f t="shared" si="41"/>
        <v>N/A</v>
      </c>
      <c r="Z378" s="153" t="str">
        <f t="shared" si="42"/>
        <v>N/A</v>
      </c>
      <c r="AA378" s="70" t="str">
        <f>IFERROR(VLOOKUP('Input 1 - Schedule 1'!N325,'Input 1 - Schedule 1'!$I$7:$L$1009,4,FALSE),"")</f>
        <v/>
      </c>
      <c r="AB378" s="70"/>
      <c r="AS378" s="84" t="s">
        <v>20</v>
      </c>
    </row>
    <row r="379" spans="1:45" x14ac:dyDescent="0.3">
      <c r="A379" s="93">
        <f t="shared" si="47"/>
        <v>317</v>
      </c>
      <c r="B379" s="145">
        <f>'Input 2 - Inventory'!C324</f>
        <v>0</v>
      </c>
      <c r="C379" s="146">
        <f>'Input 1 - Schedule 1'!G326</f>
        <v>0</v>
      </c>
      <c r="D379" s="146" t="str">
        <f>IF(OR(LEFT(E379,5)= "Asset",LEFT(E379,5)="Other"),"N/A",'Input 1 - Schedule 1'!G326 &amp; " (Ins/Bank)")</f>
        <v>0 (Ins/Bank)</v>
      </c>
      <c r="E379" s="147">
        <f>'Input 2 - Inventory'!F324</f>
        <v>0</v>
      </c>
      <c r="F379" s="148" t="str">
        <f>'Input 2 - Inventory'!W324</f>
        <v/>
      </c>
      <c r="G379" s="148">
        <f>'Input 2 - Inventory'!R324</f>
        <v>0</v>
      </c>
      <c r="H379" s="148">
        <f>'Input 2 - Inventory'!AH324</f>
        <v>0</v>
      </c>
      <c r="I379" s="149">
        <f>'Input 2 - Inventory'!L324</f>
        <v>0</v>
      </c>
      <c r="J379" s="150">
        <f>'Input 2 - Inventory'!AB324</f>
        <v>0</v>
      </c>
      <c r="K379" s="147" t="str" cm="1">
        <f t="array" ref="K379">IFERROR(INDEX($C$9:$C$54,MATCH($E379,$A$9:$A$54,0),0),"N/A")</f>
        <v>N/A</v>
      </c>
      <c r="L379" s="151" t="str" cm="1">
        <f t="array" ref="L379">IFERROR(INDEX($D$9:$D$54,MATCH($E379,$A$9:$A$54,0),0),"N/A")</f>
        <v>N/A</v>
      </c>
      <c r="M379" s="152" t="str">
        <f t="shared" si="43"/>
        <v>N/A</v>
      </c>
      <c r="N379" s="153" t="str">
        <f t="shared" si="44"/>
        <v>N/A</v>
      </c>
      <c r="O379" s="147" t="str" cm="1">
        <f t="array" ref="O379">IFERROR(INDEX($E$9:$E$54,MATCH($E379,$A$9:$A$54,0),0),"N/A")</f>
        <v>N/A</v>
      </c>
      <c r="P379" s="151" t="str" cm="1">
        <f t="array" ref="P379">IFERROR(INDEX($F$9:$F$54,MATCH($E379,$A$9:$A$54,0),0),"N/A")</f>
        <v>N/A</v>
      </c>
      <c r="Q379" s="152" t="str">
        <f t="shared" si="45"/>
        <v>N/A</v>
      </c>
      <c r="R379" s="153" t="str">
        <f t="shared" si="46"/>
        <v>N/A</v>
      </c>
      <c r="S379" s="147" t="str" cm="1">
        <f t="array" ref="S379">IFERROR(INDEX($G$9:$G$54,MATCH($E379,$A$9:$A$54,0),0),"N/A")</f>
        <v>N/A</v>
      </c>
      <c r="T379" s="151" t="str" cm="1">
        <f t="array" ref="T379">IFERROR(INDEX($H$9:$H$54,MATCH($E379,$A$9:$A$54,0),0),"N/A")</f>
        <v>N/A</v>
      </c>
      <c r="U379" s="152" t="str">
        <f t="shared" si="39"/>
        <v>N/A</v>
      </c>
      <c r="V379" s="153" t="str">
        <f t="shared" si="40"/>
        <v>N/A</v>
      </c>
      <c r="W379" s="147" t="str" cm="1">
        <f t="array" ref="W379">IFERROR(INDEX($I$9:$I$54,MATCH($E379,$A$9:$A$54,0),0),"N/A")</f>
        <v>N/A</v>
      </c>
      <c r="X379" s="147" t="str" cm="1">
        <f t="array" ref="X379">IFERROR(INDEX($J$9:$J$54,MATCH($E379,$A$9:$A$54,0),0),"N/A")</f>
        <v>N/A</v>
      </c>
      <c r="Y379" s="152" t="str">
        <f t="shared" si="41"/>
        <v>N/A</v>
      </c>
      <c r="Z379" s="153" t="str">
        <f t="shared" si="42"/>
        <v>N/A</v>
      </c>
      <c r="AA379" s="70" t="str">
        <f>IFERROR(VLOOKUP('Input 1 - Schedule 1'!N326,'Input 1 - Schedule 1'!$I$7:$L$1009,4,FALSE),"")</f>
        <v/>
      </c>
      <c r="AB379" s="70"/>
      <c r="AS379" s="84" t="s">
        <v>20</v>
      </c>
    </row>
    <row r="380" spans="1:45" x14ac:dyDescent="0.3">
      <c r="A380" s="93">
        <f t="shared" si="47"/>
        <v>318</v>
      </c>
      <c r="B380" s="145">
        <f>'Input 2 - Inventory'!C325</f>
        <v>0</v>
      </c>
      <c r="C380" s="146">
        <f>'Input 1 - Schedule 1'!G327</f>
        <v>0</v>
      </c>
      <c r="D380" s="146" t="str">
        <f>IF(OR(LEFT(E380,5)= "Asset",LEFT(E380,5)="Other"),"N/A",'Input 1 - Schedule 1'!G327 &amp; " (Ins/Bank)")</f>
        <v>0 (Ins/Bank)</v>
      </c>
      <c r="E380" s="147">
        <f>'Input 2 - Inventory'!F325</f>
        <v>0</v>
      </c>
      <c r="F380" s="148" t="str">
        <f>'Input 2 - Inventory'!W325</f>
        <v/>
      </c>
      <c r="G380" s="148">
        <f>'Input 2 - Inventory'!R325</f>
        <v>0</v>
      </c>
      <c r="H380" s="148">
        <f>'Input 2 - Inventory'!AH325</f>
        <v>0</v>
      </c>
      <c r="I380" s="149">
        <f>'Input 2 - Inventory'!L325</f>
        <v>0</v>
      </c>
      <c r="J380" s="150">
        <f>'Input 2 - Inventory'!AB325</f>
        <v>0</v>
      </c>
      <c r="K380" s="147" t="str" cm="1">
        <f t="array" ref="K380">IFERROR(INDEX($C$9:$C$54,MATCH($E380,$A$9:$A$54,0),0),"N/A")</f>
        <v>N/A</v>
      </c>
      <c r="L380" s="151" t="str" cm="1">
        <f t="array" ref="L380">IFERROR(INDEX($D$9:$D$54,MATCH($E380,$A$9:$A$54,0),0),"N/A")</f>
        <v>N/A</v>
      </c>
      <c r="M380" s="152" t="str">
        <f t="shared" si="43"/>
        <v>N/A</v>
      </c>
      <c r="N380" s="153" t="str">
        <f t="shared" si="44"/>
        <v>N/A</v>
      </c>
      <c r="O380" s="147" t="str" cm="1">
        <f t="array" ref="O380">IFERROR(INDEX($E$9:$E$54,MATCH($E380,$A$9:$A$54,0),0),"N/A")</f>
        <v>N/A</v>
      </c>
      <c r="P380" s="151" t="str" cm="1">
        <f t="array" ref="P380">IFERROR(INDEX($F$9:$F$54,MATCH($E380,$A$9:$A$54,0),0),"N/A")</f>
        <v>N/A</v>
      </c>
      <c r="Q380" s="152" t="str">
        <f t="shared" si="45"/>
        <v>N/A</v>
      </c>
      <c r="R380" s="153" t="str">
        <f t="shared" si="46"/>
        <v>N/A</v>
      </c>
      <c r="S380" s="147" t="str" cm="1">
        <f t="array" ref="S380">IFERROR(INDEX($G$9:$G$54,MATCH($E380,$A$9:$A$54,0),0),"N/A")</f>
        <v>N/A</v>
      </c>
      <c r="T380" s="151" t="str" cm="1">
        <f t="array" ref="T380">IFERROR(INDEX($H$9:$H$54,MATCH($E380,$A$9:$A$54,0),0),"N/A")</f>
        <v>N/A</v>
      </c>
      <c r="U380" s="152" t="str">
        <f t="shared" si="39"/>
        <v>N/A</v>
      </c>
      <c r="V380" s="153" t="str">
        <f t="shared" si="40"/>
        <v>N/A</v>
      </c>
      <c r="W380" s="147" t="str" cm="1">
        <f t="array" ref="W380">IFERROR(INDEX($I$9:$I$54,MATCH($E380,$A$9:$A$54,0),0),"N/A")</f>
        <v>N/A</v>
      </c>
      <c r="X380" s="147" t="str" cm="1">
        <f t="array" ref="X380">IFERROR(INDEX($J$9:$J$54,MATCH($E380,$A$9:$A$54,0),0),"N/A")</f>
        <v>N/A</v>
      </c>
      <c r="Y380" s="152" t="str">
        <f t="shared" si="41"/>
        <v>N/A</v>
      </c>
      <c r="Z380" s="153" t="str">
        <f t="shared" si="42"/>
        <v>N/A</v>
      </c>
      <c r="AA380" s="70" t="str">
        <f>IFERROR(VLOOKUP('Input 1 - Schedule 1'!N327,'Input 1 - Schedule 1'!$I$7:$L$1009,4,FALSE),"")</f>
        <v/>
      </c>
      <c r="AB380" s="70"/>
      <c r="AS380" s="84" t="s">
        <v>20</v>
      </c>
    </row>
    <row r="381" spans="1:45" x14ac:dyDescent="0.3">
      <c r="A381" s="93">
        <f t="shared" si="47"/>
        <v>319</v>
      </c>
      <c r="B381" s="145">
        <f>'Input 2 - Inventory'!C326</f>
        <v>0</v>
      </c>
      <c r="C381" s="146">
        <f>'Input 1 - Schedule 1'!G328</f>
        <v>0</v>
      </c>
      <c r="D381" s="146" t="str">
        <f>IF(OR(LEFT(E381,5)= "Asset",LEFT(E381,5)="Other"),"N/A",'Input 1 - Schedule 1'!G328 &amp; " (Ins/Bank)")</f>
        <v>0 (Ins/Bank)</v>
      </c>
      <c r="E381" s="147">
        <f>'Input 2 - Inventory'!F326</f>
        <v>0</v>
      </c>
      <c r="F381" s="148" t="str">
        <f>'Input 2 - Inventory'!W326</f>
        <v/>
      </c>
      <c r="G381" s="148">
        <f>'Input 2 - Inventory'!R326</f>
        <v>0</v>
      </c>
      <c r="H381" s="148">
        <f>'Input 2 - Inventory'!AH326</f>
        <v>0</v>
      </c>
      <c r="I381" s="149">
        <f>'Input 2 - Inventory'!L326</f>
        <v>0</v>
      </c>
      <c r="J381" s="150">
        <f>'Input 2 - Inventory'!AB326</f>
        <v>0</v>
      </c>
      <c r="K381" s="147" t="str" cm="1">
        <f t="array" ref="K381">IFERROR(INDEX($C$9:$C$54,MATCH($E381,$A$9:$A$54,0),0),"N/A")</f>
        <v>N/A</v>
      </c>
      <c r="L381" s="151" t="str" cm="1">
        <f t="array" ref="L381">IFERROR(INDEX($D$9:$D$54,MATCH($E381,$A$9:$A$54,0),0),"N/A")</f>
        <v>N/A</v>
      </c>
      <c r="M381" s="152" t="str">
        <f t="shared" si="43"/>
        <v>N/A</v>
      </c>
      <c r="N381" s="153" t="str">
        <f t="shared" si="44"/>
        <v>N/A</v>
      </c>
      <c r="O381" s="147" t="str" cm="1">
        <f t="array" ref="O381">IFERROR(INDEX($E$9:$E$54,MATCH($E381,$A$9:$A$54,0),0),"N/A")</f>
        <v>N/A</v>
      </c>
      <c r="P381" s="151" t="str" cm="1">
        <f t="array" ref="P381">IFERROR(INDEX($F$9:$F$54,MATCH($E381,$A$9:$A$54,0),0),"N/A")</f>
        <v>N/A</v>
      </c>
      <c r="Q381" s="152" t="str">
        <f t="shared" si="45"/>
        <v>N/A</v>
      </c>
      <c r="R381" s="153" t="str">
        <f t="shared" si="46"/>
        <v>N/A</v>
      </c>
      <c r="S381" s="147" t="str" cm="1">
        <f t="array" ref="S381">IFERROR(INDEX($G$9:$G$54,MATCH($E381,$A$9:$A$54,0),0),"N/A")</f>
        <v>N/A</v>
      </c>
      <c r="T381" s="151" t="str" cm="1">
        <f t="array" ref="T381">IFERROR(INDEX($H$9:$H$54,MATCH($E381,$A$9:$A$54,0),0),"N/A")</f>
        <v>N/A</v>
      </c>
      <c r="U381" s="152" t="str">
        <f t="shared" si="39"/>
        <v>N/A</v>
      </c>
      <c r="V381" s="153" t="str">
        <f t="shared" si="40"/>
        <v>N/A</v>
      </c>
      <c r="W381" s="147" t="str" cm="1">
        <f t="array" ref="W381">IFERROR(INDEX($I$9:$I$54,MATCH($E381,$A$9:$A$54,0),0),"N/A")</f>
        <v>N/A</v>
      </c>
      <c r="X381" s="147" t="str" cm="1">
        <f t="array" ref="X381">IFERROR(INDEX($J$9:$J$54,MATCH($E381,$A$9:$A$54,0),0),"N/A")</f>
        <v>N/A</v>
      </c>
      <c r="Y381" s="152" t="str">
        <f t="shared" si="41"/>
        <v>N/A</v>
      </c>
      <c r="Z381" s="153" t="str">
        <f t="shared" si="42"/>
        <v>N/A</v>
      </c>
      <c r="AA381" s="70" t="str">
        <f>IFERROR(VLOOKUP('Input 1 - Schedule 1'!N328,'Input 1 - Schedule 1'!$I$7:$L$1009,4,FALSE),"")</f>
        <v/>
      </c>
      <c r="AB381" s="70"/>
      <c r="AS381" s="84" t="s">
        <v>20</v>
      </c>
    </row>
    <row r="382" spans="1:45" x14ac:dyDescent="0.3">
      <c r="A382" s="93">
        <f t="shared" si="47"/>
        <v>320</v>
      </c>
      <c r="B382" s="145">
        <f>'Input 2 - Inventory'!C327</f>
        <v>0</v>
      </c>
      <c r="C382" s="146">
        <f>'Input 1 - Schedule 1'!G329</f>
        <v>0</v>
      </c>
      <c r="D382" s="146" t="str">
        <f>IF(OR(LEFT(E382,5)= "Asset",LEFT(E382,5)="Other"),"N/A",'Input 1 - Schedule 1'!G329 &amp; " (Ins/Bank)")</f>
        <v>0 (Ins/Bank)</v>
      </c>
      <c r="E382" s="147">
        <f>'Input 2 - Inventory'!F327</f>
        <v>0</v>
      </c>
      <c r="F382" s="148" t="str">
        <f>'Input 2 - Inventory'!W327</f>
        <v/>
      </c>
      <c r="G382" s="148">
        <f>'Input 2 - Inventory'!R327</f>
        <v>0</v>
      </c>
      <c r="H382" s="148">
        <f>'Input 2 - Inventory'!AH327</f>
        <v>0</v>
      </c>
      <c r="I382" s="149">
        <f>'Input 2 - Inventory'!L327</f>
        <v>0</v>
      </c>
      <c r="J382" s="150">
        <f>'Input 2 - Inventory'!AB327</f>
        <v>0</v>
      </c>
      <c r="K382" s="147" t="str" cm="1">
        <f t="array" ref="K382">IFERROR(INDEX($C$9:$C$54,MATCH($E382,$A$9:$A$54,0),0),"N/A")</f>
        <v>N/A</v>
      </c>
      <c r="L382" s="151" t="str" cm="1">
        <f t="array" ref="L382">IFERROR(INDEX($D$9:$D$54,MATCH($E382,$A$9:$A$54,0),0),"N/A")</f>
        <v>N/A</v>
      </c>
      <c r="M382" s="152" t="str">
        <f t="shared" si="43"/>
        <v>N/A</v>
      </c>
      <c r="N382" s="153" t="str">
        <f t="shared" si="44"/>
        <v>N/A</v>
      </c>
      <c r="O382" s="147" t="str" cm="1">
        <f t="array" ref="O382">IFERROR(INDEX($E$9:$E$54,MATCH($E382,$A$9:$A$54,0),0),"N/A")</f>
        <v>N/A</v>
      </c>
      <c r="P382" s="151" t="str" cm="1">
        <f t="array" ref="P382">IFERROR(INDEX($F$9:$F$54,MATCH($E382,$A$9:$A$54,0),0),"N/A")</f>
        <v>N/A</v>
      </c>
      <c r="Q382" s="152" t="str">
        <f t="shared" si="45"/>
        <v>N/A</v>
      </c>
      <c r="R382" s="153" t="str">
        <f t="shared" si="46"/>
        <v>N/A</v>
      </c>
      <c r="S382" s="147" t="str" cm="1">
        <f t="array" ref="S382">IFERROR(INDEX($G$9:$G$54,MATCH($E382,$A$9:$A$54,0),0),"N/A")</f>
        <v>N/A</v>
      </c>
      <c r="T382" s="151" t="str" cm="1">
        <f t="array" ref="T382">IFERROR(INDEX($H$9:$H$54,MATCH($E382,$A$9:$A$54,0),0),"N/A")</f>
        <v>N/A</v>
      </c>
      <c r="U382" s="152" t="str">
        <f t="shared" ref="U382:U445" si="48">IF(T382="N/A","N/A",MAX(0,IF(OR(S382="XS Scalar",S382="Pure Scalar"),$H382*T382,IF(S382="Carrying Value",T382*$G382,$F382*T382))))</f>
        <v>N/A</v>
      </c>
      <c r="V382" s="153" t="str">
        <f t="shared" ref="V382:V445" si="49">IF(T382="N/A","N/A",IF(S382="XS Scalar",$G382-($H382-U382),$G382))</f>
        <v>N/A</v>
      </c>
      <c r="W382" s="147" t="str" cm="1">
        <f t="array" ref="W382">IFERROR(INDEX($I$9:$I$54,MATCH($E382,$A$9:$A$54,0),0),"N/A")</f>
        <v>N/A</v>
      </c>
      <c r="X382" s="147" t="str" cm="1">
        <f t="array" ref="X382">IFERROR(INDEX($J$9:$J$54,MATCH($E382,$A$9:$A$54,0),0),"N/A")</f>
        <v>N/A</v>
      </c>
      <c r="Y382" s="152" t="str">
        <f t="shared" ref="Y382:Y445" si="50">IF(X382="N/A","N/A",MAX(0,IF(OR(W382="XS Scalar",W382="Pure Scalar"),$H382*X382,IF(W382="Carrying Value",X382*$G382,$F382*X382))))</f>
        <v>N/A</v>
      </c>
      <c r="Z382" s="153" t="str">
        <f t="shared" ref="Z382:Z445" si="51">IF(X382="N/A","N/A",IF(W382="XS Scalar",$G382-($H382-Y382),$G382))</f>
        <v>N/A</v>
      </c>
      <c r="AA382" s="70" t="str">
        <f>IFERROR(VLOOKUP('Input 1 - Schedule 1'!N329,'Input 1 - Schedule 1'!$I$7:$L$1009,4,FALSE),"")</f>
        <v/>
      </c>
      <c r="AB382" s="70"/>
      <c r="AS382" s="84" t="s">
        <v>20</v>
      </c>
    </row>
    <row r="383" spans="1:45" x14ac:dyDescent="0.3">
      <c r="A383" s="93">
        <f t="shared" si="47"/>
        <v>321</v>
      </c>
      <c r="B383" s="145">
        <f>'Input 2 - Inventory'!C328</f>
        <v>0</v>
      </c>
      <c r="C383" s="146">
        <f>'Input 1 - Schedule 1'!G330</f>
        <v>0</v>
      </c>
      <c r="D383" s="146" t="str">
        <f>IF(OR(LEFT(E383,5)= "Asset",LEFT(E383,5)="Other"),"N/A",'Input 1 - Schedule 1'!G330 &amp; " (Ins/Bank)")</f>
        <v>0 (Ins/Bank)</v>
      </c>
      <c r="E383" s="147">
        <f>'Input 2 - Inventory'!F328</f>
        <v>0</v>
      </c>
      <c r="F383" s="148" t="str">
        <f>'Input 2 - Inventory'!W328</f>
        <v/>
      </c>
      <c r="G383" s="148">
        <f>'Input 2 - Inventory'!R328</f>
        <v>0</v>
      </c>
      <c r="H383" s="148">
        <f>'Input 2 - Inventory'!AH328</f>
        <v>0</v>
      </c>
      <c r="I383" s="149">
        <f>'Input 2 - Inventory'!L328</f>
        <v>0</v>
      </c>
      <c r="J383" s="150">
        <f>'Input 2 - Inventory'!AB328</f>
        <v>0</v>
      </c>
      <c r="K383" s="147" t="str" cm="1">
        <f t="array" ref="K383">IFERROR(INDEX($C$9:$C$54,MATCH($E383,$A$9:$A$54,0),0),"N/A")</f>
        <v>N/A</v>
      </c>
      <c r="L383" s="151" t="str" cm="1">
        <f t="array" ref="L383">IFERROR(INDEX($D$9:$D$54,MATCH($E383,$A$9:$A$54,0),0),"N/A")</f>
        <v>N/A</v>
      </c>
      <c r="M383" s="152" t="str">
        <f t="shared" si="43"/>
        <v>N/A</v>
      </c>
      <c r="N383" s="153" t="str">
        <f t="shared" si="44"/>
        <v>N/A</v>
      </c>
      <c r="O383" s="147" t="str" cm="1">
        <f t="array" ref="O383">IFERROR(INDEX($E$9:$E$54,MATCH($E383,$A$9:$A$54,0),0),"N/A")</f>
        <v>N/A</v>
      </c>
      <c r="P383" s="151" t="str" cm="1">
        <f t="array" ref="P383">IFERROR(INDEX($F$9:$F$54,MATCH($E383,$A$9:$A$54,0),0),"N/A")</f>
        <v>N/A</v>
      </c>
      <c r="Q383" s="152" t="str">
        <f t="shared" si="45"/>
        <v>N/A</v>
      </c>
      <c r="R383" s="153" t="str">
        <f t="shared" si="46"/>
        <v>N/A</v>
      </c>
      <c r="S383" s="147" t="str" cm="1">
        <f t="array" ref="S383">IFERROR(INDEX($G$9:$G$54,MATCH($E383,$A$9:$A$54,0),0),"N/A")</f>
        <v>N/A</v>
      </c>
      <c r="T383" s="151" t="str" cm="1">
        <f t="array" ref="T383">IFERROR(INDEX($H$9:$H$54,MATCH($E383,$A$9:$A$54,0),0),"N/A")</f>
        <v>N/A</v>
      </c>
      <c r="U383" s="152" t="str">
        <f t="shared" si="48"/>
        <v>N/A</v>
      </c>
      <c r="V383" s="153" t="str">
        <f t="shared" si="49"/>
        <v>N/A</v>
      </c>
      <c r="W383" s="147" t="str" cm="1">
        <f t="array" ref="W383">IFERROR(INDEX($I$9:$I$54,MATCH($E383,$A$9:$A$54,0),0),"N/A")</f>
        <v>N/A</v>
      </c>
      <c r="X383" s="147" t="str" cm="1">
        <f t="array" ref="X383">IFERROR(INDEX($J$9:$J$54,MATCH($E383,$A$9:$A$54,0),0),"N/A")</f>
        <v>N/A</v>
      </c>
      <c r="Y383" s="152" t="str">
        <f t="shared" si="50"/>
        <v>N/A</v>
      </c>
      <c r="Z383" s="153" t="str">
        <f t="shared" si="51"/>
        <v>N/A</v>
      </c>
      <c r="AA383" s="70" t="str">
        <f>IFERROR(VLOOKUP('Input 1 - Schedule 1'!N330,'Input 1 - Schedule 1'!$I$7:$L$1009,4,FALSE),"")</f>
        <v/>
      </c>
      <c r="AB383" s="70"/>
      <c r="AS383" s="84" t="s">
        <v>20</v>
      </c>
    </row>
    <row r="384" spans="1:45" x14ac:dyDescent="0.3">
      <c r="A384" s="93">
        <f t="shared" si="47"/>
        <v>322</v>
      </c>
      <c r="B384" s="145">
        <f>'Input 2 - Inventory'!C329</f>
        <v>0</v>
      </c>
      <c r="C384" s="146">
        <f>'Input 1 - Schedule 1'!G331</f>
        <v>0</v>
      </c>
      <c r="D384" s="146" t="str">
        <f>IF(OR(LEFT(E384,5)= "Asset",LEFT(E384,5)="Other"),"N/A",'Input 1 - Schedule 1'!G331 &amp; " (Ins/Bank)")</f>
        <v>0 (Ins/Bank)</v>
      </c>
      <c r="E384" s="147">
        <f>'Input 2 - Inventory'!F329</f>
        <v>0</v>
      </c>
      <c r="F384" s="148" t="str">
        <f>'Input 2 - Inventory'!W329</f>
        <v/>
      </c>
      <c r="G384" s="148">
        <f>'Input 2 - Inventory'!R329</f>
        <v>0</v>
      </c>
      <c r="H384" s="148">
        <f>'Input 2 - Inventory'!AH329</f>
        <v>0</v>
      </c>
      <c r="I384" s="149">
        <f>'Input 2 - Inventory'!L329</f>
        <v>0</v>
      </c>
      <c r="J384" s="150">
        <f>'Input 2 - Inventory'!AB329</f>
        <v>0</v>
      </c>
      <c r="K384" s="147" t="str" cm="1">
        <f t="array" ref="K384">IFERROR(INDEX($C$9:$C$54,MATCH($E384,$A$9:$A$54,0),0),"N/A")</f>
        <v>N/A</v>
      </c>
      <c r="L384" s="151" t="str" cm="1">
        <f t="array" ref="L384">IFERROR(INDEX($D$9:$D$54,MATCH($E384,$A$9:$A$54,0),0),"N/A")</f>
        <v>N/A</v>
      </c>
      <c r="M384" s="152" t="str">
        <f t="shared" si="43"/>
        <v>N/A</v>
      </c>
      <c r="N384" s="153" t="str">
        <f t="shared" si="44"/>
        <v>N/A</v>
      </c>
      <c r="O384" s="147" t="str" cm="1">
        <f t="array" ref="O384">IFERROR(INDEX($E$9:$E$54,MATCH($E384,$A$9:$A$54,0),0),"N/A")</f>
        <v>N/A</v>
      </c>
      <c r="P384" s="151" t="str" cm="1">
        <f t="array" ref="P384">IFERROR(INDEX($F$9:$F$54,MATCH($E384,$A$9:$A$54,0),0),"N/A")</f>
        <v>N/A</v>
      </c>
      <c r="Q384" s="152" t="str">
        <f t="shared" si="45"/>
        <v>N/A</v>
      </c>
      <c r="R384" s="153" t="str">
        <f t="shared" si="46"/>
        <v>N/A</v>
      </c>
      <c r="S384" s="147" t="str" cm="1">
        <f t="array" ref="S384">IFERROR(INDEX($G$9:$G$54,MATCH($E384,$A$9:$A$54,0),0),"N/A")</f>
        <v>N/A</v>
      </c>
      <c r="T384" s="151" t="str" cm="1">
        <f t="array" ref="T384">IFERROR(INDEX($H$9:$H$54,MATCH($E384,$A$9:$A$54,0),0),"N/A")</f>
        <v>N/A</v>
      </c>
      <c r="U384" s="152" t="str">
        <f t="shared" si="48"/>
        <v>N/A</v>
      </c>
      <c r="V384" s="153" t="str">
        <f t="shared" si="49"/>
        <v>N/A</v>
      </c>
      <c r="W384" s="147" t="str" cm="1">
        <f t="array" ref="W384">IFERROR(INDEX($I$9:$I$54,MATCH($E384,$A$9:$A$54,0),0),"N/A")</f>
        <v>N/A</v>
      </c>
      <c r="X384" s="147" t="str" cm="1">
        <f t="array" ref="X384">IFERROR(INDEX($J$9:$J$54,MATCH($E384,$A$9:$A$54,0),0),"N/A")</f>
        <v>N/A</v>
      </c>
      <c r="Y384" s="152" t="str">
        <f t="shared" si="50"/>
        <v>N/A</v>
      </c>
      <c r="Z384" s="153" t="str">
        <f t="shared" si="51"/>
        <v>N/A</v>
      </c>
      <c r="AA384" s="70" t="str">
        <f>IFERROR(VLOOKUP('Input 1 - Schedule 1'!N331,'Input 1 - Schedule 1'!$I$7:$L$1009,4,FALSE),"")</f>
        <v/>
      </c>
      <c r="AB384" s="70"/>
      <c r="AS384" s="84" t="s">
        <v>20</v>
      </c>
    </row>
    <row r="385" spans="1:45" x14ac:dyDescent="0.3">
      <c r="A385" s="93">
        <f t="shared" si="47"/>
        <v>323</v>
      </c>
      <c r="B385" s="145">
        <f>'Input 2 - Inventory'!C330</f>
        <v>0</v>
      </c>
      <c r="C385" s="146">
        <f>'Input 1 - Schedule 1'!G332</f>
        <v>0</v>
      </c>
      <c r="D385" s="146" t="str">
        <f>IF(OR(LEFT(E385,5)= "Asset",LEFT(E385,5)="Other"),"N/A",'Input 1 - Schedule 1'!G332 &amp; " (Ins/Bank)")</f>
        <v>0 (Ins/Bank)</v>
      </c>
      <c r="E385" s="147">
        <f>'Input 2 - Inventory'!F330</f>
        <v>0</v>
      </c>
      <c r="F385" s="148" t="str">
        <f>'Input 2 - Inventory'!W330</f>
        <v/>
      </c>
      <c r="G385" s="148">
        <f>'Input 2 - Inventory'!R330</f>
        <v>0</v>
      </c>
      <c r="H385" s="148">
        <f>'Input 2 - Inventory'!AH330</f>
        <v>0</v>
      </c>
      <c r="I385" s="149">
        <f>'Input 2 - Inventory'!L330</f>
        <v>0</v>
      </c>
      <c r="J385" s="150">
        <f>'Input 2 - Inventory'!AB330</f>
        <v>0</v>
      </c>
      <c r="K385" s="147" t="str" cm="1">
        <f t="array" ref="K385">IFERROR(INDEX($C$9:$C$54,MATCH($E385,$A$9:$A$54,0),0),"N/A")</f>
        <v>N/A</v>
      </c>
      <c r="L385" s="151" t="str" cm="1">
        <f t="array" ref="L385">IFERROR(INDEX($D$9:$D$54,MATCH($E385,$A$9:$A$54,0),0),"N/A")</f>
        <v>N/A</v>
      </c>
      <c r="M385" s="152" t="str">
        <f t="shared" si="43"/>
        <v>N/A</v>
      </c>
      <c r="N385" s="153" t="str">
        <f t="shared" si="44"/>
        <v>N/A</v>
      </c>
      <c r="O385" s="147" t="str" cm="1">
        <f t="array" ref="O385">IFERROR(INDEX($E$9:$E$54,MATCH($E385,$A$9:$A$54,0),0),"N/A")</f>
        <v>N/A</v>
      </c>
      <c r="P385" s="151" t="str" cm="1">
        <f t="array" ref="P385">IFERROR(INDEX($F$9:$F$54,MATCH($E385,$A$9:$A$54,0),0),"N/A")</f>
        <v>N/A</v>
      </c>
      <c r="Q385" s="152" t="str">
        <f t="shared" si="45"/>
        <v>N/A</v>
      </c>
      <c r="R385" s="153" t="str">
        <f t="shared" si="46"/>
        <v>N/A</v>
      </c>
      <c r="S385" s="147" t="str" cm="1">
        <f t="array" ref="S385">IFERROR(INDEX($G$9:$G$54,MATCH($E385,$A$9:$A$54,0),0),"N/A")</f>
        <v>N/A</v>
      </c>
      <c r="T385" s="151" t="str" cm="1">
        <f t="array" ref="T385">IFERROR(INDEX($H$9:$H$54,MATCH($E385,$A$9:$A$54,0),0),"N/A")</f>
        <v>N/A</v>
      </c>
      <c r="U385" s="152" t="str">
        <f t="shared" si="48"/>
        <v>N/A</v>
      </c>
      <c r="V385" s="153" t="str">
        <f t="shared" si="49"/>
        <v>N/A</v>
      </c>
      <c r="W385" s="147" t="str" cm="1">
        <f t="array" ref="W385">IFERROR(INDEX($I$9:$I$54,MATCH($E385,$A$9:$A$54,0),0),"N/A")</f>
        <v>N/A</v>
      </c>
      <c r="X385" s="147" t="str" cm="1">
        <f t="array" ref="X385">IFERROR(INDEX($J$9:$J$54,MATCH($E385,$A$9:$A$54,0),0),"N/A")</f>
        <v>N/A</v>
      </c>
      <c r="Y385" s="152" t="str">
        <f t="shared" si="50"/>
        <v>N/A</v>
      </c>
      <c r="Z385" s="153" t="str">
        <f t="shared" si="51"/>
        <v>N/A</v>
      </c>
      <c r="AA385" s="70" t="str">
        <f>IFERROR(VLOOKUP('Input 1 - Schedule 1'!N332,'Input 1 - Schedule 1'!$I$7:$L$1009,4,FALSE),"")</f>
        <v/>
      </c>
      <c r="AB385" s="70"/>
      <c r="AS385" s="84" t="s">
        <v>20</v>
      </c>
    </row>
    <row r="386" spans="1:45" x14ac:dyDescent="0.3">
      <c r="A386" s="93">
        <f t="shared" si="47"/>
        <v>324</v>
      </c>
      <c r="B386" s="145">
        <f>'Input 2 - Inventory'!C331</f>
        <v>0</v>
      </c>
      <c r="C386" s="146">
        <f>'Input 1 - Schedule 1'!G333</f>
        <v>0</v>
      </c>
      <c r="D386" s="146" t="str">
        <f>IF(OR(LEFT(E386,5)= "Asset",LEFT(E386,5)="Other"),"N/A",'Input 1 - Schedule 1'!G333 &amp; " (Ins/Bank)")</f>
        <v>0 (Ins/Bank)</v>
      </c>
      <c r="E386" s="147">
        <f>'Input 2 - Inventory'!F331</f>
        <v>0</v>
      </c>
      <c r="F386" s="148" t="str">
        <f>'Input 2 - Inventory'!W331</f>
        <v/>
      </c>
      <c r="G386" s="148">
        <f>'Input 2 - Inventory'!R331</f>
        <v>0</v>
      </c>
      <c r="H386" s="148">
        <f>'Input 2 - Inventory'!AH331</f>
        <v>0</v>
      </c>
      <c r="I386" s="149">
        <f>'Input 2 - Inventory'!L331</f>
        <v>0</v>
      </c>
      <c r="J386" s="150">
        <f>'Input 2 - Inventory'!AB331</f>
        <v>0</v>
      </c>
      <c r="K386" s="147" t="str" cm="1">
        <f t="array" ref="K386">IFERROR(INDEX($C$9:$C$54,MATCH($E386,$A$9:$A$54,0),0),"N/A")</f>
        <v>N/A</v>
      </c>
      <c r="L386" s="151" t="str" cm="1">
        <f t="array" ref="L386">IFERROR(INDEX($D$9:$D$54,MATCH($E386,$A$9:$A$54,0),0),"N/A")</f>
        <v>N/A</v>
      </c>
      <c r="M386" s="152" t="str">
        <f t="shared" ref="M386:M449" si="52">IF(L386="N/A","N/A",MAX(0,IF(OR(K386="XS Scalar",K386="Pure Scalar"),$H386*L386,IF(K386="Carrying Value",L386*$G386,$F386*L386))))</f>
        <v>N/A</v>
      </c>
      <c r="N386" s="153" t="str">
        <f t="shared" ref="N386:N449" si="53">IF(L386="N/A","N/A",IF(K386="XS Scalar",$G386-($H386-M386),$G386))</f>
        <v>N/A</v>
      </c>
      <c r="O386" s="147" t="str" cm="1">
        <f t="array" ref="O386">IFERROR(INDEX($E$9:$E$54,MATCH($E386,$A$9:$A$54,0),0),"N/A")</f>
        <v>N/A</v>
      </c>
      <c r="P386" s="151" t="str" cm="1">
        <f t="array" ref="P386">IFERROR(INDEX($F$9:$F$54,MATCH($E386,$A$9:$A$54,0),0),"N/A")</f>
        <v>N/A</v>
      </c>
      <c r="Q386" s="152" t="str">
        <f t="shared" ref="Q386:Q449" si="54">IF(P386="N/A","N/A",MAX(0,IF(OR(O386="XS Scalar",O386="Pure Scalar"),$H386*P386,IF(O386="Carrying Value",P386*$G386,$F386*P386))))</f>
        <v>N/A</v>
      </c>
      <c r="R386" s="153" t="str">
        <f t="shared" ref="R386:R449" si="55">IF(P386="N/A","N/A",IF(O386="XS Scalar",$G386-($H386-Q386),$G386))</f>
        <v>N/A</v>
      </c>
      <c r="S386" s="147" t="str" cm="1">
        <f t="array" ref="S386">IFERROR(INDEX($G$9:$G$54,MATCH($E386,$A$9:$A$54,0),0),"N/A")</f>
        <v>N/A</v>
      </c>
      <c r="T386" s="151" t="str" cm="1">
        <f t="array" ref="T386">IFERROR(INDEX($H$9:$H$54,MATCH($E386,$A$9:$A$54,0),0),"N/A")</f>
        <v>N/A</v>
      </c>
      <c r="U386" s="152" t="str">
        <f t="shared" si="48"/>
        <v>N/A</v>
      </c>
      <c r="V386" s="153" t="str">
        <f t="shared" si="49"/>
        <v>N/A</v>
      </c>
      <c r="W386" s="147" t="str" cm="1">
        <f t="array" ref="W386">IFERROR(INDEX($I$9:$I$54,MATCH($E386,$A$9:$A$54,0),0),"N/A")</f>
        <v>N/A</v>
      </c>
      <c r="X386" s="147" t="str" cm="1">
        <f t="array" ref="X386">IFERROR(INDEX($J$9:$J$54,MATCH($E386,$A$9:$A$54,0),0),"N/A")</f>
        <v>N/A</v>
      </c>
      <c r="Y386" s="152" t="str">
        <f t="shared" si="50"/>
        <v>N/A</v>
      </c>
      <c r="Z386" s="153" t="str">
        <f t="shared" si="51"/>
        <v>N/A</v>
      </c>
      <c r="AA386" s="70" t="str">
        <f>IFERROR(VLOOKUP('Input 1 - Schedule 1'!N333,'Input 1 - Schedule 1'!$I$7:$L$1009,4,FALSE),"")</f>
        <v/>
      </c>
      <c r="AB386" s="70"/>
      <c r="AS386" s="84" t="s">
        <v>20</v>
      </c>
    </row>
    <row r="387" spans="1:45" x14ac:dyDescent="0.3">
      <c r="A387" s="93">
        <f t="shared" ref="A387:A450" si="56">A386+1</f>
        <v>325</v>
      </c>
      <c r="B387" s="145">
        <f>'Input 2 - Inventory'!C332</f>
        <v>0</v>
      </c>
      <c r="C387" s="146">
        <f>'Input 1 - Schedule 1'!G334</f>
        <v>0</v>
      </c>
      <c r="D387" s="146" t="str">
        <f>IF(OR(LEFT(E387,5)= "Asset",LEFT(E387,5)="Other"),"N/A",'Input 1 - Schedule 1'!G334 &amp; " (Ins/Bank)")</f>
        <v>0 (Ins/Bank)</v>
      </c>
      <c r="E387" s="147">
        <f>'Input 2 - Inventory'!F332</f>
        <v>0</v>
      </c>
      <c r="F387" s="148" t="str">
        <f>'Input 2 - Inventory'!W332</f>
        <v/>
      </c>
      <c r="G387" s="148">
        <f>'Input 2 - Inventory'!R332</f>
        <v>0</v>
      </c>
      <c r="H387" s="148">
        <f>'Input 2 - Inventory'!AH332</f>
        <v>0</v>
      </c>
      <c r="I387" s="149">
        <f>'Input 2 - Inventory'!L332</f>
        <v>0</v>
      </c>
      <c r="J387" s="150">
        <f>'Input 2 - Inventory'!AB332</f>
        <v>0</v>
      </c>
      <c r="K387" s="147" t="str" cm="1">
        <f t="array" ref="K387">IFERROR(INDEX($C$9:$C$54,MATCH($E387,$A$9:$A$54,0),0),"N/A")</f>
        <v>N/A</v>
      </c>
      <c r="L387" s="151" t="str" cm="1">
        <f t="array" ref="L387">IFERROR(INDEX($D$9:$D$54,MATCH($E387,$A$9:$A$54,0),0),"N/A")</f>
        <v>N/A</v>
      </c>
      <c r="M387" s="152" t="str">
        <f t="shared" si="52"/>
        <v>N/A</v>
      </c>
      <c r="N387" s="153" t="str">
        <f t="shared" si="53"/>
        <v>N/A</v>
      </c>
      <c r="O387" s="147" t="str" cm="1">
        <f t="array" ref="O387">IFERROR(INDEX($E$9:$E$54,MATCH($E387,$A$9:$A$54,0),0),"N/A")</f>
        <v>N/A</v>
      </c>
      <c r="P387" s="151" t="str" cm="1">
        <f t="array" ref="P387">IFERROR(INDEX($F$9:$F$54,MATCH($E387,$A$9:$A$54,0),0),"N/A")</f>
        <v>N/A</v>
      </c>
      <c r="Q387" s="152" t="str">
        <f t="shared" si="54"/>
        <v>N/A</v>
      </c>
      <c r="R387" s="153" t="str">
        <f t="shared" si="55"/>
        <v>N/A</v>
      </c>
      <c r="S387" s="147" t="str" cm="1">
        <f t="array" ref="S387">IFERROR(INDEX($G$9:$G$54,MATCH($E387,$A$9:$A$54,0),0),"N/A")</f>
        <v>N/A</v>
      </c>
      <c r="T387" s="151" t="str" cm="1">
        <f t="array" ref="T387">IFERROR(INDEX($H$9:$H$54,MATCH($E387,$A$9:$A$54,0),0),"N/A")</f>
        <v>N/A</v>
      </c>
      <c r="U387" s="152" t="str">
        <f t="shared" si="48"/>
        <v>N/A</v>
      </c>
      <c r="V387" s="153" t="str">
        <f t="shared" si="49"/>
        <v>N/A</v>
      </c>
      <c r="W387" s="147" t="str" cm="1">
        <f t="array" ref="W387">IFERROR(INDEX($I$9:$I$54,MATCH($E387,$A$9:$A$54,0),0),"N/A")</f>
        <v>N/A</v>
      </c>
      <c r="X387" s="147" t="str" cm="1">
        <f t="array" ref="X387">IFERROR(INDEX($J$9:$J$54,MATCH($E387,$A$9:$A$54,0),0),"N/A")</f>
        <v>N/A</v>
      </c>
      <c r="Y387" s="152" t="str">
        <f t="shared" si="50"/>
        <v>N/A</v>
      </c>
      <c r="Z387" s="153" t="str">
        <f t="shared" si="51"/>
        <v>N/A</v>
      </c>
      <c r="AA387" s="70" t="str">
        <f>IFERROR(VLOOKUP('Input 1 - Schedule 1'!N334,'Input 1 - Schedule 1'!$I$7:$L$1009,4,FALSE),"")</f>
        <v/>
      </c>
      <c r="AB387" s="70"/>
      <c r="AS387" s="84" t="s">
        <v>20</v>
      </c>
    </row>
    <row r="388" spans="1:45" x14ac:dyDescent="0.3">
      <c r="A388" s="93">
        <f t="shared" si="56"/>
        <v>326</v>
      </c>
      <c r="B388" s="145">
        <f>'Input 2 - Inventory'!C333</f>
        <v>0</v>
      </c>
      <c r="C388" s="146">
        <f>'Input 1 - Schedule 1'!G335</f>
        <v>0</v>
      </c>
      <c r="D388" s="146" t="str">
        <f>IF(OR(LEFT(E388,5)= "Asset",LEFT(E388,5)="Other"),"N/A",'Input 1 - Schedule 1'!G335 &amp; " (Ins/Bank)")</f>
        <v>0 (Ins/Bank)</v>
      </c>
      <c r="E388" s="147">
        <f>'Input 2 - Inventory'!F333</f>
        <v>0</v>
      </c>
      <c r="F388" s="148" t="str">
        <f>'Input 2 - Inventory'!W333</f>
        <v/>
      </c>
      <c r="G388" s="148">
        <f>'Input 2 - Inventory'!R333</f>
        <v>0</v>
      </c>
      <c r="H388" s="148">
        <f>'Input 2 - Inventory'!AH333</f>
        <v>0</v>
      </c>
      <c r="I388" s="149">
        <f>'Input 2 - Inventory'!L333</f>
        <v>0</v>
      </c>
      <c r="J388" s="150">
        <f>'Input 2 - Inventory'!AB333</f>
        <v>0</v>
      </c>
      <c r="K388" s="147" t="str" cm="1">
        <f t="array" ref="K388">IFERROR(INDEX($C$9:$C$54,MATCH($E388,$A$9:$A$54,0),0),"N/A")</f>
        <v>N/A</v>
      </c>
      <c r="L388" s="151" t="str" cm="1">
        <f t="array" ref="L388">IFERROR(INDEX($D$9:$D$54,MATCH($E388,$A$9:$A$54,0),0),"N/A")</f>
        <v>N/A</v>
      </c>
      <c r="M388" s="152" t="str">
        <f t="shared" si="52"/>
        <v>N/A</v>
      </c>
      <c r="N388" s="153" t="str">
        <f t="shared" si="53"/>
        <v>N/A</v>
      </c>
      <c r="O388" s="147" t="str" cm="1">
        <f t="array" ref="O388">IFERROR(INDEX($E$9:$E$54,MATCH($E388,$A$9:$A$54,0),0),"N/A")</f>
        <v>N/A</v>
      </c>
      <c r="P388" s="151" t="str" cm="1">
        <f t="array" ref="P388">IFERROR(INDEX($F$9:$F$54,MATCH($E388,$A$9:$A$54,0),0),"N/A")</f>
        <v>N/A</v>
      </c>
      <c r="Q388" s="152" t="str">
        <f t="shared" si="54"/>
        <v>N/A</v>
      </c>
      <c r="R388" s="153" t="str">
        <f t="shared" si="55"/>
        <v>N/A</v>
      </c>
      <c r="S388" s="147" t="str" cm="1">
        <f t="array" ref="S388">IFERROR(INDEX($G$9:$G$54,MATCH($E388,$A$9:$A$54,0),0),"N/A")</f>
        <v>N/A</v>
      </c>
      <c r="T388" s="151" t="str" cm="1">
        <f t="array" ref="T388">IFERROR(INDEX($H$9:$H$54,MATCH($E388,$A$9:$A$54,0),0),"N/A")</f>
        <v>N/A</v>
      </c>
      <c r="U388" s="152" t="str">
        <f t="shared" si="48"/>
        <v>N/A</v>
      </c>
      <c r="V388" s="153" t="str">
        <f t="shared" si="49"/>
        <v>N/A</v>
      </c>
      <c r="W388" s="147" t="str" cm="1">
        <f t="array" ref="W388">IFERROR(INDEX($I$9:$I$54,MATCH($E388,$A$9:$A$54,0),0),"N/A")</f>
        <v>N/A</v>
      </c>
      <c r="X388" s="147" t="str" cm="1">
        <f t="array" ref="X388">IFERROR(INDEX($J$9:$J$54,MATCH($E388,$A$9:$A$54,0),0),"N/A")</f>
        <v>N/A</v>
      </c>
      <c r="Y388" s="152" t="str">
        <f t="shared" si="50"/>
        <v>N/A</v>
      </c>
      <c r="Z388" s="153" t="str">
        <f t="shared" si="51"/>
        <v>N/A</v>
      </c>
      <c r="AA388" s="70" t="str">
        <f>IFERROR(VLOOKUP('Input 1 - Schedule 1'!N335,'Input 1 - Schedule 1'!$I$7:$L$1009,4,FALSE),"")</f>
        <v/>
      </c>
      <c r="AB388" s="70"/>
      <c r="AS388" s="84" t="s">
        <v>20</v>
      </c>
    </row>
    <row r="389" spans="1:45" x14ac:dyDescent="0.3">
      <c r="A389" s="93">
        <f t="shared" si="56"/>
        <v>327</v>
      </c>
      <c r="B389" s="145">
        <f>'Input 2 - Inventory'!C334</f>
        <v>0</v>
      </c>
      <c r="C389" s="146">
        <f>'Input 1 - Schedule 1'!G336</f>
        <v>0</v>
      </c>
      <c r="D389" s="146" t="str">
        <f>IF(OR(LEFT(E389,5)= "Asset",LEFT(E389,5)="Other"),"N/A",'Input 1 - Schedule 1'!G336 &amp; " (Ins/Bank)")</f>
        <v>0 (Ins/Bank)</v>
      </c>
      <c r="E389" s="147">
        <f>'Input 2 - Inventory'!F334</f>
        <v>0</v>
      </c>
      <c r="F389" s="148" t="str">
        <f>'Input 2 - Inventory'!W334</f>
        <v/>
      </c>
      <c r="G389" s="148">
        <f>'Input 2 - Inventory'!R334</f>
        <v>0</v>
      </c>
      <c r="H389" s="148">
        <f>'Input 2 - Inventory'!AH334</f>
        <v>0</v>
      </c>
      <c r="I389" s="149">
        <f>'Input 2 - Inventory'!L334</f>
        <v>0</v>
      </c>
      <c r="J389" s="150">
        <f>'Input 2 - Inventory'!AB334</f>
        <v>0</v>
      </c>
      <c r="K389" s="147" t="str" cm="1">
        <f t="array" ref="K389">IFERROR(INDEX($C$9:$C$54,MATCH($E389,$A$9:$A$54,0),0),"N/A")</f>
        <v>N/A</v>
      </c>
      <c r="L389" s="151" t="str" cm="1">
        <f t="array" ref="L389">IFERROR(INDEX($D$9:$D$54,MATCH($E389,$A$9:$A$54,0),0),"N/A")</f>
        <v>N/A</v>
      </c>
      <c r="M389" s="152" t="str">
        <f t="shared" si="52"/>
        <v>N/A</v>
      </c>
      <c r="N389" s="153" t="str">
        <f t="shared" si="53"/>
        <v>N/A</v>
      </c>
      <c r="O389" s="147" t="str" cm="1">
        <f t="array" ref="O389">IFERROR(INDEX($E$9:$E$54,MATCH($E389,$A$9:$A$54,0),0),"N/A")</f>
        <v>N/A</v>
      </c>
      <c r="P389" s="151" t="str" cm="1">
        <f t="array" ref="P389">IFERROR(INDEX($F$9:$F$54,MATCH($E389,$A$9:$A$54,0),0),"N/A")</f>
        <v>N/A</v>
      </c>
      <c r="Q389" s="152" t="str">
        <f t="shared" si="54"/>
        <v>N/A</v>
      </c>
      <c r="R389" s="153" t="str">
        <f t="shared" si="55"/>
        <v>N/A</v>
      </c>
      <c r="S389" s="147" t="str" cm="1">
        <f t="array" ref="S389">IFERROR(INDEX($G$9:$G$54,MATCH($E389,$A$9:$A$54,0),0),"N/A")</f>
        <v>N/A</v>
      </c>
      <c r="T389" s="151" t="str" cm="1">
        <f t="array" ref="T389">IFERROR(INDEX($H$9:$H$54,MATCH($E389,$A$9:$A$54,0),0),"N/A")</f>
        <v>N/A</v>
      </c>
      <c r="U389" s="152" t="str">
        <f t="shared" si="48"/>
        <v>N/A</v>
      </c>
      <c r="V389" s="153" t="str">
        <f t="shared" si="49"/>
        <v>N/A</v>
      </c>
      <c r="W389" s="147" t="str" cm="1">
        <f t="array" ref="W389">IFERROR(INDEX($I$9:$I$54,MATCH($E389,$A$9:$A$54,0),0),"N/A")</f>
        <v>N/A</v>
      </c>
      <c r="X389" s="147" t="str" cm="1">
        <f t="array" ref="X389">IFERROR(INDEX($J$9:$J$54,MATCH($E389,$A$9:$A$54,0),0),"N/A")</f>
        <v>N/A</v>
      </c>
      <c r="Y389" s="152" t="str">
        <f t="shared" si="50"/>
        <v>N/A</v>
      </c>
      <c r="Z389" s="153" t="str">
        <f t="shared" si="51"/>
        <v>N/A</v>
      </c>
      <c r="AA389" s="70" t="str">
        <f>IFERROR(VLOOKUP('Input 1 - Schedule 1'!N336,'Input 1 - Schedule 1'!$I$7:$L$1009,4,FALSE),"")</f>
        <v/>
      </c>
      <c r="AB389" s="70"/>
      <c r="AS389" s="84" t="s">
        <v>20</v>
      </c>
    </row>
    <row r="390" spans="1:45" x14ac:dyDescent="0.3">
      <c r="A390" s="93">
        <f t="shared" si="56"/>
        <v>328</v>
      </c>
      <c r="B390" s="145">
        <f>'Input 2 - Inventory'!C335</f>
        <v>0</v>
      </c>
      <c r="C390" s="146">
        <f>'Input 1 - Schedule 1'!G337</f>
        <v>0</v>
      </c>
      <c r="D390" s="146" t="str">
        <f>IF(OR(LEFT(E390,5)= "Asset",LEFT(E390,5)="Other"),"N/A",'Input 1 - Schedule 1'!G337 &amp; " (Ins/Bank)")</f>
        <v>0 (Ins/Bank)</v>
      </c>
      <c r="E390" s="147">
        <f>'Input 2 - Inventory'!F335</f>
        <v>0</v>
      </c>
      <c r="F390" s="148" t="str">
        <f>'Input 2 - Inventory'!W335</f>
        <v/>
      </c>
      <c r="G390" s="148">
        <f>'Input 2 - Inventory'!R335</f>
        <v>0</v>
      </c>
      <c r="H390" s="148">
        <f>'Input 2 - Inventory'!AH335</f>
        <v>0</v>
      </c>
      <c r="I390" s="149">
        <f>'Input 2 - Inventory'!L335</f>
        <v>0</v>
      </c>
      <c r="J390" s="150">
        <f>'Input 2 - Inventory'!AB335</f>
        <v>0</v>
      </c>
      <c r="K390" s="147" t="str" cm="1">
        <f t="array" ref="K390">IFERROR(INDEX($C$9:$C$54,MATCH($E390,$A$9:$A$54,0),0),"N/A")</f>
        <v>N/A</v>
      </c>
      <c r="L390" s="151" t="str" cm="1">
        <f t="array" ref="L390">IFERROR(INDEX($D$9:$D$54,MATCH($E390,$A$9:$A$54,0),0),"N/A")</f>
        <v>N/A</v>
      </c>
      <c r="M390" s="152" t="str">
        <f t="shared" si="52"/>
        <v>N/A</v>
      </c>
      <c r="N390" s="153" t="str">
        <f t="shared" si="53"/>
        <v>N/A</v>
      </c>
      <c r="O390" s="147" t="str" cm="1">
        <f t="array" ref="O390">IFERROR(INDEX($E$9:$E$54,MATCH($E390,$A$9:$A$54,0),0),"N/A")</f>
        <v>N/A</v>
      </c>
      <c r="P390" s="151" t="str" cm="1">
        <f t="array" ref="P390">IFERROR(INDEX($F$9:$F$54,MATCH($E390,$A$9:$A$54,0),0),"N/A")</f>
        <v>N/A</v>
      </c>
      <c r="Q390" s="152" t="str">
        <f t="shared" si="54"/>
        <v>N/A</v>
      </c>
      <c r="R390" s="153" t="str">
        <f t="shared" si="55"/>
        <v>N/A</v>
      </c>
      <c r="S390" s="147" t="str" cm="1">
        <f t="array" ref="S390">IFERROR(INDEX($G$9:$G$54,MATCH($E390,$A$9:$A$54,0),0),"N/A")</f>
        <v>N/A</v>
      </c>
      <c r="T390" s="151" t="str" cm="1">
        <f t="array" ref="T390">IFERROR(INDEX($H$9:$H$54,MATCH($E390,$A$9:$A$54,0),0),"N/A")</f>
        <v>N/A</v>
      </c>
      <c r="U390" s="152" t="str">
        <f t="shared" si="48"/>
        <v>N/A</v>
      </c>
      <c r="V390" s="153" t="str">
        <f t="shared" si="49"/>
        <v>N/A</v>
      </c>
      <c r="W390" s="147" t="str" cm="1">
        <f t="array" ref="W390">IFERROR(INDEX($I$9:$I$54,MATCH($E390,$A$9:$A$54,0),0),"N/A")</f>
        <v>N/A</v>
      </c>
      <c r="X390" s="147" t="str" cm="1">
        <f t="array" ref="X390">IFERROR(INDEX($J$9:$J$54,MATCH($E390,$A$9:$A$54,0),0),"N/A")</f>
        <v>N/A</v>
      </c>
      <c r="Y390" s="152" t="str">
        <f t="shared" si="50"/>
        <v>N/A</v>
      </c>
      <c r="Z390" s="153" t="str">
        <f t="shared" si="51"/>
        <v>N/A</v>
      </c>
      <c r="AA390" s="70" t="str">
        <f>IFERROR(VLOOKUP('Input 1 - Schedule 1'!N337,'Input 1 - Schedule 1'!$I$7:$L$1009,4,FALSE),"")</f>
        <v/>
      </c>
      <c r="AB390" s="70"/>
      <c r="AS390" s="84" t="s">
        <v>20</v>
      </c>
    </row>
    <row r="391" spans="1:45" x14ac:dyDescent="0.3">
      <c r="A391" s="93">
        <f t="shared" si="56"/>
        <v>329</v>
      </c>
      <c r="B391" s="145">
        <f>'Input 2 - Inventory'!C336</f>
        <v>0</v>
      </c>
      <c r="C391" s="146">
        <f>'Input 1 - Schedule 1'!G338</f>
        <v>0</v>
      </c>
      <c r="D391" s="146" t="str">
        <f>IF(OR(LEFT(E391,5)= "Asset",LEFT(E391,5)="Other"),"N/A",'Input 1 - Schedule 1'!G338 &amp; " (Ins/Bank)")</f>
        <v>0 (Ins/Bank)</v>
      </c>
      <c r="E391" s="147">
        <f>'Input 2 - Inventory'!F336</f>
        <v>0</v>
      </c>
      <c r="F391" s="148" t="str">
        <f>'Input 2 - Inventory'!W336</f>
        <v/>
      </c>
      <c r="G391" s="148">
        <f>'Input 2 - Inventory'!R336</f>
        <v>0</v>
      </c>
      <c r="H391" s="148">
        <f>'Input 2 - Inventory'!AH336</f>
        <v>0</v>
      </c>
      <c r="I391" s="149">
        <f>'Input 2 - Inventory'!L336</f>
        <v>0</v>
      </c>
      <c r="J391" s="150">
        <f>'Input 2 - Inventory'!AB336</f>
        <v>0</v>
      </c>
      <c r="K391" s="147" t="str" cm="1">
        <f t="array" ref="K391">IFERROR(INDEX($C$9:$C$54,MATCH($E391,$A$9:$A$54,0),0),"N/A")</f>
        <v>N/A</v>
      </c>
      <c r="L391" s="151" t="str" cm="1">
        <f t="array" ref="L391">IFERROR(INDEX($D$9:$D$54,MATCH($E391,$A$9:$A$54,0),0),"N/A")</f>
        <v>N/A</v>
      </c>
      <c r="M391" s="152" t="str">
        <f t="shared" si="52"/>
        <v>N/A</v>
      </c>
      <c r="N391" s="153" t="str">
        <f t="shared" si="53"/>
        <v>N/A</v>
      </c>
      <c r="O391" s="147" t="str" cm="1">
        <f t="array" ref="O391">IFERROR(INDEX($E$9:$E$54,MATCH($E391,$A$9:$A$54,0),0),"N/A")</f>
        <v>N/A</v>
      </c>
      <c r="P391" s="151" t="str" cm="1">
        <f t="array" ref="P391">IFERROR(INDEX($F$9:$F$54,MATCH($E391,$A$9:$A$54,0),0),"N/A")</f>
        <v>N/A</v>
      </c>
      <c r="Q391" s="152" t="str">
        <f t="shared" si="54"/>
        <v>N/A</v>
      </c>
      <c r="R391" s="153" t="str">
        <f t="shared" si="55"/>
        <v>N/A</v>
      </c>
      <c r="S391" s="147" t="str" cm="1">
        <f t="array" ref="S391">IFERROR(INDEX($G$9:$G$54,MATCH($E391,$A$9:$A$54,0),0),"N/A")</f>
        <v>N/A</v>
      </c>
      <c r="T391" s="151" t="str" cm="1">
        <f t="array" ref="T391">IFERROR(INDEX($H$9:$H$54,MATCH($E391,$A$9:$A$54,0),0),"N/A")</f>
        <v>N/A</v>
      </c>
      <c r="U391" s="152" t="str">
        <f t="shared" si="48"/>
        <v>N/A</v>
      </c>
      <c r="V391" s="153" t="str">
        <f t="shared" si="49"/>
        <v>N/A</v>
      </c>
      <c r="W391" s="147" t="str" cm="1">
        <f t="array" ref="W391">IFERROR(INDEX($I$9:$I$54,MATCH($E391,$A$9:$A$54,0),0),"N/A")</f>
        <v>N/A</v>
      </c>
      <c r="X391" s="147" t="str" cm="1">
        <f t="array" ref="X391">IFERROR(INDEX($J$9:$J$54,MATCH($E391,$A$9:$A$54,0),0),"N/A")</f>
        <v>N/A</v>
      </c>
      <c r="Y391" s="152" t="str">
        <f t="shared" si="50"/>
        <v>N/A</v>
      </c>
      <c r="Z391" s="153" t="str">
        <f t="shared" si="51"/>
        <v>N/A</v>
      </c>
      <c r="AA391" s="70" t="str">
        <f>IFERROR(VLOOKUP('Input 1 - Schedule 1'!N338,'Input 1 - Schedule 1'!$I$7:$L$1009,4,FALSE),"")</f>
        <v/>
      </c>
      <c r="AB391" s="70"/>
      <c r="AS391" s="84" t="s">
        <v>20</v>
      </c>
    </row>
    <row r="392" spans="1:45" x14ac:dyDescent="0.3">
      <c r="A392" s="93">
        <f t="shared" si="56"/>
        <v>330</v>
      </c>
      <c r="B392" s="145">
        <f>'Input 2 - Inventory'!C337</f>
        <v>0</v>
      </c>
      <c r="C392" s="146">
        <f>'Input 1 - Schedule 1'!G339</f>
        <v>0</v>
      </c>
      <c r="D392" s="146" t="str">
        <f>IF(OR(LEFT(E392,5)= "Asset",LEFT(E392,5)="Other"),"N/A",'Input 1 - Schedule 1'!G339 &amp; " (Ins/Bank)")</f>
        <v>0 (Ins/Bank)</v>
      </c>
      <c r="E392" s="147">
        <f>'Input 2 - Inventory'!F337</f>
        <v>0</v>
      </c>
      <c r="F392" s="148" t="str">
        <f>'Input 2 - Inventory'!W337</f>
        <v/>
      </c>
      <c r="G392" s="148">
        <f>'Input 2 - Inventory'!R337</f>
        <v>0</v>
      </c>
      <c r="H392" s="148">
        <f>'Input 2 - Inventory'!AH337</f>
        <v>0</v>
      </c>
      <c r="I392" s="149">
        <f>'Input 2 - Inventory'!L337</f>
        <v>0</v>
      </c>
      <c r="J392" s="150">
        <f>'Input 2 - Inventory'!AB337</f>
        <v>0</v>
      </c>
      <c r="K392" s="147" t="str" cm="1">
        <f t="array" ref="K392">IFERROR(INDEX($C$9:$C$54,MATCH($E392,$A$9:$A$54,0),0),"N/A")</f>
        <v>N/A</v>
      </c>
      <c r="L392" s="151" t="str" cm="1">
        <f t="array" ref="L392">IFERROR(INDEX($D$9:$D$54,MATCH($E392,$A$9:$A$54,0),0),"N/A")</f>
        <v>N/A</v>
      </c>
      <c r="M392" s="152" t="str">
        <f t="shared" si="52"/>
        <v>N/A</v>
      </c>
      <c r="N392" s="153" t="str">
        <f t="shared" si="53"/>
        <v>N/A</v>
      </c>
      <c r="O392" s="147" t="str" cm="1">
        <f t="array" ref="O392">IFERROR(INDEX($E$9:$E$54,MATCH($E392,$A$9:$A$54,0),0),"N/A")</f>
        <v>N/A</v>
      </c>
      <c r="P392" s="151" t="str" cm="1">
        <f t="array" ref="P392">IFERROR(INDEX($F$9:$F$54,MATCH($E392,$A$9:$A$54,0),0),"N/A")</f>
        <v>N/A</v>
      </c>
      <c r="Q392" s="152" t="str">
        <f t="shared" si="54"/>
        <v>N/A</v>
      </c>
      <c r="R392" s="153" t="str">
        <f t="shared" si="55"/>
        <v>N/A</v>
      </c>
      <c r="S392" s="147" t="str" cm="1">
        <f t="array" ref="S392">IFERROR(INDEX($G$9:$G$54,MATCH($E392,$A$9:$A$54,0),0),"N/A")</f>
        <v>N/A</v>
      </c>
      <c r="T392" s="151" t="str" cm="1">
        <f t="array" ref="T392">IFERROR(INDEX($H$9:$H$54,MATCH($E392,$A$9:$A$54,0),0),"N/A")</f>
        <v>N/A</v>
      </c>
      <c r="U392" s="152" t="str">
        <f t="shared" si="48"/>
        <v>N/A</v>
      </c>
      <c r="V392" s="153" t="str">
        <f t="shared" si="49"/>
        <v>N/A</v>
      </c>
      <c r="W392" s="147" t="str" cm="1">
        <f t="array" ref="W392">IFERROR(INDEX($I$9:$I$54,MATCH($E392,$A$9:$A$54,0),0),"N/A")</f>
        <v>N/A</v>
      </c>
      <c r="X392" s="147" t="str" cm="1">
        <f t="array" ref="X392">IFERROR(INDEX($J$9:$J$54,MATCH($E392,$A$9:$A$54,0),0),"N/A")</f>
        <v>N/A</v>
      </c>
      <c r="Y392" s="152" t="str">
        <f t="shared" si="50"/>
        <v>N/A</v>
      </c>
      <c r="Z392" s="153" t="str">
        <f t="shared" si="51"/>
        <v>N/A</v>
      </c>
      <c r="AA392" s="70" t="str">
        <f>IFERROR(VLOOKUP('Input 1 - Schedule 1'!N339,'Input 1 - Schedule 1'!$I$7:$L$1009,4,FALSE),"")</f>
        <v/>
      </c>
      <c r="AB392" s="70"/>
      <c r="AS392" s="84" t="s">
        <v>20</v>
      </c>
    </row>
    <row r="393" spans="1:45" x14ac:dyDescent="0.3">
      <c r="A393" s="93">
        <f t="shared" si="56"/>
        <v>331</v>
      </c>
      <c r="B393" s="145">
        <f>'Input 2 - Inventory'!C338</f>
        <v>0</v>
      </c>
      <c r="C393" s="146">
        <f>'Input 1 - Schedule 1'!G340</f>
        <v>0</v>
      </c>
      <c r="D393" s="146" t="str">
        <f>IF(OR(LEFT(E393,5)= "Asset",LEFT(E393,5)="Other"),"N/A",'Input 1 - Schedule 1'!G340 &amp; " (Ins/Bank)")</f>
        <v>0 (Ins/Bank)</v>
      </c>
      <c r="E393" s="147">
        <f>'Input 2 - Inventory'!F338</f>
        <v>0</v>
      </c>
      <c r="F393" s="148" t="str">
        <f>'Input 2 - Inventory'!W338</f>
        <v/>
      </c>
      <c r="G393" s="148">
        <f>'Input 2 - Inventory'!R338</f>
        <v>0</v>
      </c>
      <c r="H393" s="148">
        <f>'Input 2 - Inventory'!AH338</f>
        <v>0</v>
      </c>
      <c r="I393" s="149">
        <f>'Input 2 - Inventory'!L338</f>
        <v>0</v>
      </c>
      <c r="J393" s="150">
        <f>'Input 2 - Inventory'!AB338</f>
        <v>0</v>
      </c>
      <c r="K393" s="147" t="str" cm="1">
        <f t="array" ref="K393">IFERROR(INDEX($C$9:$C$54,MATCH($E393,$A$9:$A$54,0),0),"N/A")</f>
        <v>N/A</v>
      </c>
      <c r="L393" s="151" t="str" cm="1">
        <f t="array" ref="L393">IFERROR(INDEX($D$9:$D$54,MATCH($E393,$A$9:$A$54,0),0),"N/A")</f>
        <v>N/A</v>
      </c>
      <c r="M393" s="152" t="str">
        <f t="shared" si="52"/>
        <v>N/A</v>
      </c>
      <c r="N393" s="153" t="str">
        <f t="shared" si="53"/>
        <v>N/A</v>
      </c>
      <c r="O393" s="147" t="str" cm="1">
        <f t="array" ref="O393">IFERROR(INDEX($E$9:$E$54,MATCH($E393,$A$9:$A$54,0),0),"N/A")</f>
        <v>N/A</v>
      </c>
      <c r="P393" s="151" t="str" cm="1">
        <f t="array" ref="P393">IFERROR(INDEX($F$9:$F$54,MATCH($E393,$A$9:$A$54,0),0),"N/A")</f>
        <v>N/A</v>
      </c>
      <c r="Q393" s="152" t="str">
        <f t="shared" si="54"/>
        <v>N/A</v>
      </c>
      <c r="R393" s="153" t="str">
        <f t="shared" si="55"/>
        <v>N/A</v>
      </c>
      <c r="S393" s="147" t="str" cm="1">
        <f t="array" ref="S393">IFERROR(INDEX($G$9:$G$54,MATCH($E393,$A$9:$A$54,0),0),"N/A")</f>
        <v>N/A</v>
      </c>
      <c r="T393" s="151" t="str" cm="1">
        <f t="array" ref="T393">IFERROR(INDEX($H$9:$H$54,MATCH($E393,$A$9:$A$54,0),0),"N/A")</f>
        <v>N/A</v>
      </c>
      <c r="U393" s="152" t="str">
        <f t="shared" si="48"/>
        <v>N/A</v>
      </c>
      <c r="V393" s="153" t="str">
        <f t="shared" si="49"/>
        <v>N/A</v>
      </c>
      <c r="W393" s="147" t="str" cm="1">
        <f t="array" ref="W393">IFERROR(INDEX($I$9:$I$54,MATCH($E393,$A$9:$A$54,0),0),"N/A")</f>
        <v>N/A</v>
      </c>
      <c r="X393" s="147" t="str" cm="1">
        <f t="array" ref="X393">IFERROR(INDEX($J$9:$J$54,MATCH($E393,$A$9:$A$54,0),0),"N/A")</f>
        <v>N/A</v>
      </c>
      <c r="Y393" s="152" t="str">
        <f t="shared" si="50"/>
        <v>N/A</v>
      </c>
      <c r="Z393" s="153" t="str">
        <f t="shared" si="51"/>
        <v>N/A</v>
      </c>
      <c r="AA393" s="70" t="str">
        <f>IFERROR(VLOOKUP('Input 1 - Schedule 1'!N340,'Input 1 - Schedule 1'!$I$7:$L$1009,4,FALSE),"")</f>
        <v/>
      </c>
      <c r="AB393" s="70"/>
      <c r="AS393" s="84" t="s">
        <v>20</v>
      </c>
    </row>
    <row r="394" spans="1:45" x14ac:dyDescent="0.3">
      <c r="A394" s="93">
        <f t="shared" si="56"/>
        <v>332</v>
      </c>
      <c r="B394" s="145">
        <f>'Input 2 - Inventory'!C339</f>
        <v>0</v>
      </c>
      <c r="C394" s="146">
        <f>'Input 1 - Schedule 1'!G341</f>
        <v>0</v>
      </c>
      <c r="D394" s="146" t="str">
        <f>IF(OR(LEFT(E394,5)= "Asset",LEFT(E394,5)="Other"),"N/A",'Input 1 - Schedule 1'!G341 &amp; " (Ins/Bank)")</f>
        <v>0 (Ins/Bank)</v>
      </c>
      <c r="E394" s="147">
        <f>'Input 2 - Inventory'!F339</f>
        <v>0</v>
      </c>
      <c r="F394" s="148" t="str">
        <f>'Input 2 - Inventory'!W339</f>
        <v/>
      </c>
      <c r="G394" s="148">
        <f>'Input 2 - Inventory'!R339</f>
        <v>0</v>
      </c>
      <c r="H394" s="148">
        <f>'Input 2 - Inventory'!AH339</f>
        <v>0</v>
      </c>
      <c r="I394" s="149">
        <f>'Input 2 - Inventory'!L339</f>
        <v>0</v>
      </c>
      <c r="J394" s="150">
        <f>'Input 2 - Inventory'!AB339</f>
        <v>0</v>
      </c>
      <c r="K394" s="147" t="str" cm="1">
        <f t="array" ref="K394">IFERROR(INDEX($C$9:$C$54,MATCH($E394,$A$9:$A$54,0),0),"N/A")</f>
        <v>N/A</v>
      </c>
      <c r="L394" s="151" t="str" cm="1">
        <f t="array" ref="L394">IFERROR(INDEX($D$9:$D$54,MATCH($E394,$A$9:$A$54,0),0),"N/A")</f>
        <v>N/A</v>
      </c>
      <c r="M394" s="152" t="str">
        <f t="shared" si="52"/>
        <v>N/A</v>
      </c>
      <c r="N394" s="153" t="str">
        <f t="shared" si="53"/>
        <v>N/A</v>
      </c>
      <c r="O394" s="147" t="str" cm="1">
        <f t="array" ref="O394">IFERROR(INDEX($E$9:$E$54,MATCH($E394,$A$9:$A$54,0),0),"N/A")</f>
        <v>N/A</v>
      </c>
      <c r="P394" s="151" t="str" cm="1">
        <f t="array" ref="P394">IFERROR(INDEX($F$9:$F$54,MATCH($E394,$A$9:$A$54,0),0),"N/A")</f>
        <v>N/A</v>
      </c>
      <c r="Q394" s="152" t="str">
        <f t="shared" si="54"/>
        <v>N/A</v>
      </c>
      <c r="R394" s="153" t="str">
        <f t="shared" si="55"/>
        <v>N/A</v>
      </c>
      <c r="S394" s="147" t="str" cm="1">
        <f t="array" ref="S394">IFERROR(INDEX($G$9:$G$54,MATCH($E394,$A$9:$A$54,0),0),"N/A")</f>
        <v>N/A</v>
      </c>
      <c r="T394" s="151" t="str" cm="1">
        <f t="array" ref="T394">IFERROR(INDEX($H$9:$H$54,MATCH($E394,$A$9:$A$54,0),0),"N/A")</f>
        <v>N/A</v>
      </c>
      <c r="U394" s="152" t="str">
        <f t="shared" si="48"/>
        <v>N/A</v>
      </c>
      <c r="V394" s="153" t="str">
        <f t="shared" si="49"/>
        <v>N/A</v>
      </c>
      <c r="W394" s="147" t="str" cm="1">
        <f t="array" ref="W394">IFERROR(INDEX($I$9:$I$54,MATCH($E394,$A$9:$A$54,0),0),"N/A")</f>
        <v>N/A</v>
      </c>
      <c r="X394" s="147" t="str" cm="1">
        <f t="array" ref="X394">IFERROR(INDEX($J$9:$J$54,MATCH($E394,$A$9:$A$54,0),0),"N/A")</f>
        <v>N/A</v>
      </c>
      <c r="Y394" s="152" t="str">
        <f t="shared" si="50"/>
        <v>N/A</v>
      </c>
      <c r="Z394" s="153" t="str">
        <f t="shared" si="51"/>
        <v>N/A</v>
      </c>
      <c r="AA394" s="70" t="str">
        <f>IFERROR(VLOOKUP('Input 1 - Schedule 1'!N341,'Input 1 - Schedule 1'!$I$7:$L$1009,4,FALSE),"")</f>
        <v/>
      </c>
      <c r="AB394" s="70"/>
      <c r="AS394" s="84" t="s">
        <v>20</v>
      </c>
    </row>
    <row r="395" spans="1:45" x14ac:dyDescent="0.3">
      <c r="A395" s="93">
        <f t="shared" si="56"/>
        <v>333</v>
      </c>
      <c r="B395" s="145">
        <f>'Input 2 - Inventory'!C340</f>
        <v>0</v>
      </c>
      <c r="C395" s="146">
        <f>'Input 1 - Schedule 1'!G342</f>
        <v>0</v>
      </c>
      <c r="D395" s="146" t="str">
        <f>IF(OR(LEFT(E395,5)= "Asset",LEFT(E395,5)="Other"),"N/A",'Input 1 - Schedule 1'!G342 &amp; " (Ins/Bank)")</f>
        <v>0 (Ins/Bank)</v>
      </c>
      <c r="E395" s="147">
        <f>'Input 2 - Inventory'!F340</f>
        <v>0</v>
      </c>
      <c r="F395" s="148" t="str">
        <f>'Input 2 - Inventory'!W340</f>
        <v/>
      </c>
      <c r="G395" s="148">
        <f>'Input 2 - Inventory'!R340</f>
        <v>0</v>
      </c>
      <c r="H395" s="148">
        <f>'Input 2 - Inventory'!AH340</f>
        <v>0</v>
      </c>
      <c r="I395" s="149">
        <f>'Input 2 - Inventory'!L340</f>
        <v>0</v>
      </c>
      <c r="J395" s="150">
        <f>'Input 2 - Inventory'!AB340</f>
        <v>0</v>
      </c>
      <c r="K395" s="147" t="str" cm="1">
        <f t="array" ref="K395">IFERROR(INDEX($C$9:$C$54,MATCH($E395,$A$9:$A$54,0),0),"N/A")</f>
        <v>N/A</v>
      </c>
      <c r="L395" s="151" t="str" cm="1">
        <f t="array" ref="L395">IFERROR(INDEX($D$9:$D$54,MATCH($E395,$A$9:$A$54,0),0),"N/A")</f>
        <v>N/A</v>
      </c>
      <c r="M395" s="152" t="str">
        <f t="shared" si="52"/>
        <v>N/A</v>
      </c>
      <c r="N395" s="153" t="str">
        <f t="shared" si="53"/>
        <v>N/A</v>
      </c>
      <c r="O395" s="147" t="str" cm="1">
        <f t="array" ref="O395">IFERROR(INDEX($E$9:$E$54,MATCH($E395,$A$9:$A$54,0),0),"N/A")</f>
        <v>N/A</v>
      </c>
      <c r="P395" s="151" t="str" cm="1">
        <f t="array" ref="P395">IFERROR(INDEX($F$9:$F$54,MATCH($E395,$A$9:$A$54,0),0),"N/A")</f>
        <v>N/A</v>
      </c>
      <c r="Q395" s="152" t="str">
        <f t="shared" si="54"/>
        <v>N/A</v>
      </c>
      <c r="R395" s="153" t="str">
        <f t="shared" si="55"/>
        <v>N/A</v>
      </c>
      <c r="S395" s="147" t="str" cm="1">
        <f t="array" ref="S395">IFERROR(INDEX($G$9:$G$54,MATCH($E395,$A$9:$A$54,0),0),"N/A")</f>
        <v>N/A</v>
      </c>
      <c r="T395" s="151" t="str" cm="1">
        <f t="array" ref="T395">IFERROR(INDEX($H$9:$H$54,MATCH($E395,$A$9:$A$54,0),0),"N/A")</f>
        <v>N/A</v>
      </c>
      <c r="U395" s="152" t="str">
        <f t="shared" si="48"/>
        <v>N/A</v>
      </c>
      <c r="V395" s="153" t="str">
        <f t="shared" si="49"/>
        <v>N/A</v>
      </c>
      <c r="W395" s="147" t="str" cm="1">
        <f t="array" ref="W395">IFERROR(INDEX($I$9:$I$54,MATCH($E395,$A$9:$A$54,0),0),"N/A")</f>
        <v>N/A</v>
      </c>
      <c r="X395" s="147" t="str" cm="1">
        <f t="array" ref="X395">IFERROR(INDEX($J$9:$J$54,MATCH($E395,$A$9:$A$54,0),0),"N/A")</f>
        <v>N/A</v>
      </c>
      <c r="Y395" s="152" t="str">
        <f t="shared" si="50"/>
        <v>N/A</v>
      </c>
      <c r="Z395" s="153" t="str">
        <f t="shared" si="51"/>
        <v>N/A</v>
      </c>
      <c r="AA395" s="70" t="str">
        <f>IFERROR(VLOOKUP('Input 1 - Schedule 1'!N342,'Input 1 - Schedule 1'!$I$7:$L$1009,4,FALSE),"")</f>
        <v/>
      </c>
      <c r="AB395" s="70"/>
      <c r="AS395" s="84" t="s">
        <v>20</v>
      </c>
    </row>
    <row r="396" spans="1:45" x14ac:dyDescent="0.3">
      <c r="A396" s="93">
        <f t="shared" si="56"/>
        <v>334</v>
      </c>
      <c r="B396" s="145">
        <f>'Input 2 - Inventory'!C341</f>
        <v>0</v>
      </c>
      <c r="C396" s="146">
        <f>'Input 1 - Schedule 1'!G343</f>
        <v>0</v>
      </c>
      <c r="D396" s="146" t="str">
        <f>IF(OR(LEFT(E396,5)= "Asset",LEFT(E396,5)="Other"),"N/A",'Input 1 - Schedule 1'!G343 &amp; " (Ins/Bank)")</f>
        <v>0 (Ins/Bank)</v>
      </c>
      <c r="E396" s="147">
        <f>'Input 2 - Inventory'!F341</f>
        <v>0</v>
      </c>
      <c r="F396" s="148" t="str">
        <f>'Input 2 - Inventory'!W341</f>
        <v/>
      </c>
      <c r="G396" s="148">
        <f>'Input 2 - Inventory'!R341</f>
        <v>0</v>
      </c>
      <c r="H396" s="148">
        <f>'Input 2 - Inventory'!AH341</f>
        <v>0</v>
      </c>
      <c r="I396" s="149">
        <f>'Input 2 - Inventory'!L341</f>
        <v>0</v>
      </c>
      <c r="J396" s="150">
        <f>'Input 2 - Inventory'!AB341</f>
        <v>0</v>
      </c>
      <c r="K396" s="147" t="str" cm="1">
        <f t="array" ref="K396">IFERROR(INDEX($C$9:$C$54,MATCH($E396,$A$9:$A$54,0),0),"N/A")</f>
        <v>N/A</v>
      </c>
      <c r="L396" s="151" t="str" cm="1">
        <f t="array" ref="L396">IFERROR(INDEX($D$9:$D$54,MATCH($E396,$A$9:$A$54,0),0),"N/A")</f>
        <v>N/A</v>
      </c>
      <c r="M396" s="152" t="str">
        <f t="shared" si="52"/>
        <v>N/A</v>
      </c>
      <c r="N396" s="153" t="str">
        <f t="shared" si="53"/>
        <v>N/A</v>
      </c>
      <c r="O396" s="147" t="str" cm="1">
        <f t="array" ref="O396">IFERROR(INDEX($E$9:$E$54,MATCH($E396,$A$9:$A$54,0),0),"N/A")</f>
        <v>N/A</v>
      </c>
      <c r="P396" s="151" t="str" cm="1">
        <f t="array" ref="P396">IFERROR(INDEX($F$9:$F$54,MATCH($E396,$A$9:$A$54,0),0),"N/A")</f>
        <v>N/A</v>
      </c>
      <c r="Q396" s="152" t="str">
        <f t="shared" si="54"/>
        <v>N/A</v>
      </c>
      <c r="R396" s="153" t="str">
        <f t="shared" si="55"/>
        <v>N/A</v>
      </c>
      <c r="S396" s="147" t="str" cm="1">
        <f t="array" ref="S396">IFERROR(INDEX($G$9:$G$54,MATCH($E396,$A$9:$A$54,0),0),"N/A")</f>
        <v>N/A</v>
      </c>
      <c r="T396" s="151" t="str" cm="1">
        <f t="array" ref="T396">IFERROR(INDEX($H$9:$H$54,MATCH($E396,$A$9:$A$54,0),0),"N/A")</f>
        <v>N/A</v>
      </c>
      <c r="U396" s="152" t="str">
        <f t="shared" si="48"/>
        <v>N/A</v>
      </c>
      <c r="V396" s="153" t="str">
        <f t="shared" si="49"/>
        <v>N/A</v>
      </c>
      <c r="W396" s="147" t="str" cm="1">
        <f t="array" ref="W396">IFERROR(INDEX($I$9:$I$54,MATCH($E396,$A$9:$A$54,0),0),"N/A")</f>
        <v>N/A</v>
      </c>
      <c r="X396" s="147" t="str" cm="1">
        <f t="array" ref="X396">IFERROR(INDEX($J$9:$J$54,MATCH($E396,$A$9:$A$54,0),0),"N/A")</f>
        <v>N/A</v>
      </c>
      <c r="Y396" s="152" t="str">
        <f t="shared" si="50"/>
        <v>N/A</v>
      </c>
      <c r="Z396" s="153" t="str">
        <f t="shared" si="51"/>
        <v>N/A</v>
      </c>
      <c r="AA396" s="70" t="str">
        <f>IFERROR(VLOOKUP('Input 1 - Schedule 1'!N343,'Input 1 - Schedule 1'!$I$7:$L$1009,4,FALSE),"")</f>
        <v/>
      </c>
      <c r="AB396" s="70"/>
      <c r="AS396" s="84" t="s">
        <v>20</v>
      </c>
    </row>
    <row r="397" spans="1:45" x14ac:dyDescent="0.3">
      <c r="A397" s="93">
        <f t="shared" si="56"/>
        <v>335</v>
      </c>
      <c r="B397" s="145">
        <f>'Input 2 - Inventory'!C342</f>
        <v>0</v>
      </c>
      <c r="C397" s="146">
        <f>'Input 1 - Schedule 1'!G344</f>
        <v>0</v>
      </c>
      <c r="D397" s="146" t="str">
        <f>IF(OR(LEFT(E397,5)= "Asset",LEFT(E397,5)="Other"),"N/A",'Input 1 - Schedule 1'!G344 &amp; " (Ins/Bank)")</f>
        <v>0 (Ins/Bank)</v>
      </c>
      <c r="E397" s="147">
        <f>'Input 2 - Inventory'!F342</f>
        <v>0</v>
      </c>
      <c r="F397" s="148" t="str">
        <f>'Input 2 - Inventory'!W342</f>
        <v/>
      </c>
      <c r="G397" s="148">
        <f>'Input 2 - Inventory'!R342</f>
        <v>0</v>
      </c>
      <c r="H397" s="148">
        <f>'Input 2 - Inventory'!AH342</f>
        <v>0</v>
      </c>
      <c r="I397" s="149">
        <f>'Input 2 - Inventory'!L342</f>
        <v>0</v>
      </c>
      <c r="J397" s="150">
        <f>'Input 2 - Inventory'!AB342</f>
        <v>0</v>
      </c>
      <c r="K397" s="147" t="str" cm="1">
        <f t="array" ref="K397">IFERROR(INDEX($C$9:$C$54,MATCH($E397,$A$9:$A$54,0),0),"N/A")</f>
        <v>N/A</v>
      </c>
      <c r="L397" s="151" t="str" cm="1">
        <f t="array" ref="L397">IFERROR(INDEX($D$9:$D$54,MATCH($E397,$A$9:$A$54,0),0),"N/A")</f>
        <v>N/A</v>
      </c>
      <c r="M397" s="152" t="str">
        <f t="shared" si="52"/>
        <v>N/A</v>
      </c>
      <c r="N397" s="153" t="str">
        <f t="shared" si="53"/>
        <v>N/A</v>
      </c>
      <c r="O397" s="147" t="str" cm="1">
        <f t="array" ref="O397">IFERROR(INDEX($E$9:$E$54,MATCH($E397,$A$9:$A$54,0),0),"N/A")</f>
        <v>N/A</v>
      </c>
      <c r="P397" s="151" t="str" cm="1">
        <f t="array" ref="P397">IFERROR(INDEX($F$9:$F$54,MATCH($E397,$A$9:$A$54,0),0),"N/A")</f>
        <v>N/A</v>
      </c>
      <c r="Q397" s="152" t="str">
        <f t="shared" si="54"/>
        <v>N/A</v>
      </c>
      <c r="R397" s="153" t="str">
        <f t="shared" si="55"/>
        <v>N/A</v>
      </c>
      <c r="S397" s="147" t="str" cm="1">
        <f t="array" ref="S397">IFERROR(INDEX($G$9:$G$54,MATCH($E397,$A$9:$A$54,0),0),"N/A")</f>
        <v>N/A</v>
      </c>
      <c r="T397" s="151" t="str" cm="1">
        <f t="array" ref="T397">IFERROR(INDEX($H$9:$H$54,MATCH($E397,$A$9:$A$54,0),0),"N/A")</f>
        <v>N/A</v>
      </c>
      <c r="U397" s="152" t="str">
        <f t="shared" si="48"/>
        <v>N/A</v>
      </c>
      <c r="V397" s="153" t="str">
        <f t="shared" si="49"/>
        <v>N/A</v>
      </c>
      <c r="W397" s="147" t="str" cm="1">
        <f t="array" ref="W397">IFERROR(INDEX($I$9:$I$54,MATCH($E397,$A$9:$A$54,0),0),"N/A")</f>
        <v>N/A</v>
      </c>
      <c r="X397" s="147" t="str" cm="1">
        <f t="array" ref="X397">IFERROR(INDEX($J$9:$J$54,MATCH($E397,$A$9:$A$54,0),0),"N/A")</f>
        <v>N/A</v>
      </c>
      <c r="Y397" s="152" t="str">
        <f t="shared" si="50"/>
        <v>N/A</v>
      </c>
      <c r="Z397" s="153" t="str">
        <f t="shared" si="51"/>
        <v>N/A</v>
      </c>
      <c r="AA397" s="70" t="str">
        <f>IFERROR(VLOOKUP('Input 1 - Schedule 1'!N344,'Input 1 - Schedule 1'!$I$7:$L$1009,4,FALSE),"")</f>
        <v/>
      </c>
      <c r="AB397" s="70"/>
      <c r="AS397" s="84" t="s">
        <v>20</v>
      </c>
    </row>
    <row r="398" spans="1:45" x14ac:dyDescent="0.3">
      <c r="A398" s="93">
        <f t="shared" si="56"/>
        <v>336</v>
      </c>
      <c r="B398" s="145">
        <f>'Input 2 - Inventory'!C343</f>
        <v>0</v>
      </c>
      <c r="C398" s="146">
        <f>'Input 1 - Schedule 1'!G345</f>
        <v>0</v>
      </c>
      <c r="D398" s="146" t="str">
        <f>IF(OR(LEFT(E398,5)= "Asset",LEFT(E398,5)="Other"),"N/A",'Input 1 - Schedule 1'!G345 &amp; " (Ins/Bank)")</f>
        <v>0 (Ins/Bank)</v>
      </c>
      <c r="E398" s="147">
        <f>'Input 2 - Inventory'!F343</f>
        <v>0</v>
      </c>
      <c r="F398" s="148" t="str">
        <f>'Input 2 - Inventory'!W343</f>
        <v/>
      </c>
      <c r="G398" s="148">
        <f>'Input 2 - Inventory'!R343</f>
        <v>0</v>
      </c>
      <c r="H398" s="148">
        <f>'Input 2 - Inventory'!AH343</f>
        <v>0</v>
      </c>
      <c r="I398" s="149">
        <f>'Input 2 - Inventory'!L343</f>
        <v>0</v>
      </c>
      <c r="J398" s="150">
        <f>'Input 2 - Inventory'!AB343</f>
        <v>0</v>
      </c>
      <c r="K398" s="147" t="str" cm="1">
        <f t="array" ref="K398">IFERROR(INDEX($C$9:$C$54,MATCH($E398,$A$9:$A$54,0),0),"N/A")</f>
        <v>N/A</v>
      </c>
      <c r="L398" s="151" t="str" cm="1">
        <f t="array" ref="L398">IFERROR(INDEX($D$9:$D$54,MATCH($E398,$A$9:$A$54,0),0),"N/A")</f>
        <v>N/A</v>
      </c>
      <c r="M398" s="152" t="str">
        <f t="shared" si="52"/>
        <v>N/A</v>
      </c>
      <c r="N398" s="153" t="str">
        <f t="shared" si="53"/>
        <v>N/A</v>
      </c>
      <c r="O398" s="147" t="str" cm="1">
        <f t="array" ref="O398">IFERROR(INDEX($E$9:$E$54,MATCH($E398,$A$9:$A$54,0),0),"N/A")</f>
        <v>N/A</v>
      </c>
      <c r="P398" s="151" t="str" cm="1">
        <f t="array" ref="P398">IFERROR(INDEX($F$9:$F$54,MATCH($E398,$A$9:$A$54,0),0),"N/A")</f>
        <v>N/A</v>
      </c>
      <c r="Q398" s="152" t="str">
        <f t="shared" si="54"/>
        <v>N/A</v>
      </c>
      <c r="R398" s="153" t="str">
        <f t="shared" si="55"/>
        <v>N/A</v>
      </c>
      <c r="S398" s="147" t="str" cm="1">
        <f t="array" ref="S398">IFERROR(INDEX($G$9:$G$54,MATCH($E398,$A$9:$A$54,0),0),"N/A")</f>
        <v>N/A</v>
      </c>
      <c r="T398" s="151" t="str" cm="1">
        <f t="array" ref="T398">IFERROR(INDEX($H$9:$H$54,MATCH($E398,$A$9:$A$54,0),0),"N/A")</f>
        <v>N/A</v>
      </c>
      <c r="U398" s="152" t="str">
        <f t="shared" si="48"/>
        <v>N/A</v>
      </c>
      <c r="V398" s="153" t="str">
        <f t="shared" si="49"/>
        <v>N/A</v>
      </c>
      <c r="W398" s="147" t="str" cm="1">
        <f t="array" ref="W398">IFERROR(INDEX($I$9:$I$54,MATCH($E398,$A$9:$A$54,0),0),"N/A")</f>
        <v>N/A</v>
      </c>
      <c r="X398" s="147" t="str" cm="1">
        <f t="array" ref="X398">IFERROR(INDEX($J$9:$J$54,MATCH($E398,$A$9:$A$54,0),0),"N/A")</f>
        <v>N/A</v>
      </c>
      <c r="Y398" s="152" t="str">
        <f t="shared" si="50"/>
        <v>N/A</v>
      </c>
      <c r="Z398" s="153" t="str">
        <f t="shared" si="51"/>
        <v>N/A</v>
      </c>
      <c r="AA398" s="70" t="str">
        <f>IFERROR(VLOOKUP('Input 1 - Schedule 1'!N345,'Input 1 - Schedule 1'!$I$7:$L$1009,4,FALSE),"")</f>
        <v/>
      </c>
      <c r="AB398" s="70"/>
      <c r="AS398" s="84" t="s">
        <v>20</v>
      </c>
    </row>
    <row r="399" spans="1:45" x14ac:dyDescent="0.3">
      <c r="A399" s="93">
        <f t="shared" si="56"/>
        <v>337</v>
      </c>
      <c r="B399" s="145">
        <f>'Input 2 - Inventory'!C344</f>
        <v>0</v>
      </c>
      <c r="C399" s="146">
        <f>'Input 1 - Schedule 1'!G346</f>
        <v>0</v>
      </c>
      <c r="D399" s="146" t="str">
        <f>IF(OR(LEFT(E399,5)= "Asset",LEFT(E399,5)="Other"),"N/A",'Input 1 - Schedule 1'!G346 &amp; " (Ins/Bank)")</f>
        <v>0 (Ins/Bank)</v>
      </c>
      <c r="E399" s="147">
        <f>'Input 2 - Inventory'!F344</f>
        <v>0</v>
      </c>
      <c r="F399" s="148" t="str">
        <f>'Input 2 - Inventory'!W344</f>
        <v/>
      </c>
      <c r="G399" s="148">
        <f>'Input 2 - Inventory'!R344</f>
        <v>0</v>
      </c>
      <c r="H399" s="148">
        <f>'Input 2 - Inventory'!AH344</f>
        <v>0</v>
      </c>
      <c r="I399" s="149">
        <f>'Input 2 - Inventory'!L344</f>
        <v>0</v>
      </c>
      <c r="J399" s="150">
        <f>'Input 2 - Inventory'!AB344</f>
        <v>0</v>
      </c>
      <c r="K399" s="147" t="str" cm="1">
        <f t="array" ref="K399">IFERROR(INDEX($C$9:$C$54,MATCH($E399,$A$9:$A$54,0),0),"N/A")</f>
        <v>N/A</v>
      </c>
      <c r="L399" s="151" t="str" cm="1">
        <f t="array" ref="L399">IFERROR(INDEX($D$9:$D$54,MATCH($E399,$A$9:$A$54,0),0),"N/A")</f>
        <v>N/A</v>
      </c>
      <c r="M399" s="152" t="str">
        <f t="shared" si="52"/>
        <v>N/A</v>
      </c>
      <c r="N399" s="153" t="str">
        <f t="shared" si="53"/>
        <v>N/A</v>
      </c>
      <c r="O399" s="147" t="str" cm="1">
        <f t="array" ref="O399">IFERROR(INDEX($E$9:$E$54,MATCH($E399,$A$9:$A$54,0),0),"N/A")</f>
        <v>N/A</v>
      </c>
      <c r="P399" s="151" t="str" cm="1">
        <f t="array" ref="P399">IFERROR(INDEX($F$9:$F$54,MATCH($E399,$A$9:$A$54,0),0),"N/A")</f>
        <v>N/A</v>
      </c>
      <c r="Q399" s="152" t="str">
        <f t="shared" si="54"/>
        <v>N/A</v>
      </c>
      <c r="R399" s="153" t="str">
        <f t="shared" si="55"/>
        <v>N/A</v>
      </c>
      <c r="S399" s="147" t="str" cm="1">
        <f t="array" ref="S399">IFERROR(INDEX($G$9:$G$54,MATCH($E399,$A$9:$A$54,0),0),"N/A")</f>
        <v>N/A</v>
      </c>
      <c r="T399" s="151" t="str" cm="1">
        <f t="array" ref="T399">IFERROR(INDEX($H$9:$H$54,MATCH($E399,$A$9:$A$54,0),0),"N/A")</f>
        <v>N/A</v>
      </c>
      <c r="U399" s="152" t="str">
        <f t="shared" si="48"/>
        <v>N/A</v>
      </c>
      <c r="V399" s="153" t="str">
        <f t="shared" si="49"/>
        <v>N/A</v>
      </c>
      <c r="W399" s="147" t="str" cm="1">
        <f t="array" ref="W399">IFERROR(INDEX($I$9:$I$54,MATCH($E399,$A$9:$A$54,0),0),"N/A")</f>
        <v>N/A</v>
      </c>
      <c r="X399" s="147" t="str" cm="1">
        <f t="array" ref="X399">IFERROR(INDEX($J$9:$J$54,MATCH($E399,$A$9:$A$54,0),0),"N/A")</f>
        <v>N/A</v>
      </c>
      <c r="Y399" s="152" t="str">
        <f t="shared" si="50"/>
        <v>N/A</v>
      </c>
      <c r="Z399" s="153" t="str">
        <f t="shared" si="51"/>
        <v>N/A</v>
      </c>
      <c r="AA399" s="70" t="str">
        <f>IFERROR(VLOOKUP('Input 1 - Schedule 1'!N346,'Input 1 - Schedule 1'!$I$7:$L$1009,4,FALSE),"")</f>
        <v/>
      </c>
      <c r="AB399" s="70"/>
      <c r="AS399" s="84" t="s">
        <v>20</v>
      </c>
    </row>
    <row r="400" spans="1:45" x14ac:dyDescent="0.3">
      <c r="A400" s="93">
        <f t="shared" si="56"/>
        <v>338</v>
      </c>
      <c r="B400" s="145">
        <f>'Input 2 - Inventory'!C345</f>
        <v>0</v>
      </c>
      <c r="C400" s="146">
        <f>'Input 1 - Schedule 1'!G347</f>
        <v>0</v>
      </c>
      <c r="D400" s="146" t="str">
        <f>IF(OR(LEFT(E400,5)= "Asset",LEFT(E400,5)="Other"),"N/A",'Input 1 - Schedule 1'!G347 &amp; " (Ins/Bank)")</f>
        <v>0 (Ins/Bank)</v>
      </c>
      <c r="E400" s="147">
        <f>'Input 2 - Inventory'!F345</f>
        <v>0</v>
      </c>
      <c r="F400" s="148" t="str">
        <f>'Input 2 - Inventory'!W345</f>
        <v/>
      </c>
      <c r="G400" s="148">
        <f>'Input 2 - Inventory'!R345</f>
        <v>0</v>
      </c>
      <c r="H400" s="148">
        <f>'Input 2 - Inventory'!AH345</f>
        <v>0</v>
      </c>
      <c r="I400" s="149">
        <f>'Input 2 - Inventory'!L345</f>
        <v>0</v>
      </c>
      <c r="J400" s="150">
        <f>'Input 2 - Inventory'!AB345</f>
        <v>0</v>
      </c>
      <c r="K400" s="147" t="str" cm="1">
        <f t="array" ref="K400">IFERROR(INDEX($C$9:$C$54,MATCH($E400,$A$9:$A$54,0),0),"N/A")</f>
        <v>N/A</v>
      </c>
      <c r="L400" s="151" t="str" cm="1">
        <f t="array" ref="L400">IFERROR(INDEX($D$9:$D$54,MATCH($E400,$A$9:$A$54,0),0),"N/A")</f>
        <v>N/A</v>
      </c>
      <c r="M400" s="152" t="str">
        <f t="shared" si="52"/>
        <v>N/A</v>
      </c>
      <c r="N400" s="153" t="str">
        <f t="shared" si="53"/>
        <v>N/A</v>
      </c>
      <c r="O400" s="147" t="str" cm="1">
        <f t="array" ref="O400">IFERROR(INDEX($E$9:$E$54,MATCH($E400,$A$9:$A$54,0),0),"N/A")</f>
        <v>N/A</v>
      </c>
      <c r="P400" s="151" t="str" cm="1">
        <f t="array" ref="P400">IFERROR(INDEX($F$9:$F$54,MATCH($E400,$A$9:$A$54,0),0),"N/A")</f>
        <v>N/A</v>
      </c>
      <c r="Q400" s="152" t="str">
        <f t="shared" si="54"/>
        <v>N/A</v>
      </c>
      <c r="R400" s="153" t="str">
        <f t="shared" si="55"/>
        <v>N/A</v>
      </c>
      <c r="S400" s="147" t="str" cm="1">
        <f t="array" ref="S400">IFERROR(INDEX($G$9:$G$54,MATCH($E400,$A$9:$A$54,0),0),"N/A")</f>
        <v>N/A</v>
      </c>
      <c r="T400" s="151" t="str" cm="1">
        <f t="array" ref="T400">IFERROR(INDEX($H$9:$H$54,MATCH($E400,$A$9:$A$54,0),0),"N/A")</f>
        <v>N/A</v>
      </c>
      <c r="U400" s="152" t="str">
        <f t="shared" si="48"/>
        <v>N/A</v>
      </c>
      <c r="V400" s="153" t="str">
        <f t="shared" si="49"/>
        <v>N/A</v>
      </c>
      <c r="W400" s="147" t="str" cm="1">
        <f t="array" ref="W400">IFERROR(INDEX($I$9:$I$54,MATCH($E400,$A$9:$A$54,0),0),"N/A")</f>
        <v>N/A</v>
      </c>
      <c r="X400" s="147" t="str" cm="1">
        <f t="array" ref="X400">IFERROR(INDEX($J$9:$J$54,MATCH($E400,$A$9:$A$54,0),0),"N/A")</f>
        <v>N/A</v>
      </c>
      <c r="Y400" s="152" t="str">
        <f t="shared" si="50"/>
        <v>N/A</v>
      </c>
      <c r="Z400" s="153" t="str">
        <f t="shared" si="51"/>
        <v>N/A</v>
      </c>
      <c r="AA400" s="70" t="str">
        <f>IFERROR(VLOOKUP('Input 1 - Schedule 1'!N347,'Input 1 - Schedule 1'!$I$7:$L$1009,4,FALSE),"")</f>
        <v/>
      </c>
      <c r="AB400" s="70"/>
      <c r="AS400" s="84" t="s">
        <v>20</v>
      </c>
    </row>
    <row r="401" spans="1:45" x14ac:dyDescent="0.3">
      <c r="A401" s="93">
        <f t="shared" si="56"/>
        <v>339</v>
      </c>
      <c r="B401" s="145">
        <f>'Input 2 - Inventory'!C346</f>
        <v>0</v>
      </c>
      <c r="C401" s="146">
        <f>'Input 1 - Schedule 1'!G348</f>
        <v>0</v>
      </c>
      <c r="D401" s="146" t="str">
        <f>IF(OR(LEFT(E401,5)= "Asset",LEFT(E401,5)="Other"),"N/A",'Input 1 - Schedule 1'!G348 &amp; " (Ins/Bank)")</f>
        <v>0 (Ins/Bank)</v>
      </c>
      <c r="E401" s="147">
        <f>'Input 2 - Inventory'!F346</f>
        <v>0</v>
      </c>
      <c r="F401" s="148" t="str">
        <f>'Input 2 - Inventory'!W346</f>
        <v/>
      </c>
      <c r="G401" s="148">
        <f>'Input 2 - Inventory'!R346</f>
        <v>0</v>
      </c>
      <c r="H401" s="148">
        <f>'Input 2 - Inventory'!AH346</f>
        <v>0</v>
      </c>
      <c r="I401" s="149">
        <f>'Input 2 - Inventory'!L346</f>
        <v>0</v>
      </c>
      <c r="J401" s="150">
        <f>'Input 2 - Inventory'!AB346</f>
        <v>0</v>
      </c>
      <c r="K401" s="147" t="str" cm="1">
        <f t="array" ref="K401">IFERROR(INDEX($C$9:$C$54,MATCH($E401,$A$9:$A$54,0),0),"N/A")</f>
        <v>N/A</v>
      </c>
      <c r="L401" s="151" t="str" cm="1">
        <f t="array" ref="L401">IFERROR(INDEX($D$9:$D$54,MATCH($E401,$A$9:$A$54,0),0),"N/A")</f>
        <v>N/A</v>
      </c>
      <c r="M401" s="152" t="str">
        <f t="shared" si="52"/>
        <v>N/A</v>
      </c>
      <c r="N401" s="153" t="str">
        <f t="shared" si="53"/>
        <v>N/A</v>
      </c>
      <c r="O401" s="147" t="str" cm="1">
        <f t="array" ref="O401">IFERROR(INDEX($E$9:$E$54,MATCH($E401,$A$9:$A$54,0),0),"N/A")</f>
        <v>N/A</v>
      </c>
      <c r="P401" s="151" t="str" cm="1">
        <f t="array" ref="P401">IFERROR(INDEX($F$9:$F$54,MATCH($E401,$A$9:$A$54,0),0),"N/A")</f>
        <v>N/A</v>
      </c>
      <c r="Q401" s="152" t="str">
        <f t="shared" si="54"/>
        <v>N/A</v>
      </c>
      <c r="R401" s="153" t="str">
        <f t="shared" si="55"/>
        <v>N/A</v>
      </c>
      <c r="S401" s="147" t="str" cm="1">
        <f t="array" ref="S401">IFERROR(INDEX($G$9:$G$54,MATCH($E401,$A$9:$A$54,0),0),"N/A")</f>
        <v>N/A</v>
      </c>
      <c r="T401" s="151" t="str" cm="1">
        <f t="array" ref="T401">IFERROR(INDEX($H$9:$H$54,MATCH($E401,$A$9:$A$54,0),0),"N/A")</f>
        <v>N/A</v>
      </c>
      <c r="U401" s="152" t="str">
        <f t="shared" si="48"/>
        <v>N/A</v>
      </c>
      <c r="V401" s="153" t="str">
        <f t="shared" si="49"/>
        <v>N/A</v>
      </c>
      <c r="W401" s="147" t="str" cm="1">
        <f t="array" ref="W401">IFERROR(INDEX($I$9:$I$54,MATCH($E401,$A$9:$A$54,0),0),"N/A")</f>
        <v>N/A</v>
      </c>
      <c r="X401" s="147" t="str" cm="1">
        <f t="array" ref="X401">IFERROR(INDEX($J$9:$J$54,MATCH($E401,$A$9:$A$54,0),0),"N/A")</f>
        <v>N/A</v>
      </c>
      <c r="Y401" s="152" t="str">
        <f t="shared" si="50"/>
        <v>N/A</v>
      </c>
      <c r="Z401" s="153" t="str">
        <f t="shared" si="51"/>
        <v>N/A</v>
      </c>
      <c r="AA401" s="70" t="str">
        <f>IFERROR(VLOOKUP('Input 1 - Schedule 1'!N348,'Input 1 - Schedule 1'!$I$7:$L$1009,4,FALSE),"")</f>
        <v/>
      </c>
      <c r="AB401" s="70"/>
      <c r="AS401" s="84" t="s">
        <v>20</v>
      </c>
    </row>
    <row r="402" spans="1:45" x14ac:dyDescent="0.3">
      <c r="A402" s="93">
        <f t="shared" si="56"/>
        <v>340</v>
      </c>
      <c r="B402" s="145">
        <f>'Input 2 - Inventory'!C347</f>
        <v>0</v>
      </c>
      <c r="C402" s="146">
        <f>'Input 1 - Schedule 1'!G349</f>
        <v>0</v>
      </c>
      <c r="D402" s="146" t="str">
        <f>IF(OR(LEFT(E402,5)= "Asset",LEFT(E402,5)="Other"),"N/A",'Input 1 - Schedule 1'!G349 &amp; " (Ins/Bank)")</f>
        <v>0 (Ins/Bank)</v>
      </c>
      <c r="E402" s="147">
        <f>'Input 2 - Inventory'!F347</f>
        <v>0</v>
      </c>
      <c r="F402" s="148" t="str">
        <f>'Input 2 - Inventory'!W347</f>
        <v/>
      </c>
      <c r="G402" s="148">
        <f>'Input 2 - Inventory'!R347</f>
        <v>0</v>
      </c>
      <c r="H402" s="148">
        <f>'Input 2 - Inventory'!AH347</f>
        <v>0</v>
      </c>
      <c r="I402" s="149">
        <f>'Input 2 - Inventory'!L347</f>
        <v>0</v>
      </c>
      <c r="J402" s="150">
        <f>'Input 2 - Inventory'!AB347</f>
        <v>0</v>
      </c>
      <c r="K402" s="147" t="str" cm="1">
        <f t="array" ref="K402">IFERROR(INDEX($C$9:$C$54,MATCH($E402,$A$9:$A$54,0),0),"N/A")</f>
        <v>N/A</v>
      </c>
      <c r="L402" s="151" t="str" cm="1">
        <f t="array" ref="L402">IFERROR(INDEX($D$9:$D$54,MATCH($E402,$A$9:$A$54,0),0),"N/A")</f>
        <v>N/A</v>
      </c>
      <c r="M402" s="152" t="str">
        <f t="shared" si="52"/>
        <v>N/A</v>
      </c>
      <c r="N402" s="153" t="str">
        <f t="shared" si="53"/>
        <v>N/A</v>
      </c>
      <c r="O402" s="147" t="str" cm="1">
        <f t="array" ref="O402">IFERROR(INDEX($E$9:$E$54,MATCH($E402,$A$9:$A$54,0),0),"N/A")</f>
        <v>N/A</v>
      </c>
      <c r="P402" s="151" t="str" cm="1">
        <f t="array" ref="P402">IFERROR(INDEX($F$9:$F$54,MATCH($E402,$A$9:$A$54,0),0),"N/A")</f>
        <v>N/A</v>
      </c>
      <c r="Q402" s="152" t="str">
        <f t="shared" si="54"/>
        <v>N/A</v>
      </c>
      <c r="R402" s="153" t="str">
        <f t="shared" si="55"/>
        <v>N/A</v>
      </c>
      <c r="S402" s="147" t="str" cm="1">
        <f t="array" ref="S402">IFERROR(INDEX($G$9:$G$54,MATCH($E402,$A$9:$A$54,0),0),"N/A")</f>
        <v>N/A</v>
      </c>
      <c r="T402" s="151" t="str" cm="1">
        <f t="array" ref="T402">IFERROR(INDEX($H$9:$H$54,MATCH($E402,$A$9:$A$54,0),0),"N/A")</f>
        <v>N/A</v>
      </c>
      <c r="U402" s="152" t="str">
        <f t="shared" si="48"/>
        <v>N/A</v>
      </c>
      <c r="V402" s="153" t="str">
        <f t="shared" si="49"/>
        <v>N/A</v>
      </c>
      <c r="W402" s="147" t="str" cm="1">
        <f t="array" ref="W402">IFERROR(INDEX($I$9:$I$54,MATCH($E402,$A$9:$A$54,0),0),"N/A")</f>
        <v>N/A</v>
      </c>
      <c r="X402" s="147" t="str" cm="1">
        <f t="array" ref="X402">IFERROR(INDEX($J$9:$J$54,MATCH($E402,$A$9:$A$54,0),0),"N/A")</f>
        <v>N/A</v>
      </c>
      <c r="Y402" s="152" t="str">
        <f t="shared" si="50"/>
        <v>N/A</v>
      </c>
      <c r="Z402" s="153" t="str">
        <f t="shared" si="51"/>
        <v>N/A</v>
      </c>
      <c r="AA402" s="70" t="str">
        <f>IFERROR(VLOOKUP('Input 1 - Schedule 1'!N349,'Input 1 - Schedule 1'!$I$7:$L$1009,4,FALSE),"")</f>
        <v/>
      </c>
      <c r="AB402" s="70"/>
      <c r="AS402" s="84" t="s">
        <v>20</v>
      </c>
    </row>
    <row r="403" spans="1:45" x14ac:dyDescent="0.3">
      <c r="A403" s="93">
        <f t="shared" si="56"/>
        <v>341</v>
      </c>
      <c r="B403" s="145">
        <f>'Input 2 - Inventory'!C348</f>
        <v>0</v>
      </c>
      <c r="C403" s="146">
        <f>'Input 1 - Schedule 1'!G350</f>
        <v>0</v>
      </c>
      <c r="D403" s="146" t="str">
        <f>IF(OR(LEFT(E403,5)= "Asset",LEFT(E403,5)="Other"),"N/A",'Input 1 - Schedule 1'!G350 &amp; " (Ins/Bank)")</f>
        <v>0 (Ins/Bank)</v>
      </c>
      <c r="E403" s="147">
        <f>'Input 2 - Inventory'!F348</f>
        <v>0</v>
      </c>
      <c r="F403" s="148" t="str">
        <f>'Input 2 - Inventory'!W348</f>
        <v/>
      </c>
      <c r="G403" s="148">
        <f>'Input 2 - Inventory'!R348</f>
        <v>0</v>
      </c>
      <c r="H403" s="148">
        <f>'Input 2 - Inventory'!AH348</f>
        <v>0</v>
      </c>
      <c r="I403" s="149">
        <f>'Input 2 - Inventory'!L348</f>
        <v>0</v>
      </c>
      <c r="J403" s="150">
        <f>'Input 2 - Inventory'!AB348</f>
        <v>0</v>
      </c>
      <c r="K403" s="147" t="str" cm="1">
        <f t="array" ref="K403">IFERROR(INDEX($C$9:$C$54,MATCH($E403,$A$9:$A$54,0),0),"N/A")</f>
        <v>N/A</v>
      </c>
      <c r="L403" s="151" t="str" cm="1">
        <f t="array" ref="L403">IFERROR(INDEX($D$9:$D$54,MATCH($E403,$A$9:$A$54,0),0),"N/A")</f>
        <v>N/A</v>
      </c>
      <c r="M403" s="152" t="str">
        <f t="shared" si="52"/>
        <v>N/A</v>
      </c>
      <c r="N403" s="153" t="str">
        <f t="shared" si="53"/>
        <v>N/A</v>
      </c>
      <c r="O403" s="147" t="str" cm="1">
        <f t="array" ref="O403">IFERROR(INDEX($E$9:$E$54,MATCH($E403,$A$9:$A$54,0),0),"N/A")</f>
        <v>N/A</v>
      </c>
      <c r="P403" s="151" t="str" cm="1">
        <f t="array" ref="P403">IFERROR(INDEX($F$9:$F$54,MATCH($E403,$A$9:$A$54,0),0),"N/A")</f>
        <v>N/A</v>
      </c>
      <c r="Q403" s="152" t="str">
        <f t="shared" si="54"/>
        <v>N/A</v>
      </c>
      <c r="R403" s="153" t="str">
        <f t="shared" si="55"/>
        <v>N/A</v>
      </c>
      <c r="S403" s="147" t="str" cm="1">
        <f t="array" ref="S403">IFERROR(INDEX($G$9:$G$54,MATCH($E403,$A$9:$A$54,0),0),"N/A")</f>
        <v>N/A</v>
      </c>
      <c r="T403" s="151" t="str" cm="1">
        <f t="array" ref="T403">IFERROR(INDEX($H$9:$H$54,MATCH($E403,$A$9:$A$54,0),0),"N/A")</f>
        <v>N/A</v>
      </c>
      <c r="U403" s="152" t="str">
        <f t="shared" si="48"/>
        <v>N/A</v>
      </c>
      <c r="V403" s="153" t="str">
        <f t="shared" si="49"/>
        <v>N/A</v>
      </c>
      <c r="W403" s="147" t="str" cm="1">
        <f t="array" ref="W403">IFERROR(INDEX($I$9:$I$54,MATCH($E403,$A$9:$A$54,0),0),"N/A")</f>
        <v>N/A</v>
      </c>
      <c r="X403" s="147" t="str" cm="1">
        <f t="array" ref="X403">IFERROR(INDEX($J$9:$J$54,MATCH($E403,$A$9:$A$54,0),0),"N/A")</f>
        <v>N/A</v>
      </c>
      <c r="Y403" s="152" t="str">
        <f t="shared" si="50"/>
        <v>N/A</v>
      </c>
      <c r="Z403" s="153" t="str">
        <f t="shared" si="51"/>
        <v>N/A</v>
      </c>
      <c r="AA403" s="70" t="str">
        <f>IFERROR(VLOOKUP('Input 1 - Schedule 1'!N350,'Input 1 - Schedule 1'!$I$7:$L$1009,4,FALSE),"")</f>
        <v/>
      </c>
      <c r="AB403" s="70"/>
      <c r="AS403" s="84" t="s">
        <v>20</v>
      </c>
    </row>
    <row r="404" spans="1:45" x14ac:dyDescent="0.3">
      <c r="A404" s="93">
        <f t="shared" si="56"/>
        <v>342</v>
      </c>
      <c r="B404" s="145">
        <f>'Input 2 - Inventory'!C349</f>
        <v>0</v>
      </c>
      <c r="C404" s="146">
        <f>'Input 1 - Schedule 1'!G351</f>
        <v>0</v>
      </c>
      <c r="D404" s="146" t="str">
        <f>IF(OR(LEFT(E404,5)= "Asset",LEFT(E404,5)="Other"),"N/A",'Input 1 - Schedule 1'!G351 &amp; " (Ins/Bank)")</f>
        <v>0 (Ins/Bank)</v>
      </c>
      <c r="E404" s="147">
        <f>'Input 2 - Inventory'!F349</f>
        <v>0</v>
      </c>
      <c r="F404" s="148" t="str">
        <f>'Input 2 - Inventory'!W349</f>
        <v/>
      </c>
      <c r="G404" s="148">
        <f>'Input 2 - Inventory'!R349</f>
        <v>0</v>
      </c>
      <c r="H404" s="148">
        <f>'Input 2 - Inventory'!AH349</f>
        <v>0</v>
      </c>
      <c r="I404" s="149">
        <f>'Input 2 - Inventory'!L349</f>
        <v>0</v>
      </c>
      <c r="J404" s="150">
        <f>'Input 2 - Inventory'!AB349</f>
        <v>0</v>
      </c>
      <c r="K404" s="147" t="str" cm="1">
        <f t="array" ref="K404">IFERROR(INDEX($C$9:$C$54,MATCH($E404,$A$9:$A$54,0),0),"N/A")</f>
        <v>N/A</v>
      </c>
      <c r="L404" s="151" t="str" cm="1">
        <f t="array" ref="L404">IFERROR(INDEX($D$9:$D$54,MATCH($E404,$A$9:$A$54,0),0),"N/A")</f>
        <v>N/A</v>
      </c>
      <c r="M404" s="152" t="str">
        <f t="shared" si="52"/>
        <v>N/A</v>
      </c>
      <c r="N404" s="153" t="str">
        <f t="shared" si="53"/>
        <v>N/A</v>
      </c>
      <c r="O404" s="147" t="str" cm="1">
        <f t="array" ref="O404">IFERROR(INDEX($E$9:$E$54,MATCH($E404,$A$9:$A$54,0),0),"N/A")</f>
        <v>N/A</v>
      </c>
      <c r="P404" s="151" t="str" cm="1">
        <f t="array" ref="P404">IFERROR(INDEX($F$9:$F$54,MATCH($E404,$A$9:$A$54,0),0),"N/A")</f>
        <v>N/A</v>
      </c>
      <c r="Q404" s="152" t="str">
        <f t="shared" si="54"/>
        <v>N/A</v>
      </c>
      <c r="R404" s="153" t="str">
        <f t="shared" si="55"/>
        <v>N/A</v>
      </c>
      <c r="S404" s="147" t="str" cm="1">
        <f t="array" ref="S404">IFERROR(INDEX($G$9:$G$54,MATCH($E404,$A$9:$A$54,0),0),"N/A")</f>
        <v>N/A</v>
      </c>
      <c r="T404" s="151" t="str" cm="1">
        <f t="array" ref="T404">IFERROR(INDEX($H$9:$H$54,MATCH($E404,$A$9:$A$54,0),0),"N/A")</f>
        <v>N/A</v>
      </c>
      <c r="U404" s="152" t="str">
        <f t="shared" si="48"/>
        <v>N/A</v>
      </c>
      <c r="V404" s="153" t="str">
        <f t="shared" si="49"/>
        <v>N/A</v>
      </c>
      <c r="W404" s="147" t="str" cm="1">
        <f t="array" ref="W404">IFERROR(INDEX($I$9:$I$54,MATCH($E404,$A$9:$A$54,0),0),"N/A")</f>
        <v>N/A</v>
      </c>
      <c r="X404" s="147" t="str" cm="1">
        <f t="array" ref="X404">IFERROR(INDEX($J$9:$J$54,MATCH($E404,$A$9:$A$54,0),0),"N/A")</f>
        <v>N/A</v>
      </c>
      <c r="Y404" s="152" t="str">
        <f t="shared" si="50"/>
        <v>N/A</v>
      </c>
      <c r="Z404" s="153" t="str">
        <f t="shared" si="51"/>
        <v>N/A</v>
      </c>
      <c r="AA404" s="70" t="str">
        <f>IFERROR(VLOOKUP('Input 1 - Schedule 1'!N351,'Input 1 - Schedule 1'!$I$7:$L$1009,4,FALSE),"")</f>
        <v/>
      </c>
      <c r="AB404" s="70"/>
      <c r="AS404" s="84" t="s">
        <v>20</v>
      </c>
    </row>
    <row r="405" spans="1:45" x14ac:dyDescent="0.3">
      <c r="A405" s="93">
        <f t="shared" si="56"/>
        <v>343</v>
      </c>
      <c r="B405" s="145">
        <f>'Input 2 - Inventory'!C350</f>
        <v>0</v>
      </c>
      <c r="C405" s="146">
        <f>'Input 1 - Schedule 1'!G352</f>
        <v>0</v>
      </c>
      <c r="D405" s="146" t="str">
        <f>IF(OR(LEFT(E405,5)= "Asset",LEFT(E405,5)="Other"),"N/A",'Input 1 - Schedule 1'!G352 &amp; " (Ins/Bank)")</f>
        <v>0 (Ins/Bank)</v>
      </c>
      <c r="E405" s="147">
        <f>'Input 2 - Inventory'!F350</f>
        <v>0</v>
      </c>
      <c r="F405" s="148" t="str">
        <f>'Input 2 - Inventory'!W350</f>
        <v/>
      </c>
      <c r="G405" s="148">
        <f>'Input 2 - Inventory'!R350</f>
        <v>0</v>
      </c>
      <c r="H405" s="148">
        <f>'Input 2 - Inventory'!AH350</f>
        <v>0</v>
      </c>
      <c r="I405" s="149">
        <f>'Input 2 - Inventory'!L350</f>
        <v>0</v>
      </c>
      <c r="J405" s="150">
        <f>'Input 2 - Inventory'!AB350</f>
        <v>0</v>
      </c>
      <c r="K405" s="147" t="str" cm="1">
        <f t="array" ref="K405">IFERROR(INDEX($C$9:$C$54,MATCH($E405,$A$9:$A$54,0),0),"N/A")</f>
        <v>N/A</v>
      </c>
      <c r="L405" s="151" t="str" cm="1">
        <f t="array" ref="L405">IFERROR(INDEX($D$9:$D$54,MATCH($E405,$A$9:$A$54,0),0),"N/A")</f>
        <v>N/A</v>
      </c>
      <c r="M405" s="152" t="str">
        <f t="shared" si="52"/>
        <v>N/A</v>
      </c>
      <c r="N405" s="153" t="str">
        <f t="shared" si="53"/>
        <v>N/A</v>
      </c>
      <c r="O405" s="147" t="str" cm="1">
        <f t="array" ref="O405">IFERROR(INDEX($E$9:$E$54,MATCH($E405,$A$9:$A$54,0),0),"N/A")</f>
        <v>N/A</v>
      </c>
      <c r="P405" s="151" t="str" cm="1">
        <f t="array" ref="P405">IFERROR(INDEX($F$9:$F$54,MATCH($E405,$A$9:$A$54,0),0),"N/A")</f>
        <v>N/A</v>
      </c>
      <c r="Q405" s="152" t="str">
        <f t="shared" si="54"/>
        <v>N/A</v>
      </c>
      <c r="R405" s="153" t="str">
        <f t="shared" si="55"/>
        <v>N/A</v>
      </c>
      <c r="S405" s="147" t="str" cm="1">
        <f t="array" ref="S405">IFERROR(INDEX($G$9:$G$54,MATCH($E405,$A$9:$A$54,0),0),"N/A")</f>
        <v>N/A</v>
      </c>
      <c r="T405" s="151" t="str" cm="1">
        <f t="array" ref="T405">IFERROR(INDEX($H$9:$H$54,MATCH($E405,$A$9:$A$54,0),0),"N/A")</f>
        <v>N/A</v>
      </c>
      <c r="U405" s="152" t="str">
        <f t="shared" si="48"/>
        <v>N/A</v>
      </c>
      <c r="V405" s="153" t="str">
        <f t="shared" si="49"/>
        <v>N/A</v>
      </c>
      <c r="W405" s="147" t="str" cm="1">
        <f t="array" ref="W405">IFERROR(INDEX($I$9:$I$54,MATCH($E405,$A$9:$A$54,0),0),"N/A")</f>
        <v>N/A</v>
      </c>
      <c r="X405" s="147" t="str" cm="1">
        <f t="array" ref="X405">IFERROR(INDEX($J$9:$J$54,MATCH($E405,$A$9:$A$54,0),0),"N/A")</f>
        <v>N/A</v>
      </c>
      <c r="Y405" s="152" t="str">
        <f t="shared" si="50"/>
        <v>N/A</v>
      </c>
      <c r="Z405" s="153" t="str">
        <f t="shared" si="51"/>
        <v>N/A</v>
      </c>
      <c r="AA405" s="70" t="str">
        <f>IFERROR(VLOOKUP('Input 1 - Schedule 1'!N352,'Input 1 - Schedule 1'!$I$7:$L$1009,4,FALSE),"")</f>
        <v/>
      </c>
      <c r="AB405" s="70"/>
      <c r="AS405" s="84" t="s">
        <v>20</v>
      </c>
    </row>
    <row r="406" spans="1:45" x14ac:dyDescent="0.3">
      <c r="A406" s="93">
        <f t="shared" si="56"/>
        <v>344</v>
      </c>
      <c r="B406" s="145">
        <f>'Input 2 - Inventory'!C351</f>
        <v>0</v>
      </c>
      <c r="C406" s="146">
        <f>'Input 1 - Schedule 1'!G353</f>
        <v>0</v>
      </c>
      <c r="D406" s="146" t="str">
        <f>IF(OR(LEFT(E406,5)= "Asset",LEFT(E406,5)="Other"),"N/A",'Input 1 - Schedule 1'!G353 &amp; " (Ins/Bank)")</f>
        <v>0 (Ins/Bank)</v>
      </c>
      <c r="E406" s="147">
        <f>'Input 2 - Inventory'!F351</f>
        <v>0</v>
      </c>
      <c r="F406" s="148" t="str">
        <f>'Input 2 - Inventory'!W351</f>
        <v/>
      </c>
      <c r="G406" s="148">
        <f>'Input 2 - Inventory'!R351</f>
        <v>0</v>
      </c>
      <c r="H406" s="148">
        <f>'Input 2 - Inventory'!AH351</f>
        <v>0</v>
      </c>
      <c r="I406" s="149">
        <f>'Input 2 - Inventory'!L351</f>
        <v>0</v>
      </c>
      <c r="J406" s="150">
        <f>'Input 2 - Inventory'!AB351</f>
        <v>0</v>
      </c>
      <c r="K406" s="147" t="str" cm="1">
        <f t="array" ref="K406">IFERROR(INDEX($C$9:$C$54,MATCH($E406,$A$9:$A$54,0),0),"N/A")</f>
        <v>N/A</v>
      </c>
      <c r="L406" s="151" t="str" cm="1">
        <f t="array" ref="L406">IFERROR(INDEX($D$9:$D$54,MATCH($E406,$A$9:$A$54,0),0),"N/A")</f>
        <v>N/A</v>
      </c>
      <c r="M406" s="152" t="str">
        <f t="shared" si="52"/>
        <v>N/A</v>
      </c>
      <c r="N406" s="153" t="str">
        <f t="shared" si="53"/>
        <v>N/A</v>
      </c>
      <c r="O406" s="147" t="str" cm="1">
        <f t="array" ref="O406">IFERROR(INDEX($E$9:$E$54,MATCH($E406,$A$9:$A$54,0),0),"N/A")</f>
        <v>N/A</v>
      </c>
      <c r="P406" s="151" t="str" cm="1">
        <f t="array" ref="P406">IFERROR(INDEX($F$9:$F$54,MATCH($E406,$A$9:$A$54,0),0),"N/A")</f>
        <v>N/A</v>
      </c>
      <c r="Q406" s="152" t="str">
        <f t="shared" si="54"/>
        <v>N/A</v>
      </c>
      <c r="R406" s="153" t="str">
        <f t="shared" si="55"/>
        <v>N/A</v>
      </c>
      <c r="S406" s="147" t="str" cm="1">
        <f t="array" ref="S406">IFERROR(INDEX($G$9:$G$54,MATCH($E406,$A$9:$A$54,0),0),"N/A")</f>
        <v>N/A</v>
      </c>
      <c r="T406" s="151" t="str" cm="1">
        <f t="array" ref="T406">IFERROR(INDEX($H$9:$H$54,MATCH($E406,$A$9:$A$54,0),0),"N/A")</f>
        <v>N/A</v>
      </c>
      <c r="U406" s="152" t="str">
        <f t="shared" si="48"/>
        <v>N/A</v>
      </c>
      <c r="V406" s="153" t="str">
        <f t="shared" si="49"/>
        <v>N/A</v>
      </c>
      <c r="W406" s="147" t="str" cm="1">
        <f t="array" ref="W406">IFERROR(INDEX($I$9:$I$54,MATCH($E406,$A$9:$A$54,0),0),"N/A")</f>
        <v>N/A</v>
      </c>
      <c r="X406" s="147" t="str" cm="1">
        <f t="array" ref="X406">IFERROR(INDEX($J$9:$J$54,MATCH($E406,$A$9:$A$54,0),0),"N/A")</f>
        <v>N/A</v>
      </c>
      <c r="Y406" s="152" t="str">
        <f t="shared" si="50"/>
        <v>N/A</v>
      </c>
      <c r="Z406" s="153" t="str">
        <f t="shared" si="51"/>
        <v>N/A</v>
      </c>
      <c r="AA406" s="70" t="str">
        <f>IFERROR(VLOOKUP('Input 1 - Schedule 1'!N353,'Input 1 - Schedule 1'!$I$7:$L$1009,4,FALSE),"")</f>
        <v/>
      </c>
      <c r="AB406" s="70"/>
      <c r="AS406" s="84" t="s">
        <v>20</v>
      </c>
    </row>
    <row r="407" spans="1:45" x14ac:dyDescent="0.3">
      <c r="A407" s="93">
        <f t="shared" si="56"/>
        <v>345</v>
      </c>
      <c r="B407" s="145">
        <f>'Input 2 - Inventory'!C352</f>
        <v>0</v>
      </c>
      <c r="C407" s="146">
        <f>'Input 1 - Schedule 1'!G354</f>
        <v>0</v>
      </c>
      <c r="D407" s="146" t="str">
        <f>IF(OR(LEFT(E407,5)= "Asset",LEFT(E407,5)="Other"),"N/A",'Input 1 - Schedule 1'!G354 &amp; " (Ins/Bank)")</f>
        <v>0 (Ins/Bank)</v>
      </c>
      <c r="E407" s="147">
        <f>'Input 2 - Inventory'!F352</f>
        <v>0</v>
      </c>
      <c r="F407" s="148" t="str">
        <f>'Input 2 - Inventory'!W352</f>
        <v/>
      </c>
      <c r="G407" s="148">
        <f>'Input 2 - Inventory'!R352</f>
        <v>0</v>
      </c>
      <c r="H407" s="148">
        <f>'Input 2 - Inventory'!AH352</f>
        <v>0</v>
      </c>
      <c r="I407" s="149">
        <f>'Input 2 - Inventory'!L352</f>
        <v>0</v>
      </c>
      <c r="J407" s="150">
        <f>'Input 2 - Inventory'!AB352</f>
        <v>0</v>
      </c>
      <c r="K407" s="147" t="str" cm="1">
        <f t="array" ref="K407">IFERROR(INDEX($C$9:$C$54,MATCH($E407,$A$9:$A$54,0),0),"N/A")</f>
        <v>N/A</v>
      </c>
      <c r="L407" s="151" t="str" cm="1">
        <f t="array" ref="L407">IFERROR(INDEX($D$9:$D$54,MATCH($E407,$A$9:$A$54,0),0),"N/A")</f>
        <v>N/A</v>
      </c>
      <c r="M407" s="152" t="str">
        <f t="shared" si="52"/>
        <v>N/A</v>
      </c>
      <c r="N407" s="153" t="str">
        <f t="shared" si="53"/>
        <v>N/A</v>
      </c>
      <c r="O407" s="147" t="str" cm="1">
        <f t="array" ref="O407">IFERROR(INDEX($E$9:$E$54,MATCH($E407,$A$9:$A$54,0),0),"N/A")</f>
        <v>N/A</v>
      </c>
      <c r="P407" s="151" t="str" cm="1">
        <f t="array" ref="P407">IFERROR(INDEX($F$9:$F$54,MATCH($E407,$A$9:$A$54,0),0),"N/A")</f>
        <v>N/A</v>
      </c>
      <c r="Q407" s="152" t="str">
        <f t="shared" si="54"/>
        <v>N/A</v>
      </c>
      <c r="R407" s="153" t="str">
        <f t="shared" si="55"/>
        <v>N/A</v>
      </c>
      <c r="S407" s="147" t="str" cm="1">
        <f t="array" ref="S407">IFERROR(INDEX($G$9:$G$54,MATCH($E407,$A$9:$A$54,0),0),"N/A")</f>
        <v>N/A</v>
      </c>
      <c r="T407" s="151" t="str" cm="1">
        <f t="array" ref="T407">IFERROR(INDEX($H$9:$H$54,MATCH($E407,$A$9:$A$54,0),0),"N/A")</f>
        <v>N/A</v>
      </c>
      <c r="U407" s="152" t="str">
        <f t="shared" si="48"/>
        <v>N/A</v>
      </c>
      <c r="V407" s="153" t="str">
        <f t="shared" si="49"/>
        <v>N/A</v>
      </c>
      <c r="W407" s="147" t="str" cm="1">
        <f t="array" ref="W407">IFERROR(INDEX($I$9:$I$54,MATCH($E407,$A$9:$A$54,0),0),"N/A")</f>
        <v>N/A</v>
      </c>
      <c r="X407" s="147" t="str" cm="1">
        <f t="array" ref="X407">IFERROR(INDEX($J$9:$J$54,MATCH($E407,$A$9:$A$54,0),0),"N/A")</f>
        <v>N/A</v>
      </c>
      <c r="Y407" s="152" t="str">
        <f t="shared" si="50"/>
        <v>N/A</v>
      </c>
      <c r="Z407" s="153" t="str">
        <f t="shared" si="51"/>
        <v>N/A</v>
      </c>
      <c r="AA407" s="70" t="str">
        <f>IFERROR(VLOOKUP('Input 1 - Schedule 1'!N354,'Input 1 - Schedule 1'!$I$7:$L$1009,4,FALSE),"")</f>
        <v/>
      </c>
      <c r="AB407" s="70"/>
      <c r="AS407" s="84" t="s">
        <v>20</v>
      </c>
    </row>
    <row r="408" spans="1:45" x14ac:dyDescent="0.3">
      <c r="A408" s="93">
        <f t="shared" si="56"/>
        <v>346</v>
      </c>
      <c r="B408" s="145">
        <f>'Input 2 - Inventory'!C353</f>
        <v>0</v>
      </c>
      <c r="C408" s="146">
        <f>'Input 1 - Schedule 1'!G355</f>
        <v>0</v>
      </c>
      <c r="D408" s="146" t="str">
        <f>IF(OR(LEFT(E408,5)= "Asset",LEFT(E408,5)="Other"),"N/A",'Input 1 - Schedule 1'!G355 &amp; " (Ins/Bank)")</f>
        <v>0 (Ins/Bank)</v>
      </c>
      <c r="E408" s="147">
        <f>'Input 2 - Inventory'!F353</f>
        <v>0</v>
      </c>
      <c r="F408" s="148" t="str">
        <f>'Input 2 - Inventory'!W353</f>
        <v/>
      </c>
      <c r="G408" s="148">
        <f>'Input 2 - Inventory'!R353</f>
        <v>0</v>
      </c>
      <c r="H408" s="148">
        <f>'Input 2 - Inventory'!AH353</f>
        <v>0</v>
      </c>
      <c r="I408" s="149">
        <f>'Input 2 - Inventory'!L353</f>
        <v>0</v>
      </c>
      <c r="J408" s="150">
        <f>'Input 2 - Inventory'!AB353</f>
        <v>0</v>
      </c>
      <c r="K408" s="147" t="str" cm="1">
        <f t="array" ref="K408">IFERROR(INDEX($C$9:$C$54,MATCH($E408,$A$9:$A$54,0),0),"N/A")</f>
        <v>N/A</v>
      </c>
      <c r="L408" s="151" t="str" cm="1">
        <f t="array" ref="L408">IFERROR(INDEX($D$9:$D$54,MATCH($E408,$A$9:$A$54,0),0),"N/A")</f>
        <v>N/A</v>
      </c>
      <c r="M408" s="152" t="str">
        <f t="shared" si="52"/>
        <v>N/A</v>
      </c>
      <c r="N408" s="153" t="str">
        <f t="shared" si="53"/>
        <v>N/A</v>
      </c>
      <c r="O408" s="147" t="str" cm="1">
        <f t="array" ref="O408">IFERROR(INDEX($E$9:$E$54,MATCH($E408,$A$9:$A$54,0),0),"N/A")</f>
        <v>N/A</v>
      </c>
      <c r="P408" s="151" t="str" cm="1">
        <f t="array" ref="P408">IFERROR(INDEX($F$9:$F$54,MATCH($E408,$A$9:$A$54,0),0),"N/A")</f>
        <v>N/A</v>
      </c>
      <c r="Q408" s="152" t="str">
        <f t="shared" si="54"/>
        <v>N/A</v>
      </c>
      <c r="R408" s="153" t="str">
        <f t="shared" si="55"/>
        <v>N/A</v>
      </c>
      <c r="S408" s="147" t="str" cm="1">
        <f t="array" ref="S408">IFERROR(INDEX($G$9:$G$54,MATCH($E408,$A$9:$A$54,0),0),"N/A")</f>
        <v>N/A</v>
      </c>
      <c r="T408" s="151" t="str" cm="1">
        <f t="array" ref="T408">IFERROR(INDEX($H$9:$H$54,MATCH($E408,$A$9:$A$54,0),0),"N/A")</f>
        <v>N/A</v>
      </c>
      <c r="U408" s="152" t="str">
        <f t="shared" si="48"/>
        <v>N/A</v>
      </c>
      <c r="V408" s="153" t="str">
        <f t="shared" si="49"/>
        <v>N/A</v>
      </c>
      <c r="W408" s="147" t="str" cm="1">
        <f t="array" ref="W408">IFERROR(INDEX($I$9:$I$54,MATCH($E408,$A$9:$A$54,0),0),"N/A")</f>
        <v>N/A</v>
      </c>
      <c r="X408" s="147" t="str" cm="1">
        <f t="array" ref="X408">IFERROR(INDEX($J$9:$J$54,MATCH($E408,$A$9:$A$54,0),0),"N/A")</f>
        <v>N/A</v>
      </c>
      <c r="Y408" s="152" t="str">
        <f t="shared" si="50"/>
        <v>N/A</v>
      </c>
      <c r="Z408" s="153" t="str">
        <f t="shared" si="51"/>
        <v>N/A</v>
      </c>
      <c r="AA408" s="70" t="str">
        <f>IFERROR(VLOOKUP('Input 1 - Schedule 1'!N355,'Input 1 - Schedule 1'!$I$7:$L$1009,4,FALSE),"")</f>
        <v/>
      </c>
      <c r="AB408" s="70"/>
      <c r="AS408" s="84" t="s">
        <v>20</v>
      </c>
    </row>
    <row r="409" spans="1:45" x14ac:dyDescent="0.3">
      <c r="A409" s="93">
        <f t="shared" si="56"/>
        <v>347</v>
      </c>
      <c r="B409" s="145">
        <f>'Input 2 - Inventory'!C354</f>
        <v>0</v>
      </c>
      <c r="C409" s="146">
        <f>'Input 1 - Schedule 1'!G356</f>
        <v>0</v>
      </c>
      <c r="D409" s="146" t="str">
        <f>IF(OR(LEFT(E409,5)= "Asset",LEFT(E409,5)="Other"),"N/A",'Input 1 - Schedule 1'!G356 &amp; " (Ins/Bank)")</f>
        <v>0 (Ins/Bank)</v>
      </c>
      <c r="E409" s="147">
        <f>'Input 2 - Inventory'!F354</f>
        <v>0</v>
      </c>
      <c r="F409" s="148" t="str">
        <f>'Input 2 - Inventory'!W354</f>
        <v/>
      </c>
      <c r="G409" s="148">
        <f>'Input 2 - Inventory'!R354</f>
        <v>0</v>
      </c>
      <c r="H409" s="148">
        <f>'Input 2 - Inventory'!AH354</f>
        <v>0</v>
      </c>
      <c r="I409" s="149">
        <f>'Input 2 - Inventory'!L354</f>
        <v>0</v>
      </c>
      <c r="J409" s="150">
        <f>'Input 2 - Inventory'!AB354</f>
        <v>0</v>
      </c>
      <c r="K409" s="147" t="str" cm="1">
        <f t="array" ref="K409">IFERROR(INDEX($C$9:$C$54,MATCH($E409,$A$9:$A$54,0),0),"N/A")</f>
        <v>N/A</v>
      </c>
      <c r="L409" s="151" t="str" cm="1">
        <f t="array" ref="L409">IFERROR(INDEX($D$9:$D$54,MATCH($E409,$A$9:$A$54,0),0),"N/A")</f>
        <v>N/A</v>
      </c>
      <c r="M409" s="152" t="str">
        <f t="shared" si="52"/>
        <v>N/A</v>
      </c>
      <c r="N409" s="153" t="str">
        <f t="shared" si="53"/>
        <v>N/A</v>
      </c>
      <c r="O409" s="147" t="str" cm="1">
        <f t="array" ref="O409">IFERROR(INDEX($E$9:$E$54,MATCH($E409,$A$9:$A$54,0),0),"N/A")</f>
        <v>N/A</v>
      </c>
      <c r="P409" s="151" t="str" cm="1">
        <f t="array" ref="P409">IFERROR(INDEX($F$9:$F$54,MATCH($E409,$A$9:$A$54,0),0),"N/A")</f>
        <v>N/A</v>
      </c>
      <c r="Q409" s="152" t="str">
        <f t="shared" si="54"/>
        <v>N/A</v>
      </c>
      <c r="R409" s="153" t="str">
        <f t="shared" si="55"/>
        <v>N/A</v>
      </c>
      <c r="S409" s="147" t="str" cm="1">
        <f t="array" ref="S409">IFERROR(INDEX($G$9:$G$54,MATCH($E409,$A$9:$A$54,0),0),"N/A")</f>
        <v>N/A</v>
      </c>
      <c r="T409" s="151" t="str" cm="1">
        <f t="array" ref="T409">IFERROR(INDEX($H$9:$H$54,MATCH($E409,$A$9:$A$54,0),0),"N/A")</f>
        <v>N/A</v>
      </c>
      <c r="U409" s="152" t="str">
        <f t="shared" si="48"/>
        <v>N/A</v>
      </c>
      <c r="V409" s="153" t="str">
        <f t="shared" si="49"/>
        <v>N/A</v>
      </c>
      <c r="W409" s="147" t="str" cm="1">
        <f t="array" ref="W409">IFERROR(INDEX($I$9:$I$54,MATCH($E409,$A$9:$A$54,0),0),"N/A")</f>
        <v>N/A</v>
      </c>
      <c r="X409" s="147" t="str" cm="1">
        <f t="array" ref="X409">IFERROR(INDEX($J$9:$J$54,MATCH($E409,$A$9:$A$54,0),0),"N/A")</f>
        <v>N/A</v>
      </c>
      <c r="Y409" s="152" t="str">
        <f t="shared" si="50"/>
        <v>N/A</v>
      </c>
      <c r="Z409" s="153" t="str">
        <f t="shared" si="51"/>
        <v>N/A</v>
      </c>
      <c r="AA409" s="70" t="str">
        <f>IFERROR(VLOOKUP('Input 1 - Schedule 1'!N356,'Input 1 - Schedule 1'!$I$7:$L$1009,4,FALSE),"")</f>
        <v/>
      </c>
      <c r="AB409" s="70"/>
      <c r="AS409" s="84" t="s">
        <v>20</v>
      </c>
    </row>
    <row r="410" spans="1:45" x14ac:dyDescent="0.3">
      <c r="A410" s="93">
        <f t="shared" si="56"/>
        <v>348</v>
      </c>
      <c r="B410" s="145">
        <f>'Input 2 - Inventory'!C355</f>
        <v>0</v>
      </c>
      <c r="C410" s="146">
        <f>'Input 1 - Schedule 1'!G357</f>
        <v>0</v>
      </c>
      <c r="D410" s="146" t="str">
        <f>IF(OR(LEFT(E410,5)= "Asset",LEFT(E410,5)="Other"),"N/A",'Input 1 - Schedule 1'!G357 &amp; " (Ins/Bank)")</f>
        <v>0 (Ins/Bank)</v>
      </c>
      <c r="E410" s="147">
        <f>'Input 2 - Inventory'!F355</f>
        <v>0</v>
      </c>
      <c r="F410" s="148" t="str">
        <f>'Input 2 - Inventory'!W355</f>
        <v/>
      </c>
      <c r="G410" s="148">
        <f>'Input 2 - Inventory'!R355</f>
        <v>0</v>
      </c>
      <c r="H410" s="148">
        <f>'Input 2 - Inventory'!AH355</f>
        <v>0</v>
      </c>
      <c r="I410" s="149">
        <f>'Input 2 - Inventory'!L355</f>
        <v>0</v>
      </c>
      <c r="J410" s="150">
        <f>'Input 2 - Inventory'!AB355</f>
        <v>0</v>
      </c>
      <c r="K410" s="147" t="str" cm="1">
        <f t="array" ref="K410">IFERROR(INDEX($C$9:$C$54,MATCH($E410,$A$9:$A$54,0),0),"N/A")</f>
        <v>N/A</v>
      </c>
      <c r="L410" s="151" t="str" cm="1">
        <f t="array" ref="L410">IFERROR(INDEX($D$9:$D$54,MATCH($E410,$A$9:$A$54,0),0),"N/A")</f>
        <v>N/A</v>
      </c>
      <c r="M410" s="152" t="str">
        <f t="shared" si="52"/>
        <v>N/A</v>
      </c>
      <c r="N410" s="153" t="str">
        <f t="shared" si="53"/>
        <v>N/A</v>
      </c>
      <c r="O410" s="147" t="str" cm="1">
        <f t="array" ref="O410">IFERROR(INDEX($E$9:$E$54,MATCH($E410,$A$9:$A$54,0),0),"N/A")</f>
        <v>N/A</v>
      </c>
      <c r="P410" s="151" t="str" cm="1">
        <f t="array" ref="P410">IFERROR(INDEX($F$9:$F$54,MATCH($E410,$A$9:$A$54,0),0),"N/A")</f>
        <v>N/A</v>
      </c>
      <c r="Q410" s="152" t="str">
        <f t="shared" si="54"/>
        <v>N/A</v>
      </c>
      <c r="R410" s="153" t="str">
        <f t="shared" si="55"/>
        <v>N/A</v>
      </c>
      <c r="S410" s="147" t="str" cm="1">
        <f t="array" ref="S410">IFERROR(INDEX($G$9:$G$54,MATCH($E410,$A$9:$A$54,0),0),"N/A")</f>
        <v>N/A</v>
      </c>
      <c r="T410" s="151" t="str" cm="1">
        <f t="array" ref="T410">IFERROR(INDEX($H$9:$H$54,MATCH($E410,$A$9:$A$54,0),0),"N/A")</f>
        <v>N/A</v>
      </c>
      <c r="U410" s="152" t="str">
        <f t="shared" si="48"/>
        <v>N/A</v>
      </c>
      <c r="V410" s="153" t="str">
        <f t="shared" si="49"/>
        <v>N/A</v>
      </c>
      <c r="W410" s="147" t="str" cm="1">
        <f t="array" ref="W410">IFERROR(INDEX($I$9:$I$54,MATCH($E410,$A$9:$A$54,0),0),"N/A")</f>
        <v>N/A</v>
      </c>
      <c r="X410" s="147" t="str" cm="1">
        <f t="array" ref="X410">IFERROR(INDEX($J$9:$J$54,MATCH($E410,$A$9:$A$54,0),0),"N/A")</f>
        <v>N/A</v>
      </c>
      <c r="Y410" s="152" t="str">
        <f t="shared" si="50"/>
        <v>N/A</v>
      </c>
      <c r="Z410" s="153" t="str">
        <f t="shared" si="51"/>
        <v>N/A</v>
      </c>
      <c r="AA410" s="70" t="str">
        <f>IFERROR(VLOOKUP('Input 1 - Schedule 1'!N357,'Input 1 - Schedule 1'!$I$7:$L$1009,4,FALSE),"")</f>
        <v/>
      </c>
      <c r="AB410" s="70"/>
      <c r="AS410" s="84" t="s">
        <v>20</v>
      </c>
    </row>
    <row r="411" spans="1:45" x14ac:dyDescent="0.3">
      <c r="A411" s="93">
        <f t="shared" si="56"/>
        <v>349</v>
      </c>
      <c r="B411" s="145">
        <f>'Input 2 - Inventory'!C356</f>
        <v>0</v>
      </c>
      <c r="C411" s="146">
        <f>'Input 1 - Schedule 1'!G358</f>
        <v>0</v>
      </c>
      <c r="D411" s="146" t="str">
        <f>IF(OR(LEFT(E411,5)= "Asset",LEFT(E411,5)="Other"),"N/A",'Input 1 - Schedule 1'!G358 &amp; " (Ins/Bank)")</f>
        <v>0 (Ins/Bank)</v>
      </c>
      <c r="E411" s="147">
        <f>'Input 2 - Inventory'!F356</f>
        <v>0</v>
      </c>
      <c r="F411" s="148" t="str">
        <f>'Input 2 - Inventory'!W356</f>
        <v/>
      </c>
      <c r="G411" s="148">
        <f>'Input 2 - Inventory'!R356</f>
        <v>0</v>
      </c>
      <c r="H411" s="148">
        <f>'Input 2 - Inventory'!AH356</f>
        <v>0</v>
      </c>
      <c r="I411" s="149">
        <f>'Input 2 - Inventory'!L356</f>
        <v>0</v>
      </c>
      <c r="J411" s="150">
        <f>'Input 2 - Inventory'!AB356</f>
        <v>0</v>
      </c>
      <c r="K411" s="147" t="str" cm="1">
        <f t="array" ref="K411">IFERROR(INDEX($C$9:$C$54,MATCH($E411,$A$9:$A$54,0),0),"N/A")</f>
        <v>N/A</v>
      </c>
      <c r="L411" s="151" t="str" cm="1">
        <f t="array" ref="L411">IFERROR(INDEX($D$9:$D$54,MATCH($E411,$A$9:$A$54,0),0),"N/A")</f>
        <v>N/A</v>
      </c>
      <c r="M411" s="152" t="str">
        <f t="shared" si="52"/>
        <v>N/A</v>
      </c>
      <c r="N411" s="153" t="str">
        <f t="shared" si="53"/>
        <v>N/A</v>
      </c>
      <c r="O411" s="147" t="str" cm="1">
        <f t="array" ref="O411">IFERROR(INDEX($E$9:$E$54,MATCH($E411,$A$9:$A$54,0),0),"N/A")</f>
        <v>N/A</v>
      </c>
      <c r="P411" s="151" t="str" cm="1">
        <f t="array" ref="P411">IFERROR(INDEX($F$9:$F$54,MATCH($E411,$A$9:$A$54,0),0),"N/A")</f>
        <v>N/A</v>
      </c>
      <c r="Q411" s="152" t="str">
        <f t="shared" si="54"/>
        <v>N/A</v>
      </c>
      <c r="R411" s="153" t="str">
        <f t="shared" si="55"/>
        <v>N/A</v>
      </c>
      <c r="S411" s="147" t="str" cm="1">
        <f t="array" ref="S411">IFERROR(INDEX($G$9:$G$54,MATCH($E411,$A$9:$A$54,0),0),"N/A")</f>
        <v>N/A</v>
      </c>
      <c r="T411" s="151" t="str" cm="1">
        <f t="array" ref="T411">IFERROR(INDEX($H$9:$H$54,MATCH($E411,$A$9:$A$54,0),0),"N/A")</f>
        <v>N/A</v>
      </c>
      <c r="U411" s="152" t="str">
        <f t="shared" si="48"/>
        <v>N/A</v>
      </c>
      <c r="V411" s="153" t="str">
        <f t="shared" si="49"/>
        <v>N/A</v>
      </c>
      <c r="W411" s="147" t="str" cm="1">
        <f t="array" ref="W411">IFERROR(INDEX($I$9:$I$54,MATCH($E411,$A$9:$A$54,0),0),"N/A")</f>
        <v>N/A</v>
      </c>
      <c r="X411" s="147" t="str" cm="1">
        <f t="array" ref="X411">IFERROR(INDEX($J$9:$J$54,MATCH($E411,$A$9:$A$54,0),0),"N/A")</f>
        <v>N/A</v>
      </c>
      <c r="Y411" s="152" t="str">
        <f t="shared" si="50"/>
        <v>N/A</v>
      </c>
      <c r="Z411" s="153" t="str">
        <f t="shared" si="51"/>
        <v>N/A</v>
      </c>
      <c r="AA411" s="70" t="str">
        <f>IFERROR(VLOOKUP('Input 1 - Schedule 1'!N358,'Input 1 - Schedule 1'!$I$7:$L$1009,4,FALSE),"")</f>
        <v/>
      </c>
      <c r="AB411" s="70"/>
      <c r="AS411" s="84" t="s">
        <v>20</v>
      </c>
    </row>
    <row r="412" spans="1:45" x14ac:dyDescent="0.3">
      <c r="A412" s="93">
        <f t="shared" si="56"/>
        <v>350</v>
      </c>
      <c r="B412" s="145">
        <f>'Input 2 - Inventory'!C357</f>
        <v>0</v>
      </c>
      <c r="C412" s="146">
        <f>'Input 1 - Schedule 1'!G359</f>
        <v>0</v>
      </c>
      <c r="D412" s="146" t="str">
        <f>IF(OR(LEFT(E412,5)= "Asset",LEFT(E412,5)="Other"),"N/A",'Input 1 - Schedule 1'!G359 &amp; " (Ins/Bank)")</f>
        <v>0 (Ins/Bank)</v>
      </c>
      <c r="E412" s="147">
        <f>'Input 2 - Inventory'!F357</f>
        <v>0</v>
      </c>
      <c r="F412" s="148" t="str">
        <f>'Input 2 - Inventory'!W357</f>
        <v/>
      </c>
      <c r="G412" s="148">
        <f>'Input 2 - Inventory'!R357</f>
        <v>0</v>
      </c>
      <c r="H412" s="148">
        <f>'Input 2 - Inventory'!AH357</f>
        <v>0</v>
      </c>
      <c r="I412" s="149">
        <f>'Input 2 - Inventory'!L357</f>
        <v>0</v>
      </c>
      <c r="J412" s="150">
        <f>'Input 2 - Inventory'!AB357</f>
        <v>0</v>
      </c>
      <c r="K412" s="147" t="str" cm="1">
        <f t="array" ref="K412">IFERROR(INDEX($C$9:$C$54,MATCH($E412,$A$9:$A$54,0),0),"N/A")</f>
        <v>N/A</v>
      </c>
      <c r="L412" s="151" t="str" cm="1">
        <f t="array" ref="L412">IFERROR(INDEX($D$9:$D$54,MATCH($E412,$A$9:$A$54,0),0),"N/A")</f>
        <v>N/A</v>
      </c>
      <c r="M412" s="152" t="str">
        <f t="shared" si="52"/>
        <v>N/A</v>
      </c>
      <c r="N412" s="153" t="str">
        <f t="shared" si="53"/>
        <v>N/A</v>
      </c>
      <c r="O412" s="147" t="str" cm="1">
        <f t="array" ref="O412">IFERROR(INDEX($E$9:$E$54,MATCH($E412,$A$9:$A$54,0),0),"N/A")</f>
        <v>N/A</v>
      </c>
      <c r="P412" s="151" t="str" cm="1">
        <f t="array" ref="P412">IFERROR(INDEX($F$9:$F$54,MATCH($E412,$A$9:$A$54,0),0),"N/A")</f>
        <v>N/A</v>
      </c>
      <c r="Q412" s="152" t="str">
        <f t="shared" si="54"/>
        <v>N/A</v>
      </c>
      <c r="R412" s="153" t="str">
        <f t="shared" si="55"/>
        <v>N/A</v>
      </c>
      <c r="S412" s="147" t="str" cm="1">
        <f t="array" ref="S412">IFERROR(INDEX($G$9:$G$54,MATCH($E412,$A$9:$A$54,0),0),"N/A")</f>
        <v>N/A</v>
      </c>
      <c r="T412" s="151" t="str" cm="1">
        <f t="array" ref="T412">IFERROR(INDEX($H$9:$H$54,MATCH($E412,$A$9:$A$54,0),0),"N/A")</f>
        <v>N/A</v>
      </c>
      <c r="U412" s="152" t="str">
        <f t="shared" si="48"/>
        <v>N/A</v>
      </c>
      <c r="V412" s="153" t="str">
        <f t="shared" si="49"/>
        <v>N/A</v>
      </c>
      <c r="W412" s="147" t="str" cm="1">
        <f t="array" ref="W412">IFERROR(INDEX($I$9:$I$54,MATCH($E412,$A$9:$A$54,0),0),"N/A")</f>
        <v>N/A</v>
      </c>
      <c r="X412" s="147" t="str" cm="1">
        <f t="array" ref="X412">IFERROR(INDEX($J$9:$J$54,MATCH($E412,$A$9:$A$54,0),0),"N/A")</f>
        <v>N/A</v>
      </c>
      <c r="Y412" s="152" t="str">
        <f t="shared" si="50"/>
        <v>N/A</v>
      </c>
      <c r="Z412" s="153" t="str">
        <f t="shared" si="51"/>
        <v>N/A</v>
      </c>
      <c r="AA412" s="70" t="str">
        <f>IFERROR(VLOOKUP('Input 1 - Schedule 1'!N359,'Input 1 - Schedule 1'!$I$7:$L$1009,4,FALSE),"")</f>
        <v/>
      </c>
      <c r="AB412" s="70"/>
      <c r="AS412" s="84" t="s">
        <v>20</v>
      </c>
    </row>
    <row r="413" spans="1:45" x14ac:dyDescent="0.3">
      <c r="A413" s="93">
        <f t="shared" si="56"/>
        <v>351</v>
      </c>
      <c r="B413" s="145">
        <f>'Input 2 - Inventory'!C358</f>
        <v>0</v>
      </c>
      <c r="C413" s="146">
        <f>'Input 1 - Schedule 1'!G360</f>
        <v>0</v>
      </c>
      <c r="D413" s="146" t="str">
        <f>IF(OR(LEFT(E413,5)= "Asset",LEFT(E413,5)="Other"),"N/A",'Input 1 - Schedule 1'!G360 &amp; " (Ins/Bank)")</f>
        <v>0 (Ins/Bank)</v>
      </c>
      <c r="E413" s="147">
        <f>'Input 2 - Inventory'!F358</f>
        <v>0</v>
      </c>
      <c r="F413" s="148" t="str">
        <f>'Input 2 - Inventory'!W358</f>
        <v/>
      </c>
      <c r="G413" s="148">
        <f>'Input 2 - Inventory'!R358</f>
        <v>0</v>
      </c>
      <c r="H413" s="148">
        <f>'Input 2 - Inventory'!AH358</f>
        <v>0</v>
      </c>
      <c r="I413" s="149">
        <f>'Input 2 - Inventory'!L358</f>
        <v>0</v>
      </c>
      <c r="J413" s="150">
        <f>'Input 2 - Inventory'!AB358</f>
        <v>0</v>
      </c>
      <c r="K413" s="147" t="str" cm="1">
        <f t="array" ref="K413">IFERROR(INDEX($C$9:$C$54,MATCH($E413,$A$9:$A$54,0),0),"N/A")</f>
        <v>N/A</v>
      </c>
      <c r="L413" s="151" t="str" cm="1">
        <f t="array" ref="L413">IFERROR(INDEX($D$9:$D$54,MATCH($E413,$A$9:$A$54,0),0),"N/A")</f>
        <v>N/A</v>
      </c>
      <c r="M413" s="152" t="str">
        <f t="shared" si="52"/>
        <v>N/A</v>
      </c>
      <c r="N413" s="153" t="str">
        <f t="shared" si="53"/>
        <v>N/A</v>
      </c>
      <c r="O413" s="147" t="str" cm="1">
        <f t="array" ref="O413">IFERROR(INDEX($E$9:$E$54,MATCH($E413,$A$9:$A$54,0),0),"N/A")</f>
        <v>N/A</v>
      </c>
      <c r="P413" s="151" t="str" cm="1">
        <f t="array" ref="P413">IFERROR(INDEX($F$9:$F$54,MATCH($E413,$A$9:$A$54,0),0),"N/A")</f>
        <v>N/A</v>
      </c>
      <c r="Q413" s="152" t="str">
        <f t="shared" si="54"/>
        <v>N/A</v>
      </c>
      <c r="R413" s="153" t="str">
        <f t="shared" si="55"/>
        <v>N/A</v>
      </c>
      <c r="S413" s="147" t="str" cm="1">
        <f t="array" ref="S413">IFERROR(INDEX($G$9:$G$54,MATCH($E413,$A$9:$A$54,0),0),"N/A")</f>
        <v>N/A</v>
      </c>
      <c r="T413" s="151" t="str" cm="1">
        <f t="array" ref="T413">IFERROR(INDEX($H$9:$H$54,MATCH($E413,$A$9:$A$54,0),0),"N/A")</f>
        <v>N/A</v>
      </c>
      <c r="U413" s="152" t="str">
        <f t="shared" si="48"/>
        <v>N/A</v>
      </c>
      <c r="V413" s="153" t="str">
        <f t="shared" si="49"/>
        <v>N/A</v>
      </c>
      <c r="W413" s="147" t="str" cm="1">
        <f t="array" ref="W413">IFERROR(INDEX($I$9:$I$54,MATCH($E413,$A$9:$A$54,0),0),"N/A")</f>
        <v>N/A</v>
      </c>
      <c r="X413" s="147" t="str" cm="1">
        <f t="array" ref="X413">IFERROR(INDEX($J$9:$J$54,MATCH($E413,$A$9:$A$54,0),0),"N/A")</f>
        <v>N/A</v>
      </c>
      <c r="Y413" s="152" t="str">
        <f t="shared" si="50"/>
        <v>N/A</v>
      </c>
      <c r="Z413" s="153" t="str">
        <f t="shared" si="51"/>
        <v>N/A</v>
      </c>
      <c r="AA413" s="70" t="str">
        <f>IFERROR(VLOOKUP('Input 1 - Schedule 1'!N360,'Input 1 - Schedule 1'!$I$7:$L$1009,4,FALSE),"")</f>
        <v/>
      </c>
      <c r="AB413" s="70"/>
      <c r="AS413" s="84" t="s">
        <v>20</v>
      </c>
    </row>
    <row r="414" spans="1:45" x14ac:dyDescent="0.3">
      <c r="A414" s="93">
        <f t="shared" si="56"/>
        <v>352</v>
      </c>
      <c r="B414" s="145">
        <f>'Input 2 - Inventory'!C359</f>
        <v>0</v>
      </c>
      <c r="C414" s="146">
        <f>'Input 1 - Schedule 1'!G361</f>
        <v>0</v>
      </c>
      <c r="D414" s="146" t="str">
        <f>IF(OR(LEFT(E414,5)= "Asset",LEFT(E414,5)="Other"),"N/A",'Input 1 - Schedule 1'!G361 &amp; " (Ins/Bank)")</f>
        <v>0 (Ins/Bank)</v>
      </c>
      <c r="E414" s="147">
        <f>'Input 2 - Inventory'!F359</f>
        <v>0</v>
      </c>
      <c r="F414" s="148" t="str">
        <f>'Input 2 - Inventory'!W359</f>
        <v/>
      </c>
      <c r="G414" s="148">
        <f>'Input 2 - Inventory'!R359</f>
        <v>0</v>
      </c>
      <c r="H414" s="148">
        <f>'Input 2 - Inventory'!AH359</f>
        <v>0</v>
      </c>
      <c r="I414" s="149">
        <f>'Input 2 - Inventory'!L359</f>
        <v>0</v>
      </c>
      <c r="J414" s="150">
        <f>'Input 2 - Inventory'!AB359</f>
        <v>0</v>
      </c>
      <c r="K414" s="147" t="str" cm="1">
        <f t="array" ref="K414">IFERROR(INDEX($C$9:$C$54,MATCH($E414,$A$9:$A$54,0),0),"N/A")</f>
        <v>N/A</v>
      </c>
      <c r="L414" s="151" t="str" cm="1">
        <f t="array" ref="L414">IFERROR(INDEX($D$9:$D$54,MATCH($E414,$A$9:$A$54,0),0),"N/A")</f>
        <v>N/A</v>
      </c>
      <c r="M414" s="152" t="str">
        <f t="shared" si="52"/>
        <v>N/A</v>
      </c>
      <c r="N414" s="153" t="str">
        <f t="shared" si="53"/>
        <v>N/A</v>
      </c>
      <c r="O414" s="147" t="str" cm="1">
        <f t="array" ref="O414">IFERROR(INDEX($E$9:$E$54,MATCH($E414,$A$9:$A$54,0),0),"N/A")</f>
        <v>N/A</v>
      </c>
      <c r="P414" s="151" t="str" cm="1">
        <f t="array" ref="P414">IFERROR(INDEX($F$9:$F$54,MATCH($E414,$A$9:$A$54,0),0),"N/A")</f>
        <v>N/A</v>
      </c>
      <c r="Q414" s="152" t="str">
        <f t="shared" si="54"/>
        <v>N/A</v>
      </c>
      <c r="R414" s="153" t="str">
        <f t="shared" si="55"/>
        <v>N/A</v>
      </c>
      <c r="S414" s="147" t="str" cm="1">
        <f t="array" ref="S414">IFERROR(INDEX($G$9:$G$54,MATCH($E414,$A$9:$A$54,0),0),"N/A")</f>
        <v>N/A</v>
      </c>
      <c r="T414" s="151" t="str" cm="1">
        <f t="array" ref="T414">IFERROR(INDEX($H$9:$H$54,MATCH($E414,$A$9:$A$54,0),0),"N/A")</f>
        <v>N/A</v>
      </c>
      <c r="U414" s="152" t="str">
        <f t="shared" si="48"/>
        <v>N/A</v>
      </c>
      <c r="V414" s="153" t="str">
        <f t="shared" si="49"/>
        <v>N/A</v>
      </c>
      <c r="W414" s="147" t="str" cm="1">
        <f t="array" ref="W414">IFERROR(INDEX($I$9:$I$54,MATCH($E414,$A$9:$A$54,0),0),"N/A")</f>
        <v>N/A</v>
      </c>
      <c r="X414" s="147" t="str" cm="1">
        <f t="array" ref="X414">IFERROR(INDEX($J$9:$J$54,MATCH($E414,$A$9:$A$54,0),0),"N/A")</f>
        <v>N/A</v>
      </c>
      <c r="Y414" s="152" t="str">
        <f t="shared" si="50"/>
        <v>N/A</v>
      </c>
      <c r="Z414" s="153" t="str">
        <f t="shared" si="51"/>
        <v>N/A</v>
      </c>
      <c r="AA414" s="70" t="str">
        <f>IFERROR(VLOOKUP('Input 1 - Schedule 1'!N361,'Input 1 - Schedule 1'!$I$7:$L$1009,4,FALSE),"")</f>
        <v/>
      </c>
      <c r="AB414" s="70"/>
      <c r="AS414" s="84" t="s">
        <v>20</v>
      </c>
    </row>
    <row r="415" spans="1:45" x14ac:dyDescent="0.3">
      <c r="A415" s="93">
        <f t="shared" si="56"/>
        <v>353</v>
      </c>
      <c r="B415" s="145">
        <f>'Input 2 - Inventory'!C360</f>
        <v>0</v>
      </c>
      <c r="C415" s="146">
        <f>'Input 1 - Schedule 1'!G362</f>
        <v>0</v>
      </c>
      <c r="D415" s="146" t="str">
        <f>IF(OR(LEFT(E415,5)= "Asset",LEFT(E415,5)="Other"),"N/A",'Input 1 - Schedule 1'!G362 &amp; " (Ins/Bank)")</f>
        <v>0 (Ins/Bank)</v>
      </c>
      <c r="E415" s="147">
        <f>'Input 2 - Inventory'!F360</f>
        <v>0</v>
      </c>
      <c r="F415" s="148" t="str">
        <f>'Input 2 - Inventory'!W360</f>
        <v/>
      </c>
      <c r="G415" s="148">
        <f>'Input 2 - Inventory'!R360</f>
        <v>0</v>
      </c>
      <c r="H415" s="148">
        <f>'Input 2 - Inventory'!AH360</f>
        <v>0</v>
      </c>
      <c r="I415" s="149">
        <f>'Input 2 - Inventory'!L360</f>
        <v>0</v>
      </c>
      <c r="J415" s="150">
        <f>'Input 2 - Inventory'!AB360</f>
        <v>0</v>
      </c>
      <c r="K415" s="147" t="str" cm="1">
        <f t="array" ref="K415">IFERROR(INDEX($C$9:$C$54,MATCH($E415,$A$9:$A$54,0),0),"N/A")</f>
        <v>N/A</v>
      </c>
      <c r="L415" s="151" t="str" cm="1">
        <f t="array" ref="L415">IFERROR(INDEX($D$9:$D$54,MATCH($E415,$A$9:$A$54,0),0),"N/A")</f>
        <v>N/A</v>
      </c>
      <c r="M415" s="152" t="str">
        <f t="shared" si="52"/>
        <v>N/A</v>
      </c>
      <c r="N415" s="153" t="str">
        <f t="shared" si="53"/>
        <v>N/A</v>
      </c>
      <c r="O415" s="147" t="str" cm="1">
        <f t="array" ref="O415">IFERROR(INDEX($E$9:$E$54,MATCH($E415,$A$9:$A$54,0),0),"N/A")</f>
        <v>N/A</v>
      </c>
      <c r="P415" s="151" t="str" cm="1">
        <f t="array" ref="P415">IFERROR(INDEX($F$9:$F$54,MATCH($E415,$A$9:$A$54,0),0),"N/A")</f>
        <v>N/A</v>
      </c>
      <c r="Q415" s="152" t="str">
        <f t="shared" si="54"/>
        <v>N/A</v>
      </c>
      <c r="R415" s="153" t="str">
        <f t="shared" si="55"/>
        <v>N/A</v>
      </c>
      <c r="S415" s="147" t="str" cm="1">
        <f t="array" ref="S415">IFERROR(INDEX($G$9:$G$54,MATCH($E415,$A$9:$A$54,0),0),"N/A")</f>
        <v>N/A</v>
      </c>
      <c r="T415" s="151" t="str" cm="1">
        <f t="array" ref="T415">IFERROR(INDEX($H$9:$H$54,MATCH($E415,$A$9:$A$54,0),0),"N/A")</f>
        <v>N/A</v>
      </c>
      <c r="U415" s="152" t="str">
        <f t="shared" si="48"/>
        <v>N/A</v>
      </c>
      <c r="V415" s="153" t="str">
        <f t="shared" si="49"/>
        <v>N/A</v>
      </c>
      <c r="W415" s="147" t="str" cm="1">
        <f t="array" ref="W415">IFERROR(INDEX($I$9:$I$54,MATCH($E415,$A$9:$A$54,0),0),"N/A")</f>
        <v>N/A</v>
      </c>
      <c r="X415" s="147" t="str" cm="1">
        <f t="array" ref="X415">IFERROR(INDEX($J$9:$J$54,MATCH($E415,$A$9:$A$54,0),0),"N/A")</f>
        <v>N/A</v>
      </c>
      <c r="Y415" s="152" t="str">
        <f t="shared" si="50"/>
        <v>N/A</v>
      </c>
      <c r="Z415" s="153" t="str">
        <f t="shared" si="51"/>
        <v>N/A</v>
      </c>
      <c r="AA415" s="70" t="str">
        <f>IFERROR(VLOOKUP('Input 1 - Schedule 1'!N362,'Input 1 - Schedule 1'!$I$7:$L$1009,4,FALSE),"")</f>
        <v/>
      </c>
      <c r="AB415" s="70"/>
      <c r="AS415" s="84" t="s">
        <v>20</v>
      </c>
    </row>
    <row r="416" spans="1:45" x14ac:dyDescent="0.3">
      <c r="A416" s="93">
        <f t="shared" si="56"/>
        <v>354</v>
      </c>
      <c r="B416" s="145">
        <f>'Input 2 - Inventory'!C361</f>
        <v>0</v>
      </c>
      <c r="C416" s="146">
        <f>'Input 1 - Schedule 1'!G363</f>
        <v>0</v>
      </c>
      <c r="D416" s="146" t="str">
        <f>IF(OR(LEFT(E416,5)= "Asset",LEFT(E416,5)="Other"),"N/A",'Input 1 - Schedule 1'!G363 &amp; " (Ins/Bank)")</f>
        <v>0 (Ins/Bank)</v>
      </c>
      <c r="E416" s="147">
        <f>'Input 2 - Inventory'!F361</f>
        <v>0</v>
      </c>
      <c r="F416" s="148" t="str">
        <f>'Input 2 - Inventory'!W361</f>
        <v/>
      </c>
      <c r="G416" s="148">
        <f>'Input 2 - Inventory'!R361</f>
        <v>0</v>
      </c>
      <c r="H416" s="148">
        <f>'Input 2 - Inventory'!AH361</f>
        <v>0</v>
      </c>
      <c r="I416" s="149">
        <f>'Input 2 - Inventory'!L361</f>
        <v>0</v>
      </c>
      <c r="J416" s="150">
        <f>'Input 2 - Inventory'!AB361</f>
        <v>0</v>
      </c>
      <c r="K416" s="147" t="str" cm="1">
        <f t="array" ref="K416">IFERROR(INDEX($C$9:$C$54,MATCH($E416,$A$9:$A$54,0),0),"N/A")</f>
        <v>N/A</v>
      </c>
      <c r="L416" s="151" t="str" cm="1">
        <f t="array" ref="L416">IFERROR(INDEX($D$9:$D$54,MATCH($E416,$A$9:$A$54,0),0),"N/A")</f>
        <v>N/A</v>
      </c>
      <c r="M416" s="152" t="str">
        <f t="shared" si="52"/>
        <v>N/A</v>
      </c>
      <c r="N416" s="153" t="str">
        <f t="shared" si="53"/>
        <v>N/A</v>
      </c>
      <c r="O416" s="147" t="str" cm="1">
        <f t="array" ref="O416">IFERROR(INDEX($E$9:$E$54,MATCH($E416,$A$9:$A$54,0),0),"N/A")</f>
        <v>N/A</v>
      </c>
      <c r="P416" s="151" t="str" cm="1">
        <f t="array" ref="P416">IFERROR(INDEX($F$9:$F$54,MATCH($E416,$A$9:$A$54,0),0),"N/A")</f>
        <v>N/A</v>
      </c>
      <c r="Q416" s="152" t="str">
        <f t="shared" si="54"/>
        <v>N/A</v>
      </c>
      <c r="R416" s="153" t="str">
        <f t="shared" si="55"/>
        <v>N/A</v>
      </c>
      <c r="S416" s="147" t="str" cm="1">
        <f t="array" ref="S416">IFERROR(INDEX($G$9:$G$54,MATCH($E416,$A$9:$A$54,0),0),"N/A")</f>
        <v>N/A</v>
      </c>
      <c r="T416" s="151" t="str" cm="1">
        <f t="array" ref="T416">IFERROR(INDEX($H$9:$H$54,MATCH($E416,$A$9:$A$54,0),0),"N/A")</f>
        <v>N/A</v>
      </c>
      <c r="U416" s="152" t="str">
        <f t="shared" si="48"/>
        <v>N/A</v>
      </c>
      <c r="V416" s="153" t="str">
        <f t="shared" si="49"/>
        <v>N/A</v>
      </c>
      <c r="W416" s="147" t="str" cm="1">
        <f t="array" ref="W416">IFERROR(INDEX($I$9:$I$54,MATCH($E416,$A$9:$A$54,0),0),"N/A")</f>
        <v>N/A</v>
      </c>
      <c r="X416" s="147" t="str" cm="1">
        <f t="array" ref="X416">IFERROR(INDEX($J$9:$J$54,MATCH($E416,$A$9:$A$54,0),0),"N/A")</f>
        <v>N/A</v>
      </c>
      <c r="Y416" s="152" t="str">
        <f t="shared" si="50"/>
        <v>N/A</v>
      </c>
      <c r="Z416" s="153" t="str">
        <f t="shared" si="51"/>
        <v>N/A</v>
      </c>
      <c r="AA416" s="70" t="str">
        <f>IFERROR(VLOOKUP('Input 1 - Schedule 1'!N363,'Input 1 - Schedule 1'!$I$7:$L$1009,4,FALSE),"")</f>
        <v/>
      </c>
      <c r="AB416" s="70"/>
      <c r="AS416" s="84" t="s">
        <v>20</v>
      </c>
    </row>
    <row r="417" spans="1:45" x14ac:dyDescent="0.3">
      <c r="A417" s="93">
        <f t="shared" si="56"/>
        <v>355</v>
      </c>
      <c r="B417" s="145">
        <f>'Input 2 - Inventory'!C362</f>
        <v>0</v>
      </c>
      <c r="C417" s="146">
        <f>'Input 1 - Schedule 1'!G364</f>
        <v>0</v>
      </c>
      <c r="D417" s="146" t="str">
        <f>IF(OR(LEFT(E417,5)= "Asset",LEFT(E417,5)="Other"),"N/A",'Input 1 - Schedule 1'!G364 &amp; " (Ins/Bank)")</f>
        <v>0 (Ins/Bank)</v>
      </c>
      <c r="E417" s="147">
        <f>'Input 2 - Inventory'!F362</f>
        <v>0</v>
      </c>
      <c r="F417" s="148" t="str">
        <f>'Input 2 - Inventory'!W362</f>
        <v/>
      </c>
      <c r="G417" s="148">
        <f>'Input 2 - Inventory'!R362</f>
        <v>0</v>
      </c>
      <c r="H417" s="148">
        <f>'Input 2 - Inventory'!AH362</f>
        <v>0</v>
      </c>
      <c r="I417" s="149">
        <f>'Input 2 - Inventory'!L362</f>
        <v>0</v>
      </c>
      <c r="J417" s="150">
        <f>'Input 2 - Inventory'!AB362</f>
        <v>0</v>
      </c>
      <c r="K417" s="147" t="str" cm="1">
        <f t="array" ref="K417">IFERROR(INDEX($C$9:$C$54,MATCH($E417,$A$9:$A$54,0),0),"N/A")</f>
        <v>N/A</v>
      </c>
      <c r="L417" s="151" t="str" cm="1">
        <f t="array" ref="L417">IFERROR(INDEX($D$9:$D$54,MATCH($E417,$A$9:$A$54,0),0),"N/A")</f>
        <v>N/A</v>
      </c>
      <c r="M417" s="152" t="str">
        <f t="shared" si="52"/>
        <v>N/A</v>
      </c>
      <c r="N417" s="153" t="str">
        <f t="shared" si="53"/>
        <v>N/A</v>
      </c>
      <c r="O417" s="147" t="str" cm="1">
        <f t="array" ref="O417">IFERROR(INDEX($E$9:$E$54,MATCH($E417,$A$9:$A$54,0),0),"N/A")</f>
        <v>N/A</v>
      </c>
      <c r="P417" s="151" t="str" cm="1">
        <f t="array" ref="P417">IFERROR(INDEX($F$9:$F$54,MATCH($E417,$A$9:$A$54,0),0),"N/A")</f>
        <v>N/A</v>
      </c>
      <c r="Q417" s="152" t="str">
        <f t="shared" si="54"/>
        <v>N/A</v>
      </c>
      <c r="R417" s="153" t="str">
        <f t="shared" si="55"/>
        <v>N/A</v>
      </c>
      <c r="S417" s="147" t="str" cm="1">
        <f t="array" ref="S417">IFERROR(INDEX($G$9:$G$54,MATCH($E417,$A$9:$A$54,0),0),"N/A")</f>
        <v>N/A</v>
      </c>
      <c r="T417" s="151" t="str" cm="1">
        <f t="array" ref="T417">IFERROR(INDEX($H$9:$H$54,MATCH($E417,$A$9:$A$54,0),0),"N/A")</f>
        <v>N/A</v>
      </c>
      <c r="U417" s="152" t="str">
        <f t="shared" si="48"/>
        <v>N/A</v>
      </c>
      <c r="V417" s="153" t="str">
        <f t="shared" si="49"/>
        <v>N/A</v>
      </c>
      <c r="W417" s="147" t="str" cm="1">
        <f t="array" ref="W417">IFERROR(INDEX($I$9:$I$54,MATCH($E417,$A$9:$A$54,0),0),"N/A")</f>
        <v>N/A</v>
      </c>
      <c r="X417" s="147" t="str" cm="1">
        <f t="array" ref="X417">IFERROR(INDEX($J$9:$J$54,MATCH($E417,$A$9:$A$54,0),0),"N/A")</f>
        <v>N/A</v>
      </c>
      <c r="Y417" s="152" t="str">
        <f t="shared" si="50"/>
        <v>N/A</v>
      </c>
      <c r="Z417" s="153" t="str">
        <f t="shared" si="51"/>
        <v>N/A</v>
      </c>
      <c r="AA417" s="70" t="str">
        <f>IFERROR(VLOOKUP('Input 1 - Schedule 1'!N364,'Input 1 - Schedule 1'!$I$7:$L$1009,4,FALSE),"")</f>
        <v/>
      </c>
      <c r="AB417" s="70"/>
      <c r="AS417" s="84" t="s">
        <v>20</v>
      </c>
    </row>
    <row r="418" spans="1:45" x14ac:dyDescent="0.3">
      <c r="A418" s="93">
        <f t="shared" si="56"/>
        <v>356</v>
      </c>
      <c r="B418" s="145">
        <f>'Input 2 - Inventory'!C363</f>
        <v>0</v>
      </c>
      <c r="C418" s="146">
        <f>'Input 1 - Schedule 1'!G365</f>
        <v>0</v>
      </c>
      <c r="D418" s="146" t="str">
        <f>IF(OR(LEFT(E418,5)= "Asset",LEFT(E418,5)="Other"),"N/A",'Input 1 - Schedule 1'!G365 &amp; " (Ins/Bank)")</f>
        <v>0 (Ins/Bank)</v>
      </c>
      <c r="E418" s="147">
        <f>'Input 2 - Inventory'!F363</f>
        <v>0</v>
      </c>
      <c r="F418" s="148" t="str">
        <f>'Input 2 - Inventory'!W363</f>
        <v/>
      </c>
      <c r="G418" s="148">
        <f>'Input 2 - Inventory'!R363</f>
        <v>0</v>
      </c>
      <c r="H418" s="148">
        <f>'Input 2 - Inventory'!AH363</f>
        <v>0</v>
      </c>
      <c r="I418" s="149">
        <f>'Input 2 - Inventory'!L363</f>
        <v>0</v>
      </c>
      <c r="J418" s="150">
        <f>'Input 2 - Inventory'!AB363</f>
        <v>0</v>
      </c>
      <c r="K418" s="147" t="str" cm="1">
        <f t="array" ref="K418">IFERROR(INDEX($C$9:$C$54,MATCH($E418,$A$9:$A$54,0),0),"N/A")</f>
        <v>N/A</v>
      </c>
      <c r="L418" s="151" t="str" cm="1">
        <f t="array" ref="L418">IFERROR(INDEX($D$9:$D$54,MATCH($E418,$A$9:$A$54,0),0),"N/A")</f>
        <v>N/A</v>
      </c>
      <c r="M418" s="152" t="str">
        <f t="shared" si="52"/>
        <v>N/A</v>
      </c>
      <c r="N418" s="153" t="str">
        <f t="shared" si="53"/>
        <v>N/A</v>
      </c>
      <c r="O418" s="147" t="str" cm="1">
        <f t="array" ref="O418">IFERROR(INDEX($E$9:$E$54,MATCH($E418,$A$9:$A$54,0),0),"N/A")</f>
        <v>N/A</v>
      </c>
      <c r="P418" s="151" t="str" cm="1">
        <f t="array" ref="P418">IFERROR(INDEX($F$9:$F$54,MATCH($E418,$A$9:$A$54,0),0),"N/A")</f>
        <v>N/A</v>
      </c>
      <c r="Q418" s="152" t="str">
        <f t="shared" si="54"/>
        <v>N/A</v>
      </c>
      <c r="R418" s="153" t="str">
        <f t="shared" si="55"/>
        <v>N/A</v>
      </c>
      <c r="S418" s="147" t="str" cm="1">
        <f t="array" ref="S418">IFERROR(INDEX($G$9:$G$54,MATCH($E418,$A$9:$A$54,0),0),"N/A")</f>
        <v>N/A</v>
      </c>
      <c r="T418" s="151" t="str" cm="1">
        <f t="array" ref="T418">IFERROR(INDEX($H$9:$H$54,MATCH($E418,$A$9:$A$54,0),0),"N/A")</f>
        <v>N/A</v>
      </c>
      <c r="U418" s="152" t="str">
        <f t="shared" si="48"/>
        <v>N/A</v>
      </c>
      <c r="V418" s="153" t="str">
        <f t="shared" si="49"/>
        <v>N/A</v>
      </c>
      <c r="W418" s="147" t="str" cm="1">
        <f t="array" ref="W418">IFERROR(INDEX($I$9:$I$54,MATCH($E418,$A$9:$A$54,0),0),"N/A")</f>
        <v>N/A</v>
      </c>
      <c r="X418" s="147" t="str" cm="1">
        <f t="array" ref="X418">IFERROR(INDEX($J$9:$J$54,MATCH($E418,$A$9:$A$54,0),0),"N/A")</f>
        <v>N/A</v>
      </c>
      <c r="Y418" s="152" t="str">
        <f t="shared" si="50"/>
        <v>N/A</v>
      </c>
      <c r="Z418" s="153" t="str">
        <f t="shared" si="51"/>
        <v>N/A</v>
      </c>
      <c r="AA418" s="70" t="str">
        <f>IFERROR(VLOOKUP('Input 1 - Schedule 1'!N365,'Input 1 - Schedule 1'!$I$7:$L$1009,4,FALSE),"")</f>
        <v/>
      </c>
      <c r="AB418" s="70"/>
      <c r="AS418" s="84" t="s">
        <v>20</v>
      </c>
    </row>
    <row r="419" spans="1:45" x14ac:dyDescent="0.3">
      <c r="A419" s="93">
        <f t="shared" si="56"/>
        <v>357</v>
      </c>
      <c r="B419" s="145">
        <f>'Input 2 - Inventory'!C364</f>
        <v>0</v>
      </c>
      <c r="C419" s="146">
        <f>'Input 1 - Schedule 1'!G366</f>
        <v>0</v>
      </c>
      <c r="D419" s="146" t="str">
        <f>IF(OR(LEFT(E419,5)= "Asset",LEFT(E419,5)="Other"),"N/A",'Input 1 - Schedule 1'!G366 &amp; " (Ins/Bank)")</f>
        <v>0 (Ins/Bank)</v>
      </c>
      <c r="E419" s="147">
        <f>'Input 2 - Inventory'!F364</f>
        <v>0</v>
      </c>
      <c r="F419" s="148" t="str">
        <f>'Input 2 - Inventory'!W364</f>
        <v/>
      </c>
      <c r="G419" s="148">
        <f>'Input 2 - Inventory'!R364</f>
        <v>0</v>
      </c>
      <c r="H419" s="148">
        <f>'Input 2 - Inventory'!AH364</f>
        <v>0</v>
      </c>
      <c r="I419" s="149">
        <f>'Input 2 - Inventory'!L364</f>
        <v>0</v>
      </c>
      <c r="J419" s="150">
        <f>'Input 2 - Inventory'!AB364</f>
        <v>0</v>
      </c>
      <c r="K419" s="147" t="str" cm="1">
        <f t="array" ref="K419">IFERROR(INDEX($C$9:$C$54,MATCH($E419,$A$9:$A$54,0),0),"N/A")</f>
        <v>N/A</v>
      </c>
      <c r="L419" s="151" t="str" cm="1">
        <f t="array" ref="L419">IFERROR(INDEX($D$9:$D$54,MATCH($E419,$A$9:$A$54,0),0),"N/A")</f>
        <v>N/A</v>
      </c>
      <c r="M419" s="152" t="str">
        <f t="shared" si="52"/>
        <v>N/A</v>
      </c>
      <c r="N419" s="153" t="str">
        <f t="shared" si="53"/>
        <v>N/A</v>
      </c>
      <c r="O419" s="147" t="str" cm="1">
        <f t="array" ref="O419">IFERROR(INDEX($E$9:$E$54,MATCH($E419,$A$9:$A$54,0),0),"N/A")</f>
        <v>N/A</v>
      </c>
      <c r="P419" s="151" t="str" cm="1">
        <f t="array" ref="P419">IFERROR(INDEX($F$9:$F$54,MATCH($E419,$A$9:$A$54,0),0),"N/A")</f>
        <v>N/A</v>
      </c>
      <c r="Q419" s="152" t="str">
        <f t="shared" si="54"/>
        <v>N/A</v>
      </c>
      <c r="R419" s="153" t="str">
        <f t="shared" si="55"/>
        <v>N/A</v>
      </c>
      <c r="S419" s="147" t="str" cm="1">
        <f t="array" ref="S419">IFERROR(INDEX($G$9:$G$54,MATCH($E419,$A$9:$A$54,0),0),"N/A")</f>
        <v>N/A</v>
      </c>
      <c r="T419" s="151" t="str" cm="1">
        <f t="array" ref="T419">IFERROR(INDEX($H$9:$H$54,MATCH($E419,$A$9:$A$54,0),0),"N/A")</f>
        <v>N/A</v>
      </c>
      <c r="U419" s="152" t="str">
        <f t="shared" si="48"/>
        <v>N/A</v>
      </c>
      <c r="V419" s="153" t="str">
        <f t="shared" si="49"/>
        <v>N/A</v>
      </c>
      <c r="W419" s="147" t="str" cm="1">
        <f t="array" ref="W419">IFERROR(INDEX($I$9:$I$54,MATCH($E419,$A$9:$A$54,0),0),"N/A")</f>
        <v>N/A</v>
      </c>
      <c r="X419" s="147" t="str" cm="1">
        <f t="array" ref="X419">IFERROR(INDEX($J$9:$J$54,MATCH($E419,$A$9:$A$54,0),0),"N/A")</f>
        <v>N/A</v>
      </c>
      <c r="Y419" s="152" t="str">
        <f t="shared" si="50"/>
        <v>N/A</v>
      </c>
      <c r="Z419" s="153" t="str">
        <f t="shared" si="51"/>
        <v>N/A</v>
      </c>
      <c r="AA419" s="70" t="str">
        <f>IFERROR(VLOOKUP('Input 1 - Schedule 1'!N366,'Input 1 - Schedule 1'!$I$7:$L$1009,4,FALSE),"")</f>
        <v/>
      </c>
      <c r="AB419" s="70"/>
      <c r="AS419" s="84" t="s">
        <v>20</v>
      </c>
    </row>
    <row r="420" spans="1:45" x14ac:dyDescent="0.3">
      <c r="A420" s="93">
        <f t="shared" si="56"/>
        <v>358</v>
      </c>
      <c r="B420" s="145">
        <f>'Input 2 - Inventory'!C365</f>
        <v>0</v>
      </c>
      <c r="C420" s="146">
        <f>'Input 1 - Schedule 1'!G367</f>
        <v>0</v>
      </c>
      <c r="D420" s="146" t="str">
        <f>IF(OR(LEFT(E420,5)= "Asset",LEFT(E420,5)="Other"),"N/A",'Input 1 - Schedule 1'!G367 &amp; " (Ins/Bank)")</f>
        <v>0 (Ins/Bank)</v>
      </c>
      <c r="E420" s="147">
        <f>'Input 2 - Inventory'!F365</f>
        <v>0</v>
      </c>
      <c r="F420" s="148" t="str">
        <f>'Input 2 - Inventory'!W365</f>
        <v/>
      </c>
      <c r="G420" s="148">
        <f>'Input 2 - Inventory'!R365</f>
        <v>0</v>
      </c>
      <c r="H420" s="148">
        <f>'Input 2 - Inventory'!AH365</f>
        <v>0</v>
      </c>
      <c r="I420" s="149">
        <f>'Input 2 - Inventory'!L365</f>
        <v>0</v>
      </c>
      <c r="J420" s="150">
        <f>'Input 2 - Inventory'!AB365</f>
        <v>0</v>
      </c>
      <c r="K420" s="147" t="str" cm="1">
        <f t="array" ref="K420">IFERROR(INDEX($C$9:$C$54,MATCH($E420,$A$9:$A$54,0),0),"N/A")</f>
        <v>N/A</v>
      </c>
      <c r="L420" s="151" t="str" cm="1">
        <f t="array" ref="L420">IFERROR(INDEX($D$9:$D$54,MATCH($E420,$A$9:$A$54,0),0),"N/A")</f>
        <v>N/A</v>
      </c>
      <c r="M420" s="152" t="str">
        <f t="shared" si="52"/>
        <v>N/A</v>
      </c>
      <c r="N420" s="153" t="str">
        <f t="shared" si="53"/>
        <v>N/A</v>
      </c>
      <c r="O420" s="147" t="str" cm="1">
        <f t="array" ref="O420">IFERROR(INDEX($E$9:$E$54,MATCH($E420,$A$9:$A$54,0),0),"N/A")</f>
        <v>N/A</v>
      </c>
      <c r="P420" s="151" t="str" cm="1">
        <f t="array" ref="P420">IFERROR(INDEX($F$9:$F$54,MATCH($E420,$A$9:$A$54,0),0),"N/A")</f>
        <v>N/A</v>
      </c>
      <c r="Q420" s="152" t="str">
        <f t="shared" si="54"/>
        <v>N/A</v>
      </c>
      <c r="R420" s="153" t="str">
        <f t="shared" si="55"/>
        <v>N/A</v>
      </c>
      <c r="S420" s="147" t="str" cm="1">
        <f t="array" ref="S420">IFERROR(INDEX($G$9:$G$54,MATCH($E420,$A$9:$A$54,0),0),"N/A")</f>
        <v>N/A</v>
      </c>
      <c r="T420" s="151" t="str" cm="1">
        <f t="array" ref="T420">IFERROR(INDEX($H$9:$H$54,MATCH($E420,$A$9:$A$54,0),0),"N/A")</f>
        <v>N/A</v>
      </c>
      <c r="U420" s="152" t="str">
        <f t="shared" si="48"/>
        <v>N/A</v>
      </c>
      <c r="V420" s="153" t="str">
        <f t="shared" si="49"/>
        <v>N/A</v>
      </c>
      <c r="W420" s="147" t="str" cm="1">
        <f t="array" ref="W420">IFERROR(INDEX($I$9:$I$54,MATCH($E420,$A$9:$A$54,0),0),"N/A")</f>
        <v>N/A</v>
      </c>
      <c r="X420" s="147" t="str" cm="1">
        <f t="array" ref="X420">IFERROR(INDEX($J$9:$J$54,MATCH($E420,$A$9:$A$54,0),0),"N/A")</f>
        <v>N/A</v>
      </c>
      <c r="Y420" s="152" t="str">
        <f t="shared" si="50"/>
        <v>N/A</v>
      </c>
      <c r="Z420" s="153" t="str">
        <f t="shared" si="51"/>
        <v>N/A</v>
      </c>
      <c r="AA420" s="70" t="str">
        <f>IFERROR(VLOOKUP('Input 1 - Schedule 1'!N367,'Input 1 - Schedule 1'!$I$7:$L$1009,4,FALSE),"")</f>
        <v/>
      </c>
      <c r="AB420" s="70"/>
      <c r="AS420" s="84" t="s">
        <v>20</v>
      </c>
    </row>
    <row r="421" spans="1:45" x14ac:dyDescent="0.3">
      <c r="A421" s="93">
        <f t="shared" si="56"/>
        <v>359</v>
      </c>
      <c r="B421" s="145">
        <f>'Input 2 - Inventory'!C366</f>
        <v>0</v>
      </c>
      <c r="C421" s="146">
        <f>'Input 1 - Schedule 1'!G368</f>
        <v>0</v>
      </c>
      <c r="D421" s="146" t="str">
        <f>IF(OR(LEFT(E421,5)= "Asset",LEFT(E421,5)="Other"),"N/A",'Input 1 - Schedule 1'!G368 &amp; " (Ins/Bank)")</f>
        <v>0 (Ins/Bank)</v>
      </c>
      <c r="E421" s="147">
        <f>'Input 2 - Inventory'!F366</f>
        <v>0</v>
      </c>
      <c r="F421" s="148" t="str">
        <f>'Input 2 - Inventory'!W366</f>
        <v/>
      </c>
      <c r="G421" s="148">
        <f>'Input 2 - Inventory'!R366</f>
        <v>0</v>
      </c>
      <c r="H421" s="148">
        <f>'Input 2 - Inventory'!AH366</f>
        <v>0</v>
      </c>
      <c r="I421" s="149">
        <f>'Input 2 - Inventory'!L366</f>
        <v>0</v>
      </c>
      <c r="J421" s="150">
        <f>'Input 2 - Inventory'!AB366</f>
        <v>0</v>
      </c>
      <c r="K421" s="147" t="str" cm="1">
        <f t="array" ref="K421">IFERROR(INDEX($C$9:$C$54,MATCH($E421,$A$9:$A$54,0),0),"N/A")</f>
        <v>N/A</v>
      </c>
      <c r="L421" s="151" t="str" cm="1">
        <f t="array" ref="L421">IFERROR(INDEX($D$9:$D$54,MATCH($E421,$A$9:$A$54,0),0),"N/A")</f>
        <v>N/A</v>
      </c>
      <c r="M421" s="152" t="str">
        <f t="shared" si="52"/>
        <v>N/A</v>
      </c>
      <c r="N421" s="153" t="str">
        <f t="shared" si="53"/>
        <v>N/A</v>
      </c>
      <c r="O421" s="147" t="str" cm="1">
        <f t="array" ref="O421">IFERROR(INDEX($E$9:$E$54,MATCH($E421,$A$9:$A$54,0),0),"N/A")</f>
        <v>N/A</v>
      </c>
      <c r="P421" s="151" t="str" cm="1">
        <f t="array" ref="P421">IFERROR(INDEX($F$9:$F$54,MATCH($E421,$A$9:$A$54,0),0),"N/A")</f>
        <v>N/A</v>
      </c>
      <c r="Q421" s="152" t="str">
        <f t="shared" si="54"/>
        <v>N/A</v>
      </c>
      <c r="R421" s="153" t="str">
        <f t="shared" si="55"/>
        <v>N/A</v>
      </c>
      <c r="S421" s="147" t="str" cm="1">
        <f t="array" ref="S421">IFERROR(INDEX($G$9:$G$54,MATCH($E421,$A$9:$A$54,0),0),"N/A")</f>
        <v>N/A</v>
      </c>
      <c r="T421" s="151" t="str" cm="1">
        <f t="array" ref="T421">IFERROR(INDEX($H$9:$H$54,MATCH($E421,$A$9:$A$54,0),0),"N/A")</f>
        <v>N/A</v>
      </c>
      <c r="U421" s="152" t="str">
        <f t="shared" si="48"/>
        <v>N/A</v>
      </c>
      <c r="V421" s="153" t="str">
        <f t="shared" si="49"/>
        <v>N/A</v>
      </c>
      <c r="W421" s="147" t="str" cm="1">
        <f t="array" ref="W421">IFERROR(INDEX($I$9:$I$54,MATCH($E421,$A$9:$A$54,0),0),"N/A")</f>
        <v>N/A</v>
      </c>
      <c r="X421" s="147" t="str" cm="1">
        <f t="array" ref="X421">IFERROR(INDEX($J$9:$J$54,MATCH($E421,$A$9:$A$54,0),0),"N/A")</f>
        <v>N/A</v>
      </c>
      <c r="Y421" s="152" t="str">
        <f t="shared" si="50"/>
        <v>N/A</v>
      </c>
      <c r="Z421" s="153" t="str">
        <f t="shared" si="51"/>
        <v>N/A</v>
      </c>
      <c r="AA421" s="70" t="str">
        <f>IFERROR(VLOOKUP('Input 1 - Schedule 1'!N368,'Input 1 - Schedule 1'!$I$7:$L$1009,4,FALSE),"")</f>
        <v/>
      </c>
      <c r="AB421" s="70"/>
      <c r="AS421" s="84" t="s">
        <v>20</v>
      </c>
    </row>
    <row r="422" spans="1:45" x14ac:dyDescent="0.3">
      <c r="A422" s="93">
        <f t="shared" si="56"/>
        <v>360</v>
      </c>
      <c r="B422" s="145">
        <f>'Input 2 - Inventory'!C367</f>
        <v>0</v>
      </c>
      <c r="C422" s="146">
        <f>'Input 1 - Schedule 1'!G369</f>
        <v>0</v>
      </c>
      <c r="D422" s="146" t="str">
        <f>IF(OR(LEFT(E422,5)= "Asset",LEFT(E422,5)="Other"),"N/A",'Input 1 - Schedule 1'!G369 &amp; " (Ins/Bank)")</f>
        <v>0 (Ins/Bank)</v>
      </c>
      <c r="E422" s="147">
        <f>'Input 2 - Inventory'!F367</f>
        <v>0</v>
      </c>
      <c r="F422" s="148" t="str">
        <f>'Input 2 - Inventory'!W367</f>
        <v/>
      </c>
      <c r="G422" s="148">
        <f>'Input 2 - Inventory'!R367</f>
        <v>0</v>
      </c>
      <c r="H422" s="148">
        <f>'Input 2 - Inventory'!AH367</f>
        <v>0</v>
      </c>
      <c r="I422" s="149">
        <f>'Input 2 - Inventory'!L367</f>
        <v>0</v>
      </c>
      <c r="J422" s="150">
        <f>'Input 2 - Inventory'!AB367</f>
        <v>0</v>
      </c>
      <c r="K422" s="147" t="str" cm="1">
        <f t="array" ref="K422">IFERROR(INDEX($C$9:$C$54,MATCH($E422,$A$9:$A$54,0),0),"N/A")</f>
        <v>N/A</v>
      </c>
      <c r="L422" s="151" t="str" cm="1">
        <f t="array" ref="L422">IFERROR(INDEX($D$9:$D$54,MATCH($E422,$A$9:$A$54,0),0),"N/A")</f>
        <v>N/A</v>
      </c>
      <c r="M422" s="152" t="str">
        <f t="shared" si="52"/>
        <v>N/A</v>
      </c>
      <c r="N422" s="153" t="str">
        <f t="shared" si="53"/>
        <v>N/A</v>
      </c>
      <c r="O422" s="147" t="str" cm="1">
        <f t="array" ref="O422">IFERROR(INDEX($E$9:$E$54,MATCH($E422,$A$9:$A$54,0),0),"N/A")</f>
        <v>N/A</v>
      </c>
      <c r="P422" s="151" t="str" cm="1">
        <f t="array" ref="P422">IFERROR(INDEX($F$9:$F$54,MATCH($E422,$A$9:$A$54,0),0),"N/A")</f>
        <v>N/A</v>
      </c>
      <c r="Q422" s="152" t="str">
        <f t="shared" si="54"/>
        <v>N/A</v>
      </c>
      <c r="R422" s="153" t="str">
        <f t="shared" si="55"/>
        <v>N/A</v>
      </c>
      <c r="S422" s="147" t="str" cm="1">
        <f t="array" ref="S422">IFERROR(INDEX($G$9:$G$54,MATCH($E422,$A$9:$A$54,0),0),"N/A")</f>
        <v>N/A</v>
      </c>
      <c r="T422" s="151" t="str" cm="1">
        <f t="array" ref="T422">IFERROR(INDEX($H$9:$H$54,MATCH($E422,$A$9:$A$54,0),0),"N/A")</f>
        <v>N/A</v>
      </c>
      <c r="U422" s="152" t="str">
        <f t="shared" si="48"/>
        <v>N/A</v>
      </c>
      <c r="V422" s="153" t="str">
        <f t="shared" si="49"/>
        <v>N/A</v>
      </c>
      <c r="W422" s="147" t="str" cm="1">
        <f t="array" ref="W422">IFERROR(INDEX($I$9:$I$54,MATCH($E422,$A$9:$A$54,0),0),"N/A")</f>
        <v>N/A</v>
      </c>
      <c r="X422" s="147" t="str" cm="1">
        <f t="array" ref="X422">IFERROR(INDEX($J$9:$J$54,MATCH($E422,$A$9:$A$54,0),0),"N/A")</f>
        <v>N/A</v>
      </c>
      <c r="Y422" s="152" t="str">
        <f t="shared" si="50"/>
        <v>N/A</v>
      </c>
      <c r="Z422" s="153" t="str">
        <f t="shared" si="51"/>
        <v>N/A</v>
      </c>
      <c r="AA422" s="70" t="str">
        <f>IFERROR(VLOOKUP('Input 1 - Schedule 1'!N369,'Input 1 - Schedule 1'!$I$7:$L$1009,4,FALSE),"")</f>
        <v/>
      </c>
      <c r="AB422" s="70"/>
      <c r="AS422" s="84" t="s">
        <v>20</v>
      </c>
    </row>
    <row r="423" spans="1:45" x14ac:dyDescent="0.3">
      <c r="A423" s="93">
        <f t="shared" si="56"/>
        <v>361</v>
      </c>
      <c r="B423" s="145">
        <f>'Input 2 - Inventory'!C368</f>
        <v>0</v>
      </c>
      <c r="C423" s="146">
        <f>'Input 1 - Schedule 1'!G370</f>
        <v>0</v>
      </c>
      <c r="D423" s="146" t="str">
        <f>IF(OR(LEFT(E423,5)= "Asset",LEFT(E423,5)="Other"),"N/A",'Input 1 - Schedule 1'!G370 &amp; " (Ins/Bank)")</f>
        <v>0 (Ins/Bank)</v>
      </c>
      <c r="E423" s="147">
        <f>'Input 2 - Inventory'!F368</f>
        <v>0</v>
      </c>
      <c r="F423" s="148" t="str">
        <f>'Input 2 - Inventory'!W368</f>
        <v/>
      </c>
      <c r="G423" s="148">
        <f>'Input 2 - Inventory'!R368</f>
        <v>0</v>
      </c>
      <c r="H423" s="148">
        <f>'Input 2 - Inventory'!AH368</f>
        <v>0</v>
      </c>
      <c r="I423" s="149">
        <f>'Input 2 - Inventory'!L368</f>
        <v>0</v>
      </c>
      <c r="J423" s="150">
        <f>'Input 2 - Inventory'!AB368</f>
        <v>0</v>
      </c>
      <c r="K423" s="147" t="str" cm="1">
        <f t="array" ref="K423">IFERROR(INDEX($C$9:$C$54,MATCH($E423,$A$9:$A$54,0),0),"N/A")</f>
        <v>N/A</v>
      </c>
      <c r="L423" s="151" t="str" cm="1">
        <f t="array" ref="L423">IFERROR(INDEX($D$9:$D$54,MATCH($E423,$A$9:$A$54,0),0),"N/A")</f>
        <v>N/A</v>
      </c>
      <c r="M423" s="152" t="str">
        <f t="shared" si="52"/>
        <v>N/A</v>
      </c>
      <c r="N423" s="153" t="str">
        <f t="shared" si="53"/>
        <v>N/A</v>
      </c>
      <c r="O423" s="147" t="str" cm="1">
        <f t="array" ref="O423">IFERROR(INDEX($E$9:$E$54,MATCH($E423,$A$9:$A$54,0),0),"N/A")</f>
        <v>N/A</v>
      </c>
      <c r="P423" s="151" t="str" cm="1">
        <f t="array" ref="P423">IFERROR(INDEX($F$9:$F$54,MATCH($E423,$A$9:$A$54,0),0),"N/A")</f>
        <v>N/A</v>
      </c>
      <c r="Q423" s="152" t="str">
        <f t="shared" si="54"/>
        <v>N/A</v>
      </c>
      <c r="R423" s="153" t="str">
        <f t="shared" si="55"/>
        <v>N/A</v>
      </c>
      <c r="S423" s="147" t="str" cm="1">
        <f t="array" ref="S423">IFERROR(INDEX($G$9:$G$54,MATCH($E423,$A$9:$A$54,0),0),"N/A")</f>
        <v>N/A</v>
      </c>
      <c r="T423" s="151" t="str" cm="1">
        <f t="array" ref="T423">IFERROR(INDEX($H$9:$H$54,MATCH($E423,$A$9:$A$54,0),0),"N/A")</f>
        <v>N/A</v>
      </c>
      <c r="U423" s="152" t="str">
        <f t="shared" si="48"/>
        <v>N/A</v>
      </c>
      <c r="V423" s="153" t="str">
        <f t="shared" si="49"/>
        <v>N/A</v>
      </c>
      <c r="W423" s="147" t="str" cm="1">
        <f t="array" ref="W423">IFERROR(INDEX($I$9:$I$54,MATCH($E423,$A$9:$A$54,0),0),"N/A")</f>
        <v>N/A</v>
      </c>
      <c r="X423" s="147" t="str" cm="1">
        <f t="array" ref="X423">IFERROR(INDEX($J$9:$J$54,MATCH($E423,$A$9:$A$54,0),0),"N/A")</f>
        <v>N/A</v>
      </c>
      <c r="Y423" s="152" t="str">
        <f t="shared" si="50"/>
        <v>N/A</v>
      </c>
      <c r="Z423" s="153" t="str">
        <f t="shared" si="51"/>
        <v>N/A</v>
      </c>
      <c r="AA423" s="70" t="str">
        <f>IFERROR(VLOOKUP('Input 1 - Schedule 1'!N370,'Input 1 - Schedule 1'!$I$7:$L$1009,4,FALSE),"")</f>
        <v/>
      </c>
      <c r="AB423" s="70"/>
      <c r="AS423" s="84" t="s">
        <v>20</v>
      </c>
    </row>
    <row r="424" spans="1:45" x14ac:dyDescent="0.3">
      <c r="A424" s="93">
        <f t="shared" si="56"/>
        <v>362</v>
      </c>
      <c r="B424" s="145">
        <f>'Input 2 - Inventory'!C369</f>
        <v>0</v>
      </c>
      <c r="C424" s="146">
        <f>'Input 1 - Schedule 1'!G371</f>
        <v>0</v>
      </c>
      <c r="D424" s="146" t="str">
        <f>IF(OR(LEFT(E424,5)= "Asset",LEFT(E424,5)="Other"),"N/A",'Input 1 - Schedule 1'!G371 &amp; " (Ins/Bank)")</f>
        <v>0 (Ins/Bank)</v>
      </c>
      <c r="E424" s="147">
        <f>'Input 2 - Inventory'!F369</f>
        <v>0</v>
      </c>
      <c r="F424" s="148" t="str">
        <f>'Input 2 - Inventory'!W369</f>
        <v/>
      </c>
      <c r="G424" s="148">
        <f>'Input 2 - Inventory'!R369</f>
        <v>0</v>
      </c>
      <c r="H424" s="148">
        <f>'Input 2 - Inventory'!AH369</f>
        <v>0</v>
      </c>
      <c r="I424" s="149">
        <f>'Input 2 - Inventory'!L369</f>
        <v>0</v>
      </c>
      <c r="J424" s="150">
        <f>'Input 2 - Inventory'!AB369</f>
        <v>0</v>
      </c>
      <c r="K424" s="147" t="str" cm="1">
        <f t="array" ref="K424">IFERROR(INDEX($C$9:$C$54,MATCH($E424,$A$9:$A$54,0),0),"N/A")</f>
        <v>N/A</v>
      </c>
      <c r="L424" s="151" t="str" cm="1">
        <f t="array" ref="L424">IFERROR(INDEX($D$9:$D$54,MATCH($E424,$A$9:$A$54,0),0),"N/A")</f>
        <v>N/A</v>
      </c>
      <c r="M424" s="152" t="str">
        <f t="shared" si="52"/>
        <v>N/A</v>
      </c>
      <c r="N424" s="153" t="str">
        <f t="shared" si="53"/>
        <v>N/A</v>
      </c>
      <c r="O424" s="147" t="str" cm="1">
        <f t="array" ref="O424">IFERROR(INDEX($E$9:$E$54,MATCH($E424,$A$9:$A$54,0),0),"N/A")</f>
        <v>N/A</v>
      </c>
      <c r="P424" s="151" t="str" cm="1">
        <f t="array" ref="P424">IFERROR(INDEX($F$9:$F$54,MATCH($E424,$A$9:$A$54,0),0),"N/A")</f>
        <v>N/A</v>
      </c>
      <c r="Q424" s="152" t="str">
        <f t="shared" si="54"/>
        <v>N/A</v>
      </c>
      <c r="R424" s="153" t="str">
        <f t="shared" si="55"/>
        <v>N/A</v>
      </c>
      <c r="S424" s="147" t="str" cm="1">
        <f t="array" ref="S424">IFERROR(INDEX($G$9:$G$54,MATCH($E424,$A$9:$A$54,0),0),"N/A")</f>
        <v>N/A</v>
      </c>
      <c r="T424" s="151" t="str" cm="1">
        <f t="array" ref="T424">IFERROR(INDEX($H$9:$H$54,MATCH($E424,$A$9:$A$54,0),0),"N/A")</f>
        <v>N/A</v>
      </c>
      <c r="U424" s="152" t="str">
        <f t="shared" si="48"/>
        <v>N/A</v>
      </c>
      <c r="V424" s="153" t="str">
        <f t="shared" si="49"/>
        <v>N/A</v>
      </c>
      <c r="W424" s="147" t="str" cm="1">
        <f t="array" ref="W424">IFERROR(INDEX($I$9:$I$54,MATCH($E424,$A$9:$A$54,0),0),"N/A")</f>
        <v>N/A</v>
      </c>
      <c r="X424" s="147" t="str" cm="1">
        <f t="array" ref="X424">IFERROR(INDEX($J$9:$J$54,MATCH($E424,$A$9:$A$54,0),0),"N/A")</f>
        <v>N/A</v>
      </c>
      <c r="Y424" s="152" t="str">
        <f t="shared" si="50"/>
        <v>N/A</v>
      </c>
      <c r="Z424" s="153" t="str">
        <f t="shared" si="51"/>
        <v>N/A</v>
      </c>
      <c r="AA424" s="70" t="str">
        <f>IFERROR(VLOOKUP('Input 1 - Schedule 1'!N371,'Input 1 - Schedule 1'!$I$7:$L$1009,4,FALSE),"")</f>
        <v/>
      </c>
      <c r="AB424" s="70"/>
      <c r="AS424" s="84" t="s">
        <v>20</v>
      </c>
    </row>
    <row r="425" spans="1:45" x14ac:dyDescent="0.3">
      <c r="A425" s="93">
        <f t="shared" si="56"/>
        <v>363</v>
      </c>
      <c r="B425" s="145">
        <f>'Input 2 - Inventory'!C370</f>
        <v>0</v>
      </c>
      <c r="C425" s="146">
        <f>'Input 1 - Schedule 1'!G372</f>
        <v>0</v>
      </c>
      <c r="D425" s="146" t="str">
        <f>IF(OR(LEFT(E425,5)= "Asset",LEFT(E425,5)="Other"),"N/A",'Input 1 - Schedule 1'!G372 &amp; " (Ins/Bank)")</f>
        <v>0 (Ins/Bank)</v>
      </c>
      <c r="E425" s="147">
        <f>'Input 2 - Inventory'!F370</f>
        <v>0</v>
      </c>
      <c r="F425" s="148" t="str">
        <f>'Input 2 - Inventory'!W370</f>
        <v/>
      </c>
      <c r="G425" s="148">
        <f>'Input 2 - Inventory'!R370</f>
        <v>0</v>
      </c>
      <c r="H425" s="148">
        <f>'Input 2 - Inventory'!AH370</f>
        <v>0</v>
      </c>
      <c r="I425" s="149">
        <f>'Input 2 - Inventory'!L370</f>
        <v>0</v>
      </c>
      <c r="J425" s="150">
        <f>'Input 2 - Inventory'!AB370</f>
        <v>0</v>
      </c>
      <c r="K425" s="147" t="str" cm="1">
        <f t="array" ref="K425">IFERROR(INDEX($C$9:$C$54,MATCH($E425,$A$9:$A$54,0),0),"N/A")</f>
        <v>N/A</v>
      </c>
      <c r="L425" s="151" t="str" cm="1">
        <f t="array" ref="L425">IFERROR(INDEX($D$9:$D$54,MATCH($E425,$A$9:$A$54,0),0),"N/A")</f>
        <v>N/A</v>
      </c>
      <c r="M425" s="152" t="str">
        <f t="shared" si="52"/>
        <v>N/A</v>
      </c>
      <c r="N425" s="153" t="str">
        <f t="shared" si="53"/>
        <v>N/A</v>
      </c>
      <c r="O425" s="147" t="str" cm="1">
        <f t="array" ref="O425">IFERROR(INDEX($E$9:$E$54,MATCH($E425,$A$9:$A$54,0),0),"N/A")</f>
        <v>N/A</v>
      </c>
      <c r="P425" s="151" t="str" cm="1">
        <f t="array" ref="P425">IFERROR(INDEX($F$9:$F$54,MATCH($E425,$A$9:$A$54,0),0),"N/A")</f>
        <v>N/A</v>
      </c>
      <c r="Q425" s="152" t="str">
        <f t="shared" si="54"/>
        <v>N/A</v>
      </c>
      <c r="R425" s="153" t="str">
        <f t="shared" si="55"/>
        <v>N/A</v>
      </c>
      <c r="S425" s="147" t="str" cm="1">
        <f t="array" ref="S425">IFERROR(INDEX($G$9:$G$54,MATCH($E425,$A$9:$A$54,0),0),"N/A")</f>
        <v>N/A</v>
      </c>
      <c r="T425" s="151" t="str" cm="1">
        <f t="array" ref="T425">IFERROR(INDEX($H$9:$H$54,MATCH($E425,$A$9:$A$54,0),0),"N/A")</f>
        <v>N/A</v>
      </c>
      <c r="U425" s="152" t="str">
        <f t="shared" si="48"/>
        <v>N/A</v>
      </c>
      <c r="V425" s="153" t="str">
        <f t="shared" si="49"/>
        <v>N/A</v>
      </c>
      <c r="W425" s="147" t="str" cm="1">
        <f t="array" ref="W425">IFERROR(INDEX($I$9:$I$54,MATCH($E425,$A$9:$A$54,0),0),"N/A")</f>
        <v>N/A</v>
      </c>
      <c r="X425" s="147" t="str" cm="1">
        <f t="array" ref="X425">IFERROR(INDEX($J$9:$J$54,MATCH($E425,$A$9:$A$54,0),0),"N/A")</f>
        <v>N/A</v>
      </c>
      <c r="Y425" s="152" t="str">
        <f t="shared" si="50"/>
        <v>N/A</v>
      </c>
      <c r="Z425" s="153" t="str">
        <f t="shared" si="51"/>
        <v>N/A</v>
      </c>
      <c r="AA425" s="70" t="str">
        <f>IFERROR(VLOOKUP('Input 1 - Schedule 1'!N372,'Input 1 - Schedule 1'!$I$7:$L$1009,4,FALSE),"")</f>
        <v/>
      </c>
      <c r="AB425" s="70"/>
      <c r="AS425" s="84" t="s">
        <v>20</v>
      </c>
    </row>
    <row r="426" spans="1:45" x14ac:dyDescent="0.3">
      <c r="A426" s="93">
        <f t="shared" si="56"/>
        <v>364</v>
      </c>
      <c r="B426" s="145">
        <f>'Input 2 - Inventory'!C371</f>
        <v>0</v>
      </c>
      <c r="C426" s="146">
        <f>'Input 1 - Schedule 1'!G373</f>
        <v>0</v>
      </c>
      <c r="D426" s="146" t="str">
        <f>IF(OR(LEFT(E426,5)= "Asset",LEFT(E426,5)="Other"),"N/A",'Input 1 - Schedule 1'!G373 &amp; " (Ins/Bank)")</f>
        <v>0 (Ins/Bank)</v>
      </c>
      <c r="E426" s="147">
        <f>'Input 2 - Inventory'!F371</f>
        <v>0</v>
      </c>
      <c r="F426" s="148" t="str">
        <f>'Input 2 - Inventory'!W371</f>
        <v/>
      </c>
      <c r="G426" s="148">
        <f>'Input 2 - Inventory'!R371</f>
        <v>0</v>
      </c>
      <c r="H426" s="148">
        <f>'Input 2 - Inventory'!AH371</f>
        <v>0</v>
      </c>
      <c r="I426" s="149">
        <f>'Input 2 - Inventory'!L371</f>
        <v>0</v>
      </c>
      <c r="J426" s="150">
        <f>'Input 2 - Inventory'!AB371</f>
        <v>0</v>
      </c>
      <c r="K426" s="147" t="str" cm="1">
        <f t="array" ref="K426">IFERROR(INDEX($C$9:$C$54,MATCH($E426,$A$9:$A$54,0),0),"N/A")</f>
        <v>N/A</v>
      </c>
      <c r="L426" s="151" t="str" cm="1">
        <f t="array" ref="L426">IFERROR(INDEX($D$9:$D$54,MATCH($E426,$A$9:$A$54,0),0),"N/A")</f>
        <v>N/A</v>
      </c>
      <c r="M426" s="152" t="str">
        <f t="shared" si="52"/>
        <v>N/A</v>
      </c>
      <c r="N426" s="153" t="str">
        <f t="shared" si="53"/>
        <v>N/A</v>
      </c>
      <c r="O426" s="147" t="str" cm="1">
        <f t="array" ref="O426">IFERROR(INDEX($E$9:$E$54,MATCH($E426,$A$9:$A$54,0),0),"N/A")</f>
        <v>N/A</v>
      </c>
      <c r="P426" s="151" t="str" cm="1">
        <f t="array" ref="P426">IFERROR(INDEX($F$9:$F$54,MATCH($E426,$A$9:$A$54,0),0),"N/A")</f>
        <v>N/A</v>
      </c>
      <c r="Q426" s="152" t="str">
        <f t="shared" si="54"/>
        <v>N/A</v>
      </c>
      <c r="R426" s="153" t="str">
        <f t="shared" si="55"/>
        <v>N/A</v>
      </c>
      <c r="S426" s="147" t="str" cm="1">
        <f t="array" ref="S426">IFERROR(INDEX($G$9:$G$54,MATCH($E426,$A$9:$A$54,0),0),"N/A")</f>
        <v>N/A</v>
      </c>
      <c r="T426" s="151" t="str" cm="1">
        <f t="array" ref="T426">IFERROR(INDEX($H$9:$H$54,MATCH($E426,$A$9:$A$54,0),0),"N/A")</f>
        <v>N/A</v>
      </c>
      <c r="U426" s="152" t="str">
        <f t="shared" si="48"/>
        <v>N/A</v>
      </c>
      <c r="V426" s="153" t="str">
        <f t="shared" si="49"/>
        <v>N/A</v>
      </c>
      <c r="W426" s="147" t="str" cm="1">
        <f t="array" ref="W426">IFERROR(INDEX($I$9:$I$54,MATCH($E426,$A$9:$A$54,0),0),"N/A")</f>
        <v>N/A</v>
      </c>
      <c r="X426" s="147" t="str" cm="1">
        <f t="array" ref="X426">IFERROR(INDEX($J$9:$J$54,MATCH($E426,$A$9:$A$54,0),0),"N/A")</f>
        <v>N/A</v>
      </c>
      <c r="Y426" s="152" t="str">
        <f t="shared" si="50"/>
        <v>N/A</v>
      </c>
      <c r="Z426" s="153" t="str">
        <f t="shared" si="51"/>
        <v>N/A</v>
      </c>
      <c r="AA426" s="70" t="str">
        <f>IFERROR(VLOOKUP('Input 1 - Schedule 1'!N373,'Input 1 - Schedule 1'!$I$7:$L$1009,4,FALSE),"")</f>
        <v/>
      </c>
      <c r="AB426" s="70"/>
      <c r="AS426" s="84" t="s">
        <v>20</v>
      </c>
    </row>
    <row r="427" spans="1:45" x14ac:dyDescent="0.3">
      <c r="A427" s="93">
        <f t="shared" si="56"/>
        <v>365</v>
      </c>
      <c r="B427" s="145">
        <f>'Input 2 - Inventory'!C372</f>
        <v>0</v>
      </c>
      <c r="C427" s="146">
        <f>'Input 1 - Schedule 1'!G374</f>
        <v>0</v>
      </c>
      <c r="D427" s="146" t="str">
        <f>IF(OR(LEFT(E427,5)= "Asset",LEFT(E427,5)="Other"),"N/A",'Input 1 - Schedule 1'!G374 &amp; " (Ins/Bank)")</f>
        <v>0 (Ins/Bank)</v>
      </c>
      <c r="E427" s="147">
        <f>'Input 2 - Inventory'!F372</f>
        <v>0</v>
      </c>
      <c r="F427" s="148" t="str">
        <f>'Input 2 - Inventory'!W372</f>
        <v/>
      </c>
      <c r="G427" s="148">
        <f>'Input 2 - Inventory'!R372</f>
        <v>0</v>
      </c>
      <c r="H427" s="148">
        <f>'Input 2 - Inventory'!AH372</f>
        <v>0</v>
      </c>
      <c r="I427" s="149">
        <f>'Input 2 - Inventory'!L372</f>
        <v>0</v>
      </c>
      <c r="J427" s="150">
        <f>'Input 2 - Inventory'!AB372</f>
        <v>0</v>
      </c>
      <c r="K427" s="147" t="str" cm="1">
        <f t="array" ref="K427">IFERROR(INDEX($C$9:$C$54,MATCH($E427,$A$9:$A$54,0),0),"N/A")</f>
        <v>N/A</v>
      </c>
      <c r="L427" s="151" t="str" cm="1">
        <f t="array" ref="L427">IFERROR(INDEX($D$9:$D$54,MATCH($E427,$A$9:$A$54,0),0),"N/A")</f>
        <v>N/A</v>
      </c>
      <c r="M427" s="152" t="str">
        <f t="shared" si="52"/>
        <v>N/A</v>
      </c>
      <c r="N427" s="153" t="str">
        <f t="shared" si="53"/>
        <v>N/A</v>
      </c>
      <c r="O427" s="147" t="str" cm="1">
        <f t="array" ref="O427">IFERROR(INDEX($E$9:$E$54,MATCH($E427,$A$9:$A$54,0),0),"N/A")</f>
        <v>N/A</v>
      </c>
      <c r="P427" s="151" t="str" cm="1">
        <f t="array" ref="P427">IFERROR(INDEX($F$9:$F$54,MATCH($E427,$A$9:$A$54,0),0),"N/A")</f>
        <v>N/A</v>
      </c>
      <c r="Q427" s="152" t="str">
        <f t="shared" si="54"/>
        <v>N/A</v>
      </c>
      <c r="R427" s="153" t="str">
        <f t="shared" si="55"/>
        <v>N/A</v>
      </c>
      <c r="S427" s="147" t="str" cm="1">
        <f t="array" ref="S427">IFERROR(INDEX($G$9:$G$54,MATCH($E427,$A$9:$A$54,0),0),"N/A")</f>
        <v>N/A</v>
      </c>
      <c r="T427" s="151" t="str" cm="1">
        <f t="array" ref="T427">IFERROR(INDEX($H$9:$H$54,MATCH($E427,$A$9:$A$54,0),0),"N/A")</f>
        <v>N/A</v>
      </c>
      <c r="U427" s="152" t="str">
        <f t="shared" si="48"/>
        <v>N/A</v>
      </c>
      <c r="V427" s="153" t="str">
        <f t="shared" si="49"/>
        <v>N/A</v>
      </c>
      <c r="W427" s="147" t="str" cm="1">
        <f t="array" ref="W427">IFERROR(INDEX($I$9:$I$54,MATCH($E427,$A$9:$A$54,0),0),"N/A")</f>
        <v>N/A</v>
      </c>
      <c r="X427" s="147" t="str" cm="1">
        <f t="array" ref="X427">IFERROR(INDEX($J$9:$J$54,MATCH($E427,$A$9:$A$54,0),0),"N/A")</f>
        <v>N/A</v>
      </c>
      <c r="Y427" s="152" t="str">
        <f t="shared" si="50"/>
        <v>N/A</v>
      </c>
      <c r="Z427" s="153" t="str">
        <f t="shared" si="51"/>
        <v>N/A</v>
      </c>
      <c r="AA427" s="70" t="str">
        <f>IFERROR(VLOOKUP('Input 1 - Schedule 1'!N374,'Input 1 - Schedule 1'!$I$7:$L$1009,4,FALSE),"")</f>
        <v/>
      </c>
      <c r="AB427" s="70"/>
      <c r="AS427" s="84" t="s">
        <v>20</v>
      </c>
    </row>
    <row r="428" spans="1:45" x14ac:dyDescent="0.3">
      <c r="A428" s="93">
        <f t="shared" si="56"/>
        <v>366</v>
      </c>
      <c r="B428" s="145">
        <f>'Input 2 - Inventory'!C373</f>
        <v>0</v>
      </c>
      <c r="C428" s="146">
        <f>'Input 1 - Schedule 1'!G375</f>
        <v>0</v>
      </c>
      <c r="D428" s="146" t="str">
        <f>IF(OR(LEFT(E428,5)= "Asset",LEFT(E428,5)="Other"),"N/A",'Input 1 - Schedule 1'!G375 &amp; " (Ins/Bank)")</f>
        <v>0 (Ins/Bank)</v>
      </c>
      <c r="E428" s="147">
        <f>'Input 2 - Inventory'!F373</f>
        <v>0</v>
      </c>
      <c r="F428" s="148" t="str">
        <f>'Input 2 - Inventory'!W373</f>
        <v/>
      </c>
      <c r="G428" s="148">
        <f>'Input 2 - Inventory'!R373</f>
        <v>0</v>
      </c>
      <c r="H428" s="148">
        <f>'Input 2 - Inventory'!AH373</f>
        <v>0</v>
      </c>
      <c r="I428" s="149">
        <f>'Input 2 - Inventory'!L373</f>
        <v>0</v>
      </c>
      <c r="J428" s="150">
        <f>'Input 2 - Inventory'!AB373</f>
        <v>0</v>
      </c>
      <c r="K428" s="147" t="str" cm="1">
        <f t="array" ref="K428">IFERROR(INDEX($C$9:$C$54,MATCH($E428,$A$9:$A$54,0),0),"N/A")</f>
        <v>N/A</v>
      </c>
      <c r="L428" s="151" t="str" cm="1">
        <f t="array" ref="L428">IFERROR(INDEX($D$9:$D$54,MATCH($E428,$A$9:$A$54,0),0),"N/A")</f>
        <v>N/A</v>
      </c>
      <c r="M428" s="152" t="str">
        <f t="shared" si="52"/>
        <v>N/A</v>
      </c>
      <c r="N428" s="153" t="str">
        <f t="shared" si="53"/>
        <v>N/A</v>
      </c>
      <c r="O428" s="147" t="str" cm="1">
        <f t="array" ref="O428">IFERROR(INDEX($E$9:$E$54,MATCH($E428,$A$9:$A$54,0),0),"N/A")</f>
        <v>N/A</v>
      </c>
      <c r="P428" s="151" t="str" cm="1">
        <f t="array" ref="P428">IFERROR(INDEX($F$9:$F$54,MATCH($E428,$A$9:$A$54,0),0),"N/A")</f>
        <v>N/A</v>
      </c>
      <c r="Q428" s="152" t="str">
        <f t="shared" si="54"/>
        <v>N/A</v>
      </c>
      <c r="R428" s="153" t="str">
        <f t="shared" si="55"/>
        <v>N/A</v>
      </c>
      <c r="S428" s="147" t="str" cm="1">
        <f t="array" ref="S428">IFERROR(INDEX($G$9:$G$54,MATCH($E428,$A$9:$A$54,0),0),"N/A")</f>
        <v>N/A</v>
      </c>
      <c r="T428" s="151" t="str" cm="1">
        <f t="array" ref="T428">IFERROR(INDEX($H$9:$H$54,MATCH($E428,$A$9:$A$54,0),0),"N/A")</f>
        <v>N/A</v>
      </c>
      <c r="U428" s="152" t="str">
        <f t="shared" si="48"/>
        <v>N/A</v>
      </c>
      <c r="V428" s="153" t="str">
        <f t="shared" si="49"/>
        <v>N/A</v>
      </c>
      <c r="W428" s="147" t="str" cm="1">
        <f t="array" ref="W428">IFERROR(INDEX($I$9:$I$54,MATCH($E428,$A$9:$A$54,0),0),"N/A")</f>
        <v>N/A</v>
      </c>
      <c r="X428" s="147" t="str" cm="1">
        <f t="array" ref="X428">IFERROR(INDEX($J$9:$J$54,MATCH($E428,$A$9:$A$54,0),0),"N/A")</f>
        <v>N/A</v>
      </c>
      <c r="Y428" s="152" t="str">
        <f t="shared" si="50"/>
        <v>N/A</v>
      </c>
      <c r="Z428" s="153" t="str">
        <f t="shared" si="51"/>
        <v>N/A</v>
      </c>
      <c r="AA428" s="70" t="str">
        <f>IFERROR(VLOOKUP('Input 1 - Schedule 1'!N375,'Input 1 - Schedule 1'!$I$7:$L$1009,4,FALSE),"")</f>
        <v/>
      </c>
      <c r="AB428" s="70"/>
      <c r="AS428" s="84" t="s">
        <v>20</v>
      </c>
    </row>
    <row r="429" spans="1:45" x14ac:dyDescent="0.3">
      <c r="A429" s="93">
        <f t="shared" si="56"/>
        <v>367</v>
      </c>
      <c r="B429" s="145">
        <f>'Input 2 - Inventory'!C374</f>
        <v>0</v>
      </c>
      <c r="C429" s="146">
        <f>'Input 1 - Schedule 1'!G376</f>
        <v>0</v>
      </c>
      <c r="D429" s="146" t="str">
        <f>IF(OR(LEFT(E429,5)= "Asset",LEFT(E429,5)="Other"),"N/A",'Input 1 - Schedule 1'!G376 &amp; " (Ins/Bank)")</f>
        <v>0 (Ins/Bank)</v>
      </c>
      <c r="E429" s="147">
        <f>'Input 2 - Inventory'!F374</f>
        <v>0</v>
      </c>
      <c r="F429" s="148" t="str">
        <f>'Input 2 - Inventory'!W374</f>
        <v/>
      </c>
      <c r="G429" s="148">
        <f>'Input 2 - Inventory'!R374</f>
        <v>0</v>
      </c>
      <c r="H429" s="148">
        <f>'Input 2 - Inventory'!AH374</f>
        <v>0</v>
      </c>
      <c r="I429" s="149">
        <f>'Input 2 - Inventory'!L374</f>
        <v>0</v>
      </c>
      <c r="J429" s="150">
        <f>'Input 2 - Inventory'!AB374</f>
        <v>0</v>
      </c>
      <c r="K429" s="147" t="str" cm="1">
        <f t="array" ref="K429">IFERROR(INDEX($C$9:$C$54,MATCH($E429,$A$9:$A$54,0),0),"N/A")</f>
        <v>N/A</v>
      </c>
      <c r="L429" s="151" t="str" cm="1">
        <f t="array" ref="L429">IFERROR(INDEX($D$9:$D$54,MATCH($E429,$A$9:$A$54,0),0),"N/A")</f>
        <v>N/A</v>
      </c>
      <c r="M429" s="152" t="str">
        <f t="shared" si="52"/>
        <v>N/A</v>
      </c>
      <c r="N429" s="153" t="str">
        <f t="shared" si="53"/>
        <v>N/A</v>
      </c>
      <c r="O429" s="147" t="str" cm="1">
        <f t="array" ref="O429">IFERROR(INDEX($E$9:$E$54,MATCH($E429,$A$9:$A$54,0),0),"N/A")</f>
        <v>N/A</v>
      </c>
      <c r="P429" s="151" t="str" cm="1">
        <f t="array" ref="P429">IFERROR(INDEX($F$9:$F$54,MATCH($E429,$A$9:$A$54,0),0),"N/A")</f>
        <v>N/A</v>
      </c>
      <c r="Q429" s="152" t="str">
        <f t="shared" si="54"/>
        <v>N/A</v>
      </c>
      <c r="R429" s="153" t="str">
        <f t="shared" si="55"/>
        <v>N/A</v>
      </c>
      <c r="S429" s="147" t="str" cm="1">
        <f t="array" ref="S429">IFERROR(INDEX($G$9:$G$54,MATCH($E429,$A$9:$A$54,0),0),"N/A")</f>
        <v>N/A</v>
      </c>
      <c r="T429" s="151" t="str" cm="1">
        <f t="array" ref="T429">IFERROR(INDEX($H$9:$H$54,MATCH($E429,$A$9:$A$54,0),0),"N/A")</f>
        <v>N/A</v>
      </c>
      <c r="U429" s="152" t="str">
        <f t="shared" si="48"/>
        <v>N/A</v>
      </c>
      <c r="V429" s="153" t="str">
        <f t="shared" si="49"/>
        <v>N/A</v>
      </c>
      <c r="W429" s="147" t="str" cm="1">
        <f t="array" ref="W429">IFERROR(INDEX($I$9:$I$54,MATCH($E429,$A$9:$A$54,0),0),"N/A")</f>
        <v>N/A</v>
      </c>
      <c r="X429" s="147" t="str" cm="1">
        <f t="array" ref="X429">IFERROR(INDEX($J$9:$J$54,MATCH($E429,$A$9:$A$54,0),0),"N/A")</f>
        <v>N/A</v>
      </c>
      <c r="Y429" s="152" t="str">
        <f t="shared" si="50"/>
        <v>N/A</v>
      </c>
      <c r="Z429" s="153" t="str">
        <f t="shared" si="51"/>
        <v>N/A</v>
      </c>
      <c r="AA429" s="70" t="str">
        <f>IFERROR(VLOOKUP('Input 1 - Schedule 1'!N376,'Input 1 - Schedule 1'!$I$7:$L$1009,4,FALSE),"")</f>
        <v/>
      </c>
      <c r="AB429" s="70"/>
      <c r="AS429" s="84" t="s">
        <v>20</v>
      </c>
    </row>
    <row r="430" spans="1:45" x14ac:dyDescent="0.3">
      <c r="A430" s="93">
        <f t="shared" si="56"/>
        <v>368</v>
      </c>
      <c r="B430" s="145">
        <f>'Input 2 - Inventory'!C375</f>
        <v>0</v>
      </c>
      <c r="C430" s="146">
        <f>'Input 1 - Schedule 1'!G377</f>
        <v>0</v>
      </c>
      <c r="D430" s="146" t="str">
        <f>IF(OR(LEFT(E430,5)= "Asset",LEFT(E430,5)="Other"),"N/A",'Input 1 - Schedule 1'!G377 &amp; " (Ins/Bank)")</f>
        <v>0 (Ins/Bank)</v>
      </c>
      <c r="E430" s="147">
        <f>'Input 2 - Inventory'!F375</f>
        <v>0</v>
      </c>
      <c r="F430" s="148" t="str">
        <f>'Input 2 - Inventory'!W375</f>
        <v/>
      </c>
      <c r="G430" s="148">
        <f>'Input 2 - Inventory'!R375</f>
        <v>0</v>
      </c>
      <c r="H430" s="148">
        <f>'Input 2 - Inventory'!AH375</f>
        <v>0</v>
      </c>
      <c r="I430" s="149">
        <f>'Input 2 - Inventory'!L375</f>
        <v>0</v>
      </c>
      <c r="J430" s="150">
        <f>'Input 2 - Inventory'!AB375</f>
        <v>0</v>
      </c>
      <c r="K430" s="147" t="str" cm="1">
        <f t="array" ref="K430">IFERROR(INDEX($C$9:$C$54,MATCH($E430,$A$9:$A$54,0),0),"N/A")</f>
        <v>N/A</v>
      </c>
      <c r="L430" s="151" t="str" cm="1">
        <f t="array" ref="L430">IFERROR(INDEX($D$9:$D$54,MATCH($E430,$A$9:$A$54,0),0),"N/A")</f>
        <v>N/A</v>
      </c>
      <c r="M430" s="152" t="str">
        <f t="shared" si="52"/>
        <v>N/A</v>
      </c>
      <c r="N430" s="153" t="str">
        <f t="shared" si="53"/>
        <v>N/A</v>
      </c>
      <c r="O430" s="147" t="str" cm="1">
        <f t="array" ref="O430">IFERROR(INDEX($E$9:$E$54,MATCH($E430,$A$9:$A$54,0),0),"N/A")</f>
        <v>N/A</v>
      </c>
      <c r="P430" s="151" t="str" cm="1">
        <f t="array" ref="P430">IFERROR(INDEX($F$9:$F$54,MATCH($E430,$A$9:$A$54,0),0),"N/A")</f>
        <v>N/A</v>
      </c>
      <c r="Q430" s="152" t="str">
        <f t="shared" si="54"/>
        <v>N/A</v>
      </c>
      <c r="R430" s="153" t="str">
        <f t="shared" si="55"/>
        <v>N/A</v>
      </c>
      <c r="S430" s="147" t="str" cm="1">
        <f t="array" ref="S430">IFERROR(INDEX($G$9:$G$54,MATCH($E430,$A$9:$A$54,0),0),"N/A")</f>
        <v>N/A</v>
      </c>
      <c r="T430" s="151" t="str" cm="1">
        <f t="array" ref="T430">IFERROR(INDEX($H$9:$H$54,MATCH($E430,$A$9:$A$54,0),0),"N/A")</f>
        <v>N/A</v>
      </c>
      <c r="U430" s="152" t="str">
        <f t="shared" si="48"/>
        <v>N/A</v>
      </c>
      <c r="V430" s="153" t="str">
        <f t="shared" si="49"/>
        <v>N/A</v>
      </c>
      <c r="W430" s="147" t="str" cm="1">
        <f t="array" ref="W430">IFERROR(INDEX($I$9:$I$54,MATCH($E430,$A$9:$A$54,0),0),"N/A")</f>
        <v>N/A</v>
      </c>
      <c r="X430" s="147" t="str" cm="1">
        <f t="array" ref="X430">IFERROR(INDEX($J$9:$J$54,MATCH($E430,$A$9:$A$54,0),0),"N/A")</f>
        <v>N/A</v>
      </c>
      <c r="Y430" s="152" t="str">
        <f t="shared" si="50"/>
        <v>N/A</v>
      </c>
      <c r="Z430" s="153" t="str">
        <f t="shared" si="51"/>
        <v>N/A</v>
      </c>
      <c r="AA430" s="70" t="str">
        <f>IFERROR(VLOOKUP('Input 1 - Schedule 1'!N377,'Input 1 - Schedule 1'!$I$7:$L$1009,4,FALSE),"")</f>
        <v/>
      </c>
      <c r="AB430" s="70"/>
      <c r="AS430" s="84" t="s">
        <v>20</v>
      </c>
    </row>
    <row r="431" spans="1:45" x14ac:dyDescent="0.3">
      <c r="A431" s="93">
        <f t="shared" si="56"/>
        <v>369</v>
      </c>
      <c r="B431" s="145">
        <f>'Input 2 - Inventory'!C376</f>
        <v>0</v>
      </c>
      <c r="C431" s="146">
        <f>'Input 1 - Schedule 1'!G378</f>
        <v>0</v>
      </c>
      <c r="D431" s="146" t="str">
        <f>IF(OR(LEFT(E431,5)= "Asset",LEFT(E431,5)="Other"),"N/A",'Input 1 - Schedule 1'!G378 &amp; " (Ins/Bank)")</f>
        <v>0 (Ins/Bank)</v>
      </c>
      <c r="E431" s="147">
        <f>'Input 2 - Inventory'!F376</f>
        <v>0</v>
      </c>
      <c r="F431" s="148" t="str">
        <f>'Input 2 - Inventory'!W376</f>
        <v/>
      </c>
      <c r="G431" s="148">
        <f>'Input 2 - Inventory'!R376</f>
        <v>0</v>
      </c>
      <c r="H431" s="148">
        <f>'Input 2 - Inventory'!AH376</f>
        <v>0</v>
      </c>
      <c r="I431" s="149">
        <f>'Input 2 - Inventory'!L376</f>
        <v>0</v>
      </c>
      <c r="J431" s="150">
        <f>'Input 2 - Inventory'!AB376</f>
        <v>0</v>
      </c>
      <c r="K431" s="147" t="str" cm="1">
        <f t="array" ref="K431">IFERROR(INDEX($C$9:$C$54,MATCH($E431,$A$9:$A$54,0),0),"N/A")</f>
        <v>N/A</v>
      </c>
      <c r="L431" s="151" t="str" cm="1">
        <f t="array" ref="L431">IFERROR(INDEX($D$9:$D$54,MATCH($E431,$A$9:$A$54,0),0),"N/A")</f>
        <v>N/A</v>
      </c>
      <c r="M431" s="152" t="str">
        <f t="shared" si="52"/>
        <v>N/A</v>
      </c>
      <c r="N431" s="153" t="str">
        <f t="shared" si="53"/>
        <v>N/A</v>
      </c>
      <c r="O431" s="147" t="str" cm="1">
        <f t="array" ref="O431">IFERROR(INDEX($E$9:$E$54,MATCH($E431,$A$9:$A$54,0),0),"N/A")</f>
        <v>N/A</v>
      </c>
      <c r="P431" s="151" t="str" cm="1">
        <f t="array" ref="P431">IFERROR(INDEX($F$9:$F$54,MATCH($E431,$A$9:$A$54,0),0),"N/A")</f>
        <v>N/A</v>
      </c>
      <c r="Q431" s="152" t="str">
        <f t="shared" si="54"/>
        <v>N/A</v>
      </c>
      <c r="R431" s="153" t="str">
        <f t="shared" si="55"/>
        <v>N/A</v>
      </c>
      <c r="S431" s="147" t="str" cm="1">
        <f t="array" ref="S431">IFERROR(INDEX($G$9:$G$54,MATCH($E431,$A$9:$A$54,0),0),"N/A")</f>
        <v>N/A</v>
      </c>
      <c r="T431" s="151" t="str" cm="1">
        <f t="array" ref="T431">IFERROR(INDEX($H$9:$H$54,MATCH($E431,$A$9:$A$54,0),0),"N/A")</f>
        <v>N/A</v>
      </c>
      <c r="U431" s="152" t="str">
        <f t="shared" si="48"/>
        <v>N/A</v>
      </c>
      <c r="V431" s="153" t="str">
        <f t="shared" si="49"/>
        <v>N/A</v>
      </c>
      <c r="W431" s="147" t="str" cm="1">
        <f t="array" ref="W431">IFERROR(INDEX($I$9:$I$54,MATCH($E431,$A$9:$A$54,0),0),"N/A")</f>
        <v>N/A</v>
      </c>
      <c r="X431" s="147" t="str" cm="1">
        <f t="array" ref="X431">IFERROR(INDEX($J$9:$J$54,MATCH($E431,$A$9:$A$54,0),0),"N/A")</f>
        <v>N/A</v>
      </c>
      <c r="Y431" s="152" t="str">
        <f t="shared" si="50"/>
        <v>N/A</v>
      </c>
      <c r="Z431" s="153" t="str">
        <f t="shared" si="51"/>
        <v>N/A</v>
      </c>
      <c r="AA431" s="70" t="str">
        <f>IFERROR(VLOOKUP('Input 1 - Schedule 1'!N378,'Input 1 - Schedule 1'!$I$7:$L$1009,4,FALSE),"")</f>
        <v/>
      </c>
      <c r="AB431" s="70"/>
      <c r="AS431" s="84" t="s">
        <v>20</v>
      </c>
    </row>
    <row r="432" spans="1:45" x14ac:dyDescent="0.3">
      <c r="A432" s="93">
        <f t="shared" si="56"/>
        <v>370</v>
      </c>
      <c r="B432" s="145">
        <f>'Input 2 - Inventory'!C377</f>
        <v>0</v>
      </c>
      <c r="C432" s="146">
        <f>'Input 1 - Schedule 1'!G379</f>
        <v>0</v>
      </c>
      <c r="D432" s="146" t="str">
        <f>IF(OR(LEFT(E432,5)= "Asset",LEFT(E432,5)="Other"),"N/A",'Input 1 - Schedule 1'!G379 &amp; " (Ins/Bank)")</f>
        <v>0 (Ins/Bank)</v>
      </c>
      <c r="E432" s="147">
        <f>'Input 2 - Inventory'!F377</f>
        <v>0</v>
      </c>
      <c r="F432" s="148" t="str">
        <f>'Input 2 - Inventory'!W377</f>
        <v/>
      </c>
      <c r="G432" s="148">
        <f>'Input 2 - Inventory'!R377</f>
        <v>0</v>
      </c>
      <c r="H432" s="148">
        <f>'Input 2 - Inventory'!AH377</f>
        <v>0</v>
      </c>
      <c r="I432" s="149">
        <f>'Input 2 - Inventory'!L377</f>
        <v>0</v>
      </c>
      <c r="J432" s="150">
        <f>'Input 2 - Inventory'!AB377</f>
        <v>0</v>
      </c>
      <c r="K432" s="147" t="str" cm="1">
        <f t="array" ref="K432">IFERROR(INDEX($C$9:$C$54,MATCH($E432,$A$9:$A$54,0),0),"N/A")</f>
        <v>N/A</v>
      </c>
      <c r="L432" s="151" t="str" cm="1">
        <f t="array" ref="L432">IFERROR(INDEX($D$9:$D$54,MATCH($E432,$A$9:$A$54,0),0),"N/A")</f>
        <v>N/A</v>
      </c>
      <c r="M432" s="152" t="str">
        <f t="shared" si="52"/>
        <v>N/A</v>
      </c>
      <c r="N432" s="153" t="str">
        <f t="shared" si="53"/>
        <v>N/A</v>
      </c>
      <c r="O432" s="147" t="str" cm="1">
        <f t="array" ref="O432">IFERROR(INDEX($E$9:$E$54,MATCH($E432,$A$9:$A$54,0),0),"N/A")</f>
        <v>N/A</v>
      </c>
      <c r="P432" s="151" t="str" cm="1">
        <f t="array" ref="P432">IFERROR(INDEX($F$9:$F$54,MATCH($E432,$A$9:$A$54,0),0),"N/A")</f>
        <v>N/A</v>
      </c>
      <c r="Q432" s="152" t="str">
        <f t="shared" si="54"/>
        <v>N/A</v>
      </c>
      <c r="R432" s="153" t="str">
        <f t="shared" si="55"/>
        <v>N/A</v>
      </c>
      <c r="S432" s="147" t="str" cm="1">
        <f t="array" ref="S432">IFERROR(INDEX($G$9:$G$54,MATCH($E432,$A$9:$A$54,0),0),"N/A")</f>
        <v>N/A</v>
      </c>
      <c r="T432" s="151" t="str" cm="1">
        <f t="array" ref="T432">IFERROR(INDEX($H$9:$H$54,MATCH($E432,$A$9:$A$54,0),0),"N/A")</f>
        <v>N/A</v>
      </c>
      <c r="U432" s="152" t="str">
        <f t="shared" si="48"/>
        <v>N/A</v>
      </c>
      <c r="V432" s="153" t="str">
        <f t="shared" si="49"/>
        <v>N/A</v>
      </c>
      <c r="W432" s="147" t="str" cm="1">
        <f t="array" ref="W432">IFERROR(INDEX($I$9:$I$54,MATCH($E432,$A$9:$A$54,0),0),"N/A")</f>
        <v>N/A</v>
      </c>
      <c r="X432" s="147" t="str" cm="1">
        <f t="array" ref="X432">IFERROR(INDEX($J$9:$J$54,MATCH($E432,$A$9:$A$54,0),0),"N/A")</f>
        <v>N/A</v>
      </c>
      <c r="Y432" s="152" t="str">
        <f t="shared" si="50"/>
        <v>N/A</v>
      </c>
      <c r="Z432" s="153" t="str">
        <f t="shared" si="51"/>
        <v>N/A</v>
      </c>
      <c r="AA432" s="70" t="str">
        <f>IFERROR(VLOOKUP('Input 1 - Schedule 1'!N379,'Input 1 - Schedule 1'!$I$7:$L$1009,4,FALSE),"")</f>
        <v/>
      </c>
      <c r="AB432" s="70"/>
      <c r="AS432" s="84" t="s">
        <v>20</v>
      </c>
    </row>
    <row r="433" spans="1:45" x14ac:dyDescent="0.3">
      <c r="A433" s="93">
        <f t="shared" si="56"/>
        <v>371</v>
      </c>
      <c r="B433" s="145">
        <f>'Input 2 - Inventory'!C378</f>
        <v>0</v>
      </c>
      <c r="C433" s="146">
        <f>'Input 1 - Schedule 1'!G380</f>
        <v>0</v>
      </c>
      <c r="D433" s="146" t="str">
        <f>IF(OR(LEFT(E433,5)= "Asset",LEFT(E433,5)="Other"),"N/A",'Input 1 - Schedule 1'!G380 &amp; " (Ins/Bank)")</f>
        <v>0 (Ins/Bank)</v>
      </c>
      <c r="E433" s="147">
        <f>'Input 2 - Inventory'!F378</f>
        <v>0</v>
      </c>
      <c r="F433" s="148" t="str">
        <f>'Input 2 - Inventory'!W378</f>
        <v/>
      </c>
      <c r="G433" s="148">
        <f>'Input 2 - Inventory'!R378</f>
        <v>0</v>
      </c>
      <c r="H433" s="148">
        <f>'Input 2 - Inventory'!AH378</f>
        <v>0</v>
      </c>
      <c r="I433" s="149">
        <f>'Input 2 - Inventory'!L378</f>
        <v>0</v>
      </c>
      <c r="J433" s="150">
        <f>'Input 2 - Inventory'!AB378</f>
        <v>0</v>
      </c>
      <c r="K433" s="147" t="str" cm="1">
        <f t="array" ref="K433">IFERROR(INDEX($C$9:$C$54,MATCH($E433,$A$9:$A$54,0),0),"N/A")</f>
        <v>N/A</v>
      </c>
      <c r="L433" s="151" t="str" cm="1">
        <f t="array" ref="L433">IFERROR(INDEX($D$9:$D$54,MATCH($E433,$A$9:$A$54,0),0),"N/A")</f>
        <v>N/A</v>
      </c>
      <c r="M433" s="152" t="str">
        <f t="shared" si="52"/>
        <v>N/A</v>
      </c>
      <c r="N433" s="153" t="str">
        <f t="shared" si="53"/>
        <v>N/A</v>
      </c>
      <c r="O433" s="147" t="str" cm="1">
        <f t="array" ref="O433">IFERROR(INDEX($E$9:$E$54,MATCH($E433,$A$9:$A$54,0),0),"N/A")</f>
        <v>N/A</v>
      </c>
      <c r="P433" s="151" t="str" cm="1">
        <f t="array" ref="P433">IFERROR(INDEX($F$9:$F$54,MATCH($E433,$A$9:$A$54,0),0),"N/A")</f>
        <v>N/A</v>
      </c>
      <c r="Q433" s="152" t="str">
        <f t="shared" si="54"/>
        <v>N/A</v>
      </c>
      <c r="R433" s="153" t="str">
        <f t="shared" si="55"/>
        <v>N/A</v>
      </c>
      <c r="S433" s="147" t="str" cm="1">
        <f t="array" ref="S433">IFERROR(INDEX($G$9:$G$54,MATCH($E433,$A$9:$A$54,0),0),"N/A")</f>
        <v>N/A</v>
      </c>
      <c r="T433" s="151" t="str" cm="1">
        <f t="array" ref="T433">IFERROR(INDEX($H$9:$H$54,MATCH($E433,$A$9:$A$54,0),0),"N/A")</f>
        <v>N/A</v>
      </c>
      <c r="U433" s="152" t="str">
        <f t="shared" si="48"/>
        <v>N/A</v>
      </c>
      <c r="V433" s="153" t="str">
        <f t="shared" si="49"/>
        <v>N/A</v>
      </c>
      <c r="W433" s="147" t="str" cm="1">
        <f t="array" ref="W433">IFERROR(INDEX($I$9:$I$54,MATCH($E433,$A$9:$A$54,0),0),"N/A")</f>
        <v>N/A</v>
      </c>
      <c r="X433" s="147" t="str" cm="1">
        <f t="array" ref="X433">IFERROR(INDEX($J$9:$J$54,MATCH($E433,$A$9:$A$54,0),0),"N/A")</f>
        <v>N/A</v>
      </c>
      <c r="Y433" s="152" t="str">
        <f t="shared" si="50"/>
        <v>N/A</v>
      </c>
      <c r="Z433" s="153" t="str">
        <f t="shared" si="51"/>
        <v>N/A</v>
      </c>
      <c r="AA433" s="70" t="str">
        <f>IFERROR(VLOOKUP('Input 1 - Schedule 1'!N380,'Input 1 - Schedule 1'!$I$7:$L$1009,4,FALSE),"")</f>
        <v/>
      </c>
      <c r="AB433" s="70"/>
      <c r="AS433" s="84" t="s">
        <v>20</v>
      </c>
    </row>
    <row r="434" spans="1:45" x14ac:dyDescent="0.3">
      <c r="A434" s="93">
        <f t="shared" si="56"/>
        <v>372</v>
      </c>
      <c r="B434" s="145">
        <f>'Input 2 - Inventory'!C379</f>
        <v>0</v>
      </c>
      <c r="C434" s="146">
        <f>'Input 1 - Schedule 1'!G381</f>
        <v>0</v>
      </c>
      <c r="D434" s="146" t="str">
        <f>IF(OR(LEFT(E434,5)= "Asset",LEFT(E434,5)="Other"),"N/A",'Input 1 - Schedule 1'!G381 &amp; " (Ins/Bank)")</f>
        <v>0 (Ins/Bank)</v>
      </c>
      <c r="E434" s="147">
        <f>'Input 2 - Inventory'!F379</f>
        <v>0</v>
      </c>
      <c r="F434" s="148" t="str">
        <f>'Input 2 - Inventory'!W379</f>
        <v/>
      </c>
      <c r="G434" s="148">
        <f>'Input 2 - Inventory'!R379</f>
        <v>0</v>
      </c>
      <c r="H434" s="148">
        <f>'Input 2 - Inventory'!AH379</f>
        <v>0</v>
      </c>
      <c r="I434" s="149">
        <f>'Input 2 - Inventory'!L379</f>
        <v>0</v>
      </c>
      <c r="J434" s="150">
        <f>'Input 2 - Inventory'!AB379</f>
        <v>0</v>
      </c>
      <c r="K434" s="147" t="str" cm="1">
        <f t="array" ref="K434">IFERROR(INDEX($C$9:$C$54,MATCH($E434,$A$9:$A$54,0),0),"N/A")</f>
        <v>N/A</v>
      </c>
      <c r="L434" s="151" t="str" cm="1">
        <f t="array" ref="L434">IFERROR(INDEX($D$9:$D$54,MATCH($E434,$A$9:$A$54,0),0),"N/A")</f>
        <v>N/A</v>
      </c>
      <c r="M434" s="152" t="str">
        <f t="shared" si="52"/>
        <v>N/A</v>
      </c>
      <c r="N434" s="153" t="str">
        <f t="shared" si="53"/>
        <v>N/A</v>
      </c>
      <c r="O434" s="147" t="str" cm="1">
        <f t="array" ref="O434">IFERROR(INDEX($E$9:$E$54,MATCH($E434,$A$9:$A$54,0),0),"N/A")</f>
        <v>N/A</v>
      </c>
      <c r="P434" s="151" t="str" cm="1">
        <f t="array" ref="P434">IFERROR(INDEX($F$9:$F$54,MATCH($E434,$A$9:$A$54,0),0),"N/A")</f>
        <v>N/A</v>
      </c>
      <c r="Q434" s="152" t="str">
        <f t="shared" si="54"/>
        <v>N/A</v>
      </c>
      <c r="R434" s="153" t="str">
        <f t="shared" si="55"/>
        <v>N/A</v>
      </c>
      <c r="S434" s="147" t="str" cm="1">
        <f t="array" ref="S434">IFERROR(INDEX($G$9:$G$54,MATCH($E434,$A$9:$A$54,0),0),"N/A")</f>
        <v>N/A</v>
      </c>
      <c r="T434" s="151" t="str" cm="1">
        <f t="array" ref="T434">IFERROR(INDEX($H$9:$H$54,MATCH($E434,$A$9:$A$54,0),0),"N/A")</f>
        <v>N/A</v>
      </c>
      <c r="U434" s="152" t="str">
        <f t="shared" si="48"/>
        <v>N/A</v>
      </c>
      <c r="V434" s="153" t="str">
        <f t="shared" si="49"/>
        <v>N/A</v>
      </c>
      <c r="W434" s="147" t="str" cm="1">
        <f t="array" ref="W434">IFERROR(INDEX($I$9:$I$54,MATCH($E434,$A$9:$A$54,0),0),"N/A")</f>
        <v>N/A</v>
      </c>
      <c r="X434" s="147" t="str" cm="1">
        <f t="array" ref="X434">IFERROR(INDEX($J$9:$J$54,MATCH($E434,$A$9:$A$54,0),0),"N/A")</f>
        <v>N/A</v>
      </c>
      <c r="Y434" s="152" t="str">
        <f t="shared" si="50"/>
        <v>N/A</v>
      </c>
      <c r="Z434" s="153" t="str">
        <f t="shared" si="51"/>
        <v>N/A</v>
      </c>
      <c r="AA434" s="70" t="str">
        <f>IFERROR(VLOOKUP('Input 1 - Schedule 1'!N381,'Input 1 - Schedule 1'!$I$7:$L$1009,4,FALSE),"")</f>
        <v/>
      </c>
      <c r="AB434" s="70"/>
      <c r="AS434" s="84" t="s">
        <v>20</v>
      </c>
    </row>
    <row r="435" spans="1:45" x14ac:dyDescent="0.3">
      <c r="A435" s="93">
        <f t="shared" si="56"/>
        <v>373</v>
      </c>
      <c r="B435" s="145">
        <f>'Input 2 - Inventory'!C380</f>
        <v>0</v>
      </c>
      <c r="C435" s="146">
        <f>'Input 1 - Schedule 1'!G382</f>
        <v>0</v>
      </c>
      <c r="D435" s="146" t="str">
        <f>IF(OR(LEFT(E435,5)= "Asset",LEFT(E435,5)="Other"),"N/A",'Input 1 - Schedule 1'!G382 &amp; " (Ins/Bank)")</f>
        <v>0 (Ins/Bank)</v>
      </c>
      <c r="E435" s="147">
        <f>'Input 2 - Inventory'!F380</f>
        <v>0</v>
      </c>
      <c r="F435" s="148" t="str">
        <f>'Input 2 - Inventory'!W380</f>
        <v/>
      </c>
      <c r="G435" s="148">
        <f>'Input 2 - Inventory'!R380</f>
        <v>0</v>
      </c>
      <c r="H435" s="148">
        <f>'Input 2 - Inventory'!AH380</f>
        <v>0</v>
      </c>
      <c r="I435" s="149">
        <f>'Input 2 - Inventory'!L380</f>
        <v>0</v>
      </c>
      <c r="J435" s="150">
        <f>'Input 2 - Inventory'!AB380</f>
        <v>0</v>
      </c>
      <c r="K435" s="147" t="str" cm="1">
        <f t="array" ref="K435">IFERROR(INDEX($C$9:$C$54,MATCH($E435,$A$9:$A$54,0),0),"N/A")</f>
        <v>N/A</v>
      </c>
      <c r="L435" s="151" t="str" cm="1">
        <f t="array" ref="L435">IFERROR(INDEX($D$9:$D$54,MATCH($E435,$A$9:$A$54,0),0),"N/A")</f>
        <v>N/A</v>
      </c>
      <c r="M435" s="152" t="str">
        <f t="shared" si="52"/>
        <v>N/A</v>
      </c>
      <c r="N435" s="153" t="str">
        <f t="shared" si="53"/>
        <v>N/A</v>
      </c>
      <c r="O435" s="147" t="str" cm="1">
        <f t="array" ref="O435">IFERROR(INDEX($E$9:$E$54,MATCH($E435,$A$9:$A$54,0),0),"N/A")</f>
        <v>N/A</v>
      </c>
      <c r="P435" s="151" t="str" cm="1">
        <f t="array" ref="P435">IFERROR(INDEX($F$9:$F$54,MATCH($E435,$A$9:$A$54,0),0),"N/A")</f>
        <v>N/A</v>
      </c>
      <c r="Q435" s="152" t="str">
        <f t="shared" si="54"/>
        <v>N/A</v>
      </c>
      <c r="R435" s="153" t="str">
        <f t="shared" si="55"/>
        <v>N/A</v>
      </c>
      <c r="S435" s="147" t="str" cm="1">
        <f t="array" ref="S435">IFERROR(INDEX($G$9:$G$54,MATCH($E435,$A$9:$A$54,0),0),"N/A")</f>
        <v>N/A</v>
      </c>
      <c r="T435" s="151" t="str" cm="1">
        <f t="array" ref="T435">IFERROR(INDEX($H$9:$H$54,MATCH($E435,$A$9:$A$54,0),0),"N/A")</f>
        <v>N/A</v>
      </c>
      <c r="U435" s="152" t="str">
        <f t="shared" si="48"/>
        <v>N/A</v>
      </c>
      <c r="V435" s="153" t="str">
        <f t="shared" si="49"/>
        <v>N/A</v>
      </c>
      <c r="W435" s="147" t="str" cm="1">
        <f t="array" ref="W435">IFERROR(INDEX($I$9:$I$54,MATCH($E435,$A$9:$A$54,0),0),"N/A")</f>
        <v>N/A</v>
      </c>
      <c r="X435" s="147" t="str" cm="1">
        <f t="array" ref="X435">IFERROR(INDEX($J$9:$J$54,MATCH($E435,$A$9:$A$54,0),0),"N/A")</f>
        <v>N/A</v>
      </c>
      <c r="Y435" s="152" t="str">
        <f t="shared" si="50"/>
        <v>N/A</v>
      </c>
      <c r="Z435" s="153" t="str">
        <f t="shared" si="51"/>
        <v>N/A</v>
      </c>
      <c r="AA435" s="70" t="str">
        <f>IFERROR(VLOOKUP('Input 1 - Schedule 1'!N382,'Input 1 - Schedule 1'!$I$7:$L$1009,4,FALSE),"")</f>
        <v/>
      </c>
      <c r="AB435" s="70"/>
      <c r="AS435" s="84" t="s">
        <v>20</v>
      </c>
    </row>
    <row r="436" spans="1:45" x14ac:dyDescent="0.3">
      <c r="A436" s="93">
        <f t="shared" si="56"/>
        <v>374</v>
      </c>
      <c r="B436" s="145">
        <f>'Input 2 - Inventory'!C381</f>
        <v>0</v>
      </c>
      <c r="C436" s="146">
        <f>'Input 1 - Schedule 1'!G383</f>
        <v>0</v>
      </c>
      <c r="D436" s="146" t="str">
        <f>IF(OR(LEFT(E436,5)= "Asset",LEFT(E436,5)="Other"),"N/A",'Input 1 - Schedule 1'!G383 &amp; " (Ins/Bank)")</f>
        <v>0 (Ins/Bank)</v>
      </c>
      <c r="E436" s="147">
        <f>'Input 2 - Inventory'!F381</f>
        <v>0</v>
      </c>
      <c r="F436" s="148" t="str">
        <f>'Input 2 - Inventory'!W381</f>
        <v/>
      </c>
      <c r="G436" s="148">
        <f>'Input 2 - Inventory'!R381</f>
        <v>0</v>
      </c>
      <c r="H436" s="148">
        <f>'Input 2 - Inventory'!AH381</f>
        <v>0</v>
      </c>
      <c r="I436" s="149">
        <f>'Input 2 - Inventory'!L381</f>
        <v>0</v>
      </c>
      <c r="J436" s="150">
        <f>'Input 2 - Inventory'!AB381</f>
        <v>0</v>
      </c>
      <c r="K436" s="147" t="str" cm="1">
        <f t="array" ref="K436">IFERROR(INDEX($C$9:$C$54,MATCH($E436,$A$9:$A$54,0),0),"N/A")</f>
        <v>N/A</v>
      </c>
      <c r="L436" s="151" t="str" cm="1">
        <f t="array" ref="L436">IFERROR(INDEX($D$9:$D$54,MATCH($E436,$A$9:$A$54,0),0),"N/A")</f>
        <v>N/A</v>
      </c>
      <c r="M436" s="152" t="str">
        <f t="shared" si="52"/>
        <v>N/A</v>
      </c>
      <c r="N436" s="153" t="str">
        <f t="shared" si="53"/>
        <v>N/A</v>
      </c>
      <c r="O436" s="147" t="str" cm="1">
        <f t="array" ref="O436">IFERROR(INDEX($E$9:$E$54,MATCH($E436,$A$9:$A$54,0),0),"N/A")</f>
        <v>N/A</v>
      </c>
      <c r="P436" s="151" t="str" cm="1">
        <f t="array" ref="P436">IFERROR(INDEX($F$9:$F$54,MATCH($E436,$A$9:$A$54,0),0),"N/A")</f>
        <v>N/A</v>
      </c>
      <c r="Q436" s="152" t="str">
        <f t="shared" si="54"/>
        <v>N/A</v>
      </c>
      <c r="R436" s="153" t="str">
        <f t="shared" si="55"/>
        <v>N/A</v>
      </c>
      <c r="S436" s="147" t="str" cm="1">
        <f t="array" ref="S436">IFERROR(INDEX($G$9:$G$54,MATCH($E436,$A$9:$A$54,0),0),"N/A")</f>
        <v>N/A</v>
      </c>
      <c r="T436" s="151" t="str" cm="1">
        <f t="array" ref="T436">IFERROR(INDEX($H$9:$H$54,MATCH($E436,$A$9:$A$54,0),0),"N/A")</f>
        <v>N/A</v>
      </c>
      <c r="U436" s="152" t="str">
        <f t="shared" si="48"/>
        <v>N/A</v>
      </c>
      <c r="V436" s="153" t="str">
        <f t="shared" si="49"/>
        <v>N/A</v>
      </c>
      <c r="W436" s="147" t="str" cm="1">
        <f t="array" ref="W436">IFERROR(INDEX($I$9:$I$54,MATCH($E436,$A$9:$A$54,0),0),"N/A")</f>
        <v>N/A</v>
      </c>
      <c r="X436" s="147" t="str" cm="1">
        <f t="array" ref="X436">IFERROR(INDEX($J$9:$J$54,MATCH($E436,$A$9:$A$54,0),0),"N/A")</f>
        <v>N/A</v>
      </c>
      <c r="Y436" s="152" t="str">
        <f t="shared" si="50"/>
        <v>N/A</v>
      </c>
      <c r="Z436" s="153" t="str">
        <f t="shared" si="51"/>
        <v>N/A</v>
      </c>
      <c r="AA436" s="70" t="str">
        <f>IFERROR(VLOOKUP('Input 1 - Schedule 1'!N383,'Input 1 - Schedule 1'!$I$7:$L$1009,4,FALSE),"")</f>
        <v/>
      </c>
      <c r="AB436" s="70"/>
      <c r="AS436" s="84" t="s">
        <v>20</v>
      </c>
    </row>
    <row r="437" spans="1:45" x14ac:dyDescent="0.3">
      <c r="A437" s="93">
        <f t="shared" si="56"/>
        <v>375</v>
      </c>
      <c r="B437" s="145">
        <f>'Input 2 - Inventory'!C382</f>
        <v>0</v>
      </c>
      <c r="C437" s="146">
        <f>'Input 1 - Schedule 1'!G384</f>
        <v>0</v>
      </c>
      <c r="D437" s="146" t="str">
        <f>IF(OR(LEFT(E437,5)= "Asset",LEFT(E437,5)="Other"),"N/A",'Input 1 - Schedule 1'!G384 &amp; " (Ins/Bank)")</f>
        <v>0 (Ins/Bank)</v>
      </c>
      <c r="E437" s="147">
        <f>'Input 2 - Inventory'!F382</f>
        <v>0</v>
      </c>
      <c r="F437" s="148" t="str">
        <f>'Input 2 - Inventory'!W382</f>
        <v/>
      </c>
      <c r="G437" s="148">
        <f>'Input 2 - Inventory'!R382</f>
        <v>0</v>
      </c>
      <c r="H437" s="148">
        <f>'Input 2 - Inventory'!AH382</f>
        <v>0</v>
      </c>
      <c r="I437" s="149">
        <f>'Input 2 - Inventory'!L382</f>
        <v>0</v>
      </c>
      <c r="J437" s="150">
        <f>'Input 2 - Inventory'!AB382</f>
        <v>0</v>
      </c>
      <c r="K437" s="147" t="str" cm="1">
        <f t="array" ref="K437">IFERROR(INDEX($C$9:$C$54,MATCH($E437,$A$9:$A$54,0),0),"N/A")</f>
        <v>N/A</v>
      </c>
      <c r="L437" s="151" t="str" cm="1">
        <f t="array" ref="L437">IFERROR(INDEX($D$9:$D$54,MATCH($E437,$A$9:$A$54,0),0),"N/A")</f>
        <v>N/A</v>
      </c>
      <c r="M437" s="152" t="str">
        <f t="shared" si="52"/>
        <v>N/A</v>
      </c>
      <c r="N437" s="153" t="str">
        <f t="shared" si="53"/>
        <v>N/A</v>
      </c>
      <c r="O437" s="147" t="str" cm="1">
        <f t="array" ref="O437">IFERROR(INDEX($E$9:$E$54,MATCH($E437,$A$9:$A$54,0),0),"N/A")</f>
        <v>N/A</v>
      </c>
      <c r="P437" s="151" t="str" cm="1">
        <f t="array" ref="P437">IFERROR(INDEX($F$9:$F$54,MATCH($E437,$A$9:$A$54,0),0),"N/A")</f>
        <v>N/A</v>
      </c>
      <c r="Q437" s="152" t="str">
        <f t="shared" si="54"/>
        <v>N/A</v>
      </c>
      <c r="R437" s="153" t="str">
        <f t="shared" si="55"/>
        <v>N/A</v>
      </c>
      <c r="S437" s="147" t="str" cm="1">
        <f t="array" ref="S437">IFERROR(INDEX($G$9:$G$54,MATCH($E437,$A$9:$A$54,0),0),"N/A")</f>
        <v>N/A</v>
      </c>
      <c r="T437" s="151" t="str" cm="1">
        <f t="array" ref="T437">IFERROR(INDEX($H$9:$H$54,MATCH($E437,$A$9:$A$54,0),0),"N/A")</f>
        <v>N/A</v>
      </c>
      <c r="U437" s="152" t="str">
        <f t="shared" si="48"/>
        <v>N/A</v>
      </c>
      <c r="V437" s="153" t="str">
        <f t="shared" si="49"/>
        <v>N/A</v>
      </c>
      <c r="W437" s="147" t="str" cm="1">
        <f t="array" ref="W437">IFERROR(INDEX($I$9:$I$54,MATCH($E437,$A$9:$A$54,0),0),"N/A")</f>
        <v>N/A</v>
      </c>
      <c r="X437" s="147" t="str" cm="1">
        <f t="array" ref="X437">IFERROR(INDEX($J$9:$J$54,MATCH($E437,$A$9:$A$54,0),0),"N/A")</f>
        <v>N/A</v>
      </c>
      <c r="Y437" s="152" t="str">
        <f t="shared" si="50"/>
        <v>N/A</v>
      </c>
      <c r="Z437" s="153" t="str">
        <f t="shared" si="51"/>
        <v>N/A</v>
      </c>
      <c r="AA437" s="70" t="str">
        <f>IFERROR(VLOOKUP('Input 1 - Schedule 1'!N384,'Input 1 - Schedule 1'!$I$7:$L$1009,4,FALSE),"")</f>
        <v/>
      </c>
      <c r="AB437" s="70"/>
      <c r="AS437" s="84" t="s">
        <v>20</v>
      </c>
    </row>
    <row r="438" spans="1:45" x14ac:dyDescent="0.3">
      <c r="A438" s="93">
        <f t="shared" si="56"/>
        <v>376</v>
      </c>
      <c r="B438" s="145">
        <f>'Input 2 - Inventory'!C383</f>
        <v>0</v>
      </c>
      <c r="C438" s="146">
        <f>'Input 1 - Schedule 1'!G385</f>
        <v>0</v>
      </c>
      <c r="D438" s="146" t="str">
        <f>IF(OR(LEFT(E438,5)= "Asset",LEFT(E438,5)="Other"),"N/A",'Input 1 - Schedule 1'!G385 &amp; " (Ins/Bank)")</f>
        <v>0 (Ins/Bank)</v>
      </c>
      <c r="E438" s="147">
        <f>'Input 2 - Inventory'!F383</f>
        <v>0</v>
      </c>
      <c r="F438" s="148" t="str">
        <f>'Input 2 - Inventory'!W383</f>
        <v/>
      </c>
      <c r="G438" s="148">
        <f>'Input 2 - Inventory'!R383</f>
        <v>0</v>
      </c>
      <c r="H438" s="148">
        <f>'Input 2 - Inventory'!AH383</f>
        <v>0</v>
      </c>
      <c r="I438" s="149">
        <f>'Input 2 - Inventory'!L383</f>
        <v>0</v>
      </c>
      <c r="J438" s="150">
        <f>'Input 2 - Inventory'!AB383</f>
        <v>0</v>
      </c>
      <c r="K438" s="147" t="str" cm="1">
        <f t="array" ref="K438">IFERROR(INDEX($C$9:$C$54,MATCH($E438,$A$9:$A$54,0),0),"N/A")</f>
        <v>N/A</v>
      </c>
      <c r="L438" s="151" t="str" cm="1">
        <f t="array" ref="L438">IFERROR(INDEX($D$9:$D$54,MATCH($E438,$A$9:$A$54,0),0),"N/A")</f>
        <v>N/A</v>
      </c>
      <c r="M438" s="152" t="str">
        <f t="shared" si="52"/>
        <v>N/A</v>
      </c>
      <c r="N438" s="153" t="str">
        <f t="shared" si="53"/>
        <v>N/A</v>
      </c>
      <c r="O438" s="147" t="str" cm="1">
        <f t="array" ref="O438">IFERROR(INDEX($E$9:$E$54,MATCH($E438,$A$9:$A$54,0),0),"N/A")</f>
        <v>N/A</v>
      </c>
      <c r="P438" s="151" t="str" cm="1">
        <f t="array" ref="P438">IFERROR(INDEX($F$9:$F$54,MATCH($E438,$A$9:$A$54,0),0),"N/A")</f>
        <v>N/A</v>
      </c>
      <c r="Q438" s="152" t="str">
        <f t="shared" si="54"/>
        <v>N/A</v>
      </c>
      <c r="R438" s="153" t="str">
        <f t="shared" si="55"/>
        <v>N/A</v>
      </c>
      <c r="S438" s="147" t="str" cm="1">
        <f t="array" ref="S438">IFERROR(INDEX($G$9:$G$54,MATCH($E438,$A$9:$A$54,0),0),"N/A")</f>
        <v>N/A</v>
      </c>
      <c r="T438" s="151" t="str" cm="1">
        <f t="array" ref="T438">IFERROR(INDEX($H$9:$H$54,MATCH($E438,$A$9:$A$54,0),0),"N/A")</f>
        <v>N/A</v>
      </c>
      <c r="U438" s="152" t="str">
        <f t="shared" si="48"/>
        <v>N/A</v>
      </c>
      <c r="V438" s="153" t="str">
        <f t="shared" si="49"/>
        <v>N/A</v>
      </c>
      <c r="W438" s="147" t="str" cm="1">
        <f t="array" ref="W438">IFERROR(INDEX($I$9:$I$54,MATCH($E438,$A$9:$A$54,0),0),"N/A")</f>
        <v>N/A</v>
      </c>
      <c r="X438" s="147" t="str" cm="1">
        <f t="array" ref="X438">IFERROR(INDEX($J$9:$J$54,MATCH($E438,$A$9:$A$54,0),0),"N/A")</f>
        <v>N/A</v>
      </c>
      <c r="Y438" s="152" t="str">
        <f t="shared" si="50"/>
        <v>N/A</v>
      </c>
      <c r="Z438" s="153" t="str">
        <f t="shared" si="51"/>
        <v>N/A</v>
      </c>
      <c r="AA438" s="70" t="str">
        <f>IFERROR(VLOOKUP('Input 1 - Schedule 1'!N385,'Input 1 - Schedule 1'!$I$7:$L$1009,4,FALSE),"")</f>
        <v/>
      </c>
      <c r="AB438" s="70"/>
      <c r="AS438" s="84" t="s">
        <v>20</v>
      </c>
    </row>
    <row r="439" spans="1:45" x14ac:dyDescent="0.3">
      <c r="A439" s="93">
        <f t="shared" si="56"/>
        <v>377</v>
      </c>
      <c r="B439" s="145">
        <f>'Input 2 - Inventory'!C384</f>
        <v>0</v>
      </c>
      <c r="C439" s="146">
        <f>'Input 1 - Schedule 1'!G386</f>
        <v>0</v>
      </c>
      <c r="D439" s="146" t="str">
        <f>IF(OR(LEFT(E439,5)= "Asset",LEFT(E439,5)="Other"),"N/A",'Input 1 - Schedule 1'!G386 &amp; " (Ins/Bank)")</f>
        <v>0 (Ins/Bank)</v>
      </c>
      <c r="E439" s="147">
        <f>'Input 2 - Inventory'!F384</f>
        <v>0</v>
      </c>
      <c r="F439" s="148" t="str">
        <f>'Input 2 - Inventory'!W384</f>
        <v/>
      </c>
      <c r="G439" s="148">
        <f>'Input 2 - Inventory'!R384</f>
        <v>0</v>
      </c>
      <c r="H439" s="148">
        <f>'Input 2 - Inventory'!AH384</f>
        <v>0</v>
      </c>
      <c r="I439" s="149">
        <f>'Input 2 - Inventory'!L384</f>
        <v>0</v>
      </c>
      <c r="J439" s="150">
        <f>'Input 2 - Inventory'!AB384</f>
        <v>0</v>
      </c>
      <c r="K439" s="147" t="str" cm="1">
        <f t="array" ref="K439">IFERROR(INDEX($C$9:$C$54,MATCH($E439,$A$9:$A$54,0),0),"N/A")</f>
        <v>N/A</v>
      </c>
      <c r="L439" s="151" t="str" cm="1">
        <f t="array" ref="L439">IFERROR(INDEX($D$9:$D$54,MATCH($E439,$A$9:$A$54,0),0),"N/A")</f>
        <v>N/A</v>
      </c>
      <c r="M439" s="152" t="str">
        <f t="shared" si="52"/>
        <v>N/A</v>
      </c>
      <c r="N439" s="153" t="str">
        <f t="shared" si="53"/>
        <v>N/A</v>
      </c>
      <c r="O439" s="147" t="str" cm="1">
        <f t="array" ref="O439">IFERROR(INDEX($E$9:$E$54,MATCH($E439,$A$9:$A$54,0),0),"N/A")</f>
        <v>N/A</v>
      </c>
      <c r="P439" s="151" t="str" cm="1">
        <f t="array" ref="P439">IFERROR(INDEX($F$9:$F$54,MATCH($E439,$A$9:$A$54,0),0),"N/A")</f>
        <v>N/A</v>
      </c>
      <c r="Q439" s="152" t="str">
        <f t="shared" si="54"/>
        <v>N/A</v>
      </c>
      <c r="R439" s="153" t="str">
        <f t="shared" si="55"/>
        <v>N/A</v>
      </c>
      <c r="S439" s="147" t="str" cm="1">
        <f t="array" ref="S439">IFERROR(INDEX($G$9:$G$54,MATCH($E439,$A$9:$A$54,0),0),"N/A")</f>
        <v>N/A</v>
      </c>
      <c r="T439" s="151" t="str" cm="1">
        <f t="array" ref="T439">IFERROR(INDEX($H$9:$H$54,MATCH($E439,$A$9:$A$54,0),0),"N/A")</f>
        <v>N/A</v>
      </c>
      <c r="U439" s="152" t="str">
        <f t="shared" si="48"/>
        <v>N/A</v>
      </c>
      <c r="V439" s="153" t="str">
        <f t="shared" si="49"/>
        <v>N/A</v>
      </c>
      <c r="W439" s="147" t="str" cm="1">
        <f t="array" ref="W439">IFERROR(INDEX($I$9:$I$54,MATCH($E439,$A$9:$A$54,0),0),"N/A")</f>
        <v>N/A</v>
      </c>
      <c r="X439" s="147" t="str" cm="1">
        <f t="array" ref="X439">IFERROR(INDEX($J$9:$J$54,MATCH($E439,$A$9:$A$54,0),0),"N/A")</f>
        <v>N/A</v>
      </c>
      <c r="Y439" s="152" t="str">
        <f t="shared" si="50"/>
        <v>N/A</v>
      </c>
      <c r="Z439" s="153" t="str">
        <f t="shared" si="51"/>
        <v>N/A</v>
      </c>
      <c r="AA439" s="70" t="str">
        <f>IFERROR(VLOOKUP('Input 1 - Schedule 1'!N386,'Input 1 - Schedule 1'!$I$7:$L$1009,4,FALSE),"")</f>
        <v/>
      </c>
      <c r="AB439" s="70"/>
      <c r="AS439" s="84" t="s">
        <v>20</v>
      </c>
    </row>
    <row r="440" spans="1:45" x14ac:dyDescent="0.3">
      <c r="A440" s="93">
        <f t="shared" si="56"/>
        <v>378</v>
      </c>
      <c r="B440" s="145">
        <f>'Input 2 - Inventory'!C385</f>
        <v>0</v>
      </c>
      <c r="C440" s="146">
        <f>'Input 1 - Schedule 1'!G387</f>
        <v>0</v>
      </c>
      <c r="D440" s="146" t="str">
        <f>IF(OR(LEFT(E440,5)= "Asset",LEFT(E440,5)="Other"),"N/A",'Input 1 - Schedule 1'!G387 &amp; " (Ins/Bank)")</f>
        <v>0 (Ins/Bank)</v>
      </c>
      <c r="E440" s="147">
        <f>'Input 2 - Inventory'!F385</f>
        <v>0</v>
      </c>
      <c r="F440" s="148" t="str">
        <f>'Input 2 - Inventory'!W385</f>
        <v/>
      </c>
      <c r="G440" s="148">
        <f>'Input 2 - Inventory'!R385</f>
        <v>0</v>
      </c>
      <c r="H440" s="148">
        <f>'Input 2 - Inventory'!AH385</f>
        <v>0</v>
      </c>
      <c r="I440" s="149">
        <f>'Input 2 - Inventory'!L385</f>
        <v>0</v>
      </c>
      <c r="J440" s="150">
        <f>'Input 2 - Inventory'!AB385</f>
        <v>0</v>
      </c>
      <c r="K440" s="147" t="str" cm="1">
        <f t="array" ref="K440">IFERROR(INDEX($C$9:$C$54,MATCH($E440,$A$9:$A$54,0),0),"N/A")</f>
        <v>N/A</v>
      </c>
      <c r="L440" s="151" t="str" cm="1">
        <f t="array" ref="L440">IFERROR(INDEX($D$9:$D$54,MATCH($E440,$A$9:$A$54,0),0),"N/A")</f>
        <v>N/A</v>
      </c>
      <c r="M440" s="152" t="str">
        <f t="shared" si="52"/>
        <v>N/A</v>
      </c>
      <c r="N440" s="153" t="str">
        <f t="shared" si="53"/>
        <v>N/A</v>
      </c>
      <c r="O440" s="147" t="str" cm="1">
        <f t="array" ref="O440">IFERROR(INDEX($E$9:$E$54,MATCH($E440,$A$9:$A$54,0),0),"N/A")</f>
        <v>N/A</v>
      </c>
      <c r="P440" s="151" t="str" cm="1">
        <f t="array" ref="P440">IFERROR(INDEX($F$9:$F$54,MATCH($E440,$A$9:$A$54,0),0),"N/A")</f>
        <v>N/A</v>
      </c>
      <c r="Q440" s="152" t="str">
        <f t="shared" si="54"/>
        <v>N/A</v>
      </c>
      <c r="R440" s="153" t="str">
        <f t="shared" si="55"/>
        <v>N/A</v>
      </c>
      <c r="S440" s="147" t="str" cm="1">
        <f t="array" ref="S440">IFERROR(INDEX($G$9:$G$54,MATCH($E440,$A$9:$A$54,0),0),"N/A")</f>
        <v>N/A</v>
      </c>
      <c r="T440" s="151" t="str" cm="1">
        <f t="array" ref="T440">IFERROR(INDEX($H$9:$H$54,MATCH($E440,$A$9:$A$54,0),0),"N/A")</f>
        <v>N/A</v>
      </c>
      <c r="U440" s="152" t="str">
        <f t="shared" si="48"/>
        <v>N/A</v>
      </c>
      <c r="V440" s="153" t="str">
        <f t="shared" si="49"/>
        <v>N/A</v>
      </c>
      <c r="W440" s="147" t="str" cm="1">
        <f t="array" ref="W440">IFERROR(INDEX($I$9:$I$54,MATCH($E440,$A$9:$A$54,0),0),"N/A")</f>
        <v>N/A</v>
      </c>
      <c r="X440" s="147" t="str" cm="1">
        <f t="array" ref="X440">IFERROR(INDEX($J$9:$J$54,MATCH($E440,$A$9:$A$54,0),0),"N/A")</f>
        <v>N/A</v>
      </c>
      <c r="Y440" s="152" t="str">
        <f t="shared" si="50"/>
        <v>N/A</v>
      </c>
      <c r="Z440" s="153" t="str">
        <f t="shared" si="51"/>
        <v>N/A</v>
      </c>
      <c r="AA440" s="70" t="str">
        <f>IFERROR(VLOOKUP('Input 1 - Schedule 1'!N387,'Input 1 - Schedule 1'!$I$7:$L$1009,4,FALSE),"")</f>
        <v/>
      </c>
      <c r="AB440" s="70"/>
      <c r="AS440" s="84" t="s">
        <v>20</v>
      </c>
    </row>
    <row r="441" spans="1:45" x14ac:dyDescent="0.3">
      <c r="A441" s="93">
        <f t="shared" si="56"/>
        <v>379</v>
      </c>
      <c r="B441" s="145">
        <f>'Input 2 - Inventory'!C386</f>
        <v>0</v>
      </c>
      <c r="C441" s="146">
        <f>'Input 1 - Schedule 1'!G388</f>
        <v>0</v>
      </c>
      <c r="D441" s="146" t="str">
        <f>IF(OR(LEFT(E441,5)= "Asset",LEFT(E441,5)="Other"),"N/A",'Input 1 - Schedule 1'!G388 &amp; " (Ins/Bank)")</f>
        <v>0 (Ins/Bank)</v>
      </c>
      <c r="E441" s="147">
        <f>'Input 2 - Inventory'!F386</f>
        <v>0</v>
      </c>
      <c r="F441" s="148" t="str">
        <f>'Input 2 - Inventory'!W386</f>
        <v/>
      </c>
      <c r="G441" s="148">
        <f>'Input 2 - Inventory'!R386</f>
        <v>0</v>
      </c>
      <c r="H441" s="148">
        <f>'Input 2 - Inventory'!AH386</f>
        <v>0</v>
      </c>
      <c r="I441" s="149">
        <f>'Input 2 - Inventory'!L386</f>
        <v>0</v>
      </c>
      <c r="J441" s="150">
        <f>'Input 2 - Inventory'!AB386</f>
        <v>0</v>
      </c>
      <c r="K441" s="147" t="str" cm="1">
        <f t="array" ref="K441">IFERROR(INDEX($C$9:$C$54,MATCH($E441,$A$9:$A$54,0),0),"N/A")</f>
        <v>N/A</v>
      </c>
      <c r="L441" s="151" t="str" cm="1">
        <f t="array" ref="L441">IFERROR(INDEX($D$9:$D$54,MATCH($E441,$A$9:$A$54,0),0),"N/A")</f>
        <v>N/A</v>
      </c>
      <c r="M441" s="152" t="str">
        <f t="shared" si="52"/>
        <v>N/A</v>
      </c>
      <c r="N441" s="153" t="str">
        <f t="shared" si="53"/>
        <v>N/A</v>
      </c>
      <c r="O441" s="147" t="str" cm="1">
        <f t="array" ref="O441">IFERROR(INDEX($E$9:$E$54,MATCH($E441,$A$9:$A$54,0),0),"N/A")</f>
        <v>N/A</v>
      </c>
      <c r="P441" s="151" t="str" cm="1">
        <f t="array" ref="P441">IFERROR(INDEX($F$9:$F$54,MATCH($E441,$A$9:$A$54,0),0),"N/A")</f>
        <v>N/A</v>
      </c>
      <c r="Q441" s="152" t="str">
        <f t="shared" si="54"/>
        <v>N/A</v>
      </c>
      <c r="R441" s="153" t="str">
        <f t="shared" si="55"/>
        <v>N/A</v>
      </c>
      <c r="S441" s="147" t="str" cm="1">
        <f t="array" ref="S441">IFERROR(INDEX($G$9:$G$54,MATCH($E441,$A$9:$A$54,0),0),"N/A")</f>
        <v>N/A</v>
      </c>
      <c r="T441" s="151" t="str" cm="1">
        <f t="array" ref="T441">IFERROR(INDEX($H$9:$H$54,MATCH($E441,$A$9:$A$54,0),0),"N/A")</f>
        <v>N/A</v>
      </c>
      <c r="U441" s="152" t="str">
        <f t="shared" si="48"/>
        <v>N/A</v>
      </c>
      <c r="V441" s="153" t="str">
        <f t="shared" si="49"/>
        <v>N/A</v>
      </c>
      <c r="W441" s="147" t="str" cm="1">
        <f t="array" ref="W441">IFERROR(INDEX($I$9:$I$54,MATCH($E441,$A$9:$A$54,0),0),"N/A")</f>
        <v>N/A</v>
      </c>
      <c r="X441" s="147" t="str" cm="1">
        <f t="array" ref="X441">IFERROR(INDEX($J$9:$J$54,MATCH($E441,$A$9:$A$54,0),0),"N/A")</f>
        <v>N/A</v>
      </c>
      <c r="Y441" s="152" t="str">
        <f t="shared" si="50"/>
        <v>N/A</v>
      </c>
      <c r="Z441" s="153" t="str">
        <f t="shared" si="51"/>
        <v>N/A</v>
      </c>
      <c r="AA441" s="70" t="str">
        <f>IFERROR(VLOOKUP('Input 1 - Schedule 1'!N388,'Input 1 - Schedule 1'!$I$7:$L$1009,4,FALSE),"")</f>
        <v/>
      </c>
      <c r="AB441" s="70"/>
      <c r="AS441" s="84" t="s">
        <v>20</v>
      </c>
    </row>
    <row r="442" spans="1:45" x14ac:dyDescent="0.3">
      <c r="A442" s="93">
        <f t="shared" si="56"/>
        <v>380</v>
      </c>
      <c r="B442" s="145">
        <f>'Input 2 - Inventory'!C387</f>
        <v>0</v>
      </c>
      <c r="C442" s="146">
        <f>'Input 1 - Schedule 1'!G389</f>
        <v>0</v>
      </c>
      <c r="D442" s="146" t="str">
        <f>IF(OR(LEFT(E442,5)= "Asset",LEFT(E442,5)="Other"),"N/A",'Input 1 - Schedule 1'!G389 &amp; " (Ins/Bank)")</f>
        <v>0 (Ins/Bank)</v>
      </c>
      <c r="E442" s="147">
        <f>'Input 2 - Inventory'!F387</f>
        <v>0</v>
      </c>
      <c r="F442" s="148" t="str">
        <f>'Input 2 - Inventory'!W387</f>
        <v/>
      </c>
      <c r="G442" s="148">
        <f>'Input 2 - Inventory'!R387</f>
        <v>0</v>
      </c>
      <c r="H442" s="148">
        <f>'Input 2 - Inventory'!AH387</f>
        <v>0</v>
      </c>
      <c r="I442" s="149">
        <f>'Input 2 - Inventory'!L387</f>
        <v>0</v>
      </c>
      <c r="J442" s="150">
        <f>'Input 2 - Inventory'!AB387</f>
        <v>0</v>
      </c>
      <c r="K442" s="147" t="str" cm="1">
        <f t="array" ref="K442">IFERROR(INDEX($C$9:$C$54,MATCH($E442,$A$9:$A$54,0),0),"N/A")</f>
        <v>N/A</v>
      </c>
      <c r="L442" s="151" t="str" cm="1">
        <f t="array" ref="L442">IFERROR(INDEX($D$9:$D$54,MATCH($E442,$A$9:$A$54,0),0),"N/A")</f>
        <v>N/A</v>
      </c>
      <c r="M442" s="152" t="str">
        <f t="shared" si="52"/>
        <v>N/A</v>
      </c>
      <c r="N442" s="153" t="str">
        <f t="shared" si="53"/>
        <v>N/A</v>
      </c>
      <c r="O442" s="147" t="str" cm="1">
        <f t="array" ref="O442">IFERROR(INDEX($E$9:$E$54,MATCH($E442,$A$9:$A$54,0),0),"N/A")</f>
        <v>N/A</v>
      </c>
      <c r="P442" s="151" t="str" cm="1">
        <f t="array" ref="P442">IFERROR(INDEX($F$9:$F$54,MATCH($E442,$A$9:$A$54,0),0),"N/A")</f>
        <v>N/A</v>
      </c>
      <c r="Q442" s="152" t="str">
        <f t="shared" si="54"/>
        <v>N/A</v>
      </c>
      <c r="R442" s="153" t="str">
        <f t="shared" si="55"/>
        <v>N/A</v>
      </c>
      <c r="S442" s="147" t="str" cm="1">
        <f t="array" ref="S442">IFERROR(INDEX($G$9:$G$54,MATCH($E442,$A$9:$A$54,0),0),"N/A")</f>
        <v>N/A</v>
      </c>
      <c r="T442" s="151" t="str" cm="1">
        <f t="array" ref="T442">IFERROR(INDEX($H$9:$H$54,MATCH($E442,$A$9:$A$54,0),0),"N/A")</f>
        <v>N/A</v>
      </c>
      <c r="U442" s="152" t="str">
        <f t="shared" si="48"/>
        <v>N/A</v>
      </c>
      <c r="V442" s="153" t="str">
        <f t="shared" si="49"/>
        <v>N/A</v>
      </c>
      <c r="W442" s="147" t="str" cm="1">
        <f t="array" ref="W442">IFERROR(INDEX($I$9:$I$54,MATCH($E442,$A$9:$A$54,0),0),"N/A")</f>
        <v>N/A</v>
      </c>
      <c r="X442" s="147" t="str" cm="1">
        <f t="array" ref="X442">IFERROR(INDEX($J$9:$J$54,MATCH($E442,$A$9:$A$54,0),0),"N/A")</f>
        <v>N/A</v>
      </c>
      <c r="Y442" s="152" t="str">
        <f t="shared" si="50"/>
        <v>N/A</v>
      </c>
      <c r="Z442" s="153" t="str">
        <f t="shared" si="51"/>
        <v>N/A</v>
      </c>
      <c r="AA442" s="70" t="str">
        <f>IFERROR(VLOOKUP('Input 1 - Schedule 1'!N389,'Input 1 - Schedule 1'!$I$7:$L$1009,4,FALSE),"")</f>
        <v/>
      </c>
      <c r="AB442" s="70"/>
      <c r="AS442" s="84" t="s">
        <v>20</v>
      </c>
    </row>
    <row r="443" spans="1:45" x14ac:dyDescent="0.3">
      <c r="A443" s="93">
        <f t="shared" si="56"/>
        <v>381</v>
      </c>
      <c r="B443" s="145">
        <f>'Input 2 - Inventory'!C388</f>
        <v>0</v>
      </c>
      <c r="C443" s="146">
        <f>'Input 1 - Schedule 1'!G390</f>
        <v>0</v>
      </c>
      <c r="D443" s="146" t="str">
        <f>IF(OR(LEFT(E443,5)= "Asset",LEFT(E443,5)="Other"),"N/A",'Input 1 - Schedule 1'!G390 &amp; " (Ins/Bank)")</f>
        <v>0 (Ins/Bank)</v>
      </c>
      <c r="E443" s="147">
        <f>'Input 2 - Inventory'!F388</f>
        <v>0</v>
      </c>
      <c r="F443" s="148" t="str">
        <f>'Input 2 - Inventory'!W388</f>
        <v/>
      </c>
      <c r="G443" s="148">
        <f>'Input 2 - Inventory'!R388</f>
        <v>0</v>
      </c>
      <c r="H443" s="148">
        <f>'Input 2 - Inventory'!AH388</f>
        <v>0</v>
      </c>
      <c r="I443" s="149">
        <f>'Input 2 - Inventory'!L388</f>
        <v>0</v>
      </c>
      <c r="J443" s="150">
        <f>'Input 2 - Inventory'!AB388</f>
        <v>0</v>
      </c>
      <c r="K443" s="147" t="str" cm="1">
        <f t="array" ref="K443">IFERROR(INDEX($C$9:$C$54,MATCH($E443,$A$9:$A$54,0),0),"N/A")</f>
        <v>N/A</v>
      </c>
      <c r="L443" s="151" t="str" cm="1">
        <f t="array" ref="L443">IFERROR(INDEX($D$9:$D$54,MATCH($E443,$A$9:$A$54,0),0),"N/A")</f>
        <v>N/A</v>
      </c>
      <c r="M443" s="152" t="str">
        <f t="shared" si="52"/>
        <v>N/A</v>
      </c>
      <c r="N443" s="153" t="str">
        <f t="shared" si="53"/>
        <v>N/A</v>
      </c>
      <c r="O443" s="147" t="str" cm="1">
        <f t="array" ref="O443">IFERROR(INDEX($E$9:$E$54,MATCH($E443,$A$9:$A$54,0),0),"N/A")</f>
        <v>N/A</v>
      </c>
      <c r="P443" s="151" t="str" cm="1">
        <f t="array" ref="P443">IFERROR(INDEX($F$9:$F$54,MATCH($E443,$A$9:$A$54,0),0),"N/A")</f>
        <v>N/A</v>
      </c>
      <c r="Q443" s="152" t="str">
        <f t="shared" si="54"/>
        <v>N/A</v>
      </c>
      <c r="R443" s="153" t="str">
        <f t="shared" si="55"/>
        <v>N/A</v>
      </c>
      <c r="S443" s="147" t="str" cm="1">
        <f t="array" ref="S443">IFERROR(INDEX($G$9:$G$54,MATCH($E443,$A$9:$A$54,0),0),"N/A")</f>
        <v>N/A</v>
      </c>
      <c r="T443" s="151" t="str" cm="1">
        <f t="array" ref="T443">IFERROR(INDEX($H$9:$H$54,MATCH($E443,$A$9:$A$54,0),0),"N/A")</f>
        <v>N/A</v>
      </c>
      <c r="U443" s="152" t="str">
        <f t="shared" si="48"/>
        <v>N/A</v>
      </c>
      <c r="V443" s="153" t="str">
        <f t="shared" si="49"/>
        <v>N/A</v>
      </c>
      <c r="W443" s="147" t="str" cm="1">
        <f t="array" ref="W443">IFERROR(INDEX($I$9:$I$54,MATCH($E443,$A$9:$A$54,0),0),"N/A")</f>
        <v>N/A</v>
      </c>
      <c r="X443" s="147" t="str" cm="1">
        <f t="array" ref="X443">IFERROR(INDEX($J$9:$J$54,MATCH($E443,$A$9:$A$54,0),0),"N/A")</f>
        <v>N/A</v>
      </c>
      <c r="Y443" s="152" t="str">
        <f t="shared" si="50"/>
        <v>N/A</v>
      </c>
      <c r="Z443" s="153" t="str">
        <f t="shared" si="51"/>
        <v>N/A</v>
      </c>
      <c r="AA443" s="70" t="str">
        <f>IFERROR(VLOOKUP('Input 1 - Schedule 1'!N390,'Input 1 - Schedule 1'!$I$7:$L$1009,4,FALSE),"")</f>
        <v/>
      </c>
      <c r="AB443" s="70"/>
      <c r="AS443" s="84" t="s">
        <v>20</v>
      </c>
    </row>
    <row r="444" spans="1:45" x14ac:dyDescent="0.3">
      <c r="A444" s="93">
        <f t="shared" si="56"/>
        <v>382</v>
      </c>
      <c r="B444" s="145">
        <f>'Input 2 - Inventory'!C389</f>
        <v>0</v>
      </c>
      <c r="C444" s="146">
        <f>'Input 1 - Schedule 1'!G391</f>
        <v>0</v>
      </c>
      <c r="D444" s="146" t="str">
        <f>IF(OR(LEFT(E444,5)= "Asset",LEFT(E444,5)="Other"),"N/A",'Input 1 - Schedule 1'!G391 &amp; " (Ins/Bank)")</f>
        <v>0 (Ins/Bank)</v>
      </c>
      <c r="E444" s="147">
        <f>'Input 2 - Inventory'!F389</f>
        <v>0</v>
      </c>
      <c r="F444" s="148" t="str">
        <f>'Input 2 - Inventory'!W389</f>
        <v/>
      </c>
      <c r="G444" s="148">
        <f>'Input 2 - Inventory'!R389</f>
        <v>0</v>
      </c>
      <c r="H444" s="148">
        <f>'Input 2 - Inventory'!AH389</f>
        <v>0</v>
      </c>
      <c r="I444" s="149">
        <f>'Input 2 - Inventory'!L389</f>
        <v>0</v>
      </c>
      <c r="J444" s="150">
        <f>'Input 2 - Inventory'!AB389</f>
        <v>0</v>
      </c>
      <c r="K444" s="147" t="str" cm="1">
        <f t="array" ref="K444">IFERROR(INDEX($C$9:$C$54,MATCH($E444,$A$9:$A$54,0),0),"N/A")</f>
        <v>N/A</v>
      </c>
      <c r="L444" s="151" t="str" cm="1">
        <f t="array" ref="L444">IFERROR(INDEX($D$9:$D$54,MATCH($E444,$A$9:$A$54,0),0),"N/A")</f>
        <v>N/A</v>
      </c>
      <c r="M444" s="152" t="str">
        <f t="shared" si="52"/>
        <v>N/A</v>
      </c>
      <c r="N444" s="153" t="str">
        <f t="shared" si="53"/>
        <v>N/A</v>
      </c>
      <c r="O444" s="147" t="str" cm="1">
        <f t="array" ref="O444">IFERROR(INDEX($E$9:$E$54,MATCH($E444,$A$9:$A$54,0),0),"N/A")</f>
        <v>N/A</v>
      </c>
      <c r="P444" s="151" t="str" cm="1">
        <f t="array" ref="P444">IFERROR(INDEX($F$9:$F$54,MATCH($E444,$A$9:$A$54,0),0),"N/A")</f>
        <v>N/A</v>
      </c>
      <c r="Q444" s="152" t="str">
        <f t="shared" si="54"/>
        <v>N/A</v>
      </c>
      <c r="R444" s="153" t="str">
        <f t="shared" si="55"/>
        <v>N/A</v>
      </c>
      <c r="S444" s="147" t="str" cm="1">
        <f t="array" ref="S444">IFERROR(INDEX($G$9:$G$54,MATCH($E444,$A$9:$A$54,0),0),"N/A")</f>
        <v>N/A</v>
      </c>
      <c r="T444" s="151" t="str" cm="1">
        <f t="array" ref="T444">IFERROR(INDEX($H$9:$H$54,MATCH($E444,$A$9:$A$54,0),0),"N/A")</f>
        <v>N/A</v>
      </c>
      <c r="U444" s="152" t="str">
        <f t="shared" si="48"/>
        <v>N/A</v>
      </c>
      <c r="V444" s="153" t="str">
        <f t="shared" si="49"/>
        <v>N/A</v>
      </c>
      <c r="W444" s="147" t="str" cm="1">
        <f t="array" ref="W444">IFERROR(INDEX($I$9:$I$54,MATCH($E444,$A$9:$A$54,0),0),"N/A")</f>
        <v>N/A</v>
      </c>
      <c r="X444" s="147" t="str" cm="1">
        <f t="array" ref="X444">IFERROR(INDEX($J$9:$J$54,MATCH($E444,$A$9:$A$54,0),0),"N/A")</f>
        <v>N/A</v>
      </c>
      <c r="Y444" s="152" t="str">
        <f t="shared" si="50"/>
        <v>N/A</v>
      </c>
      <c r="Z444" s="153" t="str">
        <f t="shared" si="51"/>
        <v>N/A</v>
      </c>
      <c r="AA444" s="70" t="str">
        <f>IFERROR(VLOOKUP('Input 1 - Schedule 1'!N391,'Input 1 - Schedule 1'!$I$7:$L$1009,4,FALSE),"")</f>
        <v/>
      </c>
      <c r="AB444" s="70"/>
      <c r="AS444" s="84" t="s">
        <v>20</v>
      </c>
    </row>
    <row r="445" spans="1:45" x14ac:dyDescent="0.3">
      <c r="A445" s="93">
        <f t="shared" si="56"/>
        <v>383</v>
      </c>
      <c r="B445" s="145">
        <f>'Input 2 - Inventory'!C390</f>
        <v>0</v>
      </c>
      <c r="C445" s="146">
        <f>'Input 1 - Schedule 1'!G392</f>
        <v>0</v>
      </c>
      <c r="D445" s="146" t="str">
        <f>IF(OR(LEFT(E445,5)= "Asset",LEFT(E445,5)="Other"),"N/A",'Input 1 - Schedule 1'!G392 &amp; " (Ins/Bank)")</f>
        <v>0 (Ins/Bank)</v>
      </c>
      <c r="E445" s="147">
        <f>'Input 2 - Inventory'!F390</f>
        <v>0</v>
      </c>
      <c r="F445" s="148" t="str">
        <f>'Input 2 - Inventory'!W390</f>
        <v/>
      </c>
      <c r="G445" s="148">
        <f>'Input 2 - Inventory'!R390</f>
        <v>0</v>
      </c>
      <c r="H445" s="148">
        <f>'Input 2 - Inventory'!AH390</f>
        <v>0</v>
      </c>
      <c r="I445" s="149">
        <f>'Input 2 - Inventory'!L390</f>
        <v>0</v>
      </c>
      <c r="J445" s="150">
        <f>'Input 2 - Inventory'!AB390</f>
        <v>0</v>
      </c>
      <c r="K445" s="147" t="str" cm="1">
        <f t="array" ref="K445">IFERROR(INDEX($C$9:$C$54,MATCH($E445,$A$9:$A$54,0),0),"N/A")</f>
        <v>N/A</v>
      </c>
      <c r="L445" s="151" t="str" cm="1">
        <f t="array" ref="L445">IFERROR(INDEX($D$9:$D$54,MATCH($E445,$A$9:$A$54,0),0),"N/A")</f>
        <v>N/A</v>
      </c>
      <c r="M445" s="152" t="str">
        <f t="shared" si="52"/>
        <v>N/A</v>
      </c>
      <c r="N445" s="153" t="str">
        <f t="shared" si="53"/>
        <v>N/A</v>
      </c>
      <c r="O445" s="147" t="str" cm="1">
        <f t="array" ref="O445">IFERROR(INDEX($E$9:$E$54,MATCH($E445,$A$9:$A$54,0),0),"N/A")</f>
        <v>N/A</v>
      </c>
      <c r="P445" s="151" t="str" cm="1">
        <f t="array" ref="P445">IFERROR(INDEX($F$9:$F$54,MATCH($E445,$A$9:$A$54,0),0),"N/A")</f>
        <v>N/A</v>
      </c>
      <c r="Q445" s="152" t="str">
        <f t="shared" si="54"/>
        <v>N/A</v>
      </c>
      <c r="R445" s="153" t="str">
        <f t="shared" si="55"/>
        <v>N/A</v>
      </c>
      <c r="S445" s="147" t="str" cm="1">
        <f t="array" ref="S445">IFERROR(INDEX($G$9:$G$54,MATCH($E445,$A$9:$A$54,0),0),"N/A")</f>
        <v>N/A</v>
      </c>
      <c r="T445" s="151" t="str" cm="1">
        <f t="array" ref="T445">IFERROR(INDEX($H$9:$H$54,MATCH($E445,$A$9:$A$54,0),0),"N/A")</f>
        <v>N/A</v>
      </c>
      <c r="U445" s="152" t="str">
        <f t="shared" si="48"/>
        <v>N/A</v>
      </c>
      <c r="V445" s="153" t="str">
        <f t="shared" si="49"/>
        <v>N/A</v>
      </c>
      <c r="W445" s="147" t="str" cm="1">
        <f t="array" ref="W445">IFERROR(INDEX($I$9:$I$54,MATCH($E445,$A$9:$A$54,0),0),"N/A")</f>
        <v>N/A</v>
      </c>
      <c r="X445" s="147" t="str" cm="1">
        <f t="array" ref="X445">IFERROR(INDEX($J$9:$J$54,MATCH($E445,$A$9:$A$54,0),0),"N/A")</f>
        <v>N/A</v>
      </c>
      <c r="Y445" s="152" t="str">
        <f t="shared" si="50"/>
        <v>N/A</v>
      </c>
      <c r="Z445" s="153" t="str">
        <f t="shared" si="51"/>
        <v>N/A</v>
      </c>
      <c r="AA445" s="70" t="str">
        <f>IFERROR(VLOOKUP('Input 1 - Schedule 1'!N392,'Input 1 - Schedule 1'!$I$7:$L$1009,4,FALSE),"")</f>
        <v/>
      </c>
      <c r="AB445" s="70"/>
      <c r="AS445" s="84" t="s">
        <v>20</v>
      </c>
    </row>
    <row r="446" spans="1:45" x14ac:dyDescent="0.3">
      <c r="A446" s="93">
        <f t="shared" si="56"/>
        <v>384</v>
      </c>
      <c r="B446" s="145">
        <f>'Input 2 - Inventory'!C391</f>
        <v>0</v>
      </c>
      <c r="C446" s="146">
        <f>'Input 1 - Schedule 1'!G393</f>
        <v>0</v>
      </c>
      <c r="D446" s="146" t="str">
        <f>IF(OR(LEFT(E446,5)= "Asset",LEFT(E446,5)="Other"),"N/A",'Input 1 - Schedule 1'!G393 &amp; " (Ins/Bank)")</f>
        <v>0 (Ins/Bank)</v>
      </c>
      <c r="E446" s="147">
        <f>'Input 2 - Inventory'!F391</f>
        <v>0</v>
      </c>
      <c r="F446" s="148" t="str">
        <f>'Input 2 - Inventory'!W391</f>
        <v/>
      </c>
      <c r="G446" s="148">
        <f>'Input 2 - Inventory'!R391</f>
        <v>0</v>
      </c>
      <c r="H446" s="148">
        <f>'Input 2 - Inventory'!AH391</f>
        <v>0</v>
      </c>
      <c r="I446" s="149">
        <f>'Input 2 - Inventory'!L391</f>
        <v>0</v>
      </c>
      <c r="J446" s="150">
        <f>'Input 2 - Inventory'!AB391</f>
        <v>0</v>
      </c>
      <c r="K446" s="147" t="str" cm="1">
        <f t="array" ref="K446">IFERROR(INDEX($C$9:$C$54,MATCH($E446,$A$9:$A$54,0),0),"N/A")</f>
        <v>N/A</v>
      </c>
      <c r="L446" s="151" t="str" cm="1">
        <f t="array" ref="L446">IFERROR(INDEX($D$9:$D$54,MATCH($E446,$A$9:$A$54,0),0),"N/A")</f>
        <v>N/A</v>
      </c>
      <c r="M446" s="152" t="str">
        <f t="shared" si="52"/>
        <v>N/A</v>
      </c>
      <c r="N446" s="153" t="str">
        <f t="shared" si="53"/>
        <v>N/A</v>
      </c>
      <c r="O446" s="147" t="str" cm="1">
        <f t="array" ref="O446">IFERROR(INDEX($E$9:$E$54,MATCH($E446,$A$9:$A$54,0),0),"N/A")</f>
        <v>N/A</v>
      </c>
      <c r="P446" s="151" t="str" cm="1">
        <f t="array" ref="P446">IFERROR(INDEX($F$9:$F$54,MATCH($E446,$A$9:$A$54,0),0),"N/A")</f>
        <v>N/A</v>
      </c>
      <c r="Q446" s="152" t="str">
        <f t="shared" si="54"/>
        <v>N/A</v>
      </c>
      <c r="R446" s="153" t="str">
        <f t="shared" si="55"/>
        <v>N/A</v>
      </c>
      <c r="S446" s="147" t="str" cm="1">
        <f t="array" ref="S446">IFERROR(INDEX($G$9:$G$54,MATCH($E446,$A$9:$A$54,0),0),"N/A")</f>
        <v>N/A</v>
      </c>
      <c r="T446" s="151" t="str" cm="1">
        <f t="array" ref="T446">IFERROR(INDEX($H$9:$H$54,MATCH($E446,$A$9:$A$54,0),0),"N/A")</f>
        <v>N/A</v>
      </c>
      <c r="U446" s="152" t="str">
        <f t="shared" ref="U446:U509" si="57">IF(T446="N/A","N/A",MAX(0,IF(OR(S446="XS Scalar",S446="Pure Scalar"),$H446*T446,IF(S446="Carrying Value",T446*$G446,$F446*T446))))</f>
        <v>N/A</v>
      </c>
      <c r="V446" s="153" t="str">
        <f t="shared" ref="V446:V509" si="58">IF(T446="N/A","N/A",IF(S446="XS Scalar",$G446-($H446-U446),$G446))</f>
        <v>N/A</v>
      </c>
      <c r="W446" s="147" t="str" cm="1">
        <f t="array" ref="W446">IFERROR(INDEX($I$9:$I$54,MATCH($E446,$A$9:$A$54,0),0),"N/A")</f>
        <v>N/A</v>
      </c>
      <c r="X446" s="147" t="str" cm="1">
        <f t="array" ref="X446">IFERROR(INDEX($J$9:$J$54,MATCH($E446,$A$9:$A$54,0),0),"N/A")</f>
        <v>N/A</v>
      </c>
      <c r="Y446" s="152" t="str">
        <f t="shared" ref="Y446:Y509" si="59">IF(X446="N/A","N/A",MAX(0,IF(OR(W446="XS Scalar",W446="Pure Scalar"),$H446*X446,IF(W446="Carrying Value",X446*$G446,$F446*X446))))</f>
        <v>N/A</v>
      </c>
      <c r="Z446" s="153" t="str">
        <f t="shared" ref="Z446:Z509" si="60">IF(X446="N/A","N/A",IF(W446="XS Scalar",$G446-($H446-Y446),$G446))</f>
        <v>N/A</v>
      </c>
      <c r="AA446" s="70" t="str">
        <f>IFERROR(VLOOKUP('Input 1 - Schedule 1'!N393,'Input 1 - Schedule 1'!$I$7:$L$1009,4,FALSE),"")</f>
        <v/>
      </c>
      <c r="AB446" s="70"/>
      <c r="AS446" s="84" t="s">
        <v>20</v>
      </c>
    </row>
    <row r="447" spans="1:45" x14ac:dyDescent="0.3">
      <c r="A447" s="93">
        <f t="shared" si="56"/>
        <v>385</v>
      </c>
      <c r="B447" s="145">
        <f>'Input 2 - Inventory'!C392</f>
        <v>0</v>
      </c>
      <c r="C447" s="146">
        <f>'Input 1 - Schedule 1'!G394</f>
        <v>0</v>
      </c>
      <c r="D447" s="146" t="str">
        <f>IF(OR(LEFT(E447,5)= "Asset",LEFT(E447,5)="Other"),"N/A",'Input 1 - Schedule 1'!G394 &amp; " (Ins/Bank)")</f>
        <v>0 (Ins/Bank)</v>
      </c>
      <c r="E447" s="147">
        <f>'Input 2 - Inventory'!F392</f>
        <v>0</v>
      </c>
      <c r="F447" s="148" t="str">
        <f>'Input 2 - Inventory'!W392</f>
        <v/>
      </c>
      <c r="G447" s="148">
        <f>'Input 2 - Inventory'!R392</f>
        <v>0</v>
      </c>
      <c r="H447" s="148">
        <f>'Input 2 - Inventory'!AH392</f>
        <v>0</v>
      </c>
      <c r="I447" s="149">
        <f>'Input 2 - Inventory'!L392</f>
        <v>0</v>
      </c>
      <c r="J447" s="150">
        <f>'Input 2 - Inventory'!AB392</f>
        <v>0</v>
      </c>
      <c r="K447" s="147" t="str" cm="1">
        <f t="array" ref="K447">IFERROR(INDEX($C$9:$C$54,MATCH($E447,$A$9:$A$54,0),0),"N/A")</f>
        <v>N/A</v>
      </c>
      <c r="L447" s="151" t="str" cm="1">
        <f t="array" ref="L447">IFERROR(INDEX($D$9:$D$54,MATCH($E447,$A$9:$A$54,0),0),"N/A")</f>
        <v>N/A</v>
      </c>
      <c r="M447" s="152" t="str">
        <f t="shared" si="52"/>
        <v>N/A</v>
      </c>
      <c r="N447" s="153" t="str">
        <f t="shared" si="53"/>
        <v>N/A</v>
      </c>
      <c r="O447" s="147" t="str" cm="1">
        <f t="array" ref="O447">IFERROR(INDEX($E$9:$E$54,MATCH($E447,$A$9:$A$54,0),0),"N/A")</f>
        <v>N/A</v>
      </c>
      <c r="P447" s="151" t="str" cm="1">
        <f t="array" ref="P447">IFERROR(INDEX($F$9:$F$54,MATCH($E447,$A$9:$A$54,0),0),"N/A")</f>
        <v>N/A</v>
      </c>
      <c r="Q447" s="152" t="str">
        <f t="shared" si="54"/>
        <v>N/A</v>
      </c>
      <c r="R447" s="153" t="str">
        <f t="shared" si="55"/>
        <v>N/A</v>
      </c>
      <c r="S447" s="147" t="str" cm="1">
        <f t="array" ref="S447">IFERROR(INDEX($G$9:$G$54,MATCH($E447,$A$9:$A$54,0),0),"N/A")</f>
        <v>N/A</v>
      </c>
      <c r="T447" s="151" t="str" cm="1">
        <f t="array" ref="T447">IFERROR(INDEX($H$9:$H$54,MATCH($E447,$A$9:$A$54,0),0),"N/A")</f>
        <v>N/A</v>
      </c>
      <c r="U447" s="152" t="str">
        <f t="shared" si="57"/>
        <v>N/A</v>
      </c>
      <c r="V447" s="153" t="str">
        <f t="shared" si="58"/>
        <v>N/A</v>
      </c>
      <c r="W447" s="147" t="str" cm="1">
        <f t="array" ref="W447">IFERROR(INDEX($I$9:$I$54,MATCH($E447,$A$9:$A$54,0),0),"N/A")</f>
        <v>N/A</v>
      </c>
      <c r="X447" s="147" t="str" cm="1">
        <f t="array" ref="X447">IFERROR(INDEX($J$9:$J$54,MATCH($E447,$A$9:$A$54,0),0),"N/A")</f>
        <v>N/A</v>
      </c>
      <c r="Y447" s="152" t="str">
        <f t="shared" si="59"/>
        <v>N/A</v>
      </c>
      <c r="Z447" s="153" t="str">
        <f t="shared" si="60"/>
        <v>N/A</v>
      </c>
      <c r="AA447" s="70" t="str">
        <f>IFERROR(VLOOKUP('Input 1 - Schedule 1'!N394,'Input 1 - Schedule 1'!$I$7:$L$1009,4,FALSE),"")</f>
        <v/>
      </c>
      <c r="AB447" s="70"/>
      <c r="AS447" s="84" t="s">
        <v>20</v>
      </c>
    </row>
    <row r="448" spans="1:45" x14ac:dyDescent="0.3">
      <c r="A448" s="93">
        <f t="shared" si="56"/>
        <v>386</v>
      </c>
      <c r="B448" s="145">
        <f>'Input 2 - Inventory'!C393</f>
        <v>0</v>
      </c>
      <c r="C448" s="146">
        <f>'Input 1 - Schedule 1'!G395</f>
        <v>0</v>
      </c>
      <c r="D448" s="146" t="str">
        <f>IF(OR(LEFT(E448,5)= "Asset",LEFT(E448,5)="Other"),"N/A",'Input 1 - Schedule 1'!G395 &amp; " (Ins/Bank)")</f>
        <v>0 (Ins/Bank)</v>
      </c>
      <c r="E448" s="147">
        <f>'Input 2 - Inventory'!F393</f>
        <v>0</v>
      </c>
      <c r="F448" s="148" t="str">
        <f>'Input 2 - Inventory'!W393</f>
        <v/>
      </c>
      <c r="G448" s="148">
        <f>'Input 2 - Inventory'!R393</f>
        <v>0</v>
      </c>
      <c r="H448" s="148">
        <f>'Input 2 - Inventory'!AH393</f>
        <v>0</v>
      </c>
      <c r="I448" s="149">
        <f>'Input 2 - Inventory'!L393</f>
        <v>0</v>
      </c>
      <c r="J448" s="150">
        <f>'Input 2 - Inventory'!AB393</f>
        <v>0</v>
      </c>
      <c r="K448" s="147" t="str" cm="1">
        <f t="array" ref="K448">IFERROR(INDEX($C$9:$C$54,MATCH($E448,$A$9:$A$54,0),0),"N/A")</f>
        <v>N/A</v>
      </c>
      <c r="L448" s="151" t="str" cm="1">
        <f t="array" ref="L448">IFERROR(INDEX($D$9:$D$54,MATCH($E448,$A$9:$A$54,0),0),"N/A")</f>
        <v>N/A</v>
      </c>
      <c r="M448" s="152" t="str">
        <f t="shared" si="52"/>
        <v>N/A</v>
      </c>
      <c r="N448" s="153" t="str">
        <f t="shared" si="53"/>
        <v>N/A</v>
      </c>
      <c r="O448" s="147" t="str" cm="1">
        <f t="array" ref="O448">IFERROR(INDEX($E$9:$E$54,MATCH($E448,$A$9:$A$54,0),0),"N/A")</f>
        <v>N/A</v>
      </c>
      <c r="P448" s="151" t="str" cm="1">
        <f t="array" ref="P448">IFERROR(INDEX($F$9:$F$54,MATCH($E448,$A$9:$A$54,0),0),"N/A")</f>
        <v>N/A</v>
      </c>
      <c r="Q448" s="152" t="str">
        <f t="shared" si="54"/>
        <v>N/A</v>
      </c>
      <c r="R448" s="153" t="str">
        <f t="shared" si="55"/>
        <v>N/A</v>
      </c>
      <c r="S448" s="147" t="str" cm="1">
        <f t="array" ref="S448">IFERROR(INDEX($G$9:$G$54,MATCH($E448,$A$9:$A$54,0),0),"N/A")</f>
        <v>N/A</v>
      </c>
      <c r="T448" s="151" t="str" cm="1">
        <f t="array" ref="T448">IFERROR(INDEX($H$9:$H$54,MATCH($E448,$A$9:$A$54,0),0),"N/A")</f>
        <v>N/A</v>
      </c>
      <c r="U448" s="152" t="str">
        <f t="shared" si="57"/>
        <v>N/A</v>
      </c>
      <c r="V448" s="153" t="str">
        <f t="shared" si="58"/>
        <v>N/A</v>
      </c>
      <c r="W448" s="147" t="str" cm="1">
        <f t="array" ref="W448">IFERROR(INDEX($I$9:$I$54,MATCH($E448,$A$9:$A$54,0),0),"N/A")</f>
        <v>N/A</v>
      </c>
      <c r="X448" s="147" t="str" cm="1">
        <f t="array" ref="X448">IFERROR(INDEX($J$9:$J$54,MATCH($E448,$A$9:$A$54,0),0),"N/A")</f>
        <v>N/A</v>
      </c>
      <c r="Y448" s="152" t="str">
        <f t="shared" si="59"/>
        <v>N/A</v>
      </c>
      <c r="Z448" s="153" t="str">
        <f t="shared" si="60"/>
        <v>N/A</v>
      </c>
      <c r="AA448" s="70" t="str">
        <f>IFERROR(VLOOKUP('Input 1 - Schedule 1'!N395,'Input 1 - Schedule 1'!$I$7:$L$1009,4,FALSE),"")</f>
        <v/>
      </c>
      <c r="AB448" s="70"/>
      <c r="AS448" s="84" t="s">
        <v>20</v>
      </c>
    </row>
    <row r="449" spans="1:45" x14ac:dyDescent="0.3">
      <c r="A449" s="93">
        <f t="shared" si="56"/>
        <v>387</v>
      </c>
      <c r="B449" s="145">
        <f>'Input 2 - Inventory'!C394</f>
        <v>0</v>
      </c>
      <c r="C449" s="146">
        <f>'Input 1 - Schedule 1'!G396</f>
        <v>0</v>
      </c>
      <c r="D449" s="146" t="str">
        <f>IF(OR(LEFT(E449,5)= "Asset",LEFT(E449,5)="Other"),"N/A",'Input 1 - Schedule 1'!G396 &amp; " (Ins/Bank)")</f>
        <v>0 (Ins/Bank)</v>
      </c>
      <c r="E449" s="147">
        <f>'Input 2 - Inventory'!F394</f>
        <v>0</v>
      </c>
      <c r="F449" s="148" t="str">
        <f>'Input 2 - Inventory'!W394</f>
        <v/>
      </c>
      <c r="G449" s="148">
        <f>'Input 2 - Inventory'!R394</f>
        <v>0</v>
      </c>
      <c r="H449" s="148">
        <f>'Input 2 - Inventory'!AH394</f>
        <v>0</v>
      </c>
      <c r="I449" s="149">
        <f>'Input 2 - Inventory'!L394</f>
        <v>0</v>
      </c>
      <c r="J449" s="150">
        <f>'Input 2 - Inventory'!AB394</f>
        <v>0</v>
      </c>
      <c r="K449" s="147" t="str" cm="1">
        <f t="array" ref="K449">IFERROR(INDEX($C$9:$C$54,MATCH($E449,$A$9:$A$54,0),0),"N/A")</f>
        <v>N/A</v>
      </c>
      <c r="L449" s="151" t="str" cm="1">
        <f t="array" ref="L449">IFERROR(INDEX($D$9:$D$54,MATCH($E449,$A$9:$A$54,0),0),"N/A")</f>
        <v>N/A</v>
      </c>
      <c r="M449" s="152" t="str">
        <f t="shared" si="52"/>
        <v>N/A</v>
      </c>
      <c r="N449" s="153" t="str">
        <f t="shared" si="53"/>
        <v>N/A</v>
      </c>
      <c r="O449" s="147" t="str" cm="1">
        <f t="array" ref="O449">IFERROR(INDEX($E$9:$E$54,MATCH($E449,$A$9:$A$54,0),0),"N/A")</f>
        <v>N/A</v>
      </c>
      <c r="P449" s="151" t="str" cm="1">
        <f t="array" ref="P449">IFERROR(INDEX($F$9:$F$54,MATCH($E449,$A$9:$A$54,0),0),"N/A")</f>
        <v>N/A</v>
      </c>
      <c r="Q449" s="152" t="str">
        <f t="shared" si="54"/>
        <v>N/A</v>
      </c>
      <c r="R449" s="153" t="str">
        <f t="shared" si="55"/>
        <v>N/A</v>
      </c>
      <c r="S449" s="147" t="str" cm="1">
        <f t="array" ref="S449">IFERROR(INDEX($G$9:$G$54,MATCH($E449,$A$9:$A$54,0),0),"N/A")</f>
        <v>N/A</v>
      </c>
      <c r="T449" s="151" t="str" cm="1">
        <f t="array" ref="T449">IFERROR(INDEX($H$9:$H$54,MATCH($E449,$A$9:$A$54,0),0),"N/A")</f>
        <v>N/A</v>
      </c>
      <c r="U449" s="152" t="str">
        <f t="shared" si="57"/>
        <v>N/A</v>
      </c>
      <c r="V449" s="153" t="str">
        <f t="shared" si="58"/>
        <v>N/A</v>
      </c>
      <c r="W449" s="147" t="str" cm="1">
        <f t="array" ref="W449">IFERROR(INDEX($I$9:$I$54,MATCH($E449,$A$9:$A$54,0),0),"N/A")</f>
        <v>N/A</v>
      </c>
      <c r="X449" s="147" t="str" cm="1">
        <f t="array" ref="X449">IFERROR(INDEX($J$9:$J$54,MATCH($E449,$A$9:$A$54,0),0),"N/A")</f>
        <v>N/A</v>
      </c>
      <c r="Y449" s="152" t="str">
        <f t="shared" si="59"/>
        <v>N/A</v>
      </c>
      <c r="Z449" s="153" t="str">
        <f t="shared" si="60"/>
        <v>N/A</v>
      </c>
      <c r="AA449" s="70" t="str">
        <f>IFERROR(VLOOKUP('Input 1 - Schedule 1'!N396,'Input 1 - Schedule 1'!$I$7:$L$1009,4,FALSE),"")</f>
        <v/>
      </c>
      <c r="AB449" s="70"/>
      <c r="AS449" s="84" t="s">
        <v>20</v>
      </c>
    </row>
    <row r="450" spans="1:45" x14ac:dyDescent="0.3">
      <c r="A450" s="93">
        <f t="shared" si="56"/>
        <v>388</v>
      </c>
      <c r="B450" s="145">
        <f>'Input 2 - Inventory'!C395</f>
        <v>0</v>
      </c>
      <c r="C450" s="146">
        <f>'Input 1 - Schedule 1'!G397</f>
        <v>0</v>
      </c>
      <c r="D450" s="146" t="str">
        <f>IF(OR(LEFT(E450,5)= "Asset",LEFT(E450,5)="Other"),"N/A",'Input 1 - Schedule 1'!G397 &amp; " (Ins/Bank)")</f>
        <v>0 (Ins/Bank)</v>
      </c>
      <c r="E450" s="147">
        <f>'Input 2 - Inventory'!F395</f>
        <v>0</v>
      </c>
      <c r="F450" s="148" t="str">
        <f>'Input 2 - Inventory'!W395</f>
        <v/>
      </c>
      <c r="G450" s="148">
        <f>'Input 2 - Inventory'!R395</f>
        <v>0</v>
      </c>
      <c r="H450" s="148">
        <f>'Input 2 - Inventory'!AH395</f>
        <v>0</v>
      </c>
      <c r="I450" s="149">
        <f>'Input 2 - Inventory'!L395</f>
        <v>0</v>
      </c>
      <c r="J450" s="150">
        <f>'Input 2 - Inventory'!AB395</f>
        <v>0</v>
      </c>
      <c r="K450" s="147" t="str" cm="1">
        <f t="array" ref="K450">IFERROR(INDEX($C$9:$C$54,MATCH($E450,$A$9:$A$54,0),0),"N/A")</f>
        <v>N/A</v>
      </c>
      <c r="L450" s="151" t="str" cm="1">
        <f t="array" ref="L450">IFERROR(INDEX($D$9:$D$54,MATCH($E450,$A$9:$A$54,0),0),"N/A")</f>
        <v>N/A</v>
      </c>
      <c r="M450" s="152" t="str">
        <f t="shared" ref="M450:M513" si="61">IF(L450="N/A","N/A",MAX(0,IF(OR(K450="XS Scalar",K450="Pure Scalar"),$H450*L450,IF(K450="Carrying Value",L450*$G450,$F450*L450))))</f>
        <v>N/A</v>
      </c>
      <c r="N450" s="153" t="str">
        <f t="shared" ref="N450:N513" si="62">IF(L450="N/A","N/A",IF(K450="XS Scalar",$G450-($H450-M450),$G450))</f>
        <v>N/A</v>
      </c>
      <c r="O450" s="147" t="str" cm="1">
        <f t="array" ref="O450">IFERROR(INDEX($E$9:$E$54,MATCH($E450,$A$9:$A$54,0),0),"N/A")</f>
        <v>N/A</v>
      </c>
      <c r="P450" s="151" t="str" cm="1">
        <f t="array" ref="P450">IFERROR(INDEX($F$9:$F$54,MATCH($E450,$A$9:$A$54,0),0),"N/A")</f>
        <v>N/A</v>
      </c>
      <c r="Q450" s="152" t="str">
        <f t="shared" ref="Q450:Q513" si="63">IF(P450="N/A","N/A",MAX(0,IF(OR(O450="XS Scalar",O450="Pure Scalar"),$H450*P450,IF(O450="Carrying Value",P450*$G450,$F450*P450))))</f>
        <v>N/A</v>
      </c>
      <c r="R450" s="153" t="str">
        <f t="shared" ref="R450:R513" si="64">IF(P450="N/A","N/A",IF(O450="XS Scalar",$G450-($H450-Q450),$G450))</f>
        <v>N/A</v>
      </c>
      <c r="S450" s="147" t="str" cm="1">
        <f t="array" ref="S450">IFERROR(INDEX($G$9:$G$54,MATCH($E450,$A$9:$A$54,0),0),"N/A")</f>
        <v>N/A</v>
      </c>
      <c r="T450" s="151" t="str" cm="1">
        <f t="array" ref="T450">IFERROR(INDEX($H$9:$H$54,MATCH($E450,$A$9:$A$54,0),0),"N/A")</f>
        <v>N/A</v>
      </c>
      <c r="U450" s="152" t="str">
        <f t="shared" si="57"/>
        <v>N/A</v>
      </c>
      <c r="V450" s="153" t="str">
        <f t="shared" si="58"/>
        <v>N/A</v>
      </c>
      <c r="W450" s="147" t="str" cm="1">
        <f t="array" ref="W450">IFERROR(INDEX($I$9:$I$54,MATCH($E450,$A$9:$A$54,0),0),"N/A")</f>
        <v>N/A</v>
      </c>
      <c r="X450" s="147" t="str" cm="1">
        <f t="array" ref="X450">IFERROR(INDEX($J$9:$J$54,MATCH($E450,$A$9:$A$54,0),0),"N/A")</f>
        <v>N/A</v>
      </c>
      <c r="Y450" s="152" t="str">
        <f t="shared" si="59"/>
        <v>N/A</v>
      </c>
      <c r="Z450" s="153" t="str">
        <f t="shared" si="60"/>
        <v>N/A</v>
      </c>
      <c r="AA450" s="70" t="str">
        <f>IFERROR(VLOOKUP('Input 1 - Schedule 1'!N397,'Input 1 - Schedule 1'!$I$7:$L$1009,4,FALSE),"")</f>
        <v/>
      </c>
      <c r="AB450" s="70"/>
      <c r="AS450" s="84" t="s">
        <v>20</v>
      </c>
    </row>
    <row r="451" spans="1:45" x14ac:dyDescent="0.3">
      <c r="A451" s="93">
        <f t="shared" ref="A451:A514" si="65">A450+1</f>
        <v>389</v>
      </c>
      <c r="B451" s="145">
        <f>'Input 2 - Inventory'!C396</f>
        <v>0</v>
      </c>
      <c r="C451" s="146">
        <f>'Input 1 - Schedule 1'!G398</f>
        <v>0</v>
      </c>
      <c r="D451" s="146" t="str">
        <f>IF(OR(LEFT(E451,5)= "Asset",LEFT(E451,5)="Other"),"N/A",'Input 1 - Schedule 1'!G398 &amp; " (Ins/Bank)")</f>
        <v>0 (Ins/Bank)</v>
      </c>
      <c r="E451" s="147">
        <f>'Input 2 - Inventory'!F396</f>
        <v>0</v>
      </c>
      <c r="F451" s="148" t="str">
        <f>'Input 2 - Inventory'!W396</f>
        <v/>
      </c>
      <c r="G451" s="148">
        <f>'Input 2 - Inventory'!R396</f>
        <v>0</v>
      </c>
      <c r="H451" s="148">
        <f>'Input 2 - Inventory'!AH396</f>
        <v>0</v>
      </c>
      <c r="I451" s="149">
        <f>'Input 2 - Inventory'!L396</f>
        <v>0</v>
      </c>
      <c r="J451" s="150">
        <f>'Input 2 - Inventory'!AB396</f>
        <v>0</v>
      </c>
      <c r="K451" s="147" t="str" cm="1">
        <f t="array" ref="K451">IFERROR(INDEX($C$9:$C$54,MATCH($E451,$A$9:$A$54,0),0),"N/A")</f>
        <v>N/A</v>
      </c>
      <c r="L451" s="151" t="str" cm="1">
        <f t="array" ref="L451">IFERROR(INDEX($D$9:$D$54,MATCH($E451,$A$9:$A$54,0),0),"N/A")</f>
        <v>N/A</v>
      </c>
      <c r="M451" s="152" t="str">
        <f t="shared" si="61"/>
        <v>N/A</v>
      </c>
      <c r="N451" s="153" t="str">
        <f t="shared" si="62"/>
        <v>N/A</v>
      </c>
      <c r="O451" s="147" t="str" cm="1">
        <f t="array" ref="O451">IFERROR(INDEX($E$9:$E$54,MATCH($E451,$A$9:$A$54,0),0),"N/A")</f>
        <v>N/A</v>
      </c>
      <c r="P451" s="151" t="str" cm="1">
        <f t="array" ref="P451">IFERROR(INDEX($F$9:$F$54,MATCH($E451,$A$9:$A$54,0),0),"N/A")</f>
        <v>N/A</v>
      </c>
      <c r="Q451" s="152" t="str">
        <f t="shared" si="63"/>
        <v>N/A</v>
      </c>
      <c r="R451" s="153" t="str">
        <f t="shared" si="64"/>
        <v>N/A</v>
      </c>
      <c r="S451" s="147" t="str" cm="1">
        <f t="array" ref="S451">IFERROR(INDEX($G$9:$G$54,MATCH($E451,$A$9:$A$54,0),0),"N/A")</f>
        <v>N/A</v>
      </c>
      <c r="T451" s="151" t="str" cm="1">
        <f t="array" ref="T451">IFERROR(INDEX($H$9:$H$54,MATCH($E451,$A$9:$A$54,0),0),"N/A")</f>
        <v>N/A</v>
      </c>
      <c r="U451" s="152" t="str">
        <f t="shared" si="57"/>
        <v>N/A</v>
      </c>
      <c r="V451" s="153" t="str">
        <f t="shared" si="58"/>
        <v>N/A</v>
      </c>
      <c r="W451" s="147" t="str" cm="1">
        <f t="array" ref="W451">IFERROR(INDEX($I$9:$I$54,MATCH($E451,$A$9:$A$54,0),0),"N/A")</f>
        <v>N/A</v>
      </c>
      <c r="X451" s="147" t="str" cm="1">
        <f t="array" ref="X451">IFERROR(INDEX($J$9:$J$54,MATCH($E451,$A$9:$A$54,0),0),"N/A")</f>
        <v>N/A</v>
      </c>
      <c r="Y451" s="152" t="str">
        <f t="shared" si="59"/>
        <v>N/A</v>
      </c>
      <c r="Z451" s="153" t="str">
        <f t="shared" si="60"/>
        <v>N/A</v>
      </c>
      <c r="AA451" s="70" t="str">
        <f>IFERROR(VLOOKUP('Input 1 - Schedule 1'!N398,'Input 1 - Schedule 1'!$I$7:$L$1009,4,FALSE),"")</f>
        <v/>
      </c>
      <c r="AB451" s="70"/>
      <c r="AS451" s="84" t="s">
        <v>20</v>
      </c>
    </row>
    <row r="452" spans="1:45" x14ac:dyDescent="0.3">
      <c r="A452" s="93">
        <f t="shared" si="65"/>
        <v>390</v>
      </c>
      <c r="B452" s="145">
        <f>'Input 2 - Inventory'!C397</f>
        <v>0</v>
      </c>
      <c r="C452" s="146">
        <f>'Input 1 - Schedule 1'!G399</f>
        <v>0</v>
      </c>
      <c r="D452" s="146" t="str">
        <f>IF(OR(LEFT(E452,5)= "Asset",LEFT(E452,5)="Other"),"N/A",'Input 1 - Schedule 1'!G399 &amp; " (Ins/Bank)")</f>
        <v>0 (Ins/Bank)</v>
      </c>
      <c r="E452" s="147">
        <f>'Input 2 - Inventory'!F397</f>
        <v>0</v>
      </c>
      <c r="F452" s="148" t="str">
        <f>'Input 2 - Inventory'!W397</f>
        <v/>
      </c>
      <c r="G452" s="148">
        <f>'Input 2 - Inventory'!R397</f>
        <v>0</v>
      </c>
      <c r="H452" s="148">
        <f>'Input 2 - Inventory'!AH397</f>
        <v>0</v>
      </c>
      <c r="I452" s="149">
        <f>'Input 2 - Inventory'!L397</f>
        <v>0</v>
      </c>
      <c r="J452" s="150">
        <f>'Input 2 - Inventory'!AB397</f>
        <v>0</v>
      </c>
      <c r="K452" s="147" t="str" cm="1">
        <f t="array" ref="K452">IFERROR(INDEX($C$9:$C$54,MATCH($E452,$A$9:$A$54,0),0),"N/A")</f>
        <v>N/A</v>
      </c>
      <c r="L452" s="151" t="str" cm="1">
        <f t="array" ref="L452">IFERROR(INDEX($D$9:$D$54,MATCH($E452,$A$9:$A$54,0),0),"N/A")</f>
        <v>N/A</v>
      </c>
      <c r="M452" s="152" t="str">
        <f t="shared" si="61"/>
        <v>N/A</v>
      </c>
      <c r="N452" s="153" t="str">
        <f t="shared" si="62"/>
        <v>N/A</v>
      </c>
      <c r="O452" s="147" t="str" cm="1">
        <f t="array" ref="O452">IFERROR(INDEX($E$9:$E$54,MATCH($E452,$A$9:$A$54,0),0),"N/A")</f>
        <v>N/A</v>
      </c>
      <c r="P452" s="151" t="str" cm="1">
        <f t="array" ref="P452">IFERROR(INDEX($F$9:$F$54,MATCH($E452,$A$9:$A$54,0),0),"N/A")</f>
        <v>N/A</v>
      </c>
      <c r="Q452" s="152" t="str">
        <f t="shared" si="63"/>
        <v>N/A</v>
      </c>
      <c r="R452" s="153" t="str">
        <f t="shared" si="64"/>
        <v>N/A</v>
      </c>
      <c r="S452" s="147" t="str" cm="1">
        <f t="array" ref="S452">IFERROR(INDEX($G$9:$G$54,MATCH($E452,$A$9:$A$54,0),0),"N/A")</f>
        <v>N/A</v>
      </c>
      <c r="T452" s="151" t="str" cm="1">
        <f t="array" ref="T452">IFERROR(INDEX($H$9:$H$54,MATCH($E452,$A$9:$A$54,0),0),"N/A")</f>
        <v>N/A</v>
      </c>
      <c r="U452" s="152" t="str">
        <f t="shared" si="57"/>
        <v>N/A</v>
      </c>
      <c r="V452" s="153" t="str">
        <f t="shared" si="58"/>
        <v>N/A</v>
      </c>
      <c r="W452" s="147" t="str" cm="1">
        <f t="array" ref="W452">IFERROR(INDEX($I$9:$I$54,MATCH($E452,$A$9:$A$54,0),0),"N/A")</f>
        <v>N/A</v>
      </c>
      <c r="X452" s="147" t="str" cm="1">
        <f t="array" ref="X452">IFERROR(INDEX($J$9:$J$54,MATCH($E452,$A$9:$A$54,0),0),"N/A")</f>
        <v>N/A</v>
      </c>
      <c r="Y452" s="152" t="str">
        <f t="shared" si="59"/>
        <v>N/A</v>
      </c>
      <c r="Z452" s="153" t="str">
        <f t="shared" si="60"/>
        <v>N/A</v>
      </c>
      <c r="AA452" s="70" t="str">
        <f>IFERROR(VLOOKUP('Input 1 - Schedule 1'!N399,'Input 1 - Schedule 1'!$I$7:$L$1009,4,FALSE),"")</f>
        <v/>
      </c>
      <c r="AB452" s="70"/>
      <c r="AS452" s="84" t="s">
        <v>20</v>
      </c>
    </row>
    <row r="453" spans="1:45" x14ac:dyDescent="0.3">
      <c r="A453" s="93">
        <f t="shared" si="65"/>
        <v>391</v>
      </c>
      <c r="B453" s="145">
        <f>'Input 2 - Inventory'!C398</f>
        <v>0</v>
      </c>
      <c r="C453" s="146">
        <f>'Input 1 - Schedule 1'!G400</f>
        <v>0</v>
      </c>
      <c r="D453" s="146" t="str">
        <f>IF(OR(LEFT(E453,5)= "Asset",LEFT(E453,5)="Other"),"N/A",'Input 1 - Schedule 1'!G400 &amp; " (Ins/Bank)")</f>
        <v>0 (Ins/Bank)</v>
      </c>
      <c r="E453" s="147">
        <f>'Input 2 - Inventory'!F398</f>
        <v>0</v>
      </c>
      <c r="F453" s="148" t="str">
        <f>'Input 2 - Inventory'!W398</f>
        <v/>
      </c>
      <c r="G453" s="148">
        <f>'Input 2 - Inventory'!R398</f>
        <v>0</v>
      </c>
      <c r="H453" s="148">
        <f>'Input 2 - Inventory'!AH398</f>
        <v>0</v>
      </c>
      <c r="I453" s="149">
        <f>'Input 2 - Inventory'!L398</f>
        <v>0</v>
      </c>
      <c r="J453" s="150">
        <f>'Input 2 - Inventory'!AB398</f>
        <v>0</v>
      </c>
      <c r="K453" s="147" t="str" cm="1">
        <f t="array" ref="K453">IFERROR(INDEX($C$9:$C$54,MATCH($E453,$A$9:$A$54,0),0),"N/A")</f>
        <v>N/A</v>
      </c>
      <c r="L453" s="151" t="str" cm="1">
        <f t="array" ref="L453">IFERROR(INDEX($D$9:$D$54,MATCH($E453,$A$9:$A$54,0),0),"N/A")</f>
        <v>N/A</v>
      </c>
      <c r="M453" s="152" t="str">
        <f t="shared" si="61"/>
        <v>N/A</v>
      </c>
      <c r="N453" s="153" t="str">
        <f t="shared" si="62"/>
        <v>N/A</v>
      </c>
      <c r="O453" s="147" t="str" cm="1">
        <f t="array" ref="O453">IFERROR(INDEX($E$9:$E$54,MATCH($E453,$A$9:$A$54,0),0),"N/A")</f>
        <v>N/A</v>
      </c>
      <c r="P453" s="151" t="str" cm="1">
        <f t="array" ref="P453">IFERROR(INDEX($F$9:$F$54,MATCH($E453,$A$9:$A$54,0),0),"N/A")</f>
        <v>N/A</v>
      </c>
      <c r="Q453" s="152" t="str">
        <f t="shared" si="63"/>
        <v>N/A</v>
      </c>
      <c r="R453" s="153" t="str">
        <f t="shared" si="64"/>
        <v>N/A</v>
      </c>
      <c r="S453" s="147" t="str" cm="1">
        <f t="array" ref="S453">IFERROR(INDEX($G$9:$G$54,MATCH($E453,$A$9:$A$54,0),0),"N/A")</f>
        <v>N/A</v>
      </c>
      <c r="T453" s="151" t="str" cm="1">
        <f t="array" ref="T453">IFERROR(INDEX($H$9:$H$54,MATCH($E453,$A$9:$A$54,0),0),"N/A")</f>
        <v>N/A</v>
      </c>
      <c r="U453" s="152" t="str">
        <f t="shared" si="57"/>
        <v>N/A</v>
      </c>
      <c r="V453" s="153" t="str">
        <f t="shared" si="58"/>
        <v>N/A</v>
      </c>
      <c r="W453" s="147" t="str" cm="1">
        <f t="array" ref="W453">IFERROR(INDEX($I$9:$I$54,MATCH($E453,$A$9:$A$54,0),0),"N/A")</f>
        <v>N/A</v>
      </c>
      <c r="X453" s="147" t="str" cm="1">
        <f t="array" ref="X453">IFERROR(INDEX($J$9:$J$54,MATCH($E453,$A$9:$A$54,0),0),"N/A")</f>
        <v>N/A</v>
      </c>
      <c r="Y453" s="152" t="str">
        <f t="shared" si="59"/>
        <v>N/A</v>
      </c>
      <c r="Z453" s="153" t="str">
        <f t="shared" si="60"/>
        <v>N/A</v>
      </c>
      <c r="AA453" s="70" t="str">
        <f>IFERROR(VLOOKUP('Input 1 - Schedule 1'!N400,'Input 1 - Schedule 1'!$I$7:$L$1009,4,FALSE),"")</f>
        <v/>
      </c>
      <c r="AB453" s="70"/>
      <c r="AS453" s="84" t="s">
        <v>20</v>
      </c>
    </row>
    <row r="454" spans="1:45" x14ac:dyDescent="0.3">
      <c r="A454" s="93">
        <f t="shared" si="65"/>
        <v>392</v>
      </c>
      <c r="B454" s="145">
        <f>'Input 2 - Inventory'!C399</f>
        <v>0</v>
      </c>
      <c r="C454" s="146">
        <f>'Input 1 - Schedule 1'!G401</f>
        <v>0</v>
      </c>
      <c r="D454" s="146" t="str">
        <f>IF(OR(LEFT(E454,5)= "Asset",LEFT(E454,5)="Other"),"N/A",'Input 1 - Schedule 1'!G401 &amp; " (Ins/Bank)")</f>
        <v>0 (Ins/Bank)</v>
      </c>
      <c r="E454" s="147">
        <f>'Input 2 - Inventory'!F399</f>
        <v>0</v>
      </c>
      <c r="F454" s="148" t="str">
        <f>'Input 2 - Inventory'!W399</f>
        <v/>
      </c>
      <c r="G454" s="148">
        <f>'Input 2 - Inventory'!R399</f>
        <v>0</v>
      </c>
      <c r="H454" s="148">
        <f>'Input 2 - Inventory'!AH399</f>
        <v>0</v>
      </c>
      <c r="I454" s="149">
        <f>'Input 2 - Inventory'!L399</f>
        <v>0</v>
      </c>
      <c r="J454" s="150">
        <f>'Input 2 - Inventory'!AB399</f>
        <v>0</v>
      </c>
      <c r="K454" s="147" t="str" cm="1">
        <f t="array" ref="K454">IFERROR(INDEX($C$9:$C$54,MATCH($E454,$A$9:$A$54,0),0),"N/A")</f>
        <v>N/A</v>
      </c>
      <c r="L454" s="151" t="str" cm="1">
        <f t="array" ref="L454">IFERROR(INDEX($D$9:$D$54,MATCH($E454,$A$9:$A$54,0),0),"N/A")</f>
        <v>N/A</v>
      </c>
      <c r="M454" s="152" t="str">
        <f t="shared" si="61"/>
        <v>N/A</v>
      </c>
      <c r="N454" s="153" t="str">
        <f t="shared" si="62"/>
        <v>N/A</v>
      </c>
      <c r="O454" s="147" t="str" cm="1">
        <f t="array" ref="O454">IFERROR(INDEX($E$9:$E$54,MATCH($E454,$A$9:$A$54,0),0),"N/A")</f>
        <v>N/A</v>
      </c>
      <c r="P454" s="151" t="str" cm="1">
        <f t="array" ref="P454">IFERROR(INDEX($F$9:$F$54,MATCH($E454,$A$9:$A$54,0),0),"N/A")</f>
        <v>N/A</v>
      </c>
      <c r="Q454" s="152" t="str">
        <f t="shared" si="63"/>
        <v>N/A</v>
      </c>
      <c r="R454" s="153" t="str">
        <f t="shared" si="64"/>
        <v>N/A</v>
      </c>
      <c r="S454" s="147" t="str" cm="1">
        <f t="array" ref="S454">IFERROR(INDEX($G$9:$G$54,MATCH($E454,$A$9:$A$54,0),0),"N/A")</f>
        <v>N/A</v>
      </c>
      <c r="T454" s="151" t="str" cm="1">
        <f t="array" ref="T454">IFERROR(INDEX($H$9:$H$54,MATCH($E454,$A$9:$A$54,0),0),"N/A")</f>
        <v>N/A</v>
      </c>
      <c r="U454" s="152" t="str">
        <f t="shared" si="57"/>
        <v>N/A</v>
      </c>
      <c r="V454" s="153" t="str">
        <f t="shared" si="58"/>
        <v>N/A</v>
      </c>
      <c r="W454" s="147" t="str" cm="1">
        <f t="array" ref="W454">IFERROR(INDEX($I$9:$I$54,MATCH($E454,$A$9:$A$54,0),0),"N/A")</f>
        <v>N/A</v>
      </c>
      <c r="X454" s="147" t="str" cm="1">
        <f t="array" ref="X454">IFERROR(INDEX($J$9:$J$54,MATCH($E454,$A$9:$A$54,0),0),"N/A")</f>
        <v>N/A</v>
      </c>
      <c r="Y454" s="152" t="str">
        <f t="shared" si="59"/>
        <v>N/A</v>
      </c>
      <c r="Z454" s="153" t="str">
        <f t="shared" si="60"/>
        <v>N/A</v>
      </c>
      <c r="AA454" s="70" t="str">
        <f>IFERROR(VLOOKUP('Input 1 - Schedule 1'!N401,'Input 1 - Schedule 1'!$I$7:$L$1009,4,FALSE),"")</f>
        <v/>
      </c>
      <c r="AB454" s="70"/>
      <c r="AS454" s="84" t="s">
        <v>20</v>
      </c>
    </row>
    <row r="455" spans="1:45" x14ac:dyDescent="0.3">
      <c r="A455" s="93">
        <f t="shared" si="65"/>
        <v>393</v>
      </c>
      <c r="B455" s="145">
        <f>'Input 2 - Inventory'!C400</f>
        <v>0</v>
      </c>
      <c r="C455" s="146">
        <f>'Input 1 - Schedule 1'!G402</f>
        <v>0</v>
      </c>
      <c r="D455" s="146" t="str">
        <f>IF(OR(LEFT(E455,5)= "Asset",LEFT(E455,5)="Other"),"N/A",'Input 1 - Schedule 1'!G402 &amp; " (Ins/Bank)")</f>
        <v>0 (Ins/Bank)</v>
      </c>
      <c r="E455" s="147">
        <f>'Input 2 - Inventory'!F400</f>
        <v>0</v>
      </c>
      <c r="F455" s="148" t="str">
        <f>'Input 2 - Inventory'!W400</f>
        <v/>
      </c>
      <c r="G455" s="148">
        <f>'Input 2 - Inventory'!R400</f>
        <v>0</v>
      </c>
      <c r="H455" s="148">
        <f>'Input 2 - Inventory'!AH400</f>
        <v>0</v>
      </c>
      <c r="I455" s="149">
        <f>'Input 2 - Inventory'!L400</f>
        <v>0</v>
      </c>
      <c r="J455" s="150">
        <f>'Input 2 - Inventory'!AB400</f>
        <v>0</v>
      </c>
      <c r="K455" s="147" t="str" cm="1">
        <f t="array" ref="K455">IFERROR(INDEX($C$9:$C$54,MATCH($E455,$A$9:$A$54,0),0),"N/A")</f>
        <v>N/A</v>
      </c>
      <c r="L455" s="151" t="str" cm="1">
        <f t="array" ref="L455">IFERROR(INDEX($D$9:$D$54,MATCH($E455,$A$9:$A$54,0),0),"N/A")</f>
        <v>N/A</v>
      </c>
      <c r="M455" s="152" t="str">
        <f t="shared" si="61"/>
        <v>N/A</v>
      </c>
      <c r="N455" s="153" t="str">
        <f t="shared" si="62"/>
        <v>N/A</v>
      </c>
      <c r="O455" s="147" t="str" cm="1">
        <f t="array" ref="O455">IFERROR(INDEX($E$9:$E$54,MATCH($E455,$A$9:$A$54,0),0),"N/A")</f>
        <v>N/A</v>
      </c>
      <c r="P455" s="151" t="str" cm="1">
        <f t="array" ref="P455">IFERROR(INDEX($F$9:$F$54,MATCH($E455,$A$9:$A$54,0),0),"N/A")</f>
        <v>N/A</v>
      </c>
      <c r="Q455" s="152" t="str">
        <f t="shared" si="63"/>
        <v>N/A</v>
      </c>
      <c r="R455" s="153" t="str">
        <f t="shared" si="64"/>
        <v>N/A</v>
      </c>
      <c r="S455" s="147" t="str" cm="1">
        <f t="array" ref="S455">IFERROR(INDEX($G$9:$G$54,MATCH($E455,$A$9:$A$54,0),0),"N/A")</f>
        <v>N/A</v>
      </c>
      <c r="T455" s="151" t="str" cm="1">
        <f t="array" ref="T455">IFERROR(INDEX($H$9:$H$54,MATCH($E455,$A$9:$A$54,0),0),"N/A")</f>
        <v>N/A</v>
      </c>
      <c r="U455" s="152" t="str">
        <f t="shared" si="57"/>
        <v>N/A</v>
      </c>
      <c r="V455" s="153" t="str">
        <f t="shared" si="58"/>
        <v>N/A</v>
      </c>
      <c r="W455" s="147" t="str" cm="1">
        <f t="array" ref="W455">IFERROR(INDEX($I$9:$I$54,MATCH($E455,$A$9:$A$54,0),0),"N/A")</f>
        <v>N/A</v>
      </c>
      <c r="X455" s="147" t="str" cm="1">
        <f t="array" ref="X455">IFERROR(INDEX($J$9:$J$54,MATCH($E455,$A$9:$A$54,0),0),"N/A")</f>
        <v>N/A</v>
      </c>
      <c r="Y455" s="152" t="str">
        <f t="shared" si="59"/>
        <v>N/A</v>
      </c>
      <c r="Z455" s="153" t="str">
        <f t="shared" si="60"/>
        <v>N/A</v>
      </c>
      <c r="AA455" s="70" t="str">
        <f>IFERROR(VLOOKUP('Input 1 - Schedule 1'!N402,'Input 1 - Schedule 1'!$I$7:$L$1009,4,FALSE),"")</f>
        <v/>
      </c>
      <c r="AB455" s="70"/>
      <c r="AS455" s="84" t="s">
        <v>20</v>
      </c>
    </row>
    <row r="456" spans="1:45" x14ac:dyDescent="0.3">
      <c r="A456" s="93">
        <f t="shared" si="65"/>
        <v>394</v>
      </c>
      <c r="B456" s="145">
        <f>'Input 2 - Inventory'!C401</f>
        <v>0</v>
      </c>
      <c r="C456" s="146">
        <f>'Input 1 - Schedule 1'!G403</f>
        <v>0</v>
      </c>
      <c r="D456" s="146" t="str">
        <f>IF(OR(LEFT(E456,5)= "Asset",LEFT(E456,5)="Other"),"N/A",'Input 1 - Schedule 1'!G403 &amp; " (Ins/Bank)")</f>
        <v>0 (Ins/Bank)</v>
      </c>
      <c r="E456" s="147">
        <f>'Input 2 - Inventory'!F401</f>
        <v>0</v>
      </c>
      <c r="F456" s="148" t="str">
        <f>'Input 2 - Inventory'!W401</f>
        <v/>
      </c>
      <c r="G456" s="148">
        <f>'Input 2 - Inventory'!R401</f>
        <v>0</v>
      </c>
      <c r="H456" s="148">
        <f>'Input 2 - Inventory'!AH401</f>
        <v>0</v>
      </c>
      <c r="I456" s="149">
        <f>'Input 2 - Inventory'!L401</f>
        <v>0</v>
      </c>
      <c r="J456" s="150">
        <f>'Input 2 - Inventory'!AB401</f>
        <v>0</v>
      </c>
      <c r="K456" s="147" t="str" cm="1">
        <f t="array" ref="K456">IFERROR(INDEX($C$9:$C$54,MATCH($E456,$A$9:$A$54,0),0),"N/A")</f>
        <v>N/A</v>
      </c>
      <c r="L456" s="151" t="str" cm="1">
        <f t="array" ref="L456">IFERROR(INDEX($D$9:$D$54,MATCH($E456,$A$9:$A$54,0),0),"N/A")</f>
        <v>N/A</v>
      </c>
      <c r="M456" s="152" t="str">
        <f t="shared" si="61"/>
        <v>N/A</v>
      </c>
      <c r="N456" s="153" t="str">
        <f t="shared" si="62"/>
        <v>N/A</v>
      </c>
      <c r="O456" s="147" t="str" cm="1">
        <f t="array" ref="O456">IFERROR(INDEX($E$9:$E$54,MATCH($E456,$A$9:$A$54,0),0),"N/A")</f>
        <v>N/A</v>
      </c>
      <c r="P456" s="151" t="str" cm="1">
        <f t="array" ref="P456">IFERROR(INDEX($F$9:$F$54,MATCH($E456,$A$9:$A$54,0),0),"N/A")</f>
        <v>N/A</v>
      </c>
      <c r="Q456" s="152" t="str">
        <f t="shared" si="63"/>
        <v>N/A</v>
      </c>
      <c r="R456" s="153" t="str">
        <f t="shared" si="64"/>
        <v>N/A</v>
      </c>
      <c r="S456" s="147" t="str" cm="1">
        <f t="array" ref="S456">IFERROR(INDEX($G$9:$G$54,MATCH($E456,$A$9:$A$54,0),0),"N/A")</f>
        <v>N/A</v>
      </c>
      <c r="T456" s="151" t="str" cm="1">
        <f t="array" ref="T456">IFERROR(INDEX($H$9:$H$54,MATCH($E456,$A$9:$A$54,0),0),"N/A")</f>
        <v>N/A</v>
      </c>
      <c r="U456" s="152" t="str">
        <f t="shared" si="57"/>
        <v>N/A</v>
      </c>
      <c r="V456" s="153" t="str">
        <f t="shared" si="58"/>
        <v>N/A</v>
      </c>
      <c r="W456" s="147" t="str" cm="1">
        <f t="array" ref="W456">IFERROR(INDEX($I$9:$I$54,MATCH($E456,$A$9:$A$54,0),0),"N/A")</f>
        <v>N/A</v>
      </c>
      <c r="X456" s="147" t="str" cm="1">
        <f t="array" ref="X456">IFERROR(INDEX($J$9:$J$54,MATCH($E456,$A$9:$A$54,0),0),"N/A")</f>
        <v>N/A</v>
      </c>
      <c r="Y456" s="152" t="str">
        <f t="shared" si="59"/>
        <v>N/A</v>
      </c>
      <c r="Z456" s="153" t="str">
        <f t="shared" si="60"/>
        <v>N/A</v>
      </c>
      <c r="AA456" s="70" t="str">
        <f>IFERROR(VLOOKUP('Input 1 - Schedule 1'!N403,'Input 1 - Schedule 1'!$I$7:$L$1009,4,FALSE),"")</f>
        <v/>
      </c>
      <c r="AB456" s="70"/>
      <c r="AS456" s="84" t="s">
        <v>20</v>
      </c>
    </row>
    <row r="457" spans="1:45" x14ac:dyDescent="0.3">
      <c r="A457" s="93">
        <f t="shared" si="65"/>
        <v>395</v>
      </c>
      <c r="B457" s="145">
        <f>'Input 2 - Inventory'!C402</f>
        <v>0</v>
      </c>
      <c r="C457" s="146">
        <f>'Input 1 - Schedule 1'!G404</f>
        <v>0</v>
      </c>
      <c r="D457" s="146" t="str">
        <f>IF(OR(LEFT(E457,5)= "Asset",LEFT(E457,5)="Other"),"N/A",'Input 1 - Schedule 1'!G404 &amp; " (Ins/Bank)")</f>
        <v>0 (Ins/Bank)</v>
      </c>
      <c r="E457" s="147">
        <f>'Input 2 - Inventory'!F402</f>
        <v>0</v>
      </c>
      <c r="F457" s="148" t="str">
        <f>'Input 2 - Inventory'!W402</f>
        <v/>
      </c>
      <c r="G457" s="148">
        <f>'Input 2 - Inventory'!R402</f>
        <v>0</v>
      </c>
      <c r="H457" s="148">
        <f>'Input 2 - Inventory'!AH402</f>
        <v>0</v>
      </c>
      <c r="I457" s="149">
        <f>'Input 2 - Inventory'!L402</f>
        <v>0</v>
      </c>
      <c r="J457" s="150">
        <f>'Input 2 - Inventory'!AB402</f>
        <v>0</v>
      </c>
      <c r="K457" s="147" t="str" cm="1">
        <f t="array" ref="K457">IFERROR(INDEX($C$9:$C$54,MATCH($E457,$A$9:$A$54,0),0),"N/A")</f>
        <v>N/A</v>
      </c>
      <c r="L457" s="151" t="str" cm="1">
        <f t="array" ref="L457">IFERROR(INDEX($D$9:$D$54,MATCH($E457,$A$9:$A$54,0),0),"N/A")</f>
        <v>N/A</v>
      </c>
      <c r="M457" s="152" t="str">
        <f t="shared" si="61"/>
        <v>N/A</v>
      </c>
      <c r="N457" s="153" t="str">
        <f t="shared" si="62"/>
        <v>N/A</v>
      </c>
      <c r="O457" s="147" t="str" cm="1">
        <f t="array" ref="O457">IFERROR(INDEX($E$9:$E$54,MATCH($E457,$A$9:$A$54,0),0),"N/A")</f>
        <v>N/A</v>
      </c>
      <c r="P457" s="151" t="str" cm="1">
        <f t="array" ref="P457">IFERROR(INDEX($F$9:$F$54,MATCH($E457,$A$9:$A$54,0),0),"N/A")</f>
        <v>N/A</v>
      </c>
      <c r="Q457" s="152" t="str">
        <f t="shared" si="63"/>
        <v>N/A</v>
      </c>
      <c r="R457" s="153" t="str">
        <f t="shared" si="64"/>
        <v>N/A</v>
      </c>
      <c r="S457" s="147" t="str" cm="1">
        <f t="array" ref="S457">IFERROR(INDEX($G$9:$G$54,MATCH($E457,$A$9:$A$54,0),0),"N/A")</f>
        <v>N/A</v>
      </c>
      <c r="T457" s="151" t="str" cm="1">
        <f t="array" ref="T457">IFERROR(INDEX($H$9:$H$54,MATCH($E457,$A$9:$A$54,0),0),"N/A")</f>
        <v>N/A</v>
      </c>
      <c r="U457" s="152" t="str">
        <f t="shared" si="57"/>
        <v>N/A</v>
      </c>
      <c r="V457" s="153" t="str">
        <f t="shared" si="58"/>
        <v>N/A</v>
      </c>
      <c r="W457" s="147" t="str" cm="1">
        <f t="array" ref="W457">IFERROR(INDEX($I$9:$I$54,MATCH($E457,$A$9:$A$54,0),0),"N/A")</f>
        <v>N/A</v>
      </c>
      <c r="X457" s="147" t="str" cm="1">
        <f t="array" ref="X457">IFERROR(INDEX($J$9:$J$54,MATCH($E457,$A$9:$A$54,0),0),"N/A")</f>
        <v>N/A</v>
      </c>
      <c r="Y457" s="152" t="str">
        <f t="shared" si="59"/>
        <v>N/A</v>
      </c>
      <c r="Z457" s="153" t="str">
        <f t="shared" si="60"/>
        <v>N/A</v>
      </c>
      <c r="AA457" s="70" t="str">
        <f>IFERROR(VLOOKUP('Input 1 - Schedule 1'!N404,'Input 1 - Schedule 1'!$I$7:$L$1009,4,FALSE),"")</f>
        <v/>
      </c>
      <c r="AB457" s="70"/>
      <c r="AS457" s="84" t="s">
        <v>20</v>
      </c>
    </row>
    <row r="458" spans="1:45" x14ac:dyDescent="0.3">
      <c r="A458" s="93">
        <f t="shared" si="65"/>
        <v>396</v>
      </c>
      <c r="B458" s="145">
        <f>'Input 2 - Inventory'!C403</f>
        <v>0</v>
      </c>
      <c r="C458" s="146">
        <f>'Input 1 - Schedule 1'!G405</f>
        <v>0</v>
      </c>
      <c r="D458" s="146" t="str">
        <f>IF(OR(LEFT(E458,5)= "Asset",LEFT(E458,5)="Other"),"N/A",'Input 1 - Schedule 1'!G405 &amp; " (Ins/Bank)")</f>
        <v>0 (Ins/Bank)</v>
      </c>
      <c r="E458" s="147">
        <f>'Input 2 - Inventory'!F403</f>
        <v>0</v>
      </c>
      <c r="F458" s="148" t="str">
        <f>'Input 2 - Inventory'!W403</f>
        <v/>
      </c>
      <c r="G458" s="148">
        <f>'Input 2 - Inventory'!R403</f>
        <v>0</v>
      </c>
      <c r="H458" s="148">
        <f>'Input 2 - Inventory'!AH403</f>
        <v>0</v>
      </c>
      <c r="I458" s="149">
        <f>'Input 2 - Inventory'!L403</f>
        <v>0</v>
      </c>
      <c r="J458" s="150">
        <f>'Input 2 - Inventory'!AB403</f>
        <v>0</v>
      </c>
      <c r="K458" s="147" t="str" cm="1">
        <f t="array" ref="K458">IFERROR(INDEX($C$9:$C$54,MATCH($E458,$A$9:$A$54,0),0),"N/A")</f>
        <v>N/A</v>
      </c>
      <c r="L458" s="151" t="str" cm="1">
        <f t="array" ref="L458">IFERROR(INDEX($D$9:$D$54,MATCH($E458,$A$9:$A$54,0),0),"N/A")</f>
        <v>N/A</v>
      </c>
      <c r="M458" s="152" t="str">
        <f t="shared" si="61"/>
        <v>N/A</v>
      </c>
      <c r="N458" s="153" t="str">
        <f t="shared" si="62"/>
        <v>N/A</v>
      </c>
      <c r="O458" s="147" t="str" cm="1">
        <f t="array" ref="O458">IFERROR(INDEX($E$9:$E$54,MATCH($E458,$A$9:$A$54,0),0),"N/A")</f>
        <v>N/A</v>
      </c>
      <c r="P458" s="151" t="str" cm="1">
        <f t="array" ref="P458">IFERROR(INDEX($F$9:$F$54,MATCH($E458,$A$9:$A$54,0),0),"N/A")</f>
        <v>N/A</v>
      </c>
      <c r="Q458" s="152" t="str">
        <f t="shared" si="63"/>
        <v>N/A</v>
      </c>
      <c r="R458" s="153" t="str">
        <f t="shared" si="64"/>
        <v>N/A</v>
      </c>
      <c r="S458" s="147" t="str" cm="1">
        <f t="array" ref="S458">IFERROR(INDEX($G$9:$G$54,MATCH($E458,$A$9:$A$54,0),0),"N/A")</f>
        <v>N/A</v>
      </c>
      <c r="T458" s="151" t="str" cm="1">
        <f t="array" ref="T458">IFERROR(INDEX($H$9:$H$54,MATCH($E458,$A$9:$A$54,0),0),"N/A")</f>
        <v>N/A</v>
      </c>
      <c r="U458" s="152" t="str">
        <f t="shared" si="57"/>
        <v>N/A</v>
      </c>
      <c r="V458" s="153" t="str">
        <f t="shared" si="58"/>
        <v>N/A</v>
      </c>
      <c r="W458" s="147" t="str" cm="1">
        <f t="array" ref="W458">IFERROR(INDEX($I$9:$I$54,MATCH($E458,$A$9:$A$54,0),0),"N/A")</f>
        <v>N/A</v>
      </c>
      <c r="X458" s="147" t="str" cm="1">
        <f t="array" ref="X458">IFERROR(INDEX($J$9:$J$54,MATCH($E458,$A$9:$A$54,0),0),"N/A")</f>
        <v>N/A</v>
      </c>
      <c r="Y458" s="152" t="str">
        <f t="shared" si="59"/>
        <v>N/A</v>
      </c>
      <c r="Z458" s="153" t="str">
        <f t="shared" si="60"/>
        <v>N/A</v>
      </c>
      <c r="AA458" s="70" t="str">
        <f>IFERROR(VLOOKUP('Input 1 - Schedule 1'!N405,'Input 1 - Schedule 1'!$I$7:$L$1009,4,FALSE),"")</f>
        <v/>
      </c>
      <c r="AB458" s="70"/>
      <c r="AS458" s="84" t="s">
        <v>20</v>
      </c>
    </row>
    <row r="459" spans="1:45" x14ac:dyDescent="0.3">
      <c r="A459" s="93">
        <f t="shared" si="65"/>
        <v>397</v>
      </c>
      <c r="B459" s="145">
        <f>'Input 2 - Inventory'!C404</f>
        <v>0</v>
      </c>
      <c r="C459" s="146">
        <f>'Input 1 - Schedule 1'!G406</f>
        <v>0</v>
      </c>
      <c r="D459" s="146" t="str">
        <f>IF(OR(LEFT(E459,5)= "Asset",LEFT(E459,5)="Other"),"N/A",'Input 1 - Schedule 1'!G406 &amp; " (Ins/Bank)")</f>
        <v>0 (Ins/Bank)</v>
      </c>
      <c r="E459" s="147">
        <f>'Input 2 - Inventory'!F404</f>
        <v>0</v>
      </c>
      <c r="F459" s="148" t="str">
        <f>'Input 2 - Inventory'!W404</f>
        <v/>
      </c>
      <c r="G459" s="148">
        <f>'Input 2 - Inventory'!R404</f>
        <v>0</v>
      </c>
      <c r="H459" s="148">
        <f>'Input 2 - Inventory'!AH404</f>
        <v>0</v>
      </c>
      <c r="I459" s="149">
        <f>'Input 2 - Inventory'!L404</f>
        <v>0</v>
      </c>
      <c r="J459" s="150">
        <f>'Input 2 - Inventory'!AB404</f>
        <v>0</v>
      </c>
      <c r="K459" s="147" t="str" cm="1">
        <f t="array" ref="K459">IFERROR(INDEX($C$9:$C$54,MATCH($E459,$A$9:$A$54,0),0),"N/A")</f>
        <v>N/A</v>
      </c>
      <c r="L459" s="151" t="str" cm="1">
        <f t="array" ref="L459">IFERROR(INDEX($D$9:$D$54,MATCH($E459,$A$9:$A$54,0),0),"N/A")</f>
        <v>N/A</v>
      </c>
      <c r="M459" s="152" t="str">
        <f t="shared" si="61"/>
        <v>N/A</v>
      </c>
      <c r="N459" s="153" t="str">
        <f t="shared" si="62"/>
        <v>N/A</v>
      </c>
      <c r="O459" s="147" t="str" cm="1">
        <f t="array" ref="O459">IFERROR(INDEX($E$9:$E$54,MATCH($E459,$A$9:$A$54,0),0),"N/A")</f>
        <v>N/A</v>
      </c>
      <c r="P459" s="151" t="str" cm="1">
        <f t="array" ref="P459">IFERROR(INDEX($F$9:$F$54,MATCH($E459,$A$9:$A$54,0),0),"N/A")</f>
        <v>N/A</v>
      </c>
      <c r="Q459" s="152" t="str">
        <f t="shared" si="63"/>
        <v>N/A</v>
      </c>
      <c r="R459" s="153" t="str">
        <f t="shared" si="64"/>
        <v>N/A</v>
      </c>
      <c r="S459" s="147" t="str" cm="1">
        <f t="array" ref="S459">IFERROR(INDEX($G$9:$G$54,MATCH($E459,$A$9:$A$54,0),0),"N/A")</f>
        <v>N/A</v>
      </c>
      <c r="T459" s="151" t="str" cm="1">
        <f t="array" ref="T459">IFERROR(INDEX($H$9:$H$54,MATCH($E459,$A$9:$A$54,0),0),"N/A")</f>
        <v>N/A</v>
      </c>
      <c r="U459" s="152" t="str">
        <f t="shared" si="57"/>
        <v>N/A</v>
      </c>
      <c r="V459" s="153" t="str">
        <f t="shared" si="58"/>
        <v>N/A</v>
      </c>
      <c r="W459" s="147" t="str" cm="1">
        <f t="array" ref="W459">IFERROR(INDEX($I$9:$I$54,MATCH($E459,$A$9:$A$54,0),0),"N/A")</f>
        <v>N/A</v>
      </c>
      <c r="X459" s="147" t="str" cm="1">
        <f t="array" ref="X459">IFERROR(INDEX($J$9:$J$54,MATCH($E459,$A$9:$A$54,0),0),"N/A")</f>
        <v>N/A</v>
      </c>
      <c r="Y459" s="152" t="str">
        <f t="shared" si="59"/>
        <v>N/A</v>
      </c>
      <c r="Z459" s="153" t="str">
        <f t="shared" si="60"/>
        <v>N/A</v>
      </c>
      <c r="AA459" s="70" t="str">
        <f>IFERROR(VLOOKUP('Input 1 - Schedule 1'!N406,'Input 1 - Schedule 1'!$I$7:$L$1009,4,FALSE),"")</f>
        <v/>
      </c>
      <c r="AB459" s="70"/>
      <c r="AS459" s="84" t="s">
        <v>20</v>
      </c>
    </row>
    <row r="460" spans="1:45" x14ac:dyDescent="0.3">
      <c r="A460" s="93">
        <f t="shared" si="65"/>
        <v>398</v>
      </c>
      <c r="B460" s="145">
        <f>'Input 2 - Inventory'!C405</f>
        <v>0</v>
      </c>
      <c r="C460" s="146">
        <f>'Input 1 - Schedule 1'!G407</f>
        <v>0</v>
      </c>
      <c r="D460" s="146" t="str">
        <f>IF(OR(LEFT(E460,5)= "Asset",LEFT(E460,5)="Other"),"N/A",'Input 1 - Schedule 1'!G407 &amp; " (Ins/Bank)")</f>
        <v>0 (Ins/Bank)</v>
      </c>
      <c r="E460" s="147">
        <f>'Input 2 - Inventory'!F405</f>
        <v>0</v>
      </c>
      <c r="F460" s="148" t="str">
        <f>'Input 2 - Inventory'!W405</f>
        <v/>
      </c>
      <c r="G460" s="148">
        <f>'Input 2 - Inventory'!R405</f>
        <v>0</v>
      </c>
      <c r="H460" s="148">
        <f>'Input 2 - Inventory'!AH405</f>
        <v>0</v>
      </c>
      <c r="I460" s="149">
        <f>'Input 2 - Inventory'!L405</f>
        <v>0</v>
      </c>
      <c r="J460" s="150">
        <f>'Input 2 - Inventory'!AB405</f>
        <v>0</v>
      </c>
      <c r="K460" s="147" t="str" cm="1">
        <f t="array" ref="K460">IFERROR(INDEX($C$9:$C$54,MATCH($E460,$A$9:$A$54,0),0),"N/A")</f>
        <v>N/A</v>
      </c>
      <c r="L460" s="151" t="str" cm="1">
        <f t="array" ref="L460">IFERROR(INDEX($D$9:$D$54,MATCH($E460,$A$9:$A$54,0),0),"N/A")</f>
        <v>N/A</v>
      </c>
      <c r="M460" s="152" t="str">
        <f t="shared" si="61"/>
        <v>N/A</v>
      </c>
      <c r="N460" s="153" t="str">
        <f t="shared" si="62"/>
        <v>N/A</v>
      </c>
      <c r="O460" s="147" t="str" cm="1">
        <f t="array" ref="O460">IFERROR(INDEX($E$9:$E$54,MATCH($E460,$A$9:$A$54,0),0),"N/A")</f>
        <v>N/A</v>
      </c>
      <c r="P460" s="151" t="str" cm="1">
        <f t="array" ref="P460">IFERROR(INDEX($F$9:$F$54,MATCH($E460,$A$9:$A$54,0),0),"N/A")</f>
        <v>N/A</v>
      </c>
      <c r="Q460" s="152" t="str">
        <f t="shared" si="63"/>
        <v>N/A</v>
      </c>
      <c r="R460" s="153" t="str">
        <f t="shared" si="64"/>
        <v>N/A</v>
      </c>
      <c r="S460" s="147" t="str" cm="1">
        <f t="array" ref="S460">IFERROR(INDEX($G$9:$G$54,MATCH($E460,$A$9:$A$54,0),0),"N/A")</f>
        <v>N/A</v>
      </c>
      <c r="T460" s="151" t="str" cm="1">
        <f t="array" ref="T460">IFERROR(INDEX($H$9:$H$54,MATCH($E460,$A$9:$A$54,0),0),"N/A")</f>
        <v>N/A</v>
      </c>
      <c r="U460" s="152" t="str">
        <f t="shared" si="57"/>
        <v>N/A</v>
      </c>
      <c r="V460" s="153" t="str">
        <f t="shared" si="58"/>
        <v>N/A</v>
      </c>
      <c r="W460" s="147" t="str" cm="1">
        <f t="array" ref="W460">IFERROR(INDEX($I$9:$I$54,MATCH($E460,$A$9:$A$54,0),0),"N/A")</f>
        <v>N/A</v>
      </c>
      <c r="X460" s="147" t="str" cm="1">
        <f t="array" ref="X460">IFERROR(INDEX($J$9:$J$54,MATCH($E460,$A$9:$A$54,0),0),"N/A")</f>
        <v>N/A</v>
      </c>
      <c r="Y460" s="152" t="str">
        <f t="shared" si="59"/>
        <v>N/A</v>
      </c>
      <c r="Z460" s="153" t="str">
        <f t="shared" si="60"/>
        <v>N/A</v>
      </c>
      <c r="AA460" s="70" t="str">
        <f>IFERROR(VLOOKUP('Input 1 - Schedule 1'!N407,'Input 1 - Schedule 1'!$I$7:$L$1009,4,FALSE),"")</f>
        <v/>
      </c>
      <c r="AB460" s="70"/>
      <c r="AS460" s="84" t="s">
        <v>20</v>
      </c>
    </row>
    <row r="461" spans="1:45" x14ac:dyDescent="0.3">
      <c r="A461" s="93">
        <f t="shared" si="65"/>
        <v>399</v>
      </c>
      <c r="B461" s="145">
        <f>'Input 2 - Inventory'!C406</f>
        <v>0</v>
      </c>
      <c r="C461" s="146">
        <f>'Input 1 - Schedule 1'!G408</f>
        <v>0</v>
      </c>
      <c r="D461" s="146" t="str">
        <f>IF(OR(LEFT(E461,5)= "Asset",LEFT(E461,5)="Other"),"N/A",'Input 1 - Schedule 1'!G408 &amp; " (Ins/Bank)")</f>
        <v>0 (Ins/Bank)</v>
      </c>
      <c r="E461" s="147">
        <f>'Input 2 - Inventory'!F406</f>
        <v>0</v>
      </c>
      <c r="F461" s="148" t="str">
        <f>'Input 2 - Inventory'!W406</f>
        <v/>
      </c>
      <c r="G461" s="148">
        <f>'Input 2 - Inventory'!R406</f>
        <v>0</v>
      </c>
      <c r="H461" s="148">
        <f>'Input 2 - Inventory'!AH406</f>
        <v>0</v>
      </c>
      <c r="I461" s="149">
        <f>'Input 2 - Inventory'!L406</f>
        <v>0</v>
      </c>
      <c r="J461" s="150">
        <f>'Input 2 - Inventory'!AB406</f>
        <v>0</v>
      </c>
      <c r="K461" s="147" t="str" cm="1">
        <f t="array" ref="K461">IFERROR(INDEX($C$9:$C$54,MATCH($E461,$A$9:$A$54,0),0),"N/A")</f>
        <v>N/A</v>
      </c>
      <c r="L461" s="151" t="str" cm="1">
        <f t="array" ref="L461">IFERROR(INDEX($D$9:$D$54,MATCH($E461,$A$9:$A$54,0),0),"N/A")</f>
        <v>N/A</v>
      </c>
      <c r="M461" s="152" t="str">
        <f t="shared" si="61"/>
        <v>N/A</v>
      </c>
      <c r="N461" s="153" t="str">
        <f t="shared" si="62"/>
        <v>N/A</v>
      </c>
      <c r="O461" s="147" t="str" cm="1">
        <f t="array" ref="O461">IFERROR(INDEX($E$9:$E$54,MATCH($E461,$A$9:$A$54,0),0),"N/A")</f>
        <v>N/A</v>
      </c>
      <c r="P461" s="151" t="str" cm="1">
        <f t="array" ref="P461">IFERROR(INDEX($F$9:$F$54,MATCH($E461,$A$9:$A$54,0),0),"N/A")</f>
        <v>N/A</v>
      </c>
      <c r="Q461" s="152" t="str">
        <f t="shared" si="63"/>
        <v>N/A</v>
      </c>
      <c r="R461" s="153" t="str">
        <f t="shared" si="64"/>
        <v>N/A</v>
      </c>
      <c r="S461" s="147" t="str" cm="1">
        <f t="array" ref="S461">IFERROR(INDEX($G$9:$G$54,MATCH($E461,$A$9:$A$54,0),0),"N/A")</f>
        <v>N/A</v>
      </c>
      <c r="T461" s="151" t="str" cm="1">
        <f t="array" ref="T461">IFERROR(INDEX($H$9:$H$54,MATCH($E461,$A$9:$A$54,0),0),"N/A")</f>
        <v>N/A</v>
      </c>
      <c r="U461" s="152" t="str">
        <f t="shared" si="57"/>
        <v>N/A</v>
      </c>
      <c r="V461" s="153" t="str">
        <f t="shared" si="58"/>
        <v>N/A</v>
      </c>
      <c r="W461" s="147" t="str" cm="1">
        <f t="array" ref="W461">IFERROR(INDEX($I$9:$I$54,MATCH($E461,$A$9:$A$54,0),0),"N/A")</f>
        <v>N/A</v>
      </c>
      <c r="X461" s="147" t="str" cm="1">
        <f t="array" ref="X461">IFERROR(INDEX($J$9:$J$54,MATCH($E461,$A$9:$A$54,0),0),"N/A")</f>
        <v>N/A</v>
      </c>
      <c r="Y461" s="152" t="str">
        <f t="shared" si="59"/>
        <v>N/A</v>
      </c>
      <c r="Z461" s="153" t="str">
        <f t="shared" si="60"/>
        <v>N/A</v>
      </c>
      <c r="AA461" s="70" t="str">
        <f>IFERROR(VLOOKUP('Input 1 - Schedule 1'!N408,'Input 1 - Schedule 1'!$I$7:$L$1009,4,FALSE),"")</f>
        <v/>
      </c>
      <c r="AB461" s="70"/>
      <c r="AS461" s="84" t="s">
        <v>20</v>
      </c>
    </row>
    <row r="462" spans="1:45" x14ac:dyDescent="0.3">
      <c r="A462" s="93">
        <f t="shared" si="65"/>
        <v>400</v>
      </c>
      <c r="B462" s="145">
        <f>'Input 2 - Inventory'!C407</f>
        <v>0</v>
      </c>
      <c r="C462" s="146">
        <f>'Input 1 - Schedule 1'!G409</f>
        <v>0</v>
      </c>
      <c r="D462" s="146" t="str">
        <f>IF(OR(LEFT(E462,5)= "Asset",LEFT(E462,5)="Other"),"N/A",'Input 1 - Schedule 1'!G409 &amp; " (Ins/Bank)")</f>
        <v>0 (Ins/Bank)</v>
      </c>
      <c r="E462" s="147">
        <f>'Input 2 - Inventory'!F407</f>
        <v>0</v>
      </c>
      <c r="F462" s="148" t="str">
        <f>'Input 2 - Inventory'!W407</f>
        <v/>
      </c>
      <c r="G462" s="148">
        <f>'Input 2 - Inventory'!R407</f>
        <v>0</v>
      </c>
      <c r="H462" s="148">
        <f>'Input 2 - Inventory'!AH407</f>
        <v>0</v>
      </c>
      <c r="I462" s="149">
        <f>'Input 2 - Inventory'!L407</f>
        <v>0</v>
      </c>
      <c r="J462" s="150">
        <f>'Input 2 - Inventory'!AB407</f>
        <v>0</v>
      </c>
      <c r="K462" s="147" t="str" cm="1">
        <f t="array" ref="K462">IFERROR(INDEX($C$9:$C$54,MATCH($E462,$A$9:$A$54,0),0),"N/A")</f>
        <v>N/A</v>
      </c>
      <c r="L462" s="151" t="str" cm="1">
        <f t="array" ref="L462">IFERROR(INDEX($D$9:$D$54,MATCH($E462,$A$9:$A$54,0),0),"N/A")</f>
        <v>N/A</v>
      </c>
      <c r="M462" s="152" t="str">
        <f t="shared" si="61"/>
        <v>N/A</v>
      </c>
      <c r="N462" s="153" t="str">
        <f t="shared" si="62"/>
        <v>N/A</v>
      </c>
      <c r="O462" s="147" t="str" cm="1">
        <f t="array" ref="O462">IFERROR(INDEX($E$9:$E$54,MATCH($E462,$A$9:$A$54,0),0),"N/A")</f>
        <v>N/A</v>
      </c>
      <c r="P462" s="151" t="str" cm="1">
        <f t="array" ref="P462">IFERROR(INDEX($F$9:$F$54,MATCH($E462,$A$9:$A$54,0),0),"N/A")</f>
        <v>N/A</v>
      </c>
      <c r="Q462" s="152" t="str">
        <f t="shared" si="63"/>
        <v>N/A</v>
      </c>
      <c r="R462" s="153" t="str">
        <f t="shared" si="64"/>
        <v>N/A</v>
      </c>
      <c r="S462" s="147" t="str" cm="1">
        <f t="array" ref="S462">IFERROR(INDEX($G$9:$G$54,MATCH($E462,$A$9:$A$54,0),0),"N/A")</f>
        <v>N/A</v>
      </c>
      <c r="T462" s="151" t="str" cm="1">
        <f t="array" ref="T462">IFERROR(INDEX($H$9:$H$54,MATCH($E462,$A$9:$A$54,0),0),"N/A")</f>
        <v>N/A</v>
      </c>
      <c r="U462" s="152" t="str">
        <f t="shared" si="57"/>
        <v>N/A</v>
      </c>
      <c r="V462" s="153" t="str">
        <f t="shared" si="58"/>
        <v>N/A</v>
      </c>
      <c r="W462" s="147" t="str" cm="1">
        <f t="array" ref="W462">IFERROR(INDEX($I$9:$I$54,MATCH($E462,$A$9:$A$54,0),0),"N/A")</f>
        <v>N/A</v>
      </c>
      <c r="X462" s="147" t="str" cm="1">
        <f t="array" ref="X462">IFERROR(INDEX($J$9:$J$54,MATCH($E462,$A$9:$A$54,0),0),"N/A")</f>
        <v>N/A</v>
      </c>
      <c r="Y462" s="152" t="str">
        <f t="shared" si="59"/>
        <v>N/A</v>
      </c>
      <c r="Z462" s="153" t="str">
        <f t="shared" si="60"/>
        <v>N/A</v>
      </c>
      <c r="AA462" s="70" t="str">
        <f>IFERROR(VLOOKUP('Input 1 - Schedule 1'!N409,'Input 1 - Schedule 1'!$I$7:$L$1009,4,FALSE),"")</f>
        <v/>
      </c>
      <c r="AB462" s="70"/>
      <c r="AS462" s="84" t="s">
        <v>20</v>
      </c>
    </row>
    <row r="463" spans="1:45" x14ac:dyDescent="0.3">
      <c r="A463" s="93">
        <f t="shared" si="65"/>
        <v>401</v>
      </c>
      <c r="B463" s="145">
        <f>'Input 2 - Inventory'!C408</f>
        <v>0</v>
      </c>
      <c r="C463" s="146">
        <f>'Input 1 - Schedule 1'!G410</f>
        <v>0</v>
      </c>
      <c r="D463" s="146" t="str">
        <f>IF(OR(LEFT(E463,5)= "Asset",LEFT(E463,5)="Other"),"N/A",'Input 1 - Schedule 1'!G410 &amp; " (Ins/Bank)")</f>
        <v>0 (Ins/Bank)</v>
      </c>
      <c r="E463" s="147">
        <f>'Input 2 - Inventory'!F408</f>
        <v>0</v>
      </c>
      <c r="F463" s="148" t="str">
        <f>'Input 2 - Inventory'!W408</f>
        <v/>
      </c>
      <c r="G463" s="148">
        <f>'Input 2 - Inventory'!R408</f>
        <v>0</v>
      </c>
      <c r="H463" s="148">
        <f>'Input 2 - Inventory'!AH408</f>
        <v>0</v>
      </c>
      <c r="I463" s="149">
        <f>'Input 2 - Inventory'!L408</f>
        <v>0</v>
      </c>
      <c r="J463" s="150">
        <f>'Input 2 - Inventory'!AB408</f>
        <v>0</v>
      </c>
      <c r="K463" s="147" t="str" cm="1">
        <f t="array" ref="K463">IFERROR(INDEX($C$9:$C$54,MATCH($E463,$A$9:$A$54,0),0),"N/A")</f>
        <v>N/A</v>
      </c>
      <c r="L463" s="151" t="str" cm="1">
        <f t="array" ref="L463">IFERROR(INDEX($D$9:$D$54,MATCH($E463,$A$9:$A$54,0),0),"N/A")</f>
        <v>N/A</v>
      </c>
      <c r="M463" s="152" t="str">
        <f t="shared" si="61"/>
        <v>N/A</v>
      </c>
      <c r="N463" s="153" t="str">
        <f t="shared" si="62"/>
        <v>N/A</v>
      </c>
      <c r="O463" s="147" t="str" cm="1">
        <f t="array" ref="O463">IFERROR(INDEX($E$9:$E$54,MATCH($E463,$A$9:$A$54,0),0),"N/A")</f>
        <v>N/A</v>
      </c>
      <c r="P463" s="151" t="str" cm="1">
        <f t="array" ref="P463">IFERROR(INDEX($F$9:$F$54,MATCH($E463,$A$9:$A$54,0),0),"N/A")</f>
        <v>N/A</v>
      </c>
      <c r="Q463" s="152" t="str">
        <f t="shared" si="63"/>
        <v>N/A</v>
      </c>
      <c r="R463" s="153" t="str">
        <f t="shared" si="64"/>
        <v>N/A</v>
      </c>
      <c r="S463" s="147" t="str" cm="1">
        <f t="array" ref="S463">IFERROR(INDEX($G$9:$G$54,MATCH($E463,$A$9:$A$54,0),0),"N/A")</f>
        <v>N/A</v>
      </c>
      <c r="T463" s="151" t="str" cm="1">
        <f t="array" ref="T463">IFERROR(INDEX($H$9:$H$54,MATCH($E463,$A$9:$A$54,0),0),"N/A")</f>
        <v>N/A</v>
      </c>
      <c r="U463" s="152" t="str">
        <f t="shared" si="57"/>
        <v>N/A</v>
      </c>
      <c r="V463" s="153" t="str">
        <f t="shared" si="58"/>
        <v>N/A</v>
      </c>
      <c r="W463" s="147" t="str" cm="1">
        <f t="array" ref="W463">IFERROR(INDEX($I$9:$I$54,MATCH($E463,$A$9:$A$54,0),0),"N/A")</f>
        <v>N/A</v>
      </c>
      <c r="X463" s="147" t="str" cm="1">
        <f t="array" ref="X463">IFERROR(INDEX($J$9:$J$54,MATCH($E463,$A$9:$A$54,0),0),"N/A")</f>
        <v>N/A</v>
      </c>
      <c r="Y463" s="152" t="str">
        <f t="shared" si="59"/>
        <v>N/A</v>
      </c>
      <c r="Z463" s="153" t="str">
        <f t="shared" si="60"/>
        <v>N/A</v>
      </c>
      <c r="AA463" s="70" t="str">
        <f>IFERROR(VLOOKUP('Input 1 - Schedule 1'!N410,'Input 1 - Schedule 1'!$I$7:$L$1009,4,FALSE),"")</f>
        <v/>
      </c>
      <c r="AB463" s="70"/>
      <c r="AS463" s="84" t="s">
        <v>20</v>
      </c>
    </row>
    <row r="464" spans="1:45" x14ac:dyDescent="0.3">
      <c r="A464" s="93">
        <f t="shared" si="65"/>
        <v>402</v>
      </c>
      <c r="B464" s="145">
        <f>'Input 2 - Inventory'!C409</f>
        <v>0</v>
      </c>
      <c r="C464" s="146">
        <f>'Input 1 - Schedule 1'!G411</f>
        <v>0</v>
      </c>
      <c r="D464" s="146" t="str">
        <f>IF(OR(LEFT(E464,5)= "Asset",LEFT(E464,5)="Other"),"N/A",'Input 1 - Schedule 1'!G411 &amp; " (Ins/Bank)")</f>
        <v>0 (Ins/Bank)</v>
      </c>
      <c r="E464" s="147">
        <f>'Input 2 - Inventory'!F409</f>
        <v>0</v>
      </c>
      <c r="F464" s="148" t="str">
        <f>'Input 2 - Inventory'!W409</f>
        <v/>
      </c>
      <c r="G464" s="148">
        <f>'Input 2 - Inventory'!R409</f>
        <v>0</v>
      </c>
      <c r="H464" s="148">
        <f>'Input 2 - Inventory'!AH409</f>
        <v>0</v>
      </c>
      <c r="I464" s="149">
        <f>'Input 2 - Inventory'!L409</f>
        <v>0</v>
      </c>
      <c r="J464" s="150">
        <f>'Input 2 - Inventory'!AB409</f>
        <v>0</v>
      </c>
      <c r="K464" s="147" t="str" cm="1">
        <f t="array" ref="K464">IFERROR(INDEX($C$9:$C$54,MATCH($E464,$A$9:$A$54,0),0),"N/A")</f>
        <v>N/A</v>
      </c>
      <c r="L464" s="151" t="str" cm="1">
        <f t="array" ref="L464">IFERROR(INDEX($D$9:$D$54,MATCH($E464,$A$9:$A$54,0),0),"N/A")</f>
        <v>N/A</v>
      </c>
      <c r="M464" s="152" t="str">
        <f t="shared" si="61"/>
        <v>N/A</v>
      </c>
      <c r="N464" s="153" t="str">
        <f t="shared" si="62"/>
        <v>N/A</v>
      </c>
      <c r="O464" s="147" t="str" cm="1">
        <f t="array" ref="O464">IFERROR(INDEX($E$9:$E$54,MATCH($E464,$A$9:$A$54,0),0),"N/A")</f>
        <v>N/A</v>
      </c>
      <c r="P464" s="151" t="str" cm="1">
        <f t="array" ref="P464">IFERROR(INDEX($F$9:$F$54,MATCH($E464,$A$9:$A$54,0),0),"N/A")</f>
        <v>N/A</v>
      </c>
      <c r="Q464" s="152" t="str">
        <f t="shared" si="63"/>
        <v>N/A</v>
      </c>
      <c r="R464" s="153" t="str">
        <f t="shared" si="64"/>
        <v>N/A</v>
      </c>
      <c r="S464" s="147" t="str" cm="1">
        <f t="array" ref="S464">IFERROR(INDEX($G$9:$G$54,MATCH($E464,$A$9:$A$54,0),0),"N/A")</f>
        <v>N/A</v>
      </c>
      <c r="T464" s="151" t="str" cm="1">
        <f t="array" ref="T464">IFERROR(INDEX($H$9:$H$54,MATCH($E464,$A$9:$A$54,0),0),"N/A")</f>
        <v>N/A</v>
      </c>
      <c r="U464" s="152" t="str">
        <f t="shared" si="57"/>
        <v>N/A</v>
      </c>
      <c r="V464" s="153" t="str">
        <f t="shared" si="58"/>
        <v>N/A</v>
      </c>
      <c r="W464" s="147" t="str" cm="1">
        <f t="array" ref="W464">IFERROR(INDEX($I$9:$I$54,MATCH($E464,$A$9:$A$54,0),0),"N/A")</f>
        <v>N/A</v>
      </c>
      <c r="X464" s="147" t="str" cm="1">
        <f t="array" ref="X464">IFERROR(INDEX($J$9:$J$54,MATCH($E464,$A$9:$A$54,0),0),"N/A")</f>
        <v>N/A</v>
      </c>
      <c r="Y464" s="152" t="str">
        <f t="shared" si="59"/>
        <v>N/A</v>
      </c>
      <c r="Z464" s="153" t="str">
        <f t="shared" si="60"/>
        <v>N/A</v>
      </c>
      <c r="AA464" s="70" t="str">
        <f>IFERROR(VLOOKUP('Input 1 - Schedule 1'!N411,'Input 1 - Schedule 1'!$I$7:$L$1009,4,FALSE),"")</f>
        <v/>
      </c>
      <c r="AB464" s="70"/>
      <c r="AS464" s="84" t="s">
        <v>20</v>
      </c>
    </row>
    <row r="465" spans="1:45" x14ac:dyDescent="0.3">
      <c r="A465" s="93">
        <f t="shared" si="65"/>
        <v>403</v>
      </c>
      <c r="B465" s="145">
        <f>'Input 2 - Inventory'!C410</f>
        <v>0</v>
      </c>
      <c r="C465" s="146">
        <f>'Input 1 - Schedule 1'!G412</f>
        <v>0</v>
      </c>
      <c r="D465" s="146" t="str">
        <f>IF(OR(LEFT(E465,5)= "Asset",LEFT(E465,5)="Other"),"N/A",'Input 1 - Schedule 1'!G412 &amp; " (Ins/Bank)")</f>
        <v>0 (Ins/Bank)</v>
      </c>
      <c r="E465" s="147">
        <f>'Input 2 - Inventory'!F410</f>
        <v>0</v>
      </c>
      <c r="F465" s="148" t="str">
        <f>'Input 2 - Inventory'!W410</f>
        <v/>
      </c>
      <c r="G465" s="148">
        <f>'Input 2 - Inventory'!R410</f>
        <v>0</v>
      </c>
      <c r="H465" s="148">
        <f>'Input 2 - Inventory'!AH410</f>
        <v>0</v>
      </c>
      <c r="I465" s="149">
        <f>'Input 2 - Inventory'!L410</f>
        <v>0</v>
      </c>
      <c r="J465" s="150">
        <f>'Input 2 - Inventory'!AB410</f>
        <v>0</v>
      </c>
      <c r="K465" s="147" t="str" cm="1">
        <f t="array" ref="K465">IFERROR(INDEX($C$9:$C$54,MATCH($E465,$A$9:$A$54,0),0),"N/A")</f>
        <v>N/A</v>
      </c>
      <c r="L465" s="151" t="str" cm="1">
        <f t="array" ref="L465">IFERROR(INDEX($D$9:$D$54,MATCH($E465,$A$9:$A$54,0),0),"N/A")</f>
        <v>N/A</v>
      </c>
      <c r="M465" s="152" t="str">
        <f t="shared" si="61"/>
        <v>N/A</v>
      </c>
      <c r="N465" s="153" t="str">
        <f t="shared" si="62"/>
        <v>N/A</v>
      </c>
      <c r="O465" s="147" t="str" cm="1">
        <f t="array" ref="O465">IFERROR(INDEX($E$9:$E$54,MATCH($E465,$A$9:$A$54,0),0),"N/A")</f>
        <v>N/A</v>
      </c>
      <c r="P465" s="151" t="str" cm="1">
        <f t="array" ref="P465">IFERROR(INDEX($F$9:$F$54,MATCH($E465,$A$9:$A$54,0),0),"N/A")</f>
        <v>N/A</v>
      </c>
      <c r="Q465" s="152" t="str">
        <f t="shared" si="63"/>
        <v>N/A</v>
      </c>
      <c r="R465" s="153" t="str">
        <f t="shared" si="64"/>
        <v>N/A</v>
      </c>
      <c r="S465" s="147" t="str" cm="1">
        <f t="array" ref="S465">IFERROR(INDEX($G$9:$G$54,MATCH($E465,$A$9:$A$54,0),0),"N/A")</f>
        <v>N/A</v>
      </c>
      <c r="T465" s="151" t="str" cm="1">
        <f t="array" ref="T465">IFERROR(INDEX($H$9:$H$54,MATCH($E465,$A$9:$A$54,0),0),"N/A")</f>
        <v>N/A</v>
      </c>
      <c r="U465" s="152" t="str">
        <f t="shared" si="57"/>
        <v>N/A</v>
      </c>
      <c r="V465" s="153" t="str">
        <f t="shared" si="58"/>
        <v>N/A</v>
      </c>
      <c r="W465" s="147" t="str" cm="1">
        <f t="array" ref="W465">IFERROR(INDEX($I$9:$I$54,MATCH($E465,$A$9:$A$54,0),0),"N/A")</f>
        <v>N/A</v>
      </c>
      <c r="X465" s="147" t="str" cm="1">
        <f t="array" ref="X465">IFERROR(INDEX($J$9:$J$54,MATCH($E465,$A$9:$A$54,0),0),"N/A")</f>
        <v>N/A</v>
      </c>
      <c r="Y465" s="152" t="str">
        <f t="shared" si="59"/>
        <v>N/A</v>
      </c>
      <c r="Z465" s="153" t="str">
        <f t="shared" si="60"/>
        <v>N/A</v>
      </c>
      <c r="AA465" s="70" t="str">
        <f>IFERROR(VLOOKUP('Input 1 - Schedule 1'!N412,'Input 1 - Schedule 1'!$I$7:$L$1009,4,FALSE),"")</f>
        <v/>
      </c>
      <c r="AB465" s="70"/>
      <c r="AS465" s="84" t="s">
        <v>20</v>
      </c>
    </row>
    <row r="466" spans="1:45" x14ac:dyDescent="0.3">
      <c r="A466" s="93">
        <f t="shared" si="65"/>
        <v>404</v>
      </c>
      <c r="B466" s="145">
        <f>'Input 2 - Inventory'!C411</f>
        <v>0</v>
      </c>
      <c r="C466" s="146">
        <f>'Input 1 - Schedule 1'!G413</f>
        <v>0</v>
      </c>
      <c r="D466" s="146" t="str">
        <f>IF(OR(LEFT(E466,5)= "Asset",LEFT(E466,5)="Other"),"N/A",'Input 1 - Schedule 1'!G413 &amp; " (Ins/Bank)")</f>
        <v>0 (Ins/Bank)</v>
      </c>
      <c r="E466" s="147">
        <f>'Input 2 - Inventory'!F411</f>
        <v>0</v>
      </c>
      <c r="F466" s="148" t="str">
        <f>'Input 2 - Inventory'!W411</f>
        <v/>
      </c>
      <c r="G466" s="148">
        <f>'Input 2 - Inventory'!R411</f>
        <v>0</v>
      </c>
      <c r="H466" s="148">
        <f>'Input 2 - Inventory'!AH411</f>
        <v>0</v>
      </c>
      <c r="I466" s="149">
        <f>'Input 2 - Inventory'!L411</f>
        <v>0</v>
      </c>
      <c r="J466" s="150">
        <f>'Input 2 - Inventory'!AB411</f>
        <v>0</v>
      </c>
      <c r="K466" s="147" t="str" cm="1">
        <f t="array" ref="K466">IFERROR(INDEX($C$9:$C$54,MATCH($E466,$A$9:$A$54,0),0),"N/A")</f>
        <v>N/A</v>
      </c>
      <c r="L466" s="151" t="str" cm="1">
        <f t="array" ref="L466">IFERROR(INDEX($D$9:$D$54,MATCH($E466,$A$9:$A$54,0),0),"N/A")</f>
        <v>N/A</v>
      </c>
      <c r="M466" s="152" t="str">
        <f t="shared" si="61"/>
        <v>N/A</v>
      </c>
      <c r="N466" s="153" t="str">
        <f t="shared" si="62"/>
        <v>N/A</v>
      </c>
      <c r="O466" s="147" t="str" cm="1">
        <f t="array" ref="O466">IFERROR(INDEX($E$9:$E$54,MATCH($E466,$A$9:$A$54,0),0),"N/A")</f>
        <v>N/A</v>
      </c>
      <c r="P466" s="151" t="str" cm="1">
        <f t="array" ref="P466">IFERROR(INDEX($F$9:$F$54,MATCH($E466,$A$9:$A$54,0),0),"N/A")</f>
        <v>N/A</v>
      </c>
      <c r="Q466" s="152" t="str">
        <f t="shared" si="63"/>
        <v>N/A</v>
      </c>
      <c r="R466" s="153" t="str">
        <f t="shared" si="64"/>
        <v>N/A</v>
      </c>
      <c r="S466" s="147" t="str" cm="1">
        <f t="array" ref="S466">IFERROR(INDEX($G$9:$G$54,MATCH($E466,$A$9:$A$54,0),0),"N/A")</f>
        <v>N/A</v>
      </c>
      <c r="T466" s="151" t="str" cm="1">
        <f t="array" ref="T466">IFERROR(INDEX($H$9:$H$54,MATCH($E466,$A$9:$A$54,0),0),"N/A")</f>
        <v>N/A</v>
      </c>
      <c r="U466" s="152" t="str">
        <f t="shared" si="57"/>
        <v>N/A</v>
      </c>
      <c r="V466" s="153" t="str">
        <f t="shared" si="58"/>
        <v>N/A</v>
      </c>
      <c r="W466" s="147" t="str" cm="1">
        <f t="array" ref="W466">IFERROR(INDEX($I$9:$I$54,MATCH($E466,$A$9:$A$54,0),0),"N/A")</f>
        <v>N/A</v>
      </c>
      <c r="X466" s="147" t="str" cm="1">
        <f t="array" ref="X466">IFERROR(INDEX($J$9:$J$54,MATCH($E466,$A$9:$A$54,0),0),"N/A")</f>
        <v>N/A</v>
      </c>
      <c r="Y466" s="152" t="str">
        <f t="shared" si="59"/>
        <v>N/A</v>
      </c>
      <c r="Z466" s="153" t="str">
        <f t="shared" si="60"/>
        <v>N/A</v>
      </c>
      <c r="AA466" s="70" t="str">
        <f>IFERROR(VLOOKUP('Input 1 - Schedule 1'!N413,'Input 1 - Schedule 1'!$I$7:$L$1009,4,FALSE),"")</f>
        <v/>
      </c>
      <c r="AB466" s="70"/>
      <c r="AS466" s="84" t="s">
        <v>20</v>
      </c>
    </row>
    <row r="467" spans="1:45" x14ac:dyDescent="0.3">
      <c r="A467" s="93">
        <f t="shared" si="65"/>
        <v>405</v>
      </c>
      <c r="B467" s="145">
        <f>'Input 2 - Inventory'!C412</f>
        <v>0</v>
      </c>
      <c r="C467" s="146">
        <f>'Input 1 - Schedule 1'!G414</f>
        <v>0</v>
      </c>
      <c r="D467" s="146" t="str">
        <f>IF(OR(LEFT(E467,5)= "Asset",LEFT(E467,5)="Other"),"N/A",'Input 1 - Schedule 1'!G414 &amp; " (Ins/Bank)")</f>
        <v>0 (Ins/Bank)</v>
      </c>
      <c r="E467" s="147">
        <f>'Input 2 - Inventory'!F412</f>
        <v>0</v>
      </c>
      <c r="F467" s="148" t="str">
        <f>'Input 2 - Inventory'!W412</f>
        <v/>
      </c>
      <c r="G467" s="148">
        <f>'Input 2 - Inventory'!R412</f>
        <v>0</v>
      </c>
      <c r="H467" s="148">
        <f>'Input 2 - Inventory'!AH412</f>
        <v>0</v>
      </c>
      <c r="I467" s="149">
        <f>'Input 2 - Inventory'!L412</f>
        <v>0</v>
      </c>
      <c r="J467" s="150">
        <f>'Input 2 - Inventory'!AB412</f>
        <v>0</v>
      </c>
      <c r="K467" s="147" t="str" cm="1">
        <f t="array" ref="K467">IFERROR(INDEX($C$9:$C$54,MATCH($E467,$A$9:$A$54,0),0),"N/A")</f>
        <v>N/A</v>
      </c>
      <c r="L467" s="151" t="str" cm="1">
        <f t="array" ref="L467">IFERROR(INDEX($D$9:$D$54,MATCH($E467,$A$9:$A$54,0),0),"N/A")</f>
        <v>N/A</v>
      </c>
      <c r="M467" s="152" t="str">
        <f t="shared" si="61"/>
        <v>N/A</v>
      </c>
      <c r="N467" s="153" t="str">
        <f t="shared" si="62"/>
        <v>N/A</v>
      </c>
      <c r="O467" s="147" t="str" cm="1">
        <f t="array" ref="O467">IFERROR(INDEX($E$9:$E$54,MATCH($E467,$A$9:$A$54,0),0),"N/A")</f>
        <v>N/A</v>
      </c>
      <c r="P467" s="151" t="str" cm="1">
        <f t="array" ref="P467">IFERROR(INDEX($F$9:$F$54,MATCH($E467,$A$9:$A$54,0),0),"N/A")</f>
        <v>N/A</v>
      </c>
      <c r="Q467" s="152" t="str">
        <f t="shared" si="63"/>
        <v>N/A</v>
      </c>
      <c r="R467" s="153" t="str">
        <f t="shared" si="64"/>
        <v>N/A</v>
      </c>
      <c r="S467" s="147" t="str" cm="1">
        <f t="array" ref="S467">IFERROR(INDEX($G$9:$G$54,MATCH($E467,$A$9:$A$54,0),0),"N/A")</f>
        <v>N/A</v>
      </c>
      <c r="T467" s="151" t="str" cm="1">
        <f t="array" ref="T467">IFERROR(INDEX($H$9:$H$54,MATCH($E467,$A$9:$A$54,0),0),"N/A")</f>
        <v>N/A</v>
      </c>
      <c r="U467" s="152" t="str">
        <f t="shared" si="57"/>
        <v>N/A</v>
      </c>
      <c r="V467" s="153" t="str">
        <f t="shared" si="58"/>
        <v>N/A</v>
      </c>
      <c r="W467" s="147" t="str" cm="1">
        <f t="array" ref="W467">IFERROR(INDEX($I$9:$I$54,MATCH($E467,$A$9:$A$54,0),0),"N/A")</f>
        <v>N/A</v>
      </c>
      <c r="X467" s="147" t="str" cm="1">
        <f t="array" ref="X467">IFERROR(INDEX($J$9:$J$54,MATCH($E467,$A$9:$A$54,0),0),"N/A")</f>
        <v>N/A</v>
      </c>
      <c r="Y467" s="152" t="str">
        <f t="shared" si="59"/>
        <v>N/A</v>
      </c>
      <c r="Z467" s="153" t="str">
        <f t="shared" si="60"/>
        <v>N/A</v>
      </c>
      <c r="AA467" s="70" t="str">
        <f>IFERROR(VLOOKUP('Input 1 - Schedule 1'!N414,'Input 1 - Schedule 1'!$I$7:$L$1009,4,FALSE),"")</f>
        <v/>
      </c>
      <c r="AB467" s="70"/>
      <c r="AS467" s="84" t="s">
        <v>20</v>
      </c>
    </row>
    <row r="468" spans="1:45" x14ac:dyDescent="0.3">
      <c r="A468" s="93">
        <f t="shared" si="65"/>
        <v>406</v>
      </c>
      <c r="B468" s="145">
        <f>'Input 2 - Inventory'!C413</f>
        <v>0</v>
      </c>
      <c r="C468" s="146">
        <f>'Input 1 - Schedule 1'!G415</f>
        <v>0</v>
      </c>
      <c r="D468" s="146" t="str">
        <f>IF(OR(LEFT(E468,5)= "Asset",LEFT(E468,5)="Other"),"N/A",'Input 1 - Schedule 1'!G415 &amp; " (Ins/Bank)")</f>
        <v>0 (Ins/Bank)</v>
      </c>
      <c r="E468" s="147">
        <f>'Input 2 - Inventory'!F413</f>
        <v>0</v>
      </c>
      <c r="F468" s="148" t="str">
        <f>'Input 2 - Inventory'!W413</f>
        <v/>
      </c>
      <c r="G468" s="148">
        <f>'Input 2 - Inventory'!R413</f>
        <v>0</v>
      </c>
      <c r="H468" s="148">
        <f>'Input 2 - Inventory'!AH413</f>
        <v>0</v>
      </c>
      <c r="I468" s="149">
        <f>'Input 2 - Inventory'!L413</f>
        <v>0</v>
      </c>
      <c r="J468" s="150">
        <f>'Input 2 - Inventory'!AB413</f>
        <v>0</v>
      </c>
      <c r="K468" s="147" t="str" cm="1">
        <f t="array" ref="K468">IFERROR(INDEX($C$9:$C$54,MATCH($E468,$A$9:$A$54,0),0),"N/A")</f>
        <v>N/A</v>
      </c>
      <c r="L468" s="151" t="str" cm="1">
        <f t="array" ref="L468">IFERROR(INDEX($D$9:$D$54,MATCH($E468,$A$9:$A$54,0),0),"N/A")</f>
        <v>N/A</v>
      </c>
      <c r="M468" s="152" t="str">
        <f t="shared" si="61"/>
        <v>N/A</v>
      </c>
      <c r="N468" s="153" t="str">
        <f t="shared" si="62"/>
        <v>N/A</v>
      </c>
      <c r="O468" s="147" t="str" cm="1">
        <f t="array" ref="O468">IFERROR(INDEX($E$9:$E$54,MATCH($E468,$A$9:$A$54,0),0),"N/A")</f>
        <v>N/A</v>
      </c>
      <c r="P468" s="151" t="str" cm="1">
        <f t="array" ref="P468">IFERROR(INDEX($F$9:$F$54,MATCH($E468,$A$9:$A$54,0),0),"N/A")</f>
        <v>N/A</v>
      </c>
      <c r="Q468" s="152" t="str">
        <f t="shared" si="63"/>
        <v>N/A</v>
      </c>
      <c r="R468" s="153" t="str">
        <f t="shared" si="64"/>
        <v>N/A</v>
      </c>
      <c r="S468" s="147" t="str" cm="1">
        <f t="array" ref="S468">IFERROR(INDEX($G$9:$G$54,MATCH($E468,$A$9:$A$54,0),0),"N/A")</f>
        <v>N/A</v>
      </c>
      <c r="T468" s="151" t="str" cm="1">
        <f t="array" ref="T468">IFERROR(INDEX($H$9:$H$54,MATCH($E468,$A$9:$A$54,0),0),"N/A")</f>
        <v>N/A</v>
      </c>
      <c r="U468" s="152" t="str">
        <f t="shared" si="57"/>
        <v>N/A</v>
      </c>
      <c r="V468" s="153" t="str">
        <f t="shared" si="58"/>
        <v>N/A</v>
      </c>
      <c r="W468" s="147" t="str" cm="1">
        <f t="array" ref="W468">IFERROR(INDEX($I$9:$I$54,MATCH($E468,$A$9:$A$54,0),0),"N/A")</f>
        <v>N/A</v>
      </c>
      <c r="X468" s="147" t="str" cm="1">
        <f t="array" ref="X468">IFERROR(INDEX($J$9:$J$54,MATCH($E468,$A$9:$A$54,0),0),"N/A")</f>
        <v>N/A</v>
      </c>
      <c r="Y468" s="152" t="str">
        <f t="shared" si="59"/>
        <v>N/A</v>
      </c>
      <c r="Z468" s="153" t="str">
        <f t="shared" si="60"/>
        <v>N/A</v>
      </c>
      <c r="AA468" s="70" t="str">
        <f>IFERROR(VLOOKUP('Input 1 - Schedule 1'!N415,'Input 1 - Schedule 1'!$I$7:$L$1009,4,FALSE),"")</f>
        <v/>
      </c>
      <c r="AB468" s="70"/>
      <c r="AS468" s="84" t="s">
        <v>20</v>
      </c>
    </row>
    <row r="469" spans="1:45" x14ac:dyDescent="0.3">
      <c r="A469" s="93">
        <f t="shared" si="65"/>
        <v>407</v>
      </c>
      <c r="B469" s="145">
        <f>'Input 2 - Inventory'!C414</f>
        <v>0</v>
      </c>
      <c r="C469" s="146">
        <f>'Input 1 - Schedule 1'!G416</f>
        <v>0</v>
      </c>
      <c r="D469" s="146" t="str">
        <f>IF(OR(LEFT(E469,5)= "Asset",LEFT(E469,5)="Other"),"N/A",'Input 1 - Schedule 1'!G416 &amp; " (Ins/Bank)")</f>
        <v>0 (Ins/Bank)</v>
      </c>
      <c r="E469" s="147">
        <f>'Input 2 - Inventory'!F414</f>
        <v>0</v>
      </c>
      <c r="F469" s="148" t="str">
        <f>'Input 2 - Inventory'!W414</f>
        <v/>
      </c>
      <c r="G469" s="148">
        <f>'Input 2 - Inventory'!R414</f>
        <v>0</v>
      </c>
      <c r="H469" s="148">
        <f>'Input 2 - Inventory'!AH414</f>
        <v>0</v>
      </c>
      <c r="I469" s="149">
        <f>'Input 2 - Inventory'!L414</f>
        <v>0</v>
      </c>
      <c r="J469" s="150">
        <f>'Input 2 - Inventory'!AB414</f>
        <v>0</v>
      </c>
      <c r="K469" s="147" t="str" cm="1">
        <f t="array" ref="K469">IFERROR(INDEX($C$9:$C$54,MATCH($E469,$A$9:$A$54,0),0),"N/A")</f>
        <v>N/A</v>
      </c>
      <c r="L469" s="151" t="str" cm="1">
        <f t="array" ref="L469">IFERROR(INDEX($D$9:$D$54,MATCH($E469,$A$9:$A$54,0),0),"N/A")</f>
        <v>N/A</v>
      </c>
      <c r="M469" s="152" t="str">
        <f t="shared" si="61"/>
        <v>N/A</v>
      </c>
      <c r="N469" s="153" t="str">
        <f t="shared" si="62"/>
        <v>N/A</v>
      </c>
      <c r="O469" s="147" t="str" cm="1">
        <f t="array" ref="O469">IFERROR(INDEX($E$9:$E$54,MATCH($E469,$A$9:$A$54,0),0),"N/A")</f>
        <v>N/A</v>
      </c>
      <c r="P469" s="151" t="str" cm="1">
        <f t="array" ref="P469">IFERROR(INDEX($F$9:$F$54,MATCH($E469,$A$9:$A$54,0),0),"N/A")</f>
        <v>N/A</v>
      </c>
      <c r="Q469" s="152" t="str">
        <f t="shared" si="63"/>
        <v>N/A</v>
      </c>
      <c r="R469" s="153" t="str">
        <f t="shared" si="64"/>
        <v>N/A</v>
      </c>
      <c r="S469" s="147" t="str" cm="1">
        <f t="array" ref="S469">IFERROR(INDEX($G$9:$G$54,MATCH($E469,$A$9:$A$54,0),0),"N/A")</f>
        <v>N/A</v>
      </c>
      <c r="T469" s="151" t="str" cm="1">
        <f t="array" ref="T469">IFERROR(INDEX($H$9:$H$54,MATCH($E469,$A$9:$A$54,0),0),"N/A")</f>
        <v>N/A</v>
      </c>
      <c r="U469" s="152" t="str">
        <f t="shared" si="57"/>
        <v>N/A</v>
      </c>
      <c r="V469" s="153" t="str">
        <f t="shared" si="58"/>
        <v>N/A</v>
      </c>
      <c r="W469" s="147" t="str" cm="1">
        <f t="array" ref="W469">IFERROR(INDEX($I$9:$I$54,MATCH($E469,$A$9:$A$54,0),0),"N/A")</f>
        <v>N/A</v>
      </c>
      <c r="X469" s="147" t="str" cm="1">
        <f t="array" ref="X469">IFERROR(INDEX($J$9:$J$54,MATCH($E469,$A$9:$A$54,0),0),"N/A")</f>
        <v>N/A</v>
      </c>
      <c r="Y469" s="152" t="str">
        <f t="shared" si="59"/>
        <v>N/A</v>
      </c>
      <c r="Z469" s="153" t="str">
        <f t="shared" si="60"/>
        <v>N/A</v>
      </c>
      <c r="AA469" s="70" t="str">
        <f>IFERROR(VLOOKUP('Input 1 - Schedule 1'!N416,'Input 1 - Schedule 1'!$I$7:$L$1009,4,FALSE),"")</f>
        <v/>
      </c>
      <c r="AB469" s="70"/>
      <c r="AS469" s="84" t="s">
        <v>20</v>
      </c>
    </row>
    <row r="470" spans="1:45" x14ac:dyDescent="0.3">
      <c r="A470" s="93">
        <f t="shared" si="65"/>
        <v>408</v>
      </c>
      <c r="B470" s="145">
        <f>'Input 2 - Inventory'!C415</f>
        <v>0</v>
      </c>
      <c r="C470" s="146">
        <f>'Input 1 - Schedule 1'!G417</f>
        <v>0</v>
      </c>
      <c r="D470" s="146" t="str">
        <f>IF(OR(LEFT(E470,5)= "Asset",LEFT(E470,5)="Other"),"N/A",'Input 1 - Schedule 1'!G417 &amp; " (Ins/Bank)")</f>
        <v>0 (Ins/Bank)</v>
      </c>
      <c r="E470" s="147">
        <f>'Input 2 - Inventory'!F415</f>
        <v>0</v>
      </c>
      <c r="F470" s="148" t="str">
        <f>'Input 2 - Inventory'!W415</f>
        <v/>
      </c>
      <c r="G470" s="148">
        <f>'Input 2 - Inventory'!R415</f>
        <v>0</v>
      </c>
      <c r="H470" s="148">
        <f>'Input 2 - Inventory'!AH415</f>
        <v>0</v>
      </c>
      <c r="I470" s="149">
        <f>'Input 2 - Inventory'!L415</f>
        <v>0</v>
      </c>
      <c r="J470" s="150">
        <f>'Input 2 - Inventory'!AB415</f>
        <v>0</v>
      </c>
      <c r="K470" s="147" t="str" cm="1">
        <f t="array" ref="K470">IFERROR(INDEX($C$9:$C$54,MATCH($E470,$A$9:$A$54,0),0),"N/A")</f>
        <v>N/A</v>
      </c>
      <c r="L470" s="151" t="str" cm="1">
        <f t="array" ref="L470">IFERROR(INDEX($D$9:$D$54,MATCH($E470,$A$9:$A$54,0),0),"N/A")</f>
        <v>N/A</v>
      </c>
      <c r="M470" s="152" t="str">
        <f t="shared" si="61"/>
        <v>N/A</v>
      </c>
      <c r="N470" s="153" t="str">
        <f t="shared" si="62"/>
        <v>N/A</v>
      </c>
      <c r="O470" s="147" t="str" cm="1">
        <f t="array" ref="O470">IFERROR(INDEX($E$9:$E$54,MATCH($E470,$A$9:$A$54,0),0),"N/A")</f>
        <v>N/A</v>
      </c>
      <c r="P470" s="151" t="str" cm="1">
        <f t="array" ref="P470">IFERROR(INDEX($F$9:$F$54,MATCH($E470,$A$9:$A$54,0),0),"N/A")</f>
        <v>N/A</v>
      </c>
      <c r="Q470" s="152" t="str">
        <f t="shared" si="63"/>
        <v>N/A</v>
      </c>
      <c r="R470" s="153" t="str">
        <f t="shared" si="64"/>
        <v>N/A</v>
      </c>
      <c r="S470" s="147" t="str" cm="1">
        <f t="array" ref="S470">IFERROR(INDEX($G$9:$G$54,MATCH($E470,$A$9:$A$54,0),0),"N/A")</f>
        <v>N/A</v>
      </c>
      <c r="T470" s="151" t="str" cm="1">
        <f t="array" ref="T470">IFERROR(INDEX($H$9:$H$54,MATCH($E470,$A$9:$A$54,0),0),"N/A")</f>
        <v>N/A</v>
      </c>
      <c r="U470" s="152" t="str">
        <f t="shared" si="57"/>
        <v>N/A</v>
      </c>
      <c r="V470" s="153" t="str">
        <f t="shared" si="58"/>
        <v>N/A</v>
      </c>
      <c r="W470" s="147" t="str" cm="1">
        <f t="array" ref="W470">IFERROR(INDEX($I$9:$I$54,MATCH($E470,$A$9:$A$54,0),0),"N/A")</f>
        <v>N/A</v>
      </c>
      <c r="X470" s="147" t="str" cm="1">
        <f t="array" ref="X470">IFERROR(INDEX($J$9:$J$54,MATCH($E470,$A$9:$A$54,0),0),"N/A")</f>
        <v>N/A</v>
      </c>
      <c r="Y470" s="152" t="str">
        <f t="shared" si="59"/>
        <v>N/A</v>
      </c>
      <c r="Z470" s="153" t="str">
        <f t="shared" si="60"/>
        <v>N/A</v>
      </c>
      <c r="AA470" s="70" t="str">
        <f>IFERROR(VLOOKUP('Input 1 - Schedule 1'!N417,'Input 1 - Schedule 1'!$I$7:$L$1009,4,FALSE),"")</f>
        <v/>
      </c>
      <c r="AB470" s="70"/>
      <c r="AS470" s="84" t="s">
        <v>20</v>
      </c>
    </row>
    <row r="471" spans="1:45" x14ac:dyDescent="0.3">
      <c r="A471" s="93">
        <f t="shared" si="65"/>
        <v>409</v>
      </c>
      <c r="B471" s="145">
        <f>'Input 2 - Inventory'!C416</f>
        <v>0</v>
      </c>
      <c r="C471" s="146">
        <f>'Input 1 - Schedule 1'!G418</f>
        <v>0</v>
      </c>
      <c r="D471" s="146" t="str">
        <f>IF(OR(LEFT(E471,5)= "Asset",LEFT(E471,5)="Other"),"N/A",'Input 1 - Schedule 1'!G418 &amp; " (Ins/Bank)")</f>
        <v>0 (Ins/Bank)</v>
      </c>
      <c r="E471" s="147">
        <f>'Input 2 - Inventory'!F416</f>
        <v>0</v>
      </c>
      <c r="F471" s="148" t="str">
        <f>'Input 2 - Inventory'!W416</f>
        <v/>
      </c>
      <c r="G471" s="148">
        <f>'Input 2 - Inventory'!R416</f>
        <v>0</v>
      </c>
      <c r="H471" s="148">
        <f>'Input 2 - Inventory'!AH416</f>
        <v>0</v>
      </c>
      <c r="I471" s="149">
        <f>'Input 2 - Inventory'!L416</f>
        <v>0</v>
      </c>
      <c r="J471" s="150">
        <f>'Input 2 - Inventory'!AB416</f>
        <v>0</v>
      </c>
      <c r="K471" s="147" t="str" cm="1">
        <f t="array" ref="K471">IFERROR(INDEX($C$9:$C$54,MATCH($E471,$A$9:$A$54,0),0),"N/A")</f>
        <v>N/A</v>
      </c>
      <c r="L471" s="151" t="str" cm="1">
        <f t="array" ref="L471">IFERROR(INDEX($D$9:$D$54,MATCH($E471,$A$9:$A$54,0),0),"N/A")</f>
        <v>N/A</v>
      </c>
      <c r="M471" s="152" t="str">
        <f t="shared" si="61"/>
        <v>N/A</v>
      </c>
      <c r="N471" s="153" t="str">
        <f t="shared" si="62"/>
        <v>N/A</v>
      </c>
      <c r="O471" s="147" t="str" cm="1">
        <f t="array" ref="O471">IFERROR(INDEX($E$9:$E$54,MATCH($E471,$A$9:$A$54,0),0),"N/A")</f>
        <v>N/A</v>
      </c>
      <c r="P471" s="151" t="str" cm="1">
        <f t="array" ref="P471">IFERROR(INDEX($F$9:$F$54,MATCH($E471,$A$9:$A$54,0),0),"N/A")</f>
        <v>N/A</v>
      </c>
      <c r="Q471" s="152" t="str">
        <f t="shared" si="63"/>
        <v>N/A</v>
      </c>
      <c r="R471" s="153" t="str">
        <f t="shared" si="64"/>
        <v>N/A</v>
      </c>
      <c r="S471" s="147" t="str" cm="1">
        <f t="array" ref="S471">IFERROR(INDEX($G$9:$G$54,MATCH($E471,$A$9:$A$54,0),0),"N/A")</f>
        <v>N/A</v>
      </c>
      <c r="T471" s="151" t="str" cm="1">
        <f t="array" ref="T471">IFERROR(INDEX($H$9:$H$54,MATCH($E471,$A$9:$A$54,0),0),"N/A")</f>
        <v>N/A</v>
      </c>
      <c r="U471" s="152" t="str">
        <f t="shared" si="57"/>
        <v>N/A</v>
      </c>
      <c r="V471" s="153" t="str">
        <f t="shared" si="58"/>
        <v>N/A</v>
      </c>
      <c r="W471" s="147" t="str" cm="1">
        <f t="array" ref="W471">IFERROR(INDEX($I$9:$I$54,MATCH($E471,$A$9:$A$54,0),0),"N/A")</f>
        <v>N/A</v>
      </c>
      <c r="X471" s="147" t="str" cm="1">
        <f t="array" ref="X471">IFERROR(INDEX($J$9:$J$54,MATCH($E471,$A$9:$A$54,0),0),"N/A")</f>
        <v>N/A</v>
      </c>
      <c r="Y471" s="152" t="str">
        <f t="shared" si="59"/>
        <v>N/A</v>
      </c>
      <c r="Z471" s="153" t="str">
        <f t="shared" si="60"/>
        <v>N/A</v>
      </c>
      <c r="AA471" s="70" t="str">
        <f>IFERROR(VLOOKUP('Input 1 - Schedule 1'!N418,'Input 1 - Schedule 1'!$I$7:$L$1009,4,FALSE),"")</f>
        <v/>
      </c>
      <c r="AB471" s="70"/>
      <c r="AS471" s="84" t="s">
        <v>20</v>
      </c>
    </row>
    <row r="472" spans="1:45" x14ac:dyDescent="0.3">
      <c r="A472" s="93">
        <f t="shared" si="65"/>
        <v>410</v>
      </c>
      <c r="B472" s="145">
        <f>'Input 2 - Inventory'!C417</f>
        <v>0</v>
      </c>
      <c r="C472" s="146">
        <f>'Input 1 - Schedule 1'!G419</f>
        <v>0</v>
      </c>
      <c r="D472" s="146" t="str">
        <f>IF(OR(LEFT(E472,5)= "Asset",LEFT(E472,5)="Other"),"N/A",'Input 1 - Schedule 1'!G419 &amp; " (Ins/Bank)")</f>
        <v>0 (Ins/Bank)</v>
      </c>
      <c r="E472" s="147">
        <f>'Input 2 - Inventory'!F417</f>
        <v>0</v>
      </c>
      <c r="F472" s="148" t="str">
        <f>'Input 2 - Inventory'!W417</f>
        <v/>
      </c>
      <c r="G472" s="148">
        <f>'Input 2 - Inventory'!R417</f>
        <v>0</v>
      </c>
      <c r="H472" s="148">
        <f>'Input 2 - Inventory'!AH417</f>
        <v>0</v>
      </c>
      <c r="I472" s="149">
        <f>'Input 2 - Inventory'!L417</f>
        <v>0</v>
      </c>
      <c r="J472" s="150">
        <f>'Input 2 - Inventory'!AB417</f>
        <v>0</v>
      </c>
      <c r="K472" s="147" t="str" cm="1">
        <f t="array" ref="K472">IFERROR(INDEX($C$9:$C$54,MATCH($E472,$A$9:$A$54,0),0),"N/A")</f>
        <v>N/A</v>
      </c>
      <c r="L472" s="151" t="str" cm="1">
        <f t="array" ref="L472">IFERROR(INDEX($D$9:$D$54,MATCH($E472,$A$9:$A$54,0),0),"N/A")</f>
        <v>N/A</v>
      </c>
      <c r="M472" s="152" t="str">
        <f t="shared" si="61"/>
        <v>N/A</v>
      </c>
      <c r="N472" s="153" t="str">
        <f t="shared" si="62"/>
        <v>N/A</v>
      </c>
      <c r="O472" s="147" t="str" cm="1">
        <f t="array" ref="O472">IFERROR(INDEX($E$9:$E$54,MATCH($E472,$A$9:$A$54,0),0),"N/A")</f>
        <v>N/A</v>
      </c>
      <c r="P472" s="151" t="str" cm="1">
        <f t="array" ref="P472">IFERROR(INDEX($F$9:$F$54,MATCH($E472,$A$9:$A$54,0),0),"N/A")</f>
        <v>N/A</v>
      </c>
      <c r="Q472" s="152" t="str">
        <f t="shared" si="63"/>
        <v>N/A</v>
      </c>
      <c r="R472" s="153" t="str">
        <f t="shared" si="64"/>
        <v>N/A</v>
      </c>
      <c r="S472" s="147" t="str" cm="1">
        <f t="array" ref="S472">IFERROR(INDEX($G$9:$G$54,MATCH($E472,$A$9:$A$54,0),0),"N/A")</f>
        <v>N/A</v>
      </c>
      <c r="T472" s="151" t="str" cm="1">
        <f t="array" ref="T472">IFERROR(INDEX($H$9:$H$54,MATCH($E472,$A$9:$A$54,0),0),"N/A")</f>
        <v>N/A</v>
      </c>
      <c r="U472" s="152" t="str">
        <f t="shared" si="57"/>
        <v>N/A</v>
      </c>
      <c r="V472" s="153" t="str">
        <f t="shared" si="58"/>
        <v>N/A</v>
      </c>
      <c r="W472" s="147" t="str" cm="1">
        <f t="array" ref="W472">IFERROR(INDEX($I$9:$I$54,MATCH($E472,$A$9:$A$54,0),0),"N/A")</f>
        <v>N/A</v>
      </c>
      <c r="X472" s="147" t="str" cm="1">
        <f t="array" ref="X472">IFERROR(INDEX($J$9:$J$54,MATCH($E472,$A$9:$A$54,0),0),"N/A")</f>
        <v>N/A</v>
      </c>
      <c r="Y472" s="152" t="str">
        <f t="shared" si="59"/>
        <v>N/A</v>
      </c>
      <c r="Z472" s="153" t="str">
        <f t="shared" si="60"/>
        <v>N/A</v>
      </c>
      <c r="AA472" s="70" t="str">
        <f>IFERROR(VLOOKUP('Input 1 - Schedule 1'!N419,'Input 1 - Schedule 1'!$I$7:$L$1009,4,FALSE),"")</f>
        <v/>
      </c>
      <c r="AB472" s="70"/>
      <c r="AS472" s="84" t="s">
        <v>20</v>
      </c>
    </row>
    <row r="473" spans="1:45" x14ac:dyDescent="0.3">
      <c r="A473" s="93">
        <f t="shared" si="65"/>
        <v>411</v>
      </c>
      <c r="B473" s="145">
        <f>'Input 2 - Inventory'!C418</f>
        <v>0</v>
      </c>
      <c r="C473" s="146">
        <f>'Input 1 - Schedule 1'!G420</f>
        <v>0</v>
      </c>
      <c r="D473" s="146" t="str">
        <f>IF(OR(LEFT(E473,5)= "Asset",LEFT(E473,5)="Other"),"N/A",'Input 1 - Schedule 1'!G420 &amp; " (Ins/Bank)")</f>
        <v>0 (Ins/Bank)</v>
      </c>
      <c r="E473" s="147">
        <f>'Input 2 - Inventory'!F418</f>
        <v>0</v>
      </c>
      <c r="F473" s="148" t="str">
        <f>'Input 2 - Inventory'!W418</f>
        <v/>
      </c>
      <c r="G473" s="148">
        <f>'Input 2 - Inventory'!R418</f>
        <v>0</v>
      </c>
      <c r="H473" s="148">
        <f>'Input 2 - Inventory'!AH418</f>
        <v>0</v>
      </c>
      <c r="I473" s="149">
        <f>'Input 2 - Inventory'!L418</f>
        <v>0</v>
      </c>
      <c r="J473" s="150">
        <f>'Input 2 - Inventory'!AB418</f>
        <v>0</v>
      </c>
      <c r="K473" s="147" t="str" cm="1">
        <f t="array" ref="K473">IFERROR(INDEX($C$9:$C$54,MATCH($E473,$A$9:$A$54,0),0),"N/A")</f>
        <v>N/A</v>
      </c>
      <c r="L473" s="151" t="str" cm="1">
        <f t="array" ref="L473">IFERROR(INDEX($D$9:$D$54,MATCH($E473,$A$9:$A$54,0),0),"N/A")</f>
        <v>N/A</v>
      </c>
      <c r="M473" s="152" t="str">
        <f t="shared" si="61"/>
        <v>N/A</v>
      </c>
      <c r="N473" s="153" t="str">
        <f t="shared" si="62"/>
        <v>N/A</v>
      </c>
      <c r="O473" s="147" t="str" cm="1">
        <f t="array" ref="O473">IFERROR(INDEX($E$9:$E$54,MATCH($E473,$A$9:$A$54,0),0),"N/A")</f>
        <v>N/A</v>
      </c>
      <c r="P473" s="151" t="str" cm="1">
        <f t="array" ref="P473">IFERROR(INDEX($F$9:$F$54,MATCH($E473,$A$9:$A$54,0),0),"N/A")</f>
        <v>N/A</v>
      </c>
      <c r="Q473" s="152" t="str">
        <f t="shared" si="63"/>
        <v>N/A</v>
      </c>
      <c r="R473" s="153" t="str">
        <f t="shared" si="64"/>
        <v>N/A</v>
      </c>
      <c r="S473" s="147" t="str" cm="1">
        <f t="array" ref="S473">IFERROR(INDEX($G$9:$G$54,MATCH($E473,$A$9:$A$54,0),0),"N/A")</f>
        <v>N/A</v>
      </c>
      <c r="T473" s="151" t="str" cm="1">
        <f t="array" ref="T473">IFERROR(INDEX($H$9:$H$54,MATCH($E473,$A$9:$A$54,0),0),"N/A")</f>
        <v>N/A</v>
      </c>
      <c r="U473" s="152" t="str">
        <f t="shared" si="57"/>
        <v>N/A</v>
      </c>
      <c r="V473" s="153" t="str">
        <f t="shared" si="58"/>
        <v>N/A</v>
      </c>
      <c r="W473" s="147" t="str" cm="1">
        <f t="array" ref="W473">IFERROR(INDEX($I$9:$I$54,MATCH($E473,$A$9:$A$54,0),0),"N/A")</f>
        <v>N/A</v>
      </c>
      <c r="X473" s="147" t="str" cm="1">
        <f t="array" ref="X473">IFERROR(INDEX($J$9:$J$54,MATCH($E473,$A$9:$A$54,0),0),"N/A")</f>
        <v>N/A</v>
      </c>
      <c r="Y473" s="152" t="str">
        <f t="shared" si="59"/>
        <v>N/A</v>
      </c>
      <c r="Z473" s="153" t="str">
        <f t="shared" si="60"/>
        <v>N/A</v>
      </c>
      <c r="AA473" s="70" t="str">
        <f>IFERROR(VLOOKUP('Input 1 - Schedule 1'!N420,'Input 1 - Schedule 1'!$I$7:$L$1009,4,FALSE),"")</f>
        <v/>
      </c>
      <c r="AB473" s="70"/>
      <c r="AS473" s="84" t="s">
        <v>20</v>
      </c>
    </row>
    <row r="474" spans="1:45" x14ac:dyDescent="0.3">
      <c r="A474" s="93">
        <f t="shared" si="65"/>
        <v>412</v>
      </c>
      <c r="B474" s="145">
        <f>'Input 2 - Inventory'!C419</f>
        <v>0</v>
      </c>
      <c r="C474" s="146">
        <f>'Input 1 - Schedule 1'!G421</f>
        <v>0</v>
      </c>
      <c r="D474" s="146" t="str">
        <f>IF(OR(LEFT(E474,5)= "Asset",LEFT(E474,5)="Other"),"N/A",'Input 1 - Schedule 1'!G421 &amp; " (Ins/Bank)")</f>
        <v>0 (Ins/Bank)</v>
      </c>
      <c r="E474" s="147">
        <f>'Input 2 - Inventory'!F419</f>
        <v>0</v>
      </c>
      <c r="F474" s="148" t="str">
        <f>'Input 2 - Inventory'!W419</f>
        <v/>
      </c>
      <c r="G474" s="148">
        <f>'Input 2 - Inventory'!R419</f>
        <v>0</v>
      </c>
      <c r="H474" s="148">
        <f>'Input 2 - Inventory'!AH419</f>
        <v>0</v>
      </c>
      <c r="I474" s="149">
        <f>'Input 2 - Inventory'!L419</f>
        <v>0</v>
      </c>
      <c r="J474" s="150">
        <f>'Input 2 - Inventory'!AB419</f>
        <v>0</v>
      </c>
      <c r="K474" s="147" t="str" cm="1">
        <f t="array" ref="K474">IFERROR(INDEX($C$9:$C$54,MATCH($E474,$A$9:$A$54,0),0),"N/A")</f>
        <v>N/A</v>
      </c>
      <c r="L474" s="151" t="str" cm="1">
        <f t="array" ref="L474">IFERROR(INDEX($D$9:$D$54,MATCH($E474,$A$9:$A$54,0),0),"N/A")</f>
        <v>N/A</v>
      </c>
      <c r="M474" s="152" t="str">
        <f t="shared" si="61"/>
        <v>N/A</v>
      </c>
      <c r="N474" s="153" t="str">
        <f t="shared" si="62"/>
        <v>N/A</v>
      </c>
      <c r="O474" s="147" t="str" cm="1">
        <f t="array" ref="O474">IFERROR(INDEX($E$9:$E$54,MATCH($E474,$A$9:$A$54,0),0),"N/A")</f>
        <v>N/A</v>
      </c>
      <c r="P474" s="151" t="str" cm="1">
        <f t="array" ref="P474">IFERROR(INDEX($F$9:$F$54,MATCH($E474,$A$9:$A$54,0),0),"N/A")</f>
        <v>N/A</v>
      </c>
      <c r="Q474" s="152" t="str">
        <f t="shared" si="63"/>
        <v>N/A</v>
      </c>
      <c r="R474" s="153" t="str">
        <f t="shared" si="64"/>
        <v>N/A</v>
      </c>
      <c r="S474" s="147" t="str" cm="1">
        <f t="array" ref="S474">IFERROR(INDEX($G$9:$G$54,MATCH($E474,$A$9:$A$54,0),0),"N/A")</f>
        <v>N/A</v>
      </c>
      <c r="T474" s="151" t="str" cm="1">
        <f t="array" ref="T474">IFERROR(INDEX($H$9:$H$54,MATCH($E474,$A$9:$A$54,0),0),"N/A")</f>
        <v>N/A</v>
      </c>
      <c r="U474" s="152" t="str">
        <f t="shared" si="57"/>
        <v>N/A</v>
      </c>
      <c r="V474" s="153" t="str">
        <f t="shared" si="58"/>
        <v>N/A</v>
      </c>
      <c r="W474" s="147" t="str" cm="1">
        <f t="array" ref="W474">IFERROR(INDEX($I$9:$I$54,MATCH($E474,$A$9:$A$54,0),0),"N/A")</f>
        <v>N/A</v>
      </c>
      <c r="X474" s="147" t="str" cm="1">
        <f t="array" ref="X474">IFERROR(INDEX($J$9:$J$54,MATCH($E474,$A$9:$A$54,0),0),"N/A")</f>
        <v>N/A</v>
      </c>
      <c r="Y474" s="152" t="str">
        <f t="shared" si="59"/>
        <v>N/A</v>
      </c>
      <c r="Z474" s="153" t="str">
        <f t="shared" si="60"/>
        <v>N/A</v>
      </c>
      <c r="AA474" s="70" t="str">
        <f>IFERROR(VLOOKUP('Input 1 - Schedule 1'!N421,'Input 1 - Schedule 1'!$I$7:$L$1009,4,FALSE),"")</f>
        <v/>
      </c>
      <c r="AB474" s="70"/>
      <c r="AS474" s="84" t="s">
        <v>20</v>
      </c>
    </row>
    <row r="475" spans="1:45" x14ac:dyDescent="0.3">
      <c r="A475" s="93">
        <f t="shared" si="65"/>
        <v>413</v>
      </c>
      <c r="B475" s="145">
        <f>'Input 2 - Inventory'!C420</f>
        <v>0</v>
      </c>
      <c r="C475" s="146">
        <f>'Input 1 - Schedule 1'!G422</f>
        <v>0</v>
      </c>
      <c r="D475" s="146" t="str">
        <f>IF(OR(LEFT(E475,5)= "Asset",LEFT(E475,5)="Other"),"N/A",'Input 1 - Schedule 1'!G422 &amp; " (Ins/Bank)")</f>
        <v>0 (Ins/Bank)</v>
      </c>
      <c r="E475" s="147">
        <f>'Input 2 - Inventory'!F420</f>
        <v>0</v>
      </c>
      <c r="F475" s="148" t="str">
        <f>'Input 2 - Inventory'!W420</f>
        <v/>
      </c>
      <c r="G475" s="148">
        <f>'Input 2 - Inventory'!R420</f>
        <v>0</v>
      </c>
      <c r="H475" s="148">
        <f>'Input 2 - Inventory'!AH420</f>
        <v>0</v>
      </c>
      <c r="I475" s="149">
        <f>'Input 2 - Inventory'!L420</f>
        <v>0</v>
      </c>
      <c r="J475" s="150">
        <f>'Input 2 - Inventory'!AB420</f>
        <v>0</v>
      </c>
      <c r="K475" s="147" t="str" cm="1">
        <f t="array" ref="K475">IFERROR(INDEX($C$9:$C$54,MATCH($E475,$A$9:$A$54,0),0),"N/A")</f>
        <v>N/A</v>
      </c>
      <c r="L475" s="151" t="str" cm="1">
        <f t="array" ref="L475">IFERROR(INDEX($D$9:$D$54,MATCH($E475,$A$9:$A$54,0),0),"N/A")</f>
        <v>N/A</v>
      </c>
      <c r="M475" s="152" t="str">
        <f t="shared" si="61"/>
        <v>N/A</v>
      </c>
      <c r="N475" s="153" t="str">
        <f t="shared" si="62"/>
        <v>N/A</v>
      </c>
      <c r="O475" s="147" t="str" cm="1">
        <f t="array" ref="O475">IFERROR(INDEX($E$9:$E$54,MATCH($E475,$A$9:$A$54,0),0),"N/A")</f>
        <v>N/A</v>
      </c>
      <c r="P475" s="151" t="str" cm="1">
        <f t="array" ref="P475">IFERROR(INDEX($F$9:$F$54,MATCH($E475,$A$9:$A$54,0),0),"N/A")</f>
        <v>N/A</v>
      </c>
      <c r="Q475" s="152" t="str">
        <f t="shared" si="63"/>
        <v>N/A</v>
      </c>
      <c r="R475" s="153" t="str">
        <f t="shared" si="64"/>
        <v>N/A</v>
      </c>
      <c r="S475" s="147" t="str" cm="1">
        <f t="array" ref="S475">IFERROR(INDEX($G$9:$G$54,MATCH($E475,$A$9:$A$54,0),0),"N/A")</f>
        <v>N/A</v>
      </c>
      <c r="T475" s="151" t="str" cm="1">
        <f t="array" ref="T475">IFERROR(INDEX($H$9:$H$54,MATCH($E475,$A$9:$A$54,0),0),"N/A")</f>
        <v>N/A</v>
      </c>
      <c r="U475" s="152" t="str">
        <f t="shared" si="57"/>
        <v>N/A</v>
      </c>
      <c r="V475" s="153" t="str">
        <f t="shared" si="58"/>
        <v>N/A</v>
      </c>
      <c r="W475" s="147" t="str" cm="1">
        <f t="array" ref="W475">IFERROR(INDEX($I$9:$I$54,MATCH($E475,$A$9:$A$54,0),0),"N/A")</f>
        <v>N/A</v>
      </c>
      <c r="X475" s="147" t="str" cm="1">
        <f t="array" ref="X475">IFERROR(INDEX($J$9:$J$54,MATCH($E475,$A$9:$A$54,0),0),"N/A")</f>
        <v>N/A</v>
      </c>
      <c r="Y475" s="152" t="str">
        <f t="shared" si="59"/>
        <v>N/A</v>
      </c>
      <c r="Z475" s="153" t="str">
        <f t="shared" si="60"/>
        <v>N/A</v>
      </c>
      <c r="AA475" s="70" t="str">
        <f>IFERROR(VLOOKUP('Input 1 - Schedule 1'!N422,'Input 1 - Schedule 1'!$I$7:$L$1009,4,FALSE),"")</f>
        <v/>
      </c>
      <c r="AB475" s="70"/>
      <c r="AS475" s="84" t="s">
        <v>20</v>
      </c>
    </row>
    <row r="476" spans="1:45" x14ac:dyDescent="0.3">
      <c r="A476" s="93">
        <f t="shared" si="65"/>
        <v>414</v>
      </c>
      <c r="B476" s="145">
        <f>'Input 2 - Inventory'!C421</f>
        <v>0</v>
      </c>
      <c r="C476" s="146">
        <f>'Input 1 - Schedule 1'!G423</f>
        <v>0</v>
      </c>
      <c r="D476" s="146" t="str">
        <f>IF(OR(LEFT(E476,5)= "Asset",LEFT(E476,5)="Other"),"N/A",'Input 1 - Schedule 1'!G423 &amp; " (Ins/Bank)")</f>
        <v>0 (Ins/Bank)</v>
      </c>
      <c r="E476" s="147">
        <f>'Input 2 - Inventory'!F421</f>
        <v>0</v>
      </c>
      <c r="F476" s="148" t="str">
        <f>'Input 2 - Inventory'!W421</f>
        <v/>
      </c>
      <c r="G476" s="148">
        <f>'Input 2 - Inventory'!R421</f>
        <v>0</v>
      </c>
      <c r="H476" s="148">
        <f>'Input 2 - Inventory'!AH421</f>
        <v>0</v>
      </c>
      <c r="I476" s="149">
        <f>'Input 2 - Inventory'!L421</f>
        <v>0</v>
      </c>
      <c r="J476" s="150">
        <f>'Input 2 - Inventory'!AB421</f>
        <v>0</v>
      </c>
      <c r="K476" s="147" t="str" cm="1">
        <f t="array" ref="K476">IFERROR(INDEX($C$9:$C$54,MATCH($E476,$A$9:$A$54,0),0),"N/A")</f>
        <v>N/A</v>
      </c>
      <c r="L476" s="151" t="str" cm="1">
        <f t="array" ref="L476">IFERROR(INDEX($D$9:$D$54,MATCH($E476,$A$9:$A$54,0),0),"N/A")</f>
        <v>N/A</v>
      </c>
      <c r="M476" s="152" t="str">
        <f t="shared" si="61"/>
        <v>N/A</v>
      </c>
      <c r="N476" s="153" t="str">
        <f t="shared" si="62"/>
        <v>N/A</v>
      </c>
      <c r="O476" s="147" t="str" cm="1">
        <f t="array" ref="O476">IFERROR(INDEX($E$9:$E$54,MATCH($E476,$A$9:$A$54,0),0),"N/A")</f>
        <v>N/A</v>
      </c>
      <c r="P476" s="151" t="str" cm="1">
        <f t="array" ref="P476">IFERROR(INDEX($F$9:$F$54,MATCH($E476,$A$9:$A$54,0),0),"N/A")</f>
        <v>N/A</v>
      </c>
      <c r="Q476" s="152" t="str">
        <f t="shared" si="63"/>
        <v>N/A</v>
      </c>
      <c r="R476" s="153" t="str">
        <f t="shared" si="64"/>
        <v>N/A</v>
      </c>
      <c r="S476" s="147" t="str" cm="1">
        <f t="array" ref="S476">IFERROR(INDEX($G$9:$G$54,MATCH($E476,$A$9:$A$54,0),0),"N/A")</f>
        <v>N/A</v>
      </c>
      <c r="T476" s="151" t="str" cm="1">
        <f t="array" ref="T476">IFERROR(INDEX($H$9:$H$54,MATCH($E476,$A$9:$A$54,0),0),"N/A")</f>
        <v>N/A</v>
      </c>
      <c r="U476" s="152" t="str">
        <f t="shared" si="57"/>
        <v>N/A</v>
      </c>
      <c r="V476" s="153" t="str">
        <f t="shared" si="58"/>
        <v>N/A</v>
      </c>
      <c r="W476" s="147" t="str" cm="1">
        <f t="array" ref="W476">IFERROR(INDEX($I$9:$I$54,MATCH($E476,$A$9:$A$54,0),0),"N/A")</f>
        <v>N/A</v>
      </c>
      <c r="X476" s="147" t="str" cm="1">
        <f t="array" ref="X476">IFERROR(INDEX($J$9:$J$54,MATCH($E476,$A$9:$A$54,0),0),"N/A")</f>
        <v>N/A</v>
      </c>
      <c r="Y476" s="152" t="str">
        <f t="shared" si="59"/>
        <v>N/A</v>
      </c>
      <c r="Z476" s="153" t="str">
        <f t="shared" si="60"/>
        <v>N/A</v>
      </c>
      <c r="AA476" s="70" t="str">
        <f>IFERROR(VLOOKUP('Input 1 - Schedule 1'!N423,'Input 1 - Schedule 1'!$I$7:$L$1009,4,FALSE),"")</f>
        <v/>
      </c>
      <c r="AB476" s="70"/>
      <c r="AS476" s="84" t="s">
        <v>20</v>
      </c>
    </row>
    <row r="477" spans="1:45" x14ac:dyDescent="0.3">
      <c r="A477" s="93">
        <f t="shared" si="65"/>
        <v>415</v>
      </c>
      <c r="B477" s="145">
        <f>'Input 2 - Inventory'!C422</f>
        <v>0</v>
      </c>
      <c r="C477" s="146">
        <f>'Input 1 - Schedule 1'!G424</f>
        <v>0</v>
      </c>
      <c r="D477" s="146" t="str">
        <f>IF(OR(LEFT(E477,5)= "Asset",LEFT(E477,5)="Other"),"N/A",'Input 1 - Schedule 1'!G424 &amp; " (Ins/Bank)")</f>
        <v>0 (Ins/Bank)</v>
      </c>
      <c r="E477" s="147">
        <f>'Input 2 - Inventory'!F422</f>
        <v>0</v>
      </c>
      <c r="F477" s="148" t="str">
        <f>'Input 2 - Inventory'!W422</f>
        <v/>
      </c>
      <c r="G477" s="148">
        <f>'Input 2 - Inventory'!R422</f>
        <v>0</v>
      </c>
      <c r="H477" s="148">
        <f>'Input 2 - Inventory'!AH422</f>
        <v>0</v>
      </c>
      <c r="I477" s="149">
        <f>'Input 2 - Inventory'!L422</f>
        <v>0</v>
      </c>
      <c r="J477" s="150">
        <f>'Input 2 - Inventory'!AB422</f>
        <v>0</v>
      </c>
      <c r="K477" s="147" t="str" cm="1">
        <f t="array" ref="K477">IFERROR(INDEX($C$9:$C$54,MATCH($E477,$A$9:$A$54,0),0),"N/A")</f>
        <v>N/A</v>
      </c>
      <c r="L477" s="151" t="str" cm="1">
        <f t="array" ref="L477">IFERROR(INDEX($D$9:$D$54,MATCH($E477,$A$9:$A$54,0),0),"N/A")</f>
        <v>N/A</v>
      </c>
      <c r="M477" s="152" t="str">
        <f t="shared" si="61"/>
        <v>N/A</v>
      </c>
      <c r="N477" s="153" t="str">
        <f t="shared" si="62"/>
        <v>N/A</v>
      </c>
      <c r="O477" s="147" t="str" cm="1">
        <f t="array" ref="O477">IFERROR(INDEX($E$9:$E$54,MATCH($E477,$A$9:$A$54,0),0),"N/A")</f>
        <v>N/A</v>
      </c>
      <c r="P477" s="151" t="str" cm="1">
        <f t="array" ref="P477">IFERROR(INDEX($F$9:$F$54,MATCH($E477,$A$9:$A$54,0),0),"N/A")</f>
        <v>N/A</v>
      </c>
      <c r="Q477" s="152" t="str">
        <f t="shared" si="63"/>
        <v>N/A</v>
      </c>
      <c r="R477" s="153" t="str">
        <f t="shared" si="64"/>
        <v>N/A</v>
      </c>
      <c r="S477" s="147" t="str" cm="1">
        <f t="array" ref="S477">IFERROR(INDEX($G$9:$G$54,MATCH($E477,$A$9:$A$54,0),0),"N/A")</f>
        <v>N/A</v>
      </c>
      <c r="T477" s="151" t="str" cm="1">
        <f t="array" ref="T477">IFERROR(INDEX($H$9:$H$54,MATCH($E477,$A$9:$A$54,0),0),"N/A")</f>
        <v>N/A</v>
      </c>
      <c r="U477" s="152" t="str">
        <f t="shared" si="57"/>
        <v>N/A</v>
      </c>
      <c r="V477" s="153" t="str">
        <f t="shared" si="58"/>
        <v>N/A</v>
      </c>
      <c r="W477" s="147" t="str" cm="1">
        <f t="array" ref="W477">IFERROR(INDEX($I$9:$I$54,MATCH($E477,$A$9:$A$54,0),0),"N/A")</f>
        <v>N/A</v>
      </c>
      <c r="X477" s="147" t="str" cm="1">
        <f t="array" ref="X477">IFERROR(INDEX($J$9:$J$54,MATCH($E477,$A$9:$A$54,0),0),"N/A")</f>
        <v>N/A</v>
      </c>
      <c r="Y477" s="152" t="str">
        <f t="shared" si="59"/>
        <v>N/A</v>
      </c>
      <c r="Z477" s="153" t="str">
        <f t="shared" si="60"/>
        <v>N/A</v>
      </c>
      <c r="AA477" s="70" t="str">
        <f>IFERROR(VLOOKUP('Input 1 - Schedule 1'!N424,'Input 1 - Schedule 1'!$I$7:$L$1009,4,FALSE),"")</f>
        <v/>
      </c>
      <c r="AB477" s="70"/>
      <c r="AS477" s="84" t="s">
        <v>20</v>
      </c>
    </row>
    <row r="478" spans="1:45" x14ac:dyDescent="0.3">
      <c r="A478" s="93">
        <f t="shared" si="65"/>
        <v>416</v>
      </c>
      <c r="B478" s="145">
        <f>'Input 2 - Inventory'!C423</f>
        <v>0</v>
      </c>
      <c r="C478" s="146">
        <f>'Input 1 - Schedule 1'!G425</f>
        <v>0</v>
      </c>
      <c r="D478" s="146" t="str">
        <f>IF(OR(LEFT(E478,5)= "Asset",LEFT(E478,5)="Other"),"N/A",'Input 1 - Schedule 1'!G425 &amp; " (Ins/Bank)")</f>
        <v>0 (Ins/Bank)</v>
      </c>
      <c r="E478" s="147">
        <f>'Input 2 - Inventory'!F423</f>
        <v>0</v>
      </c>
      <c r="F478" s="148" t="str">
        <f>'Input 2 - Inventory'!W423</f>
        <v/>
      </c>
      <c r="G478" s="148">
        <f>'Input 2 - Inventory'!R423</f>
        <v>0</v>
      </c>
      <c r="H478" s="148">
        <f>'Input 2 - Inventory'!AH423</f>
        <v>0</v>
      </c>
      <c r="I478" s="149">
        <f>'Input 2 - Inventory'!L423</f>
        <v>0</v>
      </c>
      <c r="J478" s="150">
        <f>'Input 2 - Inventory'!AB423</f>
        <v>0</v>
      </c>
      <c r="K478" s="147" t="str" cm="1">
        <f t="array" ref="K478">IFERROR(INDEX($C$9:$C$54,MATCH($E478,$A$9:$A$54,0),0),"N/A")</f>
        <v>N/A</v>
      </c>
      <c r="L478" s="151" t="str" cm="1">
        <f t="array" ref="L478">IFERROR(INDEX($D$9:$D$54,MATCH($E478,$A$9:$A$54,0),0),"N/A")</f>
        <v>N/A</v>
      </c>
      <c r="M478" s="152" t="str">
        <f t="shared" si="61"/>
        <v>N/A</v>
      </c>
      <c r="N478" s="153" t="str">
        <f t="shared" si="62"/>
        <v>N/A</v>
      </c>
      <c r="O478" s="147" t="str" cm="1">
        <f t="array" ref="O478">IFERROR(INDEX($E$9:$E$54,MATCH($E478,$A$9:$A$54,0),0),"N/A")</f>
        <v>N/A</v>
      </c>
      <c r="P478" s="151" t="str" cm="1">
        <f t="array" ref="P478">IFERROR(INDEX($F$9:$F$54,MATCH($E478,$A$9:$A$54,0),0),"N/A")</f>
        <v>N/A</v>
      </c>
      <c r="Q478" s="152" t="str">
        <f t="shared" si="63"/>
        <v>N/A</v>
      </c>
      <c r="R478" s="153" t="str">
        <f t="shared" si="64"/>
        <v>N/A</v>
      </c>
      <c r="S478" s="147" t="str" cm="1">
        <f t="array" ref="S478">IFERROR(INDEX($G$9:$G$54,MATCH($E478,$A$9:$A$54,0),0),"N/A")</f>
        <v>N/A</v>
      </c>
      <c r="T478" s="151" t="str" cm="1">
        <f t="array" ref="T478">IFERROR(INDEX($H$9:$H$54,MATCH($E478,$A$9:$A$54,0),0),"N/A")</f>
        <v>N/A</v>
      </c>
      <c r="U478" s="152" t="str">
        <f t="shared" si="57"/>
        <v>N/A</v>
      </c>
      <c r="V478" s="153" t="str">
        <f t="shared" si="58"/>
        <v>N/A</v>
      </c>
      <c r="W478" s="147" t="str" cm="1">
        <f t="array" ref="W478">IFERROR(INDEX($I$9:$I$54,MATCH($E478,$A$9:$A$54,0),0),"N/A")</f>
        <v>N/A</v>
      </c>
      <c r="X478" s="147" t="str" cm="1">
        <f t="array" ref="X478">IFERROR(INDEX($J$9:$J$54,MATCH($E478,$A$9:$A$54,0),0),"N/A")</f>
        <v>N/A</v>
      </c>
      <c r="Y478" s="152" t="str">
        <f t="shared" si="59"/>
        <v>N/A</v>
      </c>
      <c r="Z478" s="153" t="str">
        <f t="shared" si="60"/>
        <v>N/A</v>
      </c>
      <c r="AA478" s="70" t="str">
        <f>IFERROR(VLOOKUP('Input 1 - Schedule 1'!N425,'Input 1 - Schedule 1'!$I$7:$L$1009,4,FALSE),"")</f>
        <v/>
      </c>
      <c r="AB478" s="70"/>
      <c r="AS478" s="84" t="s">
        <v>20</v>
      </c>
    </row>
    <row r="479" spans="1:45" x14ac:dyDescent="0.3">
      <c r="A479" s="93">
        <f t="shared" si="65"/>
        <v>417</v>
      </c>
      <c r="B479" s="145">
        <f>'Input 2 - Inventory'!C424</f>
        <v>0</v>
      </c>
      <c r="C479" s="146">
        <f>'Input 1 - Schedule 1'!G426</f>
        <v>0</v>
      </c>
      <c r="D479" s="146" t="str">
        <f>IF(OR(LEFT(E479,5)= "Asset",LEFT(E479,5)="Other"),"N/A",'Input 1 - Schedule 1'!G426 &amp; " (Ins/Bank)")</f>
        <v>0 (Ins/Bank)</v>
      </c>
      <c r="E479" s="147">
        <f>'Input 2 - Inventory'!F424</f>
        <v>0</v>
      </c>
      <c r="F479" s="148" t="str">
        <f>'Input 2 - Inventory'!W424</f>
        <v/>
      </c>
      <c r="G479" s="148">
        <f>'Input 2 - Inventory'!R424</f>
        <v>0</v>
      </c>
      <c r="H479" s="148">
        <f>'Input 2 - Inventory'!AH424</f>
        <v>0</v>
      </c>
      <c r="I479" s="149">
        <f>'Input 2 - Inventory'!L424</f>
        <v>0</v>
      </c>
      <c r="J479" s="150">
        <f>'Input 2 - Inventory'!AB424</f>
        <v>0</v>
      </c>
      <c r="K479" s="147" t="str" cm="1">
        <f t="array" ref="K479">IFERROR(INDEX($C$9:$C$54,MATCH($E479,$A$9:$A$54,0),0),"N/A")</f>
        <v>N/A</v>
      </c>
      <c r="L479" s="151" t="str" cm="1">
        <f t="array" ref="L479">IFERROR(INDEX($D$9:$D$54,MATCH($E479,$A$9:$A$54,0),0),"N/A")</f>
        <v>N/A</v>
      </c>
      <c r="M479" s="152" t="str">
        <f t="shared" si="61"/>
        <v>N/A</v>
      </c>
      <c r="N479" s="153" t="str">
        <f t="shared" si="62"/>
        <v>N/A</v>
      </c>
      <c r="O479" s="147" t="str" cm="1">
        <f t="array" ref="O479">IFERROR(INDEX($E$9:$E$54,MATCH($E479,$A$9:$A$54,0),0),"N/A")</f>
        <v>N/A</v>
      </c>
      <c r="P479" s="151" t="str" cm="1">
        <f t="array" ref="P479">IFERROR(INDEX($F$9:$F$54,MATCH($E479,$A$9:$A$54,0),0),"N/A")</f>
        <v>N/A</v>
      </c>
      <c r="Q479" s="152" t="str">
        <f t="shared" si="63"/>
        <v>N/A</v>
      </c>
      <c r="R479" s="153" t="str">
        <f t="shared" si="64"/>
        <v>N/A</v>
      </c>
      <c r="S479" s="147" t="str" cm="1">
        <f t="array" ref="S479">IFERROR(INDEX($G$9:$G$54,MATCH($E479,$A$9:$A$54,0),0),"N/A")</f>
        <v>N/A</v>
      </c>
      <c r="T479" s="151" t="str" cm="1">
        <f t="array" ref="T479">IFERROR(INDEX($H$9:$H$54,MATCH($E479,$A$9:$A$54,0),0),"N/A")</f>
        <v>N/A</v>
      </c>
      <c r="U479" s="152" t="str">
        <f t="shared" si="57"/>
        <v>N/A</v>
      </c>
      <c r="V479" s="153" t="str">
        <f t="shared" si="58"/>
        <v>N/A</v>
      </c>
      <c r="W479" s="147" t="str" cm="1">
        <f t="array" ref="W479">IFERROR(INDEX($I$9:$I$54,MATCH($E479,$A$9:$A$54,0),0),"N/A")</f>
        <v>N/A</v>
      </c>
      <c r="X479" s="147" t="str" cm="1">
        <f t="array" ref="X479">IFERROR(INDEX($J$9:$J$54,MATCH($E479,$A$9:$A$54,0),0),"N/A")</f>
        <v>N/A</v>
      </c>
      <c r="Y479" s="152" t="str">
        <f t="shared" si="59"/>
        <v>N/A</v>
      </c>
      <c r="Z479" s="153" t="str">
        <f t="shared" si="60"/>
        <v>N/A</v>
      </c>
      <c r="AA479" s="70" t="str">
        <f>IFERROR(VLOOKUP('Input 1 - Schedule 1'!N426,'Input 1 - Schedule 1'!$I$7:$L$1009,4,FALSE),"")</f>
        <v/>
      </c>
      <c r="AB479" s="70"/>
      <c r="AS479" s="84" t="s">
        <v>20</v>
      </c>
    </row>
    <row r="480" spans="1:45" x14ac:dyDescent="0.3">
      <c r="A480" s="93">
        <f t="shared" si="65"/>
        <v>418</v>
      </c>
      <c r="B480" s="145">
        <f>'Input 2 - Inventory'!C425</f>
        <v>0</v>
      </c>
      <c r="C480" s="146">
        <f>'Input 1 - Schedule 1'!G427</f>
        <v>0</v>
      </c>
      <c r="D480" s="146" t="str">
        <f>IF(OR(LEFT(E480,5)= "Asset",LEFT(E480,5)="Other"),"N/A",'Input 1 - Schedule 1'!G427 &amp; " (Ins/Bank)")</f>
        <v>0 (Ins/Bank)</v>
      </c>
      <c r="E480" s="147">
        <f>'Input 2 - Inventory'!F425</f>
        <v>0</v>
      </c>
      <c r="F480" s="148" t="str">
        <f>'Input 2 - Inventory'!W425</f>
        <v/>
      </c>
      <c r="G480" s="148">
        <f>'Input 2 - Inventory'!R425</f>
        <v>0</v>
      </c>
      <c r="H480" s="148">
        <f>'Input 2 - Inventory'!AH425</f>
        <v>0</v>
      </c>
      <c r="I480" s="149">
        <f>'Input 2 - Inventory'!L425</f>
        <v>0</v>
      </c>
      <c r="J480" s="150">
        <f>'Input 2 - Inventory'!AB425</f>
        <v>0</v>
      </c>
      <c r="K480" s="147" t="str" cm="1">
        <f t="array" ref="K480">IFERROR(INDEX($C$9:$C$54,MATCH($E480,$A$9:$A$54,0),0),"N/A")</f>
        <v>N/A</v>
      </c>
      <c r="L480" s="151" t="str" cm="1">
        <f t="array" ref="L480">IFERROR(INDEX($D$9:$D$54,MATCH($E480,$A$9:$A$54,0),0),"N/A")</f>
        <v>N/A</v>
      </c>
      <c r="M480" s="152" t="str">
        <f t="shared" si="61"/>
        <v>N/A</v>
      </c>
      <c r="N480" s="153" t="str">
        <f t="shared" si="62"/>
        <v>N/A</v>
      </c>
      <c r="O480" s="147" t="str" cm="1">
        <f t="array" ref="O480">IFERROR(INDEX($E$9:$E$54,MATCH($E480,$A$9:$A$54,0),0),"N/A")</f>
        <v>N/A</v>
      </c>
      <c r="P480" s="151" t="str" cm="1">
        <f t="array" ref="P480">IFERROR(INDEX($F$9:$F$54,MATCH($E480,$A$9:$A$54,0),0),"N/A")</f>
        <v>N/A</v>
      </c>
      <c r="Q480" s="152" t="str">
        <f t="shared" si="63"/>
        <v>N/A</v>
      </c>
      <c r="R480" s="153" t="str">
        <f t="shared" si="64"/>
        <v>N/A</v>
      </c>
      <c r="S480" s="147" t="str" cm="1">
        <f t="array" ref="S480">IFERROR(INDEX($G$9:$G$54,MATCH($E480,$A$9:$A$54,0),0),"N/A")</f>
        <v>N/A</v>
      </c>
      <c r="T480" s="151" t="str" cm="1">
        <f t="array" ref="T480">IFERROR(INDEX($H$9:$H$54,MATCH($E480,$A$9:$A$54,0),0),"N/A")</f>
        <v>N/A</v>
      </c>
      <c r="U480" s="152" t="str">
        <f t="shared" si="57"/>
        <v>N/A</v>
      </c>
      <c r="V480" s="153" t="str">
        <f t="shared" si="58"/>
        <v>N/A</v>
      </c>
      <c r="W480" s="147" t="str" cm="1">
        <f t="array" ref="W480">IFERROR(INDEX($I$9:$I$54,MATCH($E480,$A$9:$A$54,0),0),"N/A")</f>
        <v>N/A</v>
      </c>
      <c r="X480" s="147" t="str" cm="1">
        <f t="array" ref="X480">IFERROR(INDEX($J$9:$J$54,MATCH($E480,$A$9:$A$54,0),0),"N/A")</f>
        <v>N/A</v>
      </c>
      <c r="Y480" s="152" t="str">
        <f t="shared" si="59"/>
        <v>N/A</v>
      </c>
      <c r="Z480" s="153" t="str">
        <f t="shared" si="60"/>
        <v>N/A</v>
      </c>
      <c r="AA480" s="70" t="str">
        <f>IFERROR(VLOOKUP('Input 1 - Schedule 1'!N427,'Input 1 - Schedule 1'!$I$7:$L$1009,4,FALSE),"")</f>
        <v/>
      </c>
      <c r="AB480" s="70"/>
      <c r="AS480" s="84" t="s">
        <v>20</v>
      </c>
    </row>
    <row r="481" spans="1:45" x14ac:dyDescent="0.3">
      <c r="A481" s="93">
        <f t="shared" si="65"/>
        <v>419</v>
      </c>
      <c r="B481" s="145">
        <f>'Input 2 - Inventory'!C426</f>
        <v>0</v>
      </c>
      <c r="C481" s="146">
        <f>'Input 1 - Schedule 1'!G428</f>
        <v>0</v>
      </c>
      <c r="D481" s="146" t="str">
        <f>IF(OR(LEFT(E481,5)= "Asset",LEFT(E481,5)="Other"),"N/A",'Input 1 - Schedule 1'!G428 &amp; " (Ins/Bank)")</f>
        <v>0 (Ins/Bank)</v>
      </c>
      <c r="E481" s="147">
        <f>'Input 2 - Inventory'!F426</f>
        <v>0</v>
      </c>
      <c r="F481" s="148" t="str">
        <f>'Input 2 - Inventory'!W426</f>
        <v/>
      </c>
      <c r="G481" s="148">
        <f>'Input 2 - Inventory'!R426</f>
        <v>0</v>
      </c>
      <c r="H481" s="148">
        <f>'Input 2 - Inventory'!AH426</f>
        <v>0</v>
      </c>
      <c r="I481" s="149">
        <f>'Input 2 - Inventory'!L426</f>
        <v>0</v>
      </c>
      <c r="J481" s="150">
        <f>'Input 2 - Inventory'!AB426</f>
        <v>0</v>
      </c>
      <c r="K481" s="147" t="str" cm="1">
        <f t="array" ref="K481">IFERROR(INDEX($C$9:$C$54,MATCH($E481,$A$9:$A$54,0),0),"N/A")</f>
        <v>N/A</v>
      </c>
      <c r="L481" s="151" t="str" cm="1">
        <f t="array" ref="L481">IFERROR(INDEX($D$9:$D$54,MATCH($E481,$A$9:$A$54,0),0),"N/A")</f>
        <v>N/A</v>
      </c>
      <c r="M481" s="152" t="str">
        <f t="shared" si="61"/>
        <v>N/A</v>
      </c>
      <c r="N481" s="153" t="str">
        <f t="shared" si="62"/>
        <v>N/A</v>
      </c>
      <c r="O481" s="147" t="str" cm="1">
        <f t="array" ref="O481">IFERROR(INDEX($E$9:$E$54,MATCH($E481,$A$9:$A$54,0),0),"N/A")</f>
        <v>N/A</v>
      </c>
      <c r="P481" s="151" t="str" cm="1">
        <f t="array" ref="P481">IFERROR(INDEX($F$9:$F$54,MATCH($E481,$A$9:$A$54,0),0),"N/A")</f>
        <v>N/A</v>
      </c>
      <c r="Q481" s="152" t="str">
        <f t="shared" si="63"/>
        <v>N/A</v>
      </c>
      <c r="R481" s="153" t="str">
        <f t="shared" si="64"/>
        <v>N/A</v>
      </c>
      <c r="S481" s="147" t="str" cm="1">
        <f t="array" ref="S481">IFERROR(INDEX($G$9:$G$54,MATCH($E481,$A$9:$A$54,0),0),"N/A")</f>
        <v>N/A</v>
      </c>
      <c r="T481" s="151" t="str" cm="1">
        <f t="array" ref="T481">IFERROR(INDEX($H$9:$H$54,MATCH($E481,$A$9:$A$54,0),0),"N/A")</f>
        <v>N/A</v>
      </c>
      <c r="U481" s="152" t="str">
        <f t="shared" si="57"/>
        <v>N/A</v>
      </c>
      <c r="V481" s="153" t="str">
        <f t="shared" si="58"/>
        <v>N/A</v>
      </c>
      <c r="W481" s="147" t="str" cm="1">
        <f t="array" ref="W481">IFERROR(INDEX($I$9:$I$54,MATCH($E481,$A$9:$A$54,0),0),"N/A")</f>
        <v>N/A</v>
      </c>
      <c r="X481" s="147" t="str" cm="1">
        <f t="array" ref="X481">IFERROR(INDEX($J$9:$J$54,MATCH($E481,$A$9:$A$54,0),0),"N/A")</f>
        <v>N/A</v>
      </c>
      <c r="Y481" s="152" t="str">
        <f t="shared" si="59"/>
        <v>N/A</v>
      </c>
      <c r="Z481" s="153" t="str">
        <f t="shared" si="60"/>
        <v>N/A</v>
      </c>
      <c r="AA481" s="70" t="str">
        <f>IFERROR(VLOOKUP('Input 1 - Schedule 1'!N428,'Input 1 - Schedule 1'!$I$7:$L$1009,4,FALSE),"")</f>
        <v/>
      </c>
      <c r="AB481" s="70"/>
      <c r="AS481" s="84" t="s">
        <v>20</v>
      </c>
    </row>
    <row r="482" spans="1:45" x14ac:dyDescent="0.3">
      <c r="A482" s="93">
        <f t="shared" si="65"/>
        <v>420</v>
      </c>
      <c r="B482" s="145">
        <f>'Input 2 - Inventory'!C427</f>
        <v>0</v>
      </c>
      <c r="C482" s="146">
        <f>'Input 1 - Schedule 1'!G429</f>
        <v>0</v>
      </c>
      <c r="D482" s="146" t="str">
        <f>IF(OR(LEFT(E482,5)= "Asset",LEFT(E482,5)="Other"),"N/A",'Input 1 - Schedule 1'!G429 &amp; " (Ins/Bank)")</f>
        <v>0 (Ins/Bank)</v>
      </c>
      <c r="E482" s="147">
        <f>'Input 2 - Inventory'!F427</f>
        <v>0</v>
      </c>
      <c r="F482" s="148" t="str">
        <f>'Input 2 - Inventory'!W427</f>
        <v/>
      </c>
      <c r="G482" s="148">
        <f>'Input 2 - Inventory'!R427</f>
        <v>0</v>
      </c>
      <c r="H482" s="148">
        <f>'Input 2 - Inventory'!AH427</f>
        <v>0</v>
      </c>
      <c r="I482" s="149">
        <f>'Input 2 - Inventory'!L427</f>
        <v>0</v>
      </c>
      <c r="J482" s="150">
        <f>'Input 2 - Inventory'!AB427</f>
        <v>0</v>
      </c>
      <c r="K482" s="147" t="str" cm="1">
        <f t="array" ref="K482">IFERROR(INDEX($C$9:$C$54,MATCH($E482,$A$9:$A$54,0),0),"N/A")</f>
        <v>N/A</v>
      </c>
      <c r="L482" s="151" t="str" cm="1">
        <f t="array" ref="L482">IFERROR(INDEX($D$9:$D$54,MATCH($E482,$A$9:$A$54,0),0),"N/A")</f>
        <v>N/A</v>
      </c>
      <c r="M482" s="152" t="str">
        <f t="shared" si="61"/>
        <v>N/A</v>
      </c>
      <c r="N482" s="153" t="str">
        <f t="shared" si="62"/>
        <v>N/A</v>
      </c>
      <c r="O482" s="147" t="str" cm="1">
        <f t="array" ref="O482">IFERROR(INDEX($E$9:$E$54,MATCH($E482,$A$9:$A$54,0),0),"N/A")</f>
        <v>N/A</v>
      </c>
      <c r="P482" s="151" t="str" cm="1">
        <f t="array" ref="P482">IFERROR(INDEX($F$9:$F$54,MATCH($E482,$A$9:$A$54,0),0),"N/A")</f>
        <v>N/A</v>
      </c>
      <c r="Q482" s="152" t="str">
        <f t="shared" si="63"/>
        <v>N/A</v>
      </c>
      <c r="R482" s="153" t="str">
        <f t="shared" si="64"/>
        <v>N/A</v>
      </c>
      <c r="S482" s="147" t="str" cm="1">
        <f t="array" ref="S482">IFERROR(INDEX($G$9:$G$54,MATCH($E482,$A$9:$A$54,0),0),"N/A")</f>
        <v>N/A</v>
      </c>
      <c r="T482" s="151" t="str" cm="1">
        <f t="array" ref="T482">IFERROR(INDEX($H$9:$H$54,MATCH($E482,$A$9:$A$54,0),0),"N/A")</f>
        <v>N/A</v>
      </c>
      <c r="U482" s="152" t="str">
        <f t="shared" si="57"/>
        <v>N/A</v>
      </c>
      <c r="V482" s="153" t="str">
        <f t="shared" si="58"/>
        <v>N/A</v>
      </c>
      <c r="W482" s="147" t="str" cm="1">
        <f t="array" ref="W482">IFERROR(INDEX($I$9:$I$54,MATCH($E482,$A$9:$A$54,0),0),"N/A")</f>
        <v>N/A</v>
      </c>
      <c r="X482" s="147" t="str" cm="1">
        <f t="array" ref="X482">IFERROR(INDEX($J$9:$J$54,MATCH($E482,$A$9:$A$54,0),0),"N/A")</f>
        <v>N/A</v>
      </c>
      <c r="Y482" s="152" t="str">
        <f t="shared" si="59"/>
        <v>N/A</v>
      </c>
      <c r="Z482" s="153" t="str">
        <f t="shared" si="60"/>
        <v>N/A</v>
      </c>
      <c r="AA482" s="70" t="str">
        <f>IFERROR(VLOOKUP('Input 1 - Schedule 1'!N429,'Input 1 - Schedule 1'!$I$7:$L$1009,4,FALSE),"")</f>
        <v/>
      </c>
      <c r="AB482" s="70"/>
      <c r="AS482" s="84" t="s">
        <v>20</v>
      </c>
    </row>
    <row r="483" spans="1:45" x14ac:dyDescent="0.3">
      <c r="A483" s="93">
        <f t="shared" si="65"/>
        <v>421</v>
      </c>
      <c r="B483" s="145">
        <f>'Input 2 - Inventory'!C428</f>
        <v>0</v>
      </c>
      <c r="C483" s="146">
        <f>'Input 1 - Schedule 1'!G430</f>
        <v>0</v>
      </c>
      <c r="D483" s="146" t="str">
        <f>IF(OR(LEFT(E483,5)= "Asset",LEFT(E483,5)="Other"),"N/A",'Input 1 - Schedule 1'!G430 &amp; " (Ins/Bank)")</f>
        <v>0 (Ins/Bank)</v>
      </c>
      <c r="E483" s="147">
        <f>'Input 2 - Inventory'!F428</f>
        <v>0</v>
      </c>
      <c r="F483" s="148" t="str">
        <f>'Input 2 - Inventory'!W428</f>
        <v/>
      </c>
      <c r="G483" s="148">
        <f>'Input 2 - Inventory'!R428</f>
        <v>0</v>
      </c>
      <c r="H483" s="148">
        <f>'Input 2 - Inventory'!AH428</f>
        <v>0</v>
      </c>
      <c r="I483" s="149">
        <f>'Input 2 - Inventory'!L428</f>
        <v>0</v>
      </c>
      <c r="J483" s="150">
        <f>'Input 2 - Inventory'!AB428</f>
        <v>0</v>
      </c>
      <c r="K483" s="147" t="str" cm="1">
        <f t="array" ref="K483">IFERROR(INDEX($C$9:$C$54,MATCH($E483,$A$9:$A$54,0),0),"N/A")</f>
        <v>N/A</v>
      </c>
      <c r="L483" s="151" t="str" cm="1">
        <f t="array" ref="L483">IFERROR(INDEX($D$9:$D$54,MATCH($E483,$A$9:$A$54,0),0),"N/A")</f>
        <v>N/A</v>
      </c>
      <c r="M483" s="152" t="str">
        <f t="shared" si="61"/>
        <v>N/A</v>
      </c>
      <c r="N483" s="153" t="str">
        <f t="shared" si="62"/>
        <v>N/A</v>
      </c>
      <c r="O483" s="147" t="str" cm="1">
        <f t="array" ref="O483">IFERROR(INDEX($E$9:$E$54,MATCH($E483,$A$9:$A$54,0),0),"N/A")</f>
        <v>N/A</v>
      </c>
      <c r="P483" s="151" t="str" cm="1">
        <f t="array" ref="P483">IFERROR(INDEX($F$9:$F$54,MATCH($E483,$A$9:$A$54,0),0),"N/A")</f>
        <v>N/A</v>
      </c>
      <c r="Q483" s="152" t="str">
        <f t="shared" si="63"/>
        <v>N/A</v>
      </c>
      <c r="R483" s="153" t="str">
        <f t="shared" si="64"/>
        <v>N/A</v>
      </c>
      <c r="S483" s="147" t="str" cm="1">
        <f t="array" ref="S483">IFERROR(INDEX($G$9:$G$54,MATCH($E483,$A$9:$A$54,0),0),"N/A")</f>
        <v>N/A</v>
      </c>
      <c r="T483" s="151" t="str" cm="1">
        <f t="array" ref="T483">IFERROR(INDEX($H$9:$H$54,MATCH($E483,$A$9:$A$54,0),0),"N/A")</f>
        <v>N/A</v>
      </c>
      <c r="U483" s="152" t="str">
        <f t="shared" si="57"/>
        <v>N/A</v>
      </c>
      <c r="V483" s="153" t="str">
        <f t="shared" si="58"/>
        <v>N/A</v>
      </c>
      <c r="W483" s="147" t="str" cm="1">
        <f t="array" ref="W483">IFERROR(INDEX($I$9:$I$54,MATCH($E483,$A$9:$A$54,0),0),"N/A")</f>
        <v>N/A</v>
      </c>
      <c r="X483" s="147" t="str" cm="1">
        <f t="array" ref="X483">IFERROR(INDEX($J$9:$J$54,MATCH($E483,$A$9:$A$54,0),0),"N/A")</f>
        <v>N/A</v>
      </c>
      <c r="Y483" s="152" t="str">
        <f t="shared" si="59"/>
        <v>N/A</v>
      </c>
      <c r="Z483" s="153" t="str">
        <f t="shared" si="60"/>
        <v>N/A</v>
      </c>
      <c r="AA483" s="70" t="str">
        <f>IFERROR(VLOOKUP('Input 1 - Schedule 1'!N430,'Input 1 - Schedule 1'!$I$7:$L$1009,4,FALSE),"")</f>
        <v/>
      </c>
      <c r="AB483" s="70"/>
      <c r="AS483" s="84" t="s">
        <v>20</v>
      </c>
    </row>
    <row r="484" spans="1:45" x14ac:dyDescent="0.3">
      <c r="A484" s="93">
        <f t="shared" si="65"/>
        <v>422</v>
      </c>
      <c r="B484" s="145">
        <f>'Input 2 - Inventory'!C429</f>
        <v>0</v>
      </c>
      <c r="C484" s="146">
        <f>'Input 1 - Schedule 1'!G431</f>
        <v>0</v>
      </c>
      <c r="D484" s="146" t="str">
        <f>IF(OR(LEFT(E484,5)= "Asset",LEFT(E484,5)="Other"),"N/A",'Input 1 - Schedule 1'!G431 &amp; " (Ins/Bank)")</f>
        <v>0 (Ins/Bank)</v>
      </c>
      <c r="E484" s="147">
        <f>'Input 2 - Inventory'!F429</f>
        <v>0</v>
      </c>
      <c r="F484" s="148" t="str">
        <f>'Input 2 - Inventory'!W429</f>
        <v/>
      </c>
      <c r="G484" s="148">
        <f>'Input 2 - Inventory'!R429</f>
        <v>0</v>
      </c>
      <c r="H484" s="148">
        <f>'Input 2 - Inventory'!AH429</f>
        <v>0</v>
      </c>
      <c r="I484" s="149">
        <f>'Input 2 - Inventory'!L429</f>
        <v>0</v>
      </c>
      <c r="J484" s="150">
        <f>'Input 2 - Inventory'!AB429</f>
        <v>0</v>
      </c>
      <c r="K484" s="147" t="str" cm="1">
        <f t="array" ref="K484">IFERROR(INDEX($C$9:$C$54,MATCH($E484,$A$9:$A$54,0),0),"N/A")</f>
        <v>N/A</v>
      </c>
      <c r="L484" s="151" t="str" cm="1">
        <f t="array" ref="L484">IFERROR(INDEX($D$9:$D$54,MATCH($E484,$A$9:$A$54,0),0),"N/A")</f>
        <v>N/A</v>
      </c>
      <c r="M484" s="152" t="str">
        <f t="shared" si="61"/>
        <v>N/A</v>
      </c>
      <c r="N484" s="153" t="str">
        <f t="shared" si="62"/>
        <v>N/A</v>
      </c>
      <c r="O484" s="147" t="str" cm="1">
        <f t="array" ref="O484">IFERROR(INDEX($E$9:$E$54,MATCH($E484,$A$9:$A$54,0),0),"N/A")</f>
        <v>N/A</v>
      </c>
      <c r="P484" s="151" t="str" cm="1">
        <f t="array" ref="P484">IFERROR(INDEX($F$9:$F$54,MATCH($E484,$A$9:$A$54,0),0),"N/A")</f>
        <v>N/A</v>
      </c>
      <c r="Q484" s="152" t="str">
        <f t="shared" si="63"/>
        <v>N/A</v>
      </c>
      <c r="R484" s="153" t="str">
        <f t="shared" si="64"/>
        <v>N/A</v>
      </c>
      <c r="S484" s="147" t="str" cm="1">
        <f t="array" ref="S484">IFERROR(INDEX($G$9:$G$54,MATCH($E484,$A$9:$A$54,0),0),"N/A")</f>
        <v>N/A</v>
      </c>
      <c r="T484" s="151" t="str" cm="1">
        <f t="array" ref="T484">IFERROR(INDEX($H$9:$H$54,MATCH($E484,$A$9:$A$54,0),0),"N/A")</f>
        <v>N/A</v>
      </c>
      <c r="U484" s="152" t="str">
        <f t="shared" si="57"/>
        <v>N/A</v>
      </c>
      <c r="V484" s="153" t="str">
        <f t="shared" si="58"/>
        <v>N/A</v>
      </c>
      <c r="W484" s="147" t="str" cm="1">
        <f t="array" ref="W484">IFERROR(INDEX($I$9:$I$54,MATCH($E484,$A$9:$A$54,0),0),"N/A")</f>
        <v>N/A</v>
      </c>
      <c r="X484" s="147" t="str" cm="1">
        <f t="array" ref="X484">IFERROR(INDEX($J$9:$J$54,MATCH($E484,$A$9:$A$54,0),0),"N/A")</f>
        <v>N/A</v>
      </c>
      <c r="Y484" s="152" t="str">
        <f t="shared" si="59"/>
        <v>N/A</v>
      </c>
      <c r="Z484" s="153" t="str">
        <f t="shared" si="60"/>
        <v>N/A</v>
      </c>
      <c r="AA484" s="70" t="str">
        <f>IFERROR(VLOOKUP('Input 1 - Schedule 1'!N431,'Input 1 - Schedule 1'!$I$7:$L$1009,4,FALSE),"")</f>
        <v/>
      </c>
      <c r="AB484" s="70"/>
      <c r="AS484" s="84" t="s">
        <v>20</v>
      </c>
    </row>
    <row r="485" spans="1:45" x14ac:dyDescent="0.3">
      <c r="A485" s="93">
        <f t="shared" si="65"/>
        <v>423</v>
      </c>
      <c r="B485" s="145">
        <f>'Input 2 - Inventory'!C430</f>
        <v>0</v>
      </c>
      <c r="C485" s="146">
        <f>'Input 1 - Schedule 1'!G432</f>
        <v>0</v>
      </c>
      <c r="D485" s="146" t="str">
        <f>IF(OR(LEFT(E485,5)= "Asset",LEFT(E485,5)="Other"),"N/A",'Input 1 - Schedule 1'!G432 &amp; " (Ins/Bank)")</f>
        <v>0 (Ins/Bank)</v>
      </c>
      <c r="E485" s="147">
        <f>'Input 2 - Inventory'!F430</f>
        <v>0</v>
      </c>
      <c r="F485" s="148" t="str">
        <f>'Input 2 - Inventory'!W430</f>
        <v/>
      </c>
      <c r="G485" s="148">
        <f>'Input 2 - Inventory'!R430</f>
        <v>0</v>
      </c>
      <c r="H485" s="148">
        <f>'Input 2 - Inventory'!AH430</f>
        <v>0</v>
      </c>
      <c r="I485" s="149">
        <f>'Input 2 - Inventory'!L430</f>
        <v>0</v>
      </c>
      <c r="J485" s="150">
        <f>'Input 2 - Inventory'!AB430</f>
        <v>0</v>
      </c>
      <c r="K485" s="147" t="str" cm="1">
        <f t="array" ref="K485">IFERROR(INDEX($C$9:$C$54,MATCH($E485,$A$9:$A$54,0),0),"N/A")</f>
        <v>N/A</v>
      </c>
      <c r="L485" s="151" t="str" cm="1">
        <f t="array" ref="L485">IFERROR(INDEX($D$9:$D$54,MATCH($E485,$A$9:$A$54,0),0),"N/A")</f>
        <v>N/A</v>
      </c>
      <c r="M485" s="152" t="str">
        <f t="shared" si="61"/>
        <v>N/A</v>
      </c>
      <c r="N485" s="153" t="str">
        <f t="shared" si="62"/>
        <v>N/A</v>
      </c>
      <c r="O485" s="147" t="str" cm="1">
        <f t="array" ref="O485">IFERROR(INDEX($E$9:$E$54,MATCH($E485,$A$9:$A$54,0),0),"N/A")</f>
        <v>N/A</v>
      </c>
      <c r="P485" s="151" t="str" cm="1">
        <f t="array" ref="P485">IFERROR(INDEX($F$9:$F$54,MATCH($E485,$A$9:$A$54,0),0),"N/A")</f>
        <v>N/A</v>
      </c>
      <c r="Q485" s="152" t="str">
        <f t="shared" si="63"/>
        <v>N/A</v>
      </c>
      <c r="R485" s="153" t="str">
        <f t="shared" si="64"/>
        <v>N/A</v>
      </c>
      <c r="S485" s="147" t="str" cm="1">
        <f t="array" ref="S485">IFERROR(INDEX($G$9:$G$54,MATCH($E485,$A$9:$A$54,0),0),"N/A")</f>
        <v>N/A</v>
      </c>
      <c r="T485" s="151" t="str" cm="1">
        <f t="array" ref="T485">IFERROR(INDEX($H$9:$H$54,MATCH($E485,$A$9:$A$54,0),0),"N/A")</f>
        <v>N/A</v>
      </c>
      <c r="U485" s="152" t="str">
        <f t="shared" si="57"/>
        <v>N/A</v>
      </c>
      <c r="V485" s="153" t="str">
        <f t="shared" si="58"/>
        <v>N/A</v>
      </c>
      <c r="W485" s="147" t="str" cm="1">
        <f t="array" ref="W485">IFERROR(INDEX($I$9:$I$54,MATCH($E485,$A$9:$A$54,0),0),"N/A")</f>
        <v>N/A</v>
      </c>
      <c r="X485" s="147" t="str" cm="1">
        <f t="array" ref="X485">IFERROR(INDEX($J$9:$J$54,MATCH($E485,$A$9:$A$54,0),0),"N/A")</f>
        <v>N/A</v>
      </c>
      <c r="Y485" s="152" t="str">
        <f t="shared" si="59"/>
        <v>N/A</v>
      </c>
      <c r="Z485" s="153" t="str">
        <f t="shared" si="60"/>
        <v>N/A</v>
      </c>
      <c r="AA485" s="70" t="str">
        <f>IFERROR(VLOOKUP('Input 1 - Schedule 1'!N432,'Input 1 - Schedule 1'!$I$7:$L$1009,4,FALSE),"")</f>
        <v/>
      </c>
      <c r="AB485" s="70"/>
      <c r="AS485" s="84" t="s">
        <v>20</v>
      </c>
    </row>
    <row r="486" spans="1:45" x14ac:dyDescent="0.3">
      <c r="A486" s="93">
        <f t="shared" si="65"/>
        <v>424</v>
      </c>
      <c r="B486" s="145">
        <f>'Input 2 - Inventory'!C431</f>
        <v>0</v>
      </c>
      <c r="C486" s="146">
        <f>'Input 1 - Schedule 1'!G433</f>
        <v>0</v>
      </c>
      <c r="D486" s="146" t="str">
        <f>IF(OR(LEFT(E486,5)= "Asset",LEFT(E486,5)="Other"),"N/A",'Input 1 - Schedule 1'!G433 &amp; " (Ins/Bank)")</f>
        <v>0 (Ins/Bank)</v>
      </c>
      <c r="E486" s="147">
        <f>'Input 2 - Inventory'!F431</f>
        <v>0</v>
      </c>
      <c r="F486" s="148" t="str">
        <f>'Input 2 - Inventory'!W431</f>
        <v/>
      </c>
      <c r="G486" s="148">
        <f>'Input 2 - Inventory'!R431</f>
        <v>0</v>
      </c>
      <c r="H486" s="148">
        <f>'Input 2 - Inventory'!AH431</f>
        <v>0</v>
      </c>
      <c r="I486" s="149">
        <f>'Input 2 - Inventory'!L431</f>
        <v>0</v>
      </c>
      <c r="J486" s="150">
        <f>'Input 2 - Inventory'!AB431</f>
        <v>0</v>
      </c>
      <c r="K486" s="147" t="str" cm="1">
        <f t="array" ref="K486">IFERROR(INDEX($C$9:$C$54,MATCH($E486,$A$9:$A$54,0),0),"N/A")</f>
        <v>N/A</v>
      </c>
      <c r="L486" s="151" t="str" cm="1">
        <f t="array" ref="L486">IFERROR(INDEX($D$9:$D$54,MATCH($E486,$A$9:$A$54,0),0),"N/A")</f>
        <v>N/A</v>
      </c>
      <c r="M486" s="152" t="str">
        <f t="shared" si="61"/>
        <v>N/A</v>
      </c>
      <c r="N486" s="153" t="str">
        <f t="shared" si="62"/>
        <v>N/A</v>
      </c>
      <c r="O486" s="147" t="str" cm="1">
        <f t="array" ref="O486">IFERROR(INDEX($E$9:$E$54,MATCH($E486,$A$9:$A$54,0),0),"N/A")</f>
        <v>N/A</v>
      </c>
      <c r="P486" s="151" t="str" cm="1">
        <f t="array" ref="P486">IFERROR(INDEX($F$9:$F$54,MATCH($E486,$A$9:$A$54,0),0),"N/A")</f>
        <v>N/A</v>
      </c>
      <c r="Q486" s="152" t="str">
        <f t="shared" si="63"/>
        <v>N/A</v>
      </c>
      <c r="R486" s="153" t="str">
        <f t="shared" si="64"/>
        <v>N/A</v>
      </c>
      <c r="S486" s="147" t="str" cm="1">
        <f t="array" ref="S486">IFERROR(INDEX($G$9:$G$54,MATCH($E486,$A$9:$A$54,0),0),"N/A")</f>
        <v>N/A</v>
      </c>
      <c r="T486" s="151" t="str" cm="1">
        <f t="array" ref="T486">IFERROR(INDEX($H$9:$H$54,MATCH($E486,$A$9:$A$54,0),0),"N/A")</f>
        <v>N/A</v>
      </c>
      <c r="U486" s="152" t="str">
        <f t="shared" si="57"/>
        <v>N/A</v>
      </c>
      <c r="V486" s="153" t="str">
        <f t="shared" si="58"/>
        <v>N/A</v>
      </c>
      <c r="W486" s="147" t="str" cm="1">
        <f t="array" ref="W486">IFERROR(INDEX($I$9:$I$54,MATCH($E486,$A$9:$A$54,0),0),"N/A")</f>
        <v>N/A</v>
      </c>
      <c r="X486" s="147" t="str" cm="1">
        <f t="array" ref="X486">IFERROR(INDEX($J$9:$J$54,MATCH($E486,$A$9:$A$54,0),0),"N/A")</f>
        <v>N/A</v>
      </c>
      <c r="Y486" s="152" t="str">
        <f t="shared" si="59"/>
        <v>N/A</v>
      </c>
      <c r="Z486" s="153" t="str">
        <f t="shared" si="60"/>
        <v>N/A</v>
      </c>
      <c r="AA486" s="70" t="str">
        <f>IFERROR(VLOOKUP('Input 1 - Schedule 1'!N433,'Input 1 - Schedule 1'!$I$7:$L$1009,4,FALSE),"")</f>
        <v/>
      </c>
      <c r="AB486" s="70"/>
      <c r="AS486" s="84" t="s">
        <v>20</v>
      </c>
    </row>
    <row r="487" spans="1:45" x14ac:dyDescent="0.3">
      <c r="A487" s="93">
        <f t="shared" si="65"/>
        <v>425</v>
      </c>
      <c r="B487" s="145">
        <f>'Input 2 - Inventory'!C432</f>
        <v>0</v>
      </c>
      <c r="C487" s="146">
        <f>'Input 1 - Schedule 1'!G434</f>
        <v>0</v>
      </c>
      <c r="D487" s="146" t="str">
        <f>IF(OR(LEFT(E487,5)= "Asset",LEFT(E487,5)="Other"),"N/A",'Input 1 - Schedule 1'!G434 &amp; " (Ins/Bank)")</f>
        <v>0 (Ins/Bank)</v>
      </c>
      <c r="E487" s="147">
        <f>'Input 2 - Inventory'!F432</f>
        <v>0</v>
      </c>
      <c r="F487" s="148" t="str">
        <f>'Input 2 - Inventory'!W432</f>
        <v/>
      </c>
      <c r="G487" s="148">
        <f>'Input 2 - Inventory'!R432</f>
        <v>0</v>
      </c>
      <c r="H487" s="148">
        <f>'Input 2 - Inventory'!AH432</f>
        <v>0</v>
      </c>
      <c r="I487" s="149">
        <f>'Input 2 - Inventory'!L432</f>
        <v>0</v>
      </c>
      <c r="J487" s="150">
        <f>'Input 2 - Inventory'!AB432</f>
        <v>0</v>
      </c>
      <c r="K487" s="147" t="str" cm="1">
        <f t="array" ref="K487">IFERROR(INDEX($C$9:$C$54,MATCH($E487,$A$9:$A$54,0),0),"N/A")</f>
        <v>N/A</v>
      </c>
      <c r="L487" s="151" t="str" cm="1">
        <f t="array" ref="L487">IFERROR(INDEX($D$9:$D$54,MATCH($E487,$A$9:$A$54,0),0),"N/A")</f>
        <v>N/A</v>
      </c>
      <c r="M487" s="152" t="str">
        <f t="shared" si="61"/>
        <v>N/A</v>
      </c>
      <c r="N487" s="153" t="str">
        <f t="shared" si="62"/>
        <v>N/A</v>
      </c>
      <c r="O487" s="147" t="str" cm="1">
        <f t="array" ref="O487">IFERROR(INDEX($E$9:$E$54,MATCH($E487,$A$9:$A$54,0),0),"N/A")</f>
        <v>N/A</v>
      </c>
      <c r="P487" s="151" t="str" cm="1">
        <f t="array" ref="P487">IFERROR(INDEX($F$9:$F$54,MATCH($E487,$A$9:$A$54,0),0),"N/A")</f>
        <v>N/A</v>
      </c>
      <c r="Q487" s="152" t="str">
        <f t="shared" si="63"/>
        <v>N/A</v>
      </c>
      <c r="R487" s="153" t="str">
        <f t="shared" si="64"/>
        <v>N/A</v>
      </c>
      <c r="S487" s="147" t="str" cm="1">
        <f t="array" ref="S487">IFERROR(INDEX($G$9:$G$54,MATCH($E487,$A$9:$A$54,0),0),"N/A")</f>
        <v>N/A</v>
      </c>
      <c r="T487" s="151" t="str" cm="1">
        <f t="array" ref="T487">IFERROR(INDEX($H$9:$H$54,MATCH($E487,$A$9:$A$54,0),0),"N/A")</f>
        <v>N/A</v>
      </c>
      <c r="U487" s="152" t="str">
        <f t="shared" si="57"/>
        <v>N/A</v>
      </c>
      <c r="V487" s="153" t="str">
        <f t="shared" si="58"/>
        <v>N/A</v>
      </c>
      <c r="W487" s="147" t="str" cm="1">
        <f t="array" ref="W487">IFERROR(INDEX($I$9:$I$54,MATCH($E487,$A$9:$A$54,0),0),"N/A")</f>
        <v>N/A</v>
      </c>
      <c r="X487" s="147" t="str" cm="1">
        <f t="array" ref="X487">IFERROR(INDEX($J$9:$J$54,MATCH($E487,$A$9:$A$54,0),0),"N/A")</f>
        <v>N/A</v>
      </c>
      <c r="Y487" s="152" t="str">
        <f t="shared" si="59"/>
        <v>N/A</v>
      </c>
      <c r="Z487" s="153" t="str">
        <f t="shared" si="60"/>
        <v>N/A</v>
      </c>
      <c r="AA487" s="70" t="str">
        <f>IFERROR(VLOOKUP('Input 1 - Schedule 1'!N434,'Input 1 - Schedule 1'!$I$7:$L$1009,4,FALSE),"")</f>
        <v/>
      </c>
      <c r="AB487" s="70"/>
      <c r="AS487" s="84" t="s">
        <v>20</v>
      </c>
    </row>
    <row r="488" spans="1:45" x14ac:dyDescent="0.3">
      <c r="A488" s="93">
        <f t="shared" si="65"/>
        <v>426</v>
      </c>
      <c r="B488" s="145">
        <f>'Input 2 - Inventory'!C433</f>
        <v>0</v>
      </c>
      <c r="C488" s="146">
        <f>'Input 1 - Schedule 1'!G435</f>
        <v>0</v>
      </c>
      <c r="D488" s="146" t="str">
        <f>IF(OR(LEFT(E488,5)= "Asset",LEFT(E488,5)="Other"),"N/A",'Input 1 - Schedule 1'!G435 &amp; " (Ins/Bank)")</f>
        <v>0 (Ins/Bank)</v>
      </c>
      <c r="E488" s="147">
        <f>'Input 2 - Inventory'!F433</f>
        <v>0</v>
      </c>
      <c r="F488" s="148" t="str">
        <f>'Input 2 - Inventory'!W433</f>
        <v/>
      </c>
      <c r="G488" s="148">
        <f>'Input 2 - Inventory'!R433</f>
        <v>0</v>
      </c>
      <c r="H488" s="148">
        <f>'Input 2 - Inventory'!AH433</f>
        <v>0</v>
      </c>
      <c r="I488" s="149">
        <f>'Input 2 - Inventory'!L433</f>
        <v>0</v>
      </c>
      <c r="J488" s="150">
        <f>'Input 2 - Inventory'!AB433</f>
        <v>0</v>
      </c>
      <c r="K488" s="147" t="str" cm="1">
        <f t="array" ref="K488">IFERROR(INDEX($C$9:$C$54,MATCH($E488,$A$9:$A$54,0),0),"N/A")</f>
        <v>N/A</v>
      </c>
      <c r="L488" s="151" t="str" cm="1">
        <f t="array" ref="L488">IFERROR(INDEX($D$9:$D$54,MATCH($E488,$A$9:$A$54,0),0),"N/A")</f>
        <v>N/A</v>
      </c>
      <c r="M488" s="152" t="str">
        <f t="shared" si="61"/>
        <v>N/A</v>
      </c>
      <c r="N488" s="153" t="str">
        <f t="shared" si="62"/>
        <v>N/A</v>
      </c>
      <c r="O488" s="147" t="str" cm="1">
        <f t="array" ref="O488">IFERROR(INDEX($E$9:$E$54,MATCH($E488,$A$9:$A$54,0),0),"N/A")</f>
        <v>N/A</v>
      </c>
      <c r="P488" s="151" t="str" cm="1">
        <f t="array" ref="P488">IFERROR(INDEX($F$9:$F$54,MATCH($E488,$A$9:$A$54,0),0),"N/A")</f>
        <v>N/A</v>
      </c>
      <c r="Q488" s="152" t="str">
        <f t="shared" si="63"/>
        <v>N/A</v>
      </c>
      <c r="R488" s="153" t="str">
        <f t="shared" si="64"/>
        <v>N/A</v>
      </c>
      <c r="S488" s="147" t="str" cm="1">
        <f t="array" ref="S488">IFERROR(INDEX($G$9:$G$54,MATCH($E488,$A$9:$A$54,0),0),"N/A")</f>
        <v>N/A</v>
      </c>
      <c r="T488" s="151" t="str" cm="1">
        <f t="array" ref="T488">IFERROR(INDEX($H$9:$H$54,MATCH($E488,$A$9:$A$54,0),0),"N/A")</f>
        <v>N/A</v>
      </c>
      <c r="U488" s="152" t="str">
        <f t="shared" si="57"/>
        <v>N/A</v>
      </c>
      <c r="V488" s="153" t="str">
        <f t="shared" si="58"/>
        <v>N/A</v>
      </c>
      <c r="W488" s="147" t="str" cm="1">
        <f t="array" ref="W488">IFERROR(INDEX($I$9:$I$54,MATCH($E488,$A$9:$A$54,0),0),"N/A")</f>
        <v>N/A</v>
      </c>
      <c r="X488" s="147" t="str" cm="1">
        <f t="array" ref="X488">IFERROR(INDEX($J$9:$J$54,MATCH($E488,$A$9:$A$54,0),0),"N/A")</f>
        <v>N/A</v>
      </c>
      <c r="Y488" s="152" t="str">
        <f t="shared" si="59"/>
        <v>N/A</v>
      </c>
      <c r="Z488" s="153" t="str">
        <f t="shared" si="60"/>
        <v>N/A</v>
      </c>
      <c r="AA488" s="70" t="str">
        <f>IFERROR(VLOOKUP('Input 1 - Schedule 1'!N435,'Input 1 - Schedule 1'!$I$7:$L$1009,4,FALSE),"")</f>
        <v/>
      </c>
      <c r="AB488" s="70"/>
      <c r="AS488" s="84" t="s">
        <v>20</v>
      </c>
    </row>
    <row r="489" spans="1:45" x14ac:dyDescent="0.3">
      <c r="A489" s="93">
        <f t="shared" si="65"/>
        <v>427</v>
      </c>
      <c r="B489" s="145">
        <f>'Input 2 - Inventory'!C434</f>
        <v>0</v>
      </c>
      <c r="C489" s="146">
        <f>'Input 1 - Schedule 1'!G436</f>
        <v>0</v>
      </c>
      <c r="D489" s="146" t="str">
        <f>IF(OR(LEFT(E489,5)= "Asset",LEFT(E489,5)="Other"),"N/A",'Input 1 - Schedule 1'!G436 &amp; " (Ins/Bank)")</f>
        <v>0 (Ins/Bank)</v>
      </c>
      <c r="E489" s="147">
        <f>'Input 2 - Inventory'!F434</f>
        <v>0</v>
      </c>
      <c r="F489" s="148" t="str">
        <f>'Input 2 - Inventory'!W434</f>
        <v/>
      </c>
      <c r="G489" s="148">
        <f>'Input 2 - Inventory'!R434</f>
        <v>0</v>
      </c>
      <c r="H489" s="148">
        <f>'Input 2 - Inventory'!AH434</f>
        <v>0</v>
      </c>
      <c r="I489" s="149">
        <f>'Input 2 - Inventory'!L434</f>
        <v>0</v>
      </c>
      <c r="J489" s="150">
        <f>'Input 2 - Inventory'!AB434</f>
        <v>0</v>
      </c>
      <c r="K489" s="147" t="str" cm="1">
        <f t="array" ref="K489">IFERROR(INDEX($C$9:$C$54,MATCH($E489,$A$9:$A$54,0),0),"N/A")</f>
        <v>N/A</v>
      </c>
      <c r="L489" s="151" t="str" cm="1">
        <f t="array" ref="L489">IFERROR(INDEX($D$9:$D$54,MATCH($E489,$A$9:$A$54,0),0),"N/A")</f>
        <v>N/A</v>
      </c>
      <c r="M489" s="152" t="str">
        <f t="shared" si="61"/>
        <v>N/A</v>
      </c>
      <c r="N489" s="153" t="str">
        <f t="shared" si="62"/>
        <v>N/A</v>
      </c>
      <c r="O489" s="147" t="str" cm="1">
        <f t="array" ref="O489">IFERROR(INDEX($E$9:$E$54,MATCH($E489,$A$9:$A$54,0),0),"N/A")</f>
        <v>N/A</v>
      </c>
      <c r="P489" s="151" t="str" cm="1">
        <f t="array" ref="P489">IFERROR(INDEX($F$9:$F$54,MATCH($E489,$A$9:$A$54,0),0),"N/A")</f>
        <v>N/A</v>
      </c>
      <c r="Q489" s="152" t="str">
        <f t="shared" si="63"/>
        <v>N/A</v>
      </c>
      <c r="R489" s="153" t="str">
        <f t="shared" si="64"/>
        <v>N/A</v>
      </c>
      <c r="S489" s="147" t="str" cm="1">
        <f t="array" ref="S489">IFERROR(INDEX($G$9:$G$54,MATCH($E489,$A$9:$A$54,0),0),"N/A")</f>
        <v>N/A</v>
      </c>
      <c r="T489" s="151" t="str" cm="1">
        <f t="array" ref="T489">IFERROR(INDEX($H$9:$H$54,MATCH($E489,$A$9:$A$54,0),0),"N/A")</f>
        <v>N/A</v>
      </c>
      <c r="U489" s="152" t="str">
        <f t="shared" si="57"/>
        <v>N/A</v>
      </c>
      <c r="V489" s="153" t="str">
        <f t="shared" si="58"/>
        <v>N/A</v>
      </c>
      <c r="W489" s="147" t="str" cm="1">
        <f t="array" ref="W489">IFERROR(INDEX($I$9:$I$54,MATCH($E489,$A$9:$A$54,0),0),"N/A")</f>
        <v>N/A</v>
      </c>
      <c r="X489" s="147" t="str" cm="1">
        <f t="array" ref="X489">IFERROR(INDEX($J$9:$J$54,MATCH($E489,$A$9:$A$54,0),0),"N/A")</f>
        <v>N/A</v>
      </c>
      <c r="Y489" s="152" t="str">
        <f t="shared" si="59"/>
        <v>N/A</v>
      </c>
      <c r="Z489" s="153" t="str">
        <f t="shared" si="60"/>
        <v>N/A</v>
      </c>
      <c r="AA489" s="70" t="str">
        <f>IFERROR(VLOOKUP('Input 1 - Schedule 1'!N436,'Input 1 - Schedule 1'!$I$7:$L$1009,4,FALSE),"")</f>
        <v/>
      </c>
      <c r="AB489" s="70"/>
      <c r="AS489" s="84" t="s">
        <v>20</v>
      </c>
    </row>
    <row r="490" spans="1:45" x14ac:dyDescent="0.3">
      <c r="A490" s="93">
        <f t="shared" si="65"/>
        <v>428</v>
      </c>
      <c r="B490" s="145">
        <f>'Input 2 - Inventory'!C435</f>
        <v>0</v>
      </c>
      <c r="C490" s="146">
        <f>'Input 1 - Schedule 1'!G437</f>
        <v>0</v>
      </c>
      <c r="D490" s="146" t="str">
        <f>IF(OR(LEFT(E490,5)= "Asset",LEFT(E490,5)="Other"),"N/A",'Input 1 - Schedule 1'!G437 &amp; " (Ins/Bank)")</f>
        <v>0 (Ins/Bank)</v>
      </c>
      <c r="E490" s="147">
        <f>'Input 2 - Inventory'!F435</f>
        <v>0</v>
      </c>
      <c r="F490" s="148" t="str">
        <f>'Input 2 - Inventory'!W435</f>
        <v/>
      </c>
      <c r="G490" s="148">
        <f>'Input 2 - Inventory'!R435</f>
        <v>0</v>
      </c>
      <c r="H490" s="148">
        <f>'Input 2 - Inventory'!AH435</f>
        <v>0</v>
      </c>
      <c r="I490" s="149">
        <f>'Input 2 - Inventory'!L435</f>
        <v>0</v>
      </c>
      <c r="J490" s="150">
        <f>'Input 2 - Inventory'!AB435</f>
        <v>0</v>
      </c>
      <c r="K490" s="147" t="str" cm="1">
        <f t="array" ref="K490">IFERROR(INDEX($C$9:$C$54,MATCH($E490,$A$9:$A$54,0),0),"N/A")</f>
        <v>N/A</v>
      </c>
      <c r="L490" s="151" t="str" cm="1">
        <f t="array" ref="L490">IFERROR(INDEX($D$9:$D$54,MATCH($E490,$A$9:$A$54,0),0),"N/A")</f>
        <v>N/A</v>
      </c>
      <c r="M490" s="152" t="str">
        <f t="shared" si="61"/>
        <v>N/A</v>
      </c>
      <c r="N490" s="153" t="str">
        <f t="shared" si="62"/>
        <v>N/A</v>
      </c>
      <c r="O490" s="147" t="str" cm="1">
        <f t="array" ref="O490">IFERROR(INDEX($E$9:$E$54,MATCH($E490,$A$9:$A$54,0),0),"N/A")</f>
        <v>N/A</v>
      </c>
      <c r="P490" s="151" t="str" cm="1">
        <f t="array" ref="P490">IFERROR(INDEX($F$9:$F$54,MATCH($E490,$A$9:$A$54,0),0),"N/A")</f>
        <v>N/A</v>
      </c>
      <c r="Q490" s="152" t="str">
        <f t="shared" si="63"/>
        <v>N/A</v>
      </c>
      <c r="R490" s="153" t="str">
        <f t="shared" si="64"/>
        <v>N/A</v>
      </c>
      <c r="S490" s="147" t="str" cm="1">
        <f t="array" ref="S490">IFERROR(INDEX($G$9:$G$54,MATCH($E490,$A$9:$A$54,0),0),"N/A")</f>
        <v>N/A</v>
      </c>
      <c r="T490" s="151" t="str" cm="1">
        <f t="array" ref="T490">IFERROR(INDEX($H$9:$H$54,MATCH($E490,$A$9:$A$54,0),0),"N/A")</f>
        <v>N/A</v>
      </c>
      <c r="U490" s="152" t="str">
        <f t="shared" si="57"/>
        <v>N/A</v>
      </c>
      <c r="V490" s="153" t="str">
        <f t="shared" si="58"/>
        <v>N/A</v>
      </c>
      <c r="W490" s="147" t="str" cm="1">
        <f t="array" ref="W490">IFERROR(INDEX($I$9:$I$54,MATCH($E490,$A$9:$A$54,0),0),"N/A")</f>
        <v>N/A</v>
      </c>
      <c r="X490" s="147" t="str" cm="1">
        <f t="array" ref="X490">IFERROR(INDEX($J$9:$J$54,MATCH($E490,$A$9:$A$54,0),0),"N/A")</f>
        <v>N/A</v>
      </c>
      <c r="Y490" s="152" t="str">
        <f t="shared" si="59"/>
        <v>N/A</v>
      </c>
      <c r="Z490" s="153" t="str">
        <f t="shared" si="60"/>
        <v>N/A</v>
      </c>
      <c r="AA490" s="70" t="str">
        <f>IFERROR(VLOOKUP('Input 1 - Schedule 1'!N437,'Input 1 - Schedule 1'!$I$7:$L$1009,4,FALSE),"")</f>
        <v/>
      </c>
      <c r="AB490" s="70"/>
      <c r="AS490" s="84" t="s">
        <v>20</v>
      </c>
    </row>
    <row r="491" spans="1:45" x14ac:dyDescent="0.3">
      <c r="A491" s="93">
        <f t="shared" si="65"/>
        <v>429</v>
      </c>
      <c r="B491" s="145">
        <f>'Input 2 - Inventory'!C436</f>
        <v>0</v>
      </c>
      <c r="C491" s="146">
        <f>'Input 1 - Schedule 1'!G438</f>
        <v>0</v>
      </c>
      <c r="D491" s="146" t="str">
        <f>IF(OR(LEFT(E491,5)= "Asset",LEFT(E491,5)="Other"),"N/A",'Input 1 - Schedule 1'!G438 &amp; " (Ins/Bank)")</f>
        <v>0 (Ins/Bank)</v>
      </c>
      <c r="E491" s="147">
        <f>'Input 2 - Inventory'!F436</f>
        <v>0</v>
      </c>
      <c r="F491" s="148" t="str">
        <f>'Input 2 - Inventory'!W436</f>
        <v/>
      </c>
      <c r="G491" s="148">
        <f>'Input 2 - Inventory'!R436</f>
        <v>0</v>
      </c>
      <c r="H491" s="148">
        <f>'Input 2 - Inventory'!AH436</f>
        <v>0</v>
      </c>
      <c r="I491" s="149">
        <f>'Input 2 - Inventory'!L436</f>
        <v>0</v>
      </c>
      <c r="J491" s="150">
        <f>'Input 2 - Inventory'!AB436</f>
        <v>0</v>
      </c>
      <c r="K491" s="147" t="str" cm="1">
        <f t="array" ref="K491">IFERROR(INDEX($C$9:$C$54,MATCH($E491,$A$9:$A$54,0),0),"N/A")</f>
        <v>N/A</v>
      </c>
      <c r="L491" s="151" t="str" cm="1">
        <f t="array" ref="L491">IFERROR(INDEX($D$9:$D$54,MATCH($E491,$A$9:$A$54,0),0),"N/A")</f>
        <v>N/A</v>
      </c>
      <c r="M491" s="152" t="str">
        <f t="shared" si="61"/>
        <v>N/A</v>
      </c>
      <c r="N491" s="153" t="str">
        <f t="shared" si="62"/>
        <v>N/A</v>
      </c>
      <c r="O491" s="147" t="str" cm="1">
        <f t="array" ref="O491">IFERROR(INDEX($E$9:$E$54,MATCH($E491,$A$9:$A$54,0),0),"N/A")</f>
        <v>N/A</v>
      </c>
      <c r="P491" s="151" t="str" cm="1">
        <f t="array" ref="P491">IFERROR(INDEX($F$9:$F$54,MATCH($E491,$A$9:$A$54,0),0),"N/A")</f>
        <v>N/A</v>
      </c>
      <c r="Q491" s="152" t="str">
        <f t="shared" si="63"/>
        <v>N/A</v>
      </c>
      <c r="R491" s="153" t="str">
        <f t="shared" si="64"/>
        <v>N/A</v>
      </c>
      <c r="S491" s="147" t="str" cm="1">
        <f t="array" ref="S491">IFERROR(INDEX($G$9:$G$54,MATCH($E491,$A$9:$A$54,0),0),"N/A")</f>
        <v>N/A</v>
      </c>
      <c r="T491" s="151" t="str" cm="1">
        <f t="array" ref="T491">IFERROR(INDEX($H$9:$H$54,MATCH($E491,$A$9:$A$54,0),0),"N/A")</f>
        <v>N/A</v>
      </c>
      <c r="U491" s="152" t="str">
        <f t="shared" si="57"/>
        <v>N/A</v>
      </c>
      <c r="V491" s="153" t="str">
        <f t="shared" si="58"/>
        <v>N/A</v>
      </c>
      <c r="W491" s="147" t="str" cm="1">
        <f t="array" ref="W491">IFERROR(INDEX($I$9:$I$54,MATCH($E491,$A$9:$A$54,0),0),"N/A")</f>
        <v>N/A</v>
      </c>
      <c r="X491" s="147" t="str" cm="1">
        <f t="array" ref="X491">IFERROR(INDEX($J$9:$J$54,MATCH($E491,$A$9:$A$54,0),0),"N/A")</f>
        <v>N/A</v>
      </c>
      <c r="Y491" s="152" t="str">
        <f t="shared" si="59"/>
        <v>N/A</v>
      </c>
      <c r="Z491" s="153" t="str">
        <f t="shared" si="60"/>
        <v>N/A</v>
      </c>
      <c r="AA491" s="70" t="str">
        <f>IFERROR(VLOOKUP('Input 1 - Schedule 1'!N438,'Input 1 - Schedule 1'!$I$7:$L$1009,4,FALSE),"")</f>
        <v/>
      </c>
      <c r="AB491" s="70"/>
      <c r="AS491" s="84" t="s">
        <v>20</v>
      </c>
    </row>
    <row r="492" spans="1:45" x14ac:dyDescent="0.3">
      <c r="A492" s="93">
        <f t="shared" si="65"/>
        <v>430</v>
      </c>
      <c r="B492" s="145">
        <f>'Input 2 - Inventory'!C437</f>
        <v>0</v>
      </c>
      <c r="C492" s="146">
        <f>'Input 1 - Schedule 1'!G439</f>
        <v>0</v>
      </c>
      <c r="D492" s="146" t="str">
        <f>IF(OR(LEFT(E492,5)= "Asset",LEFT(E492,5)="Other"),"N/A",'Input 1 - Schedule 1'!G439 &amp; " (Ins/Bank)")</f>
        <v>0 (Ins/Bank)</v>
      </c>
      <c r="E492" s="147">
        <f>'Input 2 - Inventory'!F437</f>
        <v>0</v>
      </c>
      <c r="F492" s="148" t="str">
        <f>'Input 2 - Inventory'!W437</f>
        <v/>
      </c>
      <c r="G492" s="148">
        <f>'Input 2 - Inventory'!R437</f>
        <v>0</v>
      </c>
      <c r="H492" s="148">
        <f>'Input 2 - Inventory'!AH437</f>
        <v>0</v>
      </c>
      <c r="I492" s="149">
        <f>'Input 2 - Inventory'!L437</f>
        <v>0</v>
      </c>
      <c r="J492" s="150">
        <f>'Input 2 - Inventory'!AB437</f>
        <v>0</v>
      </c>
      <c r="K492" s="147" t="str" cm="1">
        <f t="array" ref="K492">IFERROR(INDEX($C$9:$C$54,MATCH($E492,$A$9:$A$54,0),0),"N/A")</f>
        <v>N/A</v>
      </c>
      <c r="L492" s="151" t="str" cm="1">
        <f t="array" ref="L492">IFERROR(INDEX($D$9:$D$54,MATCH($E492,$A$9:$A$54,0),0),"N/A")</f>
        <v>N/A</v>
      </c>
      <c r="M492" s="152" t="str">
        <f t="shared" si="61"/>
        <v>N/A</v>
      </c>
      <c r="N492" s="153" t="str">
        <f t="shared" si="62"/>
        <v>N/A</v>
      </c>
      <c r="O492" s="147" t="str" cm="1">
        <f t="array" ref="O492">IFERROR(INDEX($E$9:$E$54,MATCH($E492,$A$9:$A$54,0),0),"N/A")</f>
        <v>N/A</v>
      </c>
      <c r="P492" s="151" t="str" cm="1">
        <f t="array" ref="P492">IFERROR(INDEX($F$9:$F$54,MATCH($E492,$A$9:$A$54,0),0),"N/A")</f>
        <v>N/A</v>
      </c>
      <c r="Q492" s="152" t="str">
        <f t="shared" si="63"/>
        <v>N/A</v>
      </c>
      <c r="R492" s="153" t="str">
        <f t="shared" si="64"/>
        <v>N/A</v>
      </c>
      <c r="S492" s="147" t="str" cm="1">
        <f t="array" ref="S492">IFERROR(INDEX($G$9:$G$54,MATCH($E492,$A$9:$A$54,0),0),"N/A")</f>
        <v>N/A</v>
      </c>
      <c r="T492" s="151" t="str" cm="1">
        <f t="array" ref="T492">IFERROR(INDEX($H$9:$H$54,MATCH($E492,$A$9:$A$54,0),0),"N/A")</f>
        <v>N/A</v>
      </c>
      <c r="U492" s="152" t="str">
        <f t="shared" si="57"/>
        <v>N/A</v>
      </c>
      <c r="V492" s="153" t="str">
        <f t="shared" si="58"/>
        <v>N/A</v>
      </c>
      <c r="W492" s="147" t="str" cm="1">
        <f t="array" ref="W492">IFERROR(INDEX($I$9:$I$54,MATCH($E492,$A$9:$A$54,0),0),"N/A")</f>
        <v>N/A</v>
      </c>
      <c r="X492" s="147" t="str" cm="1">
        <f t="array" ref="X492">IFERROR(INDEX($J$9:$J$54,MATCH($E492,$A$9:$A$54,0),0),"N/A")</f>
        <v>N/A</v>
      </c>
      <c r="Y492" s="152" t="str">
        <f t="shared" si="59"/>
        <v>N/A</v>
      </c>
      <c r="Z492" s="153" t="str">
        <f t="shared" si="60"/>
        <v>N/A</v>
      </c>
      <c r="AA492" s="70" t="str">
        <f>IFERROR(VLOOKUP('Input 1 - Schedule 1'!N439,'Input 1 - Schedule 1'!$I$7:$L$1009,4,FALSE),"")</f>
        <v/>
      </c>
      <c r="AB492" s="70"/>
      <c r="AS492" s="84" t="s">
        <v>20</v>
      </c>
    </row>
    <row r="493" spans="1:45" x14ac:dyDescent="0.3">
      <c r="A493" s="93">
        <f t="shared" si="65"/>
        <v>431</v>
      </c>
      <c r="B493" s="145">
        <f>'Input 2 - Inventory'!C438</f>
        <v>0</v>
      </c>
      <c r="C493" s="146">
        <f>'Input 1 - Schedule 1'!G440</f>
        <v>0</v>
      </c>
      <c r="D493" s="146" t="str">
        <f>IF(OR(LEFT(E493,5)= "Asset",LEFT(E493,5)="Other"),"N/A",'Input 1 - Schedule 1'!G440 &amp; " (Ins/Bank)")</f>
        <v>0 (Ins/Bank)</v>
      </c>
      <c r="E493" s="147">
        <f>'Input 2 - Inventory'!F438</f>
        <v>0</v>
      </c>
      <c r="F493" s="148" t="str">
        <f>'Input 2 - Inventory'!W438</f>
        <v/>
      </c>
      <c r="G493" s="148">
        <f>'Input 2 - Inventory'!R438</f>
        <v>0</v>
      </c>
      <c r="H493" s="148">
        <f>'Input 2 - Inventory'!AH438</f>
        <v>0</v>
      </c>
      <c r="I493" s="149">
        <f>'Input 2 - Inventory'!L438</f>
        <v>0</v>
      </c>
      <c r="J493" s="150">
        <f>'Input 2 - Inventory'!AB438</f>
        <v>0</v>
      </c>
      <c r="K493" s="147" t="str" cm="1">
        <f t="array" ref="K493">IFERROR(INDEX($C$9:$C$54,MATCH($E493,$A$9:$A$54,0),0),"N/A")</f>
        <v>N/A</v>
      </c>
      <c r="L493" s="151" t="str" cm="1">
        <f t="array" ref="L493">IFERROR(INDEX($D$9:$D$54,MATCH($E493,$A$9:$A$54,0),0),"N/A")</f>
        <v>N/A</v>
      </c>
      <c r="M493" s="152" t="str">
        <f t="shared" si="61"/>
        <v>N/A</v>
      </c>
      <c r="N493" s="153" t="str">
        <f t="shared" si="62"/>
        <v>N/A</v>
      </c>
      <c r="O493" s="147" t="str" cm="1">
        <f t="array" ref="O493">IFERROR(INDEX($E$9:$E$54,MATCH($E493,$A$9:$A$54,0),0),"N/A")</f>
        <v>N/A</v>
      </c>
      <c r="P493" s="151" t="str" cm="1">
        <f t="array" ref="P493">IFERROR(INDEX($F$9:$F$54,MATCH($E493,$A$9:$A$54,0),0),"N/A")</f>
        <v>N/A</v>
      </c>
      <c r="Q493" s="152" t="str">
        <f t="shared" si="63"/>
        <v>N/A</v>
      </c>
      <c r="R493" s="153" t="str">
        <f t="shared" si="64"/>
        <v>N/A</v>
      </c>
      <c r="S493" s="147" t="str" cm="1">
        <f t="array" ref="S493">IFERROR(INDEX($G$9:$G$54,MATCH($E493,$A$9:$A$54,0),0),"N/A")</f>
        <v>N/A</v>
      </c>
      <c r="T493" s="151" t="str" cm="1">
        <f t="array" ref="T493">IFERROR(INDEX($H$9:$H$54,MATCH($E493,$A$9:$A$54,0),0),"N/A")</f>
        <v>N/A</v>
      </c>
      <c r="U493" s="152" t="str">
        <f t="shared" si="57"/>
        <v>N/A</v>
      </c>
      <c r="V493" s="153" t="str">
        <f t="shared" si="58"/>
        <v>N/A</v>
      </c>
      <c r="W493" s="147" t="str" cm="1">
        <f t="array" ref="W493">IFERROR(INDEX($I$9:$I$54,MATCH($E493,$A$9:$A$54,0),0),"N/A")</f>
        <v>N/A</v>
      </c>
      <c r="X493" s="147" t="str" cm="1">
        <f t="array" ref="X493">IFERROR(INDEX($J$9:$J$54,MATCH($E493,$A$9:$A$54,0),0),"N/A")</f>
        <v>N/A</v>
      </c>
      <c r="Y493" s="152" t="str">
        <f t="shared" si="59"/>
        <v>N/A</v>
      </c>
      <c r="Z493" s="153" t="str">
        <f t="shared" si="60"/>
        <v>N/A</v>
      </c>
      <c r="AA493" s="70" t="str">
        <f>IFERROR(VLOOKUP('Input 1 - Schedule 1'!N440,'Input 1 - Schedule 1'!$I$7:$L$1009,4,FALSE),"")</f>
        <v/>
      </c>
      <c r="AB493" s="70"/>
      <c r="AS493" s="84" t="s">
        <v>20</v>
      </c>
    </row>
    <row r="494" spans="1:45" x14ac:dyDescent="0.3">
      <c r="A494" s="93">
        <f t="shared" si="65"/>
        <v>432</v>
      </c>
      <c r="B494" s="145">
        <f>'Input 2 - Inventory'!C439</f>
        <v>0</v>
      </c>
      <c r="C494" s="146">
        <f>'Input 1 - Schedule 1'!G441</f>
        <v>0</v>
      </c>
      <c r="D494" s="146" t="str">
        <f>IF(OR(LEFT(E494,5)= "Asset",LEFT(E494,5)="Other"),"N/A",'Input 1 - Schedule 1'!G441 &amp; " (Ins/Bank)")</f>
        <v>0 (Ins/Bank)</v>
      </c>
      <c r="E494" s="147">
        <f>'Input 2 - Inventory'!F439</f>
        <v>0</v>
      </c>
      <c r="F494" s="148" t="str">
        <f>'Input 2 - Inventory'!W439</f>
        <v/>
      </c>
      <c r="G494" s="148">
        <f>'Input 2 - Inventory'!R439</f>
        <v>0</v>
      </c>
      <c r="H494" s="148">
        <f>'Input 2 - Inventory'!AH439</f>
        <v>0</v>
      </c>
      <c r="I494" s="149">
        <f>'Input 2 - Inventory'!L439</f>
        <v>0</v>
      </c>
      <c r="J494" s="150">
        <f>'Input 2 - Inventory'!AB439</f>
        <v>0</v>
      </c>
      <c r="K494" s="147" t="str" cm="1">
        <f t="array" ref="K494">IFERROR(INDEX($C$9:$C$54,MATCH($E494,$A$9:$A$54,0),0),"N/A")</f>
        <v>N/A</v>
      </c>
      <c r="L494" s="151" t="str" cm="1">
        <f t="array" ref="L494">IFERROR(INDEX($D$9:$D$54,MATCH($E494,$A$9:$A$54,0),0),"N/A")</f>
        <v>N/A</v>
      </c>
      <c r="M494" s="152" t="str">
        <f t="shared" si="61"/>
        <v>N/A</v>
      </c>
      <c r="N494" s="153" t="str">
        <f t="shared" si="62"/>
        <v>N/A</v>
      </c>
      <c r="O494" s="147" t="str" cm="1">
        <f t="array" ref="O494">IFERROR(INDEX($E$9:$E$54,MATCH($E494,$A$9:$A$54,0),0),"N/A")</f>
        <v>N/A</v>
      </c>
      <c r="P494" s="151" t="str" cm="1">
        <f t="array" ref="P494">IFERROR(INDEX($F$9:$F$54,MATCH($E494,$A$9:$A$54,0),0),"N/A")</f>
        <v>N/A</v>
      </c>
      <c r="Q494" s="152" t="str">
        <f t="shared" si="63"/>
        <v>N/A</v>
      </c>
      <c r="R494" s="153" t="str">
        <f t="shared" si="64"/>
        <v>N/A</v>
      </c>
      <c r="S494" s="147" t="str" cm="1">
        <f t="array" ref="S494">IFERROR(INDEX($G$9:$G$54,MATCH($E494,$A$9:$A$54,0),0),"N/A")</f>
        <v>N/A</v>
      </c>
      <c r="T494" s="151" t="str" cm="1">
        <f t="array" ref="T494">IFERROR(INDEX($H$9:$H$54,MATCH($E494,$A$9:$A$54,0),0),"N/A")</f>
        <v>N/A</v>
      </c>
      <c r="U494" s="152" t="str">
        <f t="shared" si="57"/>
        <v>N/A</v>
      </c>
      <c r="V494" s="153" t="str">
        <f t="shared" si="58"/>
        <v>N/A</v>
      </c>
      <c r="W494" s="147" t="str" cm="1">
        <f t="array" ref="W494">IFERROR(INDEX($I$9:$I$54,MATCH($E494,$A$9:$A$54,0),0),"N/A")</f>
        <v>N/A</v>
      </c>
      <c r="X494" s="147" t="str" cm="1">
        <f t="array" ref="X494">IFERROR(INDEX($J$9:$J$54,MATCH($E494,$A$9:$A$54,0),0),"N/A")</f>
        <v>N/A</v>
      </c>
      <c r="Y494" s="152" t="str">
        <f t="shared" si="59"/>
        <v>N/A</v>
      </c>
      <c r="Z494" s="153" t="str">
        <f t="shared" si="60"/>
        <v>N/A</v>
      </c>
      <c r="AA494" s="70" t="str">
        <f>IFERROR(VLOOKUP('Input 1 - Schedule 1'!N441,'Input 1 - Schedule 1'!$I$7:$L$1009,4,FALSE),"")</f>
        <v/>
      </c>
      <c r="AB494" s="70"/>
      <c r="AS494" s="84" t="s">
        <v>20</v>
      </c>
    </row>
    <row r="495" spans="1:45" x14ac:dyDescent="0.3">
      <c r="A495" s="93">
        <f t="shared" si="65"/>
        <v>433</v>
      </c>
      <c r="B495" s="145">
        <f>'Input 2 - Inventory'!C440</f>
        <v>0</v>
      </c>
      <c r="C495" s="146">
        <f>'Input 1 - Schedule 1'!G442</f>
        <v>0</v>
      </c>
      <c r="D495" s="146" t="str">
        <f>IF(OR(LEFT(E495,5)= "Asset",LEFT(E495,5)="Other"),"N/A",'Input 1 - Schedule 1'!G442 &amp; " (Ins/Bank)")</f>
        <v>0 (Ins/Bank)</v>
      </c>
      <c r="E495" s="147">
        <f>'Input 2 - Inventory'!F440</f>
        <v>0</v>
      </c>
      <c r="F495" s="148" t="str">
        <f>'Input 2 - Inventory'!W440</f>
        <v/>
      </c>
      <c r="G495" s="148">
        <f>'Input 2 - Inventory'!R440</f>
        <v>0</v>
      </c>
      <c r="H495" s="148">
        <f>'Input 2 - Inventory'!AH440</f>
        <v>0</v>
      </c>
      <c r="I495" s="149">
        <f>'Input 2 - Inventory'!L440</f>
        <v>0</v>
      </c>
      <c r="J495" s="150">
        <f>'Input 2 - Inventory'!AB440</f>
        <v>0</v>
      </c>
      <c r="K495" s="147" t="str" cm="1">
        <f t="array" ref="K495">IFERROR(INDEX($C$9:$C$54,MATCH($E495,$A$9:$A$54,0),0),"N/A")</f>
        <v>N/A</v>
      </c>
      <c r="L495" s="151" t="str" cm="1">
        <f t="array" ref="L495">IFERROR(INDEX($D$9:$D$54,MATCH($E495,$A$9:$A$54,0),0),"N/A")</f>
        <v>N/A</v>
      </c>
      <c r="M495" s="152" t="str">
        <f t="shared" si="61"/>
        <v>N/A</v>
      </c>
      <c r="N495" s="153" t="str">
        <f t="shared" si="62"/>
        <v>N/A</v>
      </c>
      <c r="O495" s="147" t="str" cm="1">
        <f t="array" ref="O495">IFERROR(INDEX($E$9:$E$54,MATCH($E495,$A$9:$A$54,0),0),"N/A")</f>
        <v>N/A</v>
      </c>
      <c r="P495" s="151" t="str" cm="1">
        <f t="array" ref="P495">IFERROR(INDEX($F$9:$F$54,MATCH($E495,$A$9:$A$54,0),0),"N/A")</f>
        <v>N/A</v>
      </c>
      <c r="Q495" s="152" t="str">
        <f t="shared" si="63"/>
        <v>N/A</v>
      </c>
      <c r="R495" s="153" t="str">
        <f t="shared" si="64"/>
        <v>N/A</v>
      </c>
      <c r="S495" s="147" t="str" cm="1">
        <f t="array" ref="S495">IFERROR(INDEX($G$9:$G$54,MATCH($E495,$A$9:$A$54,0),0),"N/A")</f>
        <v>N/A</v>
      </c>
      <c r="T495" s="151" t="str" cm="1">
        <f t="array" ref="T495">IFERROR(INDEX($H$9:$H$54,MATCH($E495,$A$9:$A$54,0),0),"N/A")</f>
        <v>N/A</v>
      </c>
      <c r="U495" s="152" t="str">
        <f t="shared" si="57"/>
        <v>N/A</v>
      </c>
      <c r="V495" s="153" t="str">
        <f t="shared" si="58"/>
        <v>N/A</v>
      </c>
      <c r="W495" s="147" t="str" cm="1">
        <f t="array" ref="W495">IFERROR(INDEX($I$9:$I$54,MATCH($E495,$A$9:$A$54,0),0),"N/A")</f>
        <v>N/A</v>
      </c>
      <c r="X495" s="147" t="str" cm="1">
        <f t="array" ref="X495">IFERROR(INDEX($J$9:$J$54,MATCH($E495,$A$9:$A$54,0),0),"N/A")</f>
        <v>N/A</v>
      </c>
      <c r="Y495" s="152" t="str">
        <f t="shared" si="59"/>
        <v>N/A</v>
      </c>
      <c r="Z495" s="153" t="str">
        <f t="shared" si="60"/>
        <v>N/A</v>
      </c>
      <c r="AA495" s="70" t="str">
        <f>IFERROR(VLOOKUP('Input 1 - Schedule 1'!N442,'Input 1 - Schedule 1'!$I$7:$L$1009,4,FALSE),"")</f>
        <v/>
      </c>
      <c r="AB495" s="70"/>
      <c r="AS495" s="84" t="s">
        <v>20</v>
      </c>
    </row>
    <row r="496" spans="1:45" x14ac:dyDescent="0.3">
      <c r="A496" s="93">
        <f t="shared" si="65"/>
        <v>434</v>
      </c>
      <c r="B496" s="145">
        <f>'Input 2 - Inventory'!C441</f>
        <v>0</v>
      </c>
      <c r="C496" s="146">
        <f>'Input 1 - Schedule 1'!G443</f>
        <v>0</v>
      </c>
      <c r="D496" s="146" t="str">
        <f>IF(OR(LEFT(E496,5)= "Asset",LEFT(E496,5)="Other"),"N/A",'Input 1 - Schedule 1'!G443 &amp; " (Ins/Bank)")</f>
        <v>0 (Ins/Bank)</v>
      </c>
      <c r="E496" s="147">
        <f>'Input 2 - Inventory'!F441</f>
        <v>0</v>
      </c>
      <c r="F496" s="148" t="str">
        <f>'Input 2 - Inventory'!W441</f>
        <v/>
      </c>
      <c r="G496" s="148">
        <f>'Input 2 - Inventory'!R441</f>
        <v>0</v>
      </c>
      <c r="H496" s="148">
        <f>'Input 2 - Inventory'!AH441</f>
        <v>0</v>
      </c>
      <c r="I496" s="149">
        <f>'Input 2 - Inventory'!L441</f>
        <v>0</v>
      </c>
      <c r="J496" s="150">
        <f>'Input 2 - Inventory'!AB441</f>
        <v>0</v>
      </c>
      <c r="K496" s="147" t="str" cm="1">
        <f t="array" ref="K496">IFERROR(INDEX($C$9:$C$54,MATCH($E496,$A$9:$A$54,0),0),"N/A")</f>
        <v>N/A</v>
      </c>
      <c r="L496" s="151" t="str" cm="1">
        <f t="array" ref="L496">IFERROR(INDEX($D$9:$D$54,MATCH($E496,$A$9:$A$54,0),0),"N/A")</f>
        <v>N/A</v>
      </c>
      <c r="M496" s="152" t="str">
        <f t="shared" si="61"/>
        <v>N/A</v>
      </c>
      <c r="N496" s="153" t="str">
        <f t="shared" si="62"/>
        <v>N/A</v>
      </c>
      <c r="O496" s="147" t="str" cm="1">
        <f t="array" ref="O496">IFERROR(INDEX($E$9:$E$54,MATCH($E496,$A$9:$A$54,0),0),"N/A")</f>
        <v>N/A</v>
      </c>
      <c r="P496" s="151" t="str" cm="1">
        <f t="array" ref="P496">IFERROR(INDEX($F$9:$F$54,MATCH($E496,$A$9:$A$54,0),0),"N/A")</f>
        <v>N/A</v>
      </c>
      <c r="Q496" s="152" t="str">
        <f t="shared" si="63"/>
        <v>N/A</v>
      </c>
      <c r="R496" s="153" t="str">
        <f t="shared" si="64"/>
        <v>N/A</v>
      </c>
      <c r="S496" s="147" t="str" cm="1">
        <f t="array" ref="S496">IFERROR(INDEX($G$9:$G$54,MATCH($E496,$A$9:$A$54,0),0),"N/A")</f>
        <v>N/A</v>
      </c>
      <c r="T496" s="151" t="str" cm="1">
        <f t="array" ref="T496">IFERROR(INDEX($H$9:$H$54,MATCH($E496,$A$9:$A$54,0),0),"N/A")</f>
        <v>N/A</v>
      </c>
      <c r="U496" s="152" t="str">
        <f t="shared" si="57"/>
        <v>N/A</v>
      </c>
      <c r="V496" s="153" t="str">
        <f t="shared" si="58"/>
        <v>N/A</v>
      </c>
      <c r="W496" s="147" t="str" cm="1">
        <f t="array" ref="W496">IFERROR(INDEX($I$9:$I$54,MATCH($E496,$A$9:$A$54,0),0),"N/A")</f>
        <v>N/A</v>
      </c>
      <c r="X496" s="147" t="str" cm="1">
        <f t="array" ref="X496">IFERROR(INDEX($J$9:$J$54,MATCH($E496,$A$9:$A$54,0),0),"N/A")</f>
        <v>N/A</v>
      </c>
      <c r="Y496" s="152" t="str">
        <f t="shared" si="59"/>
        <v>N/A</v>
      </c>
      <c r="Z496" s="153" t="str">
        <f t="shared" si="60"/>
        <v>N/A</v>
      </c>
      <c r="AA496" s="70" t="str">
        <f>IFERROR(VLOOKUP('Input 1 - Schedule 1'!N443,'Input 1 - Schedule 1'!$I$7:$L$1009,4,FALSE),"")</f>
        <v/>
      </c>
      <c r="AB496" s="70"/>
      <c r="AS496" s="84" t="s">
        <v>20</v>
      </c>
    </row>
    <row r="497" spans="1:45" x14ac:dyDescent="0.3">
      <c r="A497" s="93">
        <f t="shared" si="65"/>
        <v>435</v>
      </c>
      <c r="B497" s="145">
        <f>'Input 2 - Inventory'!C442</f>
        <v>0</v>
      </c>
      <c r="C497" s="146">
        <f>'Input 1 - Schedule 1'!G444</f>
        <v>0</v>
      </c>
      <c r="D497" s="146" t="str">
        <f>IF(OR(LEFT(E497,5)= "Asset",LEFT(E497,5)="Other"),"N/A",'Input 1 - Schedule 1'!G444 &amp; " (Ins/Bank)")</f>
        <v>0 (Ins/Bank)</v>
      </c>
      <c r="E497" s="147">
        <f>'Input 2 - Inventory'!F442</f>
        <v>0</v>
      </c>
      <c r="F497" s="148" t="str">
        <f>'Input 2 - Inventory'!W442</f>
        <v/>
      </c>
      <c r="G497" s="148">
        <f>'Input 2 - Inventory'!R442</f>
        <v>0</v>
      </c>
      <c r="H497" s="148">
        <f>'Input 2 - Inventory'!AH442</f>
        <v>0</v>
      </c>
      <c r="I497" s="149">
        <f>'Input 2 - Inventory'!L442</f>
        <v>0</v>
      </c>
      <c r="J497" s="150">
        <f>'Input 2 - Inventory'!AB442</f>
        <v>0</v>
      </c>
      <c r="K497" s="147" t="str" cm="1">
        <f t="array" ref="K497">IFERROR(INDEX($C$9:$C$54,MATCH($E497,$A$9:$A$54,0),0),"N/A")</f>
        <v>N/A</v>
      </c>
      <c r="L497" s="151" t="str" cm="1">
        <f t="array" ref="L497">IFERROR(INDEX($D$9:$D$54,MATCH($E497,$A$9:$A$54,0),0),"N/A")</f>
        <v>N/A</v>
      </c>
      <c r="M497" s="152" t="str">
        <f t="shared" si="61"/>
        <v>N/A</v>
      </c>
      <c r="N497" s="153" t="str">
        <f t="shared" si="62"/>
        <v>N/A</v>
      </c>
      <c r="O497" s="147" t="str" cm="1">
        <f t="array" ref="O497">IFERROR(INDEX($E$9:$E$54,MATCH($E497,$A$9:$A$54,0),0),"N/A")</f>
        <v>N/A</v>
      </c>
      <c r="P497" s="151" t="str" cm="1">
        <f t="array" ref="P497">IFERROR(INDEX($F$9:$F$54,MATCH($E497,$A$9:$A$54,0),0),"N/A")</f>
        <v>N/A</v>
      </c>
      <c r="Q497" s="152" t="str">
        <f t="shared" si="63"/>
        <v>N/A</v>
      </c>
      <c r="R497" s="153" t="str">
        <f t="shared" si="64"/>
        <v>N/A</v>
      </c>
      <c r="S497" s="147" t="str" cm="1">
        <f t="array" ref="S497">IFERROR(INDEX($G$9:$G$54,MATCH($E497,$A$9:$A$54,0),0),"N/A")</f>
        <v>N/A</v>
      </c>
      <c r="T497" s="151" t="str" cm="1">
        <f t="array" ref="T497">IFERROR(INDEX($H$9:$H$54,MATCH($E497,$A$9:$A$54,0),0),"N/A")</f>
        <v>N/A</v>
      </c>
      <c r="U497" s="152" t="str">
        <f t="shared" si="57"/>
        <v>N/A</v>
      </c>
      <c r="V497" s="153" t="str">
        <f t="shared" si="58"/>
        <v>N/A</v>
      </c>
      <c r="W497" s="147" t="str" cm="1">
        <f t="array" ref="W497">IFERROR(INDEX($I$9:$I$54,MATCH($E497,$A$9:$A$54,0),0),"N/A")</f>
        <v>N/A</v>
      </c>
      <c r="X497" s="147" t="str" cm="1">
        <f t="array" ref="X497">IFERROR(INDEX($J$9:$J$54,MATCH($E497,$A$9:$A$54,0),0),"N/A")</f>
        <v>N/A</v>
      </c>
      <c r="Y497" s="152" t="str">
        <f t="shared" si="59"/>
        <v>N/A</v>
      </c>
      <c r="Z497" s="153" t="str">
        <f t="shared" si="60"/>
        <v>N/A</v>
      </c>
      <c r="AA497" s="70" t="str">
        <f>IFERROR(VLOOKUP('Input 1 - Schedule 1'!N444,'Input 1 - Schedule 1'!$I$7:$L$1009,4,FALSE),"")</f>
        <v/>
      </c>
      <c r="AB497" s="70"/>
      <c r="AS497" s="84" t="s">
        <v>20</v>
      </c>
    </row>
    <row r="498" spans="1:45" x14ac:dyDescent="0.3">
      <c r="A498" s="93">
        <f t="shared" si="65"/>
        <v>436</v>
      </c>
      <c r="B498" s="145">
        <f>'Input 2 - Inventory'!C443</f>
        <v>0</v>
      </c>
      <c r="C498" s="146">
        <f>'Input 1 - Schedule 1'!G445</f>
        <v>0</v>
      </c>
      <c r="D498" s="146" t="str">
        <f>IF(OR(LEFT(E498,5)= "Asset",LEFT(E498,5)="Other"),"N/A",'Input 1 - Schedule 1'!G445 &amp; " (Ins/Bank)")</f>
        <v>0 (Ins/Bank)</v>
      </c>
      <c r="E498" s="147">
        <f>'Input 2 - Inventory'!F443</f>
        <v>0</v>
      </c>
      <c r="F498" s="148" t="str">
        <f>'Input 2 - Inventory'!W443</f>
        <v/>
      </c>
      <c r="G498" s="148">
        <f>'Input 2 - Inventory'!R443</f>
        <v>0</v>
      </c>
      <c r="H498" s="148">
        <f>'Input 2 - Inventory'!AH443</f>
        <v>0</v>
      </c>
      <c r="I498" s="149">
        <f>'Input 2 - Inventory'!L443</f>
        <v>0</v>
      </c>
      <c r="J498" s="150">
        <f>'Input 2 - Inventory'!AB443</f>
        <v>0</v>
      </c>
      <c r="K498" s="147" t="str" cm="1">
        <f t="array" ref="K498">IFERROR(INDEX($C$9:$C$54,MATCH($E498,$A$9:$A$54,0),0),"N/A")</f>
        <v>N/A</v>
      </c>
      <c r="L498" s="151" t="str" cm="1">
        <f t="array" ref="L498">IFERROR(INDEX($D$9:$D$54,MATCH($E498,$A$9:$A$54,0),0),"N/A")</f>
        <v>N/A</v>
      </c>
      <c r="M498" s="152" t="str">
        <f t="shared" si="61"/>
        <v>N/A</v>
      </c>
      <c r="N498" s="153" t="str">
        <f t="shared" si="62"/>
        <v>N/A</v>
      </c>
      <c r="O498" s="147" t="str" cm="1">
        <f t="array" ref="O498">IFERROR(INDEX($E$9:$E$54,MATCH($E498,$A$9:$A$54,0),0),"N/A")</f>
        <v>N/A</v>
      </c>
      <c r="P498" s="151" t="str" cm="1">
        <f t="array" ref="P498">IFERROR(INDEX($F$9:$F$54,MATCH($E498,$A$9:$A$54,0),0),"N/A")</f>
        <v>N/A</v>
      </c>
      <c r="Q498" s="152" t="str">
        <f t="shared" si="63"/>
        <v>N/A</v>
      </c>
      <c r="R498" s="153" t="str">
        <f t="shared" si="64"/>
        <v>N/A</v>
      </c>
      <c r="S498" s="147" t="str" cm="1">
        <f t="array" ref="S498">IFERROR(INDEX($G$9:$G$54,MATCH($E498,$A$9:$A$54,0),0),"N/A")</f>
        <v>N/A</v>
      </c>
      <c r="T498" s="151" t="str" cm="1">
        <f t="array" ref="T498">IFERROR(INDEX($H$9:$H$54,MATCH($E498,$A$9:$A$54,0),0),"N/A")</f>
        <v>N/A</v>
      </c>
      <c r="U498" s="152" t="str">
        <f t="shared" si="57"/>
        <v>N/A</v>
      </c>
      <c r="V498" s="153" t="str">
        <f t="shared" si="58"/>
        <v>N/A</v>
      </c>
      <c r="W498" s="147" t="str" cm="1">
        <f t="array" ref="W498">IFERROR(INDEX($I$9:$I$54,MATCH($E498,$A$9:$A$54,0),0),"N/A")</f>
        <v>N/A</v>
      </c>
      <c r="X498" s="147" t="str" cm="1">
        <f t="array" ref="X498">IFERROR(INDEX($J$9:$J$54,MATCH($E498,$A$9:$A$54,0),0),"N/A")</f>
        <v>N/A</v>
      </c>
      <c r="Y498" s="152" t="str">
        <f t="shared" si="59"/>
        <v>N/A</v>
      </c>
      <c r="Z498" s="153" t="str">
        <f t="shared" si="60"/>
        <v>N/A</v>
      </c>
      <c r="AA498" s="70" t="str">
        <f>IFERROR(VLOOKUP('Input 1 - Schedule 1'!N445,'Input 1 - Schedule 1'!$I$7:$L$1009,4,FALSE),"")</f>
        <v/>
      </c>
      <c r="AB498" s="70"/>
      <c r="AS498" s="84" t="s">
        <v>20</v>
      </c>
    </row>
    <row r="499" spans="1:45" x14ac:dyDescent="0.3">
      <c r="A499" s="93">
        <f t="shared" si="65"/>
        <v>437</v>
      </c>
      <c r="B499" s="145">
        <f>'Input 2 - Inventory'!C444</f>
        <v>0</v>
      </c>
      <c r="C499" s="146">
        <f>'Input 1 - Schedule 1'!G446</f>
        <v>0</v>
      </c>
      <c r="D499" s="146" t="str">
        <f>IF(OR(LEFT(E499,5)= "Asset",LEFT(E499,5)="Other"),"N/A",'Input 1 - Schedule 1'!G446 &amp; " (Ins/Bank)")</f>
        <v>0 (Ins/Bank)</v>
      </c>
      <c r="E499" s="147">
        <f>'Input 2 - Inventory'!F444</f>
        <v>0</v>
      </c>
      <c r="F499" s="148" t="str">
        <f>'Input 2 - Inventory'!W444</f>
        <v/>
      </c>
      <c r="G499" s="148">
        <f>'Input 2 - Inventory'!R444</f>
        <v>0</v>
      </c>
      <c r="H499" s="148">
        <f>'Input 2 - Inventory'!AH444</f>
        <v>0</v>
      </c>
      <c r="I499" s="149">
        <f>'Input 2 - Inventory'!L444</f>
        <v>0</v>
      </c>
      <c r="J499" s="150">
        <f>'Input 2 - Inventory'!AB444</f>
        <v>0</v>
      </c>
      <c r="K499" s="147" t="str" cm="1">
        <f t="array" ref="K499">IFERROR(INDEX($C$9:$C$54,MATCH($E499,$A$9:$A$54,0),0),"N/A")</f>
        <v>N/A</v>
      </c>
      <c r="L499" s="151" t="str" cm="1">
        <f t="array" ref="L499">IFERROR(INDEX($D$9:$D$54,MATCH($E499,$A$9:$A$54,0),0),"N/A")</f>
        <v>N/A</v>
      </c>
      <c r="M499" s="152" t="str">
        <f t="shared" si="61"/>
        <v>N/A</v>
      </c>
      <c r="N499" s="153" t="str">
        <f t="shared" si="62"/>
        <v>N/A</v>
      </c>
      <c r="O499" s="147" t="str" cm="1">
        <f t="array" ref="O499">IFERROR(INDEX($E$9:$E$54,MATCH($E499,$A$9:$A$54,0),0),"N/A")</f>
        <v>N/A</v>
      </c>
      <c r="P499" s="151" t="str" cm="1">
        <f t="array" ref="P499">IFERROR(INDEX($F$9:$F$54,MATCH($E499,$A$9:$A$54,0),0),"N/A")</f>
        <v>N/A</v>
      </c>
      <c r="Q499" s="152" t="str">
        <f t="shared" si="63"/>
        <v>N/A</v>
      </c>
      <c r="R499" s="153" t="str">
        <f t="shared" si="64"/>
        <v>N/A</v>
      </c>
      <c r="S499" s="147" t="str" cm="1">
        <f t="array" ref="S499">IFERROR(INDEX($G$9:$G$54,MATCH($E499,$A$9:$A$54,0),0),"N/A")</f>
        <v>N/A</v>
      </c>
      <c r="T499" s="151" t="str" cm="1">
        <f t="array" ref="T499">IFERROR(INDEX($H$9:$H$54,MATCH($E499,$A$9:$A$54,0),0),"N/A")</f>
        <v>N/A</v>
      </c>
      <c r="U499" s="152" t="str">
        <f t="shared" si="57"/>
        <v>N/A</v>
      </c>
      <c r="V499" s="153" t="str">
        <f t="shared" si="58"/>
        <v>N/A</v>
      </c>
      <c r="W499" s="147" t="str" cm="1">
        <f t="array" ref="W499">IFERROR(INDEX($I$9:$I$54,MATCH($E499,$A$9:$A$54,0),0),"N/A")</f>
        <v>N/A</v>
      </c>
      <c r="X499" s="147" t="str" cm="1">
        <f t="array" ref="X499">IFERROR(INDEX($J$9:$J$54,MATCH($E499,$A$9:$A$54,0),0),"N/A")</f>
        <v>N/A</v>
      </c>
      <c r="Y499" s="152" t="str">
        <f t="shared" si="59"/>
        <v>N/A</v>
      </c>
      <c r="Z499" s="153" t="str">
        <f t="shared" si="60"/>
        <v>N/A</v>
      </c>
      <c r="AA499" s="70" t="str">
        <f>IFERROR(VLOOKUP('Input 1 - Schedule 1'!N446,'Input 1 - Schedule 1'!$I$7:$L$1009,4,FALSE),"")</f>
        <v/>
      </c>
      <c r="AB499" s="70"/>
      <c r="AS499" s="84" t="s">
        <v>20</v>
      </c>
    </row>
    <row r="500" spans="1:45" x14ac:dyDescent="0.3">
      <c r="A500" s="93">
        <f t="shared" si="65"/>
        <v>438</v>
      </c>
      <c r="B500" s="145">
        <f>'Input 2 - Inventory'!C445</f>
        <v>0</v>
      </c>
      <c r="C500" s="146">
        <f>'Input 1 - Schedule 1'!G447</f>
        <v>0</v>
      </c>
      <c r="D500" s="146" t="str">
        <f>IF(OR(LEFT(E500,5)= "Asset",LEFT(E500,5)="Other"),"N/A",'Input 1 - Schedule 1'!G447 &amp; " (Ins/Bank)")</f>
        <v>0 (Ins/Bank)</v>
      </c>
      <c r="E500" s="147">
        <f>'Input 2 - Inventory'!F445</f>
        <v>0</v>
      </c>
      <c r="F500" s="148" t="str">
        <f>'Input 2 - Inventory'!W445</f>
        <v/>
      </c>
      <c r="G500" s="148">
        <f>'Input 2 - Inventory'!R445</f>
        <v>0</v>
      </c>
      <c r="H500" s="148">
        <f>'Input 2 - Inventory'!AH445</f>
        <v>0</v>
      </c>
      <c r="I500" s="149">
        <f>'Input 2 - Inventory'!L445</f>
        <v>0</v>
      </c>
      <c r="J500" s="150">
        <f>'Input 2 - Inventory'!AB445</f>
        <v>0</v>
      </c>
      <c r="K500" s="147" t="str" cm="1">
        <f t="array" ref="K500">IFERROR(INDEX($C$9:$C$54,MATCH($E500,$A$9:$A$54,0),0),"N/A")</f>
        <v>N/A</v>
      </c>
      <c r="L500" s="151" t="str" cm="1">
        <f t="array" ref="L500">IFERROR(INDEX($D$9:$D$54,MATCH($E500,$A$9:$A$54,0),0),"N/A")</f>
        <v>N/A</v>
      </c>
      <c r="M500" s="152" t="str">
        <f t="shared" si="61"/>
        <v>N/A</v>
      </c>
      <c r="N500" s="153" t="str">
        <f t="shared" si="62"/>
        <v>N/A</v>
      </c>
      <c r="O500" s="147" t="str" cm="1">
        <f t="array" ref="O500">IFERROR(INDEX($E$9:$E$54,MATCH($E500,$A$9:$A$54,0),0),"N/A")</f>
        <v>N/A</v>
      </c>
      <c r="P500" s="151" t="str" cm="1">
        <f t="array" ref="P500">IFERROR(INDEX($F$9:$F$54,MATCH($E500,$A$9:$A$54,0),0),"N/A")</f>
        <v>N/A</v>
      </c>
      <c r="Q500" s="152" t="str">
        <f t="shared" si="63"/>
        <v>N/A</v>
      </c>
      <c r="R500" s="153" t="str">
        <f t="shared" si="64"/>
        <v>N/A</v>
      </c>
      <c r="S500" s="147" t="str" cm="1">
        <f t="array" ref="S500">IFERROR(INDEX($G$9:$G$54,MATCH($E500,$A$9:$A$54,0),0),"N/A")</f>
        <v>N/A</v>
      </c>
      <c r="T500" s="151" t="str" cm="1">
        <f t="array" ref="T500">IFERROR(INDEX($H$9:$H$54,MATCH($E500,$A$9:$A$54,0),0),"N/A")</f>
        <v>N/A</v>
      </c>
      <c r="U500" s="152" t="str">
        <f t="shared" si="57"/>
        <v>N/A</v>
      </c>
      <c r="V500" s="153" t="str">
        <f t="shared" si="58"/>
        <v>N/A</v>
      </c>
      <c r="W500" s="147" t="str" cm="1">
        <f t="array" ref="W500">IFERROR(INDEX($I$9:$I$54,MATCH($E500,$A$9:$A$54,0),0),"N/A")</f>
        <v>N/A</v>
      </c>
      <c r="X500" s="147" t="str" cm="1">
        <f t="array" ref="X500">IFERROR(INDEX($J$9:$J$54,MATCH($E500,$A$9:$A$54,0),0),"N/A")</f>
        <v>N/A</v>
      </c>
      <c r="Y500" s="152" t="str">
        <f t="shared" si="59"/>
        <v>N/A</v>
      </c>
      <c r="Z500" s="153" t="str">
        <f t="shared" si="60"/>
        <v>N/A</v>
      </c>
      <c r="AA500" s="70" t="str">
        <f>IFERROR(VLOOKUP('Input 1 - Schedule 1'!N447,'Input 1 - Schedule 1'!$I$7:$L$1009,4,FALSE),"")</f>
        <v/>
      </c>
      <c r="AB500" s="70"/>
      <c r="AS500" s="84" t="s">
        <v>20</v>
      </c>
    </row>
    <row r="501" spans="1:45" x14ac:dyDescent="0.3">
      <c r="A501" s="93">
        <f t="shared" si="65"/>
        <v>439</v>
      </c>
      <c r="B501" s="145">
        <f>'Input 2 - Inventory'!C446</f>
        <v>0</v>
      </c>
      <c r="C501" s="146">
        <f>'Input 1 - Schedule 1'!G448</f>
        <v>0</v>
      </c>
      <c r="D501" s="146" t="str">
        <f>IF(OR(LEFT(E501,5)= "Asset",LEFT(E501,5)="Other"),"N/A",'Input 1 - Schedule 1'!G448 &amp; " (Ins/Bank)")</f>
        <v>0 (Ins/Bank)</v>
      </c>
      <c r="E501" s="147">
        <f>'Input 2 - Inventory'!F446</f>
        <v>0</v>
      </c>
      <c r="F501" s="148" t="str">
        <f>'Input 2 - Inventory'!W446</f>
        <v/>
      </c>
      <c r="G501" s="148">
        <f>'Input 2 - Inventory'!R446</f>
        <v>0</v>
      </c>
      <c r="H501" s="148">
        <f>'Input 2 - Inventory'!AH446</f>
        <v>0</v>
      </c>
      <c r="I501" s="149">
        <f>'Input 2 - Inventory'!L446</f>
        <v>0</v>
      </c>
      <c r="J501" s="150">
        <f>'Input 2 - Inventory'!AB446</f>
        <v>0</v>
      </c>
      <c r="K501" s="147" t="str" cm="1">
        <f t="array" ref="K501">IFERROR(INDEX($C$9:$C$54,MATCH($E501,$A$9:$A$54,0),0),"N/A")</f>
        <v>N/A</v>
      </c>
      <c r="L501" s="151" t="str" cm="1">
        <f t="array" ref="L501">IFERROR(INDEX($D$9:$D$54,MATCH($E501,$A$9:$A$54,0),0),"N/A")</f>
        <v>N/A</v>
      </c>
      <c r="M501" s="152" t="str">
        <f t="shared" si="61"/>
        <v>N/A</v>
      </c>
      <c r="N501" s="153" t="str">
        <f t="shared" si="62"/>
        <v>N/A</v>
      </c>
      <c r="O501" s="147" t="str" cm="1">
        <f t="array" ref="O501">IFERROR(INDEX($E$9:$E$54,MATCH($E501,$A$9:$A$54,0),0),"N/A")</f>
        <v>N/A</v>
      </c>
      <c r="P501" s="151" t="str" cm="1">
        <f t="array" ref="P501">IFERROR(INDEX($F$9:$F$54,MATCH($E501,$A$9:$A$54,0),0),"N/A")</f>
        <v>N/A</v>
      </c>
      <c r="Q501" s="152" t="str">
        <f t="shared" si="63"/>
        <v>N/A</v>
      </c>
      <c r="R501" s="153" t="str">
        <f t="shared" si="64"/>
        <v>N/A</v>
      </c>
      <c r="S501" s="147" t="str" cm="1">
        <f t="array" ref="S501">IFERROR(INDEX($G$9:$G$54,MATCH($E501,$A$9:$A$54,0),0),"N/A")</f>
        <v>N/A</v>
      </c>
      <c r="T501" s="151" t="str" cm="1">
        <f t="array" ref="T501">IFERROR(INDEX($H$9:$H$54,MATCH($E501,$A$9:$A$54,0),0),"N/A")</f>
        <v>N/A</v>
      </c>
      <c r="U501" s="152" t="str">
        <f t="shared" si="57"/>
        <v>N/A</v>
      </c>
      <c r="V501" s="153" t="str">
        <f t="shared" si="58"/>
        <v>N/A</v>
      </c>
      <c r="W501" s="147" t="str" cm="1">
        <f t="array" ref="W501">IFERROR(INDEX($I$9:$I$54,MATCH($E501,$A$9:$A$54,0),0),"N/A")</f>
        <v>N/A</v>
      </c>
      <c r="X501" s="147" t="str" cm="1">
        <f t="array" ref="X501">IFERROR(INDEX($J$9:$J$54,MATCH($E501,$A$9:$A$54,0),0),"N/A")</f>
        <v>N/A</v>
      </c>
      <c r="Y501" s="152" t="str">
        <f t="shared" si="59"/>
        <v>N/A</v>
      </c>
      <c r="Z501" s="153" t="str">
        <f t="shared" si="60"/>
        <v>N/A</v>
      </c>
      <c r="AA501" s="70" t="str">
        <f>IFERROR(VLOOKUP('Input 1 - Schedule 1'!N448,'Input 1 - Schedule 1'!$I$7:$L$1009,4,FALSE),"")</f>
        <v/>
      </c>
      <c r="AB501" s="70"/>
      <c r="AS501" s="84" t="s">
        <v>20</v>
      </c>
    </row>
    <row r="502" spans="1:45" x14ac:dyDescent="0.3">
      <c r="A502" s="93">
        <f t="shared" si="65"/>
        <v>440</v>
      </c>
      <c r="B502" s="145">
        <f>'Input 2 - Inventory'!C447</f>
        <v>0</v>
      </c>
      <c r="C502" s="146">
        <f>'Input 1 - Schedule 1'!G449</f>
        <v>0</v>
      </c>
      <c r="D502" s="146" t="str">
        <f>IF(OR(LEFT(E502,5)= "Asset",LEFT(E502,5)="Other"),"N/A",'Input 1 - Schedule 1'!G449 &amp; " (Ins/Bank)")</f>
        <v>0 (Ins/Bank)</v>
      </c>
      <c r="E502" s="147">
        <f>'Input 2 - Inventory'!F447</f>
        <v>0</v>
      </c>
      <c r="F502" s="148" t="str">
        <f>'Input 2 - Inventory'!W447</f>
        <v/>
      </c>
      <c r="G502" s="148">
        <f>'Input 2 - Inventory'!R447</f>
        <v>0</v>
      </c>
      <c r="H502" s="148">
        <f>'Input 2 - Inventory'!AH447</f>
        <v>0</v>
      </c>
      <c r="I502" s="149">
        <f>'Input 2 - Inventory'!L447</f>
        <v>0</v>
      </c>
      <c r="J502" s="150">
        <f>'Input 2 - Inventory'!AB447</f>
        <v>0</v>
      </c>
      <c r="K502" s="147" t="str" cm="1">
        <f t="array" ref="K502">IFERROR(INDEX($C$9:$C$54,MATCH($E502,$A$9:$A$54,0),0),"N/A")</f>
        <v>N/A</v>
      </c>
      <c r="L502" s="151" t="str" cm="1">
        <f t="array" ref="L502">IFERROR(INDEX($D$9:$D$54,MATCH($E502,$A$9:$A$54,0),0),"N/A")</f>
        <v>N/A</v>
      </c>
      <c r="M502" s="152" t="str">
        <f t="shared" si="61"/>
        <v>N/A</v>
      </c>
      <c r="N502" s="153" t="str">
        <f t="shared" si="62"/>
        <v>N/A</v>
      </c>
      <c r="O502" s="147" t="str" cm="1">
        <f t="array" ref="O502">IFERROR(INDEX($E$9:$E$54,MATCH($E502,$A$9:$A$54,0),0),"N/A")</f>
        <v>N/A</v>
      </c>
      <c r="P502" s="151" t="str" cm="1">
        <f t="array" ref="P502">IFERROR(INDEX($F$9:$F$54,MATCH($E502,$A$9:$A$54,0),0),"N/A")</f>
        <v>N/A</v>
      </c>
      <c r="Q502" s="152" t="str">
        <f t="shared" si="63"/>
        <v>N/A</v>
      </c>
      <c r="R502" s="153" t="str">
        <f t="shared" si="64"/>
        <v>N/A</v>
      </c>
      <c r="S502" s="147" t="str" cm="1">
        <f t="array" ref="S502">IFERROR(INDEX($G$9:$G$54,MATCH($E502,$A$9:$A$54,0),0),"N/A")</f>
        <v>N/A</v>
      </c>
      <c r="T502" s="151" t="str" cm="1">
        <f t="array" ref="T502">IFERROR(INDEX($H$9:$H$54,MATCH($E502,$A$9:$A$54,0),0),"N/A")</f>
        <v>N/A</v>
      </c>
      <c r="U502" s="152" t="str">
        <f t="shared" si="57"/>
        <v>N/A</v>
      </c>
      <c r="V502" s="153" t="str">
        <f t="shared" si="58"/>
        <v>N/A</v>
      </c>
      <c r="W502" s="147" t="str" cm="1">
        <f t="array" ref="W502">IFERROR(INDEX($I$9:$I$54,MATCH($E502,$A$9:$A$54,0),0),"N/A")</f>
        <v>N/A</v>
      </c>
      <c r="X502" s="147" t="str" cm="1">
        <f t="array" ref="X502">IFERROR(INDEX($J$9:$J$54,MATCH($E502,$A$9:$A$54,0),0),"N/A")</f>
        <v>N/A</v>
      </c>
      <c r="Y502" s="152" t="str">
        <f t="shared" si="59"/>
        <v>N/A</v>
      </c>
      <c r="Z502" s="153" t="str">
        <f t="shared" si="60"/>
        <v>N/A</v>
      </c>
      <c r="AA502" s="70" t="str">
        <f>IFERROR(VLOOKUP('Input 1 - Schedule 1'!N449,'Input 1 - Schedule 1'!$I$7:$L$1009,4,FALSE),"")</f>
        <v/>
      </c>
      <c r="AB502" s="70"/>
      <c r="AS502" s="84" t="s">
        <v>20</v>
      </c>
    </row>
    <row r="503" spans="1:45" x14ac:dyDescent="0.3">
      <c r="A503" s="93">
        <f t="shared" si="65"/>
        <v>441</v>
      </c>
      <c r="B503" s="145">
        <f>'Input 2 - Inventory'!C448</f>
        <v>0</v>
      </c>
      <c r="C503" s="146">
        <f>'Input 1 - Schedule 1'!G450</f>
        <v>0</v>
      </c>
      <c r="D503" s="146" t="str">
        <f>IF(OR(LEFT(E503,5)= "Asset",LEFT(E503,5)="Other"),"N/A",'Input 1 - Schedule 1'!G450 &amp; " (Ins/Bank)")</f>
        <v>0 (Ins/Bank)</v>
      </c>
      <c r="E503" s="147">
        <f>'Input 2 - Inventory'!F448</f>
        <v>0</v>
      </c>
      <c r="F503" s="148" t="str">
        <f>'Input 2 - Inventory'!W448</f>
        <v/>
      </c>
      <c r="G503" s="148">
        <f>'Input 2 - Inventory'!R448</f>
        <v>0</v>
      </c>
      <c r="H503" s="148">
        <f>'Input 2 - Inventory'!AH448</f>
        <v>0</v>
      </c>
      <c r="I503" s="149">
        <f>'Input 2 - Inventory'!L448</f>
        <v>0</v>
      </c>
      <c r="J503" s="150">
        <f>'Input 2 - Inventory'!AB448</f>
        <v>0</v>
      </c>
      <c r="K503" s="147" t="str" cm="1">
        <f t="array" ref="K503">IFERROR(INDEX($C$9:$C$54,MATCH($E503,$A$9:$A$54,0),0),"N/A")</f>
        <v>N/A</v>
      </c>
      <c r="L503" s="151" t="str" cm="1">
        <f t="array" ref="L503">IFERROR(INDEX($D$9:$D$54,MATCH($E503,$A$9:$A$54,0),0),"N/A")</f>
        <v>N/A</v>
      </c>
      <c r="M503" s="152" t="str">
        <f t="shared" si="61"/>
        <v>N/A</v>
      </c>
      <c r="N503" s="153" t="str">
        <f t="shared" si="62"/>
        <v>N/A</v>
      </c>
      <c r="O503" s="147" t="str" cm="1">
        <f t="array" ref="O503">IFERROR(INDEX($E$9:$E$54,MATCH($E503,$A$9:$A$54,0),0),"N/A")</f>
        <v>N/A</v>
      </c>
      <c r="P503" s="151" t="str" cm="1">
        <f t="array" ref="P503">IFERROR(INDEX($F$9:$F$54,MATCH($E503,$A$9:$A$54,0),0),"N/A")</f>
        <v>N/A</v>
      </c>
      <c r="Q503" s="152" t="str">
        <f t="shared" si="63"/>
        <v>N/A</v>
      </c>
      <c r="R503" s="153" t="str">
        <f t="shared" si="64"/>
        <v>N/A</v>
      </c>
      <c r="S503" s="147" t="str" cm="1">
        <f t="array" ref="S503">IFERROR(INDEX($G$9:$G$54,MATCH($E503,$A$9:$A$54,0),0),"N/A")</f>
        <v>N/A</v>
      </c>
      <c r="T503" s="151" t="str" cm="1">
        <f t="array" ref="T503">IFERROR(INDEX($H$9:$H$54,MATCH($E503,$A$9:$A$54,0),0),"N/A")</f>
        <v>N/A</v>
      </c>
      <c r="U503" s="152" t="str">
        <f t="shared" si="57"/>
        <v>N/A</v>
      </c>
      <c r="V503" s="153" t="str">
        <f t="shared" si="58"/>
        <v>N/A</v>
      </c>
      <c r="W503" s="147" t="str" cm="1">
        <f t="array" ref="W503">IFERROR(INDEX($I$9:$I$54,MATCH($E503,$A$9:$A$54,0),0),"N/A")</f>
        <v>N/A</v>
      </c>
      <c r="X503" s="147" t="str" cm="1">
        <f t="array" ref="X503">IFERROR(INDEX($J$9:$J$54,MATCH($E503,$A$9:$A$54,0),0),"N/A")</f>
        <v>N/A</v>
      </c>
      <c r="Y503" s="152" t="str">
        <f t="shared" si="59"/>
        <v>N/A</v>
      </c>
      <c r="Z503" s="153" t="str">
        <f t="shared" si="60"/>
        <v>N/A</v>
      </c>
      <c r="AA503" s="70" t="str">
        <f>IFERROR(VLOOKUP('Input 1 - Schedule 1'!N450,'Input 1 - Schedule 1'!$I$7:$L$1009,4,FALSE),"")</f>
        <v/>
      </c>
      <c r="AB503" s="70"/>
      <c r="AS503" s="84" t="s">
        <v>20</v>
      </c>
    </row>
    <row r="504" spans="1:45" x14ac:dyDescent="0.3">
      <c r="A504" s="93">
        <f t="shared" si="65"/>
        <v>442</v>
      </c>
      <c r="B504" s="145">
        <f>'Input 2 - Inventory'!C449</f>
        <v>0</v>
      </c>
      <c r="C504" s="146">
        <f>'Input 1 - Schedule 1'!G451</f>
        <v>0</v>
      </c>
      <c r="D504" s="146" t="str">
        <f>IF(OR(LEFT(E504,5)= "Asset",LEFT(E504,5)="Other"),"N/A",'Input 1 - Schedule 1'!G451 &amp; " (Ins/Bank)")</f>
        <v>0 (Ins/Bank)</v>
      </c>
      <c r="E504" s="147">
        <f>'Input 2 - Inventory'!F449</f>
        <v>0</v>
      </c>
      <c r="F504" s="148" t="str">
        <f>'Input 2 - Inventory'!W449</f>
        <v/>
      </c>
      <c r="G504" s="148">
        <f>'Input 2 - Inventory'!R449</f>
        <v>0</v>
      </c>
      <c r="H504" s="148">
        <f>'Input 2 - Inventory'!AH449</f>
        <v>0</v>
      </c>
      <c r="I504" s="149">
        <f>'Input 2 - Inventory'!L449</f>
        <v>0</v>
      </c>
      <c r="J504" s="150">
        <f>'Input 2 - Inventory'!AB449</f>
        <v>0</v>
      </c>
      <c r="K504" s="147" t="str" cm="1">
        <f t="array" ref="K504">IFERROR(INDEX($C$9:$C$54,MATCH($E504,$A$9:$A$54,0),0),"N/A")</f>
        <v>N/A</v>
      </c>
      <c r="L504" s="151" t="str" cm="1">
        <f t="array" ref="L504">IFERROR(INDEX($D$9:$D$54,MATCH($E504,$A$9:$A$54,0),0),"N/A")</f>
        <v>N/A</v>
      </c>
      <c r="M504" s="152" t="str">
        <f t="shared" si="61"/>
        <v>N/A</v>
      </c>
      <c r="N504" s="153" t="str">
        <f t="shared" si="62"/>
        <v>N/A</v>
      </c>
      <c r="O504" s="147" t="str" cm="1">
        <f t="array" ref="O504">IFERROR(INDEX($E$9:$E$54,MATCH($E504,$A$9:$A$54,0),0),"N/A")</f>
        <v>N/A</v>
      </c>
      <c r="P504" s="151" t="str" cm="1">
        <f t="array" ref="P504">IFERROR(INDEX($F$9:$F$54,MATCH($E504,$A$9:$A$54,0),0),"N/A")</f>
        <v>N/A</v>
      </c>
      <c r="Q504" s="152" t="str">
        <f t="shared" si="63"/>
        <v>N/A</v>
      </c>
      <c r="R504" s="153" t="str">
        <f t="shared" si="64"/>
        <v>N/A</v>
      </c>
      <c r="S504" s="147" t="str" cm="1">
        <f t="array" ref="S504">IFERROR(INDEX($G$9:$G$54,MATCH($E504,$A$9:$A$54,0),0),"N/A")</f>
        <v>N/A</v>
      </c>
      <c r="T504" s="151" t="str" cm="1">
        <f t="array" ref="T504">IFERROR(INDEX($H$9:$H$54,MATCH($E504,$A$9:$A$54,0),0),"N/A")</f>
        <v>N/A</v>
      </c>
      <c r="U504" s="152" t="str">
        <f t="shared" si="57"/>
        <v>N/A</v>
      </c>
      <c r="V504" s="153" t="str">
        <f t="shared" si="58"/>
        <v>N/A</v>
      </c>
      <c r="W504" s="147" t="str" cm="1">
        <f t="array" ref="W504">IFERROR(INDEX($I$9:$I$54,MATCH($E504,$A$9:$A$54,0),0),"N/A")</f>
        <v>N/A</v>
      </c>
      <c r="X504" s="147" t="str" cm="1">
        <f t="array" ref="X504">IFERROR(INDEX($J$9:$J$54,MATCH($E504,$A$9:$A$54,0),0),"N/A")</f>
        <v>N/A</v>
      </c>
      <c r="Y504" s="152" t="str">
        <f t="shared" si="59"/>
        <v>N/A</v>
      </c>
      <c r="Z504" s="153" t="str">
        <f t="shared" si="60"/>
        <v>N/A</v>
      </c>
      <c r="AA504" s="70" t="str">
        <f>IFERROR(VLOOKUP('Input 1 - Schedule 1'!N451,'Input 1 - Schedule 1'!$I$7:$L$1009,4,FALSE),"")</f>
        <v/>
      </c>
      <c r="AB504" s="70"/>
      <c r="AS504" s="84" t="s">
        <v>20</v>
      </c>
    </row>
    <row r="505" spans="1:45" x14ac:dyDescent="0.3">
      <c r="A505" s="93">
        <f t="shared" si="65"/>
        <v>443</v>
      </c>
      <c r="B505" s="145">
        <f>'Input 2 - Inventory'!C450</f>
        <v>0</v>
      </c>
      <c r="C505" s="146">
        <f>'Input 1 - Schedule 1'!G452</f>
        <v>0</v>
      </c>
      <c r="D505" s="146" t="str">
        <f>IF(OR(LEFT(E505,5)= "Asset",LEFT(E505,5)="Other"),"N/A",'Input 1 - Schedule 1'!G452 &amp; " (Ins/Bank)")</f>
        <v>0 (Ins/Bank)</v>
      </c>
      <c r="E505" s="147">
        <f>'Input 2 - Inventory'!F450</f>
        <v>0</v>
      </c>
      <c r="F505" s="148" t="str">
        <f>'Input 2 - Inventory'!W450</f>
        <v/>
      </c>
      <c r="G505" s="148">
        <f>'Input 2 - Inventory'!R450</f>
        <v>0</v>
      </c>
      <c r="H505" s="148">
        <f>'Input 2 - Inventory'!AH450</f>
        <v>0</v>
      </c>
      <c r="I505" s="149">
        <f>'Input 2 - Inventory'!L450</f>
        <v>0</v>
      </c>
      <c r="J505" s="150">
        <f>'Input 2 - Inventory'!AB450</f>
        <v>0</v>
      </c>
      <c r="K505" s="147" t="str" cm="1">
        <f t="array" ref="K505">IFERROR(INDEX($C$9:$C$54,MATCH($E505,$A$9:$A$54,0),0),"N/A")</f>
        <v>N/A</v>
      </c>
      <c r="L505" s="151" t="str" cm="1">
        <f t="array" ref="L505">IFERROR(INDEX($D$9:$D$54,MATCH($E505,$A$9:$A$54,0),0),"N/A")</f>
        <v>N/A</v>
      </c>
      <c r="M505" s="152" t="str">
        <f t="shared" si="61"/>
        <v>N/A</v>
      </c>
      <c r="N505" s="153" t="str">
        <f t="shared" si="62"/>
        <v>N/A</v>
      </c>
      <c r="O505" s="147" t="str" cm="1">
        <f t="array" ref="O505">IFERROR(INDEX($E$9:$E$54,MATCH($E505,$A$9:$A$54,0),0),"N/A")</f>
        <v>N/A</v>
      </c>
      <c r="P505" s="151" t="str" cm="1">
        <f t="array" ref="P505">IFERROR(INDEX($F$9:$F$54,MATCH($E505,$A$9:$A$54,0),0),"N/A")</f>
        <v>N/A</v>
      </c>
      <c r="Q505" s="152" t="str">
        <f t="shared" si="63"/>
        <v>N/A</v>
      </c>
      <c r="R505" s="153" t="str">
        <f t="shared" si="64"/>
        <v>N/A</v>
      </c>
      <c r="S505" s="147" t="str" cm="1">
        <f t="array" ref="S505">IFERROR(INDEX($G$9:$G$54,MATCH($E505,$A$9:$A$54,0),0),"N/A")</f>
        <v>N/A</v>
      </c>
      <c r="T505" s="151" t="str" cm="1">
        <f t="array" ref="T505">IFERROR(INDEX($H$9:$H$54,MATCH($E505,$A$9:$A$54,0),0),"N/A")</f>
        <v>N/A</v>
      </c>
      <c r="U505" s="152" t="str">
        <f t="shared" si="57"/>
        <v>N/A</v>
      </c>
      <c r="V505" s="153" t="str">
        <f t="shared" si="58"/>
        <v>N/A</v>
      </c>
      <c r="W505" s="147" t="str" cm="1">
        <f t="array" ref="W505">IFERROR(INDEX($I$9:$I$54,MATCH($E505,$A$9:$A$54,0),0),"N/A")</f>
        <v>N/A</v>
      </c>
      <c r="X505" s="147" t="str" cm="1">
        <f t="array" ref="X505">IFERROR(INDEX($J$9:$J$54,MATCH($E505,$A$9:$A$54,0),0),"N/A")</f>
        <v>N/A</v>
      </c>
      <c r="Y505" s="152" t="str">
        <f t="shared" si="59"/>
        <v>N/A</v>
      </c>
      <c r="Z505" s="153" t="str">
        <f t="shared" si="60"/>
        <v>N/A</v>
      </c>
      <c r="AA505" s="70" t="str">
        <f>IFERROR(VLOOKUP('Input 1 - Schedule 1'!N452,'Input 1 - Schedule 1'!$I$7:$L$1009,4,FALSE),"")</f>
        <v/>
      </c>
      <c r="AB505" s="70"/>
      <c r="AS505" s="84" t="s">
        <v>20</v>
      </c>
    </row>
    <row r="506" spans="1:45" x14ac:dyDescent="0.3">
      <c r="A506" s="93">
        <f t="shared" si="65"/>
        <v>444</v>
      </c>
      <c r="B506" s="145">
        <f>'Input 2 - Inventory'!C451</f>
        <v>0</v>
      </c>
      <c r="C506" s="146">
        <f>'Input 1 - Schedule 1'!G453</f>
        <v>0</v>
      </c>
      <c r="D506" s="146" t="str">
        <f>IF(OR(LEFT(E506,5)= "Asset",LEFT(E506,5)="Other"),"N/A",'Input 1 - Schedule 1'!G453 &amp; " (Ins/Bank)")</f>
        <v>0 (Ins/Bank)</v>
      </c>
      <c r="E506" s="147">
        <f>'Input 2 - Inventory'!F451</f>
        <v>0</v>
      </c>
      <c r="F506" s="148" t="str">
        <f>'Input 2 - Inventory'!W451</f>
        <v/>
      </c>
      <c r="G506" s="148">
        <f>'Input 2 - Inventory'!R451</f>
        <v>0</v>
      </c>
      <c r="H506" s="148">
        <f>'Input 2 - Inventory'!AH451</f>
        <v>0</v>
      </c>
      <c r="I506" s="149">
        <f>'Input 2 - Inventory'!L451</f>
        <v>0</v>
      </c>
      <c r="J506" s="150">
        <f>'Input 2 - Inventory'!AB451</f>
        <v>0</v>
      </c>
      <c r="K506" s="147" t="str" cm="1">
        <f t="array" ref="K506">IFERROR(INDEX($C$9:$C$54,MATCH($E506,$A$9:$A$54,0),0),"N/A")</f>
        <v>N/A</v>
      </c>
      <c r="L506" s="151" t="str" cm="1">
        <f t="array" ref="L506">IFERROR(INDEX($D$9:$D$54,MATCH($E506,$A$9:$A$54,0),0),"N/A")</f>
        <v>N/A</v>
      </c>
      <c r="M506" s="152" t="str">
        <f t="shared" si="61"/>
        <v>N/A</v>
      </c>
      <c r="N506" s="153" t="str">
        <f t="shared" si="62"/>
        <v>N/A</v>
      </c>
      <c r="O506" s="147" t="str" cm="1">
        <f t="array" ref="O506">IFERROR(INDEX($E$9:$E$54,MATCH($E506,$A$9:$A$54,0),0),"N/A")</f>
        <v>N/A</v>
      </c>
      <c r="P506" s="151" t="str" cm="1">
        <f t="array" ref="P506">IFERROR(INDEX($F$9:$F$54,MATCH($E506,$A$9:$A$54,0),0),"N/A")</f>
        <v>N/A</v>
      </c>
      <c r="Q506" s="152" t="str">
        <f t="shared" si="63"/>
        <v>N/A</v>
      </c>
      <c r="R506" s="153" t="str">
        <f t="shared" si="64"/>
        <v>N/A</v>
      </c>
      <c r="S506" s="147" t="str" cm="1">
        <f t="array" ref="S506">IFERROR(INDEX($G$9:$G$54,MATCH($E506,$A$9:$A$54,0),0),"N/A")</f>
        <v>N/A</v>
      </c>
      <c r="T506" s="151" t="str" cm="1">
        <f t="array" ref="T506">IFERROR(INDEX($H$9:$H$54,MATCH($E506,$A$9:$A$54,0),0),"N/A")</f>
        <v>N/A</v>
      </c>
      <c r="U506" s="152" t="str">
        <f t="shared" si="57"/>
        <v>N/A</v>
      </c>
      <c r="V506" s="153" t="str">
        <f t="shared" si="58"/>
        <v>N/A</v>
      </c>
      <c r="W506" s="147" t="str" cm="1">
        <f t="array" ref="W506">IFERROR(INDEX($I$9:$I$54,MATCH($E506,$A$9:$A$54,0),0),"N/A")</f>
        <v>N/A</v>
      </c>
      <c r="X506" s="147" t="str" cm="1">
        <f t="array" ref="X506">IFERROR(INDEX($J$9:$J$54,MATCH($E506,$A$9:$A$54,0),0),"N/A")</f>
        <v>N/A</v>
      </c>
      <c r="Y506" s="152" t="str">
        <f t="shared" si="59"/>
        <v>N/A</v>
      </c>
      <c r="Z506" s="153" t="str">
        <f t="shared" si="60"/>
        <v>N/A</v>
      </c>
      <c r="AA506" s="70" t="str">
        <f>IFERROR(VLOOKUP('Input 1 - Schedule 1'!N453,'Input 1 - Schedule 1'!$I$7:$L$1009,4,FALSE),"")</f>
        <v/>
      </c>
      <c r="AB506" s="70"/>
      <c r="AS506" s="84" t="s">
        <v>20</v>
      </c>
    </row>
    <row r="507" spans="1:45" x14ac:dyDescent="0.3">
      <c r="A507" s="93">
        <f t="shared" si="65"/>
        <v>445</v>
      </c>
      <c r="B507" s="145">
        <f>'Input 2 - Inventory'!C452</f>
        <v>0</v>
      </c>
      <c r="C507" s="146">
        <f>'Input 1 - Schedule 1'!G454</f>
        <v>0</v>
      </c>
      <c r="D507" s="146" t="str">
        <f>IF(OR(LEFT(E507,5)= "Asset",LEFT(E507,5)="Other"),"N/A",'Input 1 - Schedule 1'!G454 &amp; " (Ins/Bank)")</f>
        <v>0 (Ins/Bank)</v>
      </c>
      <c r="E507" s="147">
        <f>'Input 2 - Inventory'!F452</f>
        <v>0</v>
      </c>
      <c r="F507" s="148" t="str">
        <f>'Input 2 - Inventory'!W452</f>
        <v/>
      </c>
      <c r="G507" s="148">
        <f>'Input 2 - Inventory'!R452</f>
        <v>0</v>
      </c>
      <c r="H507" s="148">
        <f>'Input 2 - Inventory'!AH452</f>
        <v>0</v>
      </c>
      <c r="I507" s="149">
        <f>'Input 2 - Inventory'!L452</f>
        <v>0</v>
      </c>
      <c r="J507" s="150">
        <f>'Input 2 - Inventory'!AB452</f>
        <v>0</v>
      </c>
      <c r="K507" s="147" t="str" cm="1">
        <f t="array" ref="K507">IFERROR(INDEX($C$9:$C$54,MATCH($E507,$A$9:$A$54,0),0),"N/A")</f>
        <v>N/A</v>
      </c>
      <c r="L507" s="151" t="str" cm="1">
        <f t="array" ref="L507">IFERROR(INDEX($D$9:$D$54,MATCH($E507,$A$9:$A$54,0),0),"N/A")</f>
        <v>N/A</v>
      </c>
      <c r="M507" s="152" t="str">
        <f t="shared" si="61"/>
        <v>N/A</v>
      </c>
      <c r="N507" s="153" t="str">
        <f t="shared" si="62"/>
        <v>N/A</v>
      </c>
      <c r="O507" s="147" t="str" cm="1">
        <f t="array" ref="O507">IFERROR(INDEX($E$9:$E$54,MATCH($E507,$A$9:$A$54,0),0),"N/A")</f>
        <v>N/A</v>
      </c>
      <c r="P507" s="151" t="str" cm="1">
        <f t="array" ref="P507">IFERROR(INDEX($F$9:$F$54,MATCH($E507,$A$9:$A$54,0),0),"N/A")</f>
        <v>N/A</v>
      </c>
      <c r="Q507" s="152" t="str">
        <f t="shared" si="63"/>
        <v>N/A</v>
      </c>
      <c r="R507" s="153" t="str">
        <f t="shared" si="64"/>
        <v>N/A</v>
      </c>
      <c r="S507" s="147" t="str" cm="1">
        <f t="array" ref="S507">IFERROR(INDEX($G$9:$G$54,MATCH($E507,$A$9:$A$54,0),0),"N/A")</f>
        <v>N/A</v>
      </c>
      <c r="T507" s="151" t="str" cm="1">
        <f t="array" ref="T507">IFERROR(INDEX($H$9:$H$54,MATCH($E507,$A$9:$A$54,0),0),"N/A")</f>
        <v>N/A</v>
      </c>
      <c r="U507" s="152" t="str">
        <f t="shared" si="57"/>
        <v>N/A</v>
      </c>
      <c r="V507" s="153" t="str">
        <f t="shared" si="58"/>
        <v>N/A</v>
      </c>
      <c r="W507" s="147" t="str" cm="1">
        <f t="array" ref="W507">IFERROR(INDEX($I$9:$I$54,MATCH($E507,$A$9:$A$54,0),0),"N/A")</f>
        <v>N/A</v>
      </c>
      <c r="X507" s="147" t="str" cm="1">
        <f t="array" ref="X507">IFERROR(INDEX($J$9:$J$54,MATCH($E507,$A$9:$A$54,0),0),"N/A")</f>
        <v>N/A</v>
      </c>
      <c r="Y507" s="152" t="str">
        <f t="shared" si="59"/>
        <v>N/A</v>
      </c>
      <c r="Z507" s="153" t="str">
        <f t="shared" si="60"/>
        <v>N/A</v>
      </c>
      <c r="AA507" s="70" t="str">
        <f>IFERROR(VLOOKUP('Input 1 - Schedule 1'!N454,'Input 1 - Schedule 1'!$I$7:$L$1009,4,FALSE),"")</f>
        <v/>
      </c>
      <c r="AB507" s="70"/>
      <c r="AS507" s="84" t="s">
        <v>20</v>
      </c>
    </row>
    <row r="508" spans="1:45" x14ac:dyDescent="0.3">
      <c r="A508" s="93">
        <f t="shared" si="65"/>
        <v>446</v>
      </c>
      <c r="B508" s="145">
        <f>'Input 2 - Inventory'!C453</f>
        <v>0</v>
      </c>
      <c r="C508" s="146">
        <f>'Input 1 - Schedule 1'!G455</f>
        <v>0</v>
      </c>
      <c r="D508" s="146" t="str">
        <f>IF(OR(LEFT(E508,5)= "Asset",LEFT(E508,5)="Other"),"N/A",'Input 1 - Schedule 1'!G455 &amp; " (Ins/Bank)")</f>
        <v>0 (Ins/Bank)</v>
      </c>
      <c r="E508" s="147">
        <f>'Input 2 - Inventory'!F453</f>
        <v>0</v>
      </c>
      <c r="F508" s="148" t="str">
        <f>'Input 2 - Inventory'!W453</f>
        <v/>
      </c>
      <c r="G508" s="148">
        <f>'Input 2 - Inventory'!R453</f>
        <v>0</v>
      </c>
      <c r="H508" s="148">
        <f>'Input 2 - Inventory'!AH453</f>
        <v>0</v>
      </c>
      <c r="I508" s="149">
        <f>'Input 2 - Inventory'!L453</f>
        <v>0</v>
      </c>
      <c r="J508" s="150">
        <f>'Input 2 - Inventory'!AB453</f>
        <v>0</v>
      </c>
      <c r="K508" s="147" t="str" cm="1">
        <f t="array" ref="K508">IFERROR(INDEX($C$9:$C$54,MATCH($E508,$A$9:$A$54,0),0),"N/A")</f>
        <v>N/A</v>
      </c>
      <c r="L508" s="151" t="str" cm="1">
        <f t="array" ref="L508">IFERROR(INDEX($D$9:$D$54,MATCH($E508,$A$9:$A$54,0),0),"N/A")</f>
        <v>N/A</v>
      </c>
      <c r="M508" s="152" t="str">
        <f t="shared" si="61"/>
        <v>N/A</v>
      </c>
      <c r="N508" s="153" t="str">
        <f t="shared" si="62"/>
        <v>N/A</v>
      </c>
      <c r="O508" s="147" t="str" cm="1">
        <f t="array" ref="O508">IFERROR(INDEX($E$9:$E$54,MATCH($E508,$A$9:$A$54,0),0),"N/A")</f>
        <v>N/A</v>
      </c>
      <c r="P508" s="151" t="str" cm="1">
        <f t="array" ref="P508">IFERROR(INDEX($F$9:$F$54,MATCH($E508,$A$9:$A$54,0),0),"N/A")</f>
        <v>N/A</v>
      </c>
      <c r="Q508" s="152" t="str">
        <f t="shared" si="63"/>
        <v>N/A</v>
      </c>
      <c r="R508" s="153" t="str">
        <f t="shared" si="64"/>
        <v>N/A</v>
      </c>
      <c r="S508" s="147" t="str" cm="1">
        <f t="array" ref="S508">IFERROR(INDEX($G$9:$G$54,MATCH($E508,$A$9:$A$54,0),0),"N/A")</f>
        <v>N/A</v>
      </c>
      <c r="T508" s="151" t="str" cm="1">
        <f t="array" ref="T508">IFERROR(INDEX($H$9:$H$54,MATCH($E508,$A$9:$A$54,0),0),"N/A")</f>
        <v>N/A</v>
      </c>
      <c r="U508" s="152" t="str">
        <f t="shared" si="57"/>
        <v>N/A</v>
      </c>
      <c r="V508" s="153" t="str">
        <f t="shared" si="58"/>
        <v>N/A</v>
      </c>
      <c r="W508" s="147" t="str" cm="1">
        <f t="array" ref="W508">IFERROR(INDEX($I$9:$I$54,MATCH($E508,$A$9:$A$54,0),0),"N/A")</f>
        <v>N/A</v>
      </c>
      <c r="X508" s="147" t="str" cm="1">
        <f t="array" ref="X508">IFERROR(INDEX($J$9:$J$54,MATCH($E508,$A$9:$A$54,0),0),"N/A")</f>
        <v>N/A</v>
      </c>
      <c r="Y508" s="152" t="str">
        <f t="shared" si="59"/>
        <v>N/A</v>
      </c>
      <c r="Z508" s="153" t="str">
        <f t="shared" si="60"/>
        <v>N/A</v>
      </c>
      <c r="AA508" s="70" t="str">
        <f>IFERROR(VLOOKUP('Input 1 - Schedule 1'!N455,'Input 1 - Schedule 1'!$I$7:$L$1009,4,FALSE),"")</f>
        <v/>
      </c>
      <c r="AB508" s="70"/>
      <c r="AS508" s="84" t="s">
        <v>20</v>
      </c>
    </row>
    <row r="509" spans="1:45" x14ac:dyDescent="0.3">
      <c r="A509" s="93">
        <f t="shared" si="65"/>
        <v>447</v>
      </c>
      <c r="B509" s="145">
        <f>'Input 2 - Inventory'!C454</f>
        <v>0</v>
      </c>
      <c r="C509" s="146">
        <f>'Input 1 - Schedule 1'!G456</f>
        <v>0</v>
      </c>
      <c r="D509" s="146" t="str">
        <f>IF(OR(LEFT(E509,5)= "Asset",LEFT(E509,5)="Other"),"N/A",'Input 1 - Schedule 1'!G456 &amp; " (Ins/Bank)")</f>
        <v>0 (Ins/Bank)</v>
      </c>
      <c r="E509" s="147">
        <f>'Input 2 - Inventory'!F454</f>
        <v>0</v>
      </c>
      <c r="F509" s="148" t="str">
        <f>'Input 2 - Inventory'!W454</f>
        <v/>
      </c>
      <c r="G509" s="148">
        <f>'Input 2 - Inventory'!R454</f>
        <v>0</v>
      </c>
      <c r="H509" s="148">
        <f>'Input 2 - Inventory'!AH454</f>
        <v>0</v>
      </c>
      <c r="I509" s="149">
        <f>'Input 2 - Inventory'!L454</f>
        <v>0</v>
      </c>
      <c r="J509" s="150">
        <f>'Input 2 - Inventory'!AB454</f>
        <v>0</v>
      </c>
      <c r="K509" s="147" t="str" cm="1">
        <f t="array" ref="K509">IFERROR(INDEX($C$9:$C$54,MATCH($E509,$A$9:$A$54,0),0),"N/A")</f>
        <v>N/A</v>
      </c>
      <c r="L509" s="151" t="str" cm="1">
        <f t="array" ref="L509">IFERROR(INDEX($D$9:$D$54,MATCH($E509,$A$9:$A$54,0),0),"N/A")</f>
        <v>N/A</v>
      </c>
      <c r="M509" s="152" t="str">
        <f t="shared" si="61"/>
        <v>N/A</v>
      </c>
      <c r="N509" s="153" t="str">
        <f t="shared" si="62"/>
        <v>N/A</v>
      </c>
      <c r="O509" s="147" t="str" cm="1">
        <f t="array" ref="O509">IFERROR(INDEX($E$9:$E$54,MATCH($E509,$A$9:$A$54,0),0),"N/A")</f>
        <v>N/A</v>
      </c>
      <c r="P509" s="151" t="str" cm="1">
        <f t="array" ref="P509">IFERROR(INDEX($F$9:$F$54,MATCH($E509,$A$9:$A$54,0),0),"N/A")</f>
        <v>N/A</v>
      </c>
      <c r="Q509" s="152" t="str">
        <f t="shared" si="63"/>
        <v>N/A</v>
      </c>
      <c r="R509" s="153" t="str">
        <f t="shared" si="64"/>
        <v>N/A</v>
      </c>
      <c r="S509" s="147" t="str" cm="1">
        <f t="array" ref="S509">IFERROR(INDEX($G$9:$G$54,MATCH($E509,$A$9:$A$54,0),0),"N/A")</f>
        <v>N/A</v>
      </c>
      <c r="T509" s="151" t="str" cm="1">
        <f t="array" ref="T509">IFERROR(INDEX($H$9:$H$54,MATCH($E509,$A$9:$A$54,0),0),"N/A")</f>
        <v>N/A</v>
      </c>
      <c r="U509" s="152" t="str">
        <f t="shared" si="57"/>
        <v>N/A</v>
      </c>
      <c r="V509" s="153" t="str">
        <f t="shared" si="58"/>
        <v>N/A</v>
      </c>
      <c r="W509" s="147" t="str" cm="1">
        <f t="array" ref="W509">IFERROR(INDEX($I$9:$I$54,MATCH($E509,$A$9:$A$54,0),0),"N/A")</f>
        <v>N/A</v>
      </c>
      <c r="X509" s="147" t="str" cm="1">
        <f t="array" ref="X509">IFERROR(INDEX($J$9:$J$54,MATCH($E509,$A$9:$A$54,0),0),"N/A")</f>
        <v>N/A</v>
      </c>
      <c r="Y509" s="152" t="str">
        <f t="shared" si="59"/>
        <v>N/A</v>
      </c>
      <c r="Z509" s="153" t="str">
        <f t="shared" si="60"/>
        <v>N/A</v>
      </c>
      <c r="AA509" s="70" t="str">
        <f>IFERROR(VLOOKUP('Input 1 - Schedule 1'!N456,'Input 1 - Schedule 1'!$I$7:$L$1009,4,FALSE),"")</f>
        <v/>
      </c>
      <c r="AB509" s="70"/>
      <c r="AS509" s="84" t="s">
        <v>20</v>
      </c>
    </row>
    <row r="510" spans="1:45" x14ac:dyDescent="0.3">
      <c r="A510" s="93">
        <f t="shared" si="65"/>
        <v>448</v>
      </c>
      <c r="B510" s="145">
        <f>'Input 2 - Inventory'!C455</f>
        <v>0</v>
      </c>
      <c r="C510" s="146">
        <f>'Input 1 - Schedule 1'!G457</f>
        <v>0</v>
      </c>
      <c r="D510" s="146" t="str">
        <f>IF(OR(LEFT(E510,5)= "Asset",LEFT(E510,5)="Other"),"N/A",'Input 1 - Schedule 1'!G457 &amp; " (Ins/Bank)")</f>
        <v>0 (Ins/Bank)</v>
      </c>
      <c r="E510" s="147">
        <f>'Input 2 - Inventory'!F455</f>
        <v>0</v>
      </c>
      <c r="F510" s="148" t="str">
        <f>'Input 2 - Inventory'!W455</f>
        <v/>
      </c>
      <c r="G510" s="148">
        <f>'Input 2 - Inventory'!R455</f>
        <v>0</v>
      </c>
      <c r="H510" s="148">
        <f>'Input 2 - Inventory'!AH455</f>
        <v>0</v>
      </c>
      <c r="I510" s="149">
        <f>'Input 2 - Inventory'!L455</f>
        <v>0</v>
      </c>
      <c r="J510" s="150">
        <f>'Input 2 - Inventory'!AB455</f>
        <v>0</v>
      </c>
      <c r="K510" s="147" t="str" cm="1">
        <f t="array" ref="K510">IFERROR(INDEX($C$9:$C$54,MATCH($E510,$A$9:$A$54,0),0),"N/A")</f>
        <v>N/A</v>
      </c>
      <c r="L510" s="151" t="str" cm="1">
        <f t="array" ref="L510">IFERROR(INDEX($D$9:$D$54,MATCH($E510,$A$9:$A$54,0),0),"N/A")</f>
        <v>N/A</v>
      </c>
      <c r="M510" s="152" t="str">
        <f t="shared" si="61"/>
        <v>N/A</v>
      </c>
      <c r="N510" s="153" t="str">
        <f t="shared" si="62"/>
        <v>N/A</v>
      </c>
      <c r="O510" s="147" t="str" cm="1">
        <f t="array" ref="O510">IFERROR(INDEX($E$9:$E$54,MATCH($E510,$A$9:$A$54,0),0),"N/A")</f>
        <v>N/A</v>
      </c>
      <c r="P510" s="151" t="str" cm="1">
        <f t="array" ref="P510">IFERROR(INDEX($F$9:$F$54,MATCH($E510,$A$9:$A$54,0),0),"N/A")</f>
        <v>N/A</v>
      </c>
      <c r="Q510" s="152" t="str">
        <f t="shared" si="63"/>
        <v>N/A</v>
      </c>
      <c r="R510" s="153" t="str">
        <f t="shared" si="64"/>
        <v>N/A</v>
      </c>
      <c r="S510" s="147" t="str" cm="1">
        <f t="array" ref="S510">IFERROR(INDEX($G$9:$G$54,MATCH($E510,$A$9:$A$54,0),0),"N/A")</f>
        <v>N/A</v>
      </c>
      <c r="T510" s="151" t="str" cm="1">
        <f t="array" ref="T510">IFERROR(INDEX($H$9:$H$54,MATCH($E510,$A$9:$A$54,0),0),"N/A")</f>
        <v>N/A</v>
      </c>
      <c r="U510" s="152" t="str">
        <f t="shared" ref="U510:U573" si="66">IF(T510="N/A","N/A",MAX(0,IF(OR(S510="XS Scalar",S510="Pure Scalar"),$H510*T510,IF(S510="Carrying Value",T510*$G510,$F510*T510))))</f>
        <v>N/A</v>
      </c>
      <c r="V510" s="153" t="str">
        <f t="shared" ref="V510:V573" si="67">IF(T510="N/A","N/A",IF(S510="XS Scalar",$G510-($H510-U510),$G510))</f>
        <v>N/A</v>
      </c>
      <c r="W510" s="147" t="str" cm="1">
        <f t="array" ref="W510">IFERROR(INDEX($I$9:$I$54,MATCH($E510,$A$9:$A$54,0),0),"N/A")</f>
        <v>N/A</v>
      </c>
      <c r="X510" s="147" t="str" cm="1">
        <f t="array" ref="X510">IFERROR(INDEX($J$9:$J$54,MATCH($E510,$A$9:$A$54,0),0),"N/A")</f>
        <v>N/A</v>
      </c>
      <c r="Y510" s="152" t="str">
        <f t="shared" ref="Y510:Y573" si="68">IF(X510="N/A","N/A",MAX(0,IF(OR(W510="XS Scalar",W510="Pure Scalar"),$H510*X510,IF(W510="Carrying Value",X510*$G510,$F510*X510))))</f>
        <v>N/A</v>
      </c>
      <c r="Z510" s="153" t="str">
        <f t="shared" ref="Z510:Z573" si="69">IF(X510="N/A","N/A",IF(W510="XS Scalar",$G510-($H510-Y510),$G510))</f>
        <v>N/A</v>
      </c>
      <c r="AA510" s="70" t="str">
        <f>IFERROR(VLOOKUP('Input 1 - Schedule 1'!N457,'Input 1 - Schedule 1'!$I$7:$L$1009,4,FALSE),"")</f>
        <v/>
      </c>
      <c r="AB510" s="70"/>
      <c r="AS510" s="84" t="s">
        <v>20</v>
      </c>
    </row>
    <row r="511" spans="1:45" x14ac:dyDescent="0.3">
      <c r="A511" s="93">
        <f t="shared" si="65"/>
        <v>449</v>
      </c>
      <c r="B511" s="145">
        <f>'Input 2 - Inventory'!C456</f>
        <v>0</v>
      </c>
      <c r="C511" s="146">
        <f>'Input 1 - Schedule 1'!G458</f>
        <v>0</v>
      </c>
      <c r="D511" s="146" t="str">
        <f>IF(OR(LEFT(E511,5)= "Asset",LEFT(E511,5)="Other"),"N/A",'Input 1 - Schedule 1'!G458 &amp; " (Ins/Bank)")</f>
        <v>0 (Ins/Bank)</v>
      </c>
      <c r="E511" s="147">
        <f>'Input 2 - Inventory'!F456</f>
        <v>0</v>
      </c>
      <c r="F511" s="148" t="str">
        <f>'Input 2 - Inventory'!W456</f>
        <v/>
      </c>
      <c r="G511" s="148">
        <f>'Input 2 - Inventory'!R456</f>
        <v>0</v>
      </c>
      <c r="H511" s="148">
        <f>'Input 2 - Inventory'!AH456</f>
        <v>0</v>
      </c>
      <c r="I511" s="149">
        <f>'Input 2 - Inventory'!L456</f>
        <v>0</v>
      </c>
      <c r="J511" s="150">
        <f>'Input 2 - Inventory'!AB456</f>
        <v>0</v>
      </c>
      <c r="K511" s="147" t="str" cm="1">
        <f t="array" ref="K511">IFERROR(INDEX($C$9:$C$54,MATCH($E511,$A$9:$A$54,0),0),"N/A")</f>
        <v>N/A</v>
      </c>
      <c r="L511" s="151" t="str" cm="1">
        <f t="array" ref="L511">IFERROR(INDEX($D$9:$D$54,MATCH($E511,$A$9:$A$54,0),0),"N/A")</f>
        <v>N/A</v>
      </c>
      <c r="M511" s="152" t="str">
        <f t="shared" si="61"/>
        <v>N/A</v>
      </c>
      <c r="N511" s="153" t="str">
        <f t="shared" si="62"/>
        <v>N/A</v>
      </c>
      <c r="O511" s="147" t="str" cm="1">
        <f t="array" ref="O511">IFERROR(INDEX($E$9:$E$54,MATCH($E511,$A$9:$A$54,0),0),"N/A")</f>
        <v>N/A</v>
      </c>
      <c r="P511" s="151" t="str" cm="1">
        <f t="array" ref="P511">IFERROR(INDEX($F$9:$F$54,MATCH($E511,$A$9:$A$54,0),0),"N/A")</f>
        <v>N/A</v>
      </c>
      <c r="Q511" s="152" t="str">
        <f t="shared" si="63"/>
        <v>N/A</v>
      </c>
      <c r="R511" s="153" t="str">
        <f t="shared" si="64"/>
        <v>N/A</v>
      </c>
      <c r="S511" s="147" t="str" cm="1">
        <f t="array" ref="S511">IFERROR(INDEX($G$9:$G$54,MATCH($E511,$A$9:$A$54,0),0),"N/A")</f>
        <v>N/A</v>
      </c>
      <c r="T511" s="151" t="str" cm="1">
        <f t="array" ref="T511">IFERROR(INDEX($H$9:$H$54,MATCH($E511,$A$9:$A$54,0),0),"N/A")</f>
        <v>N/A</v>
      </c>
      <c r="U511" s="152" t="str">
        <f t="shared" si="66"/>
        <v>N/A</v>
      </c>
      <c r="V511" s="153" t="str">
        <f t="shared" si="67"/>
        <v>N/A</v>
      </c>
      <c r="W511" s="147" t="str" cm="1">
        <f t="array" ref="W511">IFERROR(INDEX($I$9:$I$54,MATCH($E511,$A$9:$A$54,0),0),"N/A")</f>
        <v>N/A</v>
      </c>
      <c r="X511" s="147" t="str" cm="1">
        <f t="array" ref="X511">IFERROR(INDEX($J$9:$J$54,MATCH($E511,$A$9:$A$54,0),0),"N/A")</f>
        <v>N/A</v>
      </c>
      <c r="Y511" s="152" t="str">
        <f t="shared" si="68"/>
        <v>N/A</v>
      </c>
      <c r="Z511" s="153" t="str">
        <f t="shared" si="69"/>
        <v>N/A</v>
      </c>
      <c r="AA511" s="70" t="str">
        <f>IFERROR(VLOOKUP('Input 1 - Schedule 1'!N458,'Input 1 - Schedule 1'!$I$7:$L$1009,4,FALSE),"")</f>
        <v/>
      </c>
      <c r="AB511" s="70"/>
      <c r="AS511" s="84" t="s">
        <v>20</v>
      </c>
    </row>
    <row r="512" spans="1:45" x14ac:dyDescent="0.3">
      <c r="A512" s="93">
        <f t="shared" si="65"/>
        <v>450</v>
      </c>
      <c r="B512" s="145">
        <f>'Input 2 - Inventory'!C457</f>
        <v>0</v>
      </c>
      <c r="C512" s="146">
        <f>'Input 1 - Schedule 1'!G459</f>
        <v>0</v>
      </c>
      <c r="D512" s="146" t="str">
        <f>IF(OR(LEFT(E512,5)= "Asset",LEFT(E512,5)="Other"),"N/A",'Input 1 - Schedule 1'!G459 &amp; " (Ins/Bank)")</f>
        <v>0 (Ins/Bank)</v>
      </c>
      <c r="E512" s="147">
        <f>'Input 2 - Inventory'!F457</f>
        <v>0</v>
      </c>
      <c r="F512" s="148" t="str">
        <f>'Input 2 - Inventory'!W457</f>
        <v/>
      </c>
      <c r="G512" s="148">
        <f>'Input 2 - Inventory'!R457</f>
        <v>0</v>
      </c>
      <c r="H512" s="148">
        <f>'Input 2 - Inventory'!AH457</f>
        <v>0</v>
      </c>
      <c r="I512" s="149">
        <f>'Input 2 - Inventory'!L457</f>
        <v>0</v>
      </c>
      <c r="J512" s="150">
        <f>'Input 2 - Inventory'!AB457</f>
        <v>0</v>
      </c>
      <c r="K512" s="147" t="str" cm="1">
        <f t="array" ref="K512">IFERROR(INDEX($C$9:$C$54,MATCH($E512,$A$9:$A$54,0),0),"N/A")</f>
        <v>N/A</v>
      </c>
      <c r="L512" s="151" t="str" cm="1">
        <f t="array" ref="L512">IFERROR(INDEX($D$9:$D$54,MATCH($E512,$A$9:$A$54,0),0),"N/A")</f>
        <v>N/A</v>
      </c>
      <c r="M512" s="152" t="str">
        <f t="shared" si="61"/>
        <v>N/A</v>
      </c>
      <c r="N512" s="153" t="str">
        <f t="shared" si="62"/>
        <v>N/A</v>
      </c>
      <c r="O512" s="147" t="str" cm="1">
        <f t="array" ref="O512">IFERROR(INDEX($E$9:$E$54,MATCH($E512,$A$9:$A$54,0),0),"N/A")</f>
        <v>N/A</v>
      </c>
      <c r="P512" s="151" t="str" cm="1">
        <f t="array" ref="P512">IFERROR(INDEX($F$9:$F$54,MATCH($E512,$A$9:$A$54,0),0),"N/A")</f>
        <v>N/A</v>
      </c>
      <c r="Q512" s="152" t="str">
        <f t="shared" si="63"/>
        <v>N/A</v>
      </c>
      <c r="R512" s="153" t="str">
        <f t="shared" si="64"/>
        <v>N/A</v>
      </c>
      <c r="S512" s="147" t="str" cm="1">
        <f t="array" ref="S512">IFERROR(INDEX($G$9:$G$54,MATCH($E512,$A$9:$A$54,0),0),"N/A")</f>
        <v>N/A</v>
      </c>
      <c r="T512" s="151" t="str" cm="1">
        <f t="array" ref="T512">IFERROR(INDEX($H$9:$H$54,MATCH($E512,$A$9:$A$54,0),0),"N/A")</f>
        <v>N/A</v>
      </c>
      <c r="U512" s="152" t="str">
        <f t="shared" si="66"/>
        <v>N/A</v>
      </c>
      <c r="V512" s="153" t="str">
        <f t="shared" si="67"/>
        <v>N/A</v>
      </c>
      <c r="W512" s="147" t="str" cm="1">
        <f t="array" ref="W512">IFERROR(INDEX($I$9:$I$54,MATCH($E512,$A$9:$A$54,0),0),"N/A")</f>
        <v>N/A</v>
      </c>
      <c r="X512" s="147" t="str" cm="1">
        <f t="array" ref="X512">IFERROR(INDEX($J$9:$J$54,MATCH($E512,$A$9:$A$54,0),0),"N/A")</f>
        <v>N/A</v>
      </c>
      <c r="Y512" s="152" t="str">
        <f t="shared" si="68"/>
        <v>N/A</v>
      </c>
      <c r="Z512" s="153" t="str">
        <f t="shared" si="69"/>
        <v>N/A</v>
      </c>
      <c r="AA512" s="70" t="str">
        <f>IFERROR(VLOOKUP('Input 1 - Schedule 1'!N459,'Input 1 - Schedule 1'!$I$7:$L$1009,4,FALSE),"")</f>
        <v/>
      </c>
      <c r="AB512" s="70"/>
      <c r="AS512" s="84" t="s">
        <v>20</v>
      </c>
    </row>
    <row r="513" spans="1:45" x14ac:dyDescent="0.3">
      <c r="A513" s="93">
        <f t="shared" si="65"/>
        <v>451</v>
      </c>
      <c r="B513" s="145">
        <f>'Input 2 - Inventory'!C458</f>
        <v>0</v>
      </c>
      <c r="C513" s="146">
        <f>'Input 1 - Schedule 1'!G460</f>
        <v>0</v>
      </c>
      <c r="D513" s="146" t="str">
        <f>IF(OR(LEFT(E513,5)= "Asset",LEFT(E513,5)="Other"),"N/A",'Input 1 - Schedule 1'!G460 &amp; " (Ins/Bank)")</f>
        <v>0 (Ins/Bank)</v>
      </c>
      <c r="E513" s="147">
        <f>'Input 2 - Inventory'!F458</f>
        <v>0</v>
      </c>
      <c r="F513" s="148" t="str">
        <f>'Input 2 - Inventory'!W458</f>
        <v/>
      </c>
      <c r="G513" s="148">
        <f>'Input 2 - Inventory'!R458</f>
        <v>0</v>
      </c>
      <c r="H513" s="148">
        <f>'Input 2 - Inventory'!AH458</f>
        <v>0</v>
      </c>
      <c r="I513" s="149">
        <f>'Input 2 - Inventory'!L458</f>
        <v>0</v>
      </c>
      <c r="J513" s="150">
        <f>'Input 2 - Inventory'!AB458</f>
        <v>0</v>
      </c>
      <c r="K513" s="147" t="str" cm="1">
        <f t="array" ref="K513">IFERROR(INDEX($C$9:$C$54,MATCH($E513,$A$9:$A$54,0),0),"N/A")</f>
        <v>N/A</v>
      </c>
      <c r="L513" s="151" t="str" cm="1">
        <f t="array" ref="L513">IFERROR(INDEX($D$9:$D$54,MATCH($E513,$A$9:$A$54,0),0),"N/A")</f>
        <v>N/A</v>
      </c>
      <c r="M513" s="152" t="str">
        <f t="shared" si="61"/>
        <v>N/A</v>
      </c>
      <c r="N513" s="153" t="str">
        <f t="shared" si="62"/>
        <v>N/A</v>
      </c>
      <c r="O513" s="147" t="str" cm="1">
        <f t="array" ref="O513">IFERROR(INDEX($E$9:$E$54,MATCH($E513,$A$9:$A$54,0),0),"N/A")</f>
        <v>N/A</v>
      </c>
      <c r="P513" s="151" t="str" cm="1">
        <f t="array" ref="P513">IFERROR(INDEX($F$9:$F$54,MATCH($E513,$A$9:$A$54,0),0),"N/A")</f>
        <v>N/A</v>
      </c>
      <c r="Q513" s="152" t="str">
        <f t="shared" si="63"/>
        <v>N/A</v>
      </c>
      <c r="R513" s="153" t="str">
        <f t="shared" si="64"/>
        <v>N/A</v>
      </c>
      <c r="S513" s="147" t="str" cm="1">
        <f t="array" ref="S513">IFERROR(INDEX($G$9:$G$54,MATCH($E513,$A$9:$A$54,0),0),"N/A")</f>
        <v>N/A</v>
      </c>
      <c r="T513" s="151" t="str" cm="1">
        <f t="array" ref="T513">IFERROR(INDEX($H$9:$H$54,MATCH($E513,$A$9:$A$54,0),0),"N/A")</f>
        <v>N/A</v>
      </c>
      <c r="U513" s="152" t="str">
        <f t="shared" si="66"/>
        <v>N/A</v>
      </c>
      <c r="V513" s="153" t="str">
        <f t="shared" si="67"/>
        <v>N/A</v>
      </c>
      <c r="W513" s="147" t="str" cm="1">
        <f t="array" ref="W513">IFERROR(INDEX($I$9:$I$54,MATCH($E513,$A$9:$A$54,0),0),"N/A")</f>
        <v>N/A</v>
      </c>
      <c r="X513" s="147" t="str" cm="1">
        <f t="array" ref="X513">IFERROR(INDEX($J$9:$J$54,MATCH($E513,$A$9:$A$54,0),0),"N/A")</f>
        <v>N/A</v>
      </c>
      <c r="Y513" s="152" t="str">
        <f t="shared" si="68"/>
        <v>N/A</v>
      </c>
      <c r="Z513" s="153" t="str">
        <f t="shared" si="69"/>
        <v>N/A</v>
      </c>
      <c r="AA513" s="70" t="str">
        <f>IFERROR(VLOOKUP('Input 1 - Schedule 1'!N460,'Input 1 - Schedule 1'!$I$7:$L$1009,4,FALSE),"")</f>
        <v/>
      </c>
      <c r="AB513" s="70"/>
      <c r="AS513" s="84" t="s">
        <v>20</v>
      </c>
    </row>
    <row r="514" spans="1:45" x14ac:dyDescent="0.3">
      <c r="A514" s="93">
        <f t="shared" si="65"/>
        <v>452</v>
      </c>
      <c r="B514" s="145">
        <f>'Input 2 - Inventory'!C459</f>
        <v>0</v>
      </c>
      <c r="C514" s="146">
        <f>'Input 1 - Schedule 1'!G461</f>
        <v>0</v>
      </c>
      <c r="D514" s="146" t="str">
        <f>IF(OR(LEFT(E514,5)= "Asset",LEFT(E514,5)="Other"),"N/A",'Input 1 - Schedule 1'!G461 &amp; " (Ins/Bank)")</f>
        <v>0 (Ins/Bank)</v>
      </c>
      <c r="E514" s="147">
        <f>'Input 2 - Inventory'!F459</f>
        <v>0</v>
      </c>
      <c r="F514" s="148" t="str">
        <f>'Input 2 - Inventory'!W459</f>
        <v/>
      </c>
      <c r="G514" s="148">
        <f>'Input 2 - Inventory'!R459</f>
        <v>0</v>
      </c>
      <c r="H514" s="148">
        <f>'Input 2 - Inventory'!AH459</f>
        <v>0</v>
      </c>
      <c r="I514" s="149">
        <f>'Input 2 - Inventory'!L459</f>
        <v>0</v>
      </c>
      <c r="J514" s="150">
        <f>'Input 2 - Inventory'!AB459</f>
        <v>0</v>
      </c>
      <c r="K514" s="147" t="str" cm="1">
        <f t="array" ref="K514">IFERROR(INDEX($C$9:$C$54,MATCH($E514,$A$9:$A$54,0),0),"N/A")</f>
        <v>N/A</v>
      </c>
      <c r="L514" s="151" t="str" cm="1">
        <f t="array" ref="L514">IFERROR(INDEX($D$9:$D$54,MATCH($E514,$A$9:$A$54,0),0),"N/A")</f>
        <v>N/A</v>
      </c>
      <c r="M514" s="152" t="str">
        <f t="shared" ref="M514:M577" si="70">IF(L514="N/A","N/A",MAX(0,IF(OR(K514="XS Scalar",K514="Pure Scalar"),$H514*L514,IF(K514="Carrying Value",L514*$G514,$F514*L514))))</f>
        <v>N/A</v>
      </c>
      <c r="N514" s="153" t="str">
        <f t="shared" ref="N514:N577" si="71">IF(L514="N/A","N/A",IF(K514="XS Scalar",$G514-($H514-M514),$G514))</f>
        <v>N/A</v>
      </c>
      <c r="O514" s="147" t="str" cm="1">
        <f t="array" ref="O514">IFERROR(INDEX($E$9:$E$54,MATCH($E514,$A$9:$A$54,0),0),"N/A")</f>
        <v>N/A</v>
      </c>
      <c r="P514" s="151" t="str" cm="1">
        <f t="array" ref="P514">IFERROR(INDEX($F$9:$F$54,MATCH($E514,$A$9:$A$54,0),0),"N/A")</f>
        <v>N/A</v>
      </c>
      <c r="Q514" s="152" t="str">
        <f t="shared" ref="Q514:Q577" si="72">IF(P514="N/A","N/A",MAX(0,IF(OR(O514="XS Scalar",O514="Pure Scalar"),$H514*P514,IF(O514="Carrying Value",P514*$G514,$F514*P514))))</f>
        <v>N/A</v>
      </c>
      <c r="R514" s="153" t="str">
        <f t="shared" ref="R514:R577" si="73">IF(P514="N/A","N/A",IF(O514="XS Scalar",$G514-($H514-Q514),$G514))</f>
        <v>N/A</v>
      </c>
      <c r="S514" s="147" t="str" cm="1">
        <f t="array" ref="S514">IFERROR(INDEX($G$9:$G$54,MATCH($E514,$A$9:$A$54,0),0),"N/A")</f>
        <v>N/A</v>
      </c>
      <c r="T514" s="151" t="str" cm="1">
        <f t="array" ref="T514">IFERROR(INDEX($H$9:$H$54,MATCH($E514,$A$9:$A$54,0),0),"N/A")</f>
        <v>N/A</v>
      </c>
      <c r="U514" s="152" t="str">
        <f t="shared" si="66"/>
        <v>N/A</v>
      </c>
      <c r="V514" s="153" t="str">
        <f t="shared" si="67"/>
        <v>N/A</v>
      </c>
      <c r="W514" s="147" t="str" cm="1">
        <f t="array" ref="W514">IFERROR(INDEX($I$9:$I$54,MATCH($E514,$A$9:$A$54,0),0),"N/A")</f>
        <v>N/A</v>
      </c>
      <c r="X514" s="147" t="str" cm="1">
        <f t="array" ref="X514">IFERROR(INDEX($J$9:$J$54,MATCH($E514,$A$9:$A$54,0),0),"N/A")</f>
        <v>N/A</v>
      </c>
      <c r="Y514" s="152" t="str">
        <f t="shared" si="68"/>
        <v>N/A</v>
      </c>
      <c r="Z514" s="153" t="str">
        <f t="shared" si="69"/>
        <v>N/A</v>
      </c>
      <c r="AA514" s="70" t="str">
        <f>IFERROR(VLOOKUP('Input 1 - Schedule 1'!N461,'Input 1 - Schedule 1'!$I$7:$L$1009,4,FALSE),"")</f>
        <v/>
      </c>
      <c r="AB514" s="70"/>
      <c r="AS514" s="84" t="s">
        <v>20</v>
      </c>
    </row>
    <row r="515" spans="1:45" x14ac:dyDescent="0.3">
      <c r="A515" s="93">
        <f t="shared" ref="A515:A578" si="74">A514+1</f>
        <v>453</v>
      </c>
      <c r="B515" s="145">
        <f>'Input 2 - Inventory'!C460</f>
        <v>0</v>
      </c>
      <c r="C515" s="146">
        <f>'Input 1 - Schedule 1'!G462</f>
        <v>0</v>
      </c>
      <c r="D515" s="146" t="str">
        <f>IF(OR(LEFT(E515,5)= "Asset",LEFT(E515,5)="Other"),"N/A",'Input 1 - Schedule 1'!G462 &amp; " (Ins/Bank)")</f>
        <v>0 (Ins/Bank)</v>
      </c>
      <c r="E515" s="147">
        <f>'Input 2 - Inventory'!F460</f>
        <v>0</v>
      </c>
      <c r="F515" s="148" t="str">
        <f>'Input 2 - Inventory'!W460</f>
        <v/>
      </c>
      <c r="G515" s="148">
        <f>'Input 2 - Inventory'!R460</f>
        <v>0</v>
      </c>
      <c r="H515" s="148">
        <f>'Input 2 - Inventory'!AH460</f>
        <v>0</v>
      </c>
      <c r="I515" s="149">
        <f>'Input 2 - Inventory'!L460</f>
        <v>0</v>
      </c>
      <c r="J515" s="150">
        <f>'Input 2 - Inventory'!AB460</f>
        <v>0</v>
      </c>
      <c r="K515" s="147" t="str" cm="1">
        <f t="array" ref="K515">IFERROR(INDEX($C$9:$C$54,MATCH($E515,$A$9:$A$54,0),0),"N/A")</f>
        <v>N/A</v>
      </c>
      <c r="L515" s="151" t="str" cm="1">
        <f t="array" ref="L515">IFERROR(INDEX($D$9:$D$54,MATCH($E515,$A$9:$A$54,0),0),"N/A")</f>
        <v>N/A</v>
      </c>
      <c r="M515" s="152" t="str">
        <f t="shared" si="70"/>
        <v>N/A</v>
      </c>
      <c r="N515" s="153" t="str">
        <f t="shared" si="71"/>
        <v>N/A</v>
      </c>
      <c r="O515" s="147" t="str" cm="1">
        <f t="array" ref="O515">IFERROR(INDEX($E$9:$E$54,MATCH($E515,$A$9:$A$54,0),0),"N/A")</f>
        <v>N/A</v>
      </c>
      <c r="P515" s="151" t="str" cm="1">
        <f t="array" ref="P515">IFERROR(INDEX($F$9:$F$54,MATCH($E515,$A$9:$A$54,0),0),"N/A")</f>
        <v>N/A</v>
      </c>
      <c r="Q515" s="152" t="str">
        <f t="shared" si="72"/>
        <v>N/A</v>
      </c>
      <c r="R515" s="153" t="str">
        <f t="shared" si="73"/>
        <v>N/A</v>
      </c>
      <c r="S515" s="147" t="str" cm="1">
        <f t="array" ref="S515">IFERROR(INDEX($G$9:$G$54,MATCH($E515,$A$9:$A$54,0),0),"N/A")</f>
        <v>N/A</v>
      </c>
      <c r="T515" s="151" t="str" cm="1">
        <f t="array" ref="T515">IFERROR(INDEX($H$9:$H$54,MATCH($E515,$A$9:$A$54,0),0),"N/A")</f>
        <v>N/A</v>
      </c>
      <c r="U515" s="152" t="str">
        <f t="shared" si="66"/>
        <v>N/A</v>
      </c>
      <c r="V515" s="153" t="str">
        <f t="shared" si="67"/>
        <v>N/A</v>
      </c>
      <c r="W515" s="147" t="str" cm="1">
        <f t="array" ref="W515">IFERROR(INDEX($I$9:$I$54,MATCH($E515,$A$9:$A$54,0),0),"N/A")</f>
        <v>N/A</v>
      </c>
      <c r="X515" s="147" t="str" cm="1">
        <f t="array" ref="X515">IFERROR(INDEX($J$9:$J$54,MATCH($E515,$A$9:$A$54,0),0),"N/A")</f>
        <v>N/A</v>
      </c>
      <c r="Y515" s="152" t="str">
        <f t="shared" si="68"/>
        <v>N/A</v>
      </c>
      <c r="Z515" s="153" t="str">
        <f t="shared" si="69"/>
        <v>N/A</v>
      </c>
      <c r="AA515" s="70" t="str">
        <f>IFERROR(VLOOKUP('Input 1 - Schedule 1'!N462,'Input 1 - Schedule 1'!$I$7:$L$1009,4,FALSE),"")</f>
        <v/>
      </c>
      <c r="AB515" s="70"/>
      <c r="AS515" s="84" t="s">
        <v>20</v>
      </c>
    </row>
    <row r="516" spans="1:45" x14ac:dyDescent="0.3">
      <c r="A516" s="93">
        <f t="shared" si="74"/>
        <v>454</v>
      </c>
      <c r="B516" s="145">
        <f>'Input 2 - Inventory'!C461</f>
        <v>0</v>
      </c>
      <c r="C516" s="146">
        <f>'Input 1 - Schedule 1'!G463</f>
        <v>0</v>
      </c>
      <c r="D516" s="146" t="str">
        <f>IF(OR(LEFT(E516,5)= "Asset",LEFT(E516,5)="Other"),"N/A",'Input 1 - Schedule 1'!G463 &amp; " (Ins/Bank)")</f>
        <v>0 (Ins/Bank)</v>
      </c>
      <c r="E516" s="147">
        <f>'Input 2 - Inventory'!F461</f>
        <v>0</v>
      </c>
      <c r="F516" s="148" t="str">
        <f>'Input 2 - Inventory'!W461</f>
        <v/>
      </c>
      <c r="G516" s="148">
        <f>'Input 2 - Inventory'!R461</f>
        <v>0</v>
      </c>
      <c r="H516" s="148">
        <f>'Input 2 - Inventory'!AH461</f>
        <v>0</v>
      </c>
      <c r="I516" s="149">
        <f>'Input 2 - Inventory'!L461</f>
        <v>0</v>
      </c>
      <c r="J516" s="150">
        <f>'Input 2 - Inventory'!AB461</f>
        <v>0</v>
      </c>
      <c r="K516" s="147" t="str" cm="1">
        <f t="array" ref="K516">IFERROR(INDEX($C$9:$C$54,MATCH($E516,$A$9:$A$54,0),0),"N/A")</f>
        <v>N/A</v>
      </c>
      <c r="L516" s="151" t="str" cm="1">
        <f t="array" ref="L516">IFERROR(INDEX($D$9:$D$54,MATCH($E516,$A$9:$A$54,0),0),"N/A")</f>
        <v>N/A</v>
      </c>
      <c r="M516" s="152" t="str">
        <f t="shared" si="70"/>
        <v>N/A</v>
      </c>
      <c r="N516" s="153" t="str">
        <f t="shared" si="71"/>
        <v>N/A</v>
      </c>
      <c r="O516" s="147" t="str" cm="1">
        <f t="array" ref="O516">IFERROR(INDEX($E$9:$E$54,MATCH($E516,$A$9:$A$54,0),0),"N/A")</f>
        <v>N/A</v>
      </c>
      <c r="P516" s="151" t="str" cm="1">
        <f t="array" ref="P516">IFERROR(INDEX($F$9:$F$54,MATCH($E516,$A$9:$A$54,0),0),"N/A")</f>
        <v>N/A</v>
      </c>
      <c r="Q516" s="152" t="str">
        <f t="shared" si="72"/>
        <v>N/A</v>
      </c>
      <c r="R516" s="153" t="str">
        <f t="shared" si="73"/>
        <v>N/A</v>
      </c>
      <c r="S516" s="147" t="str" cm="1">
        <f t="array" ref="S516">IFERROR(INDEX($G$9:$G$54,MATCH($E516,$A$9:$A$54,0),0),"N/A")</f>
        <v>N/A</v>
      </c>
      <c r="T516" s="151" t="str" cm="1">
        <f t="array" ref="T516">IFERROR(INDEX($H$9:$H$54,MATCH($E516,$A$9:$A$54,0),0),"N/A")</f>
        <v>N/A</v>
      </c>
      <c r="U516" s="152" t="str">
        <f t="shared" si="66"/>
        <v>N/A</v>
      </c>
      <c r="V516" s="153" t="str">
        <f t="shared" si="67"/>
        <v>N/A</v>
      </c>
      <c r="W516" s="147" t="str" cm="1">
        <f t="array" ref="W516">IFERROR(INDEX($I$9:$I$54,MATCH($E516,$A$9:$A$54,0),0),"N/A")</f>
        <v>N/A</v>
      </c>
      <c r="X516" s="147" t="str" cm="1">
        <f t="array" ref="X516">IFERROR(INDEX($J$9:$J$54,MATCH($E516,$A$9:$A$54,0),0),"N/A")</f>
        <v>N/A</v>
      </c>
      <c r="Y516" s="152" t="str">
        <f t="shared" si="68"/>
        <v>N/A</v>
      </c>
      <c r="Z516" s="153" t="str">
        <f t="shared" si="69"/>
        <v>N/A</v>
      </c>
      <c r="AA516" s="70" t="str">
        <f>IFERROR(VLOOKUP('Input 1 - Schedule 1'!N463,'Input 1 - Schedule 1'!$I$7:$L$1009,4,FALSE),"")</f>
        <v/>
      </c>
      <c r="AB516" s="70"/>
      <c r="AS516" s="84" t="s">
        <v>20</v>
      </c>
    </row>
    <row r="517" spans="1:45" x14ac:dyDescent="0.3">
      <c r="A517" s="93">
        <f t="shared" si="74"/>
        <v>455</v>
      </c>
      <c r="B517" s="145">
        <f>'Input 2 - Inventory'!C462</f>
        <v>0</v>
      </c>
      <c r="C517" s="146">
        <f>'Input 1 - Schedule 1'!G464</f>
        <v>0</v>
      </c>
      <c r="D517" s="146" t="str">
        <f>IF(OR(LEFT(E517,5)= "Asset",LEFT(E517,5)="Other"),"N/A",'Input 1 - Schedule 1'!G464 &amp; " (Ins/Bank)")</f>
        <v>0 (Ins/Bank)</v>
      </c>
      <c r="E517" s="147">
        <f>'Input 2 - Inventory'!F462</f>
        <v>0</v>
      </c>
      <c r="F517" s="148" t="str">
        <f>'Input 2 - Inventory'!W462</f>
        <v/>
      </c>
      <c r="G517" s="148">
        <f>'Input 2 - Inventory'!R462</f>
        <v>0</v>
      </c>
      <c r="H517" s="148">
        <f>'Input 2 - Inventory'!AH462</f>
        <v>0</v>
      </c>
      <c r="I517" s="149">
        <f>'Input 2 - Inventory'!L462</f>
        <v>0</v>
      </c>
      <c r="J517" s="150">
        <f>'Input 2 - Inventory'!AB462</f>
        <v>0</v>
      </c>
      <c r="K517" s="147" t="str" cm="1">
        <f t="array" ref="K517">IFERROR(INDEX($C$9:$C$54,MATCH($E517,$A$9:$A$54,0),0),"N/A")</f>
        <v>N/A</v>
      </c>
      <c r="L517" s="151" t="str" cm="1">
        <f t="array" ref="L517">IFERROR(INDEX($D$9:$D$54,MATCH($E517,$A$9:$A$54,0),0),"N/A")</f>
        <v>N/A</v>
      </c>
      <c r="M517" s="152" t="str">
        <f t="shared" si="70"/>
        <v>N/A</v>
      </c>
      <c r="N517" s="153" t="str">
        <f t="shared" si="71"/>
        <v>N/A</v>
      </c>
      <c r="O517" s="147" t="str" cm="1">
        <f t="array" ref="O517">IFERROR(INDEX($E$9:$E$54,MATCH($E517,$A$9:$A$54,0),0),"N/A")</f>
        <v>N/A</v>
      </c>
      <c r="P517" s="151" t="str" cm="1">
        <f t="array" ref="P517">IFERROR(INDEX($F$9:$F$54,MATCH($E517,$A$9:$A$54,0),0),"N/A")</f>
        <v>N/A</v>
      </c>
      <c r="Q517" s="152" t="str">
        <f t="shared" si="72"/>
        <v>N/A</v>
      </c>
      <c r="R517" s="153" t="str">
        <f t="shared" si="73"/>
        <v>N/A</v>
      </c>
      <c r="S517" s="147" t="str" cm="1">
        <f t="array" ref="S517">IFERROR(INDEX($G$9:$G$54,MATCH($E517,$A$9:$A$54,0),0),"N/A")</f>
        <v>N/A</v>
      </c>
      <c r="T517" s="151" t="str" cm="1">
        <f t="array" ref="T517">IFERROR(INDEX($H$9:$H$54,MATCH($E517,$A$9:$A$54,0),0),"N/A")</f>
        <v>N/A</v>
      </c>
      <c r="U517" s="152" t="str">
        <f t="shared" si="66"/>
        <v>N/A</v>
      </c>
      <c r="V517" s="153" t="str">
        <f t="shared" si="67"/>
        <v>N/A</v>
      </c>
      <c r="W517" s="147" t="str" cm="1">
        <f t="array" ref="W517">IFERROR(INDEX($I$9:$I$54,MATCH($E517,$A$9:$A$54,0),0),"N/A")</f>
        <v>N/A</v>
      </c>
      <c r="X517" s="147" t="str" cm="1">
        <f t="array" ref="X517">IFERROR(INDEX($J$9:$J$54,MATCH($E517,$A$9:$A$54,0),0),"N/A")</f>
        <v>N/A</v>
      </c>
      <c r="Y517" s="152" t="str">
        <f t="shared" si="68"/>
        <v>N/A</v>
      </c>
      <c r="Z517" s="153" t="str">
        <f t="shared" si="69"/>
        <v>N/A</v>
      </c>
      <c r="AA517" s="70" t="str">
        <f>IFERROR(VLOOKUP('Input 1 - Schedule 1'!N464,'Input 1 - Schedule 1'!$I$7:$L$1009,4,FALSE),"")</f>
        <v/>
      </c>
      <c r="AB517" s="70"/>
      <c r="AS517" s="84" t="s">
        <v>20</v>
      </c>
    </row>
    <row r="518" spans="1:45" x14ac:dyDescent="0.3">
      <c r="A518" s="93">
        <f t="shared" si="74"/>
        <v>456</v>
      </c>
      <c r="B518" s="145">
        <f>'Input 2 - Inventory'!C463</f>
        <v>0</v>
      </c>
      <c r="C518" s="146">
        <f>'Input 1 - Schedule 1'!G465</f>
        <v>0</v>
      </c>
      <c r="D518" s="146" t="str">
        <f>IF(OR(LEFT(E518,5)= "Asset",LEFT(E518,5)="Other"),"N/A",'Input 1 - Schedule 1'!G465 &amp; " (Ins/Bank)")</f>
        <v>0 (Ins/Bank)</v>
      </c>
      <c r="E518" s="147">
        <f>'Input 2 - Inventory'!F463</f>
        <v>0</v>
      </c>
      <c r="F518" s="148" t="str">
        <f>'Input 2 - Inventory'!W463</f>
        <v/>
      </c>
      <c r="G518" s="148">
        <f>'Input 2 - Inventory'!R463</f>
        <v>0</v>
      </c>
      <c r="H518" s="148">
        <f>'Input 2 - Inventory'!AH463</f>
        <v>0</v>
      </c>
      <c r="I518" s="149">
        <f>'Input 2 - Inventory'!L463</f>
        <v>0</v>
      </c>
      <c r="J518" s="150">
        <f>'Input 2 - Inventory'!AB463</f>
        <v>0</v>
      </c>
      <c r="K518" s="147" t="str" cm="1">
        <f t="array" ref="K518">IFERROR(INDEX($C$9:$C$54,MATCH($E518,$A$9:$A$54,0),0),"N/A")</f>
        <v>N/A</v>
      </c>
      <c r="L518" s="151" t="str" cm="1">
        <f t="array" ref="L518">IFERROR(INDEX($D$9:$D$54,MATCH($E518,$A$9:$A$54,0),0),"N/A")</f>
        <v>N/A</v>
      </c>
      <c r="M518" s="152" t="str">
        <f t="shared" si="70"/>
        <v>N/A</v>
      </c>
      <c r="N518" s="153" t="str">
        <f t="shared" si="71"/>
        <v>N/A</v>
      </c>
      <c r="O518" s="147" t="str" cm="1">
        <f t="array" ref="O518">IFERROR(INDEX($E$9:$E$54,MATCH($E518,$A$9:$A$54,0),0),"N/A")</f>
        <v>N/A</v>
      </c>
      <c r="P518" s="151" t="str" cm="1">
        <f t="array" ref="P518">IFERROR(INDEX($F$9:$F$54,MATCH($E518,$A$9:$A$54,0),0),"N/A")</f>
        <v>N/A</v>
      </c>
      <c r="Q518" s="152" t="str">
        <f t="shared" si="72"/>
        <v>N/A</v>
      </c>
      <c r="R518" s="153" t="str">
        <f t="shared" si="73"/>
        <v>N/A</v>
      </c>
      <c r="S518" s="147" t="str" cm="1">
        <f t="array" ref="S518">IFERROR(INDEX($G$9:$G$54,MATCH($E518,$A$9:$A$54,0),0),"N/A")</f>
        <v>N/A</v>
      </c>
      <c r="T518" s="151" t="str" cm="1">
        <f t="array" ref="T518">IFERROR(INDEX($H$9:$H$54,MATCH($E518,$A$9:$A$54,0),0),"N/A")</f>
        <v>N/A</v>
      </c>
      <c r="U518" s="152" t="str">
        <f t="shared" si="66"/>
        <v>N/A</v>
      </c>
      <c r="V518" s="153" t="str">
        <f t="shared" si="67"/>
        <v>N/A</v>
      </c>
      <c r="W518" s="147" t="str" cm="1">
        <f t="array" ref="W518">IFERROR(INDEX($I$9:$I$54,MATCH($E518,$A$9:$A$54,0),0),"N/A")</f>
        <v>N/A</v>
      </c>
      <c r="X518" s="147" t="str" cm="1">
        <f t="array" ref="X518">IFERROR(INDEX($J$9:$J$54,MATCH($E518,$A$9:$A$54,0),0),"N/A")</f>
        <v>N/A</v>
      </c>
      <c r="Y518" s="152" t="str">
        <f t="shared" si="68"/>
        <v>N/A</v>
      </c>
      <c r="Z518" s="153" t="str">
        <f t="shared" si="69"/>
        <v>N/A</v>
      </c>
      <c r="AA518" s="70" t="str">
        <f>IFERROR(VLOOKUP('Input 1 - Schedule 1'!N465,'Input 1 - Schedule 1'!$I$7:$L$1009,4,FALSE),"")</f>
        <v/>
      </c>
      <c r="AB518" s="70"/>
      <c r="AS518" s="84" t="s">
        <v>20</v>
      </c>
    </row>
    <row r="519" spans="1:45" x14ac:dyDescent="0.3">
      <c r="A519" s="93">
        <f t="shared" si="74"/>
        <v>457</v>
      </c>
      <c r="B519" s="145">
        <f>'Input 2 - Inventory'!C464</f>
        <v>0</v>
      </c>
      <c r="C519" s="146">
        <f>'Input 1 - Schedule 1'!G466</f>
        <v>0</v>
      </c>
      <c r="D519" s="146" t="str">
        <f>IF(OR(LEFT(E519,5)= "Asset",LEFT(E519,5)="Other"),"N/A",'Input 1 - Schedule 1'!G466 &amp; " (Ins/Bank)")</f>
        <v>0 (Ins/Bank)</v>
      </c>
      <c r="E519" s="147">
        <f>'Input 2 - Inventory'!F464</f>
        <v>0</v>
      </c>
      <c r="F519" s="148" t="str">
        <f>'Input 2 - Inventory'!W464</f>
        <v/>
      </c>
      <c r="G519" s="148">
        <f>'Input 2 - Inventory'!R464</f>
        <v>0</v>
      </c>
      <c r="H519" s="148">
        <f>'Input 2 - Inventory'!AH464</f>
        <v>0</v>
      </c>
      <c r="I519" s="149">
        <f>'Input 2 - Inventory'!L464</f>
        <v>0</v>
      </c>
      <c r="J519" s="150">
        <f>'Input 2 - Inventory'!AB464</f>
        <v>0</v>
      </c>
      <c r="K519" s="147" t="str" cm="1">
        <f t="array" ref="K519">IFERROR(INDEX($C$9:$C$54,MATCH($E519,$A$9:$A$54,0),0),"N/A")</f>
        <v>N/A</v>
      </c>
      <c r="L519" s="151" t="str" cm="1">
        <f t="array" ref="L519">IFERROR(INDEX($D$9:$D$54,MATCH($E519,$A$9:$A$54,0),0),"N/A")</f>
        <v>N/A</v>
      </c>
      <c r="M519" s="152" t="str">
        <f t="shared" si="70"/>
        <v>N/A</v>
      </c>
      <c r="N519" s="153" t="str">
        <f t="shared" si="71"/>
        <v>N/A</v>
      </c>
      <c r="O519" s="147" t="str" cm="1">
        <f t="array" ref="O519">IFERROR(INDEX($E$9:$E$54,MATCH($E519,$A$9:$A$54,0),0),"N/A")</f>
        <v>N/A</v>
      </c>
      <c r="P519" s="151" t="str" cm="1">
        <f t="array" ref="P519">IFERROR(INDEX($F$9:$F$54,MATCH($E519,$A$9:$A$54,0),0),"N/A")</f>
        <v>N/A</v>
      </c>
      <c r="Q519" s="152" t="str">
        <f t="shared" si="72"/>
        <v>N/A</v>
      </c>
      <c r="R519" s="153" t="str">
        <f t="shared" si="73"/>
        <v>N/A</v>
      </c>
      <c r="S519" s="147" t="str" cm="1">
        <f t="array" ref="S519">IFERROR(INDEX($G$9:$G$54,MATCH($E519,$A$9:$A$54,0),0),"N/A")</f>
        <v>N/A</v>
      </c>
      <c r="T519" s="151" t="str" cm="1">
        <f t="array" ref="T519">IFERROR(INDEX($H$9:$H$54,MATCH($E519,$A$9:$A$54,0),0),"N/A")</f>
        <v>N/A</v>
      </c>
      <c r="U519" s="152" t="str">
        <f t="shared" si="66"/>
        <v>N/A</v>
      </c>
      <c r="V519" s="153" t="str">
        <f t="shared" si="67"/>
        <v>N/A</v>
      </c>
      <c r="W519" s="147" t="str" cm="1">
        <f t="array" ref="W519">IFERROR(INDEX($I$9:$I$54,MATCH($E519,$A$9:$A$54,0),0),"N/A")</f>
        <v>N/A</v>
      </c>
      <c r="X519" s="147" t="str" cm="1">
        <f t="array" ref="X519">IFERROR(INDEX($J$9:$J$54,MATCH($E519,$A$9:$A$54,0),0),"N/A")</f>
        <v>N/A</v>
      </c>
      <c r="Y519" s="152" t="str">
        <f t="shared" si="68"/>
        <v>N/A</v>
      </c>
      <c r="Z519" s="153" t="str">
        <f t="shared" si="69"/>
        <v>N/A</v>
      </c>
      <c r="AA519" s="70" t="str">
        <f>IFERROR(VLOOKUP('Input 1 - Schedule 1'!N466,'Input 1 - Schedule 1'!$I$7:$L$1009,4,FALSE),"")</f>
        <v/>
      </c>
      <c r="AB519" s="70"/>
      <c r="AS519" s="84" t="s">
        <v>20</v>
      </c>
    </row>
    <row r="520" spans="1:45" x14ac:dyDescent="0.3">
      <c r="A520" s="93">
        <f t="shared" si="74"/>
        <v>458</v>
      </c>
      <c r="B520" s="145">
        <f>'Input 2 - Inventory'!C465</f>
        <v>0</v>
      </c>
      <c r="C520" s="146">
        <f>'Input 1 - Schedule 1'!G467</f>
        <v>0</v>
      </c>
      <c r="D520" s="146" t="str">
        <f>IF(OR(LEFT(E520,5)= "Asset",LEFT(E520,5)="Other"),"N/A",'Input 1 - Schedule 1'!G467 &amp; " (Ins/Bank)")</f>
        <v>0 (Ins/Bank)</v>
      </c>
      <c r="E520" s="147">
        <f>'Input 2 - Inventory'!F465</f>
        <v>0</v>
      </c>
      <c r="F520" s="148" t="str">
        <f>'Input 2 - Inventory'!W465</f>
        <v/>
      </c>
      <c r="G520" s="148">
        <f>'Input 2 - Inventory'!R465</f>
        <v>0</v>
      </c>
      <c r="H520" s="148">
        <f>'Input 2 - Inventory'!AH465</f>
        <v>0</v>
      </c>
      <c r="I520" s="149">
        <f>'Input 2 - Inventory'!L465</f>
        <v>0</v>
      </c>
      <c r="J520" s="150">
        <f>'Input 2 - Inventory'!AB465</f>
        <v>0</v>
      </c>
      <c r="K520" s="147" t="str" cm="1">
        <f t="array" ref="K520">IFERROR(INDEX($C$9:$C$54,MATCH($E520,$A$9:$A$54,0),0),"N/A")</f>
        <v>N/A</v>
      </c>
      <c r="L520" s="151" t="str" cm="1">
        <f t="array" ref="L520">IFERROR(INDEX($D$9:$D$54,MATCH($E520,$A$9:$A$54,0),0),"N/A")</f>
        <v>N/A</v>
      </c>
      <c r="M520" s="152" t="str">
        <f t="shared" si="70"/>
        <v>N/A</v>
      </c>
      <c r="N520" s="153" t="str">
        <f t="shared" si="71"/>
        <v>N/A</v>
      </c>
      <c r="O520" s="147" t="str" cm="1">
        <f t="array" ref="O520">IFERROR(INDEX($E$9:$E$54,MATCH($E520,$A$9:$A$54,0),0),"N/A")</f>
        <v>N/A</v>
      </c>
      <c r="P520" s="151" t="str" cm="1">
        <f t="array" ref="P520">IFERROR(INDEX($F$9:$F$54,MATCH($E520,$A$9:$A$54,0),0),"N/A")</f>
        <v>N/A</v>
      </c>
      <c r="Q520" s="152" t="str">
        <f t="shared" si="72"/>
        <v>N/A</v>
      </c>
      <c r="R520" s="153" t="str">
        <f t="shared" si="73"/>
        <v>N/A</v>
      </c>
      <c r="S520" s="147" t="str" cm="1">
        <f t="array" ref="S520">IFERROR(INDEX($G$9:$G$54,MATCH($E520,$A$9:$A$54,0),0),"N/A")</f>
        <v>N/A</v>
      </c>
      <c r="T520" s="151" t="str" cm="1">
        <f t="array" ref="T520">IFERROR(INDEX($H$9:$H$54,MATCH($E520,$A$9:$A$54,0),0),"N/A")</f>
        <v>N/A</v>
      </c>
      <c r="U520" s="152" t="str">
        <f t="shared" si="66"/>
        <v>N/A</v>
      </c>
      <c r="V520" s="153" t="str">
        <f t="shared" si="67"/>
        <v>N/A</v>
      </c>
      <c r="W520" s="147" t="str" cm="1">
        <f t="array" ref="W520">IFERROR(INDEX($I$9:$I$54,MATCH($E520,$A$9:$A$54,0),0),"N/A")</f>
        <v>N/A</v>
      </c>
      <c r="X520" s="147" t="str" cm="1">
        <f t="array" ref="X520">IFERROR(INDEX($J$9:$J$54,MATCH($E520,$A$9:$A$54,0),0),"N/A")</f>
        <v>N/A</v>
      </c>
      <c r="Y520" s="152" t="str">
        <f t="shared" si="68"/>
        <v>N/A</v>
      </c>
      <c r="Z520" s="153" t="str">
        <f t="shared" si="69"/>
        <v>N/A</v>
      </c>
      <c r="AA520" s="70" t="str">
        <f>IFERROR(VLOOKUP('Input 1 - Schedule 1'!N467,'Input 1 - Schedule 1'!$I$7:$L$1009,4,FALSE),"")</f>
        <v/>
      </c>
      <c r="AB520" s="70"/>
      <c r="AS520" s="84" t="s">
        <v>20</v>
      </c>
    </row>
    <row r="521" spans="1:45" x14ac:dyDescent="0.3">
      <c r="A521" s="93">
        <f t="shared" si="74"/>
        <v>459</v>
      </c>
      <c r="B521" s="145">
        <f>'Input 2 - Inventory'!C466</f>
        <v>0</v>
      </c>
      <c r="C521" s="146">
        <f>'Input 1 - Schedule 1'!G468</f>
        <v>0</v>
      </c>
      <c r="D521" s="146" t="str">
        <f>IF(OR(LEFT(E521,5)= "Asset",LEFT(E521,5)="Other"),"N/A",'Input 1 - Schedule 1'!G468 &amp; " (Ins/Bank)")</f>
        <v>0 (Ins/Bank)</v>
      </c>
      <c r="E521" s="147">
        <f>'Input 2 - Inventory'!F466</f>
        <v>0</v>
      </c>
      <c r="F521" s="148" t="str">
        <f>'Input 2 - Inventory'!W466</f>
        <v/>
      </c>
      <c r="G521" s="148">
        <f>'Input 2 - Inventory'!R466</f>
        <v>0</v>
      </c>
      <c r="H521" s="148">
        <f>'Input 2 - Inventory'!AH466</f>
        <v>0</v>
      </c>
      <c r="I521" s="149">
        <f>'Input 2 - Inventory'!L466</f>
        <v>0</v>
      </c>
      <c r="J521" s="150">
        <f>'Input 2 - Inventory'!AB466</f>
        <v>0</v>
      </c>
      <c r="K521" s="147" t="str" cm="1">
        <f t="array" ref="K521">IFERROR(INDEX($C$9:$C$54,MATCH($E521,$A$9:$A$54,0),0),"N/A")</f>
        <v>N/A</v>
      </c>
      <c r="L521" s="151" t="str" cm="1">
        <f t="array" ref="L521">IFERROR(INDEX($D$9:$D$54,MATCH($E521,$A$9:$A$54,0),0),"N/A")</f>
        <v>N/A</v>
      </c>
      <c r="M521" s="152" t="str">
        <f t="shared" si="70"/>
        <v>N/A</v>
      </c>
      <c r="N521" s="153" t="str">
        <f t="shared" si="71"/>
        <v>N/A</v>
      </c>
      <c r="O521" s="147" t="str" cm="1">
        <f t="array" ref="O521">IFERROR(INDEX($E$9:$E$54,MATCH($E521,$A$9:$A$54,0),0),"N/A")</f>
        <v>N/A</v>
      </c>
      <c r="P521" s="151" t="str" cm="1">
        <f t="array" ref="P521">IFERROR(INDEX($F$9:$F$54,MATCH($E521,$A$9:$A$54,0),0),"N/A")</f>
        <v>N/A</v>
      </c>
      <c r="Q521" s="152" t="str">
        <f t="shared" si="72"/>
        <v>N/A</v>
      </c>
      <c r="R521" s="153" t="str">
        <f t="shared" si="73"/>
        <v>N/A</v>
      </c>
      <c r="S521" s="147" t="str" cm="1">
        <f t="array" ref="S521">IFERROR(INDEX($G$9:$G$54,MATCH($E521,$A$9:$A$54,0),0),"N/A")</f>
        <v>N/A</v>
      </c>
      <c r="T521" s="151" t="str" cm="1">
        <f t="array" ref="T521">IFERROR(INDEX($H$9:$H$54,MATCH($E521,$A$9:$A$54,0),0),"N/A")</f>
        <v>N/A</v>
      </c>
      <c r="U521" s="152" t="str">
        <f t="shared" si="66"/>
        <v>N/A</v>
      </c>
      <c r="V521" s="153" t="str">
        <f t="shared" si="67"/>
        <v>N/A</v>
      </c>
      <c r="W521" s="147" t="str" cm="1">
        <f t="array" ref="W521">IFERROR(INDEX($I$9:$I$54,MATCH($E521,$A$9:$A$54,0),0),"N/A")</f>
        <v>N/A</v>
      </c>
      <c r="X521" s="147" t="str" cm="1">
        <f t="array" ref="X521">IFERROR(INDEX($J$9:$J$54,MATCH($E521,$A$9:$A$54,0),0),"N/A")</f>
        <v>N/A</v>
      </c>
      <c r="Y521" s="152" t="str">
        <f t="shared" si="68"/>
        <v>N/A</v>
      </c>
      <c r="Z521" s="153" t="str">
        <f t="shared" si="69"/>
        <v>N/A</v>
      </c>
      <c r="AA521" s="70" t="str">
        <f>IFERROR(VLOOKUP('Input 1 - Schedule 1'!N468,'Input 1 - Schedule 1'!$I$7:$L$1009,4,FALSE),"")</f>
        <v/>
      </c>
      <c r="AB521" s="70"/>
      <c r="AS521" s="84" t="s">
        <v>20</v>
      </c>
    </row>
    <row r="522" spans="1:45" x14ac:dyDescent="0.3">
      <c r="A522" s="93">
        <f t="shared" si="74"/>
        <v>460</v>
      </c>
      <c r="B522" s="145">
        <f>'Input 2 - Inventory'!C467</f>
        <v>0</v>
      </c>
      <c r="C522" s="146">
        <f>'Input 1 - Schedule 1'!G469</f>
        <v>0</v>
      </c>
      <c r="D522" s="146" t="str">
        <f>IF(OR(LEFT(E522,5)= "Asset",LEFT(E522,5)="Other"),"N/A",'Input 1 - Schedule 1'!G469 &amp; " (Ins/Bank)")</f>
        <v>0 (Ins/Bank)</v>
      </c>
      <c r="E522" s="147">
        <f>'Input 2 - Inventory'!F467</f>
        <v>0</v>
      </c>
      <c r="F522" s="148" t="str">
        <f>'Input 2 - Inventory'!W467</f>
        <v/>
      </c>
      <c r="G522" s="148">
        <f>'Input 2 - Inventory'!R467</f>
        <v>0</v>
      </c>
      <c r="H522" s="148">
        <f>'Input 2 - Inventory'!AH467</f>
        <v>0</v>
      </c>
      <c r="I522" s="149">
        <f>'Input 2 - Inventory'!L467</f>
        <v>0</v>
      </c>
      <c r="J522" s="150">
        <f>'Input 2 - Inventory'!AB467</f>
        <v>0</v>
      </c>
      <c r="K522" s="147" t="str" cm="1">
        <f t="array" ref="K522">IFERROR(INDEX($C$9:$C$54,MATCH($E522,$A$9:$A$54,0),0),"N/A")</f>
        <v>N/A</v>
      </c>
      <c r="L522" s="151" t="str" cm="1">
        <f t="array" ref="L522">IFERROR(INDEX($D$9:$D$54,MATCH($E522,$A$9:$A$54,0),0),"N/A")</f>
        <v>N/A</v>
      </c>
      <c r="M522" s="152" t="str">
        <f t="shared" si="70"/>
        <v>N/A</v>
      </c>
      <c r="N522" s="153" t="str">
        <f t="shared" si="71"/>
        <v>N/A</v>
      </c>
      <c r="O522" s="147" t="str" cm="1">
        <f t="array" ref="O522">IFERROR(INDEX($E$9:$E$54,MATCH($E522,$A$9:$A$54,0),0),"N/A")</f>
        <v>N/A</v>
      </c>
      <c r="P522" s="151" t="str" cm="1">
        <f t="array" ref="P522">IFERROR(INDEX($F$9:$F$54,MATCH($E522,$A$9:$A$54,0),0),"N/A")</f>
        <v>N/A</v>
      </c>
      <c r="Q522" s="152" t="str">
        <f t="shared" si="72"/>
        <v>N/A</v>
      </c>
      <c r="R522" s="153" t="str">
        <f t="shared" si="73"/>
        <v>N/A</v>
      </c>
      <c r="S522" s="147" t="str" cm="1">
        <f t="array" ref="S522">IFERROR(INDEX($G$9:$G$54,MATCH($E522,$A$9:$A$54,0),0),"N/A")</f>
        <v>N/A</v>
      </c>
      <c r="T522" s="151" t="str" cm="1">
        <f t="array" ref="T522">IFERROR(INDEX($H$9:$H$54,MATCH($E522,$A$9:$A$54,0),0),"N/A")</f>
        <v>N/A</v>
      </c>
      <c r="U522" s="152" t="str">
        <f t="shared" si="66"/>
        <v>N/A</v>
      </c>
      <c r="V522" s="153" t="str">
        <f t="shared" si="67"/>
        <v>N/A</v>
      </c>
      <c r="W522" s="147" t="str" cm="1">
        <f t="array" ref="W522">IFERROR(INDEX($I$9:$I$54,MATCH($E522,$A$9:$A$54,0),0),"N/A")</f>
        <v>N/A</v>
      </c>
      <c r="X522" s="147" t="str" cm="1">
        <f t="array" ref="X522">IFERROR(INDEX($J$9:$J$54,MATCH($E522,$A$9:$A$54,0),0),"N/A")</f>
        <v>N/A</v>
      </c>
      <c r="Y522" s="152" t="str">
        <f t="shared" si="68"/>
        <v>N/A</v>
      </c>
      <c r="Z522" s="153" t="str">
        <f t="shared" si="69"/>
        <v>N/A</v>
      </c>
      <c r="AA522" s="70" t="str">
        <f>IFERROR(VLOOKUP('Input 1 - Schedule 1'!N469,'Input 1 - Schedule 1'!$I$7:$L$1009,4,FALSE),"")</f>
        <v/>
      </c>
      <c r="AB522" s="70"/>
      <c r="AS522" s="84" t="s">
        <v>20</v>
      </c>
    </row>
    <row r="523" spans="1:45" x14ac:dyDescent="0.3">
      <c r="A523" s="93">
        <f t="shared" si="74"/>
        <v>461</v>
      </c>
      <c r="B523" s="145">
        <f>'Input 2 - Inventory'!C468</f>
        <v>0</v>
      </c>
      <c r="C523" s="146">
        <f>'Input 1 - Schedule 1'!G470</f>
        <v>0</v>
      </c>
      <c r="D523" s="146" t="str">
        <f>IF(OR(LEFT(E523,5)= "Asset",LEFT(E523,5)="Other"),"N/A",'Input 1 - Schedule 1'!G470 &amp; " (Ins/Bank)")</f>
        <v>0 (Ins/Bank)</v>
      </c>
      <c r="E523" s="147">
        <f>'Input 2 - Inventory'!F468</f>
        <v>0</v>
      </c>
      <c r="F523" s="148" t="str">
        <f>'Input 2 - Inventory'!W468</f>
        <v/>
      </c>
      <c r="G523" s="148">
        <f>'Input 2 - Inventory'!R468</f>
        <v>0</v>
      </c>
      <c r="H523" s="148">
        <f>'Input 2 - Inventory'!AH468</f>
        <v>0</v>
      </c>
      <c r="I523" s="149">
        <f>'Input 2 - Inventory'!L468</f>
        <v>0</v>
      </c>
      <c r="J523" s="150">
        <f>'Input 2 - Inventory'!AB468</f>
        <v>0</v>
      </c>
      <c r="K523" s="147" t="str" cm="1">
        <f t="array" ref="K523">IFERROR(INDEX($C$9:$C$54,MATCH($E523,$A$9:$A$54,0),0),"N/A")</f>
        <v>N/A</v>
      </c>
      <c r="L523" s="151" t="str" cm="1">
        <f t="array" ref="L523">IFERROR(INDEX($D$9:$D$54,MATCH($E523,$A$9:$A$54,0),0),"N/A")</f>
        <v>N/A</v>
      </c>
      <c r="M523" s="152" t="str">
        <f t="shared" si="70"/>
        <v>N/A</v>
      </c>
      <c r="N523" s="153" t="str">
        <f t="shared" si="71"/>
        <v>N/A</v>
      </c>
      <c r="O523" s="147" t="str" cm="1">
        <f t="array" ref="O523">IFERROR(INDEX($E$9:$E$54,MATCH($E523,$A$9:$A$54,0),0),"N/A")</f>
        <v>N/A</v>
      </c>
      <c r="P523" s="151" t="str" cm="1">
        <f t="array" ref="P523">IFERROR(INDEX($F$9:$F$54,MATCH($E523,$A$9:$A$54,0),0),"N/A")</f>
        <v>N/A</v>
      </c>
      <c r="Q523" s="152" t="str">
        <f t="shared" si="72"/>
        <v>N/A</v>
      </c>
      <c r="R523" s="153" t="str">
        <f t="shared" si="73"/>
        <v>N/A</v>
      </c>
      <c r="S523" s="147" t="str" cm="1">
        <f t="array" ref="S523">IFERROR(INDEX($G$9:$G$54,MATCH($E523,$A$9:$A$54,0),0),"N/A")</f>
        <v>N/A</v>
      </c>
      <c r="T523" s="151" t="str" cm="1">
        <f t="array" ref="T523">IFERROR(INDEX($H$9:$H$54,MATCH($E523,$A$9:$A$54,0),0),"N/A")</f>
        <v>N/A</v>
      </c>
      <c r="U523" s="152" t="str">
        <f t="shared" si="66"/>
        <v>N/A</v>
      </c>
      <c r="V523" s="153" t="str">
        <f t="shared" si="67"/>
        <v>N/A</v>
      </c>
      <c r="W523" s="147" t="str" cm="1">
        <f t="array" ref="W523">IFERROR(INDEX($I$9:$I$54,MATCH($E523,$A$9:$A$54,0),0),"N/A")</f>
        <v>N/A</v>
      </c>
      <c r="X523" s="147" t="str" cm="1">
        <f t="array" ref="X523">IFERROR(INDEX($J$9:$J$54,MATCH($E523,$A$9:$A$54,0),0),"N/A")</f>
        <v>N/A</v>
      </c>
      <c r="Y523" s="152" t="str">
        <f t="shared" si="68"/>
        <v>N/A</v>
      </c>
      <c r="Z523" s="153" t="str">
        <f t="shared" si="69"/>
        <v>N/A</v>
      </c>
      <c r="AA523" s="70" t="str">
        <f>IFERROR(VLOOKUP('Input 1 - Schedule 1'!N470,'Input 1 - Schedule 1'!$I$7:$L$1009,4,FALSE),"")</f>
        <v/>
      </c>
      <c r="AB523" s="70"/>
      <c r="AS523" s="84" t="s">
        <v>20</v>
      </c>
    </row>
    <row r="524" spans="1:45" x14ac:dyDescent="0.3">
      <c r="A524" s="93">
        <f t="shared" si="74"/>
        <v>462</v>
      </c>
      <c r="B524" s="145">
        <f>'Input 2 - Inventory'!C469</f>
        <v>0</v>
      </c>
      <c r="C524" s="146">
        <f>'Input 1 - Schedule 1'!G471</f>
        <v>0</v>
      </c>
      <c r="D524" s="146" t="str">
        <f>IF(OR(LEFT(E524,5)= "Asset",LEFT(E524,5)="Other"),"N/A",'Input 1 - Schedule 1'!G471 &amp; " (Ins/Bank)")</f>
        <v>0 (Ins/Bank)</v>
      </c>
      <c r="E524" s="147">
        <f>'Input 2 - Inventory'!F469</f>
        <v>0</v>
      </c>
      <c r="F524" s="148" t="str">
        <f>'Input 2 - Inventory'!W469</f>
        <v/>
      </c>
      <c r="G524" s="148">
        <f>'Input 2 - Inventory'!R469</f>
        <v>0</v>
      </c>
      <c r="H524" s="148">
        <f>'Input 2 - Inventory'!AH469</f>
        <v>0</v>
      </c>
      <c r="I524" s="149">
        <f>'Input 2 - Inventory'!L469</f>
        <v>0</v>
      </c>
      <c r="J524" s="150">
        <f>'Input 2 - Inventory'!AB469</f>
        <v>0</v>
      </c>
      <c r="K524" s="147" t="str" cm="1">
        <f t="array" ref="K524">IFERROR(INDEX($C$9:$C$54,MATCH($E524,$A$9:$A$54,0),0),"N/A")</f>
        <v>N/A</v>
      </c>
      <c r="L524" s="151" t="str" cm="1">
        <f t="array" ref="L524">IFERROR(INDEX($D$9:$D$54,MATCH($E524,$A$9:$A$54,0),0),"N/A")</f>
        <v>N/A</v>
      </c>
      <c r="M524" s="152" t="str">
        <f t="shared" si="70"/>
        <v>N/A</v>
      </c>
      <c r="N524" s="153" t="str">
        <f t="shared" si="71"/>
        <v>N/A</v>
      </c>
      <c r="O524" s="147" t="str" cm="1">
        <f t="array" ref="O524">IFERROR(INDEX($E$9:$E$54,MATCH($E524,$A$9:$A$54,0),0),"N/A")</f>
        <v>N/A</v>
      </c>
      <c r="P524" s="151" t="str" cm="1">
        <f t="array" ref="P524">IFERROR(INDEX($F$9:$F$54,MATCH($E524,$A$9:$A$54,0),0),"N/A")</f>
        <v>N/A</v>
      </c>
      <c r="Q524" s="152" t="str">
        <f t="shared" si="72"/>
        <v>N/A</v>
      </c>
      <c r="R524" s="153" t="str">
        <f t="shared" si="73"/>
        <v>N/A</v>
      </c>
      <c r="S524" s="147" t="str" cm="1">
        <f t="array" ref="S524">IFERROR(INDEX($G$9:$G$54,MATCH($E524,$A$9:$A$54,0),0),"N/A")</f>
        <v>N/A</v>
      </c>
      <c r="T524" s="151" t="str" cm="1">
        <f t="array" ref="T524">IFERROR(INDEX($H$9:$H$54,MATCH($E524,$A$9:$A$54,0),0),"N/A")</f>
        <v>N/A</v>
      </c>
      <c r="U524" s="152" t="str">
        <f t="shared" si="66"/>
        <v>N/A</v>
      </c>
      <c r="V524" s="153" t="str">
        <f t="shared" si="67"/>
        <v>N/A</v>
      </c>
      <c r="W524" s="147" t="str" cm="1">
        <f t="array" ref="W524">IFERROR(INDEX($I$9:$I$54,MATCH($E524,$A$9:$A$54,0),0),"N/A")</f>
        <v>N/A</v>
      </c>
      <c r="X524" s="147" t="str" cm="1">
        <f t="array" ref="X524">IFERROR(INDEX($J$9:$J$54,MATCH($E524,$A$9:$A$54,0),0),"N/A")</f>
        <v>N/A</v>
      </c>
      <c r="Y524" s="152" t="str">
        <f t="shared" si="68"/>
        <v>N/A</v>
      </c>
      <c r="Z524" s="153" t="str">
        <f t="shared" si="69"/>
        <v>N/A</v>
      </c>
      <c r="AA524" s="70" t="str">
        <f>IFERROR(VLOOKUP('Input 1 - Schedule 1'!N471,'Input 1 - Schedule 1'!$I$7:$L$1009,4,FALSE),"")</f>
        <v/>
      </c>
      <c r="AB524" s="70"/>
      <c r="AS524" s="84" t="s">
        <v>20</v>
      </c>
    </row>
    <row r="525" spans="1:45" x14ac:dyDescent="0.3">
      <c r="A525" s="93">
        <f t="shared" si="74"/>
        <v>463</v>
      </c>
      <c r="B525" s="145">
        <f>'Input 2 - Inventory'!C470</f>
        <v>0</v>
      </c>
      <c r="C525" s="146">
        <f>'Input 1 - Schedule 1'!G472</f>
        <v>0</v>
      </c>
      <c r="D525" s="146" t="str">
        <f>IF(OR(LEFT(E525,5)= "Asset",LEFT(E525,5)="Other"),"N/A",'Input 1 - Schedule 1'!G472 &amp; " (Ins/Bank)")</f>
        <v>0 (Ins/Bank)</v>
      </c>
      <c r="E525" s="147">
        <f>'Input 2 - Inventory'!F470</f>
        <v>0</v>
      </c>
      <c r="F525" s="148" t="str">
        <f>'Input 2 - Inventory'!W470</f>
        <v/>
      </c>
      <c r="G525" s="148">
        <f>'Input 2 - Inventory'!R470</f>
        <v>0</v>
      </c>
      <c r="H525" s="148">
        <f>'Input 2 - Inventory'!AH470</f>
        <v>0</v>
      </c>
      <c r="I525" s="149">
        <f>'Input 2 - Inventory'!L470</f>
        <v>0</v>
      </c>
      <c r="J525" s="150">
        <f>'Input 2 - Inventory'!AB470</f>
        <v>0</v>
      </c>
      <c r="K525" s="147" t="str" cm="1">
        <f t="array" ref="K525">IFERROR(INDEX($C$9:$C$54,MATCH($E525,$A$9:$A$54,0),0),"N/A")</f>
        <v>N/A</v>
      </c>
      <c r="L525" s="151" t="str" cm="1">
        <f t="array" ref="L525">IFERROR(INDEX($D$9:$D$54,MATCH($E525,$A$9:$A$54,0),0),"N/A")</f>
        <v>N/A</v>
      </c>
      <c r="M525" s="152" t="str">
        <f t="shared" si="70"/>
        <v>N/A</v>
      </c>
      <c r="N525" s="153" t="str">
        <f t="shared" si="71"/>
        <v>N/A</v>
      </c>
      <c r="O525" s="147" t="str" cm="1">
        <f t="array" ref="O525">IFERROR(INDEX($E$9:$E$54,MATCH($E525,$A$9:$A$54,0),0),"N/A")</f>
        <v>N/A</v>
      </c>
      <c r="P525" s="151" t="str" cm="1">
        <f t="array" ref="P525">IFERROR(INDEX($F$9:$F$54,MATCH($E525,$A$9:$A$54,0),0),"N/A")</f>
        <v>N/A</v>
      </c>
      <c r="Q525" s="152" t="str">
        <f t="shared" si="72"/>
        <v>N/A</v>
      </c>
      <c r="R525" s="153" t="str">
        <f t="shared" si="73"/>
        <v>N/A</v>
      </c>
      <c r="S525" s="147" t="str" cm="1">
        <f t="array" ref="S525">IFERROR(INDEX($G$9:$G$54,MATCH($E525,$A$9:$A$54,0),0),"N/A")</f>
        <v>N/A</v>
      </c>
      <c r="T525" s="151" t="str" cm="1">
        <f t="array" ref="T525">IFERROR(INDEX($H$9:$H$54,MATCH($E525,$A$9:$A$54,0),0),"N/A")</f>
        <v>N/A</v>
      </c>
      <c r="U525" s="152" t="str">
        <f t="shared" si="66"/>
        <v>N/A</v>
      </c>
      <c r="V525" s="153" t="str">
        <f t="shared" si="67"/>
        <v>N/A</v>
      </c>
      <c r="W525" s="147" t="str" cm="1">
        <f t="array" ref="W525">IFERROR(INDEX($I$9:$I$54,MATCH($E525,$A$9:$A$54,0),0),"N/A")</f>
        <v>N/A</v>
      </c>
      <c r="X525" s="147" t="str" cm="1">
        <f t="array" ref="X525">IFERROR(INDEX($J$9:$J$54,MATCH($E525,$A$9:$A$54,0),0),"N/A")</f>
        <v>N/A</v>
      </c>
      <c r="Y525" s="152" t="str">
        <f t="shared" si="68"/>
        <v>N/A</v>
      </c>
      <c r="Z525" s="153" t="str">
        <f t="shared" si="69"/>
        <v>N/A</v>
      </c>
      <c r="AA525" s="70" t="str">
        <f>IFERROR(VLOOKUP('Input 1 - Schedule 1'!N472,'Input 1 - Schedule 1'!$I$7:$L$1009,4,FALSE),"")</f>
        <v/>
      </c>
      <c r="AB525" s="70"/>
      <c r="AS525" s="84" t="s">
        <v>20</v>
      </c>
    </row>
    <row r="526" spans="1:45" x14ac:dyDescent="0.3">
      <c r="A526" s="93">
        <f t="shared" si="74"/>
        <v>464</v>
      </c>
      <c r="B526" s="145">
        <f>'Input 2 - Inventory'!C471</f>
        <v>0</v>
      </c>
      <c r="C526" s="146">
        <f>'Input 1 - Schedule 1'!G473</f>
        <v>0</v>
      </c>
      <c r="D526" s="146" t="str">
        <f>IF(OR(LEFT(E526,5)= "Asset",LEFT(E526,5)="Other"),"N/A",'Input 1 - Schedule 1'!G473 &amp; " (Ins/Bank)")</f>
        <v>0 (Ins/Bank)</v>
      </c>
      <c r="E526" s="147">
        <f>'Input 2 - Inventory'!F471</f>
        <v>0</v>
      </c>
      <c r="F526" s="148" t="str">
        <f>'Input 2 - Inventory'!W471</f>
        <v/>
      </c>
      <c r="G526" s="148">
        <f>'Input 2 - Inventory'!R471</f>
        <v>0</v>
      </c>
      <c r="H526" s="148">
        <f>'Input 2 - Inventory'!AH471</f>
        <v>0</v>
      </c>
      <c r="I526" s="149">
        <f>'Input 2 - Inventory'!L471</f>
        <v>0</v>
      </c>
      <c r="J526" s="150">
        <f>'Input 2 - Inventory'!AB471</f>
        <v>0</v>
      </c>
      <c r="K526" s="147" t="str" cm="1">
        <f t="array" ref="K526">IFERROR(INDEX($C$9:$C$54,MATCH($E526,$A$9:$A$54,0),0),"N/A")</f>
        <v>N/A</v>
      </c>
      <c r="L526" s="151" t="str" cm="1">
        <f t="array" ref="L526">IFERROR(INDEX($D$9:$D$54,MATCH($E526,$A$9:$A$54,0),0),"N/A")</f>
        <v>N/A</v>
      </c>
      <c r="M526" s="152" t="str">
        <f t="shared" si="70"/>
        <v>N/A</v>
      </c>
      <c r="N526" s="153" t="str">
        <f t="shared" si="71"/>
        <v>N/A</v>
      </c>
      <c r="O526" s="147" t="str" cm="1">
        <f t="array" ref="O526">IFERROR(INDEX($E$9:$E$54,MATCH($E526,$A$9:$A$54,0),0),"N/A")</f>
        <v>N/A</v>
      </c>
      <c r="P526" s="151" t="str" cm="1">
        <f t="array" ref="P526">IFERROR(INDEX($F$9:$F$54,MATCH($E526,$A$9:$A$54,0),0),"N/A")</f>
        <v>N/A</v>
      </c>
      <c r="Q526" s="152" t="str">
        <f t="shared" si="72"/>
        <v>N/A</v>
      </c>
      <c r="R526" s="153" t="str">
        <f t="shared" si="73"/>
        <v>N/A</v>
      </c>
      <c r="S526" s="147" t="str" cm="1">
        <f t="array" ref="S526">IFERROR(INDEX($G$9:$G$54,MATCH($E526,$A$9:$A$54,0),0),"N/A")</f>
        <v>N/A</v>
      </c>
      <c r="T526" s="151" t="str" cm="1">
        <f t="array" ref="T526">IFERROR(INDEX($H$9:$H$54,MATCH($E526,$A$9:$A$54,0),0),"N/A")</f>
        <v>N/A</v>
      </c>
      <c r="U526" s="152" t="str">
        <f t="shared" si="66"/>
        <v>N/A</v>
      </c>
      <c r="V526" s="153" t="str">
        <f t="shared" si="67"/>
        <v>N/A</v>
      </c>
      <c r="W526" s="147" t="str" cm="1">
        <f t="array" ref="W526">IFERROR(INDEX($I$9:$I$54,MATCH($E526,$A$9:$A$54,0),0),"N/A")</f>
        <v>N/A</v>
      </c>
      <c r="X526" s="147" t="str" cm="1">
        <f t="array" ref="X526">IFERROR(INDEX($J$9:$J$54,MATCH($E526,$A$9:$A$54,0),0),"N/A")</f>
        <v>N/A</v>
      </c>
      <c r="Y526" s="152" t="str">
        <f t="shared" si="68"/>
        <v>N/A</v>
      </c>
      <c r="Z526" s="153" t="str">
        <f t="shared" si="69"/>
        <v>N/A</v>
      </c>
      <c r="AA526" s="70" t="str">
        <f>IFERROR(VLOOKUP('Input 1 - Schedule 1'!N473,'Input 1 - Schedule 1'!$I$7:$L$1009,4,FALSE),"")</f>
        <v/>
      </c>
      <c r="AB526" s="70"/>
      <c r="AS526" s="84" t="s">
        <v>20</v>
      </c>
    </row>
    <row r="527" spans="1:45" x14ac:dyDescent="0.3">
      <c r="A527" s="93">
        <f t="shared" si="74"/>
        <v>465</v>
      </c>
      <c r="B527" s="145">
        <f>'Input 2 - Inventory'!C472</f>
        <v>0</v>
      </c>
      <c r="C527" s="146">
        <f>'Input 1 - Schedule 1'!G474</f>
        <v>0</v>
      </c>
      <c r="D527" s="146" t="str">
        <f>IF(OR(LEFT(E527,5)= "Asset",LEFT(E527,5)="Other"),"N/A",'Input 1 - Schedule 1'!G474 &amp; " (Ins/Bank)")</f>
        <v>0 (Ins/Bank)</v>
      </c>
      <c r="E527" s="147">
        <f>'Input 2 - Inventory'!F472</f>
        <v>0</v>
      </c>
      <c r="F527" s="148" t="str">
        <f>'Input 2 - Inventory'!W472</f>
        <v/>
      </c>
      <c r="G527" s="148">
        <f>'Input 2 - Inventory'!R472</f>
        <v>0</v>
      </c>
      <c r="H527" s="148">
        <f>'Input 2 - Inventory'!AH472</f>
        <v>0</v>
      </c>
      <c r="I527" s="149">
        <f>'Input 2 - Inventory'!L472</f>
        <v>0</v>
      </c>
      <c r="J527" s="150">
        <f>'Input 2 - Inventory'!AB472</f>
        <v>0</v>
      </c>
      <c r="K527" s="147" t="str" cm="1">
        <f t="array" ref="K527">IFERROR(INDEX($C$9:$C$54,MATCH($E527,$A$9:$A$54,0),0),"N/A")</f>
        <v>N/A</v>
      </c>
      <c r="L527" s="151" t="str" cm="1">
        <f t="array" ref="L527">IFERROR(INDEX($D$9:$D$54,MATCH($E527,$A$9:$A$54,0),0),"N/A")</f>
        <v>N/A</v>
      </c>
      <c r="M527" s="152" t="str">
        <f t="shared" si="70"/>
        <v>N/A</v>
      </c>
      <c r="N527" s="153" t="str">
        <f t="shared" si="71"/>
        <v>N/A</v>
      </c>
      <c r="O527" s="147" t="str" cm="1">
        <f t="array" ref="O527">IFERROR(INDEX($E$9:$E$54,MATCH($E527,$A$9:$A$54,0),0),"N/A")</f>
        <v>N/A</v>
      </c>
      <c r="P527" s="151" t="str" cm="1">
        <f t="array" ref="P527">IFERROR(INDEX($F$9:$F$54,MATCH($E527,$A$9:$A$54,0),0),"N/A")</f>
        <v>N/A</v>
      </c>
      <c r="Q527" s="152" t="str">
        <f t="shared" si="72"/>
        <v>N/A</v>
      </c>
      <c r="R527" s="153" t="str">
        <f t="shared" si="73"/>
        <v>N/A</v>
      </c>
      <c r="S527" s="147" t="str" cm="1">
        <f t="array" ref="S527">IFERROR(INDEX($G$9:$G$54,MATCH($E527,$A$9:$A$54,0),0),"N/A")</f>
        <v>N/A</v>
      </c>
      <c r="T527" s="151" t="str" cm="1">
        <f t="array" ref="T527">IFERROR(INDEX($H$9:$H$54,MATCH($E527,$A$9:$A$54,0),0),"N/A")</f>
        <v>N/A</v>
      </c>
      <c r="U527" s="152" t="str">
        <f t="shared" si="66"/>
        <v>N/A</v>
      </c>
      <c r="V527" s="153" t="str">
        <f t="shared" si="67"/>
        <v>N/A</v>
      </c>
      <c r="W527" s="147" t="str" cm="1">
        <f t="array" ref="W527">IFERROR(INDEX($I$9:$I$54,MATCH($E527,$A$9:$A$54,0),0),"N/A")</f>
        <v>N/A</v>
      </c>
      <c r="X527" s="147" t="str" cm="1">
        <f t="array" ref="X527">IFERROR(INDEX($J$9:$J$54,MATCH($E527,$A$9:$A$54,0),0),"N/A")</f>
        <v>N/A</v>
      </c>
      <c r="Y527" s="152" t="str">
        <f t="shared" si="68"/>
        <v>N/A</v>
      </c>
      <c r="Z527" s="153" t="str">
        <f t="shared" si="69"/>
        <v>N/A</v>
      </c>
      <c r="AA527" s="70" t="str">
        <f>IFERROR(VLOOKUP('Input 1 - Schedule 1'!N474,'Input 1 - Schedule 1'!$I$7:$L$1009,4,FALSE),"")</f>
        <v/>
      </c>
      <c r="AB527" s="70"/>
      <c r="AS527" s="84" t="s">
        <v>20</v>
      </c>
    </row>
    <row r="528" spans="1:45" x14ac:dyDescent="0.3">
      <c r="A528" s="93">
        <f t="shared" si="74"/>
        <v>466</v>
      </c>
      <c r="B528" s="145">
        <f>'Input 2 - Inventory'!C473</f>
        <v>0</v>
      </c>
      <c r="C528" s="146">
        <f>'Input 1 - Schedule 1'!G475</f>
        <v>0</v>
      </c>
      <c r="D528" s="146" t="str">
        <f>IF(OR(LEFT(E528,5)= "Asset",LEFT(E528,5)="Other"),"N/A",'Input 1 - Schedule 1'!G475 &amp; " (Ins/Bank)")</f>
        <v>0 (Ins/Bank)</v>
      </c>
      <c r="E528" s="147">
        <f>'Input 2 - Inventory'!F473</f>
        <v>0</v>
      </c>
      <c r="F528" s="148" t="str">
        <f>'Input 2 - Inventory'!W473</f>
        <v/>
      </c>
      <c r="G528" s="148">
        <f>'Input 2 - Inventory'!R473</f>
        <v>0</v>
      </c>
      <c r="H528" s="148">
        <f>'Input 2 - Inventory'!AH473</f>
        <v>0</v>
      </c>
      <c r="I528" s="149">
        <f>'Input 2 - Inventory'!L473</f>
        <v>0</v>
      </c>
      <c r="J528" s="150">
        <f>'Input 2 - Inventory'!AB473</f>
        <v>0</v>
      </c>
      <c r="K528" s="147" t="str" cm="1">
        <f t="array" ref="K528">IFERROR(INDEX($C$9:$C$54,MATCH($E528,$A$9:$A$54,0),0),"N/A")</f>
        <v>N/A</v>
      </c>
      <c r="L528" s="151" t="str" cm="1">
        <f t="array" ref="L528">IFERROR(INDEX($D$9:$D$54,MATCH($E528,$A$9:$A$54,0),0),"N/A")</f>
        <v>N/A</v>
      </c>
      <c r="M528" s="152" t="str">
        <f t="shared" si="70"/>
        <v>N/A</v>
      </c>
      <c r="N528" s="153" t="str">
        <f t="shared" si="71"/>
        <v>N/A</v>
      </c>
      <c r="O528" s="147" t="str" cm="1">
        <f t="array" ref="O528">IFERROR(INDEX($E$9:$E$54,MATCH($E528,$A$9:$A$54,0),0),"N/A")</f>
        <v>N/A</v>
      </c>
      <c r="P528" s="151" t="str" cm="1">
        <f t="array" ref="P528">IFERROR(INDEX($F$9:$F$54,MATCH($E528,$A$9:$A$54,0),0),"N/A")</f>
        <v>N/A</v>
      </c>
      <c r="Q528" s="152" t="str">
        <f t="shared" si="72"/>
        <v>N/A</v>
      </c>
      <c r="R528" s="153" t="str">
        <f t="shared" si="73"/>
        <v>N/A</v>
      </c>
      <c r="S528" s="147" t="str" cm="1">
        <f t="array" ref="S528">IFERROR(INDEX($G$9:$G$54,MATCH($E528,$A$9:$A$54,0),0),"N/A")</f>
        <v>N/A</v>
      </c>
      <c r="T528" s="151" t="str" cm="1">
        <f t="array" ref="T528">IFERROR(INDEX($H$9:$H$54,MATCH($E528,$A$9:$A$54,0),0),"N/A")</f>
        <v>N/A</v>
      </c>
      <c r="U528" s="152" t="str">
        <f t="shared" si="66"/>
        <v>N/A</v>
      </c>
      <c r="V528" s="153" t="str">
        <f t="shared" si="67"/>
        <v>N/A</v>
      </c>
      <c r="W528" s="147" t="str" cm="1">
        <f t="array" ref="W528">IFERROR(INDEX($I$9:$I$54,MATCH($E528,$A$9:$A$54,0),0),"N/A")</f>
        <v>N/A</v>
      </c>
      <c r="X528" s="147" t="str" cm="1">
        <f t="array" ref="X528">IFERROR(INDEX($J$9:$J$54,MATCH($E528,$A$9:$A$54,0),0),"N/A")</f>
        <v>N/A</v>
      </c>
      <c r="Y528" s="152" t="str">
        <f t="shared" si="68"/>
        <v>N/A</v>
      </c>
      <c r="Z528" s="153" t="str">
        <f t="shared" si="69"/>
        <v>N/A</v>
      </c>
      <c r="AA528" s="70" t="str">
        <f>IFERROR(VLOOKUP('Input 1 - Schedule 1'!N475,'Input 1 - Schedule 1'!$I$7:$L$1009,4,FALSE),"")</f>
        <v/>
      </c>
      <c r="AB528" s="70"/>
      <c r="AS528" s="84" t="s">
        <v>20</v>
      </c>
    </row>
    <row r="529" spans="1:45" x14ac:dyDescent="0.3">
      <c r="A529" s="93">
        <f t="shared" si="74"/>
        <v>467</v>
      </c>
      <c r="B529" s="145">
        <f>'Input 2 - Inventory'!C474</f>
        <v>0</v>
      </c>
      <c r="C529" s="146">
        <f>'Input 1 - Schedule 1'!G476</f>
        <v>0</v>
      </c>
      <c r="D529" s="146" t="str">
        <f>IF(OR(LEFT(E529,5)= "Asset",LEFT(E529,5)="Other"),"N/A",'Input 1 - Schedule 1'!G476 &amp; " (Ins/Bank)")</f>
        <v>0 (Ins/Bank)</v>
      </c>
      <c r="E529" s="147">
        <f>'Input 2 - Inventory'!F474</f>
        <v>0</v>
      </c>
      <c r="F529" s="148" t="str">
        <f>'Input 2 - Inventory'!W474</f>
        <v/>
      </c>
      <c r="G529" s="148">
        <f>'Input 2 - Inventory'!R474</f>
        <v>0</v>
      </c>
      <c r="H529" s="148">
        <f>'Input 2 - Inventory'!AH474</f>
        <v>0</v>
      </c>
      <c r="I529" s="149">
        <f>'Input 2 - Inventory'!L474</f>
        <v>0</v>
      </c>
      <c r="J529" s="150">
        <f>'Input 2 - Inventory'!AB474</f>
        <v>0</v>
      </c>
      <c r="K529" s="147" t="str" cm="1">
        <f t="array" ref="K529">IFERROR(INDEX($C$9:$C$54,MATCH($E529,$A$9:$A$54,0),0),"N/A")</f>
        <v>N/A</v>
      </c>
      <c r="L529" s="151" t="str" cm="1">
        <f t="array" ref="L529">IFERROR(INDEX($D$9:$D$54,MATCH($E529,$A$9:$A$54,0),0),"N/A")</f>
        <v>N/A</v>
      </c>
      <c r="M529" s="152" t="str">
        <f t="shared" si="70"/>
        <v>N/A</v>
      </c>
      <c r="N529" s="153" t="str">
        <f t="shared" si="71"/>
        <v>N/A</v>
      </c>
      <c r="O529" s="147" t="str" cm="1">
        <f t="array" ref="O529">IFERROR(INDEX($E$9:$E$54,MATCH($E529,$A$9:$A$54,0),0),"N/A")</f>
        <v>N/A</v>
      </c>
      <c r="P529" s="151" t="str" cm="1">
        <f t="array" ref="P529">IFERROR(INDEX($F$9:$F$54,MATCH($E529,$A$9:$A$54,0),0),"N/A")</f>
        <v>N/A</v>
      </c>
      <c r="Q529" s="152" t="str">
        <f t="shared" si="72"/>
        <v>N/A</v>
      </c>
      <c r="R529" s="153" t="str">
        <f t="shared" si="73"/>
        <v>N/A</v>
      </c>
      <c r="S529" s="147" t="str" cm="1">
        <f t="array" ref="S529">IFERROR(INDEX($G$9:$G$54,MATCH($E529,$A$9:$A$54,0),0),"N/A")</f>
        <v>N/A</v>
      </c>
      <c r="T529" s="151" t="str" cm="1">
        <f t="array" ref="T529">IFERROR(INDEX($H$9:$H$54,MATCH($E529,$A$9:$A$54,0),0),"N/A")</f>
        <v>N/A</v>
      </c>
      <c r="U529" s="152" t="str">
        <f t="shared" si="66"/>
        <v>N/A</v>
      </c>
      <c r="V529" s="153" t="str">
        <f t="shared" si="67"/>
        <v>N/A</v>
      </c>
      <c r="W529" s="147" t="str" cm="1">
        <f t="array" ref="W529">IFERROR(INDEX($I$9:$I$54,MATCH($E529,$A$9:$A$54,0),0),"N/A")</f>
        <v>N/A</v>
      </c>
      <c r="X529" s="147" t="str" cm="1">
        <f t="array" ref="X529">IFERROR(INDEX($J$9:$J$54,MATCH($E529,$A$9:$A$54,0),0),"N/A")</f>
        <v>N/A</v>
      </c>
      <c r="Y529" s="152" t="str">
        <f t="shared" si="68"/>
        <v>N/A</v>
      </c>
      <c r="Z529" s="153" t="str">
        <f t="shared" si="69"/>
        <v>N/A</v>
      </c>
      <c r="AA529" s="70" t="str">
        <f>IFERROR(VLOOKUP('Input 1 - Schedule 1'!N476,'Input 1 - Schedule 1'!$I$7:$L$1009,4,FALSE),"")</f>
        <v/>
      </c>
      <c r="AB529" s="70"/>
      <c r="AS529" s="84" t="s">
        <v>20</v>
      </c>
    </row>
    <row r="530" spans="1:45" x14ac:dyDescent="0.3">
      <c r="A530" s="93">
        <f t="shared" si="74"/>
        <v>468</v>
      </c>
      <c r="B530" s="145">
        <f>'Input 2 - Inventory'!C475</f>
        <v>0</v>
      </c>
      <c r="C530" s="146">
        <f>'Input 1 - Schedule 1'!G477</f>
        <v>0</v>
      </c>
      <c r="D530" s="146" t="str">
        <f>IF(OR(LEFT(E530,5)= "Asset",LEFT(E530,5)="Other"),"N/A",'Input 1 - Schedule 1'!G477 &amp; " (Ins/Bank)")</f>
        <v>0 (Ins/Bank)</v>
      </c>
      <c r="E530" s="147">
        <f>'Input 2 - Inventory'!F475</f>
        <v>0</v>
      </c>
      <c r="F530" s="148" t="str">
        <f>'Input 2 - Inventory'!W475</f>
        <v/>
      </c>
      <c r="G530" s="148">
        <f>'Input 2 - Inventory'!R475</f>
        <v>0</v>
      </c>
      <c r="H530" s="148">
        <f>'Input 2 - Inventory'!AH475</f>
        <v>0</v>
      </c>
      <c r="I530" s="149">
        <f>'Input 2 - Inventory'!L475</f>
        <v>0</v>
      </c>
      <c r="J530" s="150">
        <f>'Input 2 - Inventory'!AB475</f>
        <v>0</v>
      </c>
      <c r="K530" s="147" t="str" cm="1">
        <f t="array" ref="K530">IFERROR(INDEX($C$9:$C$54,MATCH($E530,$A$9:$A$54,0),0),"N/A")</f>
        <v>N/A</v>
      </c>
      <c r="L530" s="151" t="str" cm="1">
        <f t="array" ref="L530">IFERROR(INDEX($D$9:$D$54,MATCH($E530,$A$9:$A$54,0),0),"N/A")</f>
        <v>N/A</v>
      </c>
      <c r="M530" s="152" t="str">
        <f t="shared" si="70"/>
        <v>N/A</v>
      </c>
      <c r="N530" s="153" t="str">
        <f t="shared" si="71"/>
        <v>N/A</v>
      </c>
      <c r="O530" s="147" t="str" cm="1">
        <f t="array" ref="O530">IFERROR(INDEX($E$9:$E$54,MATCH($E530,$A$9:$A$54,0),0),"N/A")</f>
        <v>N/A</v>
      </c>
      <c r="P530" s="151" t="str" cm="1">
        <f t="array" ref="P530">IFERROR(INDEX($F$9:$F$54,MATCH($E530,$A$9:$A$54,0),0),"N/A")</f>
        <v>N/A</v>
      </c>
      <c r="Q530" s="152" t="str">
        <f t="shared" si="72"/>
        <v>N/A</v>
      </c>
      <c r="R530" s="153" t="str">
        <f t="shared" si="73"/>
        <v>N/A</v>
      </c>
      <c r="S530" s="147" t="str" cm="1">
        <f t="array" ref="S530">IFERROR(INDEX($G$9:$G$54,MATCH($E530,$A$9:$A$54,0),0),"N/A")</f>
        <v>N/A</v>
      </c>
      <c r="T530" s="151" t="str" cm="1">
        <f t="array" ref="T530">IFERROR(INDEX($H$9:$H$54,MATCH($E530,$A$9:$A$54,0),0),"N/A")</f>
        <v>N/A</v>
      </c>
      <c r="U530" s="152" t="str">
        <f t="shared" si="66"/>
        <v>N/A</v>
      </c>
      <c r="V530" s="153" t="str">
        <f t="shared" si="67"/>
        <v>N/A</v>
      </c>
      <c r="W530" s="147" t="str" cm="1">
        <f t="array" ref="W530">IFERROR(INDEX($I$9:$I$54,MATCH($E530,$A$9:$A$54,0),0),"N/A")</f>
        <v>N/A</v>
      </c>
      <c r="X530" s="147" t="str" cm="1">
        <f t="array" ref="X530">IFERROR(INDEX($J$9:$J$54,MATCH($E530,$A$9:$A$54,0),0),"N/A")</f>
        <v>N/A</v>
      </c>
      <c r="Y530" s="152" t="str">
        <f t="shared" si="68"/>
        <v>N/A</v>
      </c>
      <c r="Z530" s="153" t="str">
        <f t="shared" si="69"/>
        <v>N/A</v>
      </c>
      <c r="AA530" s="70" t="str">
        <f>IFERROR(VLOOKUP('Input 1 - Schedule 1'!N477,'Input 1 - Schedule 1'!$I$7:$L$1009,4,FALSE),"")</f>
        <v/>
      </c>
      <c r="AB530" s="70"/>
      <c r="AS530" s="84" t="s">
        <v>20</v>
      </c>
    </row>
    <row r="531" spans="1:45" x14ac:dyDescent="0.3">
      <c r="A531" s="93">
        <f t="shared" si="74"/>
        <v>469</v>
      </c>
      <c r="B531" s="145">
        <f>'Input 2 - Inventory'!C476</f>
        <v>0</v>
      </c>
      <c r="C531" s="146">
        <f>'Input 1 - Schedule 1'!G478</f>
        <v>0</v>
      </c>
      <c r="D531" s="146" t="str">
        <f>IF(OR(LEFT(E531,5)= "Asset",LEFT(E531,5)="Other"),"N/A",'Input 1 - Schedule 1'!G478 &amp; " (Ins/Bank)")</f>
        <v>0 (Ins/Bank)</v>
      </c>
      <c r="E531" s="147">
        <f>'Input 2 - Inventory'!F476</f>
        <v>0</v>
      </c>
      <c r="F531" s="148" t="str">
        <f>'Input 2 - Inventory'!W476</f>
        <v/>
      </c>
      <c r="G531" s="148">
        <f>'Input 2 - Inventory'!R476</f>
        <v>0</v>
      </c>
      <c r="H531" s="148">
        <f>'Input 2 - Inventory'!AH476</f>
        <v>0</v>
      </c>
      <c r="I531" s="149">
        <f>'Input 2 - Inventory'!L476</f>
        <v>0</v>
      </c>
      <c r="J531" s="150">
        <f>'Input 2 - Inventory'!AB476</f>
        <v>0</v>
      </c>
      <c r="K531" s="147" t="str" cm="1">
        <f t="array" ref="K531">IFERROR(INDEX($C$9:$C$54,MATCH($E531,$A$9:$A$54,0),0),"N/A")</f>
        <v>N/A</v>
      </c>
      <c r="L531" s="151" t="str" cm="1">
        <f t="array" ref="L531">IFERROR(INDEX($D$9:$D$54,MATCH($E531,$A$9:$A$54,0),0),"N/A")</f>
        <v>N/A</v>
      </c>
      <c r="M531" s="152" t="str">
        <f t="shared" si="70"/>
        <v>N/A</v>
      </c>
      <c r="N531" s="153" t="str">
        <f t="shared" si="71"/>
        <v>N/A</v>
      </c>
      <c r="O531" s="147" t="str" cm="1">
        <f t="array" ref="O531">IFERROR(INDEX($E$9:$E$54,MATCH($E531,$A$9:$A$54,0),0),"N/A")</f>
        <v>N/A</v>
      </c>
      <c r="P531" s="151" t="str" cm="1">
        <f t="array" ref="P531">IFERROR(INDEX($F$9:$F$54,MATCH($E531,$A$9:$A$54,0),0),"N/A")</f>
        <v>N/A</v>
      </c>
      <c r="Q531" s="152" t="str">
        <f t="shared" si="72"/>
        <v>N/A</v>
      </c>
      <c r="R531" s="153" t="str">
        <f t="shared" si="73"/>
        <v>N/A</v>
      </c>
      <c r="S531" s="147" t="str" cm="1">
        <f t="array" ref="S531">IFERROR(INDEX($G$9:$G$54,MATCH($E531,$A$9:$A$54,0),0),"N/A")</f>
        <v>N/A</v>
      </c>
      <c r="T531" s="151" t="str" cm="1">
        <f t="array" ref="T531">IFERROR(INDEX($H$9:$H$54,MATCH($E531,$A$9:$A$54,0),0),"N/A")</f>
        <v>N/A</v>
      </c>
      <c r="U531" s="152" t="str">
        <f t="shared" si="66"/>
        <v>N/A</v>
      </c>
      <c r="V531" s="153" t="str">
        <f t="shared" si="67"/>
        <v>N/A</v>
      </c>
      <c r="W531" s="147" t="str" cm="1">
        <f t="array" ref="W531">IFERROR(INDEX($I$9:$I$54,MATCH($E531,$A$9:$A$54,0),0),"N/A")</f>
        <v>N/A</v>
      </c>
      <c r="X531" s="147" t="str" cm="1">
        <f t="array" ref="X531">IFERROR(INDEX($J$9:$J$54,MATCH($E531,$A$9:$A$54,0),0),"N/A")</f>
        <v>N/A</v>
      </c>
      <c r="Y531" s="152" t="str">
        <f t="shared" si="68"/>
        <v>N/A</v>
      </c>
      <c r="Z531" s="153" t="str">
        <f t="shared" si="69"/>
        <v>N/A</v>
      </c>
      <c r="AA531" s="70" t="str">
        <f>IFERROR(VLOOKUP('Input 1 - Schedule 1'!N478,'Input 1 - Schedule 1'!$I$7:$L$1009,4,FALSE),"")</f>
        <v/>
      </c>
      <c r="AB531" s="70"/>
      <c r="AS531" s="84" t="s">
        <v>20</v>
      </c>
    </row>
    <row r="532" spans="1:45" x14ac:dyDescent="0.3">
      <c r="A532" s="93">
        <f t="shared" si="74"/>
        <v>470</v>
      </c>
      <c r="B532" s="145">
        <f>'Input 2 - Inventory'!C477</f>
        <v>0</v>
      </c>
      <c r="C532" s="146">
        <f>'Input 1 - Schedule 1'!G479</f>
        <v>0</v>
      </c>
      <c r="D532" s="146" t="str">
        <f>IF(OR(LEFT(E532,5)= "Asset",LEFT(E532,5)="Other"),"N/A",'Input 1 - Schedule 1'!G479 &amp; " (Ins/Bank)")</f>
        <v>0 (Ins/Bank)</v>
      </c>
      <c r="E532" s="147">
        <f>'Input 2 - Inventory'!F477</f>
        <v>0</v>
      </c>
      <c r="F532" s="148" t="str">
        <f>'Input 2 - Inventory'!W477</f>
        <v/>
      </c>
      <c r="G532" s="148">
        <f>'Input 2 - Inventory'!R477</f>
        <v>0</v>
      </c>
      <c r="H532" s="148">
        <f>'Input 2 - Inventory'!AH477</f>
        <v>0</v>
      </c>
      <c r="I532" s="149">
        <f>'Input 2 - Inventory'!L477</f>
        <v>0</v>
      </c>
      <c r="J532" s="150">
        <f>'Input 2 - Inventory'!AB477</f>
        <v>0</v>
      </c>
      <c r="K532" s="147" t="str" cm="1">
        <f t="array" ref="K532">IFERROR(INDEX($C$9:$C$54,MATCH($E532,$A$9:$A$54,0),0),"N/A")</f>
        <v>N/A</v>
      </c>
      <c r="L532" s="151" t="str" cm="1">
        <f t="array" ref="L532">IFERROR(INDEX($D$9:$D$54,MATCH($E532,$A$9:$A$54,0),0),"N/A")</f>
        <v>N/A</v>
      </c>
      <c r="M532" s="152" t="str">
        <f t="shared" si="70"/>
        <v>N/A</v>
      </c>
      <c r="N532" s="153" t="str">
        <f t="shared" si="71"/>
        <v>N/A</v>
      </c>
      <c r="O532" s="147" t="str" cm="1">
        <f t="array" ref="O532">IFERROR(INDEX($E$9:$E$54,MATCH($E532,$A$9:$A$54,0),0),"N/A")</f>
        <v>N/A</v>
      </c>
      <c r="P532" s="151" t="str" cm="1">
        <f t="array" ref="P532">IFERROR(INDEX($F$9:$F$54,MATCH($E532,$A$9:$A$54,0),0),"N/A")</f>
        <v>N/A</v>
      </c>
      <c r="Q532" s="152" t="str">
        <f t="shared" si="72"/>
        <v>N/A</v>
      </c>
      <c r="R532" s="153" t="str">
        <f t="shared" si="73"/>
        <v>N/A</v>
      </c>
      <c r="S532" s="147" t="str" cm="1">
        <f t="array" ref="S532">IFERROR(INDEX($G$9:$G$54,MATCH($E532,$A$9:$A$54,0),0),"N/A")</f>
        <v>N/A</v>
      </c>
      <c r="T532" s="151" t="str" cm="1">
        <f t="array" ref="T532">IFERROR(INDEX($H$9:$H$54,MATCH($E532,$A$9:$A$54,0),0),"N/A")</f>
        <v>N/A</v>
      </c>
      <c r="U532" s="152" t="str">
        <f t="shared" si="66"/>
        <v>N/A</v>
      </c>
      <c r="V532" s="153" t="str">
        <f t="shared" si="67"/>
        <v>N/A</v>
      </c>
      <c r="W532" s="147" t="str" cm="1">
        <f t="array" ref="W532">IFERROR(INDEX($I$9:$I$54,MATCH($E532,$A$9:$A$54,0),0),"N/A")</f>
        <v>N/A</v>
      </c>
      <c r="X532" s="147" t="str" cm="1">
        <f t="array" ref="X532">IFERROR(INDEX($J$9:$J$54,MATCH($E532,$A$9:$A$54,0),0),"N/A")</f>
        <v>N/A</v>
      </c>
      <c r="Y532" s="152" t="str">
        <f t="shared" si="68"/>
        <v>N/A</v>
      </c>
      <c r="Z532" s="153" t="str">
        <f t="shared" si="69"/>
        <v>N/A</v>
      </c>
      <c r="AA532" s="70" t="str">
        <f>IFERROR(VLOOKUP('Input 1 - Schedule 1'!N479,'Input 1 - Schedule 1'!$I$7:$L$1009,4,FALSE),"")</f>
        <v/>
      </c>
      <c r="AB532" s="70"/>
      <c r="AS532" s="84" t="s">
        <v>20</v>
      </c>
    </row>
    <row r="533" spans="1:45" x14ac:dyDescent="0.3">
      <c r="A533" s="93">
        <f t="shared" si="74"/>
        <v>471</v>
      </c>
      <c r="B533" s="145">
        <f>'Input 2 - Inventory'!C478</f>
        <v>0</v>
      </c>
      <c r="C533" s="146">
        <f>'Input 1 - Schedule 1'!G480</f>
        <v>0</v>
      </c>
      <c r="D533" s="146" t="str">
        <f>IF(OR(LEFT(E533,5)= "Asset",LEFT(E533,5)="Other"),"N/A",'Input 1 - Schedule 1'!G480 &amp; " (Ins/Bank)")</f>
        <v>0 (Ins/Bank)</v>
      </c>
      <c r="E533" s="147">
        <f>'Input 2 - Inventory'!F478</f>
        <v>0</v>
      </c>
      <c r="F533" s="148" t="str">
        <f>'Input 2 - Inventory'!W478</f>
        <v/>
      </c>
      <c r="G533" s="148">
        <f>'Input 2 - Inventory'!R478</f>
        <v>0</v>
      </c>
      <c r="H533" s="148">
        <f>'Input 2 - Inventory'!AH478</f>
        <v>0</v>
      </c>
      <c r="I533" s="149">
        <f>'Input 2 - Inventory'!L478</f>
        <v>0</v>
      </c>
      <c r="J533" s="150">
        <f>'Input 2 - Inventory'!AB478</f>
        <v>0</v>
      </c>
      <c r="K533" s="147" t="str" cm="1">
        <f t="array" ref="K533">IFERROR(INDEX($C$9:$C$54,MATCH($E533,$A$9:$A$54,0),0),"N/A")</f>
        <v>N/A</v>
      </c>
      <c r="L533" s="151" t="str" cm="1">
        <f t="array" ref="L533">IFERROR(INDEX($D$9:$D$54,MATCH($E533,$A$9:$A$54,0),0),"N/A")</f>
        <v>N/A</v>
      </c>
      <c r="M533" s="152" t="str">
        <f t="shared" si="70"/>
        <v>N/A</v>
      </c>
      <c r="N533" s="153" t="str">
        <f t="shared" si="71"/>
        <v>N/A</v>
      </c>
      <c r="O533" s="147" t="str" cm="1">
        <f t="array" ref="O533">IFERROR(INDEX($E$9:$E$54,MATCH($E533,$A$9:$A$54,0),0),"N/A")</f>
        <v>N/A</v>
      </c>
      <c r="P533" s="151" t="str" cm="1">
        <f t="array" ref="P533">IFERROR(INDEX($F$9:$F$54,MATCH($E533,$A$9:$A$54,0),0),"N/A")</f>
        <v>N/A</v>
      </c>
      <c r="Q533" s="152" t="str">
        <f t="shared" si="72"/>
        <v>N/A</v>
      </c>
      <c r="R533" s="153" t="str">
        <f t="shared" si="73"/>
        <v>N/A</v>
      </c>
      <c r="S533" s="147" t="str" cm="1">
        <f t="array" ref="S533">IFERROR(INDEX($G$9:$G$54,MATCH($E533,$A$9:$A$54,0),0),"N/A")</f>
        <v>N/A</v>
      </c>
      <c r="T533" s="151" t="str" cm="1">
        <f t="array" ref="T533">IFERROR(INDEX($H$9:$H$54,MATCH($E533,$A$9:$A$54,0),0),"N/A")</f>
        <v>N/A</v>
      </c>
      <c r="U533" s="152" t="str">
        <f t="shared" si="66"/>
        <v>N/A</v>
      </c>
      <c r="V533" s="153" t="str">
        <f t="shared" si="67"/>
        <v>N/A</v>
      </c>
      <c r="W533" s="147" t="str" cm="1">
        <f t="array" ref="W533">IFERROR(INDEX($I$9:$I$54,MATCH($E533,$A$9:$A$54,0),0),"N/A")</f>
        <v>N/A</v>
      </c>
      <c r="X533" s="147" t="str" cm="1">
        <f t="array" ref="X533">IFERROR(INDEX($J$9:$J$54,MATCH($E533,$A$9:$A$54,0),0),"N/A")</f>
        <v>N/A</v>
      </c>
      <c r="Y533" s="152" t="str">
        <f t="shared" si="68"/>
        <v>N/A</v>
      </c>
      <c r="Z533" s="153" t="str">
        <f t="shared" si="69"/>
        <v>N/A</v>
      </c>
      <c r="AA533" s="70" t="str">
        <f>IFERROR(VLOOKUP('Input 1 - Schedule 1'!N480,'Input 1 - Schedule 1'!$I$7:$L$1009,4,FALSE),"")</f>
        <v/>
      </c>
      <c r="AB533" s="70"/>
      <c r="AS533" s="84" t="s">
        <v>20</v>
      </c>
    </row>
    <row r="534" spans="1:45" x14ac:dyDescent="0.3">
      <c r="A534" s="93">
        <f t="shared" si="74"/>
        <v>472</v>
      </c>
      <c r="B534" s="145">
        <f>'Input 2 - Inventory'!C479</f>
        <v>0</v>
      </c>
      <c r="C534" s="146">
        <f>'Input 1 - Schedule 1'!G481</f>
        <v>0</v>
      </c>
      <c r="D534" s="146" t="str">
        <f>IF(OR(LEFT(E534,5)= "Asset",LEFT(E534,5)="Other"),"N/A",'Input 1 - Schedule 1'!G481 &amp; " (Ins/Bank)")</f>
        <v>0 (Ins/Bank)</v>
      </c>
      <c r="E534" s="147">
        <f>'Input 2 - Inventory'!F479</f>
        <v>0</v>
      </c>
      <c r="F534" s="148" t="str">
        <f>'Input 2 - Inventory'!W479</f>
        <v/>
      </c>
      <c r="G534" s="148">
        <f>'Input 2 - Inventory'!R479</f>
        <v>0</v>
      </c>
      <c r="H534" s="148">
        <f>'Input 2 - Inventory'!AH479</f>
        <v>0</v>
      </c>
      <c r="I534" s="149">
        <f>'Input 2 - Inventory'!L479</f>
        <v>0</v>
      </c>
      <c r="J534" s="150">
        <f>'Input 2 - Inventory'!AB479</f>
        <v>0</v>
      </c>
      <c r="K534" s="147" t="str" cm="1">
        <f t="array" ref="K534">IFERROR(INDEX($C$9:$C$54,MATCH($E534,$A$9:$A$54,0),0),"N/A")</f>
        <v>N/A</v>
      </c>
      <c r="L534" s="151" t="str" cm="1">
        <f t="array" ref="L534">IFERROR(INDEX($D$9:$D$54,MATCH($E534,$A$9:$A$54,0),0),"N/A")</f>
        <v>N/A</v>
      </c>
      <c r="M534" s="152" t="str">
        <f t="shared" si="70"/>
        <v>N/A</v>
      </c>
      <c r="N534" s="153" t="str">
        <f t="shared" si="71"/>
        <v>N/A</v>
      </c>
      <c r="O534" s="147" t="str" cm="1">
        <f t="array" ref="O534">IFERROR(INDEX($E$9:$E$54,MATCH($E534,$A$9:$A$54,0),0),"N/A")</f>
        <v>N/A</v>
      </c>
      <c r="P534" s="151" t="str" cm="1">
        <f t="array" ref="P534">IFERROR(INDEX($F$9:$F$54,MATCH($E534,$A$9:$A$54,0),0),"N/A")</f>
        <v>N/A</v>
      </c>
      <c r="Q534" s="152" t="str">
        <f t="shared" si="72"/>
        <v>N/A</v>
      </c>
      <c r="R534" s="153" t="str">
        <f t="shared" si="73"/>
        <v>N/A</v>
      </c>
      <c r="S534" s="147" t="str" cm="1">
        <f t="array" ref="S534">IFERROR(INDEX($G$9:$G$54,MATCH($E534,$A$9:$A$54,0),0),"N/A")</f>
        <v>N/A</v>
      </c>
      <c r="T534" s="151" t="str" cm="1">
        <f t="array" ref="T534">IFERROR(INDEX($H$9:$H$54,MATCH($E534,$A$9:$A$54,0),0),"N/A")</f>
        <v>N/A</v>
      </c>
      <c r="U534" s="152" t="str">
        <f t="shared" si="66"/>
        <v>N/A</v>
      </c>
      <c r="V534" s="153" t="str">
        <f t="shared" si="67"/>
        <v>N/A</v>
      </c>
      <c r="W534" s="147" t="str" cm="1">
        <f t="array" ref="W534">IFERROR(INDEX($I$9:$I$54,MATCH($E534,$A$9:$A$54,0),0),"N/A")</f>
        <v>N/A</v>
      </c>
      <c r="X534" s="147" t="str" cm="1">
        <f t="array" ref="X534">IFERROR(INDEX($J$9:$J$54,MATCH($E534,$A$9:$A$54,0),0),"N/A")</f>
        <v>N/A</v>
      </c>
      <c r="Y534" s="152" t="str">
        <f t="shared" si="68"/>
        <v>N/A</v>
      </c>
      <c r="Z534" s="153" t="str">
        <f t="shared" si="69"/>
        <v>N/A</v>
      </c>
      <c r="AA534" s="70" t="str">
        <f>IFERROR(VLOOKUP('Input 1 - Schedule 1'!N481,'Input 1 - Schedule 1'!$I$7:$L$1009,4,FALSE),"")</f>
        <v/>
      </c>
      <c r="AB534" s="70"/>
      <c r="AS534" s="84" t="s">
        <v>20</v>
      </c>
    </row>
    <row r="535" spans="1:45" x14ac:dyDescent="0.3">
      <c r="A535" s="93">
        <f t="shared" si="74"/>
        <v>473</v>
      </c>
      <c r="B535" s="145">
        <f>'Input 2 - Inventory'!C480</f>
        <v>0</v>
      </c>
      <c r="C535" s="146">
        <f>'Input 1 - Schedule 1'!G482</f>
        <v>0</v>
      </c>
      <c r="D535" s="146" t="str">
        <f>IF(OR(LEFT(E535,5)= "Asset",LEFT(E535,5)="Other"),"N/A",'Input 1 - Schedule 1'!G482 &amp; " (Ins/Bank)")</f>
        <v>0 (Ins/Bank)</v>
      </c>
      <c r="E535" s="147">
        <f>'Input 2 - Inventory'!F480</f>
        <v>0</v>
      </c>
      <c r="F535" s="148" t="str">
        <f>'Input 2 - Inventory'!W480</f>
        <v/>
      </c>
      <c r="G535" s="148">
        <f>'Input 2 - Inventory'!R480</f>
        <v>0</v>
      </c>
      <c r="H535" s="148">
        <f>'Input 2 - Inventory'!AH480</f>
        <v>0</v>
      </c>
      <c r="I535" s="149">
        <f>'Input 2 - Inventory'!L480</f>
        <v>0</v>
      </c>
      <c r="J535" s="150">
        <f>'Input 2 - Inventory'!AB480</f>
        <v>0</v>
      </c>
      <c r="K535" s="147" t="str" cm="1">
        <f t="array" ref="K535">IFERROR(INDEX($C$9:$C$54,MATCH($E535,$A$9:$A$54,0),0),"N/A")</f>
        <v>N/A</v>
      </c>
      <c r="L535" s="151" t="str" cm="1">
        <f t="array" ref="L535">IFERROR(INDEX($D$9:$D$54,MATCH($E535,$A$9:$A$54,0),0),"N/A")</f>
        <v>N/A</v>
      </c>
      <c r="M535" s="152" t="str">
        <f t="shared" si="70"/>
        <v>N/A</v>
      </c>
      <c r="N535" s="153" t="str">
        <f t="shared" si="71"/>
        <v>N/A</v>
      </c>
      <c r="O535" s="147" t="str" cm="1">
        <f t="array" ref="O535">IFERROR(INDEX($E$9:$E$54,MATCH($E535,$A$9:$A$54,0),0),"N/A")</f>
        <v>N/A</v>
      </c>
      <c r="P535" s="151" t="str" cm="1">
        <f t="array" ref="P535">IFERROR(INDEX($F$9:$F$54,MATCH($E535,$A$9:$A$54,0),0),"N/A")</f>
        <v>N/A</v>
      </c>
      <c r="Q535" s="152" t="str">
        <f t="shared" si="72"/>
        <v>N/A</v>
      </c>
      <c r="R535" s="153" t="str">
        <f t="shared" si="73"/>
        <v>N/A</v>
      </c>
      <c r="S535" s="147" t="str" cm="1">
        <f t="array" ref="S535">IFERROR(INDEX($G$9:$G$54,MATCH($E535,$A$9:$A$54,0),0),"N/A")</f>
        <v>N/A</v>
      </c>
      <c r="T535" s="151" t="str" cm="1">
        <f t="array" ref="T535">IFERROR(INDEX($H$9:$H$54,MATCH($E535,$A$9:$A$54,0),0),"N/A")</f>
        <v>N/A</v>
      </c>
      <c r="U535" s="152" t="str">
        <f t="shared" si="66"/>
        <v>N/A</v>
      </c>
      <c r="V535" s="153" t="str">
        <f t="shared" si="67"/>
        <v>N/A</v>
      </c>
      <c r="W535" s="147" t="str" cm="1">
        <f t="array" ref="W535">IFERROR(INDEX($I$9:$I$54,MATCH($E535,$A$9:$A$54,0),0),"N/A")</f>
        <v>N/A</v>
      </c>
      <c r="X535" s="147" t="str" cm="1">
        <f t="array" ref="X535">IFERROR(INDEX($J$9:$J$54,MATCH($E535,$A$9:$A$54,0),0),"N/A")</f>
        <v>N/A</v>
      </c>
      <c r="Y535" s="152" t="str">
        <f t="shared" si="68"/>
        <v>N/A</v>
      </c>
      <c r="Z535" s="153" t="str">
        <f t="shared" si="69"/>
        <v>N/A</v>
      </c>
      <c r="AA535" s="70" t="str">
        <f>IFERROR(VLOOKUP('Input 1 - Schedule 1'!N482,'Input 1 - Schedule 1'!$I$7:$L$1009,4,FALSE),"")</f>
        <v/>
      </c>
      <c r="AB535" s="70"/>
      <c r="AS535" s="84" t="s">
        <v>20</v>
      </c>
    </row>
    <row r="536" spans="1:45" x14ac:dyDescent="0.3">
      <c r="A536" s="93">
        <f t="shared" si="74"/>
        <v>474</v>
      </c>
      <c r="B536" s="145">
        <f>'Input 2 - Inventory'!C481</f>
        <v>0</v>
      </c>
      <c r="C536" s="146">
        <f>'Input 1 - Schedule 1'!G483</f>
        <v>0</v>
      </c>
      <c r="D536" s="146" t="str">
        <f>IF(OR(LEFT(E536,5)= "Asset",LEFT(E536,5)="Other"),"N/A",'Input 1 - Schedule 1'!G483 &amp; " (Ins/Bank)")</f>
        <v>0 (Ins/Bank)</v>
      </c>
      <c r="E536" s="147">
        <f>'Input 2 - Inventory'!F481</f>
        <v>0</v>
      </c>
      <c r="F536" s="148" t="str">
        <f>'Input 2 - Inventory'!W481</f>
        <v/>
      </c>
      <c r="G536" s="148">
        <f>'Input 2 - Inventory'!R481</f>
        <v>0</v>
      </c>
      <c r="H536" s="148">
        <f>'Input 2 - Inventory'!AH481</f>
        <v>0</v>
      </c>
      <c r="I536" s="149">
        <f>'Input 2 - Inventory'!L481</f>
        <v>0</v>
      </c>
      <c r="J536" s="150">
        <f>'Input 2 - Inventory'!AB481</f>
        <v>0</v>
      </c>
      <c r="K536" s="147" t="str" cm="1">
        <f t="array" ref="K536">IFERROR(INDEX($C$9:$C$54,MATCH($E536,$A$9:$A$54,0),0),"N/A")</f>
        <v>N/A</v>
      </c>
      <c r="L536" s="151" t="str" cm="1">
        <f t="array" ref="L536">IFERROR(INDEX($D$9:$D$54,MATCH($E536,$A$9:$A$54,0),0),"N/A")</f>
        <v>N/A</v>
      </c>
      <c r="M536" s="152" t="str">
        <f t="shared" si="70"/>
        <v>N/A</v>
      </c>
      <c r="N536" s="153" t="str">
        <f t="shared" si="71"/>
        <v>N/A</v>
      </c>
      <c r="O536" s="147" t="str" cm="1">
        <f t="array" ref="O536">IFERROR(INDEX($E$9:$E$54,MATCH($E536,$A$9:$A$54,0),0),"N/A")</f>
        <v>N/A</v>
      </c>
      <c r="P536" s="151" t="str" cm="1">
        <f t="array" ref="P536">IFERROR(INDEX($F$9:$F$54,MATCH($E536,$A$9:$A$54,0),0),"N/A")</f>
        <v>N/A</v>
      </c>
      <c r="Q536" s="152" t="str">
        <f t="shared" si="72"/>
        <v>N/A</v>
      </c>
      <c r="R536" s="153" t="str">
        <f t="shared" si="73"/>
        <v>N/A</v>
      </c>
      <c r="S536" s="147" t="str" cm="1">
        <f t="array" ref="S536">IFERROR(INDEX($G$9:$G$54,MATCH($E536,$A$9:$A$54,0),0),"N/A")</f>
        <v>N/A</v>
      </c>
      <c r="T536" s="151" t="str" cm="1">
        <f t="array" ref="T536">IFERROR(INDEX($H$9:$H$54,MATCH($E536,$A$9:$A$54,0),0),"N/A")</f>
        <v>N/A</v>
      </c>
      <c r="U536" s="152" t="str">
        <f t="shared" si="66"/>
        <v>N/A</v>
      </c>
      <c r="V536" s="153" t="str">
        <f t="shared" si="67"/>
        <v>N/A</v>
      </c>
      <c r="W536" s="147" t="str" cm="1">
        <f t="array" ref="W536">IFERROR(INDEX($I$9:$I$54,MATCH($E536,$A$9:$A$54,0),0),"N/A")</f>
        <v>N/A</v>
      </c>
      <c r="X536" s="147" t="str" cm="1">
        <f t="array" ref="X536">IFERROR(INDEX($J$9:$J$54,MATCH($E536,$A$9:$A$54,0),0),"N/A")</f>
        <v>N/A</v>
      </c>
      <c r="Y536" s="152" t="str">
        <f t="shared" si="68"/>
        <v>N/A</v>
      </c>
      <c r="Z536" s="153" t="str">
        <f t="shared" si="69"/>
        <v>N/A</v>
      </c>
      <c r="AA536" s="70" t="str">
        <f>IFERROR(VLOOKUP('Input 1 - Schedule 1'!N483,'Input 1 - Schedule 1'!$I$7:$L$1009,4,FALSE),"")</f>
        <v/>
      </c>
      <c r="AB536" s="70"/>
      <c r="AS536" s="84" t="s">
        <v>20</v>
      </c>
    </row>
    <row r="537" spans="1:45" x14ac:dyDescent="0.3">
      <c r="A537" s="93">
        <f t="shared" si="74"/>
        <v>475</v>
      </c>
      <c r="B537" s="145">
        <f>'Input 2 - Inventory'!C482</f>
        <v>0</v>
      </c>
      <c r="C537" s="146">
        <f>'Input 1 - Schedule 1'!G484</f>
        <v>0</v>
      </c>
      <c r="D537" s="146" t="str">
        <f>IF(OR(LEFT(E537,5)= "Asset",LEFT(E537,5)="Other"),"N/A",'Input 1 - Schedule 1'!G484 &amp; " (Ins/Bank)")</f>
        <v>0 (Ins/Bank)</v>
      </c>
      <c r="E537" s="147">
        <f>'Input 2 - Inventory'!F482</f>
        <v>0</v>
      </c>
      <c r="F537" s="148" t="str">
        <f>'Input 2 - Inventory'!W482</f>
        <v/>
      </c>
      <c r="G537" s="148">
        <f>'Input 2 - Inventory'!R482</f>
        <v>0</v>
      </c>
      <c r="H537" s="148">
        <f>'Input 2 - Inventory'!AH482</f>
        <v>0</v>
      </c>
      <c r="I537" s="149">
        <f>'Input 2 - Inventory'!L482</f>
        <v>0</v>
      </c>
      <c r="J537" s="150">
        <f>'Input 2 - Inventory'!AB482</f>
        <v>0</v>
      </c>
      <c r="K537" s="147" t="str" cm="1">
        <f t="array" ref="K537">IFERROR(INDEX($C$9:$C$54,MATCH($E537,$A$9:$A$54,0),0),"N/A")</f>
        <v>N/A</v>
      </c>
      <c r="L537" s="151" t="str" cm="1">
        <f t="array" ref="L537">IFERROR(INDEX($D$9:$D$54,MATCH($E537,$A$9:$A$54,0),0),"N/A")</f>
        <v>N/A</v>
      </c>
      <c r="M537" s="152" t="str">
        <f t="shared" si="70"/>
        <v>N/A</v>
      </c>
      <c r="N537" s="153" t="str">
        <f t="shared" si="71"/>
        <v>N/A</v>
      </c>
      <c r="O537" s="147" t="str" cm="1">
        <f t="array" ref="O537">IFERROR(INDEX($E$9:$E$54,MATCH($E537,$A$9:$A$54,0),0),"N/A")</f>
        <v>N/A</v>
      </c>
      <c r="P537" s="151" t="str" cm="1">
        <f t="array" ref="P537">IFERROR(INDEX($F$9:$F$54,MATCH($E537,$A$9:$A$54,0),0),"N/A")</f>
        <v>N/A</v>
      </c>
      <c r="Q537" s="152" t="str">
        <f t="shared" si="72"/>
        <v>N/A</v>
      </c>
      <c r="R537" s="153" t="str">
        <f t="shared" si="73"/>
        <v>N/A</v>
      </c>
      <c r="S537" s="147" t="str" cm="1">
        <f t="array" ref="S537">IFERROR(INDEX($G$9:$G$54,MATCH($E537,$A$9:$A$54,0),0),"N/A")</f>
        <v>N/A</v>
      </c>
      <c r="T537" s="151" t="str" cm="1">
        <f t="array" ref="T537">IFERROR(INDEX($H$9:$H$54,MATCH($E537,$A$9:$A$54,0),0),"N/A")</f>
        <v>N/A</v>
      </c>
      <c r="U537" s="152" t="str">
        <f t="shared" si="66"/>
        <v>N/A</v>
      </c>
      <c r="V537" s="153" t="str">
        <f t="shared" si="67"/>
        <v>N/A</v>
      </c>
      <c r="W537" s="147" t="str" cm="1">
        <f t="array" ref="W537">IFERROR(INDEX($I$9:$I$54,MATCH($E537,$A$9:$A$54,0),0),"N/A")</f>
        <v>N/A</v>
      </c>
      <c r="X537" s="147" t="str" cm="1">
        <f t="array" ref="X537">IFERROR(INDEX($J$9:$J$54,MATCH($E537,$A$9:$A$54,0),0),"N/A")</f>
        <v>N/A</v>
      </c>
      <c r="Y537" s="152" t="str">
        <f t="shared" si="68"/>
        <v>N/A</v>
      </c>
      <c r="Z537" s="153" t="str">
        <f t="shared" si="69"/>
        <v>N/A</v>
      </c>
      <c r="AA537" s="70" t="str">
        <f>IFERROR(VLOOKUP('Input 1 - Schedule 1'!N484,'Input 1 - Schedule 1'!$I$7:$L$1009,4,FALSE),"")</f>
        <v/>
      </c>
      <c r="AB537" s="70"/>
      <c r="AS537" s="84" t="s">
        <v>20</v>
      </c>
    </row>
    <row r="538" spans="1:45" x14ac:dyDescent="0.3">
      <c r="A538" s="93">
        <f t="shared" si="74"/>
        <v>476</v>
      </c>
      <c r="B538" s="145">
        <f>'Input 2 - Inventory'!C483</f>
        <v>0</v>
      </c>
      <c r="C538" s="146">
        <f>'Input 1 - Schedule 1'!G485</f>
        <v>0</v>
      </c>
      <c r="D538" s="146" t="str">
        <f>IF(OR(LEFT(E538,5)= "Asset",LEFT(E538,5)="Other"),"N/A",'Input 1 - Schedule 1'!G485 &amp; " (Ins/Bank)")</f>
        <v>0 (Ins/Bank)</v>
      </c>
      <c r="E538" s="147">
        <f>'Input 2 - Inventory'!F483</f>
        <v>0</v>
      </c>
      <c r="F538" s="148" t="str">
        <f>'Input 2 - Inventory'!W483</f>
        <v/>
      </c>
      <c r="G538" s="148">
        <f>'Input 2 - Inventory'!R483</f>
        <v>0</v>
      </c>
      <c r="H538" s="148">
        <f>'Input 2 - Inventory'!AH483</f>
        <v>0</v>
      </c>
      <c r="I538" s="149">
        <f>'Input 2 - Inventory'!L483</f>
        <v>0</v>
      </c>
      <c r="J538" s="150">
        <f>'Input 2 - Inventory'!AB483</f>
        <v>0</v>
      </c>
      <c r="K538" s="147" t="str" cm="1">
        <f t="array" ref="K538">IFERROR(INDEX($C$9:$C$54,MATCH($E538,$A$9:$A$54,0),0),"N/A")</f>
        <v>N/A</v>
      </c>
      <c r="L538" s="151" t="str" cm="1">
        <f t="array" ref="L538">IFERROR(INDEX($D$9:$D$54,MATCH($E538,$A$9:$A$54,0),0),"N/A")</f>
        <v>N/A</v>
      </c>
      <c r="M538" s="152" t="str">
        <f t="shared" si="70"/>
        <v>N/A</v>
      </c>
      <c r="N538" s="153" t="str">
        <f t="shared" si="71"/>
        <v>N/A</v>
      </c>
      <c r="O538" s="147" t="str" cm="1">
        <f t="array" ref="O538">IFERROR(INDEX($E$9:$E$54,MATCH($E538,$A$9:$A$54,0),0),"N/A")</f>
        <v>N/A</v>
      </c>
      <c r="P538" s="151" t="str" cm="1">
        <f t="array" ref="P538">IFERROR(INDEX($F$9:$F$54,MATCH($E538,$A$9:$A$54,0),0),"N/A")</f>
        <v>N/A</v>
      </c>
      <c r="Q538" s="152" t="str">
        <f t="shared" si="72"/>
        <v>N/A</v>
      </c>
      <c r="R538" s="153" t="str">
        <f t="shared" si="73"/>
        <v>N/A</v>
      </c>
      <c r="S538" s="147" t="str" cm="1">
        <f t="array" ref="S538">IFERROR(INDEX($G$9:$G$54,MATCH($E538,$A$9:$A$54,0),0),"N/A")</f>
        <v>N/A</v>
      </c>
      <c r="T538" s="151" t="str" cm="1">
        <f t="array" ref="T538">IFERROR(INDEX($H$9:$H$54,MATCH($E538,$A$9:$A$54,0),0),"N/A")</f>
        <v>N/A</v>
      </c>
      <c r="U538" s="152" t="str">
        <f t="shared" si="66"/>
        <v>N/A</v>
      </c>
      <c r="V538" s="153" t="str">
        <f t="shared" si="67"/>
        <v>N/A</v>
      </c>
      <c r="W538" s="147" t="str" cm="1">
        <f t="array" ref="W538">IFERROR(INDEX($I$9:$I$54,MATCH($E538,$A$9:$A$54,0),0),"N/A")</f>
        <v>N/A</v>
      </c>
      <c r="X538" s="147" t="str" cm="1">
        <f t="array" ref="X538">IFERROR(INDEX($J$9:$J$54,MATCH($E538,$A$9:$A$54,0),0),"N/A")</f>
        <v>N/A</v>
      </c>
      <c r="Y538" s="152" t="str">
        <f t="shared" si="68"/>
        <v>N/A</v>
      </c>
      <c r="Z538" s="153" t="str">
        <f t="shared" si="69"/>
        <v>N/A</v>
      </c>
      <c r="AA538" s="70" t="str">
        <f>IFERROR(VLOOKUP('Input 1 - Schedule 1'!N485,'Input 1 - Schedule 1'!$I$7:$L$1009,4,FALSE),"")</f>
        <v/>
      </c>
      <c r="AB538" s="70"/>
      <c r="AS538" s="84" t="s">
        <v>20</v>
      </c>
    </row>
    <row r="539" spans="1:45" x14ac:dyDescent="0.3">
      <c r="A539" s="93">
        <f t="shared" si="74"/>
        <v>477</v>
      </c>
      <c r="B539" s="145">
        <f>'Input 2 - Inventory'!C484</f>
        <v>0</v>
      </c>
      <c r="C539" s="146">
        <f>'Input 1 - Schedule 1'!G486</f>
        <v>0</v>
      </c>
      <c r="D539" s="146" t="str">
        <f>IF(OR(LEFT(E539,5)= "Asset",LEFT(E539,5)="Other"),"N/A",'Input 1 - Schedule 1'!G486 &amp; " (Ins/Bank)")</f>
        <v>0 (Ins/Bank)</v>
      </c>
      <c r="E539" s="147">
        <f>'Input 2 - Inventory'!F484</f>
        <v>0</v>
      </c>
      <c r="F539" s="148" t="str">
        <f>'Input 2 - Inventory'!W484</f>
        <v/>
      </c>
      <c r="G539" s="148">
        <f>'Input 2 - Inventory'!R484</f>
        <v>0</v>
      </c>
      <c r="H539" s="148">
        <f>'Input 2 - Inventory'!AH484</f>
        <v>0</v>
      </c>
      <c r="I539" s="149">
        <f>'Input 2 - Inventory'!L484</f>
        <v>0</v>
      </c>
      <c r="J539" s="150">
        <f>'Input 2 - Inventory'!AB484</f>
        <v>0</v>
      </c>
      <c r="K539" s="147" t="str" cm="1">
        <f t="array" ref="K539">IFERROR(INDEX($C$9:$C$54,MATCH($E539,$A$9:$A$54,0),0),"N/A")</f>
        <v>N/A</v>
      </c>
      <c r="L539" s="151" t="str" cm="1">
        <f t="array" ref="L539">IFERROR(INDEX($D$9:$D$54,MATCH($E539,$A$9:$A$54,0),0),"N/A")</f>
        <v>N/A</v>
      </c>
      <c r="M539" s="152" t="str">
        <f t="shared" si="70"/>
        <v>N/A</v>
      </c>
      <c r="N539" s="153" t="str">
        <f t="shared" si="71"/>
        <v>N/A</v>
      </c>
      <c r="O539" s="147" t="str" cm="1">
        <f t="array" ref="O539">IFERROR(INDEX($E$9:$E$54,MATCH($E539,$A$9:$A$54,0),0),"N/A")</f>
        <v>N/A</v>
      </c>
      <c r="P539" s="151" t="str" cm="1">
        <f t="array" ref="P539">IFERROR(INDEX($F$9:$F$54,MATCH($E539,$A$9:$A$54,0),0),"N/A")</f>
        <v>N/A</v>
      </c>
      <c r="Q539" s="152" t="str">
        <f t="shared" si="72"/>
        <v>N/A</v>
      </c>
      <c r="R539" s="153" t="str">
        <f t="shared" si="73"/>
        <v>N/A</v>
      </c>
      <c r="S539" s="147" t="str" cm="1">
        <f t="array" ref="S539">IFERROR(INDEX($G$9:$G$54,MATCH($E539,$A$9:$A$54,0),0),"N/A")</f>
        <v>N/A</v>
      </c>
      <c r="T539" s="151" t="str" cm="1">
        <f t="array" ref="T539">IFERROR(INDEX($H$9:$H$54,MATCH($E539,$A$9:$A$54,0),0),"N/A")</f>
        <v>N/A</v>
      </c>
      <c r="U539" s="152" t="str">
        <f t="shared" si="66"/>
        <v>N/A</v>
      </c>
      <c r="V539" s="153" t="str">
        <f t="shared" si="67"/>
        <v>N/A</v>
      </c>
      <c r="W539" s="147" t="str" cm="1">
        <f t="array" ref="W539">IFERROR(INDEX($I$9:$I$54,MATCH($E539,$A$9:$A$54,0),0),"N/A")</f>
        <v>N/A</v>
      </c>
      <c r="X539" s="147" t="str" cm="1">
        <f t="array" ref="X539">IFERROR(INDEX($J$9:$J$54,MATCH($E539,$A$9:$A$54,0),0),"N/A")</f>
        <v>N/A</v>
      </c>
      <c r="Y539" s="152" t="str">
        <f t="shared" si="68"/>
        <v>N/A</v>
      </c>
      <c r="Z539" s="153" t="str">
        <f t="shared" si="69"/>
        <v>N/A</v>
      </c>
      <c r="AA539" s="70" t="str">
        <f>IFERROR(VLOOKUP('Input 1 - Schedule 1'!N486,'Input 1 - Schedule 1'!$I$7:$L$1009,4,FALSE),"")</f>
        <v/>
      </c>
      <c r="AB539" s="70"/>
      <c r="AS539" s="84" t="s">
        <v>20</v>
      </c>
    </row>
    <row r="540" spans="1:45" x14ac:dyDescent="0.3">
      <c r="A540" s="93">
        <f t="shared" si="74"/>
        <v>478</v>
      </c>
      <c r="B540" s="145">
        <f>'Input 2 - Inventory'!C485</f>
        <v>0</v>
      </c>
      <c r="C540" s="146">
        <f>'Input 1 - Schedule 1'!G487</f>
        <v>0</v>
      </c>
      <c r="D540" s="146" t="str">
        <f>IF(OR(LEFT(E540,5)= "Asset",LEFT(E540,5)="Other"),"N/A",'Input 1 - Schedule 1'!G487 &amp; " (Ins/Bank)")</f>
        <v>0 (Ins/Bank)</v>
      </c>
      <c r="E540" s="147">
        <f>'Input 2 - Inventory'!F485</f>
        <v>0</v>
      </c>
      <c r="F540" s="148" t="str">
        <f>'Input 2 - Inventory'!W485</f>
        <v/>
      </c>
      <c r="G540" s="148">
        <f>'Input 2 - Inventory'!R485</f>
        <v>0</v>
      </c>
      <c r="H540" s="148">
        <f>'Input 2 - Inventory'!AH485</f>
        <v>0</v>
      </c>
      <c r="I540" s="149">
        <f>'Input 2 - Inventory'!L485</f>
        <v>0</v>
      </c>
      <c r="J540" s="150">
        <f>'Input 2 - Inventory'!AB485</f>
        <v>0</v>
      </c>
      <c r="K540" s="147" t="str" cm="1">
        <f t="array" ref="K540">IFERROR(INDEX($C$9:$C$54,MATCH($E540,$A$9:$A$54,0),0),"N/A")</f>
        <v>N/A</v>
      </c>
      <c r="L540" s="151" t="str" cm="1">
        <f t="array" ref="L540">IFERROR(INDEX($D$9:$D$54,MATCH($E540,$A$9:$A$54,0),0),"N/A")</f>
        <v>N/A</v>
      </c>
      <c r="M540" s="152" t="str">
        <f t="shared" si="70"/>
        <v>N/A</v>
      </c>
      <c r="N540" s="153" t="str">
        <f t="shared" si="71"/>
        <v>N/A</v>
      </c>
      <c r="O540" s="147" t="str" cm="1">
        <f t="array" ref="O540">IFERROR(INDEX($E$9:$E$54,MATCH($E540,$A$9:$A$54,0),0),"N/A")</f>
        <v>N/A</v>
      </c>
      <c r="P540" s="151" t="str" cm="1">
        <f t="array" ref="P540">IFERROR(INDEX($F$9:$F$54,MATCH($E540,$A$9:$A$54,0),0),"N/A")</f>
        <v>N/A</v>
      </c>
      <c r="Q540" s="152" t="str">
        <f t="shared" si="72"/>
        <v>N/A</v>
      </c>
      <c r="R540" s="153" t="str">
        <f t="shared" si="73"/>
        <v>N/A</v>
      </c>
      <c r="S540" s="147" t="str" cm="1">
        <f t="array" ref="S540">IFERROR(INDEX($G$9:$G$54,MATCH($E540,$A$9:$A$54,0),0),"N/A")</f>
        <v>N/A</v>
      </c>
      <c r="T540" s="151" t="str" cm="1">
        <f t="array" ref="T540">IFERROR(INDEX($H$9:$H$54,MATCH($E540,$A$9:$A$54,0),0),"N/A")</f>
        <v>N/A</v>
      </c>
      <c r="U540" s="152" t="str">
        <f t="shared" si="66"/>
        <v>N/A</v>
      </c>
      <c r="V540" s="153" t="str">
        <f t="shared" si="67"/>
        <v>N/A</v>
      </c>
      <c r="W540" s="147" t="str" cm="1">
        <f t="array" ref="W540">IFERROR(INDEX($I$9:$I$54,MATCH($E540,$A$9:$A$54,0),0),"N/A")</f>
        <v>N/A</v>
      </c>
      <c r="X540" s="147" t="str" cm="1">
        <f t="array" ref="X540">IFERROR(INDEX($J$9:$J$54,MATCH($E540,$A$9:$A$54,0),0),"N/A")</f>
        <v>N/A</v>
      </c>
      <c r="Y540" s="152" t="str">
        <f t="shared" si="68"/>
        <v>N/A</v>
      </c>
      <c r="Z540" s="153" t="str">
        <f t="shared" si="69"/>
        <v>N/A</v>
      </c>
      <c r="AA540" s="70" t="str">
        <f>IFERROR(VLOOKUP('Input 1 - Schedule 1'!N487,'Input 1 - Schedule 1'!$I$7:$L$1009,4,FALSE),"")</f>
        <v/>
      </c>
      <c r="AB540" s="70"/>
      <c r="AS540" s="84" t="s">
        <v>20</v>
      </c>
    </row>
    <row r="541" spans="1:45" x14ac:dyDescent="0.3">
      <c r="A541" s="93">
        <f t="shared" si="74"/>
        <v>479</v>
      </c>
      <c r="B541" s="145">
        <f>'Input 2 - Inventory'!C486</f>
        <v>0</v>
      </c>
      <c r="C541" s="146">
        <f>'Input 1 - Schedule 1'!G488</f>
        <v>0</v>
      </c>
      <c r="D541" s="146" t="str">
        <f>IF(OR(LEFT(E541,5)= "Asset",LEFT(E541,5)="Other"),"N/A",'Input 1 - Schedule 1'!G488 &amp; " (Ins/Bank)")</f>
        <v>0 (Ins/Bank)</v>
      </c>
      <c r="E541" s="147">
        <f>'Input 2 - Inventory'!F486</f>
        <v>0</v>
      </c>
      <c r="F541" s="148" t="str">
        <f>'Input 2 - Inventory'!W486</f>
        <v/>
      </c>
      <c r="G541" s="148">
        <f>'Input 2 - Inventory'!R486</f>
        <v>0</v>
      </c>
      <c r="H541" s="148">
        <f>'Input 2 - Inventory'!AH486</f>
        <v>0</v>
      </c>
      <c r="I541" s="149">
        <f>'Input 2 - Inventory'!L486</f>
        <v>0</v>
      </c>
      <c r="J541" s="150">
        <f>'Input 2 - Inventory'!AB486</f>
        <v>0</v>
      </c>
      <c r="K541" s="147" t="str" cm="1">
        <f t="array" ref="K541">IFERROR(INDEX($C$9:$C$54,MATCH($E541,$A$9:$A$54,0),0),"N/A")</f>
        <v>N/A</v>
      </c>
      <c r="L541" s="151" t="str" cm="1">
        <f t="array" ref="L541">IFERROR(INDEX($D$9:$D$54,MATCH($E541,$A$9:$A$54,0),0),"N/A")</f>
        <v>N/A</v>
      </c>
      <c r="M541" s="152" t="str">
        <f t="shared" si="70"/>
        <v>N/A</v>
      </c>
      <c r="N541" s="153" t="str">
        <f t="shared" si="71"/>
        <v>N/A</v>
      </c>
      <c r="O541" s="147" t="str" cm="1">
        <f t="array" ref="O541">IFERROR(INDEX($E$9:$E$54,MATCH($E541,$A$9:$A$54,0),0),"N/A")</f>
        <v>N/A</v>
      </c>
      <c r="P541" s="151" t="str" cm="1">
        <f t="array" ref="P541">IFERROR(INDEX($F$9:$F$54,MATCH($E541,$A$9:$A$54,0),0),"N/A")</f>
        <v>N/A</v>
      </c>
      <c r="Q541" s="152" t="str">
        <f t="shared" si="72"/>
        <v>N/A</v>
      </c>
      <c r="R541" s="153" t="str">
        <f t="shared" si="73"/>
        <v>N/A</v>
      </c>
      <c r="S541" s="147" t="str" cm="1">
        <f t="array" ref="S541">IFERROR(INDEX($G$9:$G$54,MATCH($E541,$A$9:$A$54,0),0),"N/A")</f>
        <v>N/A</v>
      </c>
      <c r="T541" s="151" t="str" cm="1">
        <f t="array" ref="T541">IFERROR(INDEX($H$9:$H$54,MATCH($E541,$A$9:$A$54,0),0),"N/A")</f>
        <v>N/A</v>
      </c>
      <c r="U541" s="152" t="str">
        <f t="shared" si="66"/>
        <v>N/A</v>
      </c>
      <c r="V541" s="153" t="str">
        <f t="shared" si="67"/>
        <v>N/A</v>
      </c>
      <c r="W541" s="147" t="str" cm="1">
        <f t="array" ref="W541">IFERROR(INDEX($I$9:$I$54,MATCH($E541,$A$9:$A$54,0),0),"N/A")</f>
        <v>N/A</v>
      </c>
      <c r="X541" s="147" t="str" cm="1">
        <f t="array" ref="X541">IFERROR(INDEX($J$9:$J$54,MATCH($E541,$A$9:$A$54,0),0),"N/A")</f>
        <v>N/A</v>
      </c>
      <c r="Y541" s="152" t="str">
        <f t="shared" si="68"/>
        <v>N/A</v>
      </c>
      <c r="Z541" s="153" t="str">
        <f t="shared" si="69"/>
        <v>N/A</v>
      </c>
      <c r="AA541" s="70" t="str">
        <f>IFERROR(VLOOKUP('Input 1 - Schedule 1'!N488,'Input 1 - Schedule 1'!$I$7:$L$1009,4,FALSE),"")</f>
        <v/>
      </c>
      <c r="AB541" s="70"/>
      <c r="AS541" s="84" t="s">
        <v>20</v>
      </c>
    </row>
    <row r="542" spans="1:45" x14ac:dyDescent="0.3">
      <c r="A542" s="93">
        <f t="shared" si="74"/>
        <v>480</v>
      </c>
      <c r="B542" s="145">
        <f>'Input 2 - Inventory'!C487</f>
        <v>0</v>
      </c>
      <c r="C542" s="146">
        <f>'Input 1 - Schedule 1'!G489</f>
        <v>0</v>
      </c>
      <c r="D542" s="146" t="str">
        <f>IF(OR(LEFT(E542,5)= "Asset",LEFT(E542,5)="Other"),"N/A",'Input 1 - Schedule 1'!G489 &amp; " (Ins/Bank)")</f>
        <v>0 (Ins/Bank)</v>
      </c>
      <c r="E542" s="147">
        <f>'Input 2 - Inventory'!F487</f>
        <v>0</v>
      </c>
      <c r="F542" s="148" t="str">
        <f>'Input 2 - Inventory'!W487</f>
        <v/>
      </c>
      <c r="G542" s="148">
        <f>'Input 2 - Inventory'!R487</f>
        <v>0</v>
      </c>
      <c r="H542" s="148">
        <f>'Input 2 - Inventory'!AH487</f>
        <v>0</v>
      </c>
      <c r="I542" s="149">
        <f>'Input 2 - Inventory'!L487</f>
        <v>0</v>
      </c>
      <c r="J542" s="150">
        <f>'Input 2 - Inventory'!AB487</f>
        <v>0</v>
      </c>
      <c r="K542" s="147" t="str" cm="1">
        <f t="array" ref="K542">IFERROR(INDEX($C$9:$C$54,MATCH($E542,$A$9:$A$54,0),0),"N/A")</f>
        <v>N/A</v>
      </c>
      <c r="L542" s="151" t="str" cm="1">
        <f t="array" ref="L542">IFERROR(INDEX($D$9:$D$54,MATCH($E542,$A$9:$A$54,0),0),"N/A")</f>
        <v>N/A</v>
      </c>
      <c r="M542" s="152" t="str">
        <f t="shared" si="70"/>
        <v>N/A</v>
      </c>
      <c r="N542" s="153" t="str">
        <f t="shared" si="71"/>
        <v>N/A</v>
      </c>
      <c r="O542" s="147" t="str" cm="1">
        <f t="array" ref="O542">IFERROR(INDEX($E$9:$E$54,MATCH($E542,$A$9:$A$54,0),0),"N/A")</f>
        <v>N/A</v>
      </c>
      <c r="P542" s="151" t="str" cm="1">
        <f t="array" ref="P542">IFERROR(INDEX($F$9:$F$54,MATCH($E542,$A$9:$A$54,0),0),"N/A")</f>
        <v>N/A</v>
      </c>
      <c r="Q542" s="152" t="str">
        <f t="shared" si="72"/>
        <v>N/A</v>
      </c>
      <c r="R542" s="153" t="str">
        <f t="shared" si="73"/>
        <v>N/A</v>
      </c>
      <c r="S542" s="147" t="str" cm="1">
        <f t="array" ref="S542">IFERROR(INDEX($G$9:$G$54,MATCH($E542,$A$9:$A$54,0),0),"N/A")</f>
        <v>N/A</v>
      </c>
      <c r="T542" s="151" t="str" cm="1">
        <f t="array" ref="T542">IFERROR(INDEX($H$9:$H$54,MATCH($E542,$A$9:$A$54,0),0),"N/A")</f>
        <v>N/A</v>
      </c>
      <c r="U542" s="152" t="str">
        <f t="shared" si="66"/>
        <v>N/A</v>
      </c>
      <c r="V542" s="153" t="str">
        <f t="shared" si="67"/>
        <v>N/A</v>
      </c>
      <c r="W542" s="147" t="str" cm="1">
        <f t="array" ref="W542">IFERROR(INDEX($I$9:$I$54,MATCH($E542,$A$9:$A$54,0),0),"N/A")</f>
        <v>N/A</v>
      </c>
      <c r="X542" s="147" t="str" cm="1">
        <f t="array" ref="X542">IFERROR(INDEX($J$9:$J$54,MATCH($E542,$A$9:$A$54,0),0),"N/A")</f>
        <v>N/A</v>
      </c>
      <c r="Y542" s="152" t="str">
        <f t="shared" si="68"/>
        <v>N/A</v>
      </c>
      <c r="Z542" s="153" t="str">
        <f t="shared" si="69"/>
        <v>N/A</v>
      </c>
      <c r="AA542" s="70" t="str">
        <f>IFERROR(VLOOKUP('Input 1 - Schedule 1'!N489,'Input 1 - Schedule 1'!$I$7:$L$1009,4,FALSE),"")</f>
        <v/>
      </c>
      <c r="AB542" s="70"/>
      <c r="AS542" s="84" t="s">
        <v>20</v>
      </c>
    </row>
    <row r="543" spans="1:45" x14ac:dyDescent="0.3">
      <c r="A543" s="93">
        <f t="shared" si="74"/>
        <v>481</v>
      </c>
      <c r="B543" s="145">
        <f>'Input 2 - Inventory'!C488</f>
        <v>0</v>
      </c>
      <c r="C543" s="146">
        <f>'Input 1 - Schedule 1'!G490</f>
        <v>0</v>
      </c>
      <c r="D543" s="146" t="str">
        <f>IF(OR(LEFT(E543,5)= "Asset",LEFT(E543,5)="Other"),"N/A",'Input 1 - Schedule 1'!G490 &amp; " (Ins/Bank)")</f>
        <v>0 (Ins/Bank)</v>
      </c>
      <c r="E543" s="147">
        <f>'Input 2 - Inventory'!F488</f>
        <v>0</v>
      </c>
      <c r="F543" s="148" t="str">
        <f>'Input 2 - Inventory'!W488</f>
        <v/>
      </c>
      <c r="G543" s="148">
        <f>'Input 2 - Inventory'!R488</f>
        <v>0</v>
      </c>
      <c r="H543" s="148">
        <f>'Input 2 - Inventory'!AH488</f>
        <v>0</v>
      </c>
      <c r="I543" s="149">
        <f>'Input 2 - Inventory'!L488</f>
        <v>0</v>
      </c>
      <c r="J543" s="150">
        <f>'Input 2 - Inventory'!AB488</f>
        <v>0</v>
      </c>
      <c r="K543" s="147" t="str" cm="1">
        <f t="array" ref="K543">IFERROR(INDEX($C$9:$C$54,MATCH($E543,$A$9:$A$54,0),0),"N/A")</f>
        <v>N/A</v>
      </c>
      <c r="L543" s="151" t="str" cm="1">
        <f t="array" ref="L543">IFERROR(INDEX($D$9:$D$54,MATCH($E543,$A$9:$A$54,0),0),"N/A")</f>
        <v>N/A</v>
      </c>
      <c r="M543" s="152" t="str">
        <f t="shared" si="70"/>
        <v>N/A</v>
      </c>
      <c r="N543" s="153" t="str">
        <f t="shared" si="71"/>
        <v>N/A</v>
      </c>
      <c r="O543" s="147" t="str" cm="1">
        <f t="array" ref="O543">IFERROR(INDEX($E$9:$E$54,MATCH($E543,$A$9:$A$54,0),0),"N/A")</f>
        <v>N/A</v>
      </c>
      <c r="P543" s="151" t="str" cm="1">
        <f t="array" ref="P543">IFERROR(INDEX($F$9:$F$54,MATCH($E543,$A$9:$A$54,0),0),"N/A")</f>
        <v>N/A</v>
      </c>
      <c r="Q543" s="152" t="str">
        <f t="shared" si="72"/>
        <v>N/A</v>
      </c>
      <c r="R543" s="153" t="str">
        <f t="shared" si="73"/>
        <v>N/A</v>
      </c>
      <c r="S543" s="147" t="str" cm="1">
        <f t="array" ref="S543">IFERROR(INDEX($G$9:$G$54,MATCH($E543,$A$9:$A$54,0),0),"N/A")</f>
        <v>N/A</v>
      </c>
      <c r="T543" s="151" t="str" cm="1">
        <f t="array" ref="T543">IFERROR(INDEX($H$9:$H$54,MATCH($E543,$A$9:$A$54,0),0),"N/A")</f>
        <v>N/A</v>
      </c>
      <c r="U543" s="152" t="str">
        <f t="shared" si="66"/>
        <v>N/A</v>
      </c>
      <c r="V543" s="153" t="str">
        <f t="shared" si="67"/>
        <v>N/A</v>
      </c>
      <c r="W543" s="147" t="str" cm="1">
        <f t="array" ref="W543">IFERROR(INDEX($I$9:$I$54,MATCH($E543,$A$9:$A$54,0),0),"N/A")</f>
        <v>N/A</v>
      </c>
      <c r="X543" s="147" t="str" cm="1">
        <f t="array" ref="X543">IFERROR(INDEX($J$9:$J$54,MATCH($E543,$A$9:$A$54,0),0),"N/A")</f>
        <v>N/A</v>
      </c>
      <c r="Y543" s="152" t="str">
        <f t="shared" si="68"/>
        <v>N/A</v>
      </c>
      <c r="Z543" s="153" t="str">
        <f t="shared" si="69"/>
        <v>N/A</v>
      </c>
      <c r="AA543" s="70" t="str">
        <f>IFERROR(VLOOKUP('Input 1 - Schedule 1'!N490,'Input 1 - Schedule 1'!$I$7:$L$1009,4,FALSE),"")</f>
        <v/>
      </c>
      <c r="AB543" s="70"/>
      <c r="AS543" s="84" t="s">
        <v>20</v>
      </c>
    </row>
    <row r="544" spans="1:45" x14ac:dyDescent="0.3">
      <c r="A544" s="93">
        <f t="shared" si="74"/>
        <v>482</v>
      </c>
      <c r="B544" s="145">
        <f>'Input 2 - Inventory'!C489</f>
        <v>0</v>
      </c>
      <c r="C544" s="146">
        <f>'Input 1 - Schedule 1'!G491</f>
        <v>0</v>
      </c>
      <c r="D544" s="146" t="str">
        <f>IF(OR(LEFT(E544,5)= "Asset",LEFT(E544,5)="Other"),"N/A",'Input 1 - Schedule 1'!G491 &amp; " (Ins/Bank)")</f>
        <v>0 (Ins/Bank)</v>
      </c>
      <c r="E544" s="147">
        <f>'Input 2 - Inventory'!F489</f>
        <v>0</v>
      </c>
      <c r="F544" s="148" t="str">
        <f>'Input 2 - Inventory'!W489</f>
        <v/>
      </c>
      <c r="G544" s="148">
        <f>'Input 2 - Inventory'!R489</f>
        <v>0</v>
      </c>
      <c r="H544" s="148">
        <f>'Input 2 - Inventory'!AH489</f>
        <v>0</v>
      </c>
      <c r="I544" s="149">
        <f>'Input 2 - Inventory'!L489</f>
        <v>0</v>
      </c>
      <c r="J544" s="150">
        <f>'Input 2 - Inventory'!AB489</f>
        <v>0</v>
      </c>
      <c r="K544" s="147" t="str" cm="1">
        <f t="array" ref="K544">IFERROR(INDEX($C$9:$C$54,MATCH($E544,$A$9:$A$54,0),0),"N/A")</f>
        <v>N/A</v>
      </c>
      <c r="L544" s="151" t="str" cm="1">
        <f t="array" ref="L544">IFERROR(INDEX($D$9:$D$54,MATCH($E544,$A$9:$A$54,0),0),"N/A")</f>
        <v>N/A</v>
      </c>
      <c r="M544" s="152" t="str">
        <f t="shared" si="70"/>
        <v>N/A</v>
      </c>
      <c r="N544" s="153" t="str">
        <f t="shared" si="71"/>
        <v>N/A</v>
      </c>
      <c r="O544" s="147" t="str" cm="1">
        <f t="array" ref="O544">IFERROR(INDEX($E$9:$E$54,MATCH($E544,$A$9:$A$54,0),0),"N/A")</f>
        <v>N/A</v>
      </c>
      <c r="P544" s="151" t="str" cm="1">
        <f t="array" ref="P544">IFERROR(INDEX($F$9:$F$54,MATCH($E544,$A$9:$A$54,0),0),"N/A")</f>
        <v>N/A</v>
      </c>
      <c r="Q544" s="152" t="str">
        <f t="shared" si="72"/>
        <v>N/A</v>
      </c>
      <c r="R544" s="153" t="str">
        <f t="shared" si="73"/>
        <v>N/A</v>
      </c>
      <c r="S544" s="147" t="str" cm="1">
        <f t="array" ref="S544">IFERROR(INDEX($G$9:$G$54,MATCH($E544,$A$9:$A$54,0),0),"N/A")</f>
        <v>N/A</v>
      </c>
      <c r="T544" s="151" t="str" cm="1">
        <f t="array" ref="T544">IFERROR(INDEX($H$9:$H$54,MATCH($E544,$A$9:$A$54,0),0),"N/A")</f>
        <v>N/A</v>
      </c>
      <c r="U544" s="152" t="str">
        <f t="shared" si="66"/>
        <v>N/A</v>
      </c>
      <c r="V544" s="153" t="str">
        <f t="shared" si="67"/>
        <v>N/A</v>
      </c>
      <c r="W544" s="147" t="str" cm="1">
        <f t="array" ref="W544">IFERROR(INDEX($I$9:$I$54,MATCH($E544,$A$9:$A$54,0),0),"N/A")</f>
        <v>N/A</v>
      </c>
      <c r="X544" s="147" t="str" cm="1">
        <f t="array" ref="X544">IFERROR(INDEX($J$9:$J$54,MATCH($E544,$A$9:$A$54,0),0),"N/A")</f>
        <v>N/A</v>
      </c>
      <c r="Y544" s="152" t="str">
        <f t="shared" si="68"/>
        <v>N/A</v>
      </c>
      <c r="Z544" s="153" t="str">
        <f t="shared" si="69"/>
        <v>N/A</v>
      </c>
      <c r="AA544" s="70" t="str">
        <f>IFERROR(VLOOKUP('Input 1 - Schedule 1'!N491,'Input 1 - Schedule 1'!$I$7:$L$1009,4,FALSE),"")</f>
        <v/>
      </c>
      <c r="AB544" s="70"/>
      <c r="AS544" s="84" t="s">
        <v>20</v>
      </c>
    </row>
    <row r="545" spans="1:45" x14ac:dyDescent="0.3">
      <c r="A545" s="93">
        <f t="shared" si="74"/>
        <v>483</v>
      </c>
      <c r="B545" s="145">
        <f>'Input 2 - Inventory'!C490</f>
        <v>0</v>
      </c>
      <c r="C545" s="146">
        <f>'Input 1 - Schedule 1'!G492</f>
        <v>0</v>
      </c>
      <c r="D545" s="146" t="str">
        <f>IF(OR(LEFT(E545,5)= "Asset",LEFT(E545,5)="Other"),"N/A",'Input 1 - Schedule 1'!G492 &amp; " (Ins/Bank)")</f>
        <v>0 (Ins/Bank)</v>
      </c>
      <c r="E545" s="147">
        <f>'Input 2 - Inventory'!F490</f>
        <v>0</v>
      </c>
      <c r="F545" s="148" t="str">
        <f>'Input 2 - Inventory'!W490</f>
        <v/>
      </c>
      <c r="G545" s="148">
        <f>'Input 2 - Inventory'!R490</f>
        <v>0</v>
      </c>
      <c r="H545" s="148">
        <f>'Input 2 - Inventory'!AH490</f>
        <v>0</v>
      </c>
      <c r="I545" s="149">
        <f>'Input 2 - Inventory'!L490</f>
        <v>0</v>
      </c>
      <c r="J545" s="150">
        <f>'Input 2 - Inventory'!AB490</f>
        <v>0</v>
      </c>
      <c r="K545" s="147" t="str" cm="1">
        <f t="array" ref="K545">IFERROR(INDEX($C$9:$C$54,MATCH($E545,$A$9:$A$54,0),0),"N/A")</f>
        <v>N/A</v>
      </c>
      <c r="L545" s="151" t="str" cm="1">
        <f t="array" ref="L545">IFERROR(INDEX($D$9:$D$54,MATCH($E545,$A$9:$A$54,0),0),"N/A")</f>
        <v>N/A</v>
      </c>
      <c r="M545" s="152" t="str">
        <f t="shared" si="70"/>
        <v>N/A</v>
      </c>
      <c r="N545" s="153" t="str">
        <f t="shared" si="71"/>
        <v>N/A</v>
      </c>
      <c r="O545" s="147" t="str" cm="1">
        <f t="array" ref="O545">IFERROR(INDEX($E$9:$E$54,MATCH($E545,$A$9:$A$54,0),0),"N/A")</f>
        <v>N/A</v>
      </c>
      <c r="P545" s="151" t="str" cm="1">
        <f t="array" ref="P545">IFERROR(INDEX($F$9:$F$54,MATCH($E545,$A$9:$A$54,0),0),"N/A")</f>
        <v>N/A</v>
      </c>
      <c r="Q545" s="152" t="str">
        <f t="shared" si="72"/>
        <v>N/A</v>
      </c>
      <c r="R545" s="153" t="str">
        <f t="shared" si="73"/>
        <v>N/A</v>
      </c>
      <c r="S545" s="147" t="str" cm="1">
        <f t="array" ref="S545">IFERROR(INDEX($G$9:$G$54,MATCH($E545,$A$9:$A$54,0),0),"N/A")</f>
        <v>N/A</v>
      </c>
      <c r="T545" s="151" t="str" cm="1">
        <f t="array" ref="T545">IFERROR(INDEX($H$9:$H$54,MATCH($E545,$A$9:$A$54,0),0),"N/A")</f>
        <v>N/A</v>
      </c>
      <c r="U545" s="152" t="str">
        <f t="shared" si="66"/>
        <v>N/A</v>
      </c>
      <c r="V545" s="153" t="str">
        <f t="shared" si="67"/>
        <v>N/A</v>
      </c>
      <c r="W545" s="147" t="str" cm="1">
        <f t="array" ref="W545">IFERROR(INDEX($I$9:$I$54,MATCH($E545,$A$9:$A$54,0),0),"N/A")</f>
        <v>N/A</v>
      </c>
      <c r="X545" s="147" t="str" cm="1">
        <f t="array" ref="X545">IFERROR(INDEX($J$9:$J$54,MATCH($E545,$A$9:$A$54,0),0),"N/A")</f>
        <v>N/A</v>
      </c>
      <c r="Y545" s="152" t="str">
        <f t="shared" si="68"/>
        <v>N/A</v>
      </c>
      <c r="Z545" s="153" t="str">
        <f t="shared" si="69"/>
        <v>N/A</v>
      </c>
      <c r="AA545" s="70" t="str">
        <f>IFERROR(VLOOKUP('Input 1 - Schedule 1'!N492,'Input 1 - Schedule 1'!$I$7:$L$1009,4,FALSE),"")</f>
        <v/>
      </c>
      <c r="AB545" s="70"/>
      <c r="AS545" s="84" t="s">
        <v>20</v>
      </c>
    </row>
    <row r="546" spans="1:45" x14ac:dyDescent="0.3">
      <c r="A546" s="93">
        <f t="shared" si="74"/>
        <v>484</v>
      </c>
      <c r="B546" s="145">
        <f>'Input 2 - Inventory'!C491</f>
        <v>0</v>
      </c>
      <c r="C546" s="146">
        <f>'Input 1 - Schedule 1'!G493</f>
        <v>0</v>
      </c>
      <c r="D546" s="146" t="str">
        <f>IF(OR(LEFT(E546,5)= "Asset",LEFT(E546,5)="Other"),"N/A",'Input 1 - Schedule 1'!G493 &amp; " (Ins/Bank)")</f>
        <v>0 (Ins/Bank)</v>
      </c>
      <c r="E546" s="147">
        <f>'Input 2 - Inventory'!F491</f>
        <v>0</v>
      </c>
      <c r="F546" s="148" t="str">
        <f>'Input 2 - Inventory'!W491</f>
        <v/>
      </c>
      <c r="G546" s="148">
        <f>'Input 2 - Inventory'!R491</f>
        <v>0</v>
      </c>
      <c r="H546" s="148">
        <f>'Input 2 - Inventory'!AH491</f>
        <v>0</v>
      </c>
      <c r="I546" s="149">
        <f>'Input 2 - Inventory'!L491</f>
        <v>0</v>
      </c>
      <c r="J546" s="150">
        <f>'Input 2 - Inventory'!AB491</f>
        <v>0</v>
      </c>
      <c r="K546" s="147" t="str" cm="1">
        <f t="array" ref="K546">IFERROR(INDEX($C$9:$C$54,MATCH($E546,$A$9:$A$54,0),0),"N/A")</f>
        <v>N/A</v>
      </c>
      <c r="L546" s="151" t="str" cm="1">
        <f t="array" ref="L546">IFERROR(INDEX($D$9:$D$54,MATCH($E546,$A$9:$A$54,0),0),"N/A")</f>
        <v>N/A</v>
      </c>
      <c r="M546" s="152" t="str">
        <f t="shared" si="70"/>
        <v>N/A</v>
      </c>
      <c r="N546" s="153" t="str">
        <f t="shared" si="71"/>
        <v>N/A</v>
      </c>
      <c r="O546" s="147" t="str" cm="1">
        <f t="array" ref="O546">IFERROR(INDEX($E$9:$E$54,MATCH($E546,$A$9:$A$54,0),0),"N/A")</f>
        <v>N/A</v>
      </c>
      <c r="P546" s="151" t="str" cm="1">
        <f t="array" ref="P546">IFERROR(INDEX($F$9:$F$54,MATCH($E546,$A$9:$A$54,0),0),"N/A")</f>
        <v>N/A</v>
      </c>
      <c r="Q546" s="152" t="str">
        <f t="shared" si="72"/>
        <v>N/A</v>
      </c>
      <c r="R546" s="153" t="str">
        <f t="shared" si="73"/>
        <v>N/A</v>
      </c>
      <c r="S546" s="147" t="str" cm="1">
        <f t="array" ref="S546">IFERROR(INDEX($G$9:$G$54,MATCH($E546,$A$9:$A$54,0),0),"N/A")</f>
        <v>N/A</v>
      </c>
      <c r="T546" s="151" t="str" cm="1">
        <f t="array" ref="T546">IFERROR(INDEX($H$9:$H$54,MATCH($E546,$A$9:$A$54,0),0),"N/A")</f>
        <v>N/A</v>
      </c>
      <c r="U546" s="152" t="str">
        <f t="shared" si="66"/>
        <v>N/A</v>
      </c>
      <c r="V546" s="153" t="str">
        <f t="shared" si="67"/>
        <v>N/A</v>
      </c>
      <c r="W546" s="147" t="str" cm="1">
        <f t="array" ref="W546">IFERROR(INDEX($I$9:$I$54,MATCH($E546,$A$9:$A$54,0),0),"N/A")</f>
        <v>N/A</v>
      </c>
      <c r="X546" s="147" t="str" cm="1">
        <f t="array" ref="X546">IFERROR(INDEX($J$9:$J$54,MATCH($E546,$A$9:$A$54,0),0),"N/A")</f>
        <v>N/A</v>
      </c>
      <c r="Y546" s="152" t="str">
        <f t="shared" si="68"/>
        <v>N/A</v>
      </c>
      <c r="Z546" s="153" t="str">
        <f t="shared" si="69"/>
        <v>N/A</v>
      </c>
      <c r="AA546" s="70" t="str">
        <f>IFERROR(VLOOKUP('Input 1 - Schedule 1'!N493,'Input 1 - Schedule 1'!$I$7:$L$1009,4,FALSE),"")</f>
        <v/>
      </c>
      <c r="AB546" s="70"/>
      <c r="AS546" s="84" t="s">
        <v>20</v>
      </c>
    </row>
    <row r="547" spans="1:45" x14ac:dyDescent="0.3">
      <c r="A547" s="93">
        <f t="shared" si="74"/>
        <v>485</v>
      </c>
      <c r="B547" s="145">
        <f>'Input 2 - Inventory'!C492</f>
        <v>0</v>
      </c>
      <c r="C547" s="146">
        <f>'Input 1 - Schedule 1'!G494</f>
        <v>0</v>
      </c>
      <c r="D547" s="146" t="str">
        <f>IF(OR(LEFT(E547,5)= "Asset",LEFT(E547,5)="Other"),"N/A",'Input 1 - Schedule 1'!G494 &amp; " (Ins/Bank)")</f>
        <v>0 (Ins/Bank)</v>
      </c>
      <c r="E547" s="147">
        <f>'Input 2 - Inventory'!F492</f>
        <v>0</v>
      </c>
      <c r="F547" s="148" t="str">
        <f>'Input 2 - Inventory'!W492</f>
        <v/>
      </c>
      <c r="G547" s="148">
        <f>'Input 2 - Inventory'!R492</f>
        <v>0</v>
      </c>
      <c r="H547" s="148">
        <f>'Input 2 - Inventory'!AH492</f>
        <v>0</v>
      </c>
      <c r="I547" s="149">
        <f>'Input 2 - Inventory'!L492</f>
        <v>0</v>
      </c>
      <c r="J547" s="150">
        <f>'Input 2 - Inventory'!AB492</f>
        <v>0</v>
      </c>
      <c r="K547" s="147" t="str" cm="1">
        <f t="array" ref="K547">IFERROR(INDEX($C$9:$C$54,MATCH($E547,$A$9:$A$54,0),0),"N/A")</f>
        <v>N/A</v>
      </c>
      <c r="L547" s="151" t="str" cm="1">
        <f t="array" ref="L547">IFERROR(INDEX($D$9:$D$54,MATCH($E547,$A$9:$A$54,0),0),"N/A")</f>
        <v>N/A</v>
      </c>
      <c r="M547" s="152" t="str">
        <f t="shared" si="70"/>
        <v>N/A</v>
      </c>
      <c r="N547" s="153" t="str">
        <f t="shared" si="71"/>
        <v>N/A</v>
      </c>
      <c r="O547" s="147" t="str" cm="1">
        <f t="array" ref="O547">IFERROR(INDEX($E$9:$E$54,MATCH($E547,$A$9:$A$54,0),0),"N/A")</f>
        <v>N/A</v>
      </c>
      <c r="P547" s="151" t="str" cm="1">
        <f t="array" ref="P547">IFERROR(INDEX($F$9:$F$54,MATCH($E547,$A$9:$A$54,0),0),"N/A")</f>
        <v>N/A</v>
      </c>
      <c r="Q547" s="152" t="str">
        <f t="shared" si="72"/>
        <v>N/A</v>
      </c>
      <c r="R547" s="153" t="str">
        <f t="shared" si="73"/>
        <v>N/A</v>
      </c>
      <c r="S547" s="147" t="str" cm="1">
        <f t="array" ref="S547">IFERROR(INDEX($G$9:$G$54,MATCH($E547,$A$9:$A$54,0),0),"N/A")</f>
        <v>N/A</v>
      </c>
      <c r="T547" s="151" t="str" cm="1">
        <f t="array" ref="T547">IFERROR(INDEX($H$9:$H$54,MATCH($E547,$A$9:$A$54,0),0),"N/A")</f>
        <v>N/A</v>
      </c>
      <c r="U547" s="152" t="str">
        <f t="shared" si="66"/>
        <v>N/A</v>
      </c>
      <c r="V547" s="153" t="str">
        <f t="shared" si="67"/>
        <v>N/A</v>
      </c>
      <c r="W547" s="147" t="str" cm="1">
        <f t="array" ref="W547">IFERROR(INDEX($I$9:$I$54,MATCH($E547,$A$9:$A$54,0),0),"N/A")</f>
        <v>N/A</v>
      </c>
      <c r="X547" s="147" t="str" cm="1">
        <f t="array" ref="X547">IFERROR(INDEX($J$9:$J$54,MATCH($E547,$A$9:$A$54,0),0),"N/A")</f>
        <v>N/A</v>
      </c>
      <c r="Y547" s="152" t="str">
        <f t="shared" si="68"/>
        <v>N/A</v>
      </c>
      <c r="Z547" s="153" t="str">
        <f t="shared" si="69"/>
        <v>N/A</v>
      </c>
      <c r="AA547" s="70" t="str">
        <f>IFERROR(VLOOKUP('Input 1 - Schedule 1'!N494,'Input 1 - Schedule 1'!$I$7:$L$1009,4,FALSE),"")</f>
        <v/>
      </c>
      <c r="AB547" s="70"/>
      <c r="AS547" s="84" t="s">
        <v>20</v>
      </c>
    </row>
    <row r="548" spans="1:45" x14ac:dyDescent="0.3">
      <c r="A548" s="93">
        <f t="shared" si="74"/>
        <v>486</v>
      </c>
      <c r="B548" s="145">
        <f>'Input 2 - Inventory'!C493</f>
        <v>0</v>
      </c>
      <c r="C548" s="146">
        <f>'Input 1 - Schedule 1'!G495</f>
        <v>0</v>
      </c>
      <c r="D548" s="146" t="str">
        <f>IF(OR(LEFT(E548,5)= "Asset",LEFT(E548,5)="Other"),"N/A",'Input 1 - Schedule 1'!G495 &amp; " (Ins/Bank)")</f>
        <v>0 (Ins/Bank)</v>
      </c>
      <c r="E548" s="147">
        <f>'Input 2 - Inventory'!F493</f>
        <v>0</v>
      </c>
      <c r="F548" s="148" t="str">
        <f>'Input 2 - Inventory'!W493</f>
        <v/>
      </c>
      <c r="G548" s="148">
        <f>'Input 2 - Inventory'!R493</f>
        <v>0</v>
      </c>
      <c r="H548" s="148">
        <f>'Input 2 - Inventory'!AH493</f>
        <v>0</v>
      </c>
      <c r="I548" s="149">
        <f>'Input 2 - Inventory'!L493</f>
        <v>0</v>
      </c>
      <c r="J548" s="150">
        <f>'Input 2 - Inventory'!AB493</f>
        <v>0</v>
      </c>
      <c r="K548" s="147" t="str" cm="1">
        <f t="array" ref="K548">IFERROR(INDEX($C$9:$C$54,MATCH($E548,$A$9:$A$54,0),0),"N/A")</f>
        <v>N/A</v>
      </c>
      <c r="L548" s="151" t="str" cm="1">
        <f t="array" ref="L548">IFERROR(INDEX($D$9:$D$54,MATCH($E548,$A$9:$A$54,0),0),"N/A")</f>
        <v>N/A</v>
      </c>
      <c r="M548" s="152" t="str">
        <f t="shared" si="70"/>
        <v>N/A</v>
      </c>
      <c r="N548" s="153" t="str">
        <f t="shared" si="71"/>
        <v>N/A</v>
      </c>
      <c r="O548" s="147" t="str" cm="1">
        <f t="array" ref="O548">IFERROR(INDEX($E$9:$E$54,MATCH($E548,$A$9:$A$54,0),0),"N/A")</f>
        <v>N/A</v>
      </c>
      <c r="P548" s="151" t="str" cm="1">
        <f t="array" ref="P548">IFERROR(INDEX($F$9:$F$54,MATCH($E548,$A$9:$A$54,0),0),"N/A")</f>
        <v>N/A</v>
      </c>
      <c r="Q548" s="152" t="str">
        <f t="shared" si="72"/>
        <v>N/A</v>
      </c>
      <c r="R548" s="153" t="str">
        <f t="shared" si="73"/>
        <v>N/A</v>
      </c>
      <c r="S548" s="147" t="str" cm="1">
        <f t="array" ref="S548">IFERROR(INDEX($G$9:$G$54,MATCH($E548,$A$9:$A$54,0),0),"N/A")</f>
        <v>N/A</v>
      </c>
      <c r="T548" s="151" t="str" cm="1">
        <f t="array" ref="T548">IFERROR(INDEX($H$9:$H$54,MATCH($E548,$A$9:$A$54,0),0),"N/A")</f>
        <v>N/A</v>
      </c>
      <c r="U548" s="152" t="str">
        <f t="shared" si="66"/>
        <v>N/A</v>
      </c>
      <c r="V548" s="153" t="str">
        <f t="shared" si="67"/>
        <v>N/A</v>
      </c>
      <c r="W548" s="147" t="str" cm="1">
        <f t="array" ref="W548">IFERROR(INDEX($I$9:$I$54,MATCH($E548,$A$9:$A$54,0),0),"N/A")</f>
        <v>N/A</v>
      </c>
      <c r="X548" s="147" t="str" cm="1">
        <f t="array" ref="X548">IFERROR(INDEX($J$9:$J$54,MATCH($E548,$A$9:$A$54,0),0),"N/A")</f>
        <v>N/A</v>
      </c>
      <c r="Y548" s="152" t="str">
        <f t="shared" si="68"/>
        <v>N/A</v>
      </c>
      <c r="Z548" s="153" t="str">
        <f t="shared" si="69"/>
        <v>N/A</v>
      </c>
      <c r="AA548" s="70" t="str">
        <f>IFERROR(VLOOKUP('Input 1 - Schedule 1'!N495,'Input 1 - Schedule 1'!$I$7:$L$1009,4,FALSE),"")</f>
        <v/>
      </c>
      <c r="AB548" s="70"/>
      <c r="AS548" s="84" t="s">
        <v>20</v>
      </c>
    </row>
    <row r="549" spans="1:45" x14ac:dyDescent="0.3">
      <c r="A549" s="93">
        <f t="shared" si="74"/>
        <v>487</v>
      </c>
      <c r="B549" s="145">
        <f>'Input 2 - Inventory'!C494</f>
        <v>0</v>
      </c>
      <c r="C549" s="146">
        <f>'Input 1 - Schedule 1'!G496</f>
        <v>0</v>
      </c>
      <c r="D549" s="146" t="str">
        <f>IF(OR(LEFT(E549,5)= "Asset",LEFT(E549,5)="Other"),"N/A",'Input 1 - Schedule 1'!G496 &amp; " (Ins/Bank)")</f>
        <v>0 (Ins/Bank)</v>
      </c>
      <c r="E549" s="147">
        <f>'Input 2 - Inventory'!F494</f>
        <v>0</v>
      </c>
      <c r="F549" s="148" t="str">
        <f>'Input 2 - Inventory'!W494</f>
        <v/>
      </c>
      <c r="G549" s="148">
        <f>'Input 2 - Inventory'!R494</f>
        <v>0</v>
      </c>
      <c r="H549" s="148">
        <f>'Input 2 - Inventory'!AH494</f>
        <v>0</v>
      </c>
      <c r="I549" s="149">
        <f>'Input 2 - Inventory'!L494</f>
        <v>0</v>
      </c>
      <c r="J549" s="150">
        <f>'Input 2 - Inventory'!AB494</f>
        <v>0</v>
      </c>
      <c r="K549" s="147" t="str" cm="1">
        <f t="array" ref="K549">IFERROR(INDEX($C$9:$C$54,MATCH($E549,$A$9:$A$54,0),0),"N/A")</f>
        <v>N/A</v>
      </c>
      <c r="L549" s="151" t="str" cm="1">
        <f t="array" ref="L549">IFERROR(INDEX($D$9:$D$54,MATCH($E549,$A$9:$A$54,0),0),"N/A")</f>
        <v>N/A</v>
      </c>
      <c r="M549" s="152" t="str">
        <f t="shared" si="70"/>
        <v>N/A</v>
      </c>
      <c r="N549" s="153" t="str">
        <f t="shared" si="71"/>
        <v>N/A</v>
      </c>
      <c r="O549" s="147" t="str" cm="1">
        <f t="array" ref="O549">IFERROR(INDEX($E$9:$E$54,MATCH($E549,$A$9:$A$54,0),0),"N/A")</f>
        <v>N/A</v>
      </c>
      <c r="P549" s="151" t="str" cm="1">
        <f t="array" ref="P549">IFERROR(INDEX($F$9:$F$54,MATCH($E549,$A$9:$A$54,0),0),"N/A")</f>
        <v>N/A</v>
      </c>
      <c r="Q549" s="152" t="str">
        <f t="shared" si="72"/>
        <v>N/A</v>
      </c>
      <c r="R549" s="153" t="str">
        <f t="shared" si="73"/>
        <v>N/A</v>
      </c>
      <c r="S549" s="147" t="str" cm="1">
        <f t="array" ref="S549">IFERROR(INDEX($G$9:$G$54,MATCH($E549,$A$9:$A$54,0),0),"N/A")</f>
        <v>N/A</v>
      </c>
      <c r="T549" s="151" t="str" cm="1">
        <f t="array" ref="T549">IFERROR(INDEX($H$9:$H$54,MATCH($E549,$A$9:$A$54,0),0),"N/A")</f>
        <v>N/A</v>
      </c>
      <c r="U549" s="152" t="str">
        <f t="shared" si="66"/>
        <v>N/A</v>
      </c>
      <c r="V549" s="153" t="str">
        <f t="shared" si="67"/>
        <v>N/A</v>
      </c>
      <c r="W549" s="147" t="str" cm="1">
        <f t="array" ref="W549">IFERROR(INDEX($I$9:$I$54,MATCH($E549,$A$9:$A$54,0),0),"N/A")</f>
        <v>N/A</v>
      </c>
      <c r="X549" s="147" t="str" cm="1">
        <f t="array" ref="X549">IFERROR(INDEX($J$9:$J$54,MATCH($E549,$A$9:$A$54,0),0),"N/A")</f>
        <v>N/A</v>
      </c>
      <c r="Y549" s="152" t="str">
        <f t="shared" si="68"/>
        <v>N/A</v>
      </c>
      <c r="Z549" s="153" t="str">
        <f t="shared" si="69"/>
        <v>N/A</v>
      </c>
      <c r="AA549" s="70" t="str">
        <f>IFERROR(VLOOKUP('Input 1 - Schedule 1'!N496,'Input 1 - Schedule 1'!$I$7:$L$1009,4,FALSE),"")</f>
        <v/>
      </c>
      <c r="AB549" s="70"/>
      <c r="AS549" s="84" t="s">
        <v>20</v>
      </c>
    </row>
    <row r="550" spans="1:45" x14ac:dyDescent="0.3">
      <c r="A550" s="93">
        <f t="shared" si="74"/>
        <v>488</v>
      </c>
      <c r="B550" s="145">
        <f>'Input 2 - Inventory'!C495</f>
        <v>0</v>
      </c>
      <c r="C550" s="146">
        <f>'Input 1 - Schedule 1'!G497</f>
        <v>0</v>
      </c>
      <c r="D550" s="146" t="str">
        <f>IF(OR(LEFT(E550,5)= "Asset",LEFT(E550,5)="Other"),"N/A",'Input 1 - Schedule 1'!G497 &amp; " (Ins/Bank)")</f>
        <v>0 (Ins/Bank)</v>
      </c>
      <c r="E550" s="147">
        <f>'Input 2 - Inventory'!F495</f>
        <v>0</v>
      </c>
      <c r="F550" s="148" t="str">
        <f>'Input 2 - Inventory'!W495</f>
        <v/>
      </c>
      <c r="G550" s="148">
        <f>'Input 2 - Inventory'!R495</f>
        <v>0</v>
      </c>
      <c r="H550" s="148">
        <f>'Input 2 - Inventory'!AH495</f>
        <v>0</v>
      </c>
      <c r="I550" s="149">
        <f>'Input 2 - Inventory'!L495</f>
        <v>0</v>
      </c>
      <c r="J550" s="150">
        <f>'Input 2 - Inventory'!AB495</f>
        <v>0</v>
      </c>
      <c r="K550" s="147" t="str" cm="1">
        <f t="array" ref="K550">IFERROR(INDEX($C$9:$C$54,MATCH($E550,$A$9:$A$54,0),0),"N/A")</f>
        <v>N/A</v>
      </c>
      <c r="L550" s="151" t="str" cm="1">
        <f t="array" ref="L550">IFERROR(INDEX($D$9:$D$54,MATCH($E550,$A$9:$A$54,0),0),"N/A")</f>
        <v>N/A</v>
      </c>
      <c r="M550" s="152" t="str">
        <f t="shared" si="70"/>
        <v>N/A</v>
      </c>
      <c r="N550" s="153" t="str">
        <f t="shared" si="71"/>
        <v>N/A</v>
      </c>
      <c r="O550" s="147" t="str" cm="1">
        <f t="array" ref="O550">IFERROR(INDEX($E$9:$E$54,MATCH($E550,$A$9:$A$54,0),0),"N/A")</f>
        <v>N/A</v>
      </c>
      <c r="P550" s="151" t="str" cm="1">
        <f t="array" ref="P550">IFERROR(INDEX($F$9:$F$54,MATCH($E550,$A$9:$A$54,0),0),"N/A")</f>
        <v>N/A</v>
      </c>
      <c r="Q550" s="152" t="str">
        <f t="shared" si="72"/>
        <v>N/A</v>
      </c>
      <c r="R550" s="153" t="str">
        <f t="shared" si="73"/>
        <v>N/A</v>
      </c>
      <c r="S550" s="147" t="str" cm="1">
        <f t="array" ref="S550">IFERROR(INDEX($G$9:$G$54,MATCH($E550,$A$9:$A$54,0),0),"N/A")</f>
        <v>N/A</v>
      </c>
      <c r="T550" s="151" t="str" cm="1">
        <f t="array" ref="T550">IFERROR(INDEX($H$9:$H$54,MATCH($E550,$A$9:$A$54,0),0),"N/A")</f>
        <v>N/A</v>
      </c>
      <c r="U550" s="152" t="str">
        <f t="shared" si="66"/>
        <v>N/A</v>
      </c>
      <c r="V550" s="153" t="str">
        <f t="shared" si="67"/>
        <v>N/A</v>
      </c>
      <c r="W550" s="147" t="str" cm="1">
        <f t="array" ref="W550">IFERROR(INDEX($I$9:$I$54,MATCH($E550,$A$9:$A$54,0),0),"N/A")</f>
        <v>N/A</v>
      </c>
      <c r="X550" s="147" t="str" cm="1">
        <f t="array" ref="X550">IFERROR(INDEX($J$9:$J$54,MATCH($E550,$A$9:$A$54,0),0),"N/A")</f>
        <v>N/A</v>
      </c>
      <c r="Y550" s="152" t="str">
        <f t="shared" si="68"/>
        <v>N/A</v>
      </c>
      <c r="Z550" s="153" t="str">
        <f t="shared" si="69"/>
        <v>N/A</v>
      </c>
      <c r="AA550" s="70" t="str">
        <f>IFERROR(VLOOKUP('Input 1 - Schedule 1'!N497,'Input 1 - Schedule 1'!$I$7:$L$1009,4,FALSE),"")</f>
        <v/>
      </c>
      <c r="AB550" s="70"/>
      <c r="AS550" s="84" t="s">
        <v>20</v>
      </c>
    </row>
    <row r="551" spans="1:45" x14ac:dyDescent="0.3">
      <c r="A551" s="93">
        <f t="shared" si="74"/>
        <v>489</v>
      </c>
      <c r="B551" s="145">
        <f>'Input 2 - Inventory'!C496</f>
        <v>0</v>
      </c>
      <c r="C551" s="146">
        <f>'Input 1 - Schedule 1'!G498</f>
        <v>0</v>
      </c>
      <c r="D551" s="146" t="str">
        <f>IF(OR(LEFT(E551,5)= "Asset",LEFT(E551,5)="Other"),"N/A",'Input 1 - Schedule 1'!G498 &amp; " (Ins/Bank)")</f>
        <v>0 (Ins/Bank)</v>
      </c>
      <c r="E551" s="147">
        <f>'Input 2 - Inventory'!F496</f>
        <v>0</v>
      </c>
      <c r="F551" s="148" t="str">
        <f>'Input 2 - Inventory'!W496</f>
        <v/>
      </c>
      <c r="G551" s="148">
        <f>'Input 2 - Inventory'!R496</f>
        <v>0</v>
      </c>
      <c r="H551" s="148">
        <f>'Input 2 - Inventory'!AH496</f>
        <v>0</v>
      </c>
      <c r="I551" s="149">
        <f>'Input 2 - Inventory'!L496</f>
        <v>0</v>
      </c>
      <c r="J551" s="150">
        <f>'Input 2 - Inventory'!AB496</f>
        <v>0</v>
      </c>
      <c r="K551" s="147" t="str" cm="1">
        <f t="array" ref="K551">IFERROR(INDEX($C$9:$C$54,MATCH($E551,$A$9:$A$54,0),0),"N/A")</f>
        <v>N/A</v>
      </c>
      <c r="L551" s="151" t="str" cm="1">
        <f t="array" ref="L551">IFERROR(INDEX($D$9:$D$54,MATCH($E551,$A$9:$A$54,0),0),"N/A")</f>
        <v>N/A</v>
      </c>
      <c r="M551" s="152" t="str">
        <f t="shared" si="70"/>
        <v>N/A</v>
      </c>
      <c r="N551" s="153" t="str">
        <f t="shared" si="71"/>
        <v>N/A</v>
      </c>
      <c r="O551" s="147" t="str" cm="1">
        <f t="array" ref="O551">IFERROR(INDEX($E$9:$E$54,MATCH($E551,$A$9:$A$54,0),0),"N/A")</f>
        <v>N/A</v>
      </c>
      <c r="P551" s="151" t="str" cm="1">
        <f t="array" ref="P551">IFERROR(INDEX($F$9:$F$54,MATCH($E551,$A$9:$A$54,0),0),"N/A")</f>
        <v>N/A</v>
      </c>
      <c r="Q551" s="152" t="str">
        <f t="shared" si="72"/>
        <v>N/A</v>
      </c>
      <c r="R551" s="153" t="str">
        <f t="shared" si="73"/>
        <v>N/A</v>
      </c>
      <c r="S551" s="147" t="str" cm="1">
        <f t="array" ref="S551">IFERROR(INDEX($G$9:$G$54,MATCH($E551,$A$9:$A$54,0),0),"N/A")</f>
        <v>N/A</v>
      </c>
      <c r="T551" s="151" t="str" cm="1">
        <f t="array" ref="T551">IFERROR(INDEX($H$9:$H$54,MATCH($E551,$A$9:$A$54,0),0),"N/A")</f>
        <v>N/A</v>
      </c>
      <c r="U551" s="152" t="str">
        <f t="shared" si="66"/>
        <v>N/A</v>
      </c>
      <c r="V551" s="153" t="str">
        <f t="shared" si="67"/>
        <v>N/A</v>
      </c>
      <c r="W551" s="147" t="str" cm="1">
        <f t="array" ref="W551">IFERROR(INDEX($I$9:$I$54,MATCH($E551,$A$9:$A$54,0),0),"N/A")</f>
        <v>N/A</v>
      </c>
      <c r="X551" s="147" t="str" cm="1">
        <f t="array" ref="X551">IFERROR(INDEX($J$9:$J$54,MATCH($E551,$A$9:$A$54,0),0),"N/A")</f>
        <v>N/A</v>
      </c>
      <c r="Y551" s="152" t="str">
        <f t="shared" si="68"/>
        <v>N/A</v>
      </c>
      <c r="Z551" s="153" t="str">
        <f t="shared" si="69"/>
        <v>N/A</v>
      </c>
      <c r="AA551" s="70" t="str">
        <f>IFERROR(VLOOKUP('Input 1 - Schedule 1'!N498,'Input 1 - Schedule 1'!$I$7:$L$1009,4,FALSE),"")</f>
        <v/>
      </c>
      <c r="AB551" s="70"/>
      <c r="AS551" s="84" t="s">
        <v>20</v>
      </c>
    </row>
    <row r="552" spans="1:45" x14ac:dyDescent="0.3">
      <c r="A552" s="93">
        <f t="shared" si="74"/>
        <v>490</v>
      </c>
      <c r="B552" s="145">
        <f>'Input 2 - Inventory'!C497</f>
        <v>0</v>
      </c>
      <c r="C552" s="146">
        <f>'Input 1 - Schedule 1'!G499</f>
        <v>0</v>
      </c>
      <c r="D552" s="146" t="str">
        <f>IF(OR(LEFT(E552,5)= "Asset",LEFT(E552,5)="Other"),"N/A",'Input 1 - Schedule 1'!G499 &amp; " (Ins/Bank)")</f>
        <v>0 (Ins/Bank)</v>
      </c>
      <c r="E552" s="147">
        <f>'Input 2 - Inventory'!F497</f>
        <v>0</v>
      </c>
      <c r="F552" s="148" t="str">
        <f>'Input 2 - Inventory'!W497</f>
        <v/>
      </c>
      <c r="G552" s="148">
        <f>'Input 2 - Inventory'!R497</f>
        <v>0</v>
      </c>
      <c r="H552" s="148">
        <f>'Input 2 - Inventory'!AH497</f>
        <v>0</v>
      </c>
      <c r="I552" s="149">
        <f>'Input 2 - Inventory'!L497</f>
        <v>0</v>
      </c>
      <c r="J552" s="150">
        <f>'Input 2 - Inventory'!AB497</f>
        <v>0</v>
      </c>
      <c r="K552" s="147" t="str" cm="1">
        <f t="array" ref="K552">IFERROR(INDEX($C$9:$C$54,MATCH($E552,$A$9:$A$54,0),0),"N/A")</f>
        <v>N/A</v>
      </c>
      <c r="L552" s="151" t="str" cm="1">
        <f t="array" ref="L552">IFERROR(INDEX($D$9:$D$54,MATCH($E552,$A$9:$A$54,0),0),"N/A")</f>
        <v>N/A</v>
      </c>
      <c r="M552" s="152" t="str">
        <f t="shared" si="70"/>
        <v>N/A</v>
      </c>
      <c r="N552" s="153" t="str">
        <f t="shared" si="71"/>
        <v>N/A</v>
      </c>
      <c r="O552" s="147" t="str" cm="1">
        <f t="array" ref="O552">IFERROR(INDEX($E$9:$E$54,MATCH($E552,$A$9:$A$54,0),0),"N/A")</f>
        <v>N/A</v>
      </c>
      <c r="P552" s="151" t="str" cm="1">
        <f t="array" ref="P552">IFERROR(INDEX($F$9:$F$54,MATCH($E552,$A$9:$A$54,0),0),"N/A")</f>
        <v>N/A</v>
      </c>
      <c r="Q552" s="152" t="str">
        <f t="shared" si="72"/>
        <v>N/A</v>
      </c>
      <c r="R552" s="153" t="str">
        <f t="shared" si="73"/>
        <v>N/A</v>
      </c>
      <c r="S552" s="147" t="str" cm="1">
        <f t="array" ref="S552">IFERROR(INDEX($G$9:$G$54,MATCH($E552,$A$9:$A$54,0),0),"N/A")</f>
        <v>N/A</v>
      </c>
      <c r="T552" s="151" t="str" cm="1">
        <f t="array" ref="T552">IFERROR(INDEX($H$9:$H$54,MATCH($E552,$A$9:$A$54,0),0),"N/A")</f>
        <v>N/A</v>
      </c>
      <c r="U552" s="152" t="str">
        <f t="shared" si="66"/>
        <v>N/A</v>
      </c>
      <c r="V552" s="153" t="str">
        <f t="shared" si="67"/>
        <v>N/A</v>
      </c>
      <c r="W552" s="147" t="str" cm="1">
        <f t="array" ref="W552">IFERROR(INDEX($I$9:$I$54,MATCH($E552,$A$9:$A$54,0),0),"N/A")</f>
        <v>N/A</v>
      </c>
      <c r="X552" s="147" t="str" cm="1">
        <f t="array" ref="X552">IFERROR(INDEX($J$9:$J$54,MATCH($E552,$A$9:$A$54,0),0),"N/A")</f>
        <v>N/A</v>
      </c>
      <c r="Y552" s="152" t="str">
        <f t="shared" si="68"/>
        <v>N/A</v>
      </c>
      <c r="Z552" s="153" t="str">
        <f t="shared" si="69"/>
        <v>N/A</v>
      </c>
      <c r="AA552" s="70" t="str">
        <f>IFERROR(VLOOKUP('Input 1 - Schedule 1'!N499,'Input 1 - Schedule 1'!$I$7:$L$1009,4,FALSE),"")</f>
        <v/>
      </c>
      <c r="AB552" s="70"/>
      <c r="AS552" s="84" t="s">
        <v>20</v>
      </c>
    </row>
    <row r="553" spans="1:45" x14ac:dyDescent="0.3">
      <c r="A553" s="93">
        <f t="shared" si="74"/>
        <v>491</v>
      </c>
      <c r="B553" s="145">
        <f>'Input 2 - Inventory'!C498</f>
        <v>0</v>
      </c>
      <c r="C553" s="146">
        <f>'Input 1 - Schedule 1'!G500</f>
        <v>0</v>
      </c>
      <c r="D553" s="146" t="str">
        <f>IF(OR(LEFT(E553,5)= "Asset",LEFT(E553,5)="Other"),"N/A",'Input 1 - Schedule 1'!G500 &amp; " (Ins/Bank)")</f>
        <v>0 (Ins/Bank)</v>
      </c>
      <c r="E553" s="147">
        <f>'Input 2 - Inventory'!F498</f>
        <v>0</v>
      </c>
      <c r="F553" s="148" t="str">
        <f>'Input 2 - Inventory'!W498</f>
        <v/>
      </c>
      <c r="G553" s="148">
        <f>'Input 2 - Inventory'!R498</f>
        <v>0</v>
      </c>
      <c r="H553" s="148">
        <f>'Input 2 - Inventory'!AH498</f>
        <v>0</v>
      </c>
      <c r="I553" s="149">
        <f>'Input 2 - Inventory'!L498</f>
        <v>0</v>
      </c>
      <c r="J553" s="150">
        <f>'Input 2 - Inventory'!AB498</f>
        <v>0</v>
      </c>
      <c r="K553" s="147" t="str" cm="1">
        <f t="array" ref="K553">IFERROR(INDEX($C$9:$C$54,MATCH($E553,$A$9:$A$54,0),0),"N/A")</f>
        <v>N/A</v>
      </c>
      <c r="L553" s="151" t="str" cm="1">
        <f t="array" ref="L553">IFERROR(INDEX($D$9:$D$54,MATCH($E553,$A$9:$A$54,0),0),"N/A")</f>
        <v>N/A</v>
      </c>
      <c r="M553" s="152" t="str">
        <f t="shared" si="70"/>
        <v>N/A</v>
      </c>
      <c r="N553" s="153" t="str">
        <f t="shared" si="71"/>
        <v>N/A</v>
      </c>
      <c r="O553" s="147" t="str" cm="1">
        <f t="array" ref="O553">IFERROR(INDEX($E$9:$E$54,MATCH($E553,$A$9:$A$54,0),0),"N/A")</f>
        <v>N/A</v>
      </c>
      <c r="P553" s="151" t="str" cm="1">
        <f t="array" ref="P553">IFERROR(INDEX($F$9:$F$54,MATCH($E553,$A$9:$A$54,0),0),"N/A")</f>
        <v>N/A</v>
      </c>
      <c r="Q553" s="152" t="str">
        <f t="shared" si="72"/>
        <v>N/A</v>
      </c>
      <c r="R553" s="153" t="str">
        <f t="shared" si="73"/>
        <v>N/A</v>
      </c>
      <c r="S553" s="147" t="str" cm="1">
        <f t="array" ref="S553">IFERROR(INDEX($G$9:$G$54,MATCH($E553,$A$9:$A$54,0),0),"N/A")</f>
        <v>N/A</v>
      </c>
      <c r="T553" s="151" t="str" cm="1">
        <f t="array" ref="T553">IFERROR(INDEX($H$9:$H$54,MATCH($E553,$A$9:$A$54,0),0),"N/A")</f>
        <v>N/A</v>
      </c>
      <c r="U553" s="152" t="str">
        <f t="shared" si="66"/>
        <v>N/A</v>
      </c>
      <c r="V553" s="153" t="str">
        <f t="shared" si="67"/>
        <v>N/A</v>
      </c>
      <c r="W553" s="147" t="str" cm="1">
        <f t="array" ref="W553">IFERROR(INDEX($I$9:$I$54,MATCH($E553,$A$9:$A$54,0),0),"N/A")</f>
        <v>N/A</v>
      </c>
      <c r="X553" s="147" t="str" cm="1">
        <f t="array" ref="X553">IFERROR(INDEX($J$9:$J$54,MATCH($E553,$A$9:$A$54,0),0),"N/A")</f>
        <v>N/A</v>
      </c>
      <c r="Y553" s="152" t="str">
        <f t="shared" si="68"/>
        <v>N/A</v>
      </c>
      <c r="Z553" s="153" t="str">
        <f t="shared" si="69"/>
        <v>N/A</v>
      </c>
      <c r="AA553" s="70" t="str">
        <f>IFERROR(VLOOKUP('Input 1 - Schedule 1'!N500,'Input 1 - Schedule 1'!$I$7:$L$1009,4,FALSE),"")</f>
        <v/>
      </c>
      <c r="AB553" s="70"/>
      <c r="AS553" s="84" t="s">
        <v>20</v>
      </c>
    </row>
    <row r="554" spans="1:45" x14ac:dyDescent="0.3">
      <c r="A554" s="93">
        <f t="shared" si="74"/>
        <v>492</v>
      </c>
      <c r="B554" s="145">
        <f>'Input 2 - Inventory'!C499</f>
        <v>0</v>
      </c>
      <c r="C554" s="146">
        <f>'Input 1 - Schedule 1'!G501</f>
        <v>0</v>
      </c>
      <c r="D554" s="146" t="str">
        <f>IF(OR(LEFT(E554,5)= "Asset",LEFT(E554,5)="Other"),"N/A",'Input 1 - Schedule 1'!G501 &amp; " (Ins/Bank)")</f>
        <v>0 (Ins/Bank)</v>
      </c>
      <c r="E554" s="147">
        <f>'Input 2 - Inventory'!F499</f>
        <v>0</v>
      </c>
      <c r="F554" s="148" t="str">
        <f>'Input 2 - Inventory'!W499</f>
        <v/>
      </c>
      <c r="G554" s="148">
        <f>'Input 2 - Inventory'!R499</f>
        <v>0</v>
      </c>
      <c r="H554" s="148">
        <f>'Input 2 - Inventory'!AH499</f>
        <v>0</v>
      </c>
      <c r="I554" s="149">
        <f>'Input 2 - Inventory'!L499</f>
        <v>0</v>
      </c>
      <c r="J554" s="150">
        <f>'Input 2 - Inventory'!AB499</f>
        <v>0</v>
      </c>
      <c r="K554" s="147" t="str" cm="1">
        <f t="array" ref="K554">IFERROR(INDEX($C$9:$C$54,MATCH($E554,$A$9:$A$54,0),0),"N/A")</f>
        <v>N/A</v>
      </c>
      <c r="L554" s="151" t="str" cm="1">
        <f t="array" ref="L554">IFERROR(INDEX($D$9:$D$54,MATCH($E554,$A$9:$A$54,0),0),"N/A")</f>
        <v>N/A</v>
      </c>
      <c r="M554" s="152" t="str">
        <f t="shared" si="70"/>
        <v>N/A</v>
      </c>
      <c r="N554" s="153" t="str">
        <f t="shared" si="71"/>
        <v>N/A</v>
      </c>
      <c r="O554" s="147" t="str" cm="1">
        <f t="array" ref="O554">IFERROR(INDEX($E$9:$E$54,MATCH($E554,$A$9:$A$54,0),0),"N/A")</f>
        <v>N/A</v>
      </c>
      <c r="P554" s="151" t="str" cm="1">
        <f t="array" ref="P554">IFERROR(INDEX($F$9:$F$54,MATCH($E554,$A$9:$A$54,0),0),"N/A")</f>
        <v>N/A</v>
      </c>
      <c r="Q554" s="152" t="str">
        <f t="shared" si="72"/>
        <v>N/A</v>
      </c>
      <c r="R554" s="153" t="str">
        <f t="shared" si="73"/>
        <v>N/A</v>
      </c>
      <c r="S554" s="147" t="str" cm="1">
        <f t="array" ref="S554">IFERROR(INDEX($G$9:$G$54,MATCH($E554,$A$9:$A$54,0),0),"N/A")</f>
        <v>N/A</v>
      </c>
      <c r="T554" s="151" t="str" cm="1">
        <f t="array" ref="T554">IFERROR(INDEX($H$9:$H$54,MATCH($E554,$A$9:$A$54,0),0),"N/A")</f>
        <v>N/A</v>
      </c>
      <c r="U554" s="152" t="str">
        <f t="shared" si="66"/>
        <v>N/A</v>
      </c>
      <c r="V554" s="153" t="str">
        <f t="shared" si="67"/>
        <v>N/A</v>
      </c>
      <c r="W554" s="147" t="str" cm="1">
        <f t="array" ref="W554">IFERROR(INDEX($I$9:$I$54,MATCH($E554,$A$9:$A$54,0),0),"N/A")</f>
        <v>N/A</v>
      </c>
      <c r="X554" s="147" t="str" cm="1">
        <f t="array" ref="X554">IFERROR(INDEX($J$9:$J$54,MATCH($E554,$A$9:$A$54,0),0),"N/A")</f>
        <v>N/A</v>
      </c>
      <c r="Y554" s="152" t="str">
        <f t="shared" si="68"/>
        <v>N/A</v>
      </c>
      <c r="Z554" s="153" t="str">
        <f t="shared" si="69"/>
        <v>N/A</v>
      </c>
      <c r="AA554" s="70" t="str">
        <f>IFERROR(VLOOKUP('Input 1 - Schedule 1'!N501,'Input 1 - Schedule 1'!$I$7:$L$1009,4,FALSE),"")</f>
        <v/>
      </c>
      <c r="AB554" s="70"/>
      <c r="AS554" s="84" t="s">
        <v>20</v>
      </c>
    </row>
    <row r="555" spans="1:45" x14ac:dyDescent="0.3">
      <c r="A555" s="93">
        <f t="shared" si="74"/>
        <v>493</v>
      </c>
      <c r="B555" s="145">
        <f>'Input 2 - Inventory'!C500</f>
        <v>0</v>
      </c>
      <c r="C555" s="146">
        <f>'Input 1 - Schedule 1'!G502</f>
        <v>0</v>
      </c>
      <c r="D555" s="146" t="str">
        <f>IF(OR(LEFT(E555,5)= "Asset",LEFT(E555,5)="Other"),"N/A",'Input 1 - Schedule 1'!G502 &amp; " (Ins/Bank)")</f>
        <v>0 (Ins/Bank)</v>
      </c>
      <c r="E555" s="147">
        <f>'Input 2 - Inventory'!F500</f>
        <v>0</v>
      </c>
      <c r="F555" s="148" t="str">
        <f>'Input 2 - Inventory'!W500</f>
        <v/>
      </c>
      <c r="G555" s="148">
        <f>'Input 2 - Inventory'!R500</f>
        <v>0</v>
      </c>
      <c r="H555" s="148">
        <f>'Input 2 - Inventory'!AH500</f>
        <v>0</v>
      </c>
      <c r="I555" s="149">
        <f>'Input 2 - Inventory'!L500</f>
        <v>0</v>
      </c>
      <c r="J555" s="150">
        <f>'Input 2 - Inventory'!AB500</f>
        <v>0</v>
      </c>
      <c r="K555" s="147" t="str" cm="1">
        <f t="array" ref="K555">IFERROR(INDEX($C$9:$C$54,MATCH($E555,$A$9:$A$54,0),0),"N/A")</f>
        <v>N/A</v>
      </c>
      <c r="L555" s="151" t="str" cm="1">
        <f t="array" ref="L555">IFERROR(INDEX($D$9:$D$54,MATCH($E555,$A$9:$A$54,0),0),"N/A")</f>
        <v>N/A</v>
      </c>
      <c r="M555" s="152" t="str">
        <f t="shared" si="70"/>
        <v>N/A</v>
      </c>
      <c r="N555" s="153" t="str">
        <f t="shared" si="71"/>
        <v>N/A</v>
      </c>
      <c r="O555" s="147" t="str" cm="1">
        <f t="array" ref="O555">IFERROR(INDEX($E$9:$E$54,MATCH($E555,$A$9:$A$54,0),0),"N/A")</f>
        <v>N/A</v>
      </c>
      <c r="P555" s="151" t="str" cm="1">
        <f t="array" ref="P555">IFERROR(INDEX($F$9:$F$54,MATCH($E555,$A$9:$A$54,0),0),"N/A")</f>
        <v>N/A</v>
      </c>
      <c r="Q555" s="152" t="str">
        <f t="shared" si="72"/>
        <v>N/A</v>
      </c>
      <c r="R555" s="153" t="str">
        <f t="shared" si="73"/>
        <v>N/A</v>
      </c>
      <c r="S555" s="147" t="str" cm="1">
        <f t="array" ref="S555">IFERROR(INDEX($G$9:$G$54,MATCH($E555,$A$9:$A$54,0),0),"N/A")</f>
        <v>N/A</v>
      </c>
      <c r="T555" s="151" t="str" cm="1">
        <f t="array" ref="T555">IFERROR(INDEX($H$9:$H$54,MATCH($E555,$A$9:$A$54,0),0),"N/A")</f>
        <v>N/A</v>
      </c>
      <c r="U555" s="152" t="str">
        <f t="shared" si="66"/>
        <v>N/A</v>
      </c>
      <c r="V555" s="153" t="str">
        <f t="shared" si="67"/>
        <v>N/A</v>
      </c>
      <c r="W555" s="147" t="str" cm="1">
        <f t="array" ref="W555">IFERROR(INDEX($I$9:$I$54,MATCH($E555,$A$9:$A$54,0),0),"N/A")</f>
        <v>N/A</v>
      </c>
      <c r="X555" s="147" t="str" cm="1">
        <f t="array" ref="X555">IFERROR(INDEX($J$9:$J$54,MATCH($E555,$A$9:$A$54,0),0),"N/A")</f>
        <v>N/A</v>
      </c>
      <c r="Y555" s="152" t="str">
        <f t="shared" si="68"/>
        <v>N/A</v>
      </c>
      <c r="Z555" s="153" t="str">
        <f t="shared" si="69"/>
        <v>N/A</v>
      </c>
      <c r="AA555" s="70" t="str">
        <f>IFERROR(VLOOKUP('Input 1 - Schedule 1'!N502,'Input 1 - Schedule 1'!$I$7:$L$1009,4,FALSE),"")</f>
        <v/>
      </c>
      <c r="AB555" s="70"/>
      <c r="AS555" s="84" t="s">
        <v>20</v>
      </c>
    </row>
    <row r="556" spans="1:45" x14ac:dyDescent="0.3">
      <c r="A556" s="93">
        <f t="shared" si="74"/>
        <v>494</v>
      </c>
      <c r="B556" s="145">
        <f>'Input 2 - Inventory'!C501</f>
        <v>0</v>
      </c>
      <c r="C556" s="146">
        <f>'Input 1 - Schedule 1'!G503</f>
        <v>0</v>
      </c>
      <c r="D556" s="146" t="str">
        <f>IF(OR(LEFT(E556,5)= "Asset",LEFT(E556,5)="Other"),"N/A",'Input 1 - Schedule 1'!G503 &amp; " (Ins/Bank)")</f>
        <v>0 (Ins/Bank)</v>
      </c>
      <c r="E556" s="147">
        <f>'Input 2 - Inventory'!F501</f>
        <v>0</v>
      </c>
      <c r="F556" s="148" t="str">
        <f>'Input 2 - Inventory'!W501</f>
        <v/>
      </c>
      <c r="G556" s="148">
        <f>'Input 2 - Inventory'!R501</f>
        <v>0</v>
      </c>
      <c r="H556" s="148">
        <f>'Input 2 - Inventory'!AH501</f>
        <v>0</v>
      </c>
      <c r="I556" s="149">
        <f>'Input 2 - Inventory'!L501</f>
        <v>0</v>
      </c>
      <c r="J556" s="150">
        <f>'Input 2 - Inventory'!AB501</f>
        <v>0</v>
      </c>
      <c r="K556" s="147" t="str" cm="1">
        <f t="array" ref="K556">IFERROR(INDEX($C$9:$C$54,MATCH($E556,$A$9:$A$54,0),0),"N/A")</f>
        <v>N/A</v>
      </c>
      <c r="L556" s="151" t="str" cm="1">
        <f t="array" ref="L556">IFERROR(INDEX($D$9:$D$54,MATCH($E556,$A$9:$A$54,0),0),"N/A")</f>
        <v>N/A</v>
      </c>
      <c r="M556" s="152" t="str">
        <f t="shared" si="70"/>
        <v>N/A</v>
      </c>
      <c r="N556" s="153" t="str">
        <f t="shared" si="71"/>
        <v>N/A</v>
      </c>
      <c r="O556" s="147" t="str" cm="1">
        <f t="array" ref="O556">IFERROR(INDEX($E$9:$E$54,MATCH($E556,$A$9:$A$54,0),0),"N/A")</f>
        <v>N/A</v>
      </c>
      <c r="P556" s="151" t="str" cm="1">
        <f t="array" ref="P556">IFERROR(INDEX($F$9:$F$54,MATCH($E556,$A$9:$A$54,0),0),"N/A")</f>
        <v>N/A</v>
      </c>
      <c r="Q556" s="152" t="str">
        <f t="shared" si="72"/>
        <v>N/A</v>
      </c>
      <c r="R556" s="153" t="str">
        <f t="shared" si="73"/>
        <v>N/A</v>
      </c>
      <c r="S556" s="147" t="str" cm="1">
        <f t="array" ref="S556">IFERROR(INDEX($G$9:$G$54,MATCH($E556,$A$9:$A$54,0),0),"N/A")</f>
        <v>N/A</v>
      </c>
      <c r="T556" s="151" t="str" cm="1">
        <f t="array" ref="T556">IFERROR(INDEX($H$9:$H$54,MATCH($E556,$A$9:$A$54,0),0),"N/A")</f>
        <v>N/A</v>
      </c>
      <c r="U556" s="152" t="str">
        <f t="shared" si="66"/>
        <v>N/A</v>
      </c>
      <c r="V556" s="153" t="str">
        <f t="shared" si="67"/>
        <v>N/A</v>
      </c>
      <c r="W556" s="147" t="str" cm="1">
        <f t="array" ref="W556">IFERROR(INDEX($I$9:$I$54,MATCH($E556,$A$9:$A$54,0),0),"N/A")</f>
        <v>N/A</v>
      </c>
      <c r="X556" s="147" t="str" cm="1">
        <f t="array" ref="X556">IFERROR(INDEX($J$9:$J$54,MATCH($E556,$A$9:$A$54,0),0),"N/A")</f>
        <v>N/A</v>
      </c>
      <c r="Y556" s="152" t="str">
        <f t="shared" si="68"/>
        <v>N/A</v>
      </c>
      <c r="Z556" s="153" t="str">
        <f t="shared" si="69"/>
        <v>N/A</v>
      </c>
      <c r="AA556" s="70" t="str">
        <f>IFERROR(VLOOKUP('Input 1 - Schedule 1'!N503,'Input 1 - Schedule 1'!$I$7:$L$1009,4,FALSE),"")</f>
        <v/>
      </c>
      <c r="AB556" s="70"/>
      <c r="AS556" s="84" t="s">
        <v>20</v>
      </c>
    </row>
    <row r="557" spans="1:45" x14ac:dyDescent="0.3">
      <c r="A557" s="93">
        <f t="shared" si="74"/>
        <v>495</v>
      </c>
      <c r="B557" s="145">
        <f>'Input 2 - Inventory'!C502</f>
        <v>0</v>
      </c>
      <c r="C557" s="146">
        <f>'Input 1 - Schedule 1'!G504</f>
        <v>0</v>
      </c>
      <c r="D557" s="146" t="str">
        <f>IF(OR(LEFT(E557,5)= "Asset",LEFT(E557,5)="Other"),"N/A",'Input 1 - Schedule 1'!G504 &amp; " (Ins/Bank)")</f>
        <v>0 (Ins/Bank)</v>
      </c>
      <c r="E557" s="147">
        <f>'Input 2 - Inventory'!F502</f>
        <v>0</v>
      </c>
      <c r="F557" s="148" t="str">
        <f>'Input 2 - Inventory'!W502</f>
        <v/>
      </c>
      <c r="G557" s="148">
        <f>'Input 2 - Inventory'!R502</f>
        <v>0</v>
      </c>
      <c r="H557" s="148">
        <f>'Input 2 - Inventory'!AH502</f>
        <v>0</v>
      </c>
      <c r="I557" s="149">
        <f>'Input 2 - Inventory'!L502</f>
        <v>0</v>
      </c>
      <c r="J557" s="150">
        <f>'Input 2 - Inventory'!AB502</f>
        <v>0</v>
      </c>
      <c r="K557" s="147" t="str" cm="1">
        <f t="array" ref="K557">IFERROR(INDEX($C$9:$C$54,MATCH($E557,$A$9:$A$54,0),0),"N/A")</f>
        <v>N/A</v>
      </c>
      <c r="L557" s="151" t="str" cm="1">
        <f t="array" ref="L557">IFERROR(INDEX($D$9:$D$54,MATCH($E557,$A$9:$A$54,0),0),"N/A")</f>
        <v>N/A</v>
      </c>
      <c r="M557" s="152" t="str">
        <f t="shared" si="70"/>
        <v>N/A</v>
      </c>
      <c r="N557" s="153" t="str">
        <f t="shared" si="71"/>
        <v>N/A</v>
      </c>
      <c r="O557" s="147" t="str" cm="1">
        <f t="array" ref="O557">IFERROR(INDEX($E$9:$E$54,MATCH($E557,$A$9:$A$54,0),0),"N/A")</f>
        <v>N/A</v>
      </c>
      <c r="P557" s="151" t="str" cm="1">
        <f t="array" ref="P557">IFERROR(INDEX($F$9:$F$54,MATCH($E557,$A$9:$A$54,0),0),"N/A")</f>
        <v>N/A</v>
      </c>
      <c r="Q557" s="152" t="str">
        <f t="shared" si="72"/>
        <v>N/A</v>
      </c>
      <c r="R557" s="153" t="str">
        <f t="shared" si="73"/>
        <v>N/A</v>
      </c>
      <c r="S557" s="147" t="str" cm="1">
        <f t="array" ref="S557">IFERROR(INDEX($G$9:$G$54,MATCH($E557,$A$9:$A$54,0),0),"N/A")</f>
        <v>N/A</v>
      </c>
      <c r="T557" s="151" t="str" cm="1">
        <f t="array" ref="T557">IFERROR(INDEX($H$9:$H$54,MATCH($E557,$A$9:$A$54,0),0),"N/A")</f>
        <v>N/A</v>
      </c>
      <c r="U557" s="152" t="str">
        <f t="shared" si="66"/>
        <v>N/A</v>
      </c>
      <c r="V557" s="153" t="str">
        <f t="shared" si="67"/>
        <v>N/A</v>
      </c>
      <c r="W557" s="147" t="str" cm="1">
        <f t="array" ref="W557">IFERROR(INDEX($I$9:$I$54,MATCH($E557,$A$9:$A$54,0),0),"N/A")</f>
        <v>N/A</v>
      </c>
      <c r="X557" s="147" t="str" cm="1">
        <f t="array" ref="X557">IFERROR(INDEX($J$9:$J$54,MATCH($E557,$A$9:$A$54,0),0),"N/A")</f>
        <v>N/A</v>
      </c>
      <c r="Y557" s="152" t="str">
        <f t="shared" si="68"/>
        <v>N/A</v>
      </c>
      <c r="Z557" s="153" t="str">
        <f t="shared" si="69"/>
        <v>N/A</v>
      </c>
      <c r="AA557" s="70" t="str">
        <f>IFERROR(VLOOKUP('Input 1 - Schedule 1'!N504,'Input 1 - Schedule 1'!$I$7:$L$1009,4,FALSE),"")</f>
        <v/>
      </c>
      <c r="AB557" s="70"/>
      <c r="AS557" s="84" t="s">
        <v>20</v>
      </c>
    </row>
    <row r="558" spans="1:45" x14ac:dyDescent="0.3">
      <c r="A558" s="93">
        <f t="shared" si="74"/>
        <v>496</v>
      </c>
      <c r="B558" s="145">
        <f>'Input 2 - Inventory'!C503</f>
        <v>0</v>
      </c>
      <c r="C558" s="146">
        <f>'Input 1 - Schedule 1'!G505</f>
        <v>0</v>
      </c>
      <c r="D558" s="146" t="str">
        <f>IF(OR(LEFT(E558,5)= "Asset",LEFT(E558,5)="Other"),"N/A",'Input 1 - Schedule 1'!G505 &amp; " (Ins/Bank)")</f>
        <v>0 (Ins/Bank)</v>
      </c>
      <c r="E558" s="147">
        <f>'Input 2 - Inventory'!F503</f>
        <v>0</v>
      </c>
      <c r="F558" s="148" t="str">
        <f>'Input 2 - Inventory'!W503</f>
        <v/>
      </c>
      <c r="G558" s="148">
        <f>'Input 2 - Inventory'!R503</f>
        <v>0</v>
      </c>
      <c r="H558" s="148">
        <f>'Input 2 - Inventory'!AH503</f>
        <v>0</v>
      </c>
      <c r="I558" s="149">
        <f>'Input 2 - Inventory'!L503</f>
        <v>0</v>
      </c>
      <c r="J558" s="150">
        <f>'Input 2 - Inventory'!AB503</f>
        <v>0</v>
      </c>
      <c r="K558" s="147" t="str" cm="1">
        <f t="array" ref="K558">IFERROR(INDEX($C$9:$C$54,MATCH($E558,$A$9:$A$54,0),0),"N/A")</f>
        <v>N/A</v>
      </c>
      <c r="L558" s="151" t="str" cm="1">
        <f t="array" ref="L558">IFERROR(INDEX($D$9:$D$54,MATCH($E558,$A$9:$A$54,0),0),"N/A")</f>
        <v>N/A</v>
      </c>
      <c r="M558" s="152" t="str">
        <f t="shared" si="70"/>
        <v>N/A</v>
      </c>
      <c r="N558" s="153" t="str">
        <f t="shared" si="71"/>
        <v>N/A</v>
      </c>
      <c r="O558" s="147" t="str" cm="1">
        <f t="array" ref="O558">IFERROR(INDEX($E$9:$E$54,MATCH($E558,$A$9:$A$54,0),0),"N/A")</f>
        <v>N/A</v>
      </c>
      <c r="P558" s="151" t="str" cm="1">
        <f t="array" ref="P558">IFERROR(INDEX($F$9:$F$54,MATCH($E558,$A$9:$A$54,0),0),"N/A")</f>
        <v>N/A</v>
      </c>
      <c r="Q558" s="152" t="str">
        <f t="shared" si="72"/>
        <v>N/A</v>
      </c>
      <c r="R558" s="153" t="str">
        <f t="shared" si="73"/>
        <v>N/A</v>
      </c>
      <c r="S558" s="147" t="str" cm="1">
        <f t="array" ref="S558">IFERROR(INDEX($G$9:$G$54,MATCH($E558,$A$9:$A$54,0),0),"N/A")</f>
        <v>N/A</v>
      </c>
      <c r="T558" s="151" t="str" cm="1">
        <f t="array" ref="T558">IFERROR(INDEX($H$9:$H$54,MATCH($E558,$A$9:$A$54,0),0),"N/A")</f>
        <v>N/A</v>
      </c>
      <c r="U558" s="152" t="str">
        <f t="shared" si="66"/>
        <v>N/A</v>
      </c>
      <c r="V558" s="153" t="str">
        <f t="shared" si="67"/>
        <v>N/A</v>
      </c>
      <c r="W558" s="147" t="str" cm="1">
        <f t="array" ref="W558">IFERROR(INDEX($I$9:$I$54,MATCH($E558,$A$9:$A$54,0),0),"N/A")</f>
        <v>N/A</v>
      </c>
      <c r="X558" s="147" t="str" cm="1">
        <f t="array" ref="X558">IFERROR(INDEX($J$9:$J$54,MATCH($E558,$A$9:$A$54,0),0),"N/A")</f>
        <v>N/A</v>
      </c>
      <c r="Y558" s="152" t="str">
        <f t="shared" si="68"/>
        <v>N/A</v>
      </c>
      <c r="Z558" s="153" t="str">
        <f t="shared" si="69"/>
        <v>N/A</v>
      </c>
      <c r="AA558" s="70" t="str">
        <f>IFERROR(VLOOKUP('Input 1 - Schedule 1'!N505,'Input 1 - Schedule 1'!$I$7:$L$1009,4,FALSE),"")</f>
        <v/>
      </c>
      <c r="AB558" s="70"/>
      <c r="AS558" s="84" t="s">
        <v>20</v>
      </c>
    </row>
    <row r="559" spans="1:45" x14ac:dyDescent="0.3">
      <c r="A559" s="93">
        <f t="shared" si="74"/>
        <v>497</v>
      </c>
      <c r="B559" s="145">
        <f>'Input 2 - Inventory'!C504</f>
        <v>0</v>
      </c>
      <c r="C559" s="146">
        <f>'Input 1 - Schedule 1'!G506</f>
        <v>0</v>
      </c>
      <c r="D559" s="146" t="str">
        <f>IF(OR(LEFT(E559,5)= "Asset",LEFT(E559,5)="Other"),"N/A",'Input 1 - Schedule 1'!G506 &amp; " (Ins/Bank)")</f>
        <v>0 (Ins/Bank)</v>
      </c>
      <c r="E559" s="147">
        <f>'Input 2 - Inventory'!F504</f>
        <v>0</v>
      </c>
      <c r="F559" s="148" t="str">
        <f>'Input 2 - Inventory'!W504</f>
        <v/>
      </c>
      <c r="G559" s="148">
        <f>'Input 2 - Inventory'!R504</f>
        <v>0</v>
      </c>
      <c r="H559" s="148">
        <f>'Input 2 - Inventory'!AH504</f>
        <v>0</v>
      </c>
      <c r="I559" s="149">
        <f>'Input 2 - Inventory'!L504</f>
        <v>0</v>
      </c>
      <c r="J559" s="150">
        <f>'Input 2 - Inventory'!AB504</f>
        <v>0</v>
      </c>
      <c r="K559" s="147" t="str" cm="1">
        <f t="array" ref="K559">IFERROR(INDEX($C$9:$C$54,MATCH($E559,$A$9:$A$54,0),0),"N/A")</f>
        <v>N/A</v>
      </c>
      <c r="L559" s="151" t="str" cm="1">
        <f t="array" ref="L559">IFERROR(INDEX($D$9:$D$54,MATCH($E559,$A$9:$A$54,0),0),"N/A")</f>
        <v>N/A</v>
      </c>
      <c r="M559" s="152" t="str">
        <f t="shared" si="70"/>
        <v>N/A</v>
      </c>
      <c r="N559" s="153" t="str">
        <f t="shared" si="71"/>
        <v>N/A</v>
      </c>
      <c r="O559" s="147" t="str" cm="1">
        <f t="array" ref="O559">IFERROR(INDEX($E$9:$E$54,MATCH($E559,$A$9:$A$54,0),0),"N/A")</f>
        <v>N/A</v>
      </c>
      <c r="P559" s="151" t="str" cm="1">
        <f t="array" ref="P559">IFERROR(INDEX($F$9:$F$54,MATCH($E559,$A$9:$A$54,0),0),"N/A")</f>
        <v>N/A</v>
      </c>
      <c r="Q559" s="152" t="str">
        <f t="shared" si="72"/>
        <v>N/A</v>
      </c>
      <c r="R559" s="153" t="str">
        <f t="shared" si="73"/>
        <v>N/A</v>
      </c>
      <c r="S559" s="147" t="str" cm="1">
        <f t="array" ref="S559">IFERROR(INDEX($G$9:$G$54,MATCH($E559,$A$9:$A$54,0),0),"N/A")</f>
        <v>N/A</v>
      </c>
      <c r="T559" s="151" t="str" cm="1">
        <f t="array" ref="T559">IFERROR(INDEX($H$9:$H$54,MATCH($E559,$A$9:$A$54,0),0),"N/A")</f>
        <v>N/A</v>
      </c>
      <c r="U559" s="152" t="str">
        <f t="shared" si="66"/>
        <v>N/A</v>
      </c>
      <c r="V559" s="153" t="str">
        <f t="shared" si="67"/>
        <v>N/A</v>
      </c>
      <c r="W559" s="147" t="str" cm="1">
        <f t="array" ref="W559">IFERROR(INDEX($I$9:$I$54,MATCH($E559,$A$9:$A$54,0),0),"N/A")</f>
        <v>N/A</v>
      </c>
      <c r="X559" s="147" t="str" cm="1">
        <f t="array" ref="X559">IFERROR(INDEX($J$9:$J$54,MATCH($E559,$A$9:$A$54,0),0),"N/A")</f>
        <v>N/A</v>
      </c>
      <c r="Y559" s="152" t="str">
        <f t="shared" si="68"/>
        <v>N/A</v>
      </c>
      <c r="Z559" s="153" t="str">
        <f t="shared" si="69"/>
        <v>N/A</v>
      </c>
      <c r="AA559" s="70" t="str">
        <f>IFERROR(VLOOKUP('Input 1 - Schedule 1'!N506,'Input 1 - Schedule 1'!$I$7:$L$1009,4,FALSE),"")</f>
        <v/>
      </c>
      <c r="AB559" s="70"/>
      <c r="AS559" s="84" t="s">
        <v>20</v>
      </c>
    </row>
    <row r="560" spans="1:45" x14ac:dyDescent="0.3">
      <c r="A560" s="93">
        <f t="shared" si="74"/>
        <v>498</v>
      </c>
      <c r="B560" s="145">
        <f>'Input 2 - Inventory'!C505</f>
        <v>0</v>
      </c>
      <c r="C560" s="146">
        <f>'Input 1 - Schedule 1'!G507</f>
        <v>0</v>
      </c>
      <c r="D560" s="146" t="str">
        <f>IF(OR(LEFT(E560,5)= "Asset",LEFT(E560,5)="Other"),"N/A",'Input 1 - Schedule 1'!G507 &amp; " (Ins/Bank)")</f>
        <v>0 (Ins/Bank)</v>
      </c>
      <c r="E560" s="147">
        <f>'Input 2 - Inventory'!F505</f>
        <v>0</v>
      </c>
      <c r="F560" s="148" t="str">
        <f>'Input 2 - Inventory'!W505</f>
        <v/>
      </c>
      <c r="G560" s="148">
        <f>'Input 2 - Inventory'!R505</f>
        <v>0</v>
      </c>
      <c r="H560" s="148">
        <f>'Input 2 - Inventory'!AH505</f>
        <v>0</v>
      </c>
      <c r="I560" s="149">
        <f>'Input 2 - Inventory'!L505</f>
        <v>0</v>
      </c>
      <c r="J560" s="150">
        <f>'Input 2 - Inventory'!AB505</f>
        <v>0</v>
      </c>
      <c r="K560" s="147" t="str" cm="1">
        <f t="array" ref="K560">IFERROR(INDEX($C$9:$C$54,MATCH($E560,$A$9:$A$54,0),0),"N/A")</f>
        <v>N/A</v>
      </c>
      <c r="L560" s="151" t="str" cm="1">
        <f t="array" ref="L560">IFERROR(INDEX($D$9:$D$54,MATCH($E560,$A$9:$A$54,0),0),"N/A")</f>
        <v>N/A</v>
      </c>
      <c r="M560" s="152" t="str">
        <f t="shared" si="70"/>
        <v>N/A</v>
      </c>
      <c r="N560" s="153" t="str">
        <f t="shared" si="71"/>
        <v>N/A</v>
      </c>
      <c r="O560" s="147" t="str" cm="1">
        <f t="array" ref="O560">IFERROR(INDEX($E$9:$E$54,MATCH($E560,$A$9:$A$54,0),0),"N/A")</f>
        <v>N/A</v>
      </c>
      <c r="P560" s="151" t="str" cm="1">
        <f t="array" ref="P560">IFERROR(INDEX($F$9:$F$54,MATCH($E560,$A$9:$A$54,0),0),"N/A")</f>
        <v>N/A</v>
      </c>
      <c r="Q560" s="152" t="str">
        <f t="shared" si="72"/>
        <v>N/A</v>
      </c>
      <c r="R560" s="153" t="str">
        <f t="shared" si="73"/>
        <v>N/A</v>
      </c>
      <c r="S560" s="147" t="str" cm="1">
        <f t="array" ref="S560">IFERROR(INDEX($G$9:$G$54,MATCH($E560,$A$9:$A$54,0),0),"N/A")</f>
        <v>N/A</v>
      </c>
      <c r="T560" s="151" t="str" cm="1">
        <f t="array" ref="T560">IFERROR(INDEX($H$9:$H$54,MATCH($E560,$A$9:$A$54,0),0),"N/A")</f>
        <v>N/A</v>
      </c>
      <c r="U560" s="152" t="str">
        <f t="shared" si="66"/>
        <v>N/A</v>
      </c>
      <c r="V560" s="153" t="str">
        <f t="shared" si="67"/>
        <v>N/A</v>
      </c>
      <c r="W560" s="147" t="str" cm="1">
        <f t="array" ref="W560">IFERROR(INDEX($I$9:$I$54,MATCH($E560,$A$9:$A$54,0),0),"N/A")</f>
        <v>N/A</v>
      </c>
      <c r="X560" s="147" t="str" cm="1">
        <f t="array" ref="X560">IFERROR(INDEX($J$9:$J$54,MATCH($E560,$A$9:$A$54,0),0),"N/A")</f>
        <v>N/A</v>
      </c>
      <c r="Y560" s="152" t="str">
        <f t="shared" si="68"/>
        <v>N/A</v>
      </c>
      <c r="Z560" s="153" t="str">
        <f t="shared" si="69"/>
        <v>N/A</v>
      </c>
      <c r="AA560" s="70" t="str">
        <f>IFERROR(VLOOKUP('Input 1 - Schedule 1'!N507,'Input 1 - Schedule 1'!$I$7:$L$1009,4,FALSE),"")</f>
        <v/>
      </c>
      <c r="AB560" s="70"/>
      <c r="AS560" s="84" t="s">
        <v>20</v>
      </c>
    </row>
    <row r="561" spans="1:45" x14ac:dyDescent="0.3">
      <c r="A561" s="93">
        <f t="shared" si="74"/>
        <v>499</v>
      </c>
      <c r="B561" s="145">
        <f>'Input 2 - Inventory'!C506</f>
        <v>0</v>
      </c>
      <c r="C561" s="146">
        <f>'Input 1 - Schedule 1'!G508</f>
        <v>0</v>
      </c>
      <c r="D561" s="146" t="str">
        <f>IF(OR(LEFT(E561,5)= "Asset",LEFT(E561,5)="Other"),"N/A",'Input 1 - Schedule 1'!G508 &amp; " (Ins/Bank)")</f>
        <v>0 (Ins/Bank)</v>
      </c>
      <c r="E561" s="147">
        <f>'Input 2 - Inventory'!F506</f>
        <v>0</v>
      </c>
      <c r="F561" s="148" t="str">
        <f>'Input 2 - Inventory'!W506</f>
        <v/>
      </c>
      <c r="G561" s="148">
        <f>'Input 2 - Inventory'!R506</f>
        <v>0</v>
      </c>
      <c r="H561" s="148">
        <f>'Input 2 - Inventory'!AH506</f>
        <v>0</v>
      </c>
      <c r="I561" s="149">
        <f>'Input 2 - Inventory'!L506</f>
        <v>0</v>
      </c>
      <c r="J561" s="150">
        <f>'Input 2 - Inventory'!AB506</f>
        <v>0</v>
      </c>
      <c r="K561" s="147" t="str" cm="1">
        <f t="array" ref="K561">IFERROR(INDEX($C$9:$C$54,MATCH($E561,$A$9:$A$54,0),0),"N/A")</f>
        <v>N/A</v>
      </c>
      <c r="L561" s="151" t="str" cm="1">
        <f t="array" ref="L561">IFERROR(INDEX($D$9:$D$54,MATCH($E561,$A$9:$A$54,0),0),"N/A")</f>
        <v>N/A</v>
      </c>
      <c r="M561" s="152" t="str">
        <f t="shared" si="70"/>
        <v>N/A</v>
      </c>
      <c r="N561" s="153" t="str">
        <f t="shared" si="71"/>
        <v>N/A</v>
      </c>
      <c r="O561" s="147" t="str" cm="1">
        <f t="array" ref="O561">IFERROR(INDEX($E$9:$E$54,MATCH($E561,$A$9:$A$54,0),0),"N/A")</f>
        <v>N/A</v>
      </c>
      <c r="P561" s="151" t="str" cm="1">
        <f t="array" ref="P561">IFERROR(INDEX($F$9:$F$54,MATCH($E561,$A$9:$A$54,0),0),"N/A")</f>
        <v>N/A</v>
      </c>
      <c r="Q561" s="152" t="str">
        <f t="shared" si="72"/>
        <v>N/A</v>
      </c>
      <c r="R561" s="153" t="str">
        <f t="shared" si="73"/>
        <v>N/A</v>
      </c>
      <c r="S561" s="147" t="str" cm="1">
        <f t="array" ref="S561">IFERROR(INDEX($G$9:$G$54,MATCH($E561,$A$9:$A$54,0),0),"N/A")</f>
        <v>N/A</v>
      </c>
      <c r="T561" s="151" t="str" cm="1">
        <f t="array" ref="T561">IFERROR(INDEX($H$9:$H$54,MATCH($E561,$A$9:$A$54,0),0),"N/A")</f>
        <v>N/A</v>
      </c>
      <c r="U561" s="152" t="str">
        <f t="shared" si="66"/>
        <v>N/A</v>
      </c>
      <c r="V561" s="153" t="str">
        <f t="shared" si="67"/>
        <v>N/A</v>
      </c>
      <c r="W561" s="147" t="str" cm="1">
        <f t="array" ref="W561">IFERROR(INDEX($I$9:$I$54,MATCH($E561,$A$9:$A$54,0),0),"N/A")</f>
        <v>N/A</v>
      </c>
      <c r="X561" s="147" t="str" cm="1">
        <f t="array" ref="X561">IFERROR(INDEX($J$9:$J$54,MATCH($E561,$A$9:$A$54,0),0),"N/A")</f>
        <v>N/A</v>
      </c>
      <c r="Y561" s="152" t="str">
        <f t="shared" si="68"/>
        <v>N/A</v>
      </c>
      <c r="Z561" s="153" t="str">
        <f t="shared" si="69"/>
        <v>N/A</v>
      </c>
      <c r="AA561" s="70" t="str">
        <f>IFERROR(VLOOKUP('Input 1 - Schedule 1'!N508,'Input 1 - Schedule 1'!$I$7:$L$1009,4,FALSE),"")</f>
        <v/>
      </c>
      <c r="AB561" s="70"/>
      <c r="AS561" s="84" t="s">
        <v>20</v>
      </c>
    </row>
    <row r="562" spans="1:45" x14ac:dyDescent="0.3">
      <c r="A562" s="93">
        <f t="shared" si="74"/>
        <v>500</v>
      </c>
      <c r="B562" s="145">
        <f>'Input 2 - Inventory'!C507</f>
        <v>0</v>
      </c>
      <c r="C562" s="146">
        <f>'Input 1 - Schedule 1'!G509</f>
        <v>0</v>
      </c>
      <c r="D562" s="146" t="str">
        <f>IF(OR(LEFT(E562,5)= "Asset",LEFT(E562,5)="Other"),"N/A",'Input 1 - Schedule 1'!G509 &amp; " (Ins/Bank)")</f>
        <v>0 (Ins/Bank)</v>
      </c>
      <c r="E562" s="147">
        <f>'Input 2 - Inventory'!F507</f>
        <v>0</v>
      </c>
      <c r="F562" s="148" t="str">
        <f>'Input 2 - Inventory'!W507</f>
        <v/>
      </c>
      <c r="G562" s="148">
        <f>'Input 2 - Inventory'!R507</f>
        <v>0</v>
      </c>
      <c r="H562" s="148">
        <f>'Input 2 - Inventory'!AH507</f>
        <v>0</v>
      </c>
      <c r="I562" s="149">
        <f>'Input 2 - Inventory'!L507</f>
        <v>0</v>
      </c>
      <c r="J562" s="150">
        <f>'Input 2 - Inventory'!AB507</f>
        <v>0</v>
      </c>
      <c r="K562" s="147" t="str" cm="1">
        <f t="array" ref="K562">IFERROR(INDEX($C$9:$C$54,MATCH($E562,$A$9:$A$54,0),0),"N/A")</f>
        <v>N/A</v>
      </c>
      <c r="L562" s="151" t="str" cm="1">
        <f t="array" ref="L562">IFERROR(INDEX($D$9:$D$54,MATCH($E562,$A$9:$A$54,0),0),"N/A")</f>
        <v>N/A</v>
      </c>
      <c r="M562" s="152" t="str">
        <f t="shared" si="70"/>
        <v>N/A</v>
      </c>
      <c r="N562" s="153" t="str">
        <f t="shared" si="71"/>
        <v>N/A</v>
      </c>
      <c r="O562" s="147" t="str" cm="1">
        <f t="array" ref="O562">IFERROR(INDEX($E$9:$E$54,MATCH($E562,$A$9:$A$54,0),0),"N/A")</f>
        <v>N/A</v>
      </c>
      <c r="P562" s="151" t="str" cm="1">
        <f t="array" ref="P562">IFERROR(INDEX($F$9:$F$54,MATCH($E562,$A$9:$A$54,0),0),"N/A")</f>
        <v>N/A</v>
      </c>
      <c r="Q562" s="152" t="str">
        <f t="shared" si="72"/>
        <v>N/A</v>
      </c>
      <c r="R562" s="153" t="str">
        <f t="shared" si="73"/>
        <v>N/A</v>
      </c>
      <c r="S562" s="147" t="str" cm="1">
        <f t="array" ref="S562">IFERROR(INDEX($G$9:$G$54,MATCH($E562,$A$9:$A$54,0),0),"N/A")</f>
        <v>N/A</v>
      </c>
      <c r="T562" s="151" t="str" cm="1">
        <f t="array" ref="T562">IFERROR(INDEX($H$9:$H$54,MATCH($E562,$A$9:$A$54,0),0),"N/A")</f>
        <v>N/A</v>
      </c>
      <c r="U562" s="152" t="str">
        <f t="shared" si="66"/>
        <v>N/A</v>
      </c>
      <c r="V562" s="153" t="str">
        <f t="shared" si="67"/>
        <v>N/A</v>
      </c>
      <c r="W562" s="147" t="str" cm="1">
        <f t="array" ref="W562">IFERROR(INDEX($I$9:$I$54,MATCH($E562,$A$9:$A$54,0),0),"N/A")</f>
        <v>N/A</v>
      </c>
      <c r="X562" s="147" t="str" cm="1">
        <f t="array" ref="X562">IFERROR(INDEX($J$9:$J$54,MATCH($E562,$A$9:$A$54,0),0),"N/A")</f>
        <v>N/A</v>
      </c>
      <c r="Y562" s="152" t="str">
        <f t="shared" si="68"/>
        <v>N/A</v>
      </c>
      <c r="Z562" s="153" t="str">
        <f t="shared" si="69"/>
        <v>N/A</v>
      </c>
      <c r="AA562" s="70" t="str">
        <f>IFERROR(VLOOKUP('Input 1 - Schedule 1'!N509,'Input 1 - Schedule 1'!$I$7:$L$1009,4,FALSE),"")</f>
        <v/>
      </c>
      <c r="AB562" s="70"/>
      <c r="AS562" s="84" t="s">
        <v>20</v>
      </c>
    </row>
    <row r="563" spans="1:45" x14ac:dyDescent="0.3">
      <c r="A563" s="93">
        <f t="shared" si="74"/>
        <v>501</v>
      </c>
      <c r="B563" s="145">
        <f>'Input 2 - Inventory'!C508</f>
        <v>0</v>
      </c>
      <c r="C563" s="146">
        <f>'Input 1 - Schedule 1'!G510</f>
        <v>0</v>
      </c>
      <c r="D563" s="146" t="str">
        <f>IF(OR(LEFT(E563,5)= "Asset",LEFT(E563,5)="Other"),"N/A",'Input 1 - Schedule 1'!G510 &amp; " (Ins/Bank)")</f>
        <v>0 (Ins/Bank)</v>
      </c>
      <c r="E563" s="147">
        <f>'Input 2 - Inventory'!F508</f>
        <v>0</v>
      </c>
      <c r="F563" s="148" t="str">
        <f>'Input 2 - Inventory'!W508</f>
        <v/>
      </c>
      <c r="G563" s="148">
        <f>'Input 2 - Inventory'!R508</f>
        <v>0</v>
      </c>
      <c r="H563" s="148">
        <f>'Input 2 - Inventory'!AH508</f>
        <v>0</v>
      </c>
      <c r="I563" s="149">
        <f>'Input 2 - Inventory'!L508</f>
        <v>0</v>
      </c>
      <c r="J563" s="150">
        <f>'Input 2 - Inventory'!AB508</f>
        <v>0</v>
      </c>
      <c r="K563" s="147" t="str" cm="1">
        <f t="array" ref="K563">IFERROR(INDEX($C$9:$C$54,MATCH($E563,$A$9:$A$54,0),0),"N/A")</f>
        <v>N/A</v>
      </c>
      <c r="L563" s="151" t="str" cm="1">
        <f t="array" ref="L563">IFERROR(INDEX($D$9:$D$54,MATCH($E563,$A$9:$A$54,0),0),"N/A")</f>
        <v>N/A</v>
      </c>
      <c r="M563" s="152" t="str">
        <f t="shared" si="70"/>
        <v>N/A</v>
      </c>
      <c r="N563" s="153" t="str">
        <f t="shared" si="71"/>
        <v>N/A</v>
      </c>
      <c r="O563" s="147" t="str" cm="1">
        <f t="array" ref="O563">IFERROR(INDEX($E$9:$E$54,MATCH($E563,$A$9:$A$54,0),0),"N/A")</f>
        <v>N/A</v>
      </c>
      <c r="P563" s="151" t="str" cm="1">
        <f t="array" ref="P563">IFERROR(INDEX($F$9:$F$54,MATCH($E563,$A$9:$A$54,0),0),"N/A")</f>
        <v>N/A</v>
      </c>
      <c r="Q563" s="152" t="str">
        <f t="shared" si="72"/>
        <v>N/A</v>
      </c>
      <c r="R563" s="153" t="str">
        <f t="shared" si="73"/>
        <v>N/A</v>
      </c>
      <c r="S563" s="147" t="str" cm="1">
        <f t="array" ref="S563">IFERROR(INDEX($G$9:$G$54,MATCH($E563,$A$9:$A$54,0),0),"N/A")</f>
        <v>N/A</v>
      </c>
      <c r="T563" s="151" t="str" cm="1">
        <f t="array" ref="T563">IFERROR(INDEX($H$9:$H$54,MATCH($E563,$A$9:$A$54,0),0),"N/A")</f>
        <v>N/A</v>
      </c>
      <c r="U563" s="152" t="str">
        <f t="shared" si="66"/>
        <v>N/A</v>
      </c>
      <c r="V563" s="153" t="str">
        <f t="shared" si="67"/>
        <v>N/A</v>
      </c>
      <c r="W563" s="147" t="str" cm="1">
        <f t="array" ref="W563">IFERROR(INDEX($I$9:$I$54,MATCH($E563,$A$9:$A$54,0),0),"N/A")</f>
        <v>N/A</v>
      </c>
      <c r="X563" s="147" t="str" cm="1">
        <f t="array" ref="X563">IFERROR(INDEX($J$9:$J$54,MATCH($E563,$A$9:$A$54,0),0),"N/A")</f>
        <v>N/A</v>
      </c>
      <c r="Y563" s="152" t="str">
        <f t="shared" si="68"/>
        <v>N/A</v>
      </c>
      <c r="Z563" s="153" t="str">
        <f t="shared" si="69"/>
        <v>N/A</v>
      </c>
      <c r="AA563" s="70" t="str">
        <f>IFERROR(VLOOKUP('Input 1 - Schedule 1'!N510,'Input 1 - Schedule 1'!$I$7:$L$1009,4,FALSE),"")</f>
        <v/>
      </c>
      <c r="AB563" s="70"/>
      <c r="AS563" s="84" t="s">
        <v>20</v>
      </c>
    </row>
    <row r="564" spans="1:45" x14ac:dyDescent="0.3">
      <c r="A564" s="93">
        <f t="shared" si="74"/>
        <v>502</v>
      </c>
      <c r="B564" s="145">
        <f>'Input 2 - Inventory'!C509</f>
        <v>0</v>
      </c>
      <c r="C564" s="146">
        <f>'Input 1 - Schedule 1'!G511</f>
        <v>0</v>
      </c>
      <c r="D564" s="146" t="str">
        <f>IF(OR(LEFT(E564,5)= "Asset",LEFT(E564,5)="Other"),"N/A",'Input 1 - Schedule 1'!G511 &amp; " (Ins/Bank)")</f>
        <v>0 (Ins/Bank)</v>
      </c>
      <c r="E564" s="147">
        <f>'Input 2 - Inventory'!F509</f>
        <v>0</v>
      </c>
      <c r="F564" s="148" t="str">
        <f>'Input 2 - Inventory'!W509</f>
        <v/>
      </c>
      <c r="G564" s="148">
        <f>'Input 2 - Inventory'!R509</f>
        <v>0</v>
      </c>
      <c r="H564" s="148">
        <f>'Input 2 - Inventory'!AH509</f>
        <v>0</v>
      </c>
      <c r="I564" s="149">
        <f>'Input 2 - Inventory'!L509</f>
        <v>0</v>
      </c>
      <c r="J564" s="150">
        <f>'Input 2 - Inventory'!AB509</f>
        <v>0</v>
      </c>
      <c r="K564" s="147" t="str" cm="1">
        <f t="array" ref="K564">IFERROR(INDEX($C$9:$C$54,MATCH($E564,$A$9:$A$54,0),0),"N/A")</f>
        <v>N/A</v>
      </c>
      <c r="L564" s="151" t="str" cm="1">
        <f t="array" ref="L564">IFERROR(INDEX($D$9:$D$54,MATCH($E564,$A$9:$A$54,0),0),"N/A")</f>
        <v>N/A</v>
      </c>
      <c r="M564" s="152" t="str">
        <f t="shared" si="70"/>
        <v>N/A</v>
      </c>
      <c r="N564" s="153" t="str">
        <f t="shared" si="71"/>
        <v>N/A</v>
      </c>
      <c r="O564" s="147" t="str" cm="1">
        <f t="array" ref="O564">IFERROR(INDEX($E$9:$E$54,MATCH($E564,$A$9:$A$54,0),0),"N/A")</f>
        <v>N/A</v>
      </c>
      <c r="P564" s="151" t="str" cm="1">
        <f t="array" ref="P564">IFERROR(INDEX($F$9:$F$54,MATCH($E564,$A$9:$A$54,0),0),"N/A")</f>
        <v>N/A</v>
      </c>
      <c r="Q564" s="152" t="str">
        <f t="shared" si="72"/>
        <v>N/A</v>
      </c>
      <c r="R564" s="153" t="str">
        <f t="shared" si="73"/>
        <v>N/A</v>
      </c>
      <c r="S564" s="147" t="str" cm="1">
        <f t="array" ref="S564">IFERROR(INDEX($G$9:$G$54,MATCH($E564,$A$9:$A$54,0),0),"N/A")</f>
        <v>N/A</v>
      </c>
      <c r="T564" s="151" t="str" cm="1">
        <f t="array" ref="T564">IFERROR(INDEX($H$9:$H$54,MATCH($E564,$A$9:$A$54,0),0),"N/A")</f>
        <v>N/A</v>
      </c>
      <c r="U564" s="152" t="str">
        <f t="shared" si="66"/>
        <v>N/A</v>
      </c>
      <c r="V564" s="153" t="str">
        <f t="shared" si="67"/>
        <v>N/A</v>
      </c>
      <c r="W564" s="147" t="str" cm="1">
        <f t="array" ref="W564">IFERROR(INDEX($I$9:$I$54,MATCH($E564,$A$9:$A$54,0),0),"N/A")</f>
        <v>N/A</v>
      </c>
      <c r="X564" s="147" t="str" cm="1">
        <f t="array" ref="X564">IFERROR(INDEX($J$9:$J$54,MATCH($E564,$A$9:$A$54,0),0),"N/A")</f>
        <v>N/A</v>
      </c>
      <c r="Y564" s="152" t="str">
        <f t="shared" si="68"/>
        <v>N/A</v>
      </c>
      <c r="Z564" s="153" t="str">
        <f t="shared" si="69"/>
        <v>N/A</v>
      </c>
      <c r="AA564" s="70" t="str">
        <f>IFERROR(VLOOKUP('Input 1 - Schedule 1'!N511,'Input 1 - Schedule 1'!$I$7:$L$1009,4,FALSE),"")</f>
        <v/>
      </c>
      <c r="AB564" s="70"/>
      <c r="AS564" s="84" t="s">
        <v>20</v>
      </c>
    </row>
    <row r="565" spans="1:45" x14ac:dyDescent="0.3">
      <c r="A565" s="93">
        <f t="shared" si="74"/>
        <v>503</v>
      </c>
      <c r="B565" s="145">
        <f>'Input 2 - Inventory'!C510</f>
        <v>0</v>
      </c>
      <c r="C565" s="146">
        <f>'Input 1 - Schedule 1'!G512</f>
        <v>0</v>
      </c>
      <c r="D565" s="146" t="str">
        <f>IF(OR(LEFT(E565,5)= "Asset",LEFT(E565,5)="Other"),"N/A",'Input 1 - Schedule 1'!G512 &amp; " (Ins/Bank)")</f>
        <v>0 (Ins/Bank)</v>
      </c>
      <c r="E565" s="147">
        <f>'Input 2 - Inventory'!F510</f>
        <v>0</v>
      </c>
      <c r="F565" s="148" t="str">
        <f>'Input 2 - Inventory'!W510</f>
        <v/>
      </c>
      <c r="G565" s="148">
        <f>'Input 2 - Inventory'!R510</f>
        <v>0</v>
      </c>
      <c r="H565" s="148">
        <f>'Input 2 - Inventory'!AH510</f>
        <v>0</v>
      </c>
      <c r="I565" s="149">
        <f>'Input 2 - Inventory'!L510</f>
        <v>0</v>
      </c>
      <c r="J565" s="150">
        <f>'Input 2 - Inventory'!AB510</f>
        <v>0</v>
      </c>
      <c r="K565" s="147" t="str" cm="1">
        <f t="array" ref="K565">IFERROR(INDEX($C$9:$C$54,MATCH($E565,$A$9:$A$54,0),0),"N/A")</f>
        <v>N/A</v>
      </c>
      <c r="L565" s="151" t="str" cm="1">
        <f t="array" ref="L565">IFERROR(INDEX($D$9:$D$54,MATCH($E565,$A$9:$A$54,0),0),"N/A")</f>
        <v>N/A</v>
      </c>
      <c r="M565" s="152" t="str">
        <f t="shared" si="70"/>
        <v>N/A</v>
      </c>
      <c r="N565" s="153" t="str">
        <f t="shared" si="71"/>
        <v>N/A</v>
      </c>
      <c r="O565" s="147" t="str" cm="1">
        <f t="array" ref="O565">IFERROR(INDEX($E$9:$E$54,MATCH($E565,$A$9:$A$54,0),0),"N/A")</f>
        <v>N/A</v>
      </c>
      <c r="P565" s="151" t="str" cm="1">
        <f t="array" ref="P565">IFERROR(INDEX($F$9:$F$54,MATCH($E565,$A$9:$A$54,0),0),"N/A")</f>
        <v>N/A</v>
      </c>
      <c r="Q565" s="152" t="str">
        <f t="shared" si="72"/>
        <v>N/A</v>
      </c>
      <c r="R565" s="153" t="str">
        <f t="shared" si="73"/>
        <v>N/A</v>
      </c>
      <c r="S565" s="147" t="str" cm="1">
        <f t="array" ref="S565">IFERROR(INDEX($G$9:$G$54,MATCH($E565,$A$9:$A$54,0),0),"N/A")</f>
        <v>N/A</v>
      </c>
      <c r="T565" s="151" t="str" cm="1">
        <f t="array" ref="T565">IFERROR(INDEX($H$9:$H$54,MATCH($E565,$A$9:$A$54,0),0),"N/A")</f>
        <v>N/A</v>
      </c>
      <c r="U565" s="152" t="str">
        <f t="shared" si="66"/>
        <v>N/A</v>
      </c>
      <c r="V565" s="153" t="str">
        <f t="shared" si="67"/>
        <v>N/A</v>
      </c>
      <c r="W565" s="147" t="str" cm="1">
        <f t="array" ref="W565">IFERROR(INDEX($I$9:$I$54,MATCH($E565,$A$9:$A$54,0),0),"N/A")</f>
        <v>N/A</v>
      </c>
      <c r="X565" s="147" t="str" cm="1">
        <f t="array" ref="X565">IFERROR(INDEX($J$9:$J$54,MATCH($E565,$A$9:$A$54,0),0),"N/A")</f>
        <v>N/A</v>
      </c>
      <c r="Y565" s="152" t="str">
        <f t="shared" si="68"/>
        <v>N/A</v>
      </c>
      <c r="Z565" s="153" t="str">
        <f t="shared" si="69"/>
        <v>N/A</v>
      </c>
      <c r="AA565" s="70" t="str">
        <f>IFERROR(VLOOKUP('Input 1 - Schedule 1'!N512,'Input 1 - Schedule 1'!$I$7:$L$1009,4,FALSE),"")</f>
        <v/>
      </c>
      <c r="AB565" s="70"/>
      <c r="AS565" s="84" t="s">
        <v>20</v>
      </c>
    </row>
    <row r="566" spans="1:45" x14ac:dyDescent="0.3">
      <c r="A566" s="93">
        <f t="shared" si="74"/>
        <v>504</v>
      </c>
      <c r="B566" s="145">
        <f>'Input 2 - Inventory'!C511</f>
        <v>0</v>
      </c>
      <c r="C566" s="146">
        <f>'Input 1 - Schedule 1'!G513</f>
        <v>0</v>
      </c>
      <c r="D566" s="146" t="str">
        <f>IF(OR(LEFT(E566,5)= "Asset",LEFT(E566,5)="Other"),"N/A",'Input 1 - Schedule 1'!G513 &amp; " (Ins/Bank)")</f>
        <v>0 (Ins/Bank)</v>
      </c>
      <c r="E566" s="147">
        <f>'Input 2 - Inventory'!F511</f>
        <v>0</v>
      </c>
      <c r="F566" s="148" t="str">
        <f>'Input 2 - Inventory'!W511</f>
        <v/>
      </c>
      <c r="G566" s="148">
        <f>'Input 2 - Inventory'!R511</f>
        <v>0</v>
      </c>
      <c r="H566" s="148">
        <f>'Input 2 - Inventory'!AH511</f>
        <v>0</v>
      </c>
      <c r="I566" s="149">
        <f>'Input 2 - Inventory'!L511</f>
        <v>0</v>
      </c>
      <c r="J566" s="150">
        <f>'Input 2 - Inventory'!AB511</f>
        <v>0</v>
      </c>
      <c r="K566" s="147" t="str" cm="1">
        <f t="array" ref="K566">IFERROR(INDEX($C$9:$C$54,MATCH($E566,$A$9:$A$54,0),0),"N/A")</f>
        <v>N/A</v>
      </c>
      <c r="L566" s="151" t="str" cm="1">
        <f t="array" ref="L566">IFERROR(INDEX($D$9:$D$54,MATCH($E566,$A$9:$A$54,0),0),"N/A")</f>
        <v>N/A</v>
      </c>
      <c r="M566" s="152" t="str">
        <f t="shared" si="70"/>
        <v>N/A</v>
      </c>
      <c r="N566" s="153" t="str">
        <f t="shared" si="71"/>
        <v>N/A</v>
      </c>
      <c r="O566" s="147" t="str" cm="1">
        <f t="array" ref="O566">IFERROR(INDEX($E$9:$E$54,MATCH($E566,$A$9:$A$54,0),0),"N/A")</f>
        <v>N/A</v>
      </c>
      <c r="P566" s="151" t="str" cm="1">
        <f t="array" ref="P566">IFERROR(INDEX($F$9:$F$54,MATCH($E566,$A$9:$A$54,0),0),"N/A")</f>
        <v>N/A</v>
      </c>
      <c r="Q566" s="152" t="str">
        <f t="shared" si="72"/>
        <v>N/A</v>
      </c>
      <c r="R566" s="153" t="str">
        <f t="shared" si="73"/>
        <v>N/A</v>
      </c>
      <c r="S566" s="147" t="str" cm="1">
        <f t="array" ref="S566">IFERROR(INDEX($G$9:$G$54,MATCH($E566,$A$9:$A$54,0),0),"N/A")</f>
        <v>N/A</v>
      </c>
      <c r="T566" s="151" t="str" cm="1">
        <f t="array" ref="T566">IFERROR(INDEX($H$9:$H$54,MATCH($E566,$A$9:$A$54,0),0),"N/A")</f>
        <v>N/A</v>
      </c>
      <c r="U566" s="152" t="str">
        <f t="shared" si="66"/>
        <v>N/A</v>
      </c>
      <c r="V566" s="153" t="str">
        <f t="shared" si="67"/>
        <v>N/A</v>
      </c>
      <c r="W566" s="147" t="str" cm="1">
        <f t="array" ref="W566">IFERROR(INDEX($I$9:$I$54,MATCH($E566,$A$9:$A$54,0),0),"N/A")</f>
        <v>N/A</v>
      </c>
      <c r="X566" s="147" t="str" cm="1">
        <f t="array" ref="X566">IFERROR(INDEX($J$9:$J$54,MATCH($E566,$A$9:$A$54,0),0),"N/A")</f>
        <v>N/A</v>
      </c>
      <c r="Y566" s="152" t="str">
        <f t="shared" si="68"/>
        <v>N/A</v>
      </c>
      <c r="Z566" s="153" t="str">
        <f t="shared" si="69"/>
        <v>N/A</v>
      </c>
      <c r="AA566" s="70" t="str">
        <f>IFERROR(VLOOKUP('Input 1 - Schedule 1'!N513,'Input 1 - Schedule 1'!$I$7:$L$1009,4,FALSE),"")</f>
        <v/>
      </c>
      <c r="AB566" s="70"/>
      <c r="AS566" s="84" t="s">
        <v>20</v>
      </c>
    </row>
    <row r="567" spans="1:45" x14ac:dyDescent="0.3">
      <c r="A567" s="93">
        <f t="shared" si="74"/>
        <v>505</v>
      </c>
      <c r="B567" s="145">
        <f>'Input 2 - Inventory'!C512</f>
        <v>0</v>
      </c>
      <c r="C567" s="146">
        <f>'Input 1 - Schedule 1'!G514</f>
        <v>0</v>
      </c>
      <c r="D567" s="146" t="str">
        <f>IF(OR(LEFT(E567,5)= "Asset",LEFT(E567,5)="Other"),"N/A",'Input 1 - Schedule 1'!G514 &amp; " (Ins/Bank)")</f>
        <v>0 (Ins/Bank)</v>
      </c>
      <c r="E567" s="147">
        <f>'Input 2 - Inventory'!F512</f>
        <v>0</v>
      </c>
      <c r="F567" s="148" t="str">
        <f>'Input 2 - Inventory'!W512</f>
        <v/>
      </c>
      <c r="G567" s="148">
        <f>'Input 2 - Inventory'!R512</f>
        <v>0</v>
      </c>
      <c r="H567" s="148">
        <f>'Input 2 - Inventory'!AH512</f>
        <v>0</v>
      </c>
      <c r="I567" s="149">
        <f>'Input 2 - Inventory'!L512</f>
        <v>0</v>
      </c>
      <c r="J567" s="150">
        <f>'Input 2 - Inventory'!AB512</f>
        <v>0</v>
      </c>
      <c r="K567" s="147" t="str" cm="1">
        <f t="array" ref="K567">IFERROR(INDEX($C$9:$C$54,MATCH($E567,$A$9:$A$54,0),0),"N/A")</f>
        <v>N/A</v>
      </c>
      <c r="L567" s="151" t="str" cm="1">
        <f t="array" ref="L567">IFERROR(INDEX($D$9:$D$54,MATCH($E567,$A$9:$A$54,0),0),"N/A")</f>
        <v>N/A</v>
      </c>
      <c r="M567" s="152" t="str">
        <f t="shared" si="70"/>
        <v>N/A</v>
      </c>
      <c r="N567" s="153" t="str">
        <f t="shared" si="71"/>
        <v>N/A</v>
      </c>
      <c r="O567" s="147" t="str" cm="1">
        <f t="array" ref="O567">IFERROR(INDEX($E$9:$E$54,MATCH($E567,$A$9:$A$54,0),0),"N/A")</f>
        <v>N/A</v>
      </c>
      <c r="P567" s="151" t="str" cm="1">
        <f t="array" ref="P567">IFERROR(INDEX($F$9:$F$54,MATCH($E567,$A$9:$A$54,0),0),"N/A")</f>
        <v>N/A</v>
      </c>
      <c r="Q567" s="152" t="str">
        <f t="shared" si="72"/>
        <v>N/A</v>
      </c>
      <c r="R567" s="153" t="str">
        <f t="shared" si="73"/>
        <v>N/A</v>
      </c>
      <c r="S567" s="147" t="str" cm="1">
        <f t="array" ref="S567">IFERROR(INDEX($G$9:$G$54,MATCH($E567,$A$9:$A$54,0),0),"N/A")</f>
        <v>N/A</v>
      </c>
      <c r="T567" s="151" t="str" cm="1">
        <f t="array" ref="T567">IFERROR(INDEX($H$9:$H$54,MATCH($E567,$A$9:$A$54,0),0),"N/A")</f>
        <v>N/A</v>
      </c>
      <c r="U567" s="152" t="str">
        <f t="shared" si="66"/>
        <v>N/A</v>
      </c>
      <c r="V567" s="153" t="str">
        <f t="shared" si="67"/>
        <v>N/A</v>
      </c>
      <c r="W567" s="147" t="str" cm="1">
        <f t="array" ref="W567">IFERROR(INDEX($I$9:$I$54,MATCH($E567,$A$9:$A$54,0),0),"N/A")</f>
        <v>N/A</v>
      </c>
      <c r="X567" s="147" t="str" cm="1">
        <f t="array" ref="X567">IFERROR(INDEX($J$9:$J$54,MATCH($E567,$A$9:$A$54,0),0),"N/A")</f>
        <v>N/A</v>
      </c>
      <c r="Y567" s="152" t="str">
        <f t="shared" si="68"/>
        <v>N/A</v>
      </c>
      <c r="Z567" s="153" t="str">
        <f t="shared" si="69"/>
        <v>N/A</v>
      </c>
      <c r="AA567" s="70" t="str">
        <f>IFERROR(VLOOKUP('Input 1 - Schedule 1'!N514,'Input 1 - Schedule 1'!$I$7:$L$1009,4,FALSE),"")</f>
        <v/>
      </c>
      <c r="AB567" s="70"/>
      <c r="AS567" s="84" t="s">
        <v>20</v>
      </c>
    </row>
    <row r="568" spans="1:45" x14ac:dyDescent="0.3">
      <c r="A568" s="93">
        <f t="shared" si="74"/>
        <v>506</v>
      </c>
      <c r="B568" s="145">
        <f>'Input 2 - Inventory'!C513</f>
        <v>0</v>
      </c>
      <c r="C568" s="146">
        <f>'Input 1 - Schedule 1'!G515</f>
        <v>0</v>
      </c>
      <c r="D568" s="146" t="str">
        <f>IF(OR(LEFT(E568,5)= "Asset",LEFT(E568,5)="Other"),"N/A",'Input 1 - Schedule 1'!G515 &amp; " (Ins/Bank)")</f>
        <v>0 (Ins/Bank)</v>
      </c>
      <c r="E568" s="147">
        <f>'Input 2 - Inventory'!F513</f>
        <v>0</v>
      </c>
      <c r="F568" s="148" t="str">
        <f>'Input 2 - Inventory'!W513</f>
        <v/>
      </c>
      <c r="G568" s="148">
        <f>'Input 2 - Inventory'!R513</f>
        <v>0</v>
      </c>
      <c r="H568" s="148">
        <f>'Input 2 - Inventory'!AH513</f>
        <v>0</v>
      </c>
      <c r="I568" s="149">
        <f>'Input 2 - Inventory'!L513</f>
        <v>0</v>
      </c>
      <c r="J568" s="150">
        <f>'Input 2 - Inventory'!AB513</f>
        <v>0</v>
      </c>
      <c r="K568" s="147" t="str" cm="1">
        <f t="array" ref="K568">IFERROR(INDEX($C$9:$C$54,MATCH($E568,$A$9:$A$54,0),0),"N/A")</f>
        <v>N/A</v>
      </c>
      <c r="L568" s="151" t="str" cm="1">
        <f t="array" ref="L568">IFERROR(INDEX($D$9:$D$54,MATCH($E568,$A$9:$A$54,0),0),"N/A")</f>
        <v>N/A</v>
      </c>
      <c r="M568" s="152" t="str">
        <f t="shared" si="70"/>
        <v>N/A</v>
      </c>
      <c r="N568" s="153" t="str">
        <f t="shared" si="71"/>
        <v>N/A</v>
      </c>
      <c r="O568" s="147" t="str" cm="1">
        <f t="array" ref="O568">IFERROR(INDEX($E$9:$E$54,MATCH($E568,$A$9:$A$54,0),0),"N/A")</f>
        <v>N/A</v>
      </c>
      <c r="P568" s="151" t="str" cm="1">
        <f t="array" ref="P568">IFERROR(INDEX($F$9:$F$54,MATCH($E568,$A$9:$A$54,0),0),"N/A")</f>
        <v>N/A</v>
      </c>
      <c r="Q568" s="152" t="str">
        <f t="shared" si="72"/>
        <v>N/A</v>
      </c>
      <c r="R568" s="153" t="str">
        <f t="shared" si="73"/>
        <v>N/A</v>
      </c>
      <c r="S568" s="147" t="str" cm="1">
        <f t="array" ref="S568">IFERROR(INDEX($G$9:$G$54,MATCH($E568,$A$9:$A$54,0),0),"N/A")</f>
        <v>N/A</v>
      </c>
      <c r="T568" s="151" t="str" cm="1">
        <f t="array" ref="T568">IFERROR(INDEX($H$9:$H$54,MATCH($E568,$A$9:$A$54,0),0),"N/A")</f>
        <v>N/A</v>
      </c>
      <c r="U568" s="152" t="str">
        <f t="shared" si="66"/>
        <v>N/A</v>
      </c>
      <c r="V568" s="153" t="str">
        <f t="shared" si="67"/>
        <v>N/A</v>
      </c>
      <c r="W568" s="147" t="str" cm="1">
        <f t="array" ref="W568">IFERROR(INDEX($I$9:$I$54,MATCH($E568,$A$9:$A$54,0),0),"N/A")</f>
        <v>N/A</v>
      </c>
      <c r="X568" s="147" t="str" cm="1">
        <f t="array" ref="X568">IFERROR(INDEX($J$9:$J$54,MATCH($E568,$A$9:$A$54,0),0),"N/A")</f>
        <v>N/A</v>
      </c>
      <c r="Y568" s="152" t="str">
        <f t="shared" si="68"/>
        <v>N/A</v>
      </c>
      <c r="Z568" s="153" t="str">
        <f t="shared" si="69"/>
        <v>N/A</v>
      </c>
      <c r="AA568" s="70" t="str">
        <f>IFERROR(VLOOKUP('Input 1 - Schedule 1'!N515,'Input 1 - Schedule 1'!$I$7:$L$1009,4,FALSE),"")</f>
        <v/>
      </c>
      <c r="AB568" s="70"/>
      <c r="AS568" s="84" t="s">
        <v>20</v>
      </c>
    </row>
    <row r="569" spans="1:45" x14ac:dyDescent="0.3">
      <c r="A569" s="93">
        <f t="shared" si="74"/>
        <v>507</v>
      </c>
      <c r="B569" s="145">
        <f>'Input 2 - Inventory'!C514</f>
        <v>0</v>
      </c>
      <c r="C569" s="146">
        <f>'Input 1 - Schedule 1'!G516</f>
        <v>0</v>
      </c>
      <c r="D569" s="146" t="str">
        <f>IF(OR(LEFT(E569,5)= "Asset",LEFT(E569,5)="Other"),"N/A",'Input 1 - Schedule 1'!G516 &amp; " (Ins/Bank)")</f>
        <v>0 (Ins/Bank)</v>
      </c>
      <c r="E569" s="147">
        <f>'Input 2 - Inventory'!F514</f>
        <v>0</v>
      </c>
      <c r="F569" s="148" t="str">
        <f>'Input 2 - Inventory'!W514</f>
        <v/>
      </c>
      <c r="G569" s="148">
        <f>'Input 2 - Inventory'!R514</f>
        <v>0</v>
      </c>
      <c r="H569" s="148">
        <f>'Input 2 - Inventory'!AH514</f>
        <v>0</v>
      </c>
      <c r="I569" s="149">
        <f>'Input 2 - Inventory'!L514</f>
        <v>0</v>
      </c>
      <c r="J569" s="150">
        <f>'Input 2 - Inventory'!AB514</f>
        <v>0</v>
      </c>
      <c r="K569" s="147" t="str" cm="1">
        <f t="array" ref="K569">IFERROR(INDEX($C$9:$C$54,MATCH($E569,$A$9:$A$54,0),0),"N/A")</f>
        <v>N/A</v>
      </c>
      <c r="L569" s="151" t="str" cm="1">
        <f t="array" ref="L569">IFERROR(INDEX($D$9:$D$54,MATCH($E569,$A$9:$A$54,0),0),"N/A")</f>
        <v>N/A</v>
      </c>
      <c r="M569" s="152" t="str">
        <f t="shared" si="70"/>
        <v>N/A</v>
      </c>
      <c r="N569" s="153" t="str">
        <f t="shared" si="71"/>
        <v>N/A</v>
      </c>
      <c r="O569" s="147" t="str" cm="1">
        <f t="array" ref="O569">IFERROR(INDEX($E$9:$E$54,MATCH($E569,$A$9:$A$54,0),0),"N/A")</f>
        <v>N/A</v>
      </c>
      <c r="P569" s="151" t="str" cm="1">
        <f t="array" ref="P569">IFERROR(INDEX($F$9:$F$54,MATCH($E569,$A$9:$A$54,0),0),"N/A")</f>
        <v>N/A</v>
      </c>
      <c r="Q569" s="152" t="str">
        <f t="shared" si="72"/>
        <v>N/A</v>
      </c>
      <c r="R569" s="153" t="str">
        <f t="shared" si="73"/>
        <v>N/A</v>
      </c>
      <c r="S569" s="147" t="str" cm="1">
        <f t="array" ref="S569">IFERROR(INDEX($G$9:$G$54,MATCH($E569,$A$9:$A$54,0),0),"N/A")</f>
        <v>N/A</v>
      </c>
      <c r="T569" s="151" t="str" cm="1">
        <f t="array" ref="T569">IFERROR(INDEX($H$9:$H$54,MATCH($E569,$A$9:$A$54,0),0),"N/A")</f>
        <v>N/A</v>
      </c>
      <c r="U569" s="152" t="str">
        <f t="shared" si="66"/>
        <v>N/A</v>
      </c>
      <c r="V569" s="153" t="str">
        <f t="shared" si="67"/>
        <v>N/A</v>
      </c>
      <c r="W569" s="147" t="str" cm="1">
        <f t="array" ref="W569">IFERROR(INDEX($I$9:$I$54,MATCH($E569,$A$9:$A$54,0),0),"N/A")</f>
        <v>N/A</v>
      </c>
      <c r="X569" s="147" t="str" cm="1">
        <f t="array" ref="X569">IFERROR(INDEX($J$9:$J$54,MATCH($E569,$A$9:$A$54,0),0),"N/A")</f>
        <v>N/A</v>
      </c>
      <c r="Y569" s="152" t="str">
        <f t="shared" si="68"/>
        <v>N/A</v>
      </c>
      <c r="Z569" s="153" t="str">
        <f t="shared" si="69"/>
        <v>N/A</v>
      </c>
      <c r="AA569" s="70" t="str">
        <f>IFERROR(VLOOKUP('Input 1 - Schedule 1'!N516,'Input 1 - Schedule 1'!$I$7:$L$1009,4,FALSE),"")</f>
        <v/>
      </c>
      <c r="AB569" s="70"/>
      <c r="AS569" s="84" t="s">
        <v>20</v>
      </c>
    </row>
    <row r="570" spans="1:45" x14ac:dyDescent="0.3">
      <c r="A570" s="93">
        <f t="shared" si="74"/>
        <v>508</v>
      </c>
      <c r="B570" s="145">
        <f>'Input 2 - Inventory'!C515</f>
        <v>0</v>
      </c>
      <c r="C570" s="146">
        <f>'Input 1 - Schedule 1'!G517</f>
        <v>0</v>
      </c>
      <c r="D570" s="146" t="str">
        <f>IF(OR(LEFT(E570,5)= "Asset",LEFT(E570,5)="Other"),"N/A",'Input 1 - Schedule 1'!G517 &amp; " (Ins/Bank)")</f>
        <v>0 (Ins/Bank)</v>
      </c>
      <c r="E570" s="147">
        <f>'Input 2 - Inventory'!F515</f>
        <v>0</v>
      </c>
      <c r="F570" s="148" t="str">
        <f>'Input 2 - Inventory'!W515</f>
        <v/>
      </c>
      <c r="G570" s="148">
        <f>'Input 2 - Inventory'!R515</f>
        <v>0</v>
      </c>
      <c r="H570" s="148">
        <f>'Input 2 - Inventory'!AH515</f>
        <v>0</v>
      </c>
      <c r="I570" s="149">
        <f>'Input 2 - Inventory'!L515</f>
        <v>0</v>
      </c>
      <c r="J570" s="150">
        <f>'Input 2 - Inventory'!AB515</f>
        <v>0</v>
      </c>
      <c r="K570" s="147" t="str" cm="1">
        <f t="array" ref="K570">IFERROR(INDEX($C$9:$C$54,MATCH($E570,$A$9:$A$54,0),0),"N/A")</f>
        <v>N/A</v>
      </c>
      <c r="L570" s="151" t="str" cm="1">
        <f t="array" ref="L570">IFERROR(INDEX($D$9:$D$54,MATCH($E570,$A$9:$A$54,0),0),"N/A")</f>
        <v>N/A</v>
      </c>
      <c r="M570" s="152" t="str">
        <f t="shared" si="70"/>
        <v>N/A</v>
      </c>
      <c r="N570" s="153" t="str">
        <f t="shared" si="71"/>
        <v>N/A</v>
      </c>
      <c r="O570" s="147" t="str" cm="1">
        <f t="array" ref="O570">IFERROR(INDEX($E$9:$E$54,MATCH($E570,$A$9:$A$54,0),0),"N/A")</f>
        <v>N/A</v>
      </c>
      <c r="P570" s="151" t="str" cm="1">
        <f t="array" ref="P570">IFERROR(INDEX($F$9:$F$54,MATCH($E570,$A$9:$A$54,0),0),"N/A")</f>
        <v>N/A</v>
      </c>
      <c r="Q570" s="152" t="str">
        <f t="shared" si="72"/>
        <v>N/A</v>
      </c>
      <c r="R570" s="153" t="str">
        <f t="shared" si="73"/>
        <v>N/A</v>
      </c>
      <c r="S570" s="147" t="str" cm="1">
        <f t="array" ref="S570">IFERROR(INDEX($G$9:$G$54,MATCH($E570,$A$9:$A$54,0),0),"N/A")</f>
        <v>N/A</v>
      </c>
      <c r="T570" s="151" t="str" cm="1">
        <f t="array" ref="T570">IFERROR(INDEX($H$9:$H$54,MATCH($E570,$A$9:$A$54,0),0),"N/A")</f>
        <v>N/A</v>
      </c>
      <c r="U570" s="152" t="str">
        <f t="shared" si="66"/>
        <v>N/A</v>
      </c>
      <c r="V570" s="153" t="str">
        <f t="shared" si="67"/>
        <v>N/A</v>
      </c>
      <c r="W570" s="147" t="str" cm="1">
        <f t="array" ref="W570">IFERROR(INDEX($I$9:$I$54,MATCH($E570,$A$9:$A$54,0),0),"N/A")</f>
        <v>N/A</v>
      </c>
      <c r="X570" s="147" t="str" cm="1">
        <f t="array" ref="X570">IFERROR(INDEX($J$9:$J$54,MATCH($E570,$A$9:$A$54,0),0),"N/A")</f>
        <v>N/A</v>
      </c>
      <c r="Y570" s="152" t="str">
        <f t="shared" si="68"/>
        <v>N/A</v>
      </c>
      <c r="Z570" s="153" t="str">
        <f t="shared" si="69"/>
        <v>N/A</v>
      </c>
      <c r="AA570" s="70" t="str">
        <f>IFERROR(VLOOKUP('Input 1 - Schedule 1'!N517,'Input 1 - Schedule 1'!$I$7:$L$1009,4,FALSE),"")</f>
        <v/>
      </c>
      <c r="AB570" s="70"/>
      <c r="AS570" s="84" t="s">
        <v>20</v>
      </c>
    </row>
    <row r="571" spans="1:45" x14ac:dyDescent="0.3">
      <c r="A571" s="93">
        <f t="shared" si="74"/>
        <v>509</v>
      </c>
      <c r="B571" s="145">
        <f>'Input 2 - Inventory'!C516</f>
        <v>0</v>
      </c>
      <c r="C571" s="146">
        <f>'Input 1 - Schedule 1'!G518</f>
        <v>0</v>
      </c>
      <c r="D571" s="146" t="str">
        <f>IF(OR(LEFT(E571,5)= "Asset",LEFT(E571,5)="Other"),"N/A",'Input 1 - Schedule 1'!G518 &amp; " (Ins/Bank)")</f>
        <v>0 (Ins/Bank)</v>
      </c>
      <c r="E571" s="147">
        <f>'Input 2 - Inventory'!F516</f>
        <v>0</v>
      </c>
      <c r="F571" s="148" t="str">
        <f>'Input 2 - Inventory'!W516</f>
        <v/>
      </c>
      <c r="G571" s="148">
        <f>'Input 2 - Inventory'!R516</f>
        <v>0</v>
      </c>
      <c r="H571" s="148">
        <f>'Input 2 - Inventory'!AH516</f>
        <v>0</v>
      </c>
      <c r="I571" s="149">
        <f>'Input 2 - Inventory'!L516</f>
        <v>0</v>
      </c>
      <c r="J571" s="150">
        <f>'Input 2 - Inventory'!AB516</f>
        <v>0</v>
      </c>
      <c r="K571" s="147" t="str" cm="1">
        <f t="array" ref="K571">IFERROR(INDEX($C$9:$C$54,MATCH($E571,$A$9:$A$54,0),0),"N/A")</f>
        <v>N/A</v>
      </c>
      <c r="L571" s="151" t="str" cm="1">
        <f t="array" ref="L571">IFERROR(INDEX($D$9:$D$54,MATCH($E571,$A$9:$A$54,0),0),"N/A")</f>
        <v>N/A</v>
      </c>
      <c r="M571" s="152" t="str">
        <f t="shared" si="70"/>
        <v>N/A</v>
      </c>
      <c r="N571" s="153" t="str">
        <f t="shared" si="71"/>
        <v>N/A</v>
      </c>
      <c r="O571" s="147" t="str" cm="1">
        <f t="array" ref="O571">IFERROR(INDEX($E$9:$E$54,MATCH($E571,$A$9:$A$54,0),0),"N/A")</f>
        <v>N/A</v>
      </c>
      <c r="P571" s="151" t="str" cm="1">
        <f t="array" ref="P571">IFERROR(INDEX($F$9:$F$54,MATCH($E571,$A$9:$A$54,0),0),"N/A")</f>
        <v>N/A</v>
      </c>
      <c r="Q571" s="152" t="str">
        <f t="shared" si="72"/>
        <v>N/A</v>
      </c>
      <c r="R571" s="153" t="str">
        <f t="shared" si="73"/>
        <v>N/A</v>
      </c>
      <c r="S571" s="147" t="str" cm="1">
        <f t="array" ref="S571">IFERROR(INDEX($G$9:$G$54,MATCH($E571,$A$9:$A$54,0),0),"N/A")</f>
        <v>N/A</v>
      </c>
      <c r="T571" s="151" t="str" cm="1">
        <f t="array" ref="T571">IFERROR(INDEX($H$9:$H$54,MATCH($E571,$A$9:$A$54,0),0),"N/A")</f>
        <v>N/A</v>
      </c>
      <c r="U571" s="152" t="str">
        <f t="shared" si="66"/>
        <v>N/A</v>
      </c>
      <c r="V571" s="153" t="str">
        <f t="shared" si="67"/>
        <v>N/A</v>
      </c>
      <c r="W571" s="147" t="str" cm="1">
        <f t="array" ref="W571">IFERROR(INDEX($I$9:$I$54,MATCH($E571,$A$9:$A$54,0),0),"N/A")</f>
        <v>N/A</v>
      </c>
      <c r="X571" s="147" t="str" cm="1">
        <f t="array" ref="X571">IFERROR(INDEX($J$9:$J$54,MATCH($E571,$A$9:$A$54,0),0),"N/A")</f>
        <v>N/A</v>
      </c>
      <c r="Y571" s="152" t="str">
        <f t="shared" si="68"/>
        <v>N/A</v>
      </c>
      <c r="Z571" s="153" t="str">
        <f t="shared" si="69"/>
        <v>N/A</v>
      </c>
      <c r="AA571" s="70" t="str">
        <f>IFERROR(VLOOKUP('Input 1 - Schedule 1'!N518,'Input 1 - Schedule 1'!$I$7:$L$1009,4,FALSE),"")</f>
        <v/>
      </c>
      <c r="AB571" s="70"/>
      <c r="AS571" s="84" t="s">
        <v>20</v>
      </c>
    </row>
    <row r="572" spans="1:45" x14ac:dyDescent="0.3">
      <c r="A572" s="93">
        <f t="shared" si="74"/>
        <v>510</v>
      </c>
      <c r="B572" s="145">
        <f>'Input 2 - Inventory'!C517</f>
        <v>0</v>
      </c>
      <c r="C572" s="146">
        <f>'Input 1 - Schedule 1'!G519</f>
        <v>0</v>
      </c>
      <c r="D572" s="146" t="str">
        <f>IF(OR(LEFT(E572,5)= "Asset",LEFT(E572,5)="Other"),"N/A",'Input 1 - Schedule 1'!G519 &amp; " (Ins/Bank)")</f>
        <v>0 (Ins/Bank)</v>
      </c>
      <c r="E572" s="147">
        <f>'Input 2 - Inventory'!F517</f>
        <v>0</v>
      </c>
      <c r="F572" s="148" t="str">
        <f>'Input 2 - Inventory'!W517</f>
        <v/>
      </c>
      <c r="G572" s="148">
        <f>'Input 2 - Inventory'!R517</f>
        <v>0</v>
      </c>
      <c r="H572" s="148">
        <f>'Input 2 - Inventory'!AH517</f>
        <v>0</v>
      </c>
      <c r="I572" s="149">
        <f>'Input 2 - Inventory'!L517</f>
        <v>0</v>
      </c>
      <c r="J572" s="150">
        <f>'Input 2 - Inventory'!AB517</f>
        <v>0</v>
      </c>
      <c r="K572" s="147" t="str" cm="1">
        <f t="array" ref="K572">IFERROR(INDEX($C$9:$C$54,MATCH($E572,$A$9:$A$54,0),0),"N/A")</f>
        <v>N/A</v>
      </c>
      <c r="L572" s="151" t="str" cm="1">
        <f t="array" ref="L572">IFERROR(INDEX($D$9:$D$54,MATCH($E572,$A$9:$A$54,0),0),"N/A")</f>
        <v>N/A</v>
      </c>
      <c r="M572" s="152" t="str">
        <f t="shared" si="70"/>
        <v>N/A</v>
      </c>
      <c r="N572" s="153" t="str">
        <f t="shared" si="71"/>
        <v>N/A</v>
      </c>
      <c r="O572" s="147" t="str" cm="1">
        <f t="array" ref="O572">IFERROR(INDEX($E$9:$E$54,MATCH($E572,$A$9:$A$54,0),0),"N/A")</f>
        <v>N/A</v>
      </c>
      <c r="P572" s="151" t="str" cm="1">
        <f t="array" ref="P572">IFERROR(INDEX($F$9:$F$54,MATCH($E572,$A$9:$A$54,0),0),"N/A")</f>
        <v>N/A</v>
      </c>
      <c r="Q572" s="152" t="str">
        <f t="shared" si="72"/>
        <v>N/A</v>
      </c>
      <c r="R572" s="153" t="str">
        <f t="shared" si="73"/>
        <v>N/A</v>
      </c>
      <c r="S572" s="147" t="str" cm="1">
        <f t="array" ref="S572">IFERROR(INDEX($G$9:$G$54,MATCH($E572,$A$9:$A$54,0),0),"N/A")</f>
        <v>N/A</v>
      </c>
      <c r="T572" s="151" t="str" cm="1">
        <f t="array" ref="T572">IFERROR(INDEX($H$9:$H$54,MATCH($E572,$A$9:$A$54,0),0),"N/A")</f>
        <v>N/A</v>
      </c>
      <c r="U572" s="152" t="str">
        <f t="shared" si="66"/>
        <v>N/A</v>
      </c>
      <c r="V572" s="153" t="str">
        <f t="shared" si="67"/>
        <v>N/A</v>
      </c>
      <c r="W572" s="147" t="str" cm="1">
        <f t="array" ref="W572">IFERROR(INDEX($I$9:$I$54,MATCH($E572,$A$9:$A$54,0),0),"N/A")</f>
        <v>N/A</v>
      </c>
      <c r="X572" s="147" t="str" cm="1">
        <f t="array" ref="X572">IFERROR(INDEX($J$9:$J$54,MATCH($E572,$A$9:$A$54,0),0),"N/A")</f>
        <v>N/A</v>
      </c>
      <c r="Y572" s="152" t="str">
        <f t="shared" si="68"/>
        <v>N/A</v>
      </c>
      <c r="Z572" s="153" t="str">
        <f t="shared" si="69"/>
        <v>N/A</v>
      </c>
      <c r="AA572" s="70" t="str">
        <f>IFERROR(VLOOKUP('Input 1 - Schedule 1'!N519,'Input 1 - Schedule 1'!$I$7:$L$1009,4,FALSE),"")</f>
        <v/>
      </c>
      <c r="AB572" s="70"/>
      <c r="AS572" s="84" t="s">
        <v>20</v>
      </c>
    </row>
    <row r="573" spans="1:45" x14ac:dyDescent="0.3">
      <c r="A573" s="93">
        <f t="shared" si="74"/>
        <v>511</v>
      </c>
      <c r="B573" s="145">
        <f>'Input 2 - Inventory'!C518</f>
        <v>0</v>
      </c>
      <c r="C573" s="146">
        <f>'Input 1 - Schedule 1'!G520</f>
        <v>0</v>
      </c>
      <c r="D573" s="146" t="str">
        <f>IF(OR(LEFT(E573,5)= "Asset",LEFT(E573,5)="Other"),"N/A",'Input 1 - Schedule 1'!G520 &amp; " (Ins/Bank)")</f>
        <v>0 (Ins/Bank)</v>
      </c>
      <c r="E573" s="147">
        <f>'Input 2 - Inventory'!F518</f>
        <v>0</v>
      </c>
      <c r="F573" s="148" t="str">
        <f>'Input 2 - Inventory'!W518</f>
        <v/>
      </c>
      <c r="G573" s="148">
        <f>'Input 2 - Inventory'!R518</f>
        <v>0</v>
      </c>
      <c r="H573" s="148">
        <f>'Input 2 - Inventory'!AH518</f>
        <v>0</v>
      </c>
      <c r="I573" s="149">
        <f>'Input 2 - Inventory'!L518</f>
        <v>0</v>
      </c>
      <c r="J573" s="150">
        <f>'Input 2 - Inventory'!AB518</f>
        <v>0</v>
      </c>
      <c r="K573" s="147" t="str" cm="1">
        <f t="array" ref="K573">IFERROR(INDEX($C$9:$C$54,MATCH($E573,$A$9:$A$54,0),0),"N/A")</f>
        <v>N/A</v>
      </c>
      <c r="L573" s="151" t="str" cm="1">
        <f t="array" ref="L573">IFERROR(INDEX($D$9:$D$54,MATCH($E573,$A$9:$A$54,0),0),"N/A")</f>
        <v>N/A</v>
      </c>
      <c r="M573" s="152" t="str">
        <f t="shared" si="70"/>
        <v>N/A</v>
      </c>
      <c r="N573" s="153" t="str">
        <f t="shared" si="71"/>
        <v>N/A</v>
      </c>
      <c r="O573" s="147" t="str" cm="1">
        <f t="array" ref="O573">IFERROR(INDEX($E$9:$E$54,MATCH($E573,$A$9:$A$54,0),0),"N/A")</f>
        <v>N/A</v>
      </c>
      <c r="P573" s="151" t="str" cm="1">
        <f t="array" ref="P573">IFERROR(INDEX($F$9:$F$54,MATCH($E573,$A$9:$A$54,0),0),"N/A")</f>
        <v>N/A</v>
      </c>
      <c r="Q573" s="152" t="str">
        <f t="shared" si="72"/>
        <v>N/A</v>
      </c>
      <c r="R573" s="153" t="str">
        <f t="shared" si="73"/>
        <v>N/A</v>
      </c>
      <c r="S573" s="147" t="str" cm="1">
        <f t="array" ref="S573">IFERROR(INDEX($G$9:$G$54,MATCH($E573,$A$9:$A$54,0),0),"N/A")</f>
        <v>N/A</v>
      </c>
      <c r="T573" s="151" t="str" cm="1">
        <f t="array" ref="T573">IFERROR(INDEX($H$9:$H$54,MATCH($E573,$A$9:$A$54,0),0),"N/A")</f>
        <v>N/A</v>
      </c>
      <c r="U573" s="152" t="str">
        <f t="shared" si="66"/>
        <v>N/A</v>
      </c>
      <c r="V573" s="153" t="str">
        <f t="shared" si="67"/>
        <v>N/A</v>
      </c>
      <c r="W573" s="147" t="str" cm="1">
        <f t="array" ref="W573">IFERROR(INDEX($I$9:$I$54,MATCH($E573,$A$9:$A$54,0),0),"N/A")</f>
        <v>N/A</v>
      </c>
      <c r="X573" s="147" t="str" cm="1">
        <f t="array" ref="X573">IFERROR(INDEX($J$9:$J$54,MATCH($E573,$A$9:$A$54,0),0),"N/A")</f>
        <v>N/A</v>
      </c>
      <c r="Y573" s="152" t="str">
        <f t="shared" si="68"/>
        <v>N/A</v>
      </c>
      <c r="Z573" s="153" t="str">
        <f t="shared" si="69"/>
        <v>N/A</v>
      </c>
      <c r="AA573" s="70" t="str">
        <f>IFERROR(VLOOKUP('Input 1 - Schedule 1'!N520,'Input 1 - Schedule 1'!$I$7:$L$1009,4,FALSE),"")</f>
        <v/>
      </c>
      <c r="AB573" s="70"/>
      <c r="AS573" s="84" t="s">
        <v>20</v>
      </c>
    </row>
    <row r="574" spans="1:45" x14ac:dyDescent="0.3">
      <c r="A574" s="93">
        <f t="shared" si="74"/>
        <v>512</v>
      </c>
      <c r="B574" s="145">
        <f>'Input 2 - Inventory'!C519</f>
        <v>0</v>
      </c>
      <c r="C574" s="146">
        <f>'Input 1 - Schedule 1'!G521</f>
        <v>0</v>
      </c>
      <c r="D574" s="146" t="str">
        <f>IF(OR(LEFT(E574,5)= "Asset",LEFT(E574,5)="Other"),"N/A",'Input 1 - Schedule 1'!G521 &amp; " (Ins/Bank)")</f>
        <v>0 (Ins/Bank)</v>
      </c>
      <c r="E574" s="147">
        <f>'Input 2 - Inventory'!F519</f>
        <v>0</v>
      </c>
      <c r="F574" s="148" t="str">
        <f>'Input 2 - Inventory'!W519</f>
        <v/>
      </c>
      <c r="G574" s="148">
        <f>'Input 2 - Inventory'!R519</f>
        <v>0</v>
      </c>
      <c r="H574" s="148">
        <f>'Input 2 - Inventory'!AH519</f>
        <v>0</v>
      </c>
      <c r="I574" s="149">
        <f>'Input 2 - Inventory'!L519</f>
        <v>0</v>
      </c>
      <c r="J574" s="150">
        <f>'Input 2 - Inventory'!AB519</f>
        <v>0</v>
      </c>
      <c r="K574" s="147" t="str" cm="1">
        <f t="array" ref="K574">IFERROR(INDEX($C$9:$C$54,MATCH($E574,$A$9:$A$54,0),0),"N/A")</f>
        <v>N/A</v>
      </c>
      <c r="L574" s="151" t="str" cm="1">
        <f t="array" ref="L574">IFERROR(INDEX($D$9:$D$54,MATCH($E574,$A$9:$A$54,0),0),"N/A")</f>
        <v>N/A</v>
      </c>
      <c r="M574" s="152" t="str">
        <f t="shared" si="70"/>
        <v>N/A</v>
      </c>
      <c r="N574" s="153" t="str">
        <f t="shared" si="71"/>
        <v>N/A</v>
      </c>
      <c r="O574" s="147" t="str" cm="1">
        <f t="array" ref="O574">IFERROR(INDEX($E$9:$E$54,MATCH($E574,$A$9:$A$54,0),0),"N/A")</f>
        <v>N/A</v>
      </c>
      <c r="P574" s="151" t="str" cm="1">
        <f t="array" ref="P574">IFERROR(INDEX($F$9:$F$54,MATCH($E574,$A$9:$A$54,0),0),"N/A")</f>
        <v>N/A</v>
      </c>
      <c r="Q574" s="152" t="str">
        <f t="shared" si="72"/>
        <v>N/A</v>
      </c>
      <c r="R574" s="153" t="str">
        <f t="shared" si="73"/>
        <v>N/A</v>
      </c>
      <c r="S574" s="147" t="str" cm="1">
        <f t="array" ref="S574">IFERROR(INDEX($G$9:$G$54,MATCH($E574,$A$9:$A$54,0),0),"N/A")</f>
        <v>N/A</v>
      </c>
      <c r="T574" s="151" t="str" cm="1">
        <f t="array" ref="T574">IFERROR(INDEX($H$9:$H$54,MATCH($E574,$A$9:$A$54,0),0),"N/A")</f>
        <v>N/A</v>
      </c>
      <c r="U574" s="152" t="str">
        <f t="shared" ref="U574:U637" si="75">IF(T574="N/A","N/A",MAX(0,IF(OR(S574="XS Scalar",S574="Pure Scalar"),$H574*T574,IF(S574="Carrying Value",T574*$G574,$F574*T574))))</f>
        <v>N/A</v>
      </c>
      <c r="V574" s="153" t="str">
        <f t="shared" ref="V574:V637" si="76">IF(T574="N/A","N/A",IF(S574="XS Scalar",$G574-($H574-U574),$G574))</f>
        <v>N/A</v>
      </c>
      <c r="W574" s="147" t="str" cm="1">
        <f t="array" ref="W574">IFERROR(INDEX($I$9:$I$54,MATCH($E574,$A$9:$A$54,0),0),"N/A")</f>
        <v>N/A</v>
      </c>
      <c r="X574" s="147" t="str" cm="1">
        <f t="array" ref="X574">IFERROR(INDEX($J$9:$J$54,MATCH($E574,$A$9:$A$54,0),0),"N/A")</f>
        <v>N/A</v>
      </c>
      <c r="Y574" s="152" t="str">
        <f t="shared" ref="Y574:Y637" si="77">IF(X574="N/A","N/A",MAX(0,IF(OR(W574="XS Scalar",W574="Pure Scalar"),$H574*X574,IF(W574="Carrying Value",X574*$G574,$F574*X574))))</f>
        <v>N/A</v>
      </c>
      <c r="Z574" s="153" t="str">
        <f t="shared" ref="Z574:Z637" si="78">IF(X574="N/A","N/A",IF(W574="XS Scalar",$G574-($H574-Y574),$G574))</f>
        <v>N/A</v>
      </c>
      <c r="AA574" s="70" t="str">
        <f>IFERROR(VLOOKUP('Input 1 - Schedule 1'!N521,'Input 1 - Schedule 1'!$I$7:$L$1009,4,FALSE),"")</f>
        <v/>
      </c>
      <c r="AB574" s="70"/>
      <c r="AS574" s="84" t="s">
        <v>20</v>
      </c>
    </row>
    <row r="575" spans="1:45" x14ac:dyDescent="0.3">
      <c r="A575" s="93">
        <f t="shared" si="74"/>
        <v>513</v>
      </c>
      <c r="B575" s="145">
        <f>'Input 2 - Inventory'!C520</f>
        <v>0</v>
      </c>
      <c r="C575" s="146">
        <f>'Input 1 - Schedule 1'!G522</f>
        <v>0</v>
      </c>
      <c r="D575" s="146" t="str">
        <f>IF(OR(LEFT(E575,5)= "Asset",LEFT(E575,5)="Other"),"N/A",'Input 1 - Schedule 1'!G522 &amp; " (Ins/Bank)")</f>
        <v>0 (Ins/Bank)</v>
      </c>
      <c r="E575" s="147">
        <f>'Input 2 - Inventory'!F520</f>
        <v>0</v>
      </c>
      <c r="F575" s="148" t="str">
        <f>'Input 2 - Inventory'!W520</f>
        <v/>
      </c>
      <c r="G575" s="148">
        <f>'Input 2 - Inventory'!R520</f>
        <v>0</v>
      </c>
      <c r="H575" s="148">
        <f>'Input 2 - Inventory'!AH520</f>
        <v>0</v>
      </c>
      <c r="I575" s="149">
        <f>'Input 2 - Inventory'!L520</f>
        <v>0</v>
      </c>
      <c r="J575" s="150">
        <f>'Input 2 - Inventory'!AB520</f>
        <v>0</v>
      </c>
      <c r="K575" s="147" t="str" cm="1">
        <f t="array" ref="K575">IFERROR(INDEX($C$9:$C$54,MATCH($E575,$A$9:$A$54,0),0),"N/A")</f>
        <v>N/A</v>
      </c>
      <c r="L575" s="151" t="str" cm="1">
        <f t="array" ref="L575">IFERROR(INDEX($D$9:$D$54,MATCH($E575,$A$9:$A$54,0),0),"N/A")</f>
        <v>N/A</v>
      </c>
      <c r="M575" s="152" t="str">
        <f t="shared" si="70"/>
        <v>N/A</v>
      </c>
      <c r="N575" s="153" t="str">
        <f t="shared" si="71"/>
        <v>N/A</v>
      </c>
      <c r="O575" s="147" t="str" cm="1">
        <f t="array" ref="O575">IFERROR(INDEX($E$9:$E$54,MATCH($E575,$A$9:$A$54,0),0),"N/A")</f>
        <v>N/A</v>
      </c>
      <c r="P575" s="151" t="str" cm="1">
        <f t="array" ref="P575">IFERROR(INDEX($F$9:$F$54,MATCH($E575,$A$9:$A$54,0),0),"N/A")</f>
        <v>N/A</v>
      </c>
      <c r="Q575" s="152" t="str">
        <f t="shared" si="72"/>
        <v>N/A</v>
      </c>
      <c r="R575" s="153" t="str">
        <f t="shared" si="73"/>
        <v>N/A</v>
      </c>
      <c r="S575" s="147" t="str" cm="1">
        <f t="array" ref="S575">IFERROR(INDEX($G$9:$G$54,MATCH($E575,$A$9:$A$54,0),0),"N/A")</f>
        <v>N/A</v>
      </c>
      <c r="T575" s="151" t="str" cm="1">
        <f t="array" ref="T575">IFERROR(INDEX($H$9:$H$54,MATCH($E575,$A$9:$A$54,0),0),"N/A")</f>
        <v>N/A</v>
      </c>
      <c r="U575" s="152" t="str">
        <f t="shared" si="75"/>
        <v>N/A</v>
      </c>
      <c r="V575" s="153" t="str">
        <f t="shared" si="76"/>
        <v>N/A</v>
      </c>
      <c r="W575" s="147" t="str" cm="1">
        <f t="array" ref="W575">IFERROR(INDEX($I$9:$I$54,MATCH($E575,$A$9:$A$54,0),0),"N/A")</f>
        <v>N/A</v>
      </c>
      <c r="X575" s="147" t="str" cm="1">
        <f t="array" ref="X575">IFERROR(INDEX($J$9:$J$54,MATCH($E575,$A$9:$A$54,0),0),"N/A")</f>
        <v>N/A</v>
      </c>
      <c r="Y575" s="152" t="str">
        <f t="shared" si="77"/>
        <v>N/A</v>
      </c>
      <c r="Z575" s="153" t="str">
        <f t="shared" si="78"/>
        <v>N/A</v>
      </c>
      <c r="AA575" s="70" t="str">
        <f>IFERROR(VLOOKUP('Input 1 - Schedule 1'!N522,'Input 1 - Schedule 1'!$I$7:$L$1009,4,FALSE),"")</f>
        <v/>
      </c>
      <c r="AB575" s="70"/>
      <c r="AS575" s="84" t="s">
        <v>20</v>
      </c>
    </row>
    <row r="576" spans="1:45" x14ac:dyDescent="0.3">
      <c r="A576" s="93">
        <f t="shared" si="74"/>
        <v>514</v>
      </c>
      <c r="B576" s="145">
        <f>'Input 2 - Inventory'!C521</f>
        <v>0</v>
      </c>
      <c r="C576" s="146">
        <f>'Input 1 - Schedule 1'!G523</f>
        <v>0</v>
      </c>
      <c r="D576" s="146" t="str">
        <f>IF(OR(LEFT(E576,5)= "Asset",LEFT(E576,5)="Other"),"N/A",'Input 1 - Schedule 1'!G523 &amp; " (Ins/Bank)")</f>
        <v>0 (Ins/Bank)</v>
      </c>
      <c r="E576" s="147">
        <f>'Input 2 - Inventory'!F521</f>
        <v>0</v>
      </c>
      <c r="F576" s="148" t="str">
        <f>'Input 2 - Inventory'!W521</f>
        <v/>
      </c>
      <c r="G576" s="148">
        <f>'Input 2 - Inventory'!R521</f>
        <v>0</v>
      </c>
      <c r="H576" s="148">
        <f>'Input 2 - Inventory'!AH521</f>
        <v>0</v>
      </c>
      <c r="I576" s="149">
        <f>'Input 2 - Inventory'!L521</f>
        <v>0</v>
      </c>
      <c r="J576" s="150">
        <f>'Input 2 - Inventory'!AB521</f>
        <v>0</v>
      </c>
      <c r="K576" s="147" t="str" cm="1">
        <f t="array" ref="K576">IFERROR(INDEX($C$9:$C$54,MATCH($E576,$A$9:$A$54,0),0),"N/A")</f>
        <v>N/A</v>
      </c>
      <c r="L576" s="151" t="str" cm="1">
        <f t="array" ref="L576">IFERROR(INDEX($D$9:$D$54,MATCH($E576,$A$9:$A$54,0),0),"N/A")</f>
        <v>N/A</v>
      </c>
      <c r="M576" s="152" t="str">
        <f t="shared" si="70"/>
        <v>N/A</v>
      </c>
      <c r="N576" s="153" t="str">
        <f t="shared" si="71"/>
        <v>N/A</v>
      </c>
      <c r="O576" s="147" t="str" cm="1">
        <f t="array" ref="O576">IFERROR(INDEX($E$9:$E$54,MATCH($E576,$A$9:$A$54,0),0),"N/A")</f>
        <v>N/A</v>
      </c>
      <c r="P576" s="151" t="str" cm="1">
        <f t="array" ref="P576">IFERROR(INDEX($F$9:$F$54,MATCH($E576,$A$9:$A$54,0),0),"N/A")</f>
        <v>N/A</v>
      </c>
      <c r="Q576" s="152" t="str">
        <f t="shared" si="72"/>
        <v>N/A</v>
      </c>
      <c r="R576" s="153" t="str">
        <f t="shared" si="73"/>
        <v>N/A</v>
      </c>
      <c r="S576" s="147" t="str" cm="1">
        <f t="array" ref="S576">IFERROR(INDEX($G$9:$G$54,MATCH($E576,$A$9:$A$54,0),0),"N/A")</f>
        <v>N/A</v>
      </c>
      <c r="T576" s="151" t="str" cm="1">
        <f t="array" ref="T576">IFERROR(INDEX($H$9:$H$54,MATCH($E576,$A$9:$A$54,0),0),"N/A")</f>
        <v>N/A</v>
      </c>
      <c r="U576" s="152" t="str">
        <f t="shared" si="75"/>
        <v>N/A</v>
      </c>
      <c r="V576" s="153" t="str">
        <f t="shared" si="76"/>
        <v>N/A</v>
      </c>
      <c r="W576" s="147" t="str" cm="1">
        <f t="array" ref="W576">IFERROR(INDEX($I$9:$I$54,MATCH($E576,$A$9:$A$54,0),0),"N/A")</f>
        <v>N/A</v>
      </c>
      <c r="X576" s="147" t="str" cm="1">
        <f t="array" ref="X576">IFERROR(INDEX($J$9:$J$54,MATCH($E576,$A$9:$A$54,0),0),"N/A")</f>
        <v>N/A</v>
      </c>
      <c r="Y576" s="152" t="str">
        <f t="shared" si="77"/>
        <v>N/A</v>
      </c>
      <c r="Z576" s="153" t="str">
        <f t="shared" si="78"/>
        <v>N/A</v>
      </c>
      <c r="AA576" s="70" t="str">
        <f>IFERROR(VLOOKUP('Input 1 - Schedule 1'!N523,'Input 1 - Schedule 1'!$I$7:$L$1009,4,FALSE),"")</f>
        <v/>
      </c>
      <c r="AB576" s="70"/>
      <c r="AS576" s="84" t="s">
        <v>20</v>
      </c>
    </row>
    <row r="577" spans="1:45" x14ac:dyDescent="0.3">
      <c r="A577" s="93">
        <f t="shared" si="74"/>
        <v>515</v>
      </c>
      <c r="B577" s="145">
        <f>'Input 2 - Inventory'!C522</f>
        <v>0</v>
      </c>
      <c r="C577" s="146">
        <f>'Input 1 - Schedule 1'!G524</f>
        <v>0</v>
      </c>
      <c r="D577" s="146" t="str">
        <f>IF(OR(LEFT(E577,5)= "Asset",LEFT(E577,5)="Other"),"N/A",'Input 1 - Schedule 1'!G524 &amp; " (Ins/Bank)")</f>
        <v>0 (Ins/Bank)</v>
      </c>
      <c r="E577" s="147">
        <f>'Input 2 - Inventory'!F522</f>
        <v>0</v>
      </c>
      <c r="F577" s="148" t="str">
        <f>'Input 2 - Inventory'!W522</f>
        <v/>
      </c>
      <c r="G577" s="148">
        <f>'Input 2 - Inventory'!R522</f>
        <v>0</v>
      </c>
      <c r="H577" s="148">
        <f>'Input 2 - Inventory'!AH522</f>
        <v>0</v>
      </c>
      <c r="I577" s="149">
        <f>'Input 2 - Inventory'!L522</f>
        <v>0</v>
      </c>
      <c r="J577" s="150">
        <f>'Input 2 - Inventory'!AB522</f>
        <v>0</v>
      </c>
      <c r="K577" s="147" t="str" cm="1">
        <f t="array" ref="K577">IFERROR(INDEX($C$9:$C$54,MATCH($E577,$A$9:$A$54,0),0),"N/A")</f>
        <v>N/A</v>
      </c>
      <c r="L577" s="151" t="str" cm="1">
        <f t="array" ref="L577">IFERROR(INDEX($D$9:$D$54,MATCH($E577,$A$9:$A$54,0),0),"N/A")</f>
        <v>N/A</v>
      </c>
      <c r="M577" s="152" t="str">
        <f t="shared" si="70"/>
        <v>N/A</v>
      </c>
      <c r="N577" s="153" t="str">
        <f t="shared" si="71"/>
        <v>N/A</v>
      </c>
      <c r="O577" s="147" t="str" cm="1">
        <f t="array" ref="O577">IFERROR(INDEX($E$9:$E$54,MATCH($E577,$A$9:$A$54,0),0),"N/A")</f>
        <v>N/A</v>
      </c>
      <c r="P577" s="151" t="str" cm="1">
        <f t="array" ref="P577">IFERROR(INDEX($F$9:$F$54,MATCH($E577,$A$9:$A$54,0),0),"N/A")</f>
        <v>N/A</v>
      </c>
      <c r="Q577" s="152" t="str">
        <f t="shared" si="72"/>
        <v>N/A</v>
      </c>
      <c r="R577" s="153" t="str">
        <f t="shared" si="73"/>
        <v>N/A</v>
      </c>
      <c r="S577" s="147" t="str" cm="1">
        <f t="array" ref="S577">IFERROR(INDEX($G$9:$G$54,MATCH($E577,$A$9:$A$54,0),0),"N/A")</f>
        <v>N/A</v>
      </c>
      <c r="T577" s="151" t="str" cm="1">
        <f t="array" ref="T577">IFERROR(INDEX($H$9:$H$54,MATCH($E577,$A$9:$A$54,0),0),"N/A")</f>
        <v>N/A</v>
      </c>
      <c r="U577" s="152" t="str">
        <f t="shared" si="75"/>
        <v>N/A</v>
      </c>
      <c r="V577" s="153" t="str">
        <f t="shared" si="76"/>
        <v>N/A</v>
      </c>
      <c r="W577" s="147" t="str" cm="1">
        <f t="array" ref="W577">IFERROR(INDEX($I$9:$I$54,MATCH($E577,$A$9:$A$54,0),0),"N/A")</f>
        <v>N/A</v>
      </c>
      <c r="X577" s="147" t="str" cm="1">
        <f t="array" ref="X577">IFERROR(INDEX($J$9:$J$54,MATCH($E577,$A$9:$A$54,0),0),"N/A")</f>
        <v>N/A</v>
      </c>
      <c r="Y577" s="152" t="str">
        <f t="shared" si="77"/>
        <v>N/A</v>
      </c>
      <c r="Z577" s="153" t="str">
        <f t="shared" si="78"/>
        <v>N/A</v>
      </c>
      <c r="AA577" s="70" t="str">
        <f>IFERROR(VLOOKUP('Input 1 - Schedule 1'!N524,'Input 1 - Schedule 1'!$I$7:$L$1009,4,FALSE),"")</f>
        <v/>
      </c>
      <c r="AB577" s="70"/>
      <c r="AS577" s="84" t="s">
        <v>20</v>
      </c>
    </row>
    <row r="578" spans="1:45" x14ac:dyDescent="0.3">
      <c r="A578" s="93">
        <f t="shared" si="74"/>
        <v>516</v>
      </c>
      <c r="B578" s="145">
        <f>'Input 2 - Inventory'!C523</f>
        <v>0</v>
      </c>
      <c r="C578" s="146">
        <f>'Input 1 - Schedule 1'!G525</f>
        <v>0</v>
      </c>
      <c r="D578" s="146" t="str">
        <f>IF(OR(LEFT(E578,5)= "Asset",LEFT(E578,5)="Other"),"N/A",'Input 1 - Schedule 1'!G525 &amp; " (Ins/Bank)")</f>
        <v>0 (Ins/Bank)</v>
      </c>
      <c r="E578" s="147">
        <f>'Input 2 - Inventory'!F523</f>
        <v>0</v>
      </c>
      <c r="F578" s="148" t="str">
        <f>'Input 2 - Inventory'!W523</f>
        <v/>
      </c>
      <c r="G578" s="148">
        <f>'Input 2 - Inventory'!R523</f>
        <v>0</v>
      </c>
      <c r="H578" s="148">
        <f>'Input 2 - Inventory'!AH523</f>
        <v>0</v>
      </c>
      <c r="I578" s="149">
        <f>'Input 2 - Inventory'!L523</f>
        <v>0</v>
      </c>
      <c r="J578" s="150">
        <f>'Input 2 - Inventory'!AB523</f>
        <v>0</v>
      </c>
      <c r="K578" s="147" t="str" cm="1">
        <f t="array" ref="K578">IFERROR(INDEX($C$9:$C$54,MATCH($E578,$A$9:$A$54,0),0),"N/A")</f>
        <v>N/A</v>
      </c>
      <c r="L578" s="151" t="str" cm="1">
        <f t="array" ref="L578">IFERROR(INDEX($D$9:$D$54,MATCH($E578,$A$9:$A$54,0),0),"N/A")</f>
        <v>N/A</v>
      </c>
      <c r="M578" s="152" t="str">
        <f t="shared" ref="M578:M641" si="79">IF(L578="N/A","N/A",MAX(0,IF(OR(K578="XS Scalar",K578="Pure Scalar"),$H578*L578,IF(K578="Carrying Value",L578*$G578,$F578*L578))))</f>
        <v>N/A</v>
      </c>
      <c r="N578" s="153" t="str">
        <f t="shared" ref="N578:N641" si="80">IF(L578="N/A","N/A",IF(K578="XS Scalar",$G578-($H578-M578),$G578))</f>
        <v>N/A</v>
      </c>
      <c r="O578" s="147" t="str" cm="1">
        <f t="array" ref="O578">IFERROR(INDEX($E$9:$E$54,MATCH($E578,$A$9:$A$54,0),0),"N/A")</f>
        <v>N/A</v>
      </c>
      <c r="P578" s="151" t="str" cm="1">
        <f t="array" ref="P578">IFERROR(INDEX($F$9:$F$54,MATCH($E578,$A$9:$A$54,0),0),"N/A")</f>
        <v>N/A</v>
      </c>
      <c r="Q578" s="152" t="str">
        <f t="shared" ref="Q578:Q641" si="81">IF(P578="N/A","N/A",MAX(0,IF(OR(O578="XS Scalar",O578="Pure Scalar"),$H578*P578,IF(O578="Carrying Value",P578*$G578,$F578*P578))))</f>
        <v>N/A</v>
      </c>
      <c r="R578" s="153" t="str">
        <f t="shared" ref="R578:R641" si="82">IF(P578="N/A","N/A",IF(O578="XS Scalar",$G578-($H578-Q578),$G578))</f>
        <v>N/A</v>
      </c>
      <c r="S578" s="147" t="str" cm="1">
        <f t="array" ref="S578">IFERROR(INDEX($G$9:$G$54,MATCH($E578,$A$9:$A$54,0),0),"N/A")</f>
        <v>N/A</v>
      </c>
      <c r="T578" s="151" t="str" cm="1">
        <f t="array" ref="T578">IFERROR(INDEX($H$9:$H$54,MATCH($E578,$A$9:$A$54,0),0),"N/A")</f>
        <v>N/A</v>
      </c>
      <c r="U578" s="152" t="str">
        <f t="shared" si="75"/>
        <v>N/A</v>
      </c>
      <c r="V578" s="153" t="str">
        <f t="shared" si="76"/>
        <v>N/A</v>
      </c>
      <c r="W578" s="147" t="str" cm="1">
        <f t="array" ref="W578">IFERROR(INDEX($I$9:$I$54,MATCH($E578,$A$9:$A$54,0),0),"N/A")</f>
        <v>N/A</v>
      </c>
      <c r="X578" s="147" t="str" cm="1">
        <f t="array" ref="X578">IFERROR(INDEX($J$9:$J$54,MATCH($E578,$A$9:$A$54,0),0),"N/A")</f>
        <v>N/A</v>
      </c>
      <c r="Y578" s="152" t="str">
        <f t="shared" si="77"/>
        <v>N/A</v>
      </c>
      <c r="Z578" s="153" t="str">
        <f t="shared" si="78"/>
        <v>N/A</v>
      </c>
      <c r="AA578" s="70" t="str">
        <f>IFERROR(VLOOKUP('Input 1 - Schedule 1'!N525,'Input 1 - Schedule 1'!$I$7:$L$1009,4,FALSE),"")</f>
        <v/>
      </c>
      <c r="AB578" s="70"/>
      <c r="AS578" s="84" t="s">
        <v>20</v>
      </c>
    </row>
    <row r="579" spans="1:45" x14ac:dyDescent="0.3">
      <c r="A579" s="93">
        <f t="shared" ref="A579:A642" si="83">A578+1</f>
        <v>517</v>
      </c>
      <c r="B579" s="145">
        <f>'Input 2 - Inventory'!C524</f>
        <v>0</v>
      </c>
      <c r="C579" s="146">
        <f>'Input 1 - Schedule 1'!G526</f>
        <v>0</v>
      </c>
      <c r="D579" s="146" t="str">
        <f>IF(OR(LEFT(E579,5)= "Asset",LEFT(E579,5)="Other"),"N/A",'Input 1 - Schedule 1'!G526 &amp; " (Ins/Bank)")</f>
        <v>0 (Ins/Bank)</v>
      </c>
      <c r="E579" s="147">
        <f>'Input 2 - Inventory'!F524</f>
        <v>0</v>
      </c>
      <c r="F579" s="148" t="str">
        <f>'Input 2 - Inventory'!W524</f>
        <v/>
      </c>
      <c r="G579" s="148">
        <f>'Input 2 - Inventory'!R524</f>
        <v>0</v>
      </c>
      <c r="H579" s="148">
        <f>'Input 2 - Inventory'!AH524</f>
        <v>0</v>
      </c>
      <c r="I579" s="149">
        <f>'Input 2 - Inventory'!L524</f>
        <v>0</v>
      </c>
      <c r="J579" s="150">
        <f>'Input 2 - Inventory'!AB524</f>
        <v>0</v>
      </c>
      <c r="K579" s="147" t="str" cm="1">
        <f t="array" ref="K579">IFERROR(INDEX($C$9:$C$54,MATCH($E579,$A$9:$A$54,0),0),"N/A")</f>
        <v>N/A</v>
      </c>
      <c r="L579" s="151" t="str" cm="1">
        <f t="array" ref="L579">IFERROR(INDEX($D$9:$D$54,MATCH($E579,$A$9:$A$54,0),0),"N/A")</f>
        <v>N/A</v>
      </c>
      <c r="M579" s="152" t="str">
        <f t="shared" si="79"/>
        <v>N/A</v>
      </c>
      <c r="N579" s="153" t="str">
        <f t="shared" si="80"/>
        <v>N/A</v>
      </c>
      <c r="O579" s="147" t="str" cm="1">
        <f t="array" ref="O579">IFERROR(INDEX($E$9:$E$54,MATCH($E579,$A$9:$A$54,0),0),"N/A")</f>
        <v>N/A</v>
      </c>
      <c r="P579" s="151" t="str" cm="1">
        <f t="array" ref="P579">IFERROR(INDEX($F$9:$F$54,MATCH($E579,$A$9:$A$54,0),0),"N/A")</f>
        <v>N/A</v>
      </c>
      <c r="Q579" s="152" t="str">
        <f t="shared" si="81"/>
        <v>N/A</v>
      </c>
      <c r="R579" s="153" t="str">
        <f t="shared" si="82"/>
        <v>N/A</v>
      </c>
      <c r="S579" s="147" t="str" cm="1">
        <f t="array" ref="S579">IFERROR(INDEX($G$9:$G$54,MATCH($E579,$A$9:$A$54,0),0),"N/A")</f>
        <v>N/A</v>
      </c>
      <c r="T579" s="151" t="str" cm="1">
        <f t="array" ref="T579">IFERROR(INDEX($H$9:$H$54,MATCH($E579,$A$9:$A$54,0),0),"N/A")</f>
        <v>N/A</v>
      </c>
      <c r="U579" s="152" t="str">
        <f t="shared" si="75"/>
        <v>N/A</v>
      </c>
      <c r="V579" s="153" t="str">
        <f t="shared" si="76"/>
        <v>N/A</v>
      </c>
      <c r="W579" s="147" t="str" cm="1">
        <f t="array" ref="W579">IFERROR(INDEX($I$9:$I$54,MATCH($E579,$A$9:$A$54,0),0),"N/A")</f>
        <v>N/A</v>
      </c>
      <c r="X579" s="147" t="str" cm="1">
        <f t="array" ref="X579">IFERROR(INDEX($J$9:$J$54,MATCH($E579,$A$9:$A$54,0),0),"N/A")</f>
        <v>N/A</v>
      </c>
      <c r="Y579" s="152" t="str">
        <f t="shared" si="77"/>
        <v>N/A</v>
      </c>
      <c r="Z579" s="153" t="str">
        <f t="shared" si="78"/>
        <v>N/A</v>
      </c>
      <c r="AA579" s="70" t="str">
        <f>IFERROR(VLOOKUP('Input 1 - Schedule 1'!N526,'Input 1 - Schedule 1'!$I$7:$L$1009,4,FALSE),"")</f>
        <v/>
      </c>
      <c r="AB579" s="70"/>
      <c r="AS579" s="84" t="s">
        <v>20</v>
      </c>
    </row>
    <row r="580" spans="1:45" x14ac:dyDescent="0.3">
      <c r="A580" s="93">
        <f t="shared" si="83"/>
        <v>518</v>
      </c>
      <c r="B580" s="145">
        <f>'Input 2 - Inventory'!C525</f>
        <v>0</v>
      </c>
      <c r="C580" s="146">
        <f>'Input 1 - Schedule 1'!G527</f>
        <v>0</v>
      </c>
      <c r="D580" s="146" t="str">
        <f>IF(OR(LEFT(E580,5)= "Asset",LEFT(E580,5)="Other"),"N/A",'Input 1 - Schedule 1'!G527 &amp; " (Ins/Bank)")</f>
        <v>0 (Ins/Bank)</v>
      </c>
      <c r="E580" s="147">
        <f>'Input 2 - Inventory'!F525</f>
        <v>0</v>
      </c>
      <c r="F580" s="148" t="str">
        <f>'Input 2 - Inventory'!W525</f>
        <v/>
      </c>
      <c r="G580" s="148">
        <f>'Input 2 - Inventory'!R525</f>
        <v>0</v>
      </c>
      <c r="H580" s="148">
        <f>'Input 2 - Inventory'!AH525</f>
        <v>0</v>
      </c>
      <c r="I580" s="149">
        <f>'Input 2 - Inventory'!L525</f>
        <v>0</v>
      </c>
      <c r="J580" s="150">
        <f>'Input 2 - Inventory'!AB525</f>
        <v>0</v>
      </c>
      <c r="K580" s="147" t="str" cm="1">
        <f t="array" ref="K580">IFERROR(INDEX($C$9:$C$54,MATCH($E580,$A$9:$A$54,0),0),"N/A")</f>
        <v>N/A</v>
      </c>
      <c r="L580" s="151" t="str" cm="1">
        <f t="array" ref="L580">IFERROR(INDEX($D$9:$D$54,MATCH($E580,$A$9:$A$54,0),0),"N/A")</f>
        <v>N/A</v>
      </c>
      <c r="M580" s="152" t="str">
        <f t="shared" si="79"/>
        <v>N/A</v>
      </c>
      <c r="N580" s="153" t="str">
        <f t="shared" si="80"/>
        <v>N/A</v>
      </c>
      <c r="O580" s="147" t="str" cm="1">
        <f t="array" ref="O580">IFERROR(INDEX($E$9:$E$54,MATCH($E580,$A$9:$A$54,0),0),"N/A")</f>
        <v>N/A</v>
      </c>
      <c r="P580" s="151" t="str" cm="1">
        <f t="array" ref="P580">IFERROR(INDEX($F$9:$F$54,MATCH($E580,$A$9:$A$54,0),0),"N/A")</f>
        <v>N/A</v>
      </c>
      <c r="Q580" s="152" t="str">
        <f t="shared" si="81"/>
        <v>N/A</v>
      </c>
      <c r="R580" s="153" t="str">
        <f t="shared" si="82"/>
        <v>N/A</v>
      </c>
      <c r="S580" s="147" t="str" cm="1">
        <f t="array" ref="S580">IFERROR(INDEX($G$9:$G$54,MATCH($E580,$A$9:$A$54,0),0),"N/A")</f>
        <v>N/A</v>
      </c>
      <c r="T580" s="151" t="str" cm="1">
        <f t="array" ref="T580">IFERROR(INDEX($H$9:$H$54,MATCH($E580,$A$9:$A$54,0),0),"N/A")</f>
        <v>N/A</v>
      </c>
      <c r="U580" s="152" t="str">
        <f t="shared" si="75"/>
        <v>N/A</v>
      </c>
      <c r="V580" s="153" t="str">
        <f t="shared" si="76"/>
        <v>N/A</v>
      </c>
      <c r="W580" s="147" t="str" cm="1">
        <f t="array" ref="W580">IFERROR(INDEX($I$9:$I$54,MATCH($E580,$A$9:$A$54,0),0),"N/A")</f>
        <v>N/A</v>
      </c>
      <c r="X580" s="147" t="str" cm="1">
        <f t="array" ref="X580">IFERROR(INDEX($J$9:$J$54,MATCH($E580,$A$9:$A$54,0),0),"N/A")</f>
        <v>N/A</v>
      </c>
      <c r="Y580" s="152" t="str">
        <f t="shared" si="77"/>
        <v>N/A</v>
      </c>
      <c r="Z580" s="153" t="str">
        <f t="shared" si="78"/>
        <v>N/A</v>
      </c>
      <c r="AA580" s="70" t="str">
        <f>IFERROR(VLOOKUP('Input 1 - Schedule 1'!N527,'Input 1 - Schedule 1'!$I$7:$L$1009,4,FALSE),"")</f>
        <v/>
      </c>
      <c r="AB580" s="70"/>
      <c r="AS580" s="84" t="s">
        <v>20</v>
      </c>
    </row>
    <row r="581" spans="1:45" x14ac:dyDescent="0.3">
      <c r="A581" s="93">
        <f t="shared" si="83"/>
        <v>519</v>
      </c>
      <c r="B581" s="145">
        <f>'Input 2 - Inventory'!C526</f>
        <v>0</v>
      </c>
      <c r="C581" s="146">
        <f>'Input 1 - Schedule 1'!G528</f>
        <v>0</v>
      </c>
      <c r="D581" s="146" t="str">
        <f>IF(OR(LEFT(E581,5)= "Asset",LEFT(E581,5)="Other"),"N/A",'Input 1 - Schedule 1'!G528 &amp; " (Ins/Bank)")</f>
        <v>0 (Ins/Bank)</v>
      </c>
      <c r="E581" s="147">
        <f>'Input 2 - Inventory'!F526</f>
        <v>0</v>
      </c>
      <c r="F581" s="148" t="str">
        <f>'Input 2 - Inventory'!W526</f>
        <v/>
      </c>
      <c r="G581" s="148">
        <f>'Input 2 - Inventory'!R526</f>
        <v>0</v>
      </c>
      <c r="H581" s="148">
        <f>'Input 2 - Inventory'!AH526</f>
        <v>0</v>
      </c>
      <c r="I581" s="149">
        <f>'Input 2 - Inventory'!L526</f>
        <v>0</v>
      </c>
      <c r="J581" s="150">
        <f>'Input 2 - Inventory'!AB526</f>
        <v>0</v>
      </c>
      <c r="K581" s="147" t="str" cm="1">
        <f t="array" ref="K581">IFERROR(INDEX($C$9:$C$54,MATCH($E581,$A$9:$A$54,0),0),"N/A")</f>
        <v>N/A</v>
      </c>
      <c r="L581" s="151" t="str" cm="1">
        <f t="array" ref="L581">IFERROR(INDEX($D$9:$D$54,MATCH($E581,$A$9:$A$54,0),0),"N/A")</f>
        <v>N/A</v>
      </c>
      <c r="M581" s="152" t="str">
        <f t="shared" si="79"/>
        <v>N/A</v>
      </c>
      <c r="N581" s="153" t="str">
        <f t="shared" si="80"/>
        <v>N/A</v>
      </c>
      <c r="O581" s="147" t="str" cm="1">
        <f t="array" ref="O581">IFERROR(INDEX($E$9:$E$54,MATCH($E581,$A$9:$A$54,0),0),"N/A")</f>
        <v>N/A</v>
      </c>
      <c r="P581" s="151" t="str" cm="1">
        <f t="array" ref="P581">IFERROR(INDEX($F$9:$F$54,MATCH($E581,$A$9:$A$54,0),0),"N/A")</f>
        <v>N/A</v>
      </c>
      <c r="Q581" s="152" t="str">
        <f t="shared" si="81"/>
        <v>N/A</v>
      </c>
      <c r="R581" s="153" t="str">
        <f t="shared" si="82"/>
        <v>N/A</v>
      </c>
      <c r="S581" s="147" t="str" cm="1">
        <f t="array" ref="S581">IFERROR(INDEX($G$9:$G$54,MATCH($E581,$A$9:$A$54,0),0),"N/A")</f>
        <v>N/A</v>
      </c>
      <c r="T581" s="151" t="str" cm="1">
        <f t="array" ref="T581">IFERROR(INDEX($H$9:$H$54,MATCH($E581,$A$9:$A$54,0),0),"N/A")</f>
        <v>N/A</v>
      </c>
      <c r="U581" s="152" t="str">
        <f t="shared" si="75"/>
        <v>N/A</v>
      </c>
      <c r="V581" s="153" t="str">
        <f t="shared" si="76"/>
        <v>N/A</v>
      </c>
      <c r="W581" s="147" t="str" cm="1">
        <f t="array" ref="W581">IFERROR(INDEX($I$9:$I$54,MATCH($E581,$A$9:$A$54,0),0),"N/A")</f>
        <v>N/A</v>
      </c>
      <c r="X581" s="147" t="str" cm="1">
        <f t="array" ref="X581">IFERROR(INDEX($J$9:$J$54,MATCH($E581,$A$9:$A$54,0),0),"N/A")</f>
        <v>N/A</v>
      </c>
      <c r="Y581" s="152" t="str">
        <f t="shared" si="77"/>
        <v>N/A</v>
      </c>
      <c r="Z581" s="153" t="str">
        <f t="shared" si="78"/>
        <v>N/A</v>
      </c>
      <c r="AA581" s="70" t="str">
        <f>IFERROR(VLOOKUP('Input 1 - Schedule 1'!N528,'Input 1 - Schedule 1'!$I$7:$L$1009,4,FALSE),"")</f>
        <v/>
      </c>
      <c r="AB581" s="70"/>
      <c r="AS581" s="84" t="s">
        <v>20</v>
      </c>
    </row>
    <row r="582" spans="1:45" x14ac:dyDescent="0.3">
      <c r="A582" s="93">
        <f t="shared" si="83"/>
        <v>520</v>
      </c>
      <c r="B582" s="145">
        <f>'Input 2 - Inventory'!C527</f>
        <v>0</v>
      </c>
      <c r="C582" s="146">
        <f>'Input 1 - Schedule 1'!G529</f>
        <v>0</v>
      </c>
      <c r="D582" s="146" t="str">
        <f>IF(OR(LEFT(E582,5)= "Asset",LEFT(E582,5)="Other"),"N/A",'Input 1 - Schedule 1'!G529 &amp; " (Ins/Bank)")</f>
        <v>0 (Ins/Bank)</v>
      </c>
      <c r="E582" s="147">
        <f>'Input 2 - Inventory'!F527</f>
        <v>0</v>
      </c>
      <c r="F582" s="148" t="str">
        <f>'Input 2 - Inventory'!W527</f>
        <v/>
      </c>
      <c r="G582" s="148">
        <f>'Input 2 - Inventory'!R527</f>
        <v>0</v>
      </c>
      <c r="H582" s="148">
        <f>'Input 2 - Inventory'!AH527</f>
        <v>0</v>
      </c>
      <c r="I582" s="149">
        <f>'Input 2 - Inventory'!L527</f>
        <v>0</v>
      </c>
      <c r="J582" s="150">
        <f>'Input 2 - Inventory'!AB527</f>
        <v>0</v>
      </c>
      <c r="K582" s="147" t="str" cm="1">
        <f t="array" ref="K582">IFERROR(INDEX($C$9:$C$54,MATCH($E582,$A$9:$A$54,0),0),"N/A")</f>
        <v>N/A</v>
      </c>
      <c r="L582" s="151" t="str" cm="1">
        <f t="array" ref="L582">IFERROR(INDEX($D$9:$D$54,MATCH($E582,$A$9:$A$54,0),0),"N/A")</f>
        <v>N/A</v>
      </c>
      <c r="M582" s="152" t="str">
        <f t="shared" si="79"/>
        <v>N/A</v>
      </c>
      <c r="N582" s="153" t="str">
        <f t="shared" si="80"/>
        <v>N/A</v>
      </c>
      <c r="O582" s="147" t="str" cm="1">
        <f t="array" ref="O582">IFERROR(INDEX($E$9:$E$54,MATCH($E582,$A$9:$A$54,0),0),"N/A")</f>
        <v>N/A</v>
      </c>
      <c r="P582" s="151" t="str" cm="1">
        <f t="array" ref="P582">IFERROR(INDEX($F$9:$F$54,MATCH($E582,$A$9:$A$54,0),0),"N/A")</f>
        <v>N/A</v>
      </c>
      <c r="Q582" s="152" t="str">
        <f t="shared" si="81"/>
        <v>N/A</v>
      </c>
      <c r="R582" s="153" t="str">
        <f t="shared" si="82"/>
        <v>N/A</v>
      </c>
      <c r="S582" s="147" t="str" cm="1">
        <f t="array" ref="S582">IFERROR(INDEX($G$9:$G$54,MATCH($E582,$A$9:$A$54,0),0),"N/A")</f>
        <v>N/A</v>
      </c>
      <c r="T582" s="151" t="str" cm="1">
        <f t="array" ref="T582">IFERROR(INDEX($H$9:$H$54,MATCH($E582,$A$9:$A$54,0),0),"N/A")</f>
        <v>N/A</v>
      </c>
      <c r="U582" s="152" t="str">
        <f t="shared" si="75"/>
        <v>N/A</v>
      </c>
      <c r="V582" s="153" t="str">
        <f t="shared" si="76"/>
        <v>N/A</v>
      </c>
      <c r="W582" s="147" t="str" cm="1">
        <f t="array" ref="W582">IFERROR(INDEX($I$9:$I$54,MATCH($E582,$A$9:$A$54,0),0),"N/A")</f>
        <v>N/A</v>
      </c>
      <c r="X582" s="147" t="str" cm="1">
        <f t="array" ref="X582">IFERROR(INDEX($J$9:$J$54,MATCH($E582,$A$9:$A$54,0),0),"N/A")</f>
        <v>N/A</v>
      </c>
      <c r="Y582" s="152" t="str">
        <f t="shared" si="77"/>
        <v>N/A</v>
      </c>
      <c r="Z582" s="153" t="str">
        <f t="shared" si="78"/>
        <v>N/A</v>
      </c>
      <c r="AA582" s="70" t="str">
        <f>IFERROR(VLOOKUP('Input 1 - Schedule 1'!N529,'Input 1 - Schedule 1'!$I$7:$L$1009,4,FALSE),"")</f>
        <v/>
      </c>
      <c r="AB582" s="70"/>
      <c r="AS582" s="84" t="s">
        <v>20</v>
      </c>
    </row>
    <row r="583" spans="1:45" x14ac:dyDescent="0.3">
      <c r="A583" s="93">
        <f t="shared" si="83"/>
        <v>521</v>
      </c>
      <c r="B583" s="145">
        <f>'Input 2 - Inventory'!C528</f>
        <v>0</v>
      </c>
      <c r="C583" s="146">
        <f>'Input 1 - Schedule 1'!G530</f>
        <v>0</v>
      </c>
      <c r="D583" s="146" t="str">
        <f>IF(OR(LEFT(E583,5)= "Asset",LEFT(E583,5)="Other"),"N/A",'Input 1 - Schedule 1'!G530 &amp; " (Ins/Bank)")</f>
        <v>0 (Ins/Bank)</v>
      </c>
      <c r="E583" s="147">
        <f>'Input 2 - Inventory'!F528</f>
        <v>0</v>
      </c>
      <c r="F583" s="148" t="str">
        <f>'Input 2 - Inventory'!W528</f>
        <v/>
      </c>
      <c r="G583" s="148">
        <f>'Input 2 - Inventory'!R528</f>
        <v>0</v>
      </c>
      <c r="H583" s="148">
        <f>'Input 2 - Inventory'!AH528</f>
        <v>0</v>
      </c>
      <c r="I583" s="149">
        <f>'Input 2 - Inventory'!L528</f>
        <v>0</v>
      </c>
      <c r="J583" s="150">
        <f>'Input 2 - Inventory'!AB528</f>
        <v>0</v>
      </c>
      <c r="K583" s="147" t="str" cm="1">
        <f t="array" ref="K583">IFERROR(INDEX($C$9:$C$54,MATCH($E583,$A$9:$A$54,0),0),"N/A")</f>
        <v>N/A</v>
      </c>
      <c r="L583" s="151" t="str" cm="1">
        <f t="array" ref="L583">IFERROR(INDEX($D$9:$D$54,MATCH($E583,$A$9:$A$54,0),0),"N/A")</f>
        <v>N/A</v>
      </c>
      <c r="M583" s="152" t="str">
        <f t="shared" si="79"/>
        <v>N/A</v>
      </c>
      <c r="N583" s="153" t="str">
        <f t="shared" si="80"/>
        <v>N/A</v>
      </c>
      <c r="O583" s="147" t="str" cm="1">
        <f t="array" ref="O583">IFERROR(INDEX($E$9:$E$54,MATCH($E583,$A$9:$A$54,0),0),"N/A")</f>
        <v>N/A</v>
      </c>
      <c r="P583" s="151" t="str" cm="1">
        <f t="array" ref="P583">IFERROR(INDEX($F$9:$F$54,MATCH($E583,$A$9:$A$54,0),0),"N/A")</f>
        <v>N/A</v>
      </c>
      <c r="Q583" s="152" t="str">
        <f t="shared" si="81"/>
        <v>N/A</v>
      </c>
      <c r="R583" s="153" t="str">
        <f t="shared" si="82"/>
        <v>N/A</v>
      </c>
      <c r="S583" s="147" t="str" cm="1">
        <f t="array" ref="S583">IFERROR(INDEX($G$9:$G$54,MATCH($E583,$A$9:$A$54,0),0),"N/A")</f>
        <v>N/A</v>
      </c>
      <c r="T583" s="151" t="str" cm="1">
        <f t="array" ref="T583">IFERROR(INDEX($H$9:$H$54,MATCH($E583,$A$9:$A$54,0),0),"N/A")</f>
        <v>N/A</v>
      </c>
      <c r="U583" s="152" t="str">
        <f t="shared" si="75"/>
        <v>N/A</v>
      </c>
      <c r="V583" s="153" t="str">
        <f t="shared" si="76"/>
        <v>N/A</v>
      </c>
      <c r="W583" s="147" t="str" cm="1">
        <f t="array" ref="W583">IFERROR(INDEX($I$9:$I$54,MATCH($E583,$A$9:$A$54,0),0),"N/A")</f>
        <v>N/A</v>
      </c>
      <c r="X583" s="147" t="str" cm="1">
        <f t="array" ref="X583">IFERROR(INDEX($J$9:$J$54,MATCH($E583,$A$9:$A$54,0),0),"N/A")</f>
        <v>N/A</v>
      </c>
      <c r="Y583" s="152" t="str">
        <f t="shared" si="77"/>
        <v>N/A</v>
      </c>
      <c r="Z583" s="153" t="str">
        <f t="shared" si="78"/>
        <v>N/A</v>
      </c>
      <c r="AA583" s="70" t="str">
        <f>IFERROR(VLOOKUP('Input 1 - Schedule 1'!N530,'Input 1 - Schedule 1'!$I$7:$L$1009,4,FALSE),"")</f>
        <v/>
      </c>
      <c r="AB583" s="70"/>
      <c r="AS583" s="84" t="s">
        <v>20</v>
      </c>
    </row>
    <row r="584" spans="1:45" x14ac:dyDescent="0.3">
      <c r="A584" s="93">
        <f t="shared" si="83"/>
        <v>522</v>
      </c>
      <c r="B584" s="145">
        <f>'Input 2 - Inventory'!C529</f>
        <v>0</v>
      </c>
      <c r="C584" s="146">
        <f>'Input 1 - Schedule 1'!G531</f>
        <v>0</v>
      </c>
      <c r="D584" s="146" t="str">
        <f>IF(OR(LEFT(E584,5)= "Asset",LEFT(E584,5)="Other"),"N/A",'Input 1 - Schedule 1'!G531 &amp; " (Ins/Bank)")</f>
        <v>0 (Ins/Bank)</v>
      </c>
      <c r="E584" s="147">
        <f>'Input 2 - Inventory'!F529</f>
        <v>0</v>
      </c>
      <c r="F584" s="148" t="str">
        <f>'Input 2 - Inventory'!W529</f>
        <v/>
      </c>
      <c r="G584" s="148">
        <f>'Input 2 - Inventory'!R529</f>
        <v>0</v>
      </c>
      <c r="H584" s="148">
        <f>'Input 2 - Inventory'!AH529</f>
        <v>0</v>
      </c>
      <c r="I584" s="149">
        <f>'Input 2 - Inventory'!L529</f>
        <v>0</v>
      </c>
      <c r="J584" s="150">
        <f>'Input 2 - Inventory'!AB529</f>
        <v>0</v>
      </c>
      <c r="K584" s="147" t="str" cm="1">
        <f t="array" ref="K584">IFERROR(INDEX($C$9:$C$54,MATCH($E584,$A$9:$A$54,0),0),"N/A")</f>
        <v>N/A</v>
      </c>
      <c r="L584" s="151" t="str" cm="1">
        <f t="array" ref="L584">IFERROR(INDEX($D$9:$D$54,MATCH($E584,$A$9:$A$54,0),0),"N/A")</f>
        <v>N/A</v>
      </c>
      <c r="M584" s="152" t="str">
        <f t="shared" si="79"/>
        <v>N/A</v>
      </c>
      <c r="N584" s="153" t="str">
        <f t="shared" si="80"/>
        <v>N/A</v>
      </c>
      <c r="O584" s="147" t="str" cm="1">
        <f t="array" ref="O584">IFERROR(INDEX($E$9:$E$54,MATCH($E584,$A$9:$A$54,0),0),"N/A")</f>
        <v>N/A</v>
      </c>
      <c r="P584" s="151" t="str" cm="1">
        <f t="array" ref="P584">IFERROR(INDEX($F$9:$F$54,MATCH($E584,$A$9:$A$54,0),0),"N/A")</f>
        <v>N/A</v>
      </c>
      <c r="Q584" s="152" t="str">
        <f t="shared" si="81"/>
        <v>N/A</v>
      </c>
      <c r="R584" s="153" t="str">
        <f t="shared" si="82"/>
        <v>N/A</v>
      </c>
      <c r="S584" s="147" t="str" cm="1">
        <f t="array" ref="S584">IFERROR(INDEX($G$9:$G$54,MATCH($E584,$A$9:$A$54,0),0),"N/A")</f>
        <v>N/A</v>
      </c>
      <c r="T584" s="151" t="str" cm="1">
        <f t="array" ref="T584">IFERROR(INDEX($H$9:$H$54,MATCH($E584,$A$9:$A$54,0),0),"N/A")</f>
        <v>N/A</v>
      </c>
      <c r="U584" s="152" t="str">
        <f t="shared" si="75"/>
        <v>N/A</v>
      </c>
      <c r="V584" s="153" t="str">
        <f t="shared" si="76"/>
        <v>N/A</v>
      </c>
      <c r="W584" s="147" t="str" cm="1">
        <f t="array" ref="W584">IFERROR(INDEX($I$9:$I$54,MATCH($E584,$A$9:$A$54,0),0),"N/A")</f>
        <v>N/A</v>
      </c>
      <c r="X584" s="147" t="str" cm="1">
        <f t="array" ref="X584">IFERROR(INDEX($J$9:$J$54,MATCH($E584,$A$9:$A$54,0),0),"N/A")</f>
        <v>N/A</v>
      </c>
      <c r="Y584" s="152" t="str">
        <f t="shared" si="77"/>
        <v>N/A</v>
      </c>
      <c r="Z584" s="153" t="str">
        <f t="shared" si="78"/>
        <v>N/A</v>
      </c>
      <c r="AA584" s="70" t="str">
        <f>IFERROR(VLOOKUP('Input 1 - Schedule 1'!N531,'Input 1 - Schedule 1'!$I$7:$L$1009,4,FALSE),"")</f>
        <v/>
      </c>
      <c r="AB584" s="70"/>
      <c r="AS584" s="84" t="s">
        <v>20</v>
      </c>
    </row>
    <row r="585" spans="1:45" x14ac:dyDescent="0.3">
      <c r="A585" s="93">
        <f t="shared" si="83"/>
        <v>523</v>
      </c>
      <c r="B585" s="145">
        <f>'Input 2 - Inventory'!C530</f>
        <v>0</v>
      </c>
      <c r="C585" s="146">
        <f>'Input 1 - Schedule 1'!G532</f>
        <v>0</v>
      </c>
      <c r="D585" s="146" t="str">
        <f>IF(OR(LEFT(E585,5)= "Asset",LEFT(E585,5)="Other"),"N/A",'Input 1 - Schedule 1'!G532 &amp; " (Ins/Bank)")</f>
        <v>0 (Ins/Bank)</v>
      </c>
      <c r="E585" s="147">
        <f>'Input 2 - Inventory'!F530</f>
        <v>0</v>
      </c>
      <c r="F585" s="148" t="str">
        <f>'Input 2 - Inventory'!W530</f>
        <v/>
      </c>
      <c r="G585" s="148">
        <f>'Input 2 - Inventory'!R530</f>
        <v>0</v>
      </c>
      <c r="H585" s="148">
        <f>'Input 2 - Inventory'!AH530</f>
        <v>0</v>
      </c>
      <c r="I585" s="149">
        <f>'Input 2 - Inventory'!L530</f>
        <v>0</v>
      </c>
      <c r="J585" s="150">
        <f>'Input 2 - Inventory'!AB530</f>
        <v>0</v>
      </c>
      <c r="K585" s="147" t="str" cm="1">
        <f t="array" ref="K585">IFERROR(INDEX($C$9:$C$54,MATCH($E585,$A$9:$A$54,0),0),"N/A")</f>
        <v>N/A</v>
      </c>
      <c r="L585" s="151" t="str" cm="1">
        <f t="array" ref="L585">IFERROR(INDEX($D$9:$D$54,MATCH($E585,$A$9:$A$54,0),0),"N/A")</f>
        <v>N/A</v>
      </c>
      <c r="M585" s="152" t="str">
        <f t="shared" si="79"/>
        <v>N/A</v>
      </c>
      <c r="N585" s="153" t="str">
        <f t="shared" si="80"/>
        <v>N/A</v>
      </c>
      <c r="O585" s="147" t="str" cm="1">
        <f t="array" ref="O585">IFERROR(INDEX($E$9:$E$54,MATCH($E585,$A$9:$A$54,0),0),"N/A")</f>
        <v>N/A</v>
      </c>
      <c r="P585" s="151" t="str" cm="1">
        <f t="array" ref="P585">IFERROR(INDEX($F$9:$F$54,MATCH($E585,$A$9:$A$54,0),0),"N/A")</f>
        <v>N/A</v>
      </c>
      <c r="Q585" s="152" t="str">
        <f t="shared" si="81"/>
        <v>N/A</v>
      </c>
      <c r="R585" s="153" t="str">
        <f t="shared" si="82"/>
        <v>N/A</v>
      </c>
      <c r="S585" s="147" t="str" cm="1">
        <f t="array" ref="S585">IFERROR(INDEX($G$9:$G$54,MATCH($E585,$A$9:$A$54,0),0),"N/A")</f>
        <v>N/A</v>
      </c>
      <c r="T585" s="151" t="str" cm="1">
        <f t="array" ref="T585">IFERROR(INDEX($H$9:$H$54,MATCH($E585,$A$9:$A$54,0),0),"N/A")</f>
        <v>N/A</v>
      </c>
      <c r="U585" s="152" t="str">
        <f t="shared" si="75"/>
        <v>N/A</v>
      </c>
      <c r="V585" s="153" t="str">
        <f t="shared" si="76"/>
        <v>N/A</v>
      </c>
      <c r="W585" s="147" t="str" cm="1">
        <f t="array" ref="W585">IFERROR(INDEX($I$9:$I$54,MATCH($E585,$A$9:$A$54,0),0),"N/A")</f>
        <v>N/A</v>
      </c>
      <c r="X585" s="147" t="str" cm="1">
        <f t="array" ref="X585">IFERROR(INDEX($J$9:$J$54,MATCH($E585,$A$9:$A$54,0),0),"N/A")</f>
        <v>N/A</v>
      </c>
      <c r="Y585" s="152" t="str">
        <f t="shared" si="77"/>
        <v>N/A</v>
      </c>
      <c r="Z585" s="153" t="str">
        <f t="shared" si="78"/>
        <v>N/A</v>
      </c>
      <c r="AA585" s="70" t="str">
        <f>IFERROR(VLOOKUP('Input 1 - Schedule 1'!N532,'Input 1 - Schedule 1'!$I$7:$L$1009,4,FALSE),"")</f>
        <v/>
      </c>
      <c r="AB585" s="70"/>
      <c r="AS585" s="84" t="s">
        <v>20</v>
      </c>
    </row>
    <row r="586" spans="1:45" x14ac:dyDescent="0.3">
      <c r="A586" s="93">
        <f t="shared" si="83"/>
        <v>524</v>
      </c>
      <c r="B586" s="145">
        <f>'Input 2 - Inventory'!C531</f>
        <v>0</v>
      </c>
      <c r="C586" s="146">
        <f>'Input 1 - Schedule 1'!G533</f>
        <v>0</v>
      </c>
      <c r="D586" s="146" t="str">
        <f>IF(OR(LEFT(E586,5)= "Asset",LEFT(E586,5)="Other"),"N/A",'Input 1 - Schedule 1'!G533 &amp; " (Ins/Bank)")</f>
        <v>0 (Ins/Bank)</v>
      </c>
      <c r="E586" s="147">
        <f>'Input 2 - Inventory'!F531</f>
        <v>0</v>
      </c>
      <c r="F586" s="148" t="str">
        <f>'Input 2 - Inventory'!W531</f>
        <v/>
      </c>
      <c r="G586" s="148">
        <f>'Input 2 - Inventory'!R531</f>
        <v>0</v>
      </c>
      <c r="H586" s="148">
        <f>'Input 2 - Inventory'!AH531</f>
        <v>0</v>
      </c>
      <c r="I586" s="149">
        <f>'Input 2 - Inventory'!L531</f>
        <v>0</v>
      </c>
      <c r="J586" s="150">
        <f>'Input 2 - Inventory'!AB531</f>
        <v>0</v>
      </c>
      <c r="K586" s="147" t="str" cm="1">
        <f t="array" ref="K586">IFERROR(INDEX($C$9:$C$54,MATCH($E586,$A$9:$A$54,0),0),"N/A")</f>
        <v>N/A</v>
      </c>
      <c r="L586" s="151" t="str" cm="1">
        <f t="array" ref="L586">IFERROR(INDEX($D$9:$D$54,MATCH($E586,$A$9:$A$54,0),0),"N/A")</f>
        <v>N/A</v>
      </c>
      <c r="M586" s="152" t="str">
        <f t="shared" si="79"/>
        <v>N/A</v>
      </c>
      <c r="N586" s="153" t="str">
        <f t="shared" si="80"/>
        <v>N/A</v>
      </c>
      <c r="O586" s="147" t="str" cm="1">
        <f t="array" ref="O586">IFERROR(INDEX($E$9:$E$54,MATCH($E586,$A$9:$A$54,0),0),"N/A")</f>
        <v>N/A</v>
      </c>
      <c r="P586" s="151" t="str" cm="1">
        <f t="array" ref="P586">IFERROR(INDEX($F$9:$F$54,MATCH($E586,$A$9:$A$54,0),0),"N/A")</f>
        <v>N/A</v>
      </c>
      <c r="Q586" s="152" t="str">
        <f t="shared" si="81"/>
        <v>N/A</v>
      </c>
      <c r="R586" s="153" t="str">
        <f t="shared" si="82"/>
        <v>N/A</v>
      </c>
      <c r="S586" s="147" t="str" cm="1">
        <f t="array" ref="S586">IFERROR(INDEX($G$9:$G$54,MATCH($E586,$A$9:$A$54,0),0),"N/A")</f>
        <v>N/A</v>
      </c>
      <c r="T586" s="151" t="str" cm="1">
        <f t="array" ref="T586">IFERROR(INDEX($H$9:$H$54,MATCH($E586,$A$9:$A$54,0),0),"N/A")</f>
        <v>N/A</v>
      </c>
      <c r="U586" s="152" t="str">
        <f t="shared" si="75"/>
        <v>N/A</v>
      </c>
      <c r="V586" s="153" t="str">
        <f t="shared" si="76"/>
        <v>N/A</v>
      </c>
      <c r="W586" s="147" t="str" cm="1">
        <f t="array" ref="W586">IFERROR(INDEX($I$9:$I$54,MATCH($E586,$A$9:$A$54,0),0),"N/A")</f>
        <v>N/A</v>
      </c>
      <c r="X586" s="147" t="str" cm="1">
        <f t="array" ref="X586">IFERROR(INDEX($J$9:$J$54,MATCH($E586,$A$9:$A$54,0),0),"N/A")</f>
        <v>N/A</v>
      </c>
      <c r="Y586" s="152" t="str">
        <f t="shared" si="77"/>
        <v>N/A</v>
      </c>
      <c r="Z586" s="153" t="str">
        <f t="shared" si="78"/>
        <v>N/A</v>
      </c>
      <c r="AA586" s="70" t="str">
        <f>IFERROR(VLOOKUP('Input 1 - Schedule 1'!N533,'Input 1 - Schedule 1'!$I$7:$L$1009,4,FALSE),"")</f>
        <v/>
      </c>
      <c r="AB586" s="70"/>
      <c r="AS586" s="84" t="s">
        <v>20</v>
      </c>
    </row>
    <row r="587" spans="1:45" x14ac:dyDescent="0.3">
      <c r="A587" s="93">
        <f t="shared" si="83"/>
        <v>525</v>
      </c>
      <c r="B587" s="145">
        <f>'Input 2 - Inventory'!C532</f>
        <v>0</v>
      </c>
      <c r="C587" s="146">
        <f>'Input 1 - Schedule 1'!G534</f>
        <v>0</v>
      </c>
      <c r="D587" s="146" t="str">
        <f>IF(OR(LEFT(E587,5)= "Asset",LEFT(E587,5)="Other"),"N/A",'Input 1 - Schedule 1'!G534 &amp; " (Ins/Bank)")</f>
        <v>0 (Ins/Bank)</v>
      </c>
      <c r="E587" s="147">
        <f>'Input 2 - Inventory'!F532</f>
        <v>0</v>
      </c>
      <c r="F587" s="148" t="str">
        <f>'Input 2 - Inventory'!W532</f>
        <v/>
      </c>
      <c r="G587" s="148">
        <f>'Input 2 - Inventory'!R532</f>
        <v>0</v>
      </c>
      <c r="H587" s="148">
        <f>'Input 2 - Inventory'!AH532</f>
        <v>0</v>
      </c>
      <c r="I587" s="149">
        <f>'Input 2 - Inventory'!L532</f>
        <v>0</v>
      </c>
      <c r="J587" s="150">
        <f>'Input 2 - Inventory'!AB532</f>
        <v>0</v>
      </c>
      <c r="K587" s="147" t="str" cm="1">
        <f t="array" ref="K587">IFERROR(INDEX($C$9:$C$54,MATCH($E587,$A$9:$A$54,0),0),"N/A")</f>
        <v>N/A</v>
      </c>
      <c r="L587" s="151" t="str" cm="1">
        <f t="array" ref="L587">IFERROR(INDEX($D$9:$D$54,MATCH($E587,$A$9:$A$54,0),0),"N/A")</f>
        <v>N/A</v>
      </c>
      <c r="M587" s="152" t="str">
        <f t="shared" si="79"/>
        <v>N/A</v>
      </c>
      <c r="N587" s="153" t="str">
        <f t="shared" si="80"/>
        <v>N/A</v>
      </c>
      <c r="O587" s="147" t="str" cm="1">
        <f t="array" ref="O587">IFERROR(INDEX($E$9:$E$54,MATCH($E587,$A$9:$A$54,0),0),"N/A")</f>
        <v>N/A</v>
      </c>
      <c r="P587" s="151" t="str" cm="1">
        <f t="array" ref="P587">IFERROR(INDEX($F$9:$F$54,MATCH($E587,$A$9:$A$54,0),0),"N/A")</f>
        <v>N/A</v>
      </c>
      <c r="Q587" s="152" t="str">
        <f t="shared" si="81"/>
        <v>N/A</v>
      </c>
      <c r="R587" s="153" t="str">
        <f t="shared" si="82"/>
        <v>N/A</v>
      </c>
      <c r="S587" s="147" t="str" cm="1">
        <f t="array" ref="S587">IFERROR(INDEX($G$9:$G$54,MATCH($E587,$A$9:$A$54,0),0),"N/A")</f>
        <v>N/A</v>
      </c>
      <c r="T587" s="151" t="str" cm="1">
        <f t="array" ref="T587">IFERROR(INDEX($H$9:$H$54,MATCH($E587,$A$9:$A$54,0),0),"N/A")</f>
        <v>N/A</v>
      </c>
      <c r="U587" s="152" t="str">
        <f t="shared" si="75"/>
        <v>N/A</v>
      </c>
      <c r="V587" s="153" t="str">
        <f t="shared" si="76"/>
        <v>N/A</v>
      </c>
      <c r="W587" s="147" t="str" cm="1">
        <f t="array" ref="W587">IFERROR(INDEX($I$9:$I$54,MATCH($E587,$A$9:$A$54,0),0),"N/A")</f>
        <v>N/A</v>
      </c>
      <c r="X587" s="147" t="str" cm="1">
        <f t="array" ref="X587">IFERROR(INDEX($J$9:$J$54,MATCH($E587,$A$9:$A$54,0),0),"N/A")</f>
        <v>N/A</v>
      </c>
      <c r="Y587" s="152" t="str">
        <f t="shared" si="77"/>
        <v>N/A</v>
      </c>
      <c r="Z587" s="153" t="str">
        <f t="shared" si="78"/>
        <v>N/A</v>
      </c>
      <c r="AA587" s="70" t="str">
        <f>IFERROR(VLOOKUP('Input 1 - Schedule 1'!N534,'Input 1 - Schedule 1'!$I$7:$L$1009,4,FALSE),"")</f>
        <v/>
      </c>
      <c r="AB587" s="70"/>
      <c r="AS587" s="84" t="s">
        <v>20</v>
      </c>
    </row>
    <row r="588" spans="1:45" x14ac:dyDescent="0.3">
      <c r="A588" s="93">
        <f t="shared" si="83"/>
        <v>526</v>
      </c>
      <c r="B588" s="145">
        <f>'Input 2 - Inventory'!C533</f>
        <v>0</v>
      </c>
      <c r="C588" s="146">
        <f>'Input 1 - Schedule 1'!G535</f>
        <v>0</v>
      </c>
      <c r="D588" s="146" t="str">
        <f>IF(OR(LEFT(E588,5)= "Asset",LEFT(E588,5)="Other"),"N/A",'Input 1 - Schedule 1'!G535 &amp; " (Ins/Bank)")</f>
        <v>0 (Ins/Bank)</v>
      </c>
      <c r="E588" s="147">
        <f>'Input 2 - Inventory'!F533</f>
        <v>0</v>
      </c>
      <c r="F588" s="148" t="str">
        <f>'Input 2 - Inventory'!W533</f>
        <v/>
      </c>
      <c r="G588" s="148">
        <f>'Input 2 - Inventory'!R533</f>
        <v>0</v>
      </c>
      <c r="H588" s="148">
        <f>'Input 2 - Inventory'!AH533</f>
        <v>0</v>
      </c>
      <c r="I588" s="149">
        <f>'Input 2 - Inventory'!L533</f>
        <v>0</v>
      </c>
      <c r="J588" s="150">
        <f>'Input 2 - Inventory'!AB533</f>
        <v>0</v>
      </c>
      <c r="K588" s="147" t="str" cm="1">
        <f t="array" ref="K588">IFERROR(INDEX($C$9:$C$54,MATCH($E588,$A$9:$A$54,0),0),"N/A")</f>
        <v>N/A</v>
      </c>
      <c r="L588" s="151" t="str" cm="1">
        <f t="array" ref="L588">IFERROR(INDEX($D$9:$D$54,MATCH($E588,$A$9:$A$54,0),0),"N/A")</f>
        <v>N/A</v>
      </c>
      <c r="M588" s="152" t="str">
        <f t="shared" si="79"/>
        <v>N/A</v>
      </c>
      <c r="N588" s="153" t="str">
        <f t="shared" si="80"/>
        <v>N/A</v>
      </c>
      <c r="O588" s="147" t="str" cm="1">
        <f t="array" ref="O588">IFERROR(INDEX($E$9:$E$54,MATCH($E588,$A$9:$A$54,0),0),"N/A")</f>
        <v>N/A</v>
      </c>
      <c r="P588" s="151" t="str" cm="1">
        <f t="array" ref="P588">IFERROR(INDEX($F$9:$F$54,MATCH($E588,$A$9:$A$54,0),0),"N/A")</f>
        <v>N/A</v>
      </c>
      <c r="Q588" s="152" t="str">
        <f t="shared" si="81"/>
        <v>N/A</v>
      </c>
      <c r="R588" s="153" t="str">
        <f t="shared" si="82"/>
        <v>N/A</v>
      </c>
      <c r="S588" s="147" t="str" cm="1">
        <f t="array" ref="S588">IFERROR(INDEX($G$9:$G$54,MATCH($E588,$A$9:$A$54,0),0),"N/A")</f>
        <v>N/A</v>
      </c>
      <c r="T588" s="151" t="str" cm="1">
        <f t="array" ref="T588">IFERROR(INDEX($H$9:$H$54,MATCH($E588,$A$9:$A$54,0),0),"N/A")</f>
        <v>N/A</v>
      </c>
      <c r="U588" s="152" t="str">
        <f t="shared" si="75"/>
        <v>N/A</v>
      </c>
      <c r="V588" s="153" t="str">
        <f t="shared" si="76"/>
        <v>N/A</v>
      </c>
      <c r="W588" s="147" t="str" cm="1">
        <f t="array" ref="W588">IFERROR(INDEX($I$9:$I$54,MATCH($E588,$A$9:$A$54,0),0),"N/A")</f>
        <v>N/A</v>
      </c>
      <c r="X588" s="147" t="str" cm="1">
        <f t="array" ref="X588">IFERROR(INDEX($J$9:$J$54,MATCH($E588,$A$9:$A$54,0),0),"N/A")</f>
        <v>N/A</v>
      </c>
      <c r="Y588" s="152" t="str">
        <f t="shared" si="77"/>
        <v>N/A</v>
      </c>
      <c r="Z588" s="153" t="str">
        <f t="shared" si="78"/>
        <v>N/A</v>
      </c>
      <c r="AA588" s="70" t="str">
        <f>IFERROR(VLOOKUP('Input 1 - Schedule 1'!N535,'Input 1 - Schedule 1'!$I$7:$L$1009,4,FALSE),"")</f>
        <v/>
      </c>
      <c r="AB588" s="70"/>
      <c r="AS588" s="84" t="s">
        <v>20</v>
      </c>
    </row>
    <row r="589" spans="1:45" x14ac:dyDescent="0.3">
      <c r="A589" s="93">
        <f t="shared" si="83"/>
        <v>527</v>
      </c>
      <c r="B589" s="145">
        <f>'Input 2 - Inventory'!C534</f>
        <v>0</v>
      </c>
      <c r="C589" s="146">
        <f>'Input 1 - Schedule 1'!G536</f>
        <v>0</v>
      </c>
      <c r="D589" s="146" t="str">
        <f>IF(OR(LEFT(E589,5)= "Asset",LEFT(E589,5)="Other"),"N/A",'Input 1 - Schedule 1'!G536 &amp; " (Ins/Bank)")</f>
        <v>0 (Ins/Bank)</v>
      </c>
      <c r="E589" s="147">
        <f>'Input 2 - Inventory'!F534</f>
        <v>0</v>
      </c>
      <c r="F589" s="148" t="str">
        <f>'Input 2 - Inventory'!W534</f>
        <v/>
      </c>
      <c r="G589" s="148">
        <f>'Input 2 - Inventory'!R534</f>
        <v>0</v>
      </c>
      <c r="H589" s="148">
        <f>'Input 2 - Inventory'!AH534</f>
        <v>0</v>
      </c>
      <c r="I589" s="149">
        <f>'Input 2 - Inventory'!L534</f>
        <v>0</v>
      </c>
      <c r="J589" s="150">
        <f>'Input 2 - Inventory'!AB534</f>
        <v>0</v>
      </c>
      <c r="K589" s="147" t="str" cm="1">
        <f t="array" ref="K589">IFERROR(INDEX($C$9:$C$54,MATCH($E589,$A$9:$A$54,0),0),"N/A")</f>
        <v>N/A</v>
      </c>
      <c r="L589" s="151" t="str" cm="1">
        <f t="array" ref="L589">IFERROR(INDEX($D$9:$D$54,MATCH($E589,$A$9:$A$54,0),0),"N/A")</f>
        <v>N/A</v>
      </c>
      <c r="M589" s="152" t="str">
        <f t="shared" si="79"/>
        <v>N/A</v>
      </c>
      <c r="N589" s="153" t="str">
        <f t="shared" si="80"/>
        <v>N/A</v>
      </c>
      <c r="O589" s="147" t="str" cm="1">
        <f t="array" ref="O589">IFERROR(INDEX($E$9:$E$54,MATCH($E589,$A$9:$A$54,0),0),"N/A")</f>
        <v>N/A</v>
      </c>
      <c r="P589" s="151" t="str" cm="1">
        <f t="array" ref="P589">IFERROR(INDEX($F$9:$F$54,MATCH($E589,$A$9:$A$54,0),0),"N/A")</f>
        <v>N/A</v>
      </c>
      <c r="Q589" s="152" t="str">
        <f t="shared" si="81"/>
        <v>N/A</v>
      </c>
      <c r="R589" s="153" t="str">
        <f t="shared" si="82"/>
        <v>N/A</v>
      </c>
      <c r="S589" s="147" t="str" cm="1">
        <f t="array" ref="S589">IFERROR(INDEX($G$9:$G$54,MATCH($E589,$A$9:$A$54,0),0),"N/A")</f>
        <v>N/A</v>
      </c>
      <c r="T589" s="151" t="str" cm="1">
        <f t="array" ref="T589">IFERROR(INDEX($H$9:$H$54,MATCH($E589,$A$9:$A$54,0),0),"N/A")</f>
        <v>N/A</v>
      </c>
      <c r="U589" s="152" t="str">
        <f t="shared" si="75"/>
        <v>N/A</v>
      </c>
      <c r="V589" s="153" t="str">
        <f t="shared" si="76"/>
        <v>N/A</v>
      </c>
      <c r="W589" s="147" t="str" cm="1">
        <f t="array" ref="W589">IFERROR(INDEX($I$9:$I$54,MATCH($E589,$A$9:$A$54,0),0),"N/A")</f>
        <v>N/A</v>
      </c>
      <c r="X589" s="147" t="str" cm="1">
        <f t="array" ref="X589">IFERROR(INDEX($J$9:$J$54,MATCH($E589,$A$9:$A$54,0),0),"N/A")</f>
        <v>N/A</v>
      </c>
      <c r="Y589" s="152" t="str">
        <f t="shared" si="77"/>
        <v>N/A</v>
      </c>
      <c r="Z589" s="153" t="str">
        <f t="shared" si="78"/>
        <v>N/A</v>
      </c>
      <c r="AA589" s="70" t="str">
        <f>IFERROR(VLOOKUP('Input 1 - Schedule 1'!N536,'Input 1 - Schedule 1'!$I$7:$L$1009,4,FALSE),"")</f>
        <v/>
      </c>
      <c r="AB589" s="70"/>
      <c r="AS589" s="84" t="s">
        <v>20</v>
      </c>
    </row>
    <row r="590" spans="1:45" x14ac:dyDescent="0.3">
      <c r="A590" s="93">
        <f t="shared" si="83"/>
        <v>528</v>
      </c>
      <c r="B590" s="145">
        <f>'Input 2 - Inventory'!C535</f>
        <v>0</v>
      </c>
      <c r="C590" s="146">
        <f>'Input 1 - Schedule 1'!G537</f>
        <v>0</v>
      </c>
      <c r="D590" s="146" t="str">
        <f>IF(OR(LEFT(E590,5)= "Asset",LEFT(E590,5)="Other"),"N/A",'Input 1 - Schedule 1'!G537 &amp; " (Ins/Bank)")</f>
        <v>0 (Ins/Bank)</v>
      </c>
      <c r="E590" s="147">
        <f>'Input 2 - Inventory'!F535</f>
        <v>0</v>
      </c>
      <c r="F590" s="148" t="str">
        <f>'Input 2 - Inventory'!W535</f>
        <v/>
      </c>
      <c r="G590" s="148">
        <f>'Input 2 - Inventory'!R535</f>
        <v>0</v>
      </c>
      <c r="H590" s="148">
        <f>'Input 2 - Inventory'!AH535</f>
        <v>0</v>
      </c>
      <c r="I590" s="149">
        <f>'Input 2 - Inventory'!L535</f>
        <v>0</v>
      </c>
      <c r="J590" s="150">
        <f>'Input 2 - Inventory'!AB535</f>
        <v>0</v>
      </c>
      <c r="K590" s="147" t="str" cm="1">
        <f t="array" ref="K590">IFERROR(INDEX($C$9:$C$54,MATCH($E590,$A$9:$A$54,0),0),"N/A")</f>
        <v>N/A</v>
      </c>
      <c r="L590" s="151" t="str" cm="1">
        <f t="array" ref="L590">IFERROR(INDEX($D$9:$D$54,MATCH($E590,$A$9:$A$54,0),0),"N/A")</f>
        <v>N/A</v>
      </c>
      <c r="M590" s="152" t="str">
        <f t="shared" si="79"/>
        <v>N/A</v>
      </c>
      <c r="N590" s="153" t="str">
        <f t="shared" si="80"/>
        <v>N/A</v>
      </c>
      <c r="O590" s="147" t="str" cm="1">
        <f t="array" ref="O590">IFERROR(INDEX($E$9:$E$54,MATCH($E590,$A$9:$A$54,0),0),"N/A")</f>
        <v>N/A</v>
      </c>
      <c r="P590" s="151" t="str" cm="1">
        <f t="array" ref="P590">IFERROR(INDEX($F$9:$F$54,MATCH($E590,$A$9:$A$54,0),0),"N/A")</f>
        <v>N/A</v>
      </c>
      <c r="Q590" s="152" t="str">
        <f t="shared" si="81"/>
        <v>N/A</v>
      </c>
      <c r="R590" s="153" t="str">
        <f t="shared" si="82"/>
        <v>N/A</v>
      </c>
      <c r="S590" s="147" t="str" cm="1">
        <f t="array" ref="S590">IFERROR(INDEX($G$9:$G$54,MATCH($E590,$A$9:$A$54,0),0),"N/A")</f>
        <v>N/A</v>
      </c>
      <c r="T590" s="151" t="str" cm="1">
        <f t="array" ref="T590">IFERROR(INDEX($H$9:$H$54,MATCH($E590,$A$9:$A$54,0),0),"N/A")</f>
        <v>N/A</v>
      </c>
      <c r="U590" s="152" t="str">
        <f t="shared" si="75"/>
        <v>N/A</v>
      </c>
      <c r="V590" s="153" t="str">
        <f t="shared" si="76"/>
        <v>N/A</v>
      </c>
      <c r="W590" s="147" t="str" cm="1">
        <f t="array" ref="W590">IFERROR(INDEX($I$9:$I$54,MATCH($E590,$A$9:$A$54,0),0),"N/A")</f>
        <v>N/A</v>
      </c>
      <c r="X590" s="147" t="str" cm="1">
        <f t="array" ref="X590">IFERROR(INDEX($J$9:$J$54,MATCH($E590,$A$9:$A$54,0),0),"N/A")</f>
        <v>N/A</v>
      </c>
      <c r="Y590" s="152" t="str">
        <f t="shared" si="77"/>
        <v>N/A</v>
      </c>
      <c r="Z590" s="153" t="str">
        <f t="shared" si="78"/>
        <v>N/A</v>
      </c>
      <c r="AA590" s="70" t="str">
        <f>IFERROR(VLOOKUP('Input 1 - Schedule 1'!N537,'Input 1 - Schedule 1'!$I$7:$L$1009,4,FALSE),"")</f>
        <v/>
      </c>
      <c r="AB590" s="70"/>
      <c r="AS590" s="84" t="s">
        <v>20</v>
      </c>
    </row>
    <row r="591" spans="1:45" x14ac:dyDescent="0.3">
      <c r="A591" s="93">
        <f t="shared" si="83"/>
        <v>529</v>
      </c>
      <c r="B591" s="145">
        <f>'Input 2 - Inventory'!C536</f>
        <v>0</v>
      </c>
      <c r="C591" s="146">
        <f>'Input 1 - Schedule 1'!G538</f>
        <v>0</v>
      </c>
      <c r="D591" s="146" t="str">
        <f>IF(OR(LEFT(E591,5)= "Asset",LEFT(E591,5)="Other"),"N/A",'Input 1 - Schedule 1'!G538 &amp; " (Ins/Bank)")</f>
        <v>0 (Ins/Bank)</v>
      </c>
      <c r="E591" s="147">
        <f>'Input 2 - Inventory'!F536</f>
        <v>0</v>
      </c>
      <c r="F591" s="148" t="str">
        <f>'Input 2 - Inventory'!W536</f>
        <v/>
      </c>
      <c r="G591" s="148">
        <f>'Input 2 - Inventory'!R536</f>
        <v>0</v>
      </c>
      <c r="H591" s="148">
        <f>'Input 2 - Inventory'!AH536</f>
        <v>0</v>
      </c>
      <c r="I591" s="149">
        <f>'Input 2 - Inventory'!L536</f>
        <v>0</v>
      </c>
      <c r="J591" s="150">
        <f>'Input 2 - Inventory'!AB536</f>
        <v>0</v>
      </c>
      <c r="K591" s="147" t="str" cm="1">
        <f t="array" ref="K591">IFERROR(INDEX($C$9:$C$54,MATCH($E591,$A$9:$A$54,0),0),"N/A")</f>
        <v>N/A</v>
      </c>
      <c r="L591" s="151" t="str" cm="1">
        <f t="array" ref="L591">IFERROR(INDEX($D$9:$D$54,MATCH($E591,$A$9:$A$54,0),0),"N/A")</f>
        <v>N/A</v>
      </c>
      <c r="M591" s="152" t="str">
        <f t="shared" si="79"/>
        <v>N/A</v>
      </c>
      <c r="N591" s="153" t="str">
        <f t="shared" si="80"/>
        <v>N/A</v>
      </c>
      <c r="O591" s="147" t="str" cm="1">
        <f t="array" ref="O591">IFERROR(INDEX($E$9:$E$54,MATCH($E591,$A$9:$A$54,0),0),"N/A")</f>
        <v>N/A</v>
      </c>
      <c r="P591" s="151" t="str" cm="1">
        <f t="array" ref="P591">IFERROR(INDEX($F$9:$F$54,MATCH($E591,$A$9:$A$54,0),0),"N/A")</f>
        <v>N/A</v>
      </c>
      <c r="Q591" s="152" t="str">
        <f t="shared" si="81"/>
        <v>N/A</v>
      </c>
      <c r="R591" s="153" t="str">
        <f t="shared" si="82"/>
        <v>N/A</v>
      </c>
      <c r="S591" s="147" t="str" cm="1">
        <f t="array" ref="S591">IFERROR(INDEX($G$9:$G$54,MATCH($E591,$A$9:$A$54,0),0),"N/A")</f>
        <v>N/A</v>
      </c>
      <c r="T591" s="151" t="str" cm="1">
        <f t="array" ref="T591">IFERROR(INDEX($H$9:$H$54,MATCH($E591,$A$9:$A$54,0),0),"N/A")</f>
        <v>N/A</v>
      </c>
      <c r="U591" s="152" t="str">
        <f t="shared" si="75"/>
        <v>N/A</v>
      </c>
      <c r="V591" s="153" t="str">
        <f t="shared" si="76"/>
        <v>N/A</v>
      </c>
      <c r="W591" s="147" t="str" cm="1">
        <f t="array" ref="W591">IFERROR(INDEX($I$9:$I$54,MATCH($E591,$A$9:$A$54,0),0),"N/A")</f>
        <v>N/A</v>
      </c>
      <c r="X591" s="147" t="str" cm="1">
        <f t="array" ref="X591">IFERROR(INDEX($J$9:$J$54,MATCH($E591,$A$9:$A$54,0),0),"N/A")</f>
        <v>N/A</v>
      </c>
      <c r="Y591" s="152" t="str">
        <f t="shared" si="77"/>
        <v>N/A</v>
      </c>
      <c r="Z591" s="153" t="str">
        <f t="shared" si="78"/>
        <v>N/A</v>
      </c>
      <c r="AA591" s="70" t="str">
        <f>IFERROR(VLOOKUP('Input 1 - Schedule 1'!N538,'Input 1 - Schedule 1'!$I$7:$L$1009,4,FALSE),"")</f>
        <v/>
      </c>
      <c r="AB591" s="70"/>
      <c r="AS591" s="84" t="s">
        <v>20</v>
      </c>
    </row>
    <row r="592" spans="1:45" x14ac:dyDescent="0.3">
      <c r="A592" s="93">
        <f t="shared" si="83"/>
        <v>530</v>
      </c>
      <c r="B592" s="145">
        <f>'Input 2 - Inventory'!C537</f>
        <v>0</v>
      </c>
      <c r="C592" s="146">
        <f>'Input 1 - Schedule 1'!G539</f>
        <v>0</v>
      </c>
      <c r="D592" s="146" t="str">
        <f>IF(OR(LEFT(E592,5)= "Asset",LEFT(E592,5)="Other"),"N/A",'Input 1 - Schedule 1'!G539 &amp; " (Ins/Bank)")</f>
        <v>0 (Ins/Bank)</v>
      </c>
      <c r="E592" s="147">
        <f>'Input 2 - Inventory'!F537</f>
        <v>0</v>
      </c>
      <c r="F592" s="148" t="str">
        <f>'Input 2 - Inventory'!W537</f>
        <v/>
      </c>
      <c r="G592" s="148">
        <f>'Input 2 - Inventory'!R537</f>
        <v>0</v>
      </c>
      <c r="H592" s="148">
        <f>'Input 2 - Inventory'!AH537</f>
        <v>0</v>
      </c>
      <c r="I592" s="149">
        <f>'Input 2 - Inventory'!L537</f>
        <v>0</v>
      </c>
      <c r="J592" s="150">
        <f>'Input 2 - Inventory'!AB537</f>
        <v>0</v>
      </c>
      <c r="K592" s="147" t="str" cm="1">
        <f t="array" ref="K592">IFERROR(INDEX($C$9:$C$54,MATCH($E592,$A$9:$A$54,0),0),"N/A")</f>
        <v>N/A</v>
      </c>
      <c r="L592" s="151" t="str" cm="1">
        <f t="array" ref="L592">IFERROR(INDEX($D$9:$D$54,MATCH($E592,$A$9:$A$54,0),0),"N/A")</f>
        <v>N/A</v>
      </c>
      <c r="M592" s="152" t="str">
        <f t="shared" si="79"/>
        <v>N/A</v>
      </c>
      <c r="N592" s="153" t="str">
        <f t="shared" si="80"/>
        <v>N/A</v>
      </c>
      <c r="O592" s="147" t="str" cm="1">
        <f t="array" ref="O592">IFERROR(INDEX($E$9:$E$54,MATCH($E592,$A$9:$A$54,0),0),"N/A")</f>
        <v>N/A</v>
      </c>
      <c r="P592" s="151" t="str" cm="1">
        <f t="array" ref="P592">IFERROR(INDEX($F$9:$F$54,MATCH($E592,$A$9:$A$54,0),0),"N/A")</f>
        <v>N/A</v>
      </c>
      <c r="Q592" s="152" t="str">
        <f t="shared" si="81"/>
        <v>N/A</v>
      </c>
      <c r="R592" s="153" t="str">
        <f t="shared" si="82"/>
        <v>N/A</v>
      </c>
      <c r="S592" s="147" t="str" cm="1">
        <f t="array" ref="S592">IFERROR(INDEX($G$9:$G$54,MATCH($E592,$A$9:$A$54,0),0),"N/A")</f>
        <v>N/A</v>
      </c>
      <c r="T592" s="151" t="str" cm="1">
        <f t="array" ref="T592">IFERROR(INDEX($H$9:$H$54,MATCH($E592,$A$9:$A$54,0),0),"N/A")</f>
        <v>N/A</v>
      </c>
      <c r="U592" s="152" t="str">
        <f t="shared" si="75"/>
        <v>N/A</v>
      </c>
      <c r="V592" s="153" t="str">
        <f t="shared" si="76"/>
        <v>N/A</v>
      </c>
      <c r="W592" s="147" t="str" cm="1">
        <f t="array" ref="W592">IFERROR(INDEX($I$9:$I$54,MATCH($E592,$A$9:$A$54,0),0),"N/A")</f>
        <v>N/A</v>
      </c>
      <c r="X592" s="147" t="str" cm="1">
        <f t="array" ref="X592">IFERROR(INDEX($J$9:$J$54,MATCH($E592,$A$9:$A$54,0),0),"N/A")</f>
        <v>N/A</v>
      </c>
      <c r="Y592" s="152" t="str">
        <f t="shared" si="77"/>
        <v>N/A</v>
      </c>
      <c r="Z592" s="153" t="str">
        <f t="shared" si="78"/>
        <v>N/A</v>
      </c>
      <c r="AA592" s="70" t="str">
        <f>IFERROR(VLOOKUP('Input 1 - Schedule 1'!N539,'Input 1 - Schedule 1'!$I$7:$L$1009,4,FALSE),"")</f>
        <v/>
      </c>
      <c r="AB592" s="70"/>
      <c r="AS592" s="84" t="s">
        <v>20</v>
      </c>
    </row>
    <row r="593" spans="1:45" x14ac:dyDescent="0.3">
      <c r="A593" s="93">
        <f t="shared" si="83"/>
        <v>531</v>
      </c>
      <c r="B593" s="145">
        <f>'Input 2 - Inventory'!C538</f>
        <v>0</v>
      </c>
      <c r="C593" s="146">
        <f>'Input 1 - Schedule 1'!G540</f>
        <v>0</v>
      </c>
      <c r="D593" s="146" t="str">
        <f>IF(OR(LEFT(E593,5)= "Asset",LEFT(E593,5)="Other"),"N/A",'Input 1 - Schedule 1'!G540 &amp; " (Ins/Bank)")</f>
        <v>0 (Ins/Bank)</v>
      </c>
      <c r="E593" s="147">
        <f>'Input 2 - Inventory'!F538</f>
        <v>0</v>
      </c>
      <c r="F593" s="148" t="str">
        <f>'Input 2 - Inventory'!W538</f>
        <v/>
      </c>
      <c r="G593" s="148">
        <f>'Input 2 - Inventory'!R538</f>
        <v>0</v>
      </c>
      <c r="H593" s="148">
        <f>'Input 2 - Inventory'!AH538</f>
        <v>0</v>
      </c>
      <c r="I593" s="149">
        <f>'Input 2 - Inventory'!L538</f>
        <v>0</v>
      </c>
      <c r="J593" s="150">
        <f>'Input 2 - Inventory'!AB538</f>
        <v>0</v>
      </c>
      <c r="K593" s="147" t="str" cm="1">
        <f t="array" ref="K593">IFERROR(INDEX($C$9:$C$54,MATCH($E593,$A$9:$A$54,0),0),"N/A")</f>
        <v>N/A</v>
      </c>
      <c r="L593" s="151" t="str" cm="1">
        <f t="array" ref="L593">IFERROR(INDEX($D$9:$D$54,MATCH($E593,$A$9:$A$54,0),0),"N/A")</f>
        <v>N/A</v>
      </c>
      <c r="M593" s="152" t="str">
        <f t="shared" si="79"/>
        <v>N/A</v>
      </c>
      <c r="N593" s="153" t="str">
        <f t="shared" si="80"/>
        <v>N/A</v>
      </c>
      <c r="O593" s="147" t="str" cm="1">
        <f t="array" ref="O593">IFERROR(INDEX($E$9:$E$54,MATCH($E593,$A$9:$A$54,0),0),"N/A")</f>
        <v>N/A</v>
      </c>
      <c r="P593" s="151" t="str" cm="1">
        <f t="array" ref="P593">IFERROR(INDEX($F$9:$F$54,MATCH($E593,$A$9:$A$54,0),0),"N/A")</f>
        <v>N/A</v>
      </c>
      <c r="Q593" s="152" t="str">
        <f t="shared" si="81"/>
        <v>N/A</v>
      </c>
      <c r="R593" s="153" t="str">
        <f t="shared" si="82"/>
        <v>N/A</v>
      </c>
      <c r="S593" s="147" t="str" cm="1">
        <f t="array" ref="S593">IFERROR(INDEX($G$9:$G$54,MATCH($E593,$A$9:$A$54,0),0),"N/A")</f>
        <v>N/A</v>
      </c>
      <c r="T593" s="151" t="str" cm="1">
        <f t="array" ref="T593">IFERROR(INDEX($H$9:$H$54,MATCH($E593,$A$9:$A$54,0),0),"N/A")</f>
        <v>N/A</v>
      </c>
      <c r="U593" s="152" t="str">
        <f t="shared" si="75"/>
        <v>N/A</v>
      </c>
      <c r="V593" s="153" t="str">
        <f t="shared" si="76"/>
        <v>N/A</v>
      </c>
      <c r="W593" s="147" t="str" cm="1">
        <f t="array" ref="W593">IFERROR(INDEX($I$9:$I$54,MATCH($E593,$A$9:$A$54,0),0),"N/A")</f>
        <v>N/A</v>
      </c>
      <c r="X593" s="147" t="str" cm="1">
        <f t="array" ref="X593">IFERROR(INDEX($J$9:$J$54,MATCH($E593,$A$9:$A$54,0),0),"N/A")</f>
        <v>N/A</v>
      </c>
      <c r="Y593" s="152" t="str">
        <f t="shared" si="77"/>
        <v>N/A</v>
      </c>
      <c r="Z593" s="153" t="str">
        <f t="shared" si="78"/>
        <v>N/A</v>
      </c>
      <c r="AA593" s="70" t="str">
        <f>IFERROR(VLOOKUP('Input 1 - Schedule 1'!N540,'Input 1 - Schedule 1'!$I$7:$L$1009,4,FALSE),"")</f>
        <v/>
      </c>
      <c r="AB593" s="70"/>
      <c r="AS593" s="84" t="s">
        <v>20</v>
      </c>
    </row>
    <row r="594" spans="1:45" x14ac:dyDescent="0.3">
      <c r="A594" s="93">
        <f t="shared" si="83"/>
        <v>532</v>
      </c>
      <c r="B594" s="145">
        <f>'Input 2 - Inventory'!C539</f>
        <v>0</v>
      </c>
      <c r="C594" s="146">
        <f>'Input 1 - Schedule 1'!G541</f>
        <v>0</v>
      </c>
      <c r="D594" s="146" t="str">
        <f>IF(OR(LEFT(E594,5)= "Asset",LEFT(E594,5)="Other"),"N/A",'Input 1 - Schedule 1'!G541 &amp; " (Ins/Bank)")</f>
        <v>0 (Ins/Bank)</v>
      </c>
      <c r="E594" s="147">
        <f>'Input 2 - Inventory'!F539</f>
        <v>0</v>
      </c>
      <c r="F594" s="148" t="str">
        <f>'Input 2 - Inventory'!W539</f>
        <v/>
      </c>
      <c r="G594" s="148">
        <f>'Input 2 - Inventory'!R539</f>
        <v>0</v>
      </c>
      <c r="H594" s="148">
        <f>'Input 2 - Inventory'!AH539</f>
        <v>0</v>
      </c>
      <c r="I594" s="149">
        <f>'Input 2 - Inventory'!L539</f>
        <v>0</v>
      </c>
      <c r="J594" s="150">
        <f>'Input 2 - Inventory'!AB539</f>
        <v>0</v>
      </c>
      <c r="K594" s="147" t="str" cm="1">
        <f t="array" ref="K594">IFERROR(INDEX($C$9:$C$54,MATCH($E594,$A$9:$A$54,0),0),"N/A")</f>
        <v>N/A</v>
      </c>
      <c r="L594" s="151" t="str" cm="1">
        <f t="array" ref="L594">IFERROR(INDEX($D$9:$D$54,MATCH($E594,$A$9:$A$54,0),0),"N/A")</f>
        <v>N/A</v>
      </c>
      <c r="M594" s="152" t="str">
        <f t="shared" si="79"/>
        <v>N/A</v>
      </c>
      <c r="N594" s="153" t="str">
        <f t="shared" si="80"/>
        <v>N/A</v>
      </c>
      <c r="O594" s="147" t="str" cm="1">
        <f t="array" ref="O594">IFERROR(INDEX($E$9:$E$54,MATCH($E594,$A$9:$A$54,0),0),"N/A")</f>
        <v>N/A</v>
      </c>
      <c r="P594" s="151" t="str" cm="1">
        <f t="array" ref="P594">IFERROR(INDEX($F$9:$F$54,MATCH($E594,$A$9:$A$54,0),0),"N/A")</f>
        <v>N/A</v>
      </c>
      <c r="Q594" s="152" t="str">
        <f t="shared" si="81"/>
        <v>N/A</v>
      </c>
      <c r="R594" s="153" t="str">
        <f t="shared" si="82"/>
        <v>N/A</v>
      </c>
      <c r="S594" s="147" t="str" cm="1">
        <f t="array" ref="S594">IFERROR(INDEX($G$9:$G$54,MATCH($E594,$A$9:$A$54,0),0),"N/A")</f>
        <v>N/A</v>
      </c>
      <c r="T594" s="151" t="str" cm="1">
        <f t="array" ref="T594">IFERROR(INDEX($H$9:$H$54,MATCH($E594,$A$9:$A$54,0),0),"N/A")</f>
        <v>N/A</v>
      </c>
      <c r="U594" s="152" t="str">
        <f t="shared" si="75"/>
        <v>N/A</v>
      </c>
      <c r="V594" s="153" t="str">
        <f t="shared" si="76"/>
        <v>N/A</v>
      </c>
      <c r="W594" s="147" t="str" cm="1">
        <f t="array" ref="W594">IFERROR(INDEX($I$9:$I$54,MATCH($E594,$A$9:$A$54,0),0),"N/A")</f>
        <v>N/A</v>
      </c>
      <c r="X594" s="147" t="str" cm="1">
        <f t="array" ref="X594">IFERROR(INDEX($J$9:$J$54,MATCH($E594,$A$9:$A$54,0),0),"N/A")</f>
        <v>N/A</v>
      </c>
      <c r="Y594" s="152" t="str">
        <f t="shared" si="77"/>
        <v>N/A</v>
      </c>
      <c r="Z594" s="153" t="str">
        <f t="shared" si="78"/>
        <v>N/A</v>
      </c>
      <c r="AA594" s="70" t="str">
        <f>IFERROR(VLOOKUP('Input 1 - Schedule 1'!N541,'Input 1 - Schedule 1'!$I$7:$L$1009,4,FALSE),"")</f>
        <v/>
      </c>
      <c r="AB594" s="70"/>
      <c r="AS594" s="84" t="s">
        <v>20</v>
      </c>
    </row>
    <row r="595" spans="1:45" x14ac:dyDescent="0.3">
      <c r="A595" s="93">
        <f t="shared" si="83"/>
        <v>533</v>
      </c>
      <c r="B595" s="145">
        <f>'Input 2 - Inventory'!C540</f>
        <v>0</v>
      </c>
      <c r="C595" s="146">
        <f>'Input 1 - Schedule 1'!G542</f>
        <v>0</v>
      </c>
      <c r="D595" s="146" t="str">
        <f>IF(OR(LEFT(E595,5)= "Asset",LEFT(E595,5)="Other"),"N/A",'Input 1 - Schedule 1'!G542 &amp; " (Ins/Bank)")</f>
        <v>0 (Ins/Bank)</v>
      </c>
      <c r="E595" s="147">
        <f>'Input 2 - Inventory'!F540</f>
        <v>0</v>
      </c>
      <c r="F595" s="148" t="str">
        <f>'Input 2 - Inventory'!W540</f>
        <v/>
      </c>
      <c r="G595" s="148">
        <f>'Input 2 - Inventory'!R540</f>
        <v>0</v>
      </c>
      <c r="H595" s="148">
        <f>'Input 2 - Inventory'!AH540</f>
        <v>0</v>
      </c>
      <c r="I595" s="149">
        <f>'Input 2 - Inventory'!L540</f>
        <v>0</v>
      </c>
      <c r="J595" s="150">
        <f>'Input 2 - Inventory'!AB540</f>
        <v>0</v>
      </c>
      <c r="K595" s="147" t="str" cm="1">
        <f t="array" ref="K595">IFERROR(INDEX($C$9:$C$54,MATCH($E595,$A$9:$A$54,0),0),"N/A")</f>
        <v>N/A</v>
      </c>
      <c r="L595" s="151" t="str" cm="1">
        <f t="array" ref="L595">IFERROR(INDEX($D$9:$D$54,MATCH($E595,$A$9:$A$54,0),0),"N/A")</f>
        <v>N/A</v>
      </c>
      <c r="M595" s="152" t="str">
        <f t="shared" si="79"/>
        <v>N/A</v>
      </c>
      <c r="N595" s="153" t="str">
        <f t="shared" si="80"/>
        <v>N/A</v>
      </c>
      <c r="O595" s="147" t="str" cm="1">
        <f t="array" ref="O595">IFERROR(INDEX($E$9:$E$54,MATCH($E595,$A$9:$A$54,0),0),"N/A")</f>
        <v>N/A</v>
      </c>
      <c r="P595" s="151" t="str" cm="1">
        <f t="array" ref="P595">IFERROR(INDEX($F$9:$F$54,MATCH($E595,$A$9:$A$54,0),0),"N/A")</f>
        <v>N/A</v>
      </c>
      <c r="Q595" s="152" t="str">
        <f t="shared" si="81"/>
        <v>N/A</v>
      </c>
      <c r="R595" s="153" t="str">
        <f t="shared" si="82"/>
        <v>N/A</v>
      </c>
      <c r="S595" s="147" t="str" cm="1">
        <f t="array" ref="S595">IFERROR(INDEX($G$9:$G$54,MATCH($E595,$A$9:$A$54,0),0),"N/A")</f>
        <v>N/A</v>
      </c>
      <c r="T595" s="151" t="str" cm="1">
        <f t="array" ref="T595">IFERROR(INDEX($H$9:$H$54,MATCH($E595,$A$9:$A$54,0),0),"N/A")</f>
        <v>N/A</v>
      </c>
      <c r="U595" s="152" t="str">
        <f t="shared" si="75"/>
        <v>N/A</v>
      </c>
      <c r="V595" s="153" t="str">
        <f t="shared" si="76"/>
        <v>N/A</v>
      </c>
      <c r="W595" s="147" t="str" cm="1">
        <f t="array" ref="W595">IFERROR(INDEX($I$9:$I$54,MATCH($E595,$A$9:$A$54,0),0),"N/A")</f>
        <v>N/A</v>
      </c>
      <c r="X595" s="147" t="str" cm="1">
        <f t="array" ref="X595">IFERROR(INDEX($J$9:$J$54,MATCH($E595,$A$9:$A$54,0),0),"N/A")</f>
        <v>N/A</v>
      </c>
      <c r="Y595" s="152" t="str">
        <f t="shared" si="77"/>
        <v>N/A</v>
      </c>
      <c r="Z595" s="153" t="str">
        <f t="shared" si="78"/>
        <v>N/A</v>
      </c>
      <c r="AA595" s="70" t="str">
        <f>IFERROR(VLOOKUP('Input 1 - Schedule 1'!N542,'Input 1 - Schedule 1'!$I$7:$L$1009,4,FALSE),"")</f>
        <v/>
      </c>
      <c r="AB595" s="70"/>
      <c r="AS595" s="84" t="s">
        <v>20</v>
      </c>
    </row>
    <row r="596" spans="1:45" x14ac:dyDescent="0.3">
      <c r="A596" s="93">
        <f t="shared" si="83"/>
        <v>534</v>
      </c>
      <c r="B596" s="145">
        <f>'Input 2 - Inventory'!C541</f>
        <v>0</v>
      </c>
      <c r="C596" s="146">
        <f>'Input 1 - Schedule 1'!G543</f>
        <v>0</v>
      </c>
      <c r="D596" s="146" t="str">
        <f>IF(OR(LEFT(E596,5)= "Asset",LEFT(E596,5)="Other"),"N/A",'Input 1 - Schedule 1'!G543 &amp; " (Ins/Bank)")</f>
        <v>0 (Ins/Bank)</v>
      </c>
      <c r="E596" s="147">
        <f>'Input 2 - Inventory'!F541</f>
        <v>0</v>
      </c>
      <c r="F596" s="148" t="str">
        <f>'Input 2 - Inventory'!W541</f>
        <v/>
      </c>
      <c r="G596" s="148">
        <f>'Input 2 - Inventory'!R541</f>
        <v>0</v>
      </c>
      <c r="H596" s="148">
        <f>'Input 2 - Inventory'!AH541</f>
        <v>0</v>
      </c>
      <c r="I596" s="149">
        <f>'Input 2 - Inventory'!L541</f>
        <v>0</v>
      </c>
      <c r="J596" s="150">
        <f>'Input 2 - Inventory'!AB541</f>
        <v>0</v>
      </c>
      <c r="K596" s="147" t="str" cm="1">
        <f t="array" ref="K596">IFERROR(INDEX($C$9:$C$54,MATCH($E596,$A$9:$A$54,0),0),"N/A")</f>
        <v>N/A</v>
      </c>
      <c r="L596" s="151" t="str" cm="1">
        <f t="array" ref="L596">IFERROR(INDEX($D$9:$D$54,MATCH($E596,$A$9:$A$54,0),0),"N/A")</f>
        <v>N/A</v>
      </c>
      <c r="M596" s="152" t="str">
        <f t="shared" si="79"/>
        <v>N/A</v>
      </c>
      <c r="N596" s="153" t="str">
        <f t="shared" si="80"/>
        <v>N/A</v>
      </c>
      <c r="O596" s="147" t="str" cm="1">
        <f t="array" ref="O596">IFERROR(INDEX($E$9:$E$54,MATCH($E596,$A$9:$A$54,0),0),"N/A")</f>
        <v>N/A</v>
      </c>
      <c r="P596" s="151" t="str" cm="1">
        <f t="array" ref="P596">IFERROR(INDEX($F$9:$F$54,MATCH($E596,$A$9:$A$54,0),0),"N/A")</f>
        <v>N/A</v>
      </c>
      <c r="Q596" s="152" t="str">
        <f t="shared" si="81"/>
        <v>N/A</v>
      </c>
      <c r="R596" s="153" t="str">
        <f t="shared" si="82"/>
        <v>N/A</v>
      </c>
      <c r="S596" s="147" t="str" cm="1">
        <f t="array" ref="S596">IFERROR(INDEX($G$9:$G$54,MATCH($E596,$A$9:$A$54,0),0),"N/A")</f>
        <v>N/A</v>
      </c>
      <c r="T596" s="151" t="str" cm="1">
        <f t="array" ref="T596">IFERROR(INDEX($H$9:$H$54,MATCH($E596,$A$9:$A$54,0),0),"N/A")</f>
        <v>N/A</v>
      </c>
      <c r="U596" s="152" t="str">
        <f t="shared" si="75"/>
        <v>N/A</v>
      </c>
      <c r="V596" s="153" t="str">
        <f t="shared" si="76"/>
        <v>N/A</v>
      </c>
      <c r="W596" s="147" t="str" cm="1">
        <f t="array" ref="W596">IFERROR(INDEX($I$9:$I$54,MATCH($E596,$A$9:$A$54,0),0),"N/A")</f>
        <v>N/A</v>
      </c>
      <c r="X596" s="147" t="str" cm="1">
        <f t="array" ref="X596">IFERROR(INDEX($J$9:$J$54,MATCH($E596,$A$9:$A$54,0),0),"N/A")</f>
        <v>N/A</v>
      </c>
      <c r="Y596" s="152" t="str">
        <f t="shared" si="77"/>
        <v>N/A</v>
      </c>
      <c r="Z596" s="153" t="str">
        <f t="shared" si="78"/>
        <v>N/A</v>
      </c>
      <c r="AA596" s="70" t="str">
        <f>IFERROR(VLOOKUP('Input 1 - Schedule 1'!N543,'Input 1 - Schedule 1'!$I$7:$L$1009,4,FALSE),"")</f>
        <v/>
      </c>
      <c r="AB596" s="70"/>
      <c r="AS596" s="84" t="s">
        <v>20</v>
      </c>
    </row>
    <row r="597" spans="1:45" x14ac:dyDescent="0.3">
      <c r="A597" s="93">
        <f t="shared" si="83"/>
        <v>535</v>
      </c>
      <c r="B597" s="145">
        <f>'Input 2 - Inventory'!C542</f>
        <v>0</v>
      </c>
      <c r="C597" s="146">
        <f>'Input 1 - Schedule 1'!G544</f>
        <v>0</v>
      </c>
      <c r="D597" s="146" t="str">
        <f>IF(OR(LEFT(E597,5)= "Asset",LEFT(E597,5)="Other"),"N/A",'Input 1 - Schedule 1'!G544 &amp; " (Ins/Bank)")</f>
        <v>0 (Ins/Bank)</v>
      </c>
      <c r="E597" s="147">
        <f>'Input 2 - Inventory'!F542</f>
        <v>0</v>
      </c>
      <c r="F597" s="148" t="str">
        <f>'Input 2 - Inventory'!W542</f>
        <v/>
      </c>
      <c r="G597" s="148">
        <f>'Input 2 - Inventory'!R542</f>
        <v>0</v>
      </c>
      <c r="H597" s="148">
        <f>'Input 2 - Inventory'!AH542</f>
        <v>0</v>
      </c>
      <c r="I597" s="149">
        <f>'Input 2 - Inventory'!L542</f>
        <v>0</v>
      </c>
      <c r="J597" s="150">
        <f>'Input 2 - Inventory'!AB542</f>
        <v>0</v>
      </c>
      <c r="K597" s="147" t="str" cm="1">
        <f t="array" ref="K597">IFERROR(INDEX($C$9:$C$54,MATCH($E597,$A$9:$A$54,0),0),"N/A")</f>
        <v>N/A</v>
      </c>
      <c r="L597" s="151" t="str" cm="1">
        <f t="array" ref="L597">IFERROR(INDEX($D$9:$D$54,MATCH($E597,$A$9:$A$54,0),0),"N/A")</f>
        <v>N/A</v>
      </c>
      <c r="M597" s="152" t="str">
        <f t="shared" si="79"/>
        <v>N/A</v>
      </c>
      <c r="N597" s="153" t="str">
        <f t="shared" si="80"/>
        <v>N/A</v>
      </c>
      <c r="O597" s="147" t="str" cm="1">
        <f t="array" ref="O597">IFERROR(INDEX($E$9:$E$54,MATCH($E597,$A$9:$A$54,0),0),"N/A")</f>
        <v>N/A</v>
      </c>
      <c r="P597" s="151" t="str" cm="1">
        <f t="array" ref="P597">IFERROR(INDEX($F$9:$F$54,MATCH($E597,$A$9:$A$54,0),0),"N/A")</f>
        <v>N/A</v>
      </c>
      <c r="Q597" s="152" t="str">
        <f t="shared" si="81"/>
        <v>N/A</v>
      </c>
      <c r="R597" s="153" t="str">
        <f t="shared" si="82"/>
        <v>N/A</v>
      </c>
      <c r="S597" s="147" t="str" cm="1">
        <f t="array" ref="S597">IFERROR(INDEX($G$9:$G$54,MATCH($E597,$A$9:$A$54,0),0),"N/A")</f>
        <v>N/A</v>
      </c>
      <c r="T597" s="151" t="str" cm="1">
        <f t="array" ref="T597">IFERROR(INDEX($H$9:$H$54,MATCH($E597,$A$9:$A$54,0),0),"N/A")</f>
        <v>N/A</v>
      </c>
      <c r="U597" s="152" t="str">
        <f t="shared" si="75"/>
        <v>N/A</v>
      </c>
      <c r="V597" s="153" t="str">
        <f t="shared" si="76"/>
        <v>N/A</v>
      </c>
      <c r="W597" s="147" t="str" cm="1">
        <f t="array" ref="W597">IFERROR(INDEX($I$9:$I$54,MATCH($E597,$A$9:$A$54,0),0),"N/A")</f>
        <v>N/A</v>
      </c>
      <c r="X597" s="147" t="str" cm="1">
        <f t="array" ref="X597">IFERROR(INDEX($J$9:$J$54,MATCH($E597,$A$9:$A$54,0),0),"N/A")</f>
        <v>N/A</v>
      </c>
      <c r="Y597" s="152" t="str">
        <f t="shared" si="77"/>
        <v>N/A</v>
      </c>
      <c r="Z597" s="153" t="str">
        <f t="shared" si="78"/>
        <v>N/A</v>
      </c>
      <c r="AA597" s="70" t="str">
        <f>IFERROR(VLOOKUP('Input 1 - Schedule 1'!N544,'Input 1 - Schedule 1'!$I$7:$L$1009,4,FALSE),"")</f>
        <v/>
      </c>
      <c r="AB597" s="70"/>
      <c r="AS597" s="84" t="s">
        <v>20</v>
      </c>
    </row>
    <row r="598" spans="1:45" x14ac:dyDescent="0.3">
      <c r="A598" s="93">
        <f t="shared" si="83"/>
        <v>536</v>
      </c>
      <c r="B598" s="145">
        <f>'Input 2 - Inventory'!C543</f>
        <v>0</v>
      </c>
      <c r="C598" s="146">
        <f>'Input 1 - Schedule 1'!G545</f>
        <v>0</v>
      </c>
      <c r="D598" s="146" t="str">
        <f>IF(OR(LEFT(E598,5)= "Asset",LEFT(E598,5)="Other"),"N/A",'Input 1 - Schedule 1'!G545 &amp; " (Ins/Bank)")</f>
        <v>0 (Ins/Bank)</v>
      </c>
      <c r="E598" s="147">
        <f>'Input 2 - Inventory'!F543</f>
        <v>0</v>
      </c>
      <c r="F598" s="148" t="str">
        <f>'Input 2 - Inventory'!W543</f>
        <v/>
      </c>
      <c r="G598" s="148">
        <f>'Input 2 - Inventory'!R543</f>
        <v>0</v>
      </c>
      <c r="H598" s="148">
        <f>'Input 2 - Inventory'!AH543</f>
        <v>0</v>
      </c>
      <c r="I598" s="149">
        <f>'Input 2 - Inventory'!L543</f>
        <v>0</v>
      </c>
      <c r="J598" s="150">
        <f>'Input 2 - Inventory'!AB543</f>
        <v>0</v>
      </c>
      <c r="K598" s="147" t="str" cm="1">
        <f t="array" ref="K598">IFERROR(INDEX($C$9:$C$54,MATCH($E598,$A$9:$A$54,0),0),"N/A")</f>
        <v>N/A</v>
      </c>
      <c r="L598" s="151" t="str" cm="1">
        <f t="array" ref="L598">IFERROR(INDEX($D$9:$D$54,MATCH($E598,$A$9:$A$54,0),0),"N/A")</f>
        <v>N/A</v>
      </c>
      <c r="M598" s="152" t="str">
        <f t="shared" si="79"/>
        <v>N/A</v>
      </c>
      <c r="N598" s="153" t="str">
        <f t="shared" si="80"/>
        <v>N/A</v>
      </c>
      <c r="O598" s="147" t="str" cm="1">
        <f t="array" ref="O598">IFERROR(INDEX($E$9:$E$54,MATCH($E598,$A$9:$A$54,0),0),"N/A")</f>
        <v>N/A</v>
      </c>
      <c r="P598" s="151" t="str" cm="1">
        <f t="array" ref="P598">IFERROR(INDEX($F$9:$F$54,MATCH($E598,$A$9:$A$54,0),0),"N/A")</f>
        <v>N/A</v>
      </c>
      <c r="Q598" s="152" t="str">
        <f t="shared" si="81"/>
        <v>N/A</v>
      </c>
      <c r="R598" s="153" t="str">
        <f t="shared" si="82"/>
        <v>N/A</v>
      </c>
      <c r="S598" s="147" t="str" cm="1">
        <f t="array" ref="S598">IFERROR(INDEX($G$9:$G$54,MATCH($E598,$A$9:$A$54,0),0),"N/A")</f>
        <v>N/A</v>
      </c>
      <c r="T598" s="151" t="str" cm="1">
        <f t="array" ref="T598">IFERROR(INDEX($H$9:$H$54,MATCH($E598,$A$9:$A$54,0),0),"N/A")</f>
        <v>N/A</v>
      </c>
      <c r="U598" s="152" t="str">
        <f t="shared" si="75"/>
        <v>N/A</v>
      </c>
      <c r="V598" s="153" t="str">
        <f t="shared" si="76"/>
        <v>N/A</v>
      </c>
      <c r="W598" s="147" t="str" cm="1">
        <f t="array" ref="W598">IFERROR(INDEX($I$9:$I$54,MATCH($E598,$A$9:$A$54,0),0),"N/A")</f>
        <v>N/A</v>
      </c>
      <c r="X598" s="147" t="str" cm="1">
        <f t="array" ref="X598">IFERROR(INDEX($J$9:$J$54,MATCH($E598,$A$9:$A$54,0),0),"N/A")</f>
        <v>N/A</v>
      </c>
      <c r="Y598" s="152" t="str">
        <f t="shared" si="77"/>
        <v>N/A</v>
      </c>
      <c r="Z598" s="153" t="str">
        <f t="shared" si="78"/>
        <v>N/A</v>
      </c>
      <c r="AA598" s="70" t="str">
        <f>IFERROR(VLOOKUP('Input 1 - Schedule 1'!N545,'Input 1 - Schedule 1'!$I$7:$L$1009,4,FALSE),"")</f>
        <v/>
      </c>
      <c r="AB598" s="70"/>
      <c r="AS598" s="84" t="s">
        <v>20</v>
      </c>
    </row>
    <row r="599" spans="1:45" x14ac:dyDescent="0.3">
      <c r="A599" s="93">
        <f t="shared" si="83"/>
        <v>537</v>
      </c>
      <c r="B599" s="145">
        <f>'Input 2 - Inventory'!C544</f>
        <v>0</v>
      </c>
      <c r="C599" s="146">
        <f>'Input 1 - Schedule 1'!G546</f>
        <v>0</v>
      </c>
      <c r="D599" s="146" t="str">
        <f>IF(OR(LEFT(E599,5)= "Asset",LEFT(E599,5)="Other"),"N/A",'Input 1 - Schedule 1'!G546 &amp; " (Ins/Bank)")</f>
        <v>0 (Ins/Bank)</v>
      </c>
      <c r="E599" s="147">
        <f>'Input 2 - Inventory'!F544</f>
        <v>0</v>
      </c>
      <c r="F599" s="148" t="str">
        <f>'Input 2 - Inventory'!W544</f>
        <v/>
      </c>
      <c r="G599" s="148">
        <f>'Input 2 - Inventory'!R544</f>
        <v>0</v>
      </c>
      <c r="H599" s="148">
        <f>'Input 2 - Inventory'!AH544</f>
        <v>0</v>
      </c>
      <c r="I599" s="149">
        <f>'Input 2 - Inventory'!L544</f>
        <v>0</v>
      </c>
      <c r="J599" s="150">
        <f>'Input 2 - Inventory'!AB544</f>
        <v>0</v>
      </c>
      <c r="K599" s="147" t="str" cm="1">
        <f t="array" ref="K599">IFERROR(INDEX($C$9:$C$54,MATCH($E599,$A$9:$A$54,0),0),"N/A")</f>
        <v>N/A</v>
      </c>
      <c r="L599" s="151" t="str" cm="1">
        <f t="array" ref="L599">IFERROR(INDEX($D$9:$D$54,MATCH($E599,$A$9:$A$54,0),0),"N/A")</f>
        <v>N/A</v>
      </c>
      <c r="M599" s="152" t="str">
        <f t="shared" si="79"/>
        <v>N/A</v>
      </c>
      <c r="N599" s="153" t="str">
        <f t="shared" si="80"/>
        <v>N/A</v>
      </c>
      <c r="O599" s="147" t="str" cm="1">
        <f t="array" ref="O599">IFERROR(INDEX($E$9:$E$54,MATCH($E599,$A$9:$A$54,0),0),"N/A")</f>
        <v>N/A</v>
      </c>
      <c r="P599" s="151" t="str" cm="1">
        <f t="array" ref="P599">IFERROR(INDEX($F$9:$F$54,MATCH($E599,$A$9:$A$54,0),0),"N/A")</f>
        <v>N/A</v>
      </c>
      <c r="Q599" s="152" t="str">
        <f t="shared" si="81"/>
        <v>N/A</v>
      </c>
      <c r="R599" s="153" t="str">
        <f t="shared" si="82"/>
        <v>N/A</v>
      </c>
      <c r="S599" s="147" t="str" cm="1">
        <f t="array" ref="S599">IFERROR(INDEX($G$9:$G$54,MATCH($E599,$A$9:$A$54,0),0),"N/A")</f>
        <v>N/A</v>
      </c>
      <c r="T599" s="151" t="str" cm="1">
        <f t="array" ref="T599">IFERROR(INDEX($H$9:$H$54,MATCH($E599,$A$9:$A$54,0),0),"N/A")</f>
        <v>N/A</v>
      </c>
      <c r="U599" s="152" t="str">
        <f t="shared" si="75"/>
        <v>N/A</v>
      </c>
      <c r="V599" s="153" t="str">
        <f t="shared" si="76"/>
        <v>N/A</v>
      </c>
      <c r="W599" s="147" t="str" cm="1">
        <f t="array" ref="W599">IFERROR(INDEX($I$9:$I$54,MATCH($E599,$A$9:$A$54,0),0),"N/A")</f>
        <v>N/A</v>
      </c>
      <c r="X599" s="147" t="str" cm="1">
        <f t="array" ref="X599">IFERROR(INDEX($J$9:$J$54,MATCH($E599,$A$9:$A$54,0),0),"N/A")</f>
        <v>N/A</v>
      </c>
      <c r="Y599" s="152" t="str">
        <f t="shared" si="77"/>
        <v>N/A</v>
      </c>
      <c r="Z599" s="153" t="str">
        <f t="shared" si="78"/>
        <v>N/A</v>
      </c>
      <c r="AA599" s="70" t="str">
        <f>IFERROR(VLOOKUP('Input 1 - Schedule 1'!N546,'Input 1 - Schedule 1'!$I$7:$L$1009,4,FALSE),"")</f>
        <v/>
      </c>
      <c r="AB599" s="70"/>
      <c r="AS599" s="84" t="s">
        <v>20</v>
      </c>
    </row>
    <row r="600" spans="1:45" x14ac:dyDescent="0.3">
      <c r="A600" s="93">
        <f t="shared" si="83"/>
        <v>538</v>
      </c>
      <c r="B600" s="145">
        <f>'Input 2 - Inventory'!C545</f>
        <v>0</v>
      </c>
      <c r="C600" s="146">
        <f>'Input 1 - Schedule 1'!G547</f>
        <v>0</v>
      </c>
      <c r="D600" s="146" t="str">
        <f>IF(OR(LEFT(E600,5)= "Asset",LEFT(E600,5)="Other"),"N/A",'Input 1 - Schedule 1'!G547 &amp; " (Ins/Bank)")</f>
        <v>0 (Ins/Bank)</v>
      </c>
      <c r="E600" s="147">
        <f>'Input 2 - Inventory'!F545</f>
        <v>0</v>
      </c>
      <c r="F600" s="148" t="str">
        <f>'Input 2 - Inventory'!W545</f>
        <v/>
      </c>
      <c r="G600" s="148">
        <f>'Input 2 - Inventory'!R545</f>
        <v>0</v>
      </c>
      <c r="H600" s="148">
        <f>'Input 2 - Inventory'!AH545</f>
        <v>0</v>
      </c>
      <c r="I600" s="149">
        <f>'Input 2 - Inventory'!L545</f>
        <v>0</v>
      </c>
      <c r="J600" s="150">
        <f>'Input 2 - Inventory'!AB545</f>
        <v>0</v>
      </c>
      <c r="K600" s="147" t="str" cm="1">
        <f t="array" ref="K600">IFERROR(INDEX($C$9:$C$54,MATCH($E600,$A$9:$A$54,0),0),"N/A")</f>
        <v>N/A</v>
      </c>
      <c r="L600" s="151" t="str" cm="1">
        <f t="array" ref="L600">IFERROR(INDEX($D$9:$D$54,MATCH($E600,$A$9:$A$54,0),0),"N/A")</f>
        <v>N/A</v>
      </c>
      <c r="M600" s="152" t="str">
        <f t="shared" si="79"/>
        <v>N/A</v>
      </c>
      <c r="N600" s="153" t="str">
        <f t="shared" si="80"/>
        <v>N/A</v>
      </c>
      <c r="O600" s="147" t="str" cm="1">
        <f t="array" ref="O600">IFERROR(INDEX($E$9:$E$54,MATCH($E600,$A$9:$A$54,0),0),"N/A")</f>
        <v>N/A</v>
      </c>
      <c r="P600" s="151" t="str" cm="1">
        <f t="array" ref="P600">IFERROR(INDEX($F$9:$F$54,MATCH($E600,$A$9:$A$54,0),0),"N/A")</f>
        <v>N/A</v>
      </c>
      <c r="Q600" s="152" t="str">
        <f t="shared" si="81"/>
        <v>N/A</v>
      </c>
      <c r="R600" s="153" t="str">
        <f t="shared" si="82"/>
        <v>N/A</v>
      </c>
      <c r="S600" s="147" t="str" cm="1">
        <f t="array" ref="S600">IFERROR(INDEX($G$9:$G$54,MATCH($E600,$A$9:$A$54,0),0),"N/A")</f>
        <v>N/A</v>
      </c>
      <c r="T600" s="151" t="str" cm="1">
        <f t="array" ref="T600">IFERROR(INDEX($H$9:$H$54,MATCH($E600,$A$9:$A$54,0),0),"N/A")</f>
        <v>N/A</v>
      </c>
      <c r="U600" s="152" t="str">
        <f t="shared" si="75"/>
        <v>N/A</v>
      </c>
      <c r="V600" s="153" t="str">
        <f t="shared" si="76"/>
        <v>N/A</v>
      </c>
      <c r="W600" s="147" t="str" cm="1">
        <f t="array" ref="W600">IFERROR(INDEX($I$9:$I$54,MATCH($E600,$A$9:$A$54,0),0),"N/A")</f>
        <v>N/A</v>
      </c>
      <c r="X600" s="147" t="str" cm="1">
        <f t="array" ref="X600">IFERROR(INDEX($J$9:$J$54,MATCH($E600,$A$9:$A$54,0),0),"N/A")</f>
        <v>N/A</v>
      </c>
      <c r="Y600" s="152" t="str">
        <f t="shared" si="77"/>
        <v>N/A</v>
      </c>
      <c r="Z600" s="153" t="str">
        <f t="shared" si="78"/>
        <v>N/A</v>
      </c>
      <c r="AA600" s="70" t="str">
        <f>IFERROR(VLOOKUP('Input 1 - Schedule 1'!N547,'Input 1 - Schedule 1'!$I$7:$L$1009,4,FALSE),"")</f>
        <v/>
      </c>
      <c r="AB600" s="70"/>
      <c r="AS600" s="84" t="s">
        <v>20</v>
      </c>
    </row>
    <row r="601" spans="1:45" x14ac:dyDescent="0.3">
      <c r="A601" s="93">
        <f t="shared" si="83"/>
        <v>539</v>
      </c>
      <c r="B601" s="145">
        <f>'Input 2 - Inventory'!C546</f>
        <v>0</v>
      </c>
      <c r="C601" s="146">
        <f>'Input 1 - Schedule 1'!G548</f>
        <v>0</v>
      </c>
      <c r="D601" s="146" t="str">
        <f>IF(OR(LEFT(E601,5)= "Asset",LEFT(E601,5)="Other"),"N/A",'Input 1 - Schedule 1'!G548 &amp; " (Ins/Bank)")</f>
        <v>0 (Ins/Bank)</v>
      </c>
      <c r="E601" s="147">
        <f>'Input 2 - Inventory'!F546</f>
        <v>0</v>
      </c>
      <c r="F601" s="148" t="str">
        <f>'Input 2 - Inventory'!W546</f>
        <v/>
      </c>
      <c r="G601" s="148">
        <f>'Input 2 - Inventory'!R546</f>
        <v>0</v>
      </c>
      <c r="H601" s="148">
        <f>'Input 2 - Inventory'!AH546</f>
        <v>0</v>
      </c>
      <c r="I601" s="149">
        <f>'Input 2 - Inventory'!L546</f>
        <v>0</v>
      </c>
      <c r="J601" s="150">
        <f>'Input 2 - Inventory'!AB546</f>
        <v>0</v>
      </c>
      <c r="K601" s="147" t="str" cm="1">
        <f t="array" ref="K601">IFERROR(INDEX($C$9:$C$54,MATCH($E601,$A$9:$A$54,0),0),"N/A")</f>
        <v>N/A</v>
      </c>
      <c r="L601" s="151" t="str" cm="1">
        <f t="array" ref="L601">IFERROR(INDEX($D$9:$D$54,MATCH($E601,$A$9:$A$54,0),0),"N/A")</f>
        <v>N/A</v>
      </c>
      <c r="M601" s="152" t="str">
        <f t="shared" si="79"/>
        <v>N/A</v>
      </c>
      <c r="N601" s="153" t="str">
        <f t="shared" si="80"/>
        <v>N/A</v>
      </c>
      <c r="O601" s="147" t="str" cm="1">
        <f t="array" ref="O601">IFERROR(INDEX($E$9:$E$54,MATCH($E601,$A$9:$A$54,0),0),"N/A")</f>
        <v>N/A</v>
      </c>
      <c r="P601" s="151" t="str" cm="1">
        <f t="array" ref="P601">IFERROR(INDEX($F$9:$F$54,MATCH($E601,$A$9:$A$54,0),0),"N/A")</f>
        <v>N/A</v>
      </c>
      <c r="Q601" s="152" t="str">
        <f t="shared" si="81"/>
        <v>N/A</v>
      </c>
      <c r="R601" s="153" t="str">
        <f t="shared" si="82"/>
        <v>N/A</v>
      </c>
      <c r="S601" s="147" t="str" cm="1">
        <f t="array" ref="S601">IFERROR(INDEX($G$9:$G$54,MATCH($E601,$A$9:$A$54,0),0),"N/A")</f>
        <v>N/A</v>
      </c>
      <c r="T601" s="151" t="str" cm="1">
        <f t="array" ref="T601">IFERROR(INDEX($H$9:$H$54,MATCH($E601,$A$9:$A$54,0),0),"N/A")</f>
        <v>N/A</v>
      </c>
      <c r="U601" s="152" t="str">
        <f t="shared" si="75"/>
        <v>N/A</v>
      </c>
      <c r="V601" s="153" t="str">
        <f t="shared" si="76"/>
        <v>N/A</v>
      </c>
      <c r="W601" s="147" t="str" cm="1">
        <f t="array" ref="W601">IFERROR(INDEX($I$9:$I$54,MATCH($E601,$A$9:$A$54,0),0),"N/A")</f>
        <v>N/A</v>
      </c>
      <c r="X601" s="147" t="str" cm="1">
        <f t="array" ref="X601">IFERROR(INDEX($J$9:$J$54,MATCH($E601,$A$9:$A$54,0),0),"N/A")</f>
        <v>N/A</v>
      </c>
      <c r="Y601" s="152" t="str">
        <f t="shared" si="77"/>
        <v>N/A</v>
      </c>
      <c r="Z601" s="153" t="str">
        <f t="shared" si="78"/>
        <v>N/A</v>
      </c>
      <c r="AA601" s="70" t="str">
        <f>IFERROR(VLOOKUP('Input 1 - Schedule 1'!N548,'Input 1 - Schedule 1'!$I$7:$L$1009,4,FALSE),"")</f>
        <v/>
      </c>
      <c r="AB601" s="70"/>
      <c r="AS601" s="84" t="s">
        <v>20</v>
      </c>
    </row>
    <row r="602" spans="1:45" x14ac:dyDescent="0.3">
      <c r="A602" s="93">
        <f t="shared" si="83"/>
        <v>540</v>
      </c>
      <c r="B602" s="145">
        <f>'Input 2 - Inventory'!C547</f>
        <v>0</v>
      </c>
      <c r="C602" s="146">
        <f>'Input 1 - Schedule 1'!G549</f>
        <v>0</v>
      </c>
      <c r="D602" s="146" t="str">
        <f>IF(OR(LEFT(E602,5)= "Asset",LEFT(E602,5)="Other"),"N/A",'Input 1 - Schedule 1'!G549 &amp; " (Ins/Bank)")</f>
        <v>0 (Ins/Bank)</v>
      </c>
      <c r="E602" s="147">
        <f>'Input 2 - Inventory'!F547</f>
        <v>0</v>
      </c>
      <c r="F602" s="148" t="str">
        <f>'Input 2 - Inventory'!W547</f>
        <v/>
      </c>
      <c r="G602" s="148">
        <f>'Input 2 - Inventory'!R547</f>
        <v>0</v>
      </c>
      <c r="H602" s="148">
        <f>'Input 2 - Inventory'!AH547</f>
        <v>0</v>
      </c>
      <c r="I602" s="149">
        <f>'Input 2 - Inventory'!L547</f>
        <v>0</v>
      </c>
      <c r="J602" s="150">
        <f>'Input 2 - Inventory'!AB547</f>
        <v>0</v>
      </c>
      <c r="K602" s="147" t="str" cm="1">
        <f t="array" ref="K602">IFERROR(INDEX($C$9:$C$54,MATCH($E602,$A$9:$A$54,0),0),"N/A")</f>
        <v>N/A</v>
      </c>
      <c r="L602" s="151" t="str" cm="1">
        <f t="array" ref="L602">IFERROR(INDEX($D$9:$D$54,MATCH($E602,$A$9:$A$54,0),0),"N/A")</f>
        <v>N/A</v>
      </c>
      <c r="M602" s="152" t="str">
        <f t="shared" si="79"/>
        <v>N/A</v>
      </c>
      <c r="N602" s="153" t="str">
        <f t="shared" si="80"/>
        <v>N/A</v>
      </c>
      <c r="O602" s="147" t="str" cm="1">
        <f t="array" ref="O602">IFERROR(INDEX($E$9:$E$54,MATCH($E602,$A$9:$A$54,0),0),"N/A")</f>
        <v>N/A</v>
      </c>
      <c r="P602" s="151" t="str" cm="1">
        <f t="array" ref="P602">IFERROR(INDEX($F$9:$F$54,MATCH($E602,$A$9:$A$54,0),0),"N/A")</f>
        <v>N/A</v>
      </c>
      <c r="Q602" s="152" t="str">
        <f t="shared" si="81"/>
        <v>N/A</v>
      </c>
      <c r="R602" s="153" t="str">
        <f t="shared" si="82"/>
        <v>N/A</v>
      </c>
      <c r="S602" s="147" t="str" cm="1">
        <f t="array" ref="S602">IFERROR(INDEX($G$9:$G$54,MATCH($E602,$A$9:$A$54,0),0),"N/A")</f>
        <v>N/A</v>
      </c>
      <c r="T602" s="151" t="str" cm="1">
        <f t="array" ref="T602">IFERROR(INDEX($H$9:$H$54,MATCH($E602,$A$9:$A$54,0),0),"N/A")</f>
        <v>N/A</v>
      </c>
      <c r="U602" s="152" t="str">
        <f t="shared" si="75"/>
        <v>N/A</v>
      </c>
      <c r="V602" s="153" t="str">
        <f t="shared" si="76"/>
        <v>N/A</v>
      </c>
      <c r="W602" s="147" t="str" cm="1">
        <f t="array" ref="W602">IFERROR(INDEX($I$9:$I$54,MATCH($E602,$A$9:$A$54,0),0),"N/A")</f>
        <v>N/A</v>
      </c>
      <c r="X602" s="147" t="str" cm="1">
        <f t="array" ref="X602">IFERROR(INDEX($J$9:$J$54,MATCH($E602,$A$9:$A$54,0),0),"N/A")</f>
        <v>N/A</v>
      </c>
      <c r="Y602" s="152" t="str">
        <f t="shared" si="77"/>
        <v>N/A</v>
      </c>
      <c r="Z602" s="153" t="str">
        <f t="shared" si="78"/>
        <v>N/A</v>
      </c>
      <c r="AA602" s="70" t="str">
        <f>IFERROR(VLOOKUP('Input 1 - Schedule 1'!N549,'Input 1 - Schedule 1'!$I$7:$L$1009,4,FALSE),"")</f>
        <v/>
      </c>
      <c r="AB602" s="70"/>
      <c r="AS602" s="84" t="s">
        <v>20</v>
      </c>
    </row>
    <row r="603" spans="1:45" x14ac:dyDescent="0.3">
      <c r="A603" s="93">
        <f t="shared" si="83"/>
        <v>541</v>
      </c>
      <c r="B603" s="145">
        <f>'Input 2 - Inventory'!C548</f>
        <v>0</v>
      </c>
      <c r="C603" s="146">
        <f>'Input 1 - Schedule 1'!G550</f>
        <v>0</v>
      </c>
      <c r="D603" s="146" t="str">
        <f>IF(OR(LEFT(E603,5)= "Asset",LEFT(E603,5)="Other"),"N/A",'Input 1 - Schedule 1'!G550 &amp; " (Ins/Bank)")</f>
        <v>0 (Ins/Bank)</v>
      </c>
      <c r="E603" s="147">
        <f>'Input 2 - Inventory'!F548</f>
        <v>0</v>
      </c>
      <c r="F603" s="148" t="str">
        <f>'Input 2 - Inventory'!W548</f>
        <v/>
      </c>
      <c r="G603" s="148">
        <f>'Input 2 - Inventory'!R548</f>
        <v>0</v>
      </c>
      <c r="H603" s="148">
        <f>'Input 2 - Inventory'!AH548</f>
        <v>0</v>
      </c>
      <c r="I603" s="149">
        <f>'Input 2 - Inventory'!L548</f>
        <v>0</v>
      </c>
      <c r="J603" s="150">
        <f>'Input 2 - Inventory'!AB548</f>
        <v>0</v>
      </c>
      <c r="K603" s="147" t="str" cm="1">
        <f t="array" ref="K603">IFERROR(INDEX($C$9:$C$54,MATCH($E603,$A$9:$A$54,0),0),"N/A")</f>
        <v>N/A</v>
      </c>
      <c r="L603" s="151" t="str" cm="1">
        <f t="array" ref="L603">IFERROR(INDEX($D$9:$D$54,MATCH($E603,$A$9:$A$54,0),0),"N/A")</f>
        <v>N/A</v>
      </c>
      <c r="M603" s="152" t="str">
        <f t="shared" si="79"/>
        <v>N/A</v>
      </c>
      <c r="N603" s="153" t="str">
        <f t="shared" si="80"/>
        <v>N/A</v>
      </c>
      <c r="O603" s="147" t="str" cm="1">
        <f t="array" ref="O603">IFERROR(INDEX($E$9:$E$54,MATCH($E603,$A$9:$A$54,0),0),"N/A")</f>
        <v>N/A</v>
      </c>
      <c r="P603" s="151" t="str" cm="1">
        <f t="array" ref="P603">IFERROR(INDEX($F$9:$F$54,MATCH($E603,$A$9:$A$54,0),0),"N/A")</f>
        <v>N/A</v>
      </c>
      <c r="Q603" s="152" t="str">
        <f t="shared" si="81"/>
        <v>N/A</v>
      </c>
      <c r="R603" s="153" t="str">
        <f t="shared" si="82"/>
        <v>N/A</v>
      </c>
      <c r="S603" s="147" t="str" cm="1">
        <f t="array" ref="S603">IFERROR(INDEX($G$9:$G$54,MATCH($E603,$A$9:$A$54,0),0),"N/A")</f>
        <v>N/A</v>
      </c>
      <c r="T603" s="151" t="str" cm="1">
        <f t="array" ref="T603">IFERROR(INDEX($H$9:$H$54,MATCH($E603,$A$9:$A$54,0),0),"N/A")</f>
        <v>N/A</v>
      </c>
      <c r="U603" s="152" t="str">
        <f t="shared" si="75"/>
        <v>N/A</v>
      </c>
      <c r="V603" s="153" t="str">
        <f t="shared" si="76"/>
        <v>N/A</v>
      </c>
      <c r="W603" s="147" t="str" cm="1">
        <f t="array" ref="W603">IFERROR(INDEX($I$9:$I$54,MATCH($E603,$A$9:$A$54,0),0),"N/A")</f>
        <v>N/A</v>
      </c>
      <c r="X603" s="147" t="str" cm="1">
        <f t="array" ref="X603">IFERROR(INDEX($J$9:$J$54,MATCH($E603,$A$9:$A$54,0),0),"N/A")</f>
        <v>N/A</v>
      </c>
      <c r="Y603" s="152" t="str">
        <f t="shared" si="77"/>
        <v>N/A</v>
      </c>
      <c r="Z603" s="153" t="str">
        <f t="shared" si="78"/>
        <v>N/A</v>
      </c>
      <c r="AA603" s="70" t="str">
        <f>IFERROR(VLOOKUP('Input 1 - Schedule 1'!N550,'Input 1 - Schedule 1'!$I$7:$L$1009,4,FALSE),"")</f>
        <v/>
      </c>
      <c r="AB603" s="70"/>
      <c r="AS603" s="84" t="s">
        <v>20</v>
      </c>
    </row>
    <row r="604" spans="1:45" x14ac:dyDescent="0.3">
      <c r="A604" s="93">
        <f t="shared" si="83"/>
        <v>542</v>
      </c>
      <c r="B604" s="145">
        <f>'Input 2 - Inventory'!C549</f>
        <v>0</v>
      </c>
      <c r="C604" s="146">
        <f>'Input 1 - Schedule 1'!G551</f>
        <v>0</v>
      </c>
      <c r="D604" s="146" t="str">
        <f>IF(OR(LEFT(E604,5)= "Asset",LEFT(E604,5)="Other"),"N/A",'Input 1 - Schedule 1'!G551 &amp; " (Ins/Bank)")</f>
        <v>0 (Ins/Bank)</v>
      </c>
      <c r="E604" s="147">
        <f>'Input 2 - Inventory'!F549</f>
        <v>0</v>
      </c>
      <c r="F604" s="148" t="str">
        <f>'Input 2 - Inventory'!W549</f>
        <v/>
      </c>
      <c r="G604" s="148">
        <f>'Input 2 - Inventory'!R549</f>
        <v>0</v>
      </c>
      <c r="H604" s="148">
        <f>'Input 2 - Inventory'!AH549</f>
        <v>0</v>
      </c>
      <c r="I604" s="149">
        <f>'Input 2 - Inventory'!L549</f>
        <v>0</v>
      </c>
      <c r="J604" s="150">
        <f>'Input 2 - Inventory'!AB549</f>
        <v>0</v>
      </c>
      <c r="K604" s="147" t="str" cm="1">
        <f t="array" ref="K604">IFERROR(INDEX($C$9:$C$54,MATCH($E604,$A$9:$A$54,0),0),"N/A")</f>
        <v>N/A</v>
      </c>
      <c r="L604" s="151" t="str" cm="1">
        <f t="array" ref="L604">IFERROR(INDEX($D$9:$D$54,MATCH($E604,$A$9:$A$54,0),0),"N/A")</f>
        <v>N/A</v>
      </c>
      <c r="M604" s="152" t="str">
        <f t="shared" si="79"/>
        <v>N/A</v>
      </c>
      <c r="N604" s="153" t="str">
        <f t="shared" si="80"/>
        <v>N/A</v>
      </c>
      <c r="O604" s="147" t="str" cm="1">
        <f t="array" ref="O604">IFERROR(INDEX($E$9:$E$54,MATCH($E604,$A$9:$A$54,0),0),"N/A")</f>
        <v>N/A</v>
      </c>
      <c r="P604" s="151" t="str" cm="1">
        <f t="array" ref="P604">IFERROR(INDEX($F$9:$F$54,MATCH($E604,$A$9:$A$54,0),0),"N/A")</f>
        <v>N/A</v>
      </c>
      <c r="Q604" s="152" t="str">
        <f t="shared" si="81"/>
        <v>N/A</v>
      </c>
      <c r="R604" s="153" t="str">
        <f t="shared" si="82"/>
        <v>N/A</v>
      </c>
      <c r="S604" s="147" t="str" cm="1">
        <f t="array" ref="S604">IFERROR(INDEX($G$9:$G$54,MATCH($E604,$A$9:$A$54,0),0),"N/A")</f>
        <v>N/A</v>
      </c>
      <c r="T604" s="151" t="str" cm="1">
        <f t="array" ref="T604">IFERROR(INDEX($H$9:$H$54,MATCH($E604,$A$9:$A$54,0),0),"N/A")</f>
        <v>N/A</v>
      </c>
      <c r="U604" s="152" t="str">
        <f t="shared" si="75"/>
        <v>N/A</v>
      </c>
      <c r="V604" s="153" t="str">
        <f t="shared" si="76"/>
        <v>N/A</v>
      </c>
      <c r="W604" s="147" t="str" cm="1">
        <f t="array" ref="W604">IFERROR(INDEX($I$9:$I$54,MATCH($E604,$A$9:$A$54,0),0),"N/A")</f>
        <v>N/A</v>
      </c>
      <c r="X604" s="147" t="str" cm="1">
        <f t="array" ref="X604">IFERROR(INDEX($J$9:$J$54,MATCH($E604,$A$9:$A$54,0),0),"N/A")</f>
        <v>N/A</v>
      </c>
      <c r="Y604" s="152" t="str">
        <f t="shared" si="77"/>
        <v>N/A</v>
      </c>
      <c r="Z604" s="153" t="str">
        <f t="shared" si="78"/>
        <v>N/A</v>
      </c>
      <c r="AA604" s="70" t="str">
        <f>IFERROR(VLOOKUP('Input 1 - Schedule 1'!N551,'Input 1 - Schedule 1'!$I$7:$L$1009,4,FALSE),"")</f>
        <v/>
      </c>
      <c r="AB604" s="70"/>
      <c r="AS604" s="84" t="s">
        <v>20</v>
      </c>
    </row>
    <row r="605" spans="1:45" x14ac:dyDescent="0.3">
      <c r="A605" s="93">
        <f t="shared" si="83"/>
        <v>543</v>
      </c>
      <c r="B605" s="145">
        <f>'Input 2 - Inventory'!C550</f>
        <v>0</v>
      </c>
      <c r="C605" s="146">
        <f>'Input 1 - Schedule 1'!G552</f>
        <v>0</v>
      </c>
      <c r="D605" s="146" t="str">
        <f>IF(OR(LEFT(E605,5)= "Asset",LEFT(E605,5)="Other"),"N/A",'Input 1 - Schedule 1'!G552 &amp; " (Ins/Bank)")</f>
        <v>0 (Ins/Bank)</v>
      </c>
      <c r="E605" s="147">
        <f>'Input 2 - Inventory'!F550</f>
        <v>0</v>
      </c>
      <c r="F605" s="148" t="str">
        <f>'Input 2 - Inventory'!W550</f>
        <v/>
      </c>
      <c r="G605" s="148">
        <f>'Input 2 - Inventory'!R550</f>
        <v>0</v>
      </c>
      <c r="H605" s="148">
        <f>'Input 2 - Inventory'!AH550</f>
        <v>0</v>
      </c>
      <c r="I605" s="149">
        <f>'Input 2 - Inventory'!L550</f>
        <v>0</v>
      </c>
      <c r="J605" s="150">
        <f>'Input 2 - Inventory'!AB550</f>
        <v>0</v>
      </c>
      <c r="K605" s="147" t="str" cm="1">
        <f t="array" ref="K605">IFERROR(INDEX($C$9:$C$54,MATCH($E605,$A$9:$A$54,0),0),"N/A")</f>
        <v>N/A</v>
      </c>
      <c r="L605" s="151" t="str" cm="1">
        <f t="array" ref="L605">IFERROR(INDEX($D$9:$D$54,MATCH($E605,$A$9:$A$54,0),0),"N/A")</f>
        <v>N/A</v>
      </c>
      <c r="M605" s="152" t="str">
        <f t="shared" si="79"/>
        <v>N/A</v>
      </c>
      <c r="N605" s="153" t="str">
        <f t="shared" si="80"/>
        <v>N/A</v>
      </c>
      <c r="O605" s="147" t="str" cm="1">
        <f t="array" ref="O605">IFERROR(INDEX($E$9:$E$54,MATCH($E605,$A$9:$A$54,0),0),"N/A")</f>
        <v>N/A</v>
      </c>
      <c r="P605" s="151" t="str" cm="1">
        <f t="array" ref="P605">IFERROR(INDEX($F$9:$F$54,MATCH($E605,$A$9:$A$54,0),0),"N/A")</f>
        <v>N/A</v>
      </c>
      <c r="Q605" s="152" t="str">
        <f t="shared" si="81"/>
        <v>N/A</v>
      </c>
      <c r="R605" s="153" t="str">
        <f t="shared" si="82"/>
        <v>N/A</v>
      </c>
      <c r="S605" s="147" t="str" cm="1">
        <f t="array" ref="S605">IFERROR(INDEX($G$9:$G$54,MATCH($E605,$A$9:$A$54,0),0),"N/A")</f>
        <v>N/A</v>
      </c>
      <c r="T605" s="151" t="str" cm="1">
        <f t="array" ref="T605">IFERROR(INDEX($H$9:$H$54,MATCH($E605,$A$9:$A$54,0),0),"N/A")</f>
        <v>N/A</v>
      </c>
      <c r="U605" s="152" t="str">
        <f t="shared" si="75"/>
        <v>N/A</v>
      </c>
      <c r="V605" s="153" t="str">
        <f t="shared" si="76"/>
        <v>N/A</v>
      </c>
      <c r="W605" s="147" t="str" cm="1">
        <f t="array" ref="W605">IFERROR(INDEX($I$9:$I$54,MATCH($E605,$A$9:$A$54,0),0),"N/A")</f>
        <v>N/A</v>
      </c>
      <c r="X605" s="147" t="str" cm="1">
        <f t="array" ref="X605">IFERROR(INDEX($J$9:$J$54,MATCH($E605,$A$9:$A$54,0),0),"N/A")</f>
        <v>N/A</v>
      </c>
      <c r="Y605" s="152" t="str">
        <f t="shared" si="77"/>
        <v>N/A</v>
      </c>
      <c r="Z605" s="153" t="str">
        <f t="shared" si="78"/>
        <v>N/A</v>
      </c>
      <c r="AA605" s="70" t="str">
        <f>IFERROR(VLOOKUP('Input 1 - Schedule 1'!N552,'Input 1 - Schedule 1'!$I$7:$L$1009,4,FALSE),"")</f>
        <v/>
      </c>
      <c r="AB605" s="70"/>
      <c r="AS605" s="84" t="s">
        <v>20</v>
      </c>
    </row>
    <row r="606" spans="1:45" x14ac:dyDescent="0.3">
      <c r="A606" s="93">
        <f t="shared" si="83"/>
        <v>544</v>
      </c>
      <c r="B606" s="145">
        <f>'Input 2 - Inventory'!C551</f>
        <v>0</v>
      </c>
      <c r="C606" s="146">
        <f>'Input 1 - Schedule 1'!G553</f>
        <v>0</v>
      </c>
      <c r="D606" s="146" t="str">
        <f>IF(OR(LEFT(E606,5)= "Asset",LEFT(E606,5)="Other"),"N/A",'Input 1 - Schedule 1'!G553 &amp; " (Ins/Bank)")</f>
        <v>0 (Ins/Bank)</v>
      </c>
      <c r="E606" s="147">
        <f>'Input 2 - Inventory'!F551</f>
        <v>0</v>
      </c>
      <c r="F606" s="148" t="str">
        <f>'Input 2 - Inventory'!W551</f>
        <v/>
      </c>
      <c r="G606" s="148">
        <f>'Input 2 - Inventory'!R551</f>
        <v>0</v>
      </c>
      <c r="H606" s="148">
        <f>'Input 2 - Inventory'!AH551</f>
        <v>0</v>
      </c>
      <c r="I606" s="149">
        <f>'Input 2 - Inventory'!L551</f>
        <v>0</v>
      </c>
      <c r="J606" s="150">
        <f>'Input 2 - Inventory'!AB551</f>
        <v>0</v>
      </c>
      <c r="K606" s="147" t="str" cm="1">
        <f t="array" ref="K606">IFERROR(INDEX($C$9:$C$54,MATCH($E606,$A$9:$A$54,0),0),"N/A")</f>
        <v>N/A</v>
      </c>
      <c r="L606" s="151" t="str" cm="1">
        <f t="array" ref="L606">IFERROR(INDEX($D$9:$D$54,MATCH($E606,$A$9:$A$54,0),0),"N/A")</f>
        <v>N/A</v>
      </c>
      <c r="M606" s="152" t="str">
        <f t="shared" si="79"/>
        <v>N/A</v>
      </c>
      <c r="N606" s="153" t="str">
        <f t="shared" si="80"/>
        <v>N/A</v>
      </c>
      <c r="O606" s="147" t="str" cm="1">
        <f t="array" ref="O606">IFERROR(INDEX($E$9:$E$54,MATCH($E606,$A$9:$A$54,0),0),"N/A")</f>
        <v>N/A</v>
      </c>
      <c r="P606" s="151" t="str" cm="1">
        <f t="array" ref="P606">IFERROR(INDEX($F$9:$F$54,MATCH($E606,$A$9:$A$54,0),0),"N/A")</f>
        <v>N/A</v>
      </c>
      <c r="Q606" s="152" t="str">
        <f t="shared" si="81"/>
        <v>N/A</v>
      </c>
      <c r="R606" s="153" t="str">
        <f t="shared" si="82"/>
        <v>N/A</v>
      </c>
      <c r="S606" s="147" t="str" cm="1">
        <f t="array" ref="S606">IFERROR(INDEX($G$9:$G$54,MATCH($E606,$A$9:$A$54,0),0),"N/A")</f>
        <v>N/A</v>
      </c>
      <c r="T606" s="151" t="str" cm="1">
        <f t="array" ref="T606">IFERROR(INDEX($H$9:$H$54,MATCH($E606,$A$9:$A$54,0),0),"N/A")</f>
        <v>N/A</v>
      </c>
      <c r="U606" s="152" t="str">
        <f t="shared" si="75"/>
        <v>N/A</v>
      </c>
      <c r="V606" s="153" t="str">
        <f t="shared" si="76"/>
        <v>N/A</v>
      </c>
      <c r="W606" s="147" t="str" cm="1">
        <f t="array" ref="W606">IFERROR(INDEX($I$9:$I$54,MATCH($E606,$A$9:$A$54,0),0),"N/A")</f>
        <v>N/A</v>
      </c>
      <c r="X606" s="147" t="str" cm="1">
        <f t="array" ref="X606">IFERROR(INDEX($J$9:$J$54,MATCH($E606,$A$9:$A$54,0),0),"N/A")</f>
        <v>N/A</v>
      </c>
      <c r="Y606" s="152" t="str">
        <f t="shared" si="77"/>
        <v>N/A</v>
      </c>
      <c r="Z606" s="153" t="str">
        <f t="shared" si="78"/>
        <v>N/A</v>
      </c>
      <c r="AA606" s="70" t="str">
        <f>IFERROR(VLOOKUP('Input 1 - Schedule 1'!N553,'Input 1 - Schedule 1'!$I$7:$L$1009,4,FALSE),"")</f>
        <v/>
      </c>
      <c r="AB606" s="70"/>
      <c r="AS606" s="84" t="s">
        <v>20</v>
      </c>
    </row>
    <row r="607" spans="1:45" x14ac:dyDescent="0.3">
      <c r="A607" s="93">
        <f t="shared" si="83"/>
        <v>545</v>
      </c>
      <c r="B607" s="145">
        <f>'Input 2 - Inventory'!C552</f>
        <v>0</v>
      </c>
      <c r="C607" s="146">
        <f>'Input 1 - Schedule 1'!G554</f>
        <v>0</v>
      </c>
      <c r="D607" s="146" t="str">
        <f>IF(OR(LEFT(E607,5)= "Asset",LEFT(E607,5)="Other"),"N/A",'Input 1 - Schedule 1'!G554 &amp; " (Ins/Bank)")</f>
        <v>0 (Ins/Bank)</v>
      </c>
      <c r="E607" s="147">
        <f>'Input 2 - Inventory'!F552</f>
        <v>0</v>
      </c>
      <c r="F607" s="148" t="str">
        <f>'Input 2 - Inventory'!W552</f>
        <v/>
      </c>
      <c r="G607" s="148">
        <f>'Input 2 - Inventory'!R552</f>
        <v>0</v>
      </c>
      <c r="H607" s="148">
        <f>'Input 2 - Inventory'!AH552</f>
        <v>0</v>
      </c>
      <c r="I607" s="149">
        <f>'Input 2 - Inventory'!L552</f>
        <v>0</v>
      </c>
      <c r="J607" s="150">
        <f>'Input 2 - Inventory'!AB552</f>
        <v>0</v>
      </c>
      <c r="K607" s="147" t="str" cm="1">
        <f t="array" ref="K607">IFERROR(INDEX($C$9:$C$54,MATCH($E607,$A$9:$A$54,0),0),"N/A")</f>
        <v>N/A</v>
      </c>
      <c r="L607" s="151" t="str" cm="1">
        <f t="array" ref="L607">IFERROR(INDEX($D$9:$D$54,MATCH($E607,$A$9:$A$54,0),0),"N/A")</f>
        <v>N/A</v>
      </c>
      <c r="M607" s="152" t="str">
        <f t="shared" si="79"/>
        <v>N/A</v>
      </c>
      <c r="N607" s="153" t="str">
        <f t="shared" si="80"/>
        <v>N/A</v>
      </c>
      <c r="O607" s="147" t="str" cm="1">
        <f t="array" ref="O607">IFERROR(INDEX($E$9:$E$54,MATCH($E607,$A$9:$A$54,0),0),"N/A")</f>
        <v>N/A</v>
      </c>
      <c r="P607" s="151" t="str" cm="1">
        <f t="array" ref="P607">IFERROR(INDEX($F$9:$F$54,MATCH($E607,$A$9:$A$54,0),0),"N/A")</f>
        <v>N/A</v>
      </c>
      <c r="Q607" s="152" t="str">
        <f t="shared" si="81"/>
        <v>N/A</v>
      </c>
      <c r="R607" s="153" t="str">
        <f t="shared" si="82"/>
        <v>N/A</v>
      </c>
      <c r="S607" s="147" t="str" cm="1">
        <f t="array" ref="S607">IFERROR(INDEX($G$9:$G$54,MATCH($E607,$A$9:$A$54,0),0),"N/A")</f>
        <v>N/A</v>
      </c>
      <c r="T607" s="151" t="str" cm="1">
        <f t="array" ref="T607">IFERROR(INDEX($H$9:$H$54,MATCH($E607,$A$9:$A$54,0),0),"N/A")</f>
        <v>N/A</v>
      </c>
      <c r="U607" s="152" t="str">
        <f t="shared" si="75"/>
        <v>N/A</v>
      </c>
      <c r="V607" s="153" t="str">
        <f t="shared" si="76"/>
        <v>N/A</v>
      </c>
      <c r="W607" s="147" t="str" cm="1">
        <f t="array" ref="W607">IFERROR(INDEX($I$9:$I$54,MATCH($E607,$A$9:$A$54,0),0),"N/A")</f>
        <v>N/A</v>
      </c>
      <c r="X607" s="147" t="str" cm="1">
        <f t="array" ref="X607">IFERROR(INDEX($J$9:$J$54,MATCH($E607,$A$9:$A$54,0),0),"N/A")</f>
        <v>N/A</v>
      </c>
      <c r="Y607" s="152" t="str">
        <f t="shared" si="77"/>
        <v>N/A</v>
      </c>
      <c r="Z607" s="153" t="str">
        <f t="shared" si="78"/>
        <v>N/A</v>
      </c>
      <c r="AA607" s="70" t="str">
        <f>IFERROR(VLOOKUP('Input 1 - Schedule 1'!N554,'Input 1 - Schedule 1'!$I$7:$L$1009,4,FALSE),"")</f>
        <v/>
      </c>
      <c r="AB607" s="70"/>
      <c r="AS607" s="84" t="s">
        <v>20</v>
      </c>
    </row>
    <row r="608" spans="1:45" x14ac:dyDescent="0.3">
      <c r="A608" s="93">
        <f t="shared" si="83"/>
        <v>546</v>
      </c>
      <c r="B608" s="145">
        <f>'Input 2 - Inventory'!C553</f>
        <v>0</v>
      </c>
      <c r="C608" s="146">
        <f>'Input 1 - Schedule 1'!G555</f>
        <v>0</v>
      </c>
      <c r="D608" s="146" t="str">
        <f>IF(OR(LEFT(E608,5)= "Asset",LEFT(E608,5)="Other"),"N/A",'Input 1 - Schedule 1'!G555 &amp; " (Ins/Bank)")</f>
        <v>0 (Ins/Bank)</v>
      </c>
      <c r="E608" s="147">
        <f>'Input 2 - Inventory'!F553</f>
        <v>0</v>
      </c>
      <c r="F608" s="148" t="str">
        <f>'Input 2 - Inventory'!W553</f>
        <v/>
      </c>
      <c r="G608" s="148">
        <f>'Input 2 - Inventory'!R553</f>
        <v>0</v>
      </c>
      <c r="H608" s="148">
        <f>'Input 2 - Inventory'!AH553</f>
        <v>0</v>
      </c>
      <c r="I608" s="149">
        <f>'Input 2 - Inventory'!L553</f>
        <v>0</v>
      </c>
      <c r="J608" s="150">
        <f>'Input 2 - Inventory'!AB553</f>
        <v>0</v>
      </c>
      <c r="K608" s="147" t="str" cm="1">
        <f t="array" ref="K608">IFERROR(INDEX($C$9:$C$54,MATCH($E608,$A$9:$A$54,0),0),"N/A")</f>
        <v>N/A</v>
      </c>
      <c r="L608" s="151" t="str" cm="1">
        <f t="array" ref="L608">IFERROR(INDEX($D$9:$D$54,MATCH($E608,$A$9:$A$54,0),0),"N/A")</f>
        <v>N/A</v>
      </c>
      <c r="M608" s="152" t="str">
        <f t="shared" si="79"/>
        <v>N/A</v>
      </c>
      <c r="N608" s="153" t="str">
        <f t="shared" si="80"/>
        <v>N/A</v>
      </c>
      <c r="O608" s="147" t="str" cm="1">
        <f t="array" ref="O608">IFERROR(INDEX($E$9:$E$54,MATCH($E608,$A$9:$A$54,0),0),"N/A")</f>
        <v>N/A</v>
      </c>
      <c r="P608" s="151" t="str" cm="1">
        <f t="array" ref="P608">IFERROR(INDEX($F$9:$F$54,MATCH($E608,$A$9:$A$54,0),0),"N/A")</f>
        <v>N/A</v>
      </c>
      <c r="Q608" s="152" t="str">
        <f t="shared" si="81"/>
        <v>N/A</v>
      </c>
      <c r="R608" s="153" t="str">
        <f t="shared" si="82"/>
        <v>N/A</v>
      </c>
      <c r="S608" s="147" t="str" cm="1">
        <f t="array" ref="S608">IFERROR(INDEX($G$9:$G$54,MATCH($E608,$A$9:$A$54,0),0),"N/A")</f>
        <v>N/A</v>
      </c>
      <c r="T608" s="151" t="str" cm="1">
        <f t="array" ref="T608">IFERROR(INDEX($H$9:$H$54,MATCH($E608,$A$9:$A$54,0),0),"N/A")</f>
        <v>N/A</v>
      </c>
      <c r="U608" s="152" t="str">
        <f t="shared" si="75"/>
        <v>N/A</v>
      </c>
      <c r="V608" s="153" t="str">
        <f t="shared" si="76"/>
        <v>N/A</v>
      </c>
      <c r="W608" s="147" t="str" cm="1">
        <f t="array" ref="W608">IFERROR(INDEX($I$9:$I$54,MATCH($E608,$A$9:$A$54,0),0),"N/A")</f>
        <v>N/A</v>
      </c>
      <c r="X608" s="147" t="str" cm="1">
        <f t="array" ref="X608">IFERROR(INDEX($J$9:$J$54,MATCH($E608,$A$9:$A$54,0),0),"N/A")</f>
        <v>N/A</v>
      </c>
      <c r="Y608" s="152" t="str">
        <f t="shared" si="77"/>
        <v>N/A</v>
      </c>
      <c r="Z608" s="153" t="str">
        <f t="shared" si="78"/>
        <v>N/A</v>
      </c>
      <c r="AA608" s="70" t="str">
        <f>IFERROR(VLOOKUP('Input 1 - Schedule 1'!N555,'Input 1 - Schedule 1'!$I$7:$L$1009,4,FALSE),"")</f>
        <v/>
      </c>
      <c r="AB608" s="70"/>
      <c r="AS608" s="84" t="s">
        <v>20</v>
      </c>
    </row>
    <row r="609" spans="1:45" x14ac:dyDescent="0.3">
      <c r="A609" s="93">
        <f t="shared" si="83"/>
        <v>547</v>
      </c>
      <c r="B609" s="145">
        <f>'Input 2 - Inventory'!C554</f>
        <v>0</v>
      </c>
      <c r="C609" s="146">
        <f>'Input 1 - Schedule 1'!G556</f>
        <v>0</v>
      </c>
      <c r="D609" s="146" t="str">
        <f>IF(OR(LEFT(E609,5)= "Asset",LEFT(E609,5)="Other"),"N/A",'Input 1 - Schedule 1'!G556 &amp; " (Ins/Bank)")</f>
        <v>0 (Ins/Bank)</v>
      </c>
      <c r="E609" s="147">
        <f>'Input 2 - Inventory'!F554</f>
        <v>0</v>
      </c>
      <c r="F609" s="148" t="str">
        <f>'Input 2 - Inventory'!W554</f>
        <v/>
      </c>
      <c r="G609" s="148">
        <f>'Input 2 - Inventory'!R554</f>
        <v>0</v>
      </c>
      <c r="H609" s="148">
        <f>'Input 2 - Inventory'!AH554</f>
        <v>0</v>
      </c>
      <c r="I609" s="149">
        <f>'Input 2 - Inventory'!L554</f>
        <v>0</v>
      </c>
      <c r="J609" s="150">
        <f>'Input 2 - Inventory'!AB554</f>
        <v>0</v>
      </c>
      <c r="K609" s="147" t="str" cm="1">
        <f t="array" ref="K609">IFERROR(INDEX($C$9:$C$54,MATCH($E609,$A$9:$A$54,0),0),"N/A")</f>
        <v>N/A</v>
      </c>
      <c r="L609" s="151" t="str" cm="1">
        <f t="array" ref="L609">IFERROR(INDEX($D$9:$D$54,MATCH($E609,$A$9:$A$54,0),0),"N/A")</f>
        <v>N/A</v>
      </c>
      <c r="M609" s="152" t="str">
        <f t="shared" si="79"/>
        <v>N/A</v>
      </c>
      <c r="N609" s="153" t="str">
        <f t="shared" si="80"/>
        <v>N/A</v>
      </c>
      <c r="O609" s="147" t="str" cm="1">
        <f t="array" ref="O609">IFERROR(INDEX($E$9:$E$54,MATCH($E609,$A$9:$A$54,0),0),"N/A")</f>
        <v>N/A</v>
      </c>
      <c r="P609" s="151" t="str" cm="1">
        <f t="array" ref="P609">IFERROR(INDEX($F$9:$F$54,MATCH($E609,$A$9:$A$54,0),0),"N/A")</f>
        <v>N/A</v>
      </c>
      <c r="Q609" s="152" t="str">
        <f t="shared" si="81"/>
        <v>N/A</v>
      </c>
      <c r="R609" s="153" t="str">
        <f t="shared" si="82"/>
        <v>N/A</v>
      </c>
      <c r="S609" s="147" t="str" cm="1">
        <f t="array" ref="S609">IFERROR(INDEX($G$9:$G$54,MATCH($E609,$A$9:$A$54,0),0),"N/A")</f>
        <v>N/A</v>
      </c>
      <c r="T609" s="151" t="str" cm="1">
        <f t="array" ref="T609">IFERROR(INDEX($H$9:$H$54,MATCH($E609,$A$9:$A$54,0),0),"N/A")</f>
        <v>N/A</v>
      </c>
      <c r="U609" s="152" t="str">
        <f t="shared" si="75"/>
        <v>N/A</v>
      </c>
      <c r="V609" s="153" t="str">
        <f t="shared" si="76"/>
        <v>N/A</v>
      </c>
      <c r="W609" s="147" t="str" cm="1">
        <f t="array" ref="W609">IFERROR(INDEX($I$9:$I$54,MATCH($E609,$A$9:$A$54,0),0),"N/A")</f>
        <v>N/A</v>
      </c>
      <c r="X609" s="147" t="str" cm="1">
        <f t="array" ref="X609">IFERROR(INDEX($J$9:$J$54,MATCH($E609,$A$9:$A$54,0),0),"N/A")</f>
        <v>N/A</v>
      </c>
      <c r="Y609" s="152" t="str">
        <f t="shared" si="77"/>
        <v>N/A</v>
      </c>
      <c r="Z609" s="153" t="str">
        <f t="shared" si="78"/>
        <v>N/A</v>
      </c>
      <c r="AA609" s="70" t="str">
        <f>IFERROR(VLOOKUP('Input 1 - Schedule 1'!N556,'Input 1 - Schedule 1'!$I$7:$L$1009,4,FALSE),"")</f>
        <v/>
      </c>
      <c r="AB609" s="70"/>
      <c r="AS609" s="84" t="s">
        <v>20</v>
      </c>
    </row>
    <row r="610" spans="1:45" x14ac:dyDescent="0.3">
      <c r="A610" s="93">
        <f t="shared" si="83"/>
        <v>548</v>
      </c>
      <c r="B610" s="145">
        <f>'Input 2 - Inventory'!C555</f>
        <v>0</v>
      </c>
      <c r="C610" s="146">
        <f>'Input 1 - Schedule 1'!G557</f>
        <v>0</v>
      </c>
      <c r="D610" s="146" t="str">
        <f>IF(OR(LEFT(E610,5)= "Asset",LEFT(E610,5)="Other"),"N/A",'Input 1 - Schedule 1'!G557 &amp; " (Ins/Bank)")</f>
        <v>0 (Ins/Bank)</v>
      </c>
      <c r="E610" s="147">
        <f>'Input 2 - Inventory'!F555</f>
        <v>0</v>
      </c>
      <c r="F610" s="148" t="str">
        <f>'Input 2 - Inventory'!W555</f>
        <v/>
      </c>
      <c r="G610" s="148">
        <f>'Input 2 - Inventory'!R555</f>
        <v>0</v>
      </c>
      <c r="H610" s="148">
        <f>'Input 2 - Inventory'!AH555</f>
        <v>0</v>
      </c>
      <c r="I610" s="149">
        <f>'Input 2 - Inventory'!L555</f>
        <v>0</v>
      </c>
      <c r="J610" s="150">
        <f>'Input 2 - Inventory'!AB555</f>
        <v>0</v>
      </c>
      <c r="K610" s="147" t="str" cm="1">
        <f t="array" ref="K610">IFERROR(INDEX($C$9:$C$54,MATCH($E610,$A$9:$A$54,0),0),"N/A")</f>
        <v>N/A</v>
      </c>
      <c r="L610" s="151" t="str" cm="1">
        <f t="array" ref="L610">IFERROR(INDEX($D$9:$D$54,MATCH($E610,$A$9:$A$54,0),0),"N/A")</f>
        <v>N/A</v>
      </c>
      <c r="M610" s="152" t="str">
        <f t="shared" si="79"/>
        <v>N/A</v>
      </c>
      <c r="N610" s="153" t="str">
        <f t="shared" si="80"/>
        <v>N/A</v>
      </c>
      <c r="O610" s="147" t="str" cm="1">
        <f t="array" ref="O610">IFERROR(INDEX($E$9:$E$54,MATCH($E610,$A$9:$A$54,0),0),"N/A")</f>
        <v>N/A</v>
      </c>
      <c r="P610" s="151" t="str" cm="1">
        <f t="array" ref="P610">IFERROR(INDEX($F$9:$F$54,MATCH($E610,$A$9:$A$54,0),0),"N/A")</f>
        <v>N/A</v>
      </c>
      <c r="Q610" s="152" t="str">
        <f t="shared" si="81"/>
        <v>N/A</v>
      </c>
      <c r="R610" s="153" t="str">
        <f t="shared" si="82"/>
        <v>N/A</v>
      </c>
      <c r="S610" s="147" t="str" cm="1">
        <f t="array" ref="S610">IFERROR(INDEX($G$9:$G$54,MATCH($E610,$A$9:$A$54,0),0),"N/A")</f>
        <v>N/A</v>
      </c>
      <c r="T610" s="151" t="str" cm="1">
        <f t="array" ref="T610">IFERROR(INDEX($H$9:$H$54,MATCH($E610,$A$9:$A$54,0),0),"N/A")</f>
        <v>N/A</v>
      </c>
      <c r="U610" s="152" t="str">
        <f t="shared" si="75"/>
        <v>N/A</v>
      </c>
      <c r="V610" s="153" t="str">
        <f t="shared" si="76"/>
        <v>N/A</v>
      </c>
      <c r="W610" s="147" t="str" cm="1">
        <f t="array" ref="W610">IFERROR(INDEX($I$9:$I$54,MATCH($E610,$A$9:$A$54,0),0),"N/A")</f>
        <v>N/A</v>
      </c>
      <c r="X610" s="147" t="str" cm="1">
        <f t="array" ref="X610">IFERROR(INDEX($J$9:$J$54,MATCH($E610,$A$9:$A$54,0),0),"N/A")</f>
        <v>N/A</v>
      </c>
      <c r="Y610" s="152" t="str">
        <f t="shared" si="77"/>
        <v>N/A</v>
      </c>
      <c r="Z610" s="153" t="str">
        <f t="shared" si="78"/>
        <v>N/A</v>
      </c>
      <c r="AA610" s="70" t="str">
        <f>IFERROR(VLOOKUP('Input 1 - Schedule 1'!N557,'Input 1 - Schedule 1'!$I$7:$L$1009,4,FALSE),"")</f>
        <v/>
      </c>
      <c r="AB610" s="70"/>
      <c r="AS610" s="84" t="s">
        <v>20</v>
      </c>
    </row>
    <row r="611" spans="1:45" x14ac:dyDescent="0.3">
      <c r="A611" s="93">
        <f t="shared" si="83"/>
        <v>549</v>
      </c>
      <c r="B611" s="145">
        <f>'Input 2 - Inventory'!C556</f>
        <v>0</v>
      </c>
      <c r="C611" s="146">
        <f>'Input 1 - Schedule 1'!G558</f>
        <v>0</v>
      </c>
      <c r="D611" s="146" t="str">
        <f>IF(OR(LEFT(E611,5)= "Asset",LEFT(E611,5)="Other"),"N/A",'Input 1 - Schedule 1'!G558 &amp; " (Ins/Bank)")</f>
        <v>0 (Ins/Bank)</v>
      </c>
      <c r="E611" s="147">
        <f>'Input 2 - Inventory'!F556</f>
        <v>0</v>
      </c>
      <c r="F611" s="148" t="str">
        <f>'Input 2 - Inventory'!W556</f>
        <v/>
      </c>
      <c r="G611" s="148">
        <f>'Input 2 - Inventory'!R556</f>
        <v>0</v>
      </c>
      <c r="H611" s="148">
        <f>'Input 2 - Inventory'!AH556</f>
        <v>0</v>
      </c>
      <c r="I611" s="149">
        <f>'Input 2 - Inventory'!L556</f>
        <v>0</v>
      </c>
      <c r="J611" s="150">
        <f>'Input 2 - Inventory'!AB556</f>
        <v>0</v>
      </c>
      <c r="K611" s="147" t="str" cm="1">
        <f t="array" ref="K611">IFERROR(INDEX($C$9:$C$54,MATCH($E611,$A$9:$A$54,0),0),"N/A")</f>
        <v>N/A</v>
      </c>
      <c r="L611" s="151" t="str" cm="1">
        <f t="array" ref="L611">IFERROR(INDEX($D$9:$D$54,MATCH($E611,$A$9:$A$54,0),0),"N/A")</f>
        <v>N/A</v>
      </c>
      <c r="M611" s="152" t="str">
        <f t="shared" si="79"/>
        <v>N/A</v>
      </c>
      <c r="N611" s="153" t="str">
        <f t="shared" si="80"/>
        <v>N/A</v>
      </c>
      <c r="O611" s="147" t="str" cm="1">
        <f t="array" ref="O611">IFERROR(INDEX($E$9:$E$54,MATCH($E611,$A$9:$A$54,0),0),"N/A")</f>
        <v>N/A</v>
      </c>
      <c r="P611" s="151" t="str" cm="1">
        <f t="array" ref="P611">IFERROR(INDEX($F$9:$F$54,MATCH($E611,$A$9:$A$54,0),0),"N/A")</f>
        <v>N/A</v>
      </c>
      <c r="Q611" s="152" t="str">
        <f t="shared" si="81"/>
        <v>N/A</v>
      </c>
      <c r="R611" s="153" t="str">
        <f t="shared" si="82"/>
        <v>N/A</v>
      </c>
      <c r="S611" s="147" t="str" cm="1">
        <f t="array" ref="S611">IFERROR(INDEX($G$9:$G$54,MATCH($E611,$A$9:$A$54,0),0),"N/A")</f>
        <v>N/A</v>
      </c>
      <c r="T611" s="151" t="str" cm="1">
        <f t="array" ref="T611">IFERROR(INDEX($H$9:$H$54,MATCH($E611,$A$9:$A$54,0),0),"N/A")</f>
        <v>N/A</v>
      </c>
      <c r="U611" s="152" t="str">
        <f t="shared" si="75"/>
        <v>N/A</v>
      </c>
      <c r="V611" s="153" t="str">
        <f t="shared" si="76"/>
        <v>N/A</v>
      </c>
      <c r="W611" s="147" t="str" cm="1">
        <f t="array" ref="W611">IFERROR(INDEX($I$9:$I$54,MATCH($E611,$A$9:$A$54,0),0),"N/A")</f>
        <v>N/A</v>
      </c>
      <c r="X611" s="147" t="str" cm="1">
        <f t="array" ref="X611">IFERROR(INDEX($J$9:$J$54,MATCH($E611,$A$9:$A$54,0),0),"N/A")</f>
        <v>N/A</v>
      </c>
      <c r="Y611" s="152" t="str">
        <f t="shared" si="77"/>
        <v>N/A</v>
      </c>
      <c r="Z611" s="153" t="str">
        <f t="shared" si="78"/>
        <v>N/A</v>
      </c>
      <c r="AA611" s="70" t="str">
        <f>IFERROR(VLOOKUP('Input 1 - Schedule 1'!N558,'Input 1 - Schedule 1'!$I$7:$L$1009,4,FALSE),"")</f>
        <v/>
      </c>
      <c r="AB611" s="70"/>
      <c r="AS611" s="84" t="s">
        <v>20</v>
      </c>
    </row>
    <row r="612" spans="1:45" x14ac:dyDescent="0.3">
      <c r="A612" s="93">
        <f t="shared" si="83"/>
        <v>550</v>
      </c>
      <c r="B612" s="145">
        <f>'Input 2 - Inventory'!C557</f>
        <v>0</v>
      </c>
      <c r="C612" s="146">
        <f>'Input 1 - Schedule 1'!G559</f>
        <v>0</v>
      </c>
      <c r="D612" s="146" t="str">
        <f>IF(OR(LEFT(E612,5)= "Asset",LEFT(E612,5)="Other"),"N/A",'Input 1 - Schedule 1'!G559 &amp; " (Ins/Bank)")</f>
        <v>0 (Ins/Bank)</v>
      </c>
      <c r="E612" s="147">
        <f>'Input 2 - Inventory'!F557</f>
        <v>0</v>
      </c>
      <c r="F612" s="148" t="str">
        <f>'Input 2 - Inventory'!W557</f>
        <v/>
      </c>
      <c r="G612" s="148">
        <f>'Input 2 - Inventory'!R557</f>
        <v>0</v>
      </c>
      <c r="H612" s="148">
        <f>'Input 2 - Inventory'!AH557</f>
        <v>0</v>
      </c>
      <c r="I612" s="149">
        <f>'Input 2 - Inventory'!L557</f>
        <v>0</v>
      </c>
      <c r="J612" s="150">
        <f>'Input 2 - Inventory'!AB557</f>
        <v>0</v>
      </c>
      <c r="K612" s="147" t="str" cm="1">
        <f t="array" ref="K612">IFERROR(INDEX($C$9:$C$54,MATCH($E612,$A$9:$A$54,0),0),"N/A")</f>
        <v>N/A</v>
      </c>
      <c r="L612" s="151" t="str" cm="1">
        <f t="array" ref="L612">IFERROR(INDEX($D$9:$D$54,MATCH($E612,$A$9:$A$54,0),0),"N/A")</f>
        <v>N/A</v>
      </c>
      <c r="M612" s="152" t="str">
        <f t="shared" si="79"/>
        <v>N/A</v>
      </c>
      <c r="N612" s="153" t="str">
        <f t="shared" si="80"/>
        <v>N/A</v>
      </c>
      <c r="O612" s="147" t="str" cm="1">
        <f t="array" ref="O612">IFERROR(INDEX($E$9:$E$54,MATCH($E612,$A$9:$A$54,0),0),"N/A")</f>
        <v>N/A</v>
      </c>
      <c r="P612" s="151" t="str" cm="1">
        <f t="array" ref="P612">IFERROR(INDEX($F$9:$F$54,MATCH($E612,$A$9:$A$54,0),0),"N/A")</f>
        <v>N/A</v>
      </c>
      <c r="Q612" s="152" t="str">
        <f t="shared" si="81"/>
        <v>N/A</v>
      </c>
      <c r="R612" s="153" t="str">
        <f t="shared" si="82"/>
        <v>N/A</v>
      </c>
      <c r="S612" s="147" t="str" cm="1">
        <f t="array" ref="S612">IFERROR(INDEX($G$9:$G$54,MATCH($E612,$A$9:$A$54,0),0),"N/A")</f>
        <v>N/A</v>
      </c>
      <c r="T612" s="151" t="str" cm="1">
        <f t="array" ref="T612">IFERROR(INDEX($H$9:$H$54,MATCH($E612,$A$9:$A$54,0),0),"N/A")</f>
        <v>N/A</v>
      </c>
      <c r="U612" s="152" t="str">
        <f t="shared" si="75"/>
        <v>N/A</v>
      </c>
      <c r="V612" s="153" t="str">
        <f t="shared" si="76"/>
        <v>N/A</v>
      </c>
      <c r="W612" s="147" t="str" cm="1">
        <f t="array" ref="W612">IFERROR(INDEX($I$9:$I$54,MATCH($E612,$A$9:$A$54,0),0),"N/A")</f>
        <v>N/A</v>
      </c>
      <c r="X612" s="147" t="str" cm="1">
        <f t="array" ref="X612">IFERROR(INDEX($J$9:$J$54,MATCH($E612,$A$9:$A$54,0),0),"N/A")</f>
        <v>N/A</v>
      </c>
      <c r="Y612" s="152" t="str">
        <f t="shared" si="77"/>
        <v>N/A</v>
      </c>
      <c r="Z612" s="153" t="str">
        <f t="shared" si="78"/>
        <v>N/A</v>
      </c>
      <c r="AA612" s="70" t="str">
        <f>IFERROR(VLOOKUP('Input 1 - Schedule 1'!N559,'Input 1 - Schedule 1'!$I$7:$L$1009,4,FALSE),"")</f>
        <v/>
      </c>
      <c r="AB612" s="70"/>
      <c r="AS612" s="84" t="s">
        <v>20</v>
      </c>
    </row>
    <row r="613" spans="1:45" x14ac:dyDescent="0.3">
      <c r="A613" s="93">
        <f t="shared" si="83"/>
        <v>551</v>
      </c>
      <c r="B613" s="145">
        <f>'Input 2 - Inventory'!C558</f>
        <v>0</v>
      </c>
      <c r="C613" s="146">
        <f>'Input 1 - Schedule 1'!G560</f>
        <v>0</v>
      </c>
      <c r="D613" s="146" t="str">
        <f>IF(OR(LEFT(E613,5)= "Asset",LEFT(E613,5)="Other"),"N/A",'Input 1 - Schedule 1'!G560 &amp; " (Ins/Bank)")</f>
        <v>0 (Ins/Bank)</v>
      </c>
      <c r="E613" s="147">
        <f>'Input 2 - Inventory'!F558</f>
        <v>0</v>
      </c>
      <c r="F613" s="148" t="str">
        <f>'Input 2 - Inventory'!W558</f>
        <v/>
      </c>
      <c r="G613" s="148">
        <f>'Input 2 - Inventory'!R558</f>
        <v>0</v>
      </c>
      <c r="H613" s="148">
        <f>'Input 2 - Inventory'!AH558</f>
        <v>0</v>
      </c>
      <c r="I613" s="149">
        <f>'Input 2 - Inventory'!L558</f>
        <v>0</v>
      </c>
      <c r="J613" s="150">
        <f>'Input 2 - Inventory'!AB558</f>
        <v>0</v>
      </c>
      <c r="K613" s="147" t="str" cm="1">
        <f t="array" ref="K613">IFERROR(INDEX($C$9:$C$54,MATCH($E613,$A$9:$A$54,0),0),"N/A")</f>
        <v>N/A</v>
      </c>
      <c r="L613" s="151" t="str" cm="1">
        <f t="array" ref="L613">IFERROR(INDEX($D$9:$D$54,MATCH($E613,$A$9:$A$54,0),0),"N/A")</f>
        <v>N/A</v>
      </c>
      <c r="M613" s="152" t="str">
        <f t="shared" si="79"/>
        <v>N/A</v>
      </c>
      <c r="N613" s="153" t="str">
        <f t="shared" si="80"/>
        <v>N/A</v>
      </c>
      <c r="O613" s="147" t="str" cm="1">
        <f t="array" ref="O613">IFERROR(INDEX($E$9:$E$54,MATCH($E613,$A$9:$A$54,0),0),"N/A")</f>
        <v>N/A</v>
      </c>
      <c r="P613" s="151" t="str" cm="1">
        <f t="array" ref="P613">IFERROR(INDEX($F$9:$F$54,MATCH($E613,$A$9:$A$54,0),0),"N/A")</f>
        <v>N/A</v>
      </c>
      <c r="Q613" s="152" t="str">
        <f t="shared" si="81"/>
        <v>N/A</v>
      </c>
      <c r="R613" s="153" t="str">
        <f t="shared" si="82"/>
        <v>N/A</v>
      </c>
      <c r="S613" s="147" t="str" cm="1">
        <f t="array" ref="S613">IFERROR(INDEX($G$9:$G$54,MATCH($E613,$A$9:$A$54,0),0),"N/A")</f>
        <v>N/A</v>
      </c>
      <c r="T613" s="151" t="str" cm="1">
        <f t="array" ref="T613">IFERROR(INDEX($H$9:$H$54,MATCH($E613,$A$9:$A$54,0),0),"N/A")</f>
        <v>N/A</v>
      </c>
      <c r="U613" s="152" t="str">
        <f t="shared" si="75"/>
        <v>N/A</v>
      </c>
      <c r="V613" s="153" t="str">
        <f t="shared" si="76"/>
        <v>N/A</v>
      </c>
      <c r="W613" s="147" t="str" cm="1">
        <f t="array" ref="W613">IFERROR(INDEX($I$9:$I$54,MATCH($E613,$A$9:$A$54,0),0),"N/A")</f>
        <v>N/A</v>
      </c>
      <c r="X613" s="147" t="str" cm="1">
        <f t="array" ref="X613">IFERROR(INDEX($J$9:$J$54,MATCH($E613,$A$9:$A$54,0),0),"N/A")</f>
        <v>N/A</v>
      </c>
      <c r="Y613" s="152" t="str">
        <f t="shared" si="77"/>
        <v>N/A</v>
      </c>
      <c r="Z613" s="153" t="str">
        <f t="shared" si="78"/>
        <v>N/A</v>
      </c>
      <c r="AA613" s="70" t="str">
        <f>IFERROR(VLOOKUP('Input 1 - Schedule 1'!N560,'Input 1 - Schedule 1'!$I$7:$L$1009,4,FALSE),"")</f>
        <v/>
      </c>
      <c r="AB613" s="70"/>
      <c r="AS613" s="84" t="s">
        <v>20</v>
      </c>
    </row>
    <row r="614" spans="1:45" x14ac:dyDescent="0.3">
      <c r="A614" s="93">
        <f t="shared" si="83"/>
        <v>552</v>
      </c>
      <c r="B614" s="145">
        <f>'Input 2 - Inventory'!C559</f>
        <v>0</v>
      </c>
      <c r="C614" s="146">
        <f>'Input 1 - Schedule 1'!G561</f>
        <v>0</v>
      </c>
      <c r="D614" s="146" t="str">
        <f>IF(OR(LEFT(E614,5)= "Asset",LEFT(E614,5)="Other"),"N/A",'Input 1 - Schedule 1'!G561 &amp; " (Ins/Bank)")</f>
        <v>0 (Ins/Bank)</v>
      </c>
      <c r="E614" s="147">
        <f>'Input 2 - Inventory'!F559</f>
        <v>0</v>
      </c>
      <c r="F614" s="148" t="str">
        <f>'Input 2 - Inventory'!W559</f>
        <v/>
      </c>
      <c r="G614" s="148">
        <f>'Input 2 - Inventory'!R559</f>
        <v>0</v>
      </c>
      <c r="H614" s="148">
        <f>'Input 2 - Inventory'!AH559</f>
        <v>0</v>
      </c>
      <c r="I614" s="149">
        <f>'Input 2 - Inventory'!L559</f>
        <v>0</v>
      </c>
      <c r="J614" s="150">
        <f>'Input 2 - Inventory'!AB559</f>
        <v>0</v>
      </c>
      <c r="K614" s="147" t="str" cm="1">
        <f t="array" ref="K614">IFERROR(INDEX($C$9:$C$54,MATCH($E614,$A$9:$A$54,0),0),"N/A")</f>
        <v>N/A</v>
      </c>
      <c r="L614" s="151" t="str" cm="1">
        <f t="array" ref="L614">IFERROR(INDEX($D$9:$D$54,MATCH($E614,$A$9:$A$54,0),0),"N/A")</f>
        <v>N/A</v>
      </c>
      <c r="M614" s="152" t="str">
        <f t="shared" si="79"/>
        <v>N/A</v>
      </c>
      <c r="N614" s="153" t="str">
        <f t="shared" si="80"/>
        <v>N/A</v>
      </c>
      <c r="O614" s="147" t="str" cm="1">
        <f t="array" ref="O614">IFERROR(INDEX($E$9:$E$54,MATCH($E614,$A$9:$A$54,0),0),"N/A")</f>
        <v>N/A</v>
      </c>
      <c r="P614" s="151" t="str" cm="1">
        <f t="array" ref="P614">IFERROR(INDEX($F$9:$F$54,MATCH($E614,$A$9:$A$54,0),0),"N/A")</f>
        <v>N/A</v>
      </c>
      <c r="Q614" s="152" t="str">
        <f t="shared" si="81"/>
        <v>N/A</v>
      </c>
      <c r="R614" s="153" t="str">
        <f t="shared" si="82"/>
        <v>N/A</v>
      </c>
      <c r="S614" s="147" t="str" cm="1">
        <f t="array" ref="S614">IFERROR(INDEX($G$9:$G$54,MATCH($E614,$A$9:$A$54,0),0),"N/A")</f>
        <v>N/A</v>
      </c>
      <c r="T614" s="151" t="str" cm="1">
        <f t="array" ref="T614">IFERROR(INDEX($H$9:$H$54,MATCH($E614,$A$9:$A$54,0),0),"N/A")</f>
        <v>N/A</v>
      </c>
      <c r="U614" s="152" t="str">
        <f t="shared" si="75"/>
        <v>N/A</v>
      </c>
      <c r="V614" s="153" t="str">
        <f t="shared" si="76"/>
        <v>N/A</v>
      </c>
      <c r="W614" s="147" t="str" cm="1">
        <f t="array" ref="W614">IFERROR(INDEX($I$9:$I$54,MATCH($E614,$A$9:$A$54,0),0),"N/A")</f>
        <v>N/A</v>
      </c>
      <c r="X614" s="147" t="str" cm="1">
        <f t="array" ref="X614">IFERROR(INDEX($J$9:$J$54,MATCH($E614,$A$9:$A$54,0),0),"N/A")</f>
        <v>N/A</v>
      </c>
      <c r="Y614" s="152" t="str">
        <f t="shared" si="77"/>
        <v>N/A</v>
      </c>
      <c r="Z614" s="153" t="str">
        <f t="shared" si="78"/>
        <v>N/A</v>
      </c>
      <c r="AA614" s="70" t="str">
        <f>IFERROR(VLOOKUP('Input 1 - Schedule 1'!N561,'Input 1 - Schedule 1'!$I$7:$L$1009,4,FALSE),"")</f>
        <v/>
      </c>
      <c r="AB614" s="70"/>
      <c r="AS614" s="84" t="s">
        <v>20</v>
      </c>
    </row>
    <row r="615" spans="1:45" x14ac:dyDescent="0.3">
      <c r="A615" s="93">
        <f t="shared" si="83"/>
        <v>553</v>
      </c>
      <c r="B615" s="145">
        <f>'Input 2 - Inventory'!C560</f>
        <v>0</v>
      </c>
      <c r="C615" s="146">
        <f>'Input 1 - Schedule 1'!G562</f>
        <v>0</v>
      </c>
      <c r="D615" s="146" t="str">
        <f>IF(OR(LEFT(E615,5)= "Asset",LEFT(E615,5)="Other"),"N/A",'Input 1 - Schedule 1'!G562 &amp; " (Ins/Bank)")</f>
        <v>0 (Ins/Bank)</v>
      </c>
      <c r="E615" s="147">
        <f>'Input 2 - Inventory'!F560</f>
        <v>0</v>
      </c>
      <c r="F615" s="148" t="str">
        <f>'Input 2 - Inventory'!W560</f>
        <v/>
      </c>
      <c r="G615" s="148">
        <f>'Input 2 - Inventory'!R560</f>
        <v>0</v>
      </c>
      <c r="H615" s="148">
        <f>'Input 2 - Inventory'!AH560</f>
        <v>0</v>
      </c>
      <c r="I615" s="149">
        <f>'Input 2 - Inventory'!L560</f>
        <v>0</v>
      </c>
      <c r="J615" s="150">
        <f>'Input 2 - Inventory'!AB560</f>
        <v>0</v>
      </c>
      <c r="K615" s="147" t="str" cm="1">
        <f t="array" ref="K615">IFERROR(INDEX($C$9:$C$54,MATCH($E615,$A$9:$A$54,0),0),"N/A")</f>
        <v>N/A</v>
      </c>
      <c r="L615" s="151" t="str" cm="1">
        <f t="array" ref="L615">IFERROR(INDEX($D$9:$D$54,MATCH($E615,$A$9:$A$54,0),0),"N/A")</f>
        <v>N/A</v>
      </c>
      <c r="M615" s="152" t="str">
        <f t="shared" si="79"/>
        <v>N/A</v>
      </c>
      <c r="N615" s="153" t="str">
        <f t="shared" si="80"/>
        <v>N/A</v>
      </c>
      <c r="O615" s="147" t="str" cm="1">
        <f t="array" ref="O615">IFERROR(INDEX($E$9:$E$54,MATCH($E615,$A$9:$A$54,0),0),"N/A")</f>
        <v>N/A</v>
      </c>
      <c r="P615" s="151" t="str" cm="1">
        <f t="array" ref="P615">IFERROR(INDEX($F$9:$F$54,MATCH($E615,$A$9:$A$54,0),0),"N/A")</f>
        <v>N/A</v>
      </c>
      <c r="Q615" s="152" t="str">
        <f t="shared" si="81"/>
        <v>N/A</v>
      </c>
      <c r="R615" s="153" t="str">
        <f t="shared" si="82"/>
        <v>N/A</v>
      </c>
      <c r="S615" s="147" t="str" cm="1">
        <f t="array" ref="S615">IFERROR(INDEX($G$9:$G$54,MATCH($E615,$A$9:$A$54,0),0),"N/A")</f>
        <v>N/A</v>
      </c>
      <c r="T615" s="151" t="str" cm="1">
        <f t="array" ref="T615">IFERROR(INDEX($H$9:$H$54,MATCH($E615,$A$9:$A$54,0),0),"N/A")</f>
        <v>N/A</v>
      </c>
      <c r="U615" s="152" t="str">
        <f t="shared" si="75"/>
        <v>N/A</v>
      </c>
      <c r="V615" s="153" t="str">
        <f t="shared" si="76"/>
        <v>N/A</v>
      </c>
      <c r="W615" s="147" t="str" cm="1">
        <f t="array" ref="W615">IFERROR(INDEX($I$9:$I$54,MATCH($E615,$A$9:$A$54,0),0),"N/A")</f>
        <v>N/A</v>
      </c>
      <c r="X615" s="147" t="str" cm="1">
        <f t="array" ref="X615">IFERROR(INDEX($J$9:$J$54,MATCH($E615,$A$9:$A$54,0),0),"N/A")</f>
        <v>N/A</v>
      </c>
      <c r="Y615" s="152" t="str">
        <f t="shared" si="77"/>
        <v>N/A</v>
      </c>
      <c r="Z615" s="153" t="str">
        <f t="shared" si="78"/>
        <v>N/A</v>
      </c>
      <c r="AA615" s="70" t="str">
        <f>IFERROR(VLOOKUP('Input 1 - Schedule 1'!N562,'Input 1 - Schedule 1'!$I$7:$L$1009,4,FALSE),"")</f>
        <v/>
      </c>
      <c r="AB615" s="70"/>
      <c r="AS615" s="84" t="s">
        <v>20</v>
      </c>
    </row>
    <row r="616" spans="1:45" x14ac:dyDescent="0.3">
      <c r="A616" s="93">
        <f t="shared" si="83"/>
        <v>554</v>
      </c>
      <c r="B616" s="145">
        <f>'Input 2 - Inventory'!C561</f>
        <v>0</v>
      </c>
      <c r="C616" s="146">
        <f>'Input 1 - Schedule 1'!G563</f>
        <v>0</v>
      </c>
      <c r="D616" s="146" t="str">
        <f>IF(OR(LEFT(E616,5)= "Asset",LEFT(E616,5)="Other"),"N/A",'Input 1 - Schedule 1'!G563 &amp; " (Ins/Bank)")</f>
        <v>0 (Ins/Bank)</v>
      </c>
      <c r="E616" s="147">
        <f>'Input 2 - Inventory'!F561</f>
        <v>0</v>
      </c>
      <c r="F616" s="148" t="str">
        <f>'Input 2 - Inventory'!W561</f>
        <v/>
      </c>
      <c r="G616" s="148">
        <f>'Input 2 - Inventory'!R561</f>
        <v>0</v>
      </c>
      <c r="H616" s="148">
        <f>'Input 2 - Inventory'!AH561</f>
        <v>0</v>
      </c>
      <c r="I616" s="149">
        <f>'Input 2 - Inventory'!L561</f>
        <v>0</v>
      </c>
      <c r="J616" s="150">
        <f>'Input 2 - Inventory'!AB561</f>
        <v>0</v>
      </c>
      <c r="K616" s="147" t="str" cm="1">
        <f t="array" ref="K616">IFERROR(INDEX($C$9:$C$54,MATCH($E616,$A$9:$A$54,0),0),"N/A")</f>
        <v>N/A</v>
      </c>
      <c r="L616" s="151" t="str" cm="1">
        <f t="array" ref="L616">IFERROR(INDEX($D$9:$D$54,MATCH($E616,$A$9:$A$54,0),0),"N/A")</f>
        <v>N/A</v>
      </c>
      <c r="M616" s="152" t="str">
        <f t="shared" si="79"/>
        <v>N/A</v>
      </c>
      <c r="N616" s="153" t="str">
        <f t="shared" si="80"/>
        <v>N/A</v>
      </c>
      <c r="O616" s="147" t="str" cm="1">
        <f t="array" ref="O616">IFERROR(INDEX($E$9:$E$54,MATCH($E616,$A$9:$A$54,0),0),"N/A")</f>
        <v>N/A</v>
      </c>
      <c r="P616" s="151" t="str" cm="1">
        <f t="array" ref="P616">IFERROR(INDEX($F$9:$F$54,MATCH($E616,$A$9:$A$54,0),0),"N/A")</f>
        <v>N/A</v>
      </c>
      <c r="Q616" s="152" t="str">
        <f t="shared" si="81"/>
        <v>N/A</v>
      </c>
      <c r="R616" s="153" t="str">
        <f t="shared" si="82"/>
        <v>N/A</v>
      </c>
      <c r="S616" s="147" t="str" cm="1">
        <f t="array" ref="S616">IFERROR(INDEX($G$9:$G$54,MATCH($E616,$A$9:$A$54,0),0),"N/A")</f>
        <v>N/A</v>
      </c>
      <c r="T616" s="151" t="str" cm="1">
        <f t="array" ref="T616">IFERROR(INDEX($H$9:$H$54,MATCH($E616,$A$9:$A$54,0),0),"N/A")</f>
        <v>N/A</v>
      </c>
      <c r="U616" s="152" t="str">
        <f t="shared" si="75"/>
        <v>N/A</v>
      </c>
      <c r="V616" s="153" t="str">
        <f t="shared" si="76"/>
        <v>N/A</v>
      </c>
      <c r="W616" s="147" t="str" cm="1">
        <f t="array" ref="W616">IFERROR(INDEX($I$9:$I$54,MATCH($E616,$A$9:$A$54,0),0),"N/A")</f>
        <v>N/A</v>
      </c>
      <c r="X616" s="147" t="str" cm="1">
        <f t="array" ref="X616">IFERROR(INDEX($J$9:$J$54,MATCH($E616,$A$9:$A$54,0),0),"N/A")</f>
        <v>N/A</v>
      </c>
      <c r="Y616" s="152" t="str">
        <f t="shared" si="77"/>
        <v>N/A</v>
      </c>
      <c r="Z616" s="153" t="str">
        <f t="shared" si="78"/>
        <v>N/A</v>
      </c>
      <c r="AA616" s="70" t="str">
        <f>IFERROR(VLOOKUP('Input 1 - Schedule 1'!N563,'Input 1 - Schedule 1'!$I$7:$L$1009,4,FALSE),"")</f>
        <v/>
      </c>
      <c r="AB616" s="70"/>
      <c r="AS616" s="84" t="s">
        <v>20</v>
      </c>
    </row>
    <row r="617" spans="1:45" x14ac:dyDescent="0.3">
      <c r="A617" s="93">
        <f t="shared" si="83"/>
        <v>555</v>
      </c>
      <c r="B617" s="145">
        <f>'Input 2 - Inventory'!C562</f>
        <v>0</v>
      </c>
      <c r="C617" s="146">
        <f>'Input 1 - Schedule 1'!G564</f>
        <v>0</v>
      </c>
      <c r="D617" s="146" t="str">
        <f>IF(OR(LEFT(E617,5)= "Asset",LEFT(E617,5)="Other"),"N/A",'Input 1 - Schedule 1'!G564 &amp; " (Ins/Bank)")</f>
        <v>0 (Ins/Bank)</v>
      </c>
      <c r="E617" s="147">
        <f>'Input 2 - Inventory'!F562</f>
        <v>0</v>
      </c>
      <c r="F617" s="148" t="str">
        <f>'Input 2 - Inventory'!W562</f>
        <v/>
      </c>
      <c r="G617" s="148">
        <f>'Input 2 - Inventory'!R562</f>
        <v>0</v>
      </c>
      <c r="H617" s="148">
        <f>'Input 2 - Inventory'!AH562</f>
        <v>0</v>
      </c>
      <c r="I617" s="149">
        <f>'Input 2 - Inventory'!L562</f>
        <v>0</v>
      </c>
      <c r="J617" s="150">
        <f>'Input 2 - Inventory'!AB562</f>
        <v>0</v>
      </c>
      <c r="K617" s="147" t="str" cm="1">
        <f t="array" ref="K617">IFERROR(INDEX($C$9:$C$54,MATCH($E617,$A$9:$A$54,0),0),"N/A")</f>
        <v>N/A</v>
      </c>
      <c r="L617" s="151" t="str" cm="1">
        <f t="array" ref="L617">IFERROR(INDEX($D$9:$D$54,MATCH($E617,$A$9:$A$54,0),0),"N/A")</f>
        <v>N/A</v>
      </c>
      <c r="M617" s="152" t="str">
        <f t="shared" si="79"/>
        <v>N/A</v>
      </c>
      <c r="N617" s="153" t="str">
        <f t="shared" si="80"/>
        <v>N/A</v>
      </c>
      <c r="O617" s="147" t="str" cm="1">
        <f t="array" ref="O617">IFERROR(INDEX($E$9:$E$54,MATCH($E617,$A$9:$A$54,0),0),"N/A")</f>
        <v>N/A</v>
      </c>
      <c r="P617" s="151" t="str" cm="1">
        <f t="array" ref="P617">IFERROR(INDEX($F$9:$F$54,MATCH($E617,$A$9:$A$54,0),0),"N/A")</f>
        <v>N/A</v>
      </c>
      <c r="Q617" s="152" t="str">
        <f t="shared" si="81"/>
        <v>N/A</v>
      </c>
      <c r="R617" s="153" t="str">
        <f t="shared" si="82"/>
        <v>N/A</v>
      </c>
      <c r="S617" s="147" t="str" cm="1">
        <f t="array" ref="S617">IFERROR(INDEX($G$9:$G$54,MATCH($E617,$A$9:$A$54,0),0),"N/A")</f>
        <v>N/A</v>
      </c>
      <c r="T617" s="151" t="str" cm="1">
        <f t="array" ref="T617">IFERROR(INDEX($H$9:$H$54,MATCH($E617,$A$9:$A$54,0),0),"N/A")</f>
        <v>N/A</v>
      </c>
      <c r="U617" s="152" t="str">
        <f t="shared" si="75"/>
        <v>N/A</v>
      </c>
      <c r="V617" s="153" t="str">
        <f t="shared" si="76"/>
        <v>N/A</v>
      </c>
      <c r="W617" s="147" t="str" cm="1">
        <f t="array" ref="W617">IFERROR(INDEX($I$9:$I$54,MATCH($E617,$A$9:$A$54,0),0),"N/A")</f>
        <v>N/A</v>
      </c>
      <c r="X617" s="147" t="str" cm="1">
        <f t="array" ref="X617">IFERROR(INDEX($J$9:$J$54,MATCH($E617,$A$9:$A$54,0),0),"N/A")</f>
        <v>N/A</v>
      </c>
      <c r="Y617" s="152" t="str">
        <f t="shared" si="77"/>
        <v>N/A</v>
      </c>
      <c r="Z617" s="153" t="str">
        <f t="shared" si="78"/>
        <v>N/A</v>
      </c>
      <c r="AA617" s="70" t="str">
        <f>IFERROR(VLOOKUP('Input 1 - Schedule 1'!N564,'Input 1 - Schedule 1'!$I$7:$L$1009,4,FALSE),"")</f>
        <v/>
      </c>
      <c r="AB617" s="70"/>
      <c r="AS617" s="84" t="s">
        <v>20</v>
      </c>
    </row>
    <row r="618" spans="1:45" x14ac:dyDescent="0.3">
      <c r="A618" s="93">
        <f t="shared" si="83"/>
        <v>556</v>
      </c>
      <c r="B618" s="145">
        <f>'Input 2 - Inventory'!C563</f>
        <v>0</v>
      </c>
      <c r="C618" s="146">
        <f>'Input 1 - Schedule 1'!G565</f>
        <v>0</v>
      </c>
      <c r="D618" s="146" t="str">
        <f>IF(OR(LEFT(E618,5)= "Asset",LEFT(E618,5)="Other"),"N/A",'Input 1 - Schedule 1'!G565 &amp; " (Ins/Bank)")</f>
        <v>0 (Ins/Bank)</v>
      </c>
      <c r="E618" s="147">
        <f>'Input 2 - Inventory'!F563</f>
        <v>0</v>
      </c>
      <c r="F618" s="148" t="str">
        <f>'Input 2 - Inventory'!W563</f>
        <v/>
      </c>
      <c r="G618" s="148">
        <f>'Input 2 - Inventory'!R563</f>
        <v>0</v>
      </c>
      <c r="H618" s="148">
        <f>'Input 2 - Inventory'!AH563</f>
        <v>0</v>
      </c>
      <c r="I618" s="149">
        <f>'Input 2 - Inventory'!L563</f>
        <v>0</v>
      </c>
      <c r="J618" s="150">
        <f>'Input 2 - Inventory'!AB563</f>
        <v>0</v>
      </c>
      <c r="K618" s="147" t="str" cm="1">
        <f t="array" ref="K618">IFERROR(INDEX($C$9:$C$54,MATCH($E618,$A$9:$A$54,0),0),"N/A")</f>
        <v>N/A</v>
      </c>
      <c r="L618" s="151" t="str" cm="1">
        <f t="array" ref="L618">IFERROR(INDEX($D$9:$D$54,MATCH($E618,$A$9:$A$54,0),0),"N/A")</f>
        <v>N/A</v>
      </c>
      <c r="M618" s="152" t="str">
        <f t="shared" si="79"/>
        <v>N/A</v>
      </c>
      <c r="N618" s="153" t="str">
        <f t="shared" si="80"/>
        <v>N/A</v>
      </c>
      <c r="O618" s="147" t="str" cm="1">
        <f t="array" ref="O618">IFERROR(INDEX($E$9:$E$54,MATCH($E618,$A$9:$A$54,0),0),"N/A")</f>
        <v>N/A</v>
      </c>
      <c r="P618" s="151" t="str" cm="1">
        <f t="array" ref="P618">IFERROR(INDEX($F$9:$F$54,MATCH($E618,$A$9:$A$54,0),0),"N/A")</f>
        <v>N/A</v>
      </c>
      <c r="Q618" s="152" t="str">
        <f t="shared" si="81"/>
        <v>N/A</v>
      </c>
      <c r="R618" s="153" t="str">
        <f t="shared" si="82"/>
        <v>N/A</v>
      </c>
      <c r="S618" s="147" t="str" cm="1">
        <f t="array" ref="S618">IFERROR(INDEX($G$9:$G$54,MATCH($E618,$A$9:$A$54,0),0),"N/A")</f>
        <v>N/A</v>
      </c>
      <c r="T618" s="151" t="str" cm="1">
        <f t="array" ref="T618">IFERROR(INDEX($H$9:$H$54,MATCH($E618,$A$9:$A$54,0),0),"N/A")</f>
        <v>N/A</v>
      </c>
      <c r="U618" s="152" t="str">
        <f t="shared" si="75"/>
        <v>N/A</v>
      </c>
      <c r="V618" s="153" t="str">
        <f t="shared" si="76"/>
        <v>N/A</v>
      </c>
      <c r="W618" s="147" t="str" cm="1">
        <f t="array" ref="W618">IFERROR(INDEX($I$9:$I$54,MATCH($E618,$A$9:$A$54,0),0),"N/A")</f>
        <v>N/A</v>
      </c>
      <c r="X618" s="147" t="str" cm="1">
        <f t="array" ref="X618">IFERROR(INDEX($J$9:$J$54,MATCH($E618,$A$9:$A$54,0),0),"N/A")</f>
        <v>N/A</v>
      </c>
      <c r="Y618" s="152" t="str">
        <f t="shared" si="77"/>
        <v>N/A</v>
      </c>
      <c r="Z618" s="153" t="str">
        <f t="shared" si="78"/>
        <v>N/A</v>
      </c>
      <c r="AA618" s="70" t="str">
        <f>IFERROR(VLOOKUP('Input 1 - Schedule 1'!N565,'Input 1 - Schedule 1'!$I$7:$L$1009,4,FALSE),"")</f>
        <v/>
      </c>
      <c r="AB618" s="70"/>
      <c r="AS618" s="84" t="s">
        <v>20</v>
      </c>
    </row>
    <row r="619" spans="1:45" x14ac:dyDescent="0.3">
      <c r="A619" s="93">
        <f t="shared" si="83"/>
        <v>557</v>
      </c>
      <c r="B619" s="145">
        <f>'Input 2 - Inventory'!C564</f>
        <v>0</v>
      </c>
      <c r="C619" s="146">
        <f>'Input 1 - Schedule 1'!G566</f>
        <v>0</v>
      </c>
      <c r="D619" s="146" t="str">
        <f>IF(OR(LEFT(E619,5)= "Asset",LEFT(E619,5)="Other"),"N/A",'Input 1 - Schedule 1'!G566 &amp; " (Ins/Bank)")</f>
        <v>0 (Ins/Bank)</v>
      </c>
      <c r="E619" s="147">
        <f>'Input 2 - Inventory'!F564</f>
        <v>0</v>
      </c>
      <c r="F619" s="148" t="str">
        <f>'Input 2 - Inventory'!W564</f>
        <v/>
      </c>
      <c r="G619" s="148">
        <f>'Input 2 - Inventory'!R564</f>
        <v>0</v>
      </c>
      <c r="H619" s="148">
        <f>'Input 2 - Inventory'!AH564</f>
        <v>0</v>
      </c>
      <c r="I619" s="149">
        <f>'Input 2 - Inventory'!L564</f>
        <v>0</v>
      </c>
      <c r="J619" s="150">
        <f>'Input 2 - Inventory'!AB564</f>
        <v>0</v>
      </c>
      <c r="K619" s="147" t="str" cm="1">
        <f t="array" ref="K619">IFERROR(INDEX($C$9:$C$54,MATCH($E619,$A$9:$A$54,0),0),"N/A")</f>
        <v>N/A</v>
      </c>
      <c r="L619" s="151" t="str" cm="1">
        <f t="array" ref="L619">IFERROR(INDEX($D$9:$D$54,MATCH($E619,$A$9:$A$54,0),0),"N/A")</f>
        <v>N/A</v>
      </c>
      <c r="M619" s="152" t="str">
        <f t="shared" si="79"/>
        <v>N/A</v>
      </c>
      <c r="N619" s="153" t="str">
        <f t="shared" si="80"/>
        <v>N/A</v>
      </c>
      <c r="O619" s="147" t="str" cm="1">
        <f t="array" ref="O619">IFERROR(INDEX($E$9:$E$54,MATCH($E619,$A$9:$A$54,0),0),"N/A")</f>
        <v>N/A</v>
      </c>
      <c r="P619" s="151" t="str" cm="1">
        <f t="array" ref="P619">IFERROR(INDEX($F$9:$F$54,MATCH($E619,$A$9:$A$54,0),0),"N/A")</f>
        <v>N/A</v>
      </c>
      <c r="Q619" s="152" t="str">
        <f t="shared" si="81"/>
        <v>N/A</v>
      </c>
      <c r="R619" s="153" t="str">
        <f t="shared" si="82"/>
        <v>N/A</v>
      </c>
      <c r="S619" s="147" t="str" cm="1">
        <f t="array" ref="S619">IFERROR(INDEX($G$9:$G$54,MATCH($E619,$A$9:$A$54,0),0),"N/A")</f>
        <v>N/A</v>
      </c>
      <c r="T619" s="151" t="str" cm="1">
        <f t="array" ref="T619">IFERROR(INDEX($H$9:$H$54,MATCH($E619,$A$9:$A$54,0),0),"N/A")</f>
        <v>N/A</v>
      </c>
      <c r="U619" s="152" t="str">
        <f t="shared" si="75"/>
        <v>N/A</v>
      </c>
      <c r="V619" s="153" t="str">
        <f t="shared" si="76"/>
        <v>N/A</v>
      </c>
      <c r="W619" s="147" t="str" cm="1">
        <f t="array" ref="W619">IFERROR(INDEX($I$9:$I$54,MATCH($E619,$A$9:$A$54,0),0),"N/A")</f>
        <v>N/A</v>
      </c>
      <c r="X619" s="147" t="str" cm="1">
        <f t="array" ref="X619">IFERROR(INDEX($J$9:$J$54,MATCH($E619,$A$9:$A$54,0),0),"N/A")</f>
        <v>N/A</v>
      </c>
      <c r="Y619" s="152" t="str">
        <f t="shared" si="77"/>
        <v>N/A</v>
      </c>
      <c r="Z619" s="153" t="str">
        <f t="shared" si="78"/>
        <v>N/A</v>
      </c>
      <c r="AA619" s="70" t="str">
        <f>IFERROR(VLOOKUP('Input 1 - Schedule 1'!N566,'Input 1 - Schedule 1'!$I$7:$L$1009,4,FALSE),"")</f>
        <v/>
      </c>
      <c r="AB619" s="70"/>
      <c r="AS619" s="84" t="s">
        <v>20</v>
      </c>
    </row>
    <row r="620" spans="1:45" x14ac:dyDescent="0.3">
      <c r="A620" s="93">
        <f t="shared" si="83"/>
        <v>558</v>
      </c>
      <c r="B620" s="145">
        <f>'Input 2 - Inventory'!C565</f>
        <v>0</v>
      </c>
      <c r="C620" s="146">
        <f>'Input 1 - Schedule 1'!G567</f>
        <v>0</v>
      </c>
      <c r="D620" s="146" t="str">
        <f>IF(OR(LEFT(E620,5)= "Asset",LEFT(E620,5)="Other"),"N/A",'Input 1 - Schedule 1'!G567 &amp; " (Ins/Bank)")</f>
        <v>0 (Ins/Bank)</v>
      </c>
      <c r="E620" s="147">
        <f>'Input 2 - Inventory'!F565</f>
        <v>0</v>
      </c>
      <c r="F620" s="148" t="str">
        <f>'Input 2 - Inventory'!W565</f>
        <v/>
      </c>
      <c r="G620" s="148">
        <f>'Input 2 - Inventory'!R565</f>
        <v>0</v>
      </c>
      <c r="H620" s="148">
        <f>'Input 2 - Inventory'!AH565</f>
        <v>0</v>
      </c>
      <c r="I620" s="149">
        <f>'Input 2 - Inventory'!L565</f>
        <v>0</v>
      </c>
      <c r="J620" s="150">
        <f>'Input 2 - Inventory'!AB565</f>
        <v>0</v>
      </c>
      <c r="K620" s="147" t="str" cm="1">
        <f t="array" ref="K620">IFERROR(INDEX($C$9:$C$54,MATCH($E620,$A$9:$A$54,0),0),"N/A")</f>
        <v>N/A</v>
      </c>
      <c r="L620" s="151" t="str" cm="1">
        <f t="array" ref="L620">IFERROR(INDEX($D$9:$D$54,MATCH($E620,$A$9:$A$54,0),0),"N/A")</f>
        <v>N/A</v>
      </c>
      <c r="M620" s="152" t="str">
        <f t="shared" si="79"/>
        <v>N/A</v>
      </c>
      <c r="N620" s="153" t="str">
        <f t="shared" si="80"/>
        <v>N/A</v>
      </c>
      <c r="O620" s="147" t="str" cm="1">
        <f t="array" ref="O620">IFERROR(INDEX($E$9:$E$54,MATCH($E620,$A$9:$A$54,0),0),"N/A")</f>
        <v>N/A</v>
      </c>
      <c r="P620" s="151" t="str" cm="1">
        <f t="array" ref="P620">IFERROR(INDEX($F$9:$F$54,MATCH($E620,$A$9:$A$54,0),0),"N/A")</f>
        <v>N/A</v>
      </c>
      <c r="Q620" s="152" t="str">
        <f t="shared" si="81"/>
        <v>N/A</v>
      </c>
      <c r="R620" s="153" t="str">
        <f t="shared" si="82"/>
        <v>N/A</v>
      </c>
      <c r="S620" s="147" t="str" cm="1">
        <f t="array" ref="S620">IFERROR(INDEX($G$9:$G$54,MATCH($E620,$A$9:$A$54,0),0),"N/A")</f>
        <v>N/A</v>
      </c>
      <c r="T620" s="151" t="str" cm="1">
        <f t="array" ref="T620">IFERROR(INDEX($H$9:$H$54,MATCH($E620,$A$9:$A$54,0),0),"N/A")</f>
        <v>N/A</v>
      </c>
      <c r="U620" s="152" t="str">
        <f t="shared" si="75"/>
        <v>N/A</v>
      </c>
      <c r="V620" s="153" t="str">
        <f t="shared" si="76"/>
        <v>N/A</v>
      </c>
      <c r="W620" s="147" t="str" cm="1">
        <f t="array" ref="W620">IFERROR(INDEX($I$9:$I$54,MATCH($E620,$A$9:$A$54,0),0),"N/A")</f>
        <v>N/A</v>
      </c>
      <c r="X620" s="147" t="str" cm="1">
        <f t="array" ref="X620">IFERROR(INDEX($J$9:$J$54,MATCH($E620,$A$9:$A$54,0),0),"N/A")</f>
        <v>N/A</v>
      </c>
      <c r="Y620" s="152" t="str">
        <f t="shared" si="77"/>
        <v>N/A</v>
      </c>
      <c r="Z620" s="153" t="str">
        <f t="shared" si="78"/>
        <v>N/A</v>
      </c>
      <c r="AA620" s="70" t="str">
        <f>IFERROR(VLOOKUP('Input 1 - Schedule 1'!N567,'Input 1 - Schedule 1'!$I$7:$L$1009,4,FALSE),"")</f>
        <v/>
      </c>
      <c r="AB620" s="70"/>
      <c r="AS620" s="84" t="s">
        <v>20</v>
      </c>
    </row>
    <row r="621" spans="1:45" x14ac:dyDescent="0.3">
      <c r="A621" s="93">
        <f t="shared" si="83"/>
        <v>559</v>
      </c>
      <c r="B621" s="145">
        <f>'Input 2 - Inventory'!C566</f>
        <v>0</v>
      </c>
      <c r="C621" s="146">
        <f>'Input 1 - Schedule 1'!G568</f>
        <v>0</v>
      </c>
      <c r="D621" s="146" t="str">
        <f>IF(OR(LEFT(E621,5)= "Asset",LEFT(E621,5)="Other"),"N/A",'Input 1 - Schedule 1'!G568 &amp; " (Ins/Bank)")</f>
        <v>0 (Ins/Bank)</v>
      </c>
      <c r="E621" s="147">
        <f>'Input 2 - Inventory'!F566</f>
        <v>0</v>
      </c>
      <c r="F621" s="148" t="str">
        <f>'Input 2 - Inventory'!W566</f>
        <v/>
      </c>
      <c r="G621" s="148">
        <f>'Input 2 - Inventory'!R566</f>
        <v>0</v>
      </c>
      <c r="H621" s="148">
        <f>'Input 2 - Inventory'!AH566</f>
        <v>0</v>
      </c>
      <c r="I621" s="149">
        <f>'Input 2 - Inventory'!L566</f>
        <v>0</v>
      </c>
      <c r="J621" s="150">
        <f>'Input 2 - Inventory'!AB566</f>
        <v>0</v>
      </c>
      <c r="K621" s="147" t="str" cm="1">
        <f t="array" ref="K621">IFERROR(INDEX($C$9:$C$54,MATCH($E621,$A$9:$A$54,0),0),"N/A")</f>
        <v>N/A</v>
      </c>
      <c r="L621" s="151" t="str" cm="1">
        <f t="array" ref="L621">IFERROR(INDEX($D$9:$D$54,MATCH($E621,$A$9:$A$54,0),0),"N/A")</f>
        <v>N/A</v>
      </c>
      <c r="M621" s="152" t="str">
        <f t="shared" si="79"/>
        <v>N/A</v>
      </c>
      <c r="N621" s="153" t="str">
        <f t="shared" si="80"/>
        <v>N/A</v>
      </c>
      <c r="O621" s="147" t="str" cm="1">
        <f t="array" ref="O621">IFERROR(INDEX($E$9:$E$54,MATCH($E621,$A$9:$A$54,0),0),"N/A")</f>
        <v>N/A</v>
      </c>
      <c r="P621" s="151" t="str" cm="1">
        <f t="array" ref="P621">IFERROR(INDEX($F$9:$F$54,MATCH($E621,$A$9:$A$54,0),0),"N/A")</f>
        <v>N/A</v>
      </c>
      <c r="Q621" s="152" t="str">
        <f t="shared" si="81"/>
        <v>N/A</v>
      </c>
      <c r="R621" s="153" t="str">
        <f t="shared" si="82"/>
        <v>N/A</v>
      </c>
      <c r="S621" s="147" t="str" cm="1">
        <f t="array" ref="S621">IFERROR(INDEX($G$9:$G$54,MATCH($E621,$A$9:$A$54,0),0),"N/A")</f>
        <v>N/A</v>
      </c>
      <c r="T621" s="151" t="str" cm="1">
        <f t="array" ref="T621">IFERROR(INDEX($H$9:$H$54,MATCH($E621,$A$9:$A$54,0),0),"N/A")</f>
        <v>N/A</v>
      </c>
      <c r="U621" s="152" t="str">
        <f t="shared" si="75"/>
        <v>N/A</v>
      </c>
      <c r="V621" s="153" t="str">
        <f t="shared" si="76"/>
        <v>N/A</v>
      </c>
      <c r="W621" s="147" t="str" cm="1">
        <f t="array" ref="W621">IFERROR(INDEX($I$9:$I$54,MATCH($E621,$A$9:$A$54,0),0),"N/A")</f>
        <v>N/A</v>
      </c>
      <c r="X621" s="147" t="str" cm="1">
        <f t="array" ref="X621">IFERROR(INDEX($J$9:$J$54,MATCH($E621,$A$9:$A$54,0),0),"N/A")</f>
        <v>N/A</v>
      </c>
      <c r="Y621" s="152" t="str">
        <f t="shared" si="77"/>
        <v>N/A</v>
      </c>
      <c r="Z621" s="153" t="str">
        <f t="shared" si="78"/>
        <v>N/A</v>
      </c>
      <c r="AA621" s="70" t="str">
        <f>IFERROR(VLOOKUP('Input 1 - Schedule 1'!N568,'Input 1 - Schedule 1'!$I$7:$L$1009,4,FALSE),"")</f>
        <v/>
      </c>
      <c r="AB621" s="70"/>
      <c r="AS621" s="84" t="s">
        <v>20</v>
      </c>
    </row>
    <row r="622" spans="1:45" x14ac:dyDescent="0.3">
      <c r="A622" s="93">
        <f t="shared" si="83"/>
        <v>560</v>
      </c>
      <c r="B622" s="145">
        <f>'Input 2 - Inventory'!C567</f>
        <v>0</v>
      </c>
      <c r="C622" s="146">
        <f>'Input 1 - Schedule 1'!G569</f>
        <v>0</v>
      </c>
      <c r="D622" s="146" t="str">
        <f>IF(OR(LEFT(E622,5)= "Asset",LEFT(E622,5)="Other"),"N/A",'Input 1 - Schedule 1'!G569 &amp; " (Ins/Bank)")</f>
        <v>0 (Ins/Bank)</v>
      </c>
      <c r="E622" s="147">
        <f>'Input 2 - Inventory'!F567</f>
        <v>0</v>
      </c>
      <c r="F622" s="148" t="str">
        <f>'Input 2 - Inventory'!W567</f>
        <v/>
      </c>
      <c r="G622" s="148">
        <f>'Input 2 - Inventory'!R567</f>
        <v>0</v>
      </c>
      <c r="H622" s="148">
        <f>'Input 2 - Inventory'!AH567</f>
        <v>0</v>
      </c>
      <c r="I622" s="149">
        <f>'Input 2 - Inventory'!L567</f>
        <v>0</v>
      </c>
      <c r="J622" s="150">
        <f>'Input 2 - Inventory'!AB567</f>
        <v>0</v>
      </c>
      <c r="K622" s="147" t="str" cm="1">
        <f t="array" ref="K622">IFERROR(INDEX($C$9:$C$54,MATCH($E622,$A$9:$A$54,0),0),"N/A")</f>
        <v>N/A</v>
      </c>
      <c r="L622" s="151" t="str" cm="1">
        <f t="array" ref="L622">IFERROR(INDEX($D$9:$D$54,MATCH($E622,$A$9:$A$54,0),0),"N/A")</f>
        <v>N/A</v>
      </c>
      <c r="M622" s="152" t="str">
        <f t="shared" si="79"/>
        <v>N/A</v>
      </c>
      <c r="N622" s="153" t="str">
        <f t="shared" si="80"/>
        <v>N/A</v>
      </c>
      <c r="O622" s="147" t="str" cm="1">
        <f t="array" ref="O622">IFERROR(INDEX($E$9:$E$54,MATCH($E622,$A$9:$A$54,0),0),"N/A")</f>
        <v>N/A</v>
      </c>
      <c r="P622" s="151" t="str" cm="1">
        <f t="array" ref="P622">IFERROR(INDEX($F$9:$F$54,MATCH($E622,$A$9:$A$54,0),0),"N/A")</f>
        <v>N/A</v>
      </c>
      <c r="Q622" s="152" t="str">
        <f t="shared" si="81"/>
        <v>N/A</v>
      </c>
      <c r="R622" s="153" t="str">
        <f t="shared" si="82"/>
        <v>N/A</v>
      </c>
      <c r="S622" s="147" t="str" cm="1">
        <f t="array" ref="S622">IFERROR(INDEX($G$9:$G$54,MATCH($E622,$A$9:$A$54,0),0),"N/A")</f>
        <v>N/A</v>
      </c>
      <c r="T622" s="151" t="str" cm="1">
        <f t="array" ref="T622">IFERROR(INDEX($H$9:$H$54,MATCH($E622,$A$9:$A$54,0),0),"N/A")</f>
        <v>N/A</v>
      </c>
      <c r="U622" s="152" t="str">
        <f t="shared" si="75"/>
        <v>N/A</v>
      </c>
      <c r="V622" s="153" t="str">
        <f t="shared" si="76"/>
        <v>N/A</v>
      </c>
      <c r="W622" s="147" t="str" cm="1">
        <f t="array" ref="W622">IFERROR(INDEX($I$9:$I$54,MATCH($E622,$A$9:$A$54,0),0),"N/A")</f>
        <v>N/A</v>
      </c>
      <c r="X622" s="147" t="str" cm="1">
        <f t="array" ref="X622">IFERROR(INDEX($J$9:$J$54,MATCH($E622,$A$9:$A$54,0),0),"N/A")</f>
        <v>N/A</v>
      </c>
      <c r="Y622" s="152" t="str">
        <f t="shared" si="77"/>
        <v>N/A</v>
      </c>
      <c r="Z622" s="153" t="str">
        <f t="shared" si="78"/>
        <v>N/A</v>
      </c>
      <c r="AA622" s="70" t="str">
        <f>IFERROR(VLOOKUP('Input 1 - Schedule 1'!N569,'Input 1 - Schedule 1'!$I$7:$L$1009,4,FALSE),"")</f>
        <v/>
      </c>
      <c r="AB622" s="70"/>
      <c r="AS622" s="84" t="s">
        <v>20</v>
      </c>
    </row>
    <row r="623" spans="1:45" x14ac:dyDescent="0.3">
      <c r="A623" s="93">
        <f t="shared" si="83"/>
        <v>561</v>
      </c>
      <c r="B623" s="145">
        <f>'Input 2 - Inventory'!C568</f>
        <v>0</v>
      </c>
      <c r="C623" s="146">
        <f>'Input 1 - Schedule 1'!G570</f>
        <v>0</v>
      </c>
      <c r="D623" s="146" t="str">
        <f>IF(OR(LEFT(E623,5)= "Asset",LEFT(E623,5)="Other"),"N/A",'Input 1 - Schedule 1'!G570 &amp; " (Ins/Bank)")</f>
        <v>0 (Ins/Bank)</v>
      </c>
      <c r="E623" s="147">
        <f>'Input 2 - Inventory'!F568</f>
        <v>0</v>
      </c>
      <c r="F623" s="148" t="str">
        <f>'Input 2 - Inventory'!W568</f>
        <v/>
      </c>
      <c r="G623" s="148">
        <f>'Input 2 - Inventory'!R568</f>
        <v>0</v>
      </c>
      <c r="H623" s="148">
        <f>'Input 2 - Inventory'!AH568</f>
        <v>0</v>
      </c>
      <c r="I623" s="149">
        <f>'Input 2 - Inventory'!L568</f>
        <v>0</v>
      </c>
      <c r="J623" s="150">
        <f>'Input 2 - Inventory'!AB568</f>
        <v>0</v>
      </c>
      <c r="K623" s="147" t="str" cm="1">
        <f t="array" ref="K623">IFERROR(INDEX($C$9:$C$54,MATCH($E623,$A$9:$A$54,0),0),"N/A")</f>
        <v>N/A</v>
      </c>
      <c r="L623" s="151" t="str" cm="1">
        <f t="array" ref="L623">IFERROR(INDEX($D$9:$D$54,MATCH($E623,$A$9:$A$54,0),0),"N/A")</f>
        <v>N/A</v>
      </c>
      <c r="M623" s="152" t="str">
        <f t="shared" si="79"/>
        <v>N/A</v>
      </c>
      <c r="N623" s="153" t="str">
        <f t="shared" si="80"/>
        <v>N/A</v>
      </c>
      <c r="O623" s="147" t="str" cm="1">
        <f t="array" ref="O623">IFERROR(INDEX($E$9:$E$54,MATCH($E623,$A$9:$A$54,0),0),"N/A")</f>
        <v>N/A</v>
      </c>
      <c r="P623" s="151" t="str" cm="1">
        <f t="array" ref="P623">IFERROR(INDEX($F$9:$F$54,MATCH($E623,$A$9:$A$54,0),0),"N/A")</f>
        <v>N/A</v>
      </c>
      <c r="Q623" s="152" t="str">
        <f t="shared" si="81"/>
        <v>N/A</v>
      </c>
      <c r="R623" s="153" t="str">
        <f t="shared" si="82"/>
        <v>N/A</v>
      </c>
      <c r="S623" s="147" t="str" cm="1">
        <f t="array" ref="S623">IFERROR(INDEX($G$9:$G$54,MATCH($E623,$A$9:$A$54,0),0),"N/A")</f>
        <v>N/A</v>
      </c>
      <c r="T623" s="151" t="str" cm="1">
        <f t="array" ref="T623">IFERROR(INDEX($H$9:$H$54,MATCH($E623,$A$9:$A$54,0),0),"N/A")</f>
        <v>N/A</v>
      </c>
      <c r="U623" s="152" t="str">
        <f t="shared" si="75"/>
        <v>N/A</v>
      </c>
      <c r="V623" s="153" t="str">
        <f t="shared" si="76"/>
        <v>N/A</v>
      </c>
      <c r="W623" s="147" t="str" cm="1">
        <f t="array" ref="W623">IFERROR(INDEX($I$9:$I$54,MATCH($E623,$A$9:$A$54,0),0),"N/A")</f>
        <v>N/A</v>
      </c>
      <c r="X623" s="147" t="str" cm="1">
        <f t="array" ref="X623">IFERROR(INDEX($J$9:$J$54,MATCH($E623,$A$9:$A$54,0),0),"N/A")</f>
        <v>N/A</v>
      </c>
      <c r="Y623" s="152" t="str">
        <f t="shared" si="77"/>
        <v>N/A</v>
      </c>
      <c r="Z623" s="153" t="str">
        <f t="shared" si="78"/>
        <v>N/A</v>
      </c>
      <c r="AA623" s="70" t="str">
        <f>IFERROR(VLOOKUP('Input 1 - Schedule 1'!N570,'Input 1 - Schedule 1'!$I$7:$L$1009,4,FALSE),"")</f>
        <v/>
      </c>
      <c r="AB623" s="70"/>
      <c r="AS623" s="84" t="s">
        <v>20</v>
      </c>
    </row>
    <row r="624" spans="1:45" x14ac:dyDescent="0.3">
      <c r="A624" s="93">
        <f t="shared" si="83"/>
        <v>562</v>
      </c>
      <c r="B624" s="145">
        <f>'Input 2 - Inventory'!C569</f>
        <v>0</v>
      </c>
      <c r="C624" s="146">
        <f>'Input 1 - Schedule 1'!G571</f>
        <v>0</v>
      </c>
      <c r="D624" s="146" t="str">
        <f>IF(OR(LEFT(E624,5)= "Asset",LEFT(E624,5)="Other"),"N/A",'Input 1 - Schedule 1'!G571 &amp; " (Ins/Bank)")</f>
        <v>0 (Ins/Bank)</v>
      </c>
      <c r="E624" s="147">
        <f>'Input 2 - Inventory'!F569</f>
        <v>0</v>
      </c>
      <c r="F624" s="148" t="str">
        <f>'Input 2 - Inventory'!W569</f>
        <v/>
      </c>
      <c r="G624" s="148">
        <f>'Input 2 - Inventory'!R569</f>
        <v>0</v>
      </c>
      <c r="H624" s="148">
        <f>'Input 2 - Inventory'!AH569</f>
        <v>0</v>
      </c>
      <c r="I624" s="149">
        <f>'Input 2 - Inventory'!L569</f>
        <v>0</v>
      </c>
      <c r="J624" s="150">
        <f>'Input 2 - Inventory'!AB569</f>
        <v>0</v>
      </c>
      <c r="K624" s="147" t="str" cm="1">
        <f t="array" ref="K624">IFERROR(INDEX($C$9:$C$54,MATCH($E624,$A$9:$A$54,0),0),"N/A")</f>
        <v>N/A</v>
      </c>
      <c r="L624" s="151" t="str" cm="1">
        <f t="array" ref="L624">IFERROR(INDEX($D$9:$D$54,MATCH($E624,$A$9:$A$54,0),0),"N/A")</f>
        <v>N/A</v>
      </c>
      <c r="M624" s="152" t="str">
        <f t="shared" si="79"/>
        <v>N/A</v>
      </c>
      <c r="N624" s="153" t="str">
        <f t="shared" si="80"/>
        <v>N/A</v>
      </c>
      <c r="O624" s="147" t="str" cm="1">
        <f t="array" ref="O624">IFERROR(INDEX($E$9:$E$54,MATCH($E624,$A$9:$A$54,0),0),"N/A")</f>
        <v>N/A</v>
      </c>
      <c r="P624" s="151" t="str" cm="1">
        <f t="array" ref="P624">IFERROR(INDEX($F$9:$F$54,MATCH($E624,$A$9:$A$54,0),0),"N/A")</f>
        <v>N/A</v>
      </c>
      <c r="Q624" s="152" t="str">
        <f t="shared" si="81"/>
        <v>N/A</v>
      </c>
      <c r="R624" s="153" t="str">
        <f t="shared" si="82"/>
        <v>N/A</v>
      </c>
      <c r="S624" s="147" t="str" cm="1">
        <f t="array" ref="S624">IFERROR(INDEX($G$9:$G$54,MATCH($E624,$A$9:$A$54,0),0),"N/A")</f>
        <v>N/A</v>
      </c>
      <c r="T624" s="151" t="str" cm="1">
        <f t="array" ref="T624">IFERROR(INDEX($H$9:$H$54,MATCH($E624,$A$9:$A$54,0),0),"N/A")</f>
        <v>N/A</v>
      </c>
      <c r="U624" s="152" t="str">
        <f t="shared" si="75"/>
        <v>N/A</v>
      </c>
      <c r="V624" s="153" t="str">
        <f t="shared" si="76"/>
        <v>N/A</v>
      </c>
      <c r="W624" s="147" t="str" cm="1">
        <f t="array" ref="W624">IFERROR(INDEX($I$9:$I$54,MATCH($E624,$A$9:$A$54,0),0),"N/A")</f>
        <v>N/A</v>
      </c>
      <c r="X624" s="147" t="str" cm="1">
        <f t="array" ref="X624">IFERROR(INDEX($J$9:$J$54,MATCH($E624,$A$9:$A$54,0),0),"N/A")</f>
        <v>N/A</v>
      </c>
      <c r="Y624" s="152" t="str">
        <f t="shared" si="77"/>
        <v>N/A</v>
      </c>
      <c r="Z624" s="153" t="str">
        <f t="shared" si="78"/>
        <v>N/A</v>
      </c>
      <c r="AA624" s="70" t="str">
        <f>IFERROR(VLOOKUP('Input 1 - Schedule 1'!N571,'Input 1 - Schedule 1'!$I$7:$L$1009,4,FALSE),"")</f>
        <v/>
      </c>
      <c r="AB624" s="70"/>
      <c r="AS624" s="84" t="s">
        <v>20</v>
      </c>
    </row>
    <row r="625" spans="1:45" x14ac:dyDescent="0.3">
      <c r="A625" s="93">
        <f t="shared" si="83"/>
        <v>563</v>
      </c>
      <c r="B625" s="145">
        <f>'Input 2 - Inventory'!C570</f>
        <v>0</v>
      </c>
      <c r="C625" s="146">
        <f>'Input 1 - Schedule 1'!G572</f>
        <v>0</v>
      </c>
      <c r="D625" s="146" t="str">
        <f>IF(OR(LEFT(E625,5)= "Asset",LEFT(E625,5)="Other"),"N/A",'Input 1 - Schedule 1'!G572 &amp; " (Ins/Bank)")</f>
        <v>0 (Ins/Bank)</v>
      </c>
      <c r="E625" s="147">
        <f>'Input 2 - Inventory'!F570</f>
        <v>0</v>
      </c>
      <c r="F625" s="148" t="str">
        <f>'Input 2 - Inventory'!W570</f>
        <v/>
      </c>
      <c r="G625" s="148">
        <f>'Input 2 - Inventory'!R570</f>
        <v>0</v>
      </c>
      <c r="H625" s="148">
        <f>'Input 2 - Inventory'!AH570</f>
        <v>0</v>
      </c>
      <c r="I625" s="149">
        <f>'Input 2 - Inventory'!L570</f>
        <v>0</v>
      </c>
      <c r="J625" s="150">
        <f>'Input 2 - Inventory'!AB570</f>
        <v>0</v>
      </c>
      <c r="K625" s="147" t="str" cm="1">
        <f t="array" ref="K625">IFERROR(INDEX($C$9:$C$54,MATCH($E625,$A$9:$A$54,0),0),"N/A")</f>
        <v>N/A</v>
      </c>
      <c r="L625" s="151" t="str" cm="1">
        <f t="array" ref="L625">IFERROR(INDEX($D$9:$D$54,MATCH($E625,$A$9:$A$54,0),0),"N/A")</f>
        <v>N/A</v>
      </c>
      <c r="M625" s="152" t="str">
        <f t="shared" si="79"/>
        <v>N/A</v>
      </c>
      <c r="N625" s="153" t="str">
        <f t="shared" si="80"/>
        <v>N/A</v>
      </c>
      <c r="O625" s="147" t="str" cm="1">
        <f t="array" ref="O625">IFERROR(INDEX($E$9:$E$54,MATCH($E625,$A$9:$A$54,0),0),"N/A")</f>
        <v>N/A</v>
      </c>
      <c r="P625" s="151" t="str" cm="1">
        <f t="array" ref="P625">IFERROR(INDEX($F$9:$F$54,MATCH($E625,$A$9:$A$54,0),0),"N/A")</f>
        <v>N/A</v>
      </c>
      <c r="Q625" s="152" t="str">
        <f t="shared" si="81"/>
        <v>N/A</v>
      </c>
      <c r="R625" s="153" t="str">
        <f t="shared" si="82"/>
        <v>N/A</v>
      </c>
      <c r="S625" s="147" t="str" cm="1">
        <f t="array" ref="S625">IFERROR(INDEX($G$9:$G$54,MATCH($E625,$A$9:$A$54,0),0),"N/A")</f>
        <v>N/A</v>
      </c>
      <c r="T625" s="151" t="str" cm="1">
        <f t="array" ref="T625">IFERROR(INDEX($H$9:$H$54,MATCH($E625,$A$9:$A$54,0),0),"N/A")</f>
        <v>N/A</v>
      </c>
      <c r="U625" s="152" t="str">
        <f t="shared" si="75"/>
        <v>N/A</v>
      </c>
      <c r="V625" s="153" t="str">
        <f t="shared" si="76"/>
        <v>N/A</v>
      </c>
      <c r="W625" s="147" t="str" cm="1">
        <f t="array" ref="W625">IFERROR(INDEX($I$9:$I$54,MATCH($E625,$A$9:$A$54,0),0),"N/A")</f>
        <v>N/A</v>
      </c>
      <c r="X625" s="147" t="str" cm="1">
        <f t="array" ref="X625">IFERROR(INDEX($J$9:$J$54,MATCH($E625,$A$9:$A$54,0),0),"N/A")</f>
        <v>N/A</v>
      </c>
      <c r="Y625" s="152" t="str">
        <f t="shared" si="77"/>
        <v>N/A</v>
      </c>
      <c r="Z625" s="153" t="str">
        <f t="shared" si="78"/>
        <v>N/A</v>
      </c>
      <c r="AA625" s="70" t="str">
        <f>IFERROR(VLOOKUP('Input 1 - Schedule 1'!N572,'Input 1 - Schedule 1'!$I$7:$L$1009,4,FALSE),"")</f>
        <v/>
      </c>
      <c r="AB625" s="70"/>
      <c r="AS625" s="84" t="s">
        <v>20</v>
      </c>
    </row>
    <row r="626" spans="1:45" x14ac:dyDescent="0.3">
      <c r="A626" s="93">
        <f t="shared" si="83"/>
        <v>564</v>
      </c>
      <c r="B626" s="145">
        <f>'Input 2 - Inventory'!C571</f>
        <v>0</v>
      </c>
      <c r="C626" s="146">
        <f>'Input 1 - Schedule 1'!G573</f>
        <v>0</v>
      </c>
      <c r="D626" s="146" t="str">
        <f>IF(OR(LEFT(E626,5)= "Asset",LEFT(E626,5)="Other"),"N/A",'Input 1 - Schedule 1'!G573 &amp; " (Ins/Bank)")</f>
        <v>0 (Ins/Bank)</v>
      </c>
      <c r="E626" s="147">
        <f>'Input 2 - Inventory'!F571</f>
        <v>0</v>
      </c>
      <c r="F626" s="148" t="str">
        <f>'Input 2 - Inventory'!W571</f>
        <v/>
      </c>
      <c r="G626" s="148">
        <f>'Input 2 - Inventory'!R571</f>
        <v>0</v>
      </c>
      <c r="H626" s="148">
        <f>'Input 2 - Inventory'!AH571</f>
        <v>0</v>
      </c>
      <c r="I626" s="149">
        <f>'Input 2 - Inventory'!L571</f>
        <v>0</v>
      </c>
      <c r="J626" s="150">
        <f>'Input 2 - Inventory'!AB571</f>
        <v>0</v>
      </c>
      <c r="K626" s="147" t="str" cm="1">
        <f t="array" ref="K626">IFERROR(INDEX($C$9:$C$54,MATCH($E626,$A$9:$A$54,0),0),"N/A")</f>
        <v>N/A</v>
      </c>
      <c r="L626" s="151" t="str" cm="1">
        <f t="array" ref="L626">IFERROR(INDEX($D$9:$D$54,MATCH($E626,$A$9:$A$54,0),0),"N/A")</f>
        <v>N/A</v>
      </c>
      <c r="M626" s="152" t="str">
        <f t="shared" si="79"/>
        <v>N/A</v>
      </c>
      <c r="N626" s="153" t="str">
        <f t="shared" si="80"/>
        <v>N/A</v>
      </c>
      <c r="O626" s="147" t="str" cm="1">
        <f t="array" ref="O626">IFERROR(INDEX($E$9:$E$54,MATCH($E626,$A$9:$A$54,0),0),"N/A")</f>
        <v>N/A</v>
      </c>
      <c r="P626" s="151" t="str" cm="1">
        <f t="array" ref="P626">IFERROR(INDEX($F$9:$F$54,MATCH($E626,$A$9:$A$54,0),0),"N/A")</f>
        <v>N/A</v>
      </c>
      <c r="Q626" s="152" t="str">
        <f t="shared" si="81"/>
        <v>N/A</v>
      </c>
      <c r="R626" s="153" t="str">
        <f t="shared" si="82"/>
        <v>N/A</v>
      </c>
      <c r="S626" s="147" t="str" cm="1">
        <f t="array" ref="S626">IFERROR(INDEX($G$9:$G$54,MATCH($E626,$A$9:$A$54,0),0),"N/A")</f>
        <v>N/A</v>
      </c>
      <c r="T626" s="151" t="str" cm="1">
        <f t="array" ref="T626">IFERROR(INDEX($H$9:$H$54,MATCH($E626,$A$9:$A$54,0),0),"N/A")</f>
        <v>N/A</v>
      </c>
      <c r="U626" s="152" t="str">
        <f t="shared" si="75"/>
        <v>N/A</v>
      </c>
      <c r="V626" s="153" t="str">
        <f t="shared" si="76"/>
        <v>N/A</v>
      </c>
      <c r="W626" s="147" t="str" cm="1">
        <f t="array" ref="W626">IFERROR(INDEX($I$9:$I$54,MATCH($E626,$A$9:$A$54,0),0),"N/A")</f>
        <v>N/A</v>
      </c>
      <c r="X626" s="147" t="str" cm="1">
        <f t="array" ref="X626">IFERROR(INDEX($J$9:$J$54,MATCH($E626,$A$9:$A$54,0),0),"N/A")</f>
        <v>N/A</v>
      </c>
      <c r="Y626" s="152" t="str">
        <f t="shared" si="77"/>
        <v>N/A</v>
      </c>
      <c r="Z626" s="153" t="str">
        <f t="shared" si="78"/>
        <v>N/A</v>
      </c>
      <c r="AA626" s="70" t="str">
        <f>IFERROR(VLOOKUP('Input 1 - Schedule 1'!N573,'Input 1 - Schedule 1'!$I$7:$L$1009,4,FALSE),"")</f>
        <v/>
      </c>
      <c r="AB626" s="70"/>
      <c r="AS626" s="84" t="s">
        <v>20</v>
      </c>
    </row>
    <row r="627" spans="1:45" x14ac:dyDescent="0.3">
      <c r="A627" s="93">
        <f t="shared" si="83"/>
        <v>565</v>
      </c>
      <c r="B627" s="145">
        <f>'Input 2 - Inventory'!C572</f>
        <v>0</v>
      </c>
      <c r="C627" s="146">
        <f>'Input 1 - Schedule 1'!G574</f>
        <v>0</v>
      </c>
      <c r="D627" s="146" t="str">
        <f>IF(OR(LEFT(E627,5)= "Asset",LEFT(E627,5)="Other"),"N/A",'Input 1 - Schedule 1'!G574 &amp; " (Ins/Bank)")</f>
        <v>0 (Ins/Bank)</v>
      </c>
      <c r="E627" s="147">
        <f>'Input 2 - Inventory'!F572</f>
        <v>0</v>
      </c>
      <c r="F627" s="148" t="str">
        <f>'Input 2 - Inventory'!W572</f>
        <v/>
      </c>
      <c r="G627" s="148">
        <f>'Input 2 - Inventory'!R572</f>
        <v>0</v>
      </c>
      <c r="H627" s="148">
        <f>'Input 2 - Inventory'!AH572</f>
        <v>0</v>
      </c>
      <c r="I627" s="149">
        <f>'Input 2 - Inventory'!L572</f>
        <v>0</v>
      </c>
      <c r="J627" s="150">
        <f>'Input 2 - Inventory'!AB572</f>
        <v>0</v>
      </c>
      <c r="K627" s="147" t="str" cm="1">
        <f t="array" ref="K627">IFERROR(INDEX($C$9:$C$54,MATCH($E627,$A$9:$A$54,0),0),"N/A")</f>
        <v>N/A</v>
      </c>
      <c r="L627" s="151" t="str" cm="1">
        <f t="array" ref="L627">IFERROR(INDEX($D$9:$D$54,MATCH($E627,$A$9:$A$54,0),0),"N/A")</f>
        <v>N/A</v>
      </c>
      <c r="M627" s="152" t="str">
        <f t="shared" si="79"/>
        <v>N/A</v>
      </c>
      <c r="N627" s="153" t="str">
        <f t="shared" si="80"/>
        <v>N/A</v>
      </c>
      <c r="O627" s="147" t="str" cm="1">
        <f t="array" ref="O627">IFERROR(INDEX($E$9:$E$54,MATCH($E627,$A$9:$A$54,0),0),"N/A")</f>
        <v>N/A</v>
      </c>
      <c r="P627" s="151" t="str" cm="1">
        <f t="array" ref="P627">IFERROR(INDEX($F$9:$F$54,MATCH($E627,$A$9:$A$54,0),0),"N/A")</f>
        <v>N/A</v>
      </c>
      <c r="Q627" s="152" t="str">
        <f t="shared" si="81"/>
        <v>N/A</v>
      </c>
      <c r="R627" s="153" t="str">
        <f t="shared" si="82"/>
        <v>N/A</v>
      </c>
      <c r="S627" s="147" t="str" cm="1">
        <f t="array" ref="S627">IFERROR(INDEX($G$9:$G$54,MATCH($E627,$A$9:$A$54,0),0),"N/A")</f>
        <v>N/A</v>
      </c>
      <c r="T627" s="151" t="str" cm="1">
        <f t="array" ref="T627">IFERROR(INDEX($H$9:$H$54,MATCH($E627,$A$9:$A$54,0),0),"N/A")</f>
        <v>N/A</v>
      </c>
      <c r="U627" s="152" t="str">
        <f t="shared" si="75"/>
        <v>N/A</v>
      </c>
      <c r="V627" s="153" t="str">
        <f t="shared" si="76"/>
        <v>N/A</v>
      </c>
      <c r="W627" s="147" t="str" cm="1">
        <f t="array" ref="W627">IFERROR(INDEX($I$9:$I$54,MATCH($E627,$A$9:$A$54,0),0),"N/A")</f>
        <v>N/A</v>
      </c>
      <c r="X627" s="147" t="str" cm="1">
        <f t="array" ref="X627">IFERROR(INDEX($J$9:$J$54,MATCH($E627,$A$9:$A$54,0),0),"N/A")</f>
        <v>N/A</v>
      </c>
      <c r="Y627" s="152" t="str">
        <f t="shared" si="77"/>
        <v>N/A</v>
      </c>
      <c r="Z627" s="153" t="str">
        <f t="shared" si="78"/>
        <v>N/A</v>
      </c>
      <c r="AA627" s="70" t="str">
        <f>IFERROR(VLOOKUP('Input 1 - Schedule 1'!N574,'Input 1 - Schedule 1'!$I$7:$L$1009,4,FALSE),"")</f>
        <v/>
      </c>
      <c r="AB627" s="70"/>
      <c r="AS627" s="84" t="s">
        <v>20</v>
      </c>
    </row>
    <row r="628" spans="1:45" x14ac:dyDescent="0.3">
      <c r="A628" s="93">
        <f t="shared" si="83"/>
        <v>566</v>
      </c>
      <c r="B628" s="145">
        <f>'Input 2 - Inventory'!C573</f>
        <v>0</v>
      </c>
      <c r="C628" s="146">
        <f>'Input 1 - Schedule 1'!G575</f>
        <v>0</v>
      </c>
      <c r="D628" s="146" t="str">
        <f>IF(OR(LEFT(E628,5)= "Asset",LEFT(E628,5)="Other"),"N/A",'Input 1 - Schedule 1'!G575 &amp; " (Ins/Bank)")</f>
        <v>0 (Ins/Bank)</v>
      </c>
      <c r="E628" s="147">
        <f>'Input 2 - Inventory'!F573</f>
        <v>0</v>
      </c>
      <c r="F628" s="148" t="str">
        <f>'Input 2 - Inventory'!W573</f>
        <v/>
      </c>
      <c r="G628" s="148">
        <f>'Input 2 - Inventory'!R573</f>
        <v>0</v>
      </c>
      <c r="H628" s="148">
        <f>'Input 2 - Inventory'!AH573</f>
        <v>0</v>
      </c>
      <c r="I628" s="149">
        <f>'Input 2 - Inventory'!L573</f>
        <v>0</v>
      </c>
      <c r="J628" s="150">
        <f>'Input 2 - Inventory'!AB573</f>
        <v>0</v>
      </c>
      <c r="K628" s="147" t="str" cm="1">
        <f t="array" ref="K628">IFERROR(INDEX($C$9:$C$54,MATCH($E628,$A$9:$A$54,0),0),"N/A")</f>
        <v>N/A</v>
      </c>
      <c r="L628" s="151" t="str" cm="1">
        <f t="array" ref="L628">IFERROR(INDEX($D$9:$D$54,MATCH($E628,$A$9:$A$54,0),0),"N/A")</f>
        <v>N/A</v>
      </c>
      <c r="M628" s="152" t="str">
        <f t="shared" si="79"/>
        <v>N/A</v>
      </c>
      <c r="N628" s="153" t="str">
        <f t="shared" si="80"/>
        <v>N/A</v>
      </c>
      <c r="O628" s="147" t="str" cm="1">
        <f t="array" ref="O628">IFERROR(INDEX($E$9:$E$54,MATCH($E628,$A$9:$A$54,0),0),"N/A")</f>
        <v>N/A</v>
      </c>
      <c r="P628" s="151" t="str" cm="1">
        <f t="array" ref="P628">IFERROR(INDEX($F$9:$F$54,MATCH($E628,$A$9:$A$54,0),0),"N/A")</f>
        <v>N/A</v>
      </c>
      <c r="Q628" s="152" t="str">
        <f t="shared" si="81"/>
        <v>N/A</v>
      </c>
      <c r="R628" s="153" t="str">
        <f t="shared" si="82"/>
        <v>N/A</v>
      </c>
      <c r="S628" s="147" t="str" cm="1">
        <f t="array" ref="S628">IFERROR(INDEX($G$9:$G$54,MATCH($E628,$A$9:$A$54,0),0),"N/A")</f>
        <v>N/A</v>
      </c>
      <c r="T628" s="151" t="str" cm="1">
        <f t="array" ref="T628">IFERROR(INDEX($H$9:$H$54,MATCH($E628,$A$9:$A$54,0),0),"N/A")</f>
        <v>N/A</v>
      </c>
      <c r="U628" s="152" t="str">
        <f t="shared" si="75"/>
        <v>N/A</v>
      </c>
      <c r="V628" s="153" t="str">
        <f t="shared" si="76"/>
        <v>N/A</v>
      </c>
      <c r="W628" s="147" t="str" cm="1">
        <f t="array" ref="W628">IFERROR(INDEX($I$9:$I$54,MATCH($E628,$A$9:$A$54,0),0),"N/A")</f>
        <v>N/A</v>
      </c>
      <c r="X628" s="147" t="str" cm="1">
        <f t="array" ref="X628">IFERROR(INDEX($J$9:$J$54,MATCH($E628,$A$9:$A$54,0),0),"N/A")</f>
        <v>N/A</v>
      </c>
      <c r="Y628" s="152" t="str">
        <f t="shared" si="77"/>
        <v>N/A</v>
      </c>
      <c r="Z628" s="153" t="str">
        <f t="shared" si="78"/>
        <v>N/A</v>
      </c>
      <c r="AA628" s="70" t="str">
        <f>IFERROR(VLOOKUP('Input 1 - Schedule 1'!N575,'Input 1 - Schedule 1'!$I$7:$L$1009,4,FALSE),"")</f>
        <v/>
      </c>
      <c r="AB628" s="70"/>
      <c r="AS628" s="84" t="s">
        <v>20</v>
      </c>
    </row>
    <row r="629" spans="1:45" x14ac:dyDescent="0.3">
      <c r="A629" s="93">
        <f t="shared" si="83"/>
        <v>567</v>
      </c>
      <c r="B629" s="145">
        <f>'Input 2 - Inventory'!C574</f>
        <v>0</v>
      </c>
      <c r="C629" s="146">
        <f>'Input 1 - Schedule 1'!G576</f>
        <v>0</v>
      </c>
      <c r="D629" s="146" t="str">
        <f>IF(OR(LEFT(E629,5)= "Asset",LEFT(E629,5)="Other"),"N/A",'Input 1 - Schedule 1'!G576 &amp; " (Ins/Bank)")</f>
        <v>0 (Ins/Bank)</v>
      </c>
      <c r="E629" s="147">
        <f>'Input 2 - Inventory'!F574</f>
        <v>0</v>
      </c>
      <c r="F629" s="148" t="str">
        <f>'Input 2 - Inventory'!W574</f>
        <v/>
      </c>
      <c r="G629" s="148">
        <f>'Input 2 - Inventory'!R574</f>
        <v>0</v>
      </c>
      <c r="H629" s="148">
        <f>'Input 2 - Inventory'!AH574</f>
        <v>0</v>
      </c>
      <c r="I629" s="149">
        <f>'Input 2 - Inventory'!L574</f>
        <v>0</v>
      </c>
      <c r="J629" s="150">
        <f>'Input 2 - Inventory'!AB574</f>
        <v>0</v>
      </c>
      <c r="K629" s="147" t="str" cm="1">
        <f t="array" ref="K629">IFERROR(INDEX($C$9:$C$54,MATCH($E629,$A$9:$A$54,0),0),"N/A")</f>
        <v>N/A</v>
      </c>
      <c r="L629" s="151" t="str" cm="1">
        <f t="array" ref="L629">IFERROR(INDEX($D$9:$D$54,MATCH($E629,$A$9:$A$54,0),0),"N/A")</f>
        <v>N/A</v>
      </c>
      <c r="M629" s="152" t="str">
        <f t="shared" si="79"/>
        <v>N/A</v>
      </c>
      <c r="N629" s="153" t="str">
        <f t="shared" si="80"/>
        <v>N/A</v>
      </c>
      <c r="O629" s="147" t="str" cm="1">
        <f t="array" ref="O629">IFERROR(INDEX($E$9:$E$54,MATCH($E629,$A$9:$A$54,0),0),"N/A")</f>
        <v>N/A</v>
      </c>
      <c r="P629" s="151" t="str" cm="1">
        <f t="array" ref="P629">IFERROR(INDEX($F$9:$F$54,MATCH($E629,$A$9:$A$54,0),0),"N/A")</f>
        <v>N/A</v>
      </c>
      <c r="Q629" s="152" t="str">
        <f t="shared" si="81"/>
        <v>N/A</v>
      </c>
      <c r="R629" s="153" t="str">
        <f t="shared" si="82"/>
        <v>N/A</v>
      </c>
      <c r="S629" s="147" t="str" cm="1">
        <f t="array" ref="S629">IFERROR(INDEX($G$9:$G$54,MATCH($E629,$A$9:$A$54,0),0),"N/A")</f>
        <v>N/A</v>
      </c>
      <c r="T629" s="151" t="str" cm="1">
        <f t="array" ref="T629">IFERROR(INDEX($H$9:$H$54,MATCH($E629,$A$9:$A$54,0),0),"N/A")</f>
        <v>N/A</v>
      </c>
      <c r="U629" s="152" t="str">
        <f t="shared" si="75"/>
        <v>N/A</v>
      </c>
      <c r="V629" s="153" t="str">
        <f t="shared" si="76"/>
        <v>N/A</v>
      </c>
      <c r="W629" s="147" t="str" cm="1">
        <f t="array" ref="W629">IFERROR(INDEX($I$9:$I$54,MATCH($E629,$A$9:$A$54,0),0),"N/A")</f>
        <v>N/A</v>
      </c>
      <c r="X629" s="147" t="str" cm="1">
        <f t="array" ref="X629">IFERROR(INDEX($J$9:$J$54,MATCH($E629,$A$9:$A$54,0),0),"N/A")</f>
        <v>N/A</v>
      </c>
      <c r="Y629" s="152" t="str">
        <f t="shared" si="77"/>
        <v>N/A</v>
      </c>
      <c r="Z629" s="153" t="str">
        <f t="shared" si="78"/>
        <v>N/A</v>
      </c>
      <c r="AA629" s="70" t="str">
        <f>IFERROR(VLOOKUP('Input 1 - Schedule 1'!N576,'Input 1 - Schedule 1'!$I$7:$L$1009,4,FALSE),"")</f>
        <v/>
      </c>
      <c r="AB629" s="70"/>
      <c r="AS629" s="84" t="s">
        <v>20</v>
      </c>
    </row>
    <row r="630" spans="1:45" x14ac:dyDescent="0.3">
      <c r="A630" s="93">
        <f t="shared" si="83"/>
        <v>568</v>
      </c>
      <c r="B630" s="145">
        <f>'Input 2 - Inventory'!C575</f>
        <v>0</v>
      </c>
      <c r="C630" s="146">
        <f>'Input 1 - Schedule 1'!G577</f>
        <v>0</v>
      </c>
      <c r="D630" s="146" t="str">
        <f>IF(OR(LEFT(E630,5)= "Asset",LEFT(E630,5)="Other"),"N/A",'Input 1 - Schedule 1'!G577 &amp; " (Ins/Bank)")</f>
        <v>0 (Ins/Bank)</v>
      </c>
      <c r="E630" s="147">
        <f>'Input 2 - Inventory'!F575</f>
        <v>0</v>
      </c>
      <c r="F630" s="148" t="str">
        <f>'Input 2 - Inventory'!W575</f>
        <v/>
      </c>
      <c r="G630" s="148">
        <f>'Input 2 - Inventory'!R575</f>
        <v>0</v>
      </c>
      <c r="H630" s="148">
        <f>'Input 2 - Inventory'!AH575</f>
        <v>0</v>
      </c>
      <c r="I630" s="149">
        <f>'Input 2 - Inventory'!L575</f>
        <v>0</v>
      </c>
      <c r="J630" s="150">
        <f>'Input 2 - Inventory'!AB575</f>
        <v>0</v>
      </c>
      <c r="K630" s="147" t="str" cm="1">
        <f t="array" ref="K630">IFERROR(INDEX($C$9:$C$54,MATCH($E630,$A$9:$A$54,0),0),"N/A")</f>
        <v>N/A</v>
      </c>
      <c r="L630" s="151" t="str" cm="1">
        <f t="array" ref="L630">IFERROR(INDEX($D$9:$D$54,MATCH($E630,$A$9:$A$54,0),0),"N/A")</f>
        <v>N/A</v>
      </c>
      <c r="M630" s="152" t="str">
        <f t="shared" si="79"/>
        <v>N/A</v>
      </c>
      <c r="N630" s="153" t="str">
        <f t="shared" si="80"/>
        <v>N/A</v>
      </c>
      <c r="O630" s="147" t="str" cm="1">
        <f t="array" ref="O630">IFERROR(INDEX($E$9:$E$54,MATCH($E630,$A$9:$A$54,0),0),"N/A")</f>
        <v>N/A</v>
      </c>
      <c r="P630" s="151" t="str" cm="1">
        <f t="array" ref="P630">IFERROR(INDEX($F$9:$F$54,MATCH($E630,$A$9:$A$54,0),0),"N/A")</f>
        <v>N/A</v>
      </c>
      <c r="Q630" s="152" t="str">
        <f t="shared" si="81"/>
        <v>N/A</v>
      </c>
      <c r="R630" s="153" t="str">
        <f t="shared" si="82"/>
        <v>N/A</v>
      </c>
      <c r="S630" s="147" t="str" cm="1">
        <f t="array" ref="S630">IFERROR(INDEX($G$9:$G$54,MATCH($E630,$A$9:$A$54,0),0),"N/A")</f>
        <v>N/A</v>
      </c>
      <c r="T630" s="151" t="str" cm="1">
        <f t="array" ref="T630">IFERROR(INDEX($H$9:$H$54,MATCH($E630,$A$9:$A$54,0),0),"N/A")</f>
        <v>N/A</v>
      </c>
      <c r="U630" s="152" t="str">
        <f t="shared" si="75"/>
        <v>N/A</v>
      </c>
      <c r="V630" s="153" t="str">
        <f t="shared" si="76"/>
        <v>N/A</v>
      </c>
      <c r="W630" s="147" t="str" cm="1">
        <f t="array" ref="W630">IFERROR(INDEX($I$9:$I$54,MATCH($E630,$A$9:$A$54,0),0),"N/A")</f>
        <v>N/A</v>
      </c>
      <c r="X630" s="147" t="str" cm="1">
        <f t="array" ref="X630">IFERROR(INDEX($J$9:$J$54,MATCH($E630,$A$9:$A$54,0),0),"N/A")</f>
        <v>N/A</v>
      </c>
      <c r="Y630" s="152" t="str">
        <f t="shared" si="77"/>
        <v>N/A</v>
      </c>
      <c r="Z630" s="153" t="str">
        <f t="shared" si="78"/>
        <v>N/A</v>
      </c>
      <c r="AA630" s="70" t="str">
        <f>IFERROR(VLOOKUP('Input 1 - Schedule 1'!N577,'Input 1 - Schedule 1'!$I$7:$L$1009,4,FALSE),"")</f>
        <v/>
      </c>
      <c r="AB630" s="70"/>
      <c r="AS630" s="84" t="s">
        <v>20</v>
      </c>
    </row>
    <row r="631" spans="1:45" x14ac:dyDescent="0.3">
      <c r="A631" s="93">
        <f t="shared" si="83"/>
        <v>569</v>
      </c>
      <c r="B631" s="145">
        <f>'Input 2 - Inventory'!C576</f>
        <v>0</v>
      </c>
      <c r="C631" s="146">
        <f>'Input 1 - Schedule 1'!G578</f>
        <v>0</v>
      </c>
      <c r="D631" s="146" t="str">
        <f>IF(OR(LEFT(E631,5)= "Asset",LEFT(E631,5)="Other"),"N/A",'Input 1 - Schedule 1'!G578 &amp; " (Ins/Bank)")</f>
        <v>0 (Ins/Bank)</v>
      </c>
      <c r="E631" s="147">
        <f>'Input 2 - Inventory'!F576</f>
        <v>0</v>
      </c>
      <c r="F631" s="148" t="str">
        <f>'Input 2 - Inventory'!W576</f>
        <v/>
      </c>
      <c r="G631" s="148">
        <f>'Input 2 - Inventory'!R576</f>
        <v>0</v>
      </c>
      <c r="H631" s="148">
        <f>'Input 2 - Inventory'!AH576</f>
        <v>0</v>
      </c>
      <c r="I631" s="149">
        <f>'Input 2 - Inventory'!L576</f>
        <v>0</v>
      </c>
      <c r="J631" s="150">
        <f>'Input 2 - Inventory'!AB576</f>
        <v>0</v>
      </c>
      <c r="K631" s="147" t="str" cm="1">
        <f t="array" ref="K631">IFERROR(INDEX($C$9:$C$54,MATCH($E631,$A$9:$A$54,0),0),"N/A")</f>
        <v>N/A</v>
      </c>
      <c r="L631" s="151" t="str" cm="1">
        <f t="array" ref="L631">IFERROR(INDEX($D$9:$D$54,MATCH($E631,$A$9:$A$54,0),0),"N/A")</f>
        <v>N/A</v>
      </c>
      <c r="M631" s="152" t="str">
        <f t="shared" si="79"/>
        <v>N/A</v>
      </c>
      <c r="N631" s="153" t="str">
        <f t="shared" si="80"/>
        <v>N/A</v>
      </c>
      <c r="O631" s="147" t="str" cm="1">
        <f t="array" ref="O631">IFERROR(INDEX($E$9:$E$54,MATCH($E631,$A$9:$A$54,0),0),"N/A")</f>
        <v>N/A</v>
      </c>
      <c r="P631" s="151" t="str" cm="1">
        <f t="array" ref="P631">IFERROR(INDEX($F$9:$F$54,MATCH($E631,$A$9:$A$54,0),0),"N/A")</f>
        <v>N/A</v>
      </c>
      <c r="Q631" s="152" t="str">
        <f t="shared" si="81"/>
        <v>N/A</v>
      </c>
      <c r="R631" s="153" t="str">
        <f t="shared" si="82"/>
        <v>N/A</v>
      </c>
      <c r="S631" s="147" t="str" cm="1">
        <f t="array" ref="S631">IFERROR(INDEX($G$9:$G$54,MATCH($E631,$A$9:$A$54,0),0),"N/A")</f>
        <v>N/A</v>
      </c>
      <c r="T631" s="151" t="str" cm="1">
        <f t="array" ref="T631">IFERROR(INDEX($H$9:$H$54,MATCH($E631,$A$9:$A$54,0),0),"N/A")</f>
        <v>N/A</v>
      </c>
      <c r="U631" s="152" t="str">
        <f t="shared" si="75"/>
        <v>N/A</v>
      </c>
      <c r="V631" s="153" t="str">
        <f t="shared" si="76"/>
        <v>N/A</v>
      </c>
      <c r="W631" s="147" t="str" cm="1">
        <f t="array" ref="W631">IFERROR(INDEX($I$9:$I$54,MATCH($E631,$A$9:$A$54,0),0),"N/A")</f>
        <v>N/A</v>
      </c>
      <c r="X631" s="147" t="str" cm="1">
        <f t="array" ref="X631">IFERROR(INDEX($J$9:$J$54,MATCH($E631,$A$9:$A$54,0),0),"N/A")</f>
        <v>N/A</v>
      </c>
      <c r="Y631" s="152" t="str">
        <f t="shared" si="77"/>
        <v>N/A</v>
      </c>
      <c r="Z631" s="153" t="str">
        <f t="shared" si="78"/>
        <v>N/A</v>
      </c>
      <c r="AA631" s="70" t="str">
        <f>IFERROR(VLOOKUP('Input 1 - Schedule 1'!N578,'Input 1 - Schedule 1'!$I$7:$L$1009,4,FALSE),"")</f>
        <v/>
      </c>
      <c r="AB631" s="70"/>
      <c r="AS631" s="84" t="s">
        <v>20</v>
      </c>
    </row>
    <row r="632" spans="1:45" x14ac:dyDescent="0.3">
      <c r="A632" s="93">
        <f t="shared" si="83"/>
        <v>570</v>
      </c>
      <c r="B632" s="145">
        <f>'Input 2 - Inventory'!C577</f>
        <v>0</v>
      </c>
      <c r="C632" s="146">
        <f>'Input 1 - Schedule 1'!G579</f>
        <v>0</v>
      </c>
      <c r="D632" s="146" t="str">
        <f>IF(OR(LEFT(E632,5)= "Asset",LEFT(E632,5)="Other"),"N/A",'Input 1 - Schedule 1'!G579 &amp; " (Ins/Bank)")</f>
        <v>0 (Ins/Bank)</v>
      </c>
      <c r="E632" s="147">
        <f>'Input 2 - Inventory'!F577</f>
        <v>0</v>
      </c>
      <c r="F632" s="148" t="str">
        <f>'Input 2 - Inventory'!W577</f>
        <v/>
      </c>
      <c r="G632" s="148">
        <f>'Input 2 - Inventory'!R577</f>
        <v>0</v>
      </c>
      <c r="H632" s="148">
        <f>'Input 2 - Inventory'!AH577</f>
        <v>0</v>
      </c>
      <c r="I632" s="149">
        <f>'Input 2 - Inventory'!L577</f>
        <v>0</v>
      </c>
      <c r="J632" s="150">
        <f>'Input 2 - Inventory'!AB577</f>
        <v>0</v>
      </c>
      <c r="K632" s="147" t="str" cm="1">
        <f t="array" ref="K632">IFERROR(INDEX($C$9:$C$54,MATCH($E632,$A$9:$A$54,0),0),"N/A")</f>
        <v>N/A</v>
      </c>
      <c r="L632" s="151" t="str" cm="1">
        <f t="array" ref="L632">IFERROR(INDEX($D$9:$D$54,MATCH($E632,$A$9:$A$54,0),0),"N/A")</f>
        <v>N/A</v>
      </c>
      <c r="M632" s="152" t="str">
        <f t="shared" si="79"/>
        <v>N/A</v>
      </c>
      <c r="N632" s="153" t="str">
        <f t="shared" si="80"/>
        <v>N/A</v>
      </c>
      <c r="O632" s="147" t="str" cm="1">
        <f t="array" ref="O632">IFERROR(INDEX($E$9:$E$54,MATCH($E632,$A$9:$A$54,0),0),"N/A")</f>
        <v>N/A</v>
      </c>
      <c r="P632" s="151" t="str" cm="1">
        <f t="array" ref="P632">IFERROR(INDEX($F$9:$F$54,MATCH($E632,$A$9:$A$54,0),0),"N/A")</f>
        <v>N/A</v>
      </c>
      <c r="Q632" s="152" t="str">
        <f t="shared" si="81"/>
        <v>N/A</v>
      </c>
      <c r="R632" s="153" t="str">
        <f t="shared" si="82"/>
        <v>N/A</v>
      </c>
      <c r="S632" s="147" t="str" cm="1">
        <f t="array" ref="S632">IFERROR(INDEX($G$9:$G$54,MATCH($E632,$A$9:$A$54,0),0),"N/A")</f>
        <v>N/A</v>
      </c>
      <c r="T632" s="151" t="str" cm="1">
        <f t="array" ref="T632">IFERROR(INDEX($H$9:$H$54,MATCH($E632,$A$9:$A$54,0),0),"N/A")</f>
        <v>N/A</v>
      </c>
      <c r="U632" s="152" t="str">
        <f t="shared" si="75"/>
        <v>N/A</v>
      </c>
      <c r="V632" s="153" t="str">
        <f t="shared" si="76"/>
        <v>N/A</v>
      </c>
      <c r="W632" s="147" t="str" cm="1">
        <f t="array" ref="W632">IFERROR(INDEX($I$9:$I$54,MATCH($E632,$A$9:$A$54,0),0),"N/A")</f>
        <v>N/A</v>
      </c>
      <c r="X632" s="147" t="str" cm="1">
        <f t="array" ref="X632">IFERROR(INDEX($J$9:$J$54,MATCH($E632,$A$9:$A$54,0),0),"N/A")</f>
        <v>N/A</v>
      </c>
      <c r="Y632" s="152" t="str">
        <f t="shared" si="77"/>
        <v>N/A</v>
      </c>
      <c r="Z632" s="153" t="str">
        <f t="shared" si="78"/>
        <v>N/A</v>
      </c>
      <c r="AA632" s="70" t="str">
        <f>IFERROR(VLOOKUP('Input 1 - Schedule 1'!N579,'Input 1 - Schedule 1'!$I$7:$L$1009,4,FALSE),"")</f>
        <v/>
      </c>
      <c r="AB632" s="70"/>
      <c r="AS632" s="84" t="s">
        <v>20</v>
      </c>
    </row>
    <row r="633" spans="1:45" x14ac:dyDescent="0.3">
      <c r="A633" s="93">
        <f t="shared" si="83"/>
        <v>571</v>
      </c>
      <c r="B633" s="145">
        <f>'Input 2 - Inventory'!C578</f>
        <v>0</v>
      </c>
      <c r="C633" s="146">
        <f>'Input 1 - Schedule 1'!G580</f>
        <v>0</v>
      </c>
      <c r="D633" s="146" t="str">
        <f>IF(OR(LEFT(E633,5)= "Asset",LEFT(E633,5)="Other"),"N/A",'Input 1 - Schedule 1'!G580 &amp; " (Ins/Bank)")</f>
        <v>0 (Ins/Bank)</v>
      </c>
      <c r="E633" s="147">
        <f>'Input 2 - Inventory'!F578</f>
        <v>0</v>
      </c>
      <c r="F633" s="148" t="str">
        <f>'Input 2 - Inventory'!W578</f>
        <v/>
      </c>
      <c r="G633" s="148">
        <f>'Input 2 - Inventory'!R578</f>
        <v>0</v>
      </c>
      <c r="H633" s="148">
        <f>'Input 2 - Inventory'!AH578</f>
        <v>0</v>
      </c>
      <c r="I633" s="149">
        <f>'Input 2 - Inventory'!L578</f>
        <v>0</v>
      </c>
      <c r="J633" s="150">
        <f>'Input 2 - Inventory'!AB578</f>
        <v>0</v>
      </c>
      <c r="K633" s="147" t="str" cm="1">
        <f t="array" ref="K633">IFERROR(INDEX($C$9:$C$54,MATCH($E633,$A$9:$A$54,0),0),"N/A")</f>
        <v>N/A</v>
      </c>
      <c r="L633" s="151" t="str" cm="1">
        <f t="array" ref="L633">IFERROR(INDEX($D$9:$D$54,MATCH($E633,$A$9:$A$54,0),0),"N/A")</f>
        <v>N/A</v>
      </c>
      <c r="M633" s="152" t="str">
        <f t="shared" si="79"/>
        <v>N/A</v>
      </c>
      <c r="N633" s="153" t="str">
        <f t="shared" si="80"/>
        <v>N/A</v>
      </c>
      <c r="O633" s="147" t="str" cm="1">
        <f t="array" ref="O633">IFERROR(INDEX($E$9:$E$54,MATCH($E633,$A$9:$A$54,0),0),"N/A")</f>
        <v>N/A</v>
      </c>
      <c r="P633" s="151" t="str" cm="1">
        <f t="array" ref="P633">IFERROR(INDEX($F$9:$F$54,MATCH($E633,$A$9:$A$54,0),0),"N/A")</f>
        <v>N/A</v>
      </c>
      <c r="Q633" s="152" t="str">
        <f t="shared" si="81"/>
        <v>N/A</v>
      </c>
      <c r="R633" s="153" t="str">
        <f t="shared" si="82"/>
        <v>N/A</v>
      </c>
      <c r="S633" s="147" t="str" cm="1">
        <f t="array" ref="S633">IFERROR(INDEX($G$9:$G$54,MATCH($E633,$A$9:$A$54,0),0),"N/A")</f>
        <v>N/A</v>
      </c>
      <c r="T633" s="151" t="str" cm="1">
        <f t="array" ref="T633">IFERROR(INDEX($H$9:$H$54,MATCH($E633,$A$9:$A$54,0),0),"N/A")</f>
        <v>N/A</v>
      </c>
      <c r="U633" s="152" t="str">
        <f t="shared" si="75"/>
        <v>N/A</v>
      </c>
      <c r="V633" s="153" t="str">
        <f t="shared" si="76"/>
        <v>N/A</v>
      </c>
      <c r="W633" s="147" t="str" cm="1">
        <f t="array" ref="W633">IFERROR(INDEX($I$9:$I$54,MATCH($E633,$A$9:$A$54,0),0),"N/A")</f>
        <v>N/A</v>
      </c>
      <c r="X633" s="147" t="str" cm="1">
        <f t="array" ref="X633">IFERROR(INDEX($J$9:$J$54,MATCH($E633,$A$9:$A$54,0),0),"N/A")</f>
        <v>N/A</v>
      </c>
      <c r="Y633" s="152" t="str">
        <f t="shared" si="77"/>
        <v>N/A</v>
      </c>
      <c r="Z633" s="153" t="str">
        <f t="shared" si="78"/>
        <v>N/A</v>
      </c>
      <c r="AA633" s="70" t="str">
        <f>IFERROR(VLOOKUP('Input 1 - Schedule 1'!N580,'Input 1 - Schedule 1'!$I$7:$L$1009,4,FALSE),"")</f>
        <v/>
      </c>
      <c r="AB633" s="70"/>
      <c r="AS633" s="84" t="s">
        <v>20</v>
      </c>
    </row>
    <row r="634" spans="1:45" x14ac:dyDescent="0.3">
      <c r="A634" s="93">
        <f t="shared" si="83"/>
        <v>572</v>
      </c>
      <c r="B634" s="145">
        <f>'Input 2 - Inventory'!C579</f>
        <v>0</v>
      </c>
      <c r="C634" s="146">
        <f>'Input 1 - Schedule 1'!G581</f>
        <v>0</v>
      </c>
      <c r="D634" s="146" t="str">
        <f>IF(OR(LEFT(E634,5)= "Asset",LEFT(E634,5)="Other"),"N/A",'Input 1 - Schedule 1'!G581 &amp; " (Ins/Bank)")</f>
        <v>0 (Ins/Bank)</v>
      </c>
      <c r="E634" s="147">
        <f>'Input 2 - Inventory'!F579</f>
        <v>0</v>
      </c>
      <c r="F634" s="148" t="str">
        <f>'Input 2 - Inventory'!W579</f>
        <v/>
      </c>
      <c r="G634" s="148">
        <f>'Input 2 - Inventory'!R579</f>
        <v>0</v>
      </c>
      <c r="H634" s="148">
        <f>'Input 2 - Inventory'!AH579</f>
        <v>0</v>
      </c>
      <c r="I634" s="149">
        <f>'Input 2 - Inventory'!L579</f>
        <v>0</v>
      </c>
      <c r="J634" s="150">
        <f>'Input 2 - Inventory'!AB579</f>
        <v>0</v>
      </c>
      <c r="K634" s="147" t="str" cm="1">
        <f t="array" ref="K634">IFERROR(INDEX($C$9:$C$54,MATCH($E634,$A$9:$A$54,0),0),"N/A")</f>
        <v>N/A</v>
      </c>
      <c r="L634" s="151" t="str" cm="1">
        <f t="array" ref="L634">IFERROR(INDEX($D$9:$D$54,MATCH($E634,$A$9:$A$54,0),0),"N/A")</f>
        <v>N/A</v>
      </c>
      <c r="M634" s="152" t="str">
        <f t="shared" si="79"/>
        <v>N/A</v>
      </c>
      <c r="N634" s="153" t="str">
        <f t="shared" si="80"/>
        <v>N/A</v>
      </c>
      <c r="O634" s="147" t="str" cm="1">
        <f t="array" ref="O634">IFERROR(INDEX($E$9:$E$54,MATCH($E634,$A$9:$A$54,0),0),"N/A")</f>
        <v>N/A</v>
      </c>
      <c r="P634" s="151" t="str" cm="1">
        <f t="array" ref="P634">IFERROR(INDEX($F$9:$F$54,MATCH($E634,$A$9:$A$54,0),0),"N/A")</f>
        <v>N/A</v>
      </c>
      <c r="Q634" s="152" t="str">
        <f t="shared" si="81"/>
        <v>N/A</v>
      </c>
      <c r="R634" s="153" t="str">
        <f t="shared" si="82"/>
        <v>N/A</v>
      </c>
      <c r="S634" s="147" t="str" cm="1">
        <f t="array" ref="S634">IFERROR(INDEX($G$9:$G$54,MATCH($E634,$A$9:$A$54,0),0),"N/A")</f>
        <v>N/A</v>
      </c>
      <c r="T634" s="151" t="str" cm="1">
        <f t="array" ref="T634">IFERROR(INDEX($H$9:$H$54,MATCH($E634,$A$9:$A$54,0),0),"N/A")</f>
        <v>N/A</v>
      </c>
      <c r="U634" s="152" t="str">
        <f t="shared" si="75"/>
        <v>N/A</v>
      </c>
      <c r="V634" s="153" t="str">
        <f t="shared" si="76"/>
        <v>N/A</v>
      </c>
      <c r="W634" s="147" t="str" cm="1">
        <f t="array" ref="W634">IFERROR(INDEX($I$9:$I$54,MATCH($E634,$A$9:$A$54,0),0),"N/A")</f>
        <v>N/A</v>
      </c>
      <c r="X634" s="147" t="str" cm="1">
        <f t="array" ref="X634">IFERROR(INDEX($J$9:$J$54,MATCH($E634,$A$9:$A$54,0),0),"N/A")</f>
        <v>N/A</v>
      </c>
      <c r="Y634" s="152" t="str">
        <f t="shared" si="77"/>
        <v>N/A</v>
      </c>
      <c r="Z634" s="153" t="str">
        <f t="shared" si="78"/>
        <v>N/A</v>
      </c>
      <c r="AA634" s="70" t="str">
        <f>IFERROR(VLOOKUP('Input 1 - Schedule 1'!N581,'Input 1 - Schedule 1'!$I$7:$L$1009,4,FALSE),"")</f>
        <v/>
      </c>
      <c r="AB634" s="70"/>
      <c r="AS634" s="84" t="s">
        <v>20</v>
      </c>
    </row>
    <row r="635" spans="1:45" x14ac:dyDescent="0.3">
      <c r="A635" s="93">
        <f t="shared" si="83"/>
        <v>573</v>
      </c>
      <c r="B635" s="145">
        <f>'Input 2 - Inventory'!C580</f>
        <v>0</v>
      </c>
      <c r="C635" s="146">
        <f>'Input 1 - Schedule 1'!G582</f>
        <v>0</v>
      </c>
      <c r="D635" s="146" t="str">
        <f>IF(OR(LEFT(E635,5)= "Asset",LEFT(E635,5)="Other"),"N/A",'Input 1 - Schedule 1'!G582 &amp; " (Ins/Bank)")</f>
        <v>0 (Ins/Bank)</v>
      </c>
      <c r="E635" s="147">
        <f>'Input 2 - Inventory'!F580</f>
        <v>0</v>
      </c>
      <c r="F635" s="148" t="str">
        <f>'Input 2 - Inventory'!W580</f>
        <v/>
      </c>
      <c r="G635" s="148">
        <f>'Input 2 - Inventory'!R580</f>
        <v>0</v>
      </c>
      <c r="H635" s="148">
        <f>'Input 2 - Inventory'!AH580</f>
        <v>0</v>
      </c>
      <c r="I635" s="149">
        <f>'Input 2 - Inventory'!L580</f>
        <v>0</v>
      </c>
      <c r="J635" s="150">
        <f>'Input 2 - Inventory'!AB580</f>
        <v>0</v>
      </c>
      <c r="K635" s="147" t="str" cm="1">
        <f t="array" ref="K635">IFERROR(INDEX($C$9:$C$54,MATCH($E635,$A$9:$A$54,0),0),"N/A")</f>
        <v>N/A</v>
      </c>
      <c r="L635" s="151" t="str" cm="1">
        <f t="array" ref="L635">IFERROR(INDEX($D$9:$D$54,MATCH($E635,$A$9:$A$54,0),0),"N/A")</f>
        <v>N/A</v>
      </c>
      <c r="M635" s="152" t="str">
        <f t="shared" si="79"/>
        <v>N/A</v>
      </c>
      <c r="N635" s="153" t="str">
        <f t="shared" si="80"/>
        <v>N/A</v>
      </c>
      <c r="O635" s="147" t="str" cm="1">
        <f t="array" ref="O635">IFERROR(INDEX($E$9:$E$54,MATCH($E635,$A$9:$A$54,0),0),"N/A")</f>
        <v>N/A</v>
      </c>
      <c r="P635" s="151" t="str" cm="1">
        <f t="array" ref="P635">IFERROR(INDEX($F$9:$F$54,MATCH($E635,$A$9:$A$54,0),0),"N/A")</f>
        <v>N/A</v>
      </c>
      <c r="Q635" s="152" t="str">
        <f t="shared" si="81"/>
        <v>N/A</v>
      </c>
      <c r="R635" s="153" t="str">
        <f t="shared" si="82"/>
        <v>N/A</v>
      </c>
      <c r="S635" s="147" t="str" cm="1">
        <f t="array" ref="S635">IFERROR(INDEX($G$9:$G$54,MATCH($E635,$A$9:$A$54,0),0),"N/A")</f>
        <v>N/A</v>
      </c>
      <c r="T635" s="151" t="str" cm="1">
        <f t="array" ref="T635">IFERROR(INDEX($H$9:$H$54,MATCH($E635,$A$9:$A$54,0),0),"N/A")</f>
        <v>N/A</v>
      </c>
      <c r="U635" s="152" t="str">
        <f t="shared" si="75"/>
        <v>N/A</v>
      </c>
      <c r="V635" s="153" t="str">
        <f t="shared" si="76"/>
        <v>N/A</v>
      </c>
      <c r="W635" s="147" t="str" cm="1">
        <f t="array" ref="W635">IFERROR(INDEX($I$9:$I$54,MATCH($E635,$A$9:$A$54,0),0),"N/A")</f>
        <v>N/A</v>
      </c>
      <c r="X635" s="147" t="str" cm="1">
        <f t="array" ref="X635">IFERROR(INDEX($J$9:$J$54,MATCH($E635,$A$9:$A$54,0),0),"N/A")</f>
        <v>N/A</v>
      </c>
      <c r="Y635" s="152" t="str">
        <f t="shared" si="77"/>
        <v>N/A</v>
      </c>
      <c r="Z635" s="153" t="str">
        <f t="shared" si="78"/>
        <v>N/A</v>
      </c>
      <c r="AA635" s="70" t="str">
        <f>IFERROR(VLOOKUP('Input 1 - Schedule 1'!N582,'Input 1 - Schedule 1'!$I$7:$L$1009,4,FALSE),"")</f>
        <v/>
      </c>
      <c r="AB635" s="70"/>
      <c r="AS635" s="84" t="s">
        <v>20</v>
      </c>
    </row>
    <row r="636" spans="1:45" x14ac:dyDescent="0.3">
      <c r="A636" s="93">
        <f t="shared" si="83"/>
        <v>574</v>
      </c>
      <c r="B636" s="145">
        <f>'Input 2 - Inventory'!C581</f>
        <v>0</v>
      </c>
      <c r="C636" s="146">
        <f>'Input 1 - Schedule 1'!G583</f>
        <v>0</v>
      </c>
      <c r="D636" s="146" t="str">
        <f>IF(OR(LEFT(E636,5)= "Asset",LEFT(E636,5)="Other"),"N/A",'Input 1 - Schedule 1'!G583 &amp; " (Ins/Bank)")</f>
        <v>0 (Ins/Bank)</v>
      </c>
      <c r="E636" s="147">
        <f>'Input 2 - Inventory'!F581</f>
        <v>0</v>
      </c>
      <c r="F636" s="148" t="str">
        <f>'Input 2 - Inventory'!W581</f>
        <v/>
      </c>
      <c r="G636" s="148">
        <f>'Input 2 - Inventory'!R581</f>
        <v>0</v>
      </c>
      <c r="H636" s="148">
        <f>'Input 2 - Inventory'!AH581</f>
        <v>0</v>
      </c>
      <c r="I636" s="149">
        <f>'Input 2 - Inventory'!L581</f>
        <v>0</v>
      </c>
      <c r="J636" s="150">
        <f>'Input 2 - Inventory'!AB581</f>
        <v>0</v>
      </c>
      <c r="K636" s="147" t="str" cm="1">
        <f t="array" ref="K636">IFERROR(INDEX($C$9:$C$54,MATCH($E636,$A$9:$A$54,0),0),"N/A")</f>
        <v>N/A</v>
      </c>
      <c r="L636" s="151" t="str" cm="1">
        <f t="array" ref="L636">IFERROR(INDEX($D$9:$D$54,MATCH($E636,$A$9:$A$54,0),0),"N/A")</f>
        <v>N/A</v>
      </c>
      <c r="M636" s="152" t="str">
        <f t="shared" si="79"/>
        <v>N/A</v>
      </c>
      <c r="N636" s="153" t="str">
        <f t="shared" si="80"/>
        <v>N/A</v>
      </c>
      <c r="O636" s="147" t="str" cm="1">
        <f t="array" ref="O636">IFERROR(INDEX($E$9:$E$54,MATCH($E636,$A$9:$A$54,0),0),"N/A")</f>
        <v>N/A</v>
      </c>
      <c r="P636" s="151" t="str" cm="1">
        <f t="array" ref="P636">IFERROR(INDEX($F$9:$F$54,MATCH($E636,$A$9:$A$54,0),0),"N/A")</f>
        <v>N/A</v>
      </c>
      <c r="Q636" s="152" t="str">
        <f t="shared" si="81"/>
        <v>N/A</v>
      </c>
      <c r="R636" s="153" t="str">
        <f t="shared" si="82"/>
        <v>N/A</v>
      </c>
      <c r="S636" s="147" t="str" cm="1">
        <f t="array" ref="S636">IFERROR(INDEX($G$9:$G$54,MATCH($E636,$A$9:$A$54,0),0),"N/A")</f>
        <v>N/A</v>
      </c>
      <c r="T636" s="151" t="str" cm="1">
        <f t="array" ref="T636">IFERROR(INDEX($H$9:$H$54,MATCH($E636,$A$9:$A$54,0),0),"N/A")</f>
        <v>N/A</v>
      </c>
      <c r="U636" s="152" t="str">
        <f t="shared" si="75"/>
        <v>N/A</v>
      </c>
      <c r="V636" s="153" t="str">
        <f t="shared" si="76"/>
        <v>N/A</v>
      </c>
      <c r="W636" s="147" t="str" cm="1">
        <f t="array" ref="W636">IFERROR(INDEX($I$9:$I$54,MATCH($E636,$A$9:$A$54,0),0),"N/A")</f>
        <v>N/A</v>
      </c>
      <c r="X636" s="147" t="str" cm="1">
        <f t="array" ref="X636">IFERROR(INDEX($J$9:$J$54,MATCH($E636,$A$9:$A$54,0),0),"N/A")</f>
        <v>N/A</v>
      </c>
      <c r="Y636" s="152" t="str">
        <f t="shared" si="77"/>
        <v>N/A</v>
      </c>
      <c r="Z636" s="153" t="str">
        <f t="shared" si="78"/>
        <v>N/A</v>
      </c>
      <c r="AA636" s="70" t="str">
        <f>IFERROR(VLOOKUP('Input 1 - Schedule 1'!N583,'Input 1 - Schedule 1'!$I$7:$L$1009,4,FALSE),"")</f>
        <v/>
      </c>
      <c r="AB636" s="70"/>
      <c r="AS636" s="84" t="s">
        <v>20</v>
      </c>
    </row>
    <row r="637" spans="1:45" x14ac:dyDescent="0.3">
      <c r="A637" s="93">
        <f t="shared" si="83"/>
        <v>575</v>
      </c>
      <c r="B637" s="145">
        <f>'Input 2 - Inventory'!C582</f>
        <v>0</v>
      </c>
      <c r="C637" s="146">
        <f>'Input 1 - Schedule 1'!G584</f>
        <v>0</v>
      </c>
      <c r="D637" s="146" t="str">
        <f>IF(OR(LEFT(E637,5)= "Asset",LEFT(E637,5)="Other"),"N/A",'Input 1 - Schedule 1'!G584 &amp; " (Ins/Bank)")</f>
        <v>0 (Ins/Bank)</v>
      </c>
      <c r="E637" s="147">
        <f>'Input 2 - Inventory'!F582</f>
        <v>0</v>
      </c>
      <c r="F637" s="148" t="str">
        <f>'Input 2 - Inventory'!W582</f>
        <v/>
      </c>
      <c r="G637" s="148">
        <f>'Input 2 - Inventory'!R582</f>
        <v>0</v>
      </c>
      <c r="H637" s="148">
        <f>'Input 2 - Inventory'!AH582</f>
        <v>0</v>
      </c>
      <c r="I637" s="149">
        <f>'Input 2 - Inventory'!L582</f>
        <v>0</v>
      </c>
      <c r="J637" s="150">
        <f>'Input 2 - Inventory'!AB582</f>
        <v>0</v>
      </c>
      <c r="K637" s="147" t="str" cm="1">
        <f t="array" ref="K637">IFERROR(INDEX($C$9:$C$54,MATCH($E637,$A$9:$A$54,0),0),"N/A")</f>
        <v>N/A</v>
      </c>
      <c r="L637" s="151" t="str" cm="1">
        <f t="array" ref="L637">IFERROR(INDEX($D$9:$D$54,MATCH($E637,$A$9:$A$54,0),0),"N/A")</f>
        <v>N/A</v>
      </c>
      <c r="M637" s="152" t="str">
        <f t="shared" si="79"/>
        <v>N/A</v>
      </c>
      <c r="N637" s="153" t="str">
        <f t="shared" si="80"/>
        <v>N/A</v>
      </c>
      <c r="O637" s="147" t="str" cm="1">
        <f t="array" ref="O637">IFERROR(INDEX($E$9:$E$54,MATCH($E637,$A$9:$A$54,0),0),"N/A")</f>
        <v>N/A</v>
      </c>
      <c r="P637" s="151" t="str" cm="1">
        <f t="array" ref="P637">IFERROR(INDEX($F$9:$F$54,MATCH($E637,$A$9:$A$54,0),0),"N/A")</f>
        <v>N/A</v>
      </c>
      <c r="Q637" s="152" t="str">
        <f t="shared" si="81"/>
        <v>N/A</v>
      </c>
      <c r="R637" s="153" t="str">
        <f t="shared" si="82"/>
        <v>N/A</v>
      </c>
      <c r="S637" s="147" t="str" cm="1">
        <f t="array" ref="S637">IFERROR(INDEX($G$9:$G$54,MATCH($E637,$A$9:$A$54,0),0),"N/A")</f>
        <v>N/A</v>
      </c>
      <c r="T637" s="151" t="str" cm="1">
        <f t="array" ref="T637">IFERROR(INDEX($H$9:$H$54,MATCH($E637,$A$9:$A$54,0),0),"N/A")</f>
        <v>N/A</v>
      </c>
      <c r="U637" s="152" t="str">
        <f t="shared" si="75"/>
        <v>N/A</v>
      </c>
      <c r="V637" s="153" t="str">
        <f t="shared" si="76"/>
        <v>N/A</v>
      </c>
      <c r="W637" s="147" t="str" cm="1">
        <f t="array" ref="W637">IFERROR(INDEX($I$9:$I$54,MATCH($E637,$A$9:$A$54,0),0),"N/A")</f>
        <v>N/A</v>
      </c>
      <c r="X637" s="147" t="str" cm="1">
        <f t="array" ref="X637">IFERROR(INDEX($J$9:$J$54,MATCH($E637,$A$9:$A$54,0),0),"N/A")</f>
        <v>N/A</v>
      </c>
      <c r="Y637" s="152" t="str">
        <f t="shared" si="77"/>
        <v>N/A</v>
      </c>
      <c r="Z637" s="153" t="str">
        <f t="shared" si="78"/>
        <v>N/A</v>
      </c>
      <c r="AA637" s="70" t="str">
        <f>IFERROR(VLOOKUP('Input 1 - Schedule 1'!N584,'Input 1 - Schedule 1'!$I$7:$L$1009,4,FALSE),"")</f>
        <v/>
      </c>
      <c r="AB637" s="70"/>
      <c r="AS637" s="84" t="s">
        <v>20</v>
      </c>
    </row>
    <row r="638" spans="1:45" x14ac:dyDescent="0.3">
      <c r="A638" s="93">
        <f t="shared" si="83"/>
        <v>576</v>
      </c>
      <c r="B638" s="145">
        <f>'Input 2 - Inventory'!C583</f>
        <v>0</v>
      </c>
      <c r="C638" s="146">
        <f>'Input 1 - Schedule 1'!G585</f>
        <v>0</v>
      </c>
      <c r="D638" s="146" t="str">
        <f>IF(OR(LEFT(E638,5)= "Asset",LEFT(E638,5)="Other"),"N/A",'Input 1 - Schedule 1'!G585 &amp; " (Ins/Bank)")</f>
        <v>0 (Ins/Bank)</v>
      </c>
      <c r="E638" s="147">
        <f>'Input 2 - Inventory'!F583</f>
        <v>0</v>
      </c>
      <c r="F638" s="148" t="str">
        <f>'Input 2 - Inventory'!W583</f>
        <v/>
      </c>
      <c r="G638" s="148">
        <f>'Input 2 - Inventory'!R583</f>
        <v>0</v>
      </c>
      <c r="H638" s="148">
        <f>'Input 2 - Inventory'!AH583</f>
        <v>0</v>
      </c>
      <c r="I638" s="149">
        <f>'Input 2 - Inventory'!L583</f>
        <v>0</v>
      </c>
      <c r="J638" s="150">
        <f>'Input 2 - Inventory'!AB583</f>
        <v>0</v>
      </c>
      <c r="K638" s="147" t="str" cm="1">
        <f t="array" ref="K638">IFERROR(INDEX($C$9:$C$54,MATCH($E638,$A$9:$A$54,0),0),"N/A")</f>
        <v>N/A</v>
      </c>
      <c r="L638" s="151" t="str" cm="1">
        <f t="array" ref="L638">IFERROR(INDEX($D$9:$D$54,MATCH($E638,$A$9:$A$54,0),0),"N/A")</f>
        <v>N/A</v>
      </c>
      <c r="M638" s="152" t="str">
        <f t="shared" si="79"/>
        <v>N/A</v>
      </c>
      <c r="N638" s="153" t="str">
        <f t="shared" si="80"/>
        <v>N/A</v>
      </c>
      <c r="O638" s="147" t="str" cm="1">
        <f t="array" ref="O638">IFERROR(INDEX($E$9:$E$54,MATCH($E638,$A$9:$A$54,0),0),"N/A")</f>
        <v>N/A</v>
      </c>
      <c r="P638" s="151" t="str" cm="1">
        <f t="array" ref="P638">IFERROR(INDEX($F$9:$F$54,MATCH($E638,$A$9:$A$54,0),0),"N/A")</f>
        <v>N/A</v>
      </c>
      <c r="Q638" s="152" t="str">
        <f t="shared" si="81"/>
        <v>N/A</v>
      </c>
      <c r="R638" s="153" t="str">
        <f t="shared" si="82"/>
        <v>N/A</v>
      </c>
      <c r="S638" s="147" t="str" cm="1">
        <f t="array" ref="S638">IFERROR(INDEX($G$9:$G$54,MATCH($E638,$A$9:$A$54,0),0),"N/A")</f>
        <v>N/A</v>
      </c>
      <c r="T638" s="151" t="str" cm="1">
        <f t="array" ref="T638">IFERROR(INDEX($H$9:$H$54,MATCH($E638,$A$9:$A$54,0),0),"N/A")</f>
        <v>N/A</v>
      </c>
      <c r="U638" s="152" t="str">
        <f t="shared" ref="U638:U701" si="84">IF(T638="N/A","N/A",MAX(0,IF(OR(S638="XS Scalar",S638="Pure Scalar"),$H638*T638,IF(S638="Carrying Value",T638*$G638,$F638*T638))))</f>
        <v>N/A</v>
      </c>
      <c r="V638" s="153" t="str">
        <f t="shared" ref="V638:V701" si="85">IF(T638="N/A","N/A",IF(S638="XS Scalar",$G638-($H638-U638),$G638))</f>
        <v>N/A</v>
      </c>
      <c r="W638" s="147" t="str" cm="1">
        <f t="array" ref="W638">IFERROR(INDEX($I$9:$I$54,MATCH($E638,$A$9:$A$54,0),0),"N/A")</f>
        <v>N/A</v>
      </c>
      <c r="X638" s="147" t="str" cm="1">
        <f t="array" ref="X638">IFERROR(INDEX($J$9:$J$54,MATCH($E638,$A$9:$A$54,0),0),"N/A")</f>
        <v>N/A</v>
      </c>
      <c r="Y638" s="152" t="str">
        <f t="shared" ref="Y638:Y701" si="86">IF(X638="N/A","N/A",MAX(0,IF(OR(W638="XS Scalar",W638="Pure Scalar"),$H638*X638,IF(W638="Carrying Value",X638*$G638,$F638*X638))))</f>
        <v>N/A</v>
      </c>
      <c r="Z638" s="153" t="str">
        <f t="shared" ref="Z638:Z701" si="87">IF(X638="N/A","N/A",IF(W638="XS Scalar",$G638-($H638-Y638),$G638))</f>
        <v>N/A</v>
      </c>
      <c r="AA638" s="70" t="str">
        <f>IFERROR(VLOOKUP('Input 1 - Schedule 1'!N585,'Input 1 - Schedule 1'!$I$7:$L$1009,4,FALSE),"")</f>
        <v/>
      </c>
      <c r="AB638" s="70"/>
      <c r="AS638" s="84" t="s">
        <v>20</v>
      </c>
    </row>
    <row r="639" spans="1:45" x14ac:dyDescent="0.3">
      <c r="A639" s="93">
        <f t="shared" si="83"/>
        <v>577</v>
      </c>
      <c r="B639" s="145">
        <f>'Input 2 - Inventory'!C584</f>
        <v>0</v>
      </c>
      <c r="C639" s="146">
        <f>'Input 1 - Schedule 1'!G586</f>
        <v>0</v>
      </c>
      <c r="D639" s="146" t="str">
        <f>IF(OR(LEFT(E639,5)= "Asset",LEFT(E639,5)="Other"),"N/A",'Input 1 - Schedule 1'!G586 &amp; " (Ins/Bank)")</f>
        <v>0 (Ins/Bank)</v>
      </c>
      <c r="E639" s="147">
        <f>'Input 2 - Inventory'!F584</f>
        <v>0</v>
      </c>
      <c r="F639" s="148" t="str">
        <f>'Input 2 - Inventory'!W584</f>
        <v/>
      </c>
      <c r="G639" s="148">
        <f>'Input 2 - Inventory'!R584</f>
        <v>0</v>
      </c>
      <c r="H639" s="148">
        <f>'Input 2 - Inventory'!AH584</f>
        <v>0</v>
      </c>
      <c r="I639" s="149">
        <f>'Input 2 - Inventory'!L584</f>
        <v>0</v>
      </c>
      <c r="J639" s="150">
        <f>'Input 2 - Inventory'!AB584</f>
        <v>0</v>
      </c>
      <c r="K639" s="147" t="str" cm="1">
        <f t="array" ref="K639">IFERROR(INDEX($C$9:$C$54,MATCH($E639,$A$9:$A$54,0),0),"N/A")</f>
        <v>N/A</v>
      </c>
      <c r="L639" s="151" t="str" cm="1">
        <f t="array" ref="L639">IFERROR(INDEX($D$9:$D$54,MATCH($E639,$A$9:$A$54,0),0),"N/A")</f>
        <v>N/A</v>
      </c>
      <c r="M639" s="152" t="str">
        <f t="shared" si="79"/>
        <v>N/A</v>
      </c>
      <c r="N639" s="153" t="str">
        <f t="shared" si="80"/>
        <v>N/A</v>
      </c>
      <c r="O639" s="147" t="str" cm="1">
        <f t="array" ref="O639">IFERROR(INDEX($E$9:$E$54,MATCH($E639,$A$9:$A$54,0),0),"N/A")</f>
        <v>N/A</v>
      </c>
      <c r="P639" s="151" t="str" cm="1">
        <f t="array" ref="P639">IFERROR(INDEX($F$9:$F$54,MATCH($E639,$A$9:$A$54,0),0),"N/A")</f>
        <v>N/A</v>
      </c>
      <c r="Q639" s="152" t="str">
        <f t="shared" si="81"/>
        <v>N/A</v>
      </c>
      <c r="R639" s="153" t="str">
        <f t="shared" si="82"/>
        <v>N/A</v>
      </c>
      <c r="S639" s="147" t="str" cm="1">
        <f t="array" ref="S639">IFERROR(INDEX($G$9:$G$54,MATCH($E639,$A$9:$A$54,0),0),"N/A")</f>
        <v>N/A</v>
      </c>
      <c r="T639" s="151" t="str" cm="1">
        <f t="array" ref="T639">IFERROR(INDEX($H$9:$H$54,MATCH($E639,$A$9:$A$54,0),0),"N/A")</f>
        <v>N/A</v>
      </c>
      <c r="U639" s="152" t="str">
        <f t="shared" si="84"/>
        <v>N/A</v>
      </c>
      <c r="V639" s="153" t="str">
        <f t="shared" si="85"/>
        <v>N/A</v>
      </c>
      <c r="W639" s="147" t="str" cm="1">
        <f t="array" ref="W639">IFERROR(INDEX($I$9:$I$54,MATCH($E639,$A$9:$A$54,0),0),"N/A")</f>
        <v>N/A</v>
      </c>
      <c r="X639" s="147" t="str" cm="1">
        <f t="array" ref="X639">IFERROR(INDEX($J$9:$J$54,MATCH($E639,$A$9:$A$54,0),0),"N/A")</f>
        <v>N/A</v>
      </c>
      <c r="Y639" s="152" t="str">
        <f t="shared" si="86"/>
        <v>N/A</v>
      </c>
      <c r="Z639" s="153" t="str">
        <f t="shared" si="87"/>
        <v>N/A</v>
      </c>
      <c r="AA639" s="70" t="str">
        <f>IFERROR(VLOOKUP('Input 1 - Schedule 1'!N586,'Input 1 - Schedule 1'!$I$7:$L$1009,4,FALSE),"")</f>
        <v/>
      </c>
      <c r="AB639" s="70"/>
      <c r="AS639" s="84" t="s">
        <v>20</v>
      </c>
    </row>
    <row r="640" spans="1:45" x14ac:dyDescent="0.3">
      <c r="A640" s="93">
        <f t="shared" si="83"/>
        <v>578</v>
      </c>
      <c r="B640" s="145">
        <f>'Input 2 - Inventory'!C585</f>
        <v>0</v>
      </c>
      <c r="C640" s="146">
        <f>'Input 1 - Schedule 1'!G587</f>
        <v>0</v>
      </c>
      <c r="D640" s="146" t="str">
        <f>IF(OR(LEFT(E640,5)= "Asset",LEFT(E640,5)="Other"),"N/A",'Input 1 - Schedule 1'!G587 &amp; " (Ins/Bank)")</f>
        <v>0 (Ins/Bank)</v>
      </c>
      <c r="E640" s="147">
        <f>'Input 2 - Inventory'!F585</f>
        <v>0</v>
      </c>
      <c r="F640" s="148" t="str">
        <f>'Input 2 - Inventory'!W585</f>
        <v/>
      </c>
      <c r="G640" s="148">
        <f>'Input 2 - Inventory'!R585</f>
        <v>0</v>
      </c>
      <c r="H640" s="148">
        <f>'Input 2 - Inventory'!AH585</f>
        <v>0</v>
      </c>
      <c r="I640" s="149">
        <f>'Input 2 - Inventory'!L585</f>
        <v>0</v>
      </c>
      <c r="J640" s="150">
        <f>'Input 2 - Inventory'!AB585</f>
        <v>0</v>
      </c>
      <c r="K640" s="147" t="str" cm="1">
        <f t="array" ref="K640">IFERROR(INDEX($C$9:$C$54,MATCH($E640,$A$9:$A$54,0),0),"N/A")</f>
        <v>N/A</v>
      </c>
      <c r="L640" s="151" t="str" cm="1">
        <f t="array" ref="L640">IFERROR(INDEX($D$9:$D$54,MATCH($E640,$A$9:$A$54,0),0),"N/A")</f>
        <v>N/A</v>
      </c>
      <c r="M640" s="152" t="str">
        <f t="shared" si="79"/>
        <v>N/A</v>
      </c>
      <c r="N640" s="153" t="str">
        <f t="shared" si="80"/>
        <v>N/A</v>
      </c>
      <c r="O640" s="147" t="str" cm="1">
        <f t="array" ref="O640">IFERROR(INDEX($E$9:$E$54,MATCH($E640,$A$9:$A$54,0),0),"N/A")</f>
        <v>N/A</v>
      </c>
      <c r="P640" s="151" t="str" cm="1">
        <f t="array" ref="P640">IFERROR(INDEX($F$9:$F$54,MATCH($E640,$A$9:$A$54,0),0),"N/A")</f>
        <v>N/A</v>
      </c>
      <c r="Q640" s="152" t="str">
        <f t="shared" si="81"/>
        <v>N/A</v>
      </c>
      <c r="R640" s="153" t="str">
        <f t="shared" si="82"/>
        <v>N/A</v>
      </c>
      <c r="S640" s="147" t="str" cm="1">
        <f t="array" ref="S640">IFERROR(INDEX($G$9:$G$54,MATCH($E640,$A$9:$A$54,0),0),"N/A")</f>
        <v>N/A</v>
      </c>
      <c r="T640" s="151" t="str" cm="1">
        <f t="array" ref="T640">IFERROR(INDEX($H$9:$H$54,MATCH($E640,$A$9:$A$54,0),0),"N/A")</f>
        <v>N/A</v>
      </c>
      <c r="U640" s="152" t="str">
        <f t="shared" si="84"/>
        <v>N/A</v>
      </c>
      <c r="V640" s="153" t="str">
        <f t="shared" si="85"/>
        <v>N/A</v>
      </c>
      <c r="W640" s="147" t="str" cm="1">
        <f t="array" ref="W640">IFERROR(INDEX($I$9:$I$54,MATCH($E640,$A$9:$A$54,0),0),"N/A")</f>
        <v>N/A</v>
      </c>
      <c r="X640" s="147" t="str" cm="1">
        <f t="array" ref="X640">IFERROR(INDEX($J$9:$J$54,MATCH($E640,$A$9:$A$54,0),0),"N/A")</f>
        <v>N/A</v>
      </c>
      <c r="Y640" s="152" t="str">
        <f t="shared" si="86"/>
        <v>N/A</v>
      </c>
      <c r="Z640" s="153" t="str">
        <f t="shared" si="87"/>
        <v>N/A</v>
      </c>
      <c r="AA640" s="70" t="str">
        <f>IFERROR(VLOOKUP('Input 1 - Schedule 1'!N587,'Input 1 - Schedule 1'!$I$7:$L$1009,4,FALSE),"")</f>
        <v/>
      </c>
      <c r="AB640" s="70"/>
      <c r="AS640" s="84" t="s">
        <v>20</v>
      </c>
    </row>
    <row r="641" spans="1:45" x14ac:dyDescent="0.3">
      <c r="A641" s="93">
        <f t="shared" si="83"/>
        <v>579</v>
      </c>
      <c r="B641" s="145">
        <f>'Input 2 - Inventory'!C586</f>
        <v>0</v>
      </c>
      <c r="C641" s="146">
        <f>'Input 1 - Schedule 1'!G588</f>
        <v>0</v>
      </c>
      <c r="D641" s="146" t="str">
        <f>IF(OR(LEFT(E641,5)= "Asset",LEFT(E641,5)="Other"),"N/A",'Input 1 - Schedule 1'!G588 &amp; " (Ins/Bank)")</f>
        <v>0 (Ins/Bank)</v>
      </c>
      <c r="E641" s="147">
        <f>'Input 2 - Inventory'!F586</f>
        <v>0</v>
      </c>
      <c r="F641" s="148" t="str">
        <f>'Input 2 - Inventory'!W586</f>
        <v/>
      </c>
      <c r="G641" s="148">
        <f>'Input 2 - Inventory'!R586</f>
        <v>0</v>
      </c>
      <c r="H641" s="148">
        <f>'Input 2 - Inventory'!AH586</f>
        <v>0</v>
      </c>
      <c r="I641" s="149">
        <f>'Input 2 - Inventory'!L586</f>
        <v>0</v>
      </c>
      <c r="J641" s="150">
        <f>'Input 2 - Inventory'!AB586</f>
        <v>0</v>
      </c>
      <c r="K641" s="147" t="str" cm="1">
        <f t="array" ref="K641">IFERROR(INDEX($C$9:$C$54,MATCH($E641,$A$9:$A$54,0),0),"N/A")</f>
        <v>N/A</v>
      </c>
      <c r="L641" s="151" t="str" cm="1">
        <f t="array" ref="L641">IFERROR(INDEX($D$9:$D$54,MATCH($E641,$A$9:$A$54,0),0),"N/A")</f>
        <v>N/A</v>
      </c>
      <c r="M641" s="152" t="str">
        <f t="shared" si="79"/>
        <v>N/A</v>
      </c>
      <c r="N641" s="153" t="str">
        <f t="shared" si="80"/>
        <v>N/A</v>
      </c>
      <c r="O641" s="147" t="str" cm="1">
        <f t="array" ref="O641">IFERROR(INDEX($E$9:$E$54,MATCH($E641,$A$9:$A$54,0),0),"N/A")</f>
        <v>N/A</v>
      </c>
      <c r="P641" s="151" t="str" cm="1">
        <f t="array" ref="P641">IFERROR(INDEX($F$9:$F$54,MATCH($E641,$A$9:$A$54,0),0),"N/A")</f>
        <v>N/A</v>
      </c>
      <c r="Q641" s="152" t="str">
        <f t="shared" si="81"/>
        <v>N/A</v>
      </c>
      <c r="R641" s="153" t="str">
        <f t="shared" si="82"/>
        <v>N/A</v>
      </c>
      <c r="S641" s="147" t="str" cm="1">
        <f t="array" ref="S641">IFERROR(INDEX($G$9:$G$54,MATCH($E641,$A$9:$A$54,0),0),"N/A")</f>
        <v>N/A</v>
      </c>
      <c r="T641" s="151" t="str" cm="1">
        <f t="array" ref="T641">IFERROR(INDEX($H$9:$H$54,MATCH($E641,$A$9:$A$54,0),0),"N/A")</f>
        <v>N/A</v>
      </c>
      <c r="U641" s="152" t="str">
        <f t="shared" si="84"/>
        <v>N/A</v>
      </c>
      <c r="V641" s="153" t="str">
        <f t="shared" si="85"/>
        <v>N/A</v>
      </c>
      <c r="W641" s="147" t="str" cm="1">
        <f t="array" ref="W641">IFERROR(INDEX($I$9:$I$54,MATCH($E641,$A$9:$A$54,0),0),"N/A")</f>
        <v>N/A</v>
      </c>
      <c r="X641" s="147" t="str" cm="1">
        <f t="array" ref="X641">IFERROR(INDEX($J$9:$J$54,MATCH($E641,$A$9:$A$54,0),0),"N/A")</f>
        <v>N/A</v>
      </c>
      <c r="Y641" s="152" t="str">
        <f t="shared" si="86"/>
        <v>N/A</v>
      </c>
      <c r="Z641" s="153" t="str">
        <f t="shared" si="87"/>
        <v>N/A</v>
      </c>
      <c r="AA641" s="70" t="str">
        <f>IFERROR(VLOOKUP('Input 1 - Schedule 1'!N588,'Input 1 - Schedule 1'!$I$7:$L$1009,4,FALSE),"")</f>
        <v/>
      </c>
      <c r="AB641" s="70"/>
      <c r="AS641" s="84" t="s">
        <v>20</v>
      </c>
    </row>
    <row r="642" spans="1:45" x14ac:dyDescent="0.3">
      <c r="A642" s="93">
        <f t="shared" si="83"/>
        <v>580</v>
      </c>
      <c r="B642" s="145">
        <f>'Input 2 - Inventory'!C587</f>
        <v>0</v>
      </c>
      <c r="C642" s="146">
        <f>'Input 1 - Schedule 1'!G589</f>
        <v>0</v>
      </c>
      <c r="D642" s="146" t="str">
        <f>IF(OR(LEFT(E642,5)= "Asset",LEFT(E642,5)="Other"),"N/A",'Input 1 - Schedule 1'!G589 &amp; " (Ins/Bank)")</f>
        <v>0 (Ins/Bank)</v>
      </c>
      <c r="E642" s="147">
        <f>'Input 2 - Inventory'!F587</f>
        <v>0</v>
      </c>
      <c r="F642" s="148" t="str">
        <f>'Input 2 - Inventory'!W587</f>
        <v/>
      </c>
      <c r="G642" s="148">
        <f>'Input 2 - Inventory'!R587</f>
        <v>0</v>
      </c>
      <c r="H642" s="148">
        <f>'Input 2 - Inventory'!AH587</f>
        <v>0</v>
      </c>
      <c r="I642" s="149">
        <f>'Input 2 - Inventory'!L587</f>
        <v>0</v>
      </c>
      <c r="J642" s="150">
        <f>'Input 2 - Inventory'!AB587</f>
        <v>0</v>
      </c>
      <c r="K642" s="147" t="str" cm="1">
        <f t="array" ref="K642">IFERROR(INDEX($C$9:$C$54,MATCH($E642,$A$9:$A$54,0),0),"N/A")</f>
        <v>N/A</v>
      </c>
      <c r="L642" s="151" t="str" cm="1">
        <f t="array" ref="L642">IFERROR(INDEX($D$9:$D$54,MATCH($E642,$A$9:$A$54,0),0),"N/A")</f>
        <v>N/A</v>
      </c>
      <c r="M642" s="152" t="str">
        <f t="shared" ref="M642:M705" si="88">IF(L642="N/A","N/A",MAX(0,IF(OR(K642="XS Scalar",K642="Pure Scalar"),$H642*L642,IF(K642="Carrying Value",L642*$G642,$F642*L642))))</f>
        <v>N/A</v>
      </c>
      <c r="N642" s="153" t="str">
        <f t="shared" ref="N642:N705" si="89">IF(L642="N/A","N/A",IF(K642="XS Scalar",$G642-($H642-M642),$G642))</f>
        <v>N/A</v>
      </c>
      <c r="O642" s="147" t="str" cm="1">
        <f t="array" ref="O642">IFERROR(INDEX($E$9:$E$54,MATCH($E642,$A$9:$A$54,0),0),"N/A")</f>
        <v>N/A</v>
      </c>
      <c r="P642" s="151" t="str" cm="1">
        <f t="array" ref="P642">IFERROR(INDEX($F$9:$F$54,MATCH($E642,$A$9:$A$54,0),0),"N/A")</f>
        <v>N/A</v>
      </c>
      <c r="Q642" s="152" t="str">
        <f t="shared" ref="Q642:Q705" si="90">IF(P642="N/A","N/A",MAX(0,IF(OR(O642="XS Scalar",O642="Pure Scalar"),$H642*P642,IF(O642="Carrying Value",P642*$G642,$F642*P642))))</f>
        <v>N/A</v>
      </c>
      <c r="R642" s="153" t="str">
        <f t="shared" ref="R642:R705" si="91">IF(P642="N/A","N/A",IF(O642="XS Scalar",$G642-($H642-Q642),$G642))</f>
        <v>N/A</v>
      </c>
      <c r="S642" s="147" t="str" cm="1">
        <f t="array" ref="S642">IFERROR(INDEX($G$9:$G$54,MATCH($E642,$A$9:$A$54,0),0),"N/A")</f>
        <v>N/A</v>
      </c>
      <c r="T642" s="151" t="str" cm="1">
        <f t="array" ref="T642">IFERROR(INDEX($H$9:$H$54,MATCH($E642,$A$9:$A$54,0),0),"N/A")</f>
        <v>N/A</v>
      </c>
      <c r="U642" s="152" t="str">
        <f t="shared" si="84"/>
        <v>N/A</v>
      </c>
      <c r="V642" s="153" t="str">
        <f t="shared" si="85"/>
        <v>N/A</v>
      </c>
      <c r="W642" s="147" t="str" cm="1">
        <f t="array" ref="W642">IFERROR(INDEX($I$9:$I$54,MATCH($E642,$A$9:$A$54,0),0),"N/A")</f>
        <v>N/A</v>
      </c>
      <c r="X642" s="147" t="str" cm="1">
        <f t="array" ref="X642">IFERROR(INDEX($J$9:$J$54,MATCH($E642,$A$9:$A$54,0),0),"N/A")</f>
        <v>N/A</v>
      </c>
      <c r="Y642" s="152" t="str">
        <f t="shared" si="86"/>
        <v>N/A</v>
      </c>
      <c r="Z642" s="153" t="str">
        <f t="shared" si="87"/>
        <v>N/A</v>
      </c>
      <c r="AA642" s="70" t="str">
        <f>IFERROR(VLOOKUP('Input 1 - Schedule 1'!N589,'Input 1 - Schedule 1'!$I$7:$L$1009,4,FALSE),"")</f>
        <v/>
      </c>
      <c r="AB642" s="70"/>
      <c r="AS642" s="84" t="s">
        <v>20</v>
      </c>
    </row>
    <row r="643" spans="1:45" x14ac:dyDescent="0.3">
      <c r="A643" s="93">
        <f t="shared" ref="A643:A706" si="92">A642+1</f>
        <v>581</v>
      </c>
      <c r="B643" s="145">
        <f>'Input 2 - Inventory'!C588</f>
        <v>0</v>
      </c>
      <c r="C643" s="146">
        <f>'Input 1 - Schedule 1'!G590</f>
        <v>0</v>
      </c>
      <c r="D643" s="146" t="str">
        <f>IF(OR(LEFT(E643,5)= "Asset",LEFT(E643,5)="Other"),"N/A",'Input 1 - Schedule 1'!G590 &amp; " (Ins/Bank)")</f>
        <v>0 (Ins/Bank)</v>
      </c>
      <c r="E643" s="147">
        <f>'Input 2 - Inventory'!F588</f>
        <v>0</v>
      </c>
      <c r="F643" s="148" t="str">
        <f>'Input 2 - Inventory'!W588</f>
        <v/>
      </c>
      <c r="G643" s="148">
        <f>'Input 2 - Inventory'!R588</f>
        <v>0</v>
      </c>
      <c r="H643" s="148">
        <f>'Input 2 - Inventory'!AH588</f>
        <v>0</v>
      </c>
      <c r="I643" s="149">
        <f>'Input 2 - Inventory'!L588</f>
        <v>0</v>
      </c>
      <c r="J643" s="150">
        <f>'Input 2 - Inventory'!AB588</f>
        <v>0</v>
      </c>
      <c r="K643" s="147" t="str" cm="1">
        <f t="array" ref="K643">IFERROR(INDEX($C$9:$C$54,MATCH($E643,$A$9:$A$54,0),0),"N/A")</f>
        <v>N/A</v>
      </c>
      <c r="L643" s="151" t="str" cm="1">
        <f t="array" ref="L643">IFERROR(INDEX($D$9:$D$54,MATCH($E643,$A$9:$A$54,0),0),"N/A")</f>
        <v>N/A</v>
      </c>
      <c r="M643" s="152" t="str">
        <f t="shared" si="88"/>
        <v>N/A</v>
      </c>
      <c r="N643" s="153" t="str">
        <f t="shared" si="89"/>
        <v>N/A</v>
      </c>
      <c r="O643" s="147" t="str" cm="1">
        <f t="array" ref="O643">IFERROR(INDEX($E$9:$E$54,MATCH($E643,$A$9:$A$54,0),0),"N/A")</f>
        <v>N/A</v>
      </c>
      <c r="P643" s="151" t="str" cm="1">
        <f t="array" ref="P643">IFERROR(INDEX($F$9:$F$54,MATCH($E643,$A$9:$A$54,0),0),"N/A")</f>
        <v>N/A</v>
      </c>
      <c r="Q643" s="152" t="str">
        <f t="shared" si="90"/>
        <v>N/A</v>
      </c>
      <c r="R643" s="153" t="str">
        <f t="shared" si="91"/>
        <v>N/A</v>
      </c>
      <c r="S643" s="147" t="str" cm="1">
        <f t="array" ref="S643">IFERROR(INDEX($G$9:$G$54,MATCH($E643,$A$9:$A$54,0),0),"N/A")</f>
        <v>N/A</v>
      </c>
      <c r="T643" s="151" t="str" cm="1">
        <f t="array" ref="T643">IFERROR(INDEX($H$9:$H$54,MATCH($E643,$A$9:$A$54,0),0),"N/A")</f>
        <v>N/A</v>
      </c>
      <c r="U643" s="152" t="str">
        <f t="shared" si="84"/>
        <v>N/A</v>
      </c>
      <c r="V643" s="153" t="str">
        <f t="shared" si="85"/>
        <v>N/A</v>
      </c>
      <c r="W643" s="147" t="str" cm="1">
        <f t="array" ref="W643">IFERROR(INDEX($I$9:$I$54,MATCH($E643,$A$9:$A$54,0),0),"N/A")</f>
        <v>N/A</v>
      </c>
      <c r="X643" s="147" t="str" cm="1">
        <f t="array" ref="X643">IFERROR(INDEX($J$9:$J$54,MATCH($E643,$A$9:$A$54,0),0),"N/A")</f>
        <v>N/A</v>
      </c>
      <c r="Y643" s="152" t="str">
        <f t="shared" si="86"/>
        <v>N/A</v>
      </c>
      <c r="Z643" s="153" t="str">
        <f t="shared" si="87"/>
        <v>N/A</v>
      </c>
      <c r="AA643" s="70" t="str">
        <f>IFERROR(VLOOKUP('Input 1 - Schedule 1'!N590,'Input 1 - Schedule 1'!$I$7:$L$1009,4,FALSE),"")</f>
        <v/>
      </c>
      <c r="AB643" s="70"/>
      <c r="AS643" s="84" t="s">
        <v>20</v>
      </c>
    </row>
    <row r="644" spans="1:45" x14ac:dyDescent="0.3">
      <c r="A644" s="93">
        <f t="shared" si="92"/>
        <v>582</v>
      </c>
      <c r="B644" s="145">
        <f>'Input 2 - Inventory'!C589</f>
        <v>0</v>
      </c>
      <c r="C644" s="146">
        <f>'Input 1 - Schedule 1'!G591</f>
        <v>0</v>
      </c>
      <c r="D644" s="146" t="str">
        <f>IF(OR(LEFT(E644,5)= "Asset",LEFT(E644,5)="Other"),"N/A",'Input 1 - Schedule 1'!G591 &amp; " (Ins/Bank)")</f>
        <v>0 (Ins/Bank)</v>
      </c>
      <c r="E644" s="147">
        <f>'Input 2 - Inventory'!F589</f>
        <v>0</v>
      </c>
      <c r="F644" s="148" t="str">
        <f>'Input 2 - Inventory'!W589</f>
        <v/>
      </c>
      <c r="G644" s="148">
        <f>'Input 2 - Inventory'!R589</f>
        <v>0</v>
      </c>
      <c r="H644" s="148">
        <f>'Input 2 - Inventory'!AH589</f>
        <v>0</v>
      </c>
      <c r="I644" s="149">
        <f>'Input 2 - Inventory'!L589</f>
        <v>0</v>
      </c>
      <c r="J644" s="150">
        <f>'Input 2 - Inventory'!AB589</f>
        <v>0</v>
      </c>
      <c r="K644" s="147" t="str" cm="1">
        <f t="array" ref="K644">IFERROR(INDEX($C$9:$C$54,MATCH($E644,$A$9:$A$54,0),0),"N/A")</f>
        <v>N/A</v>
      </c>
      <c r="L644" s="151" t="str" cm="1">
        <f t="array" ref="L644">IFERROR(INDEX($D$9:$D$54,MATCH($E644,$A$9:$A$54,0),0),"N/A")</f>
        <v>N/A</v>
      </c>
      <c r="M644" s="152" t="str">
        <f t="shared" si="88"/>
        <v>N/A</v>
      </c>
      <c r="N644" s="153" t="str">
        <f t="shared" si="89"/>
        <v>N/A</v>
      </c>
      <c r="O644" s="147" t="str" cm="1">
        <f t="array" ref="O644">IFERROR(INDEX($E$9:$E$54,MATCH($E644,$A$9:$A$54,0),0),"N/A")</f>
        <v>N/A</v>
      </c>
      <c r="P644" s="151" t="str" cm="1">
        <f t="array" ref="P644">IFERROR(INDEX($F$9:$F$54,MATCH($E644,$A$9:$A$54,0),0),"N/A")</f>
        <v>N/A</v>
      </c>
      <c r="Q644" s="152" t="str">
        <f t="shared" si="90"/>
        <v>N/A</v>
      </c>
      <c r="R644" s="153" t="str">
        <f t="shared" si="91"/>
        <v>N/A</v>
      </c>
      <c r="S644" s="147" t="str" cm="1">
        <f t="array" ref="S644">IFERROR(INDEX($G$9:$G$54,MATCH($E644,$A$9:$A$54,0),0),"N/A")</f>
        <v>N/A</v>
      </c>
      <c r="T644" s="151" t="str" cm="1">
        <f t="array" ref="T644">IFERROR(INDEX($H$9:$H$54,MATCH($E644,$A$9:$A$54,0),0),"N/A")</f>
        <v>N/A</v>
      </c>
      <c r="U644" s="152" t="str">
        <f t="shared" si="84"/>
        <v>N/A</v>
      </c>
      <c r="V644" s="153" t="str">
        <f t="shared" si="85"/>
        <v>N/A</v>
      </c>
      <c r="W644" s="147" t="str" cm="1">
        <f t="array" ref="W644">IFERROR(INDEX($I$9:$I$54,MATCH($E644,$A$9:$A$54,0),0),"N/A")</f>
        <v>N/A</v>
      </c>
      <c r="X644" s="147" t="str" cm="1">
        <f t="array" ref="X644">IFERROR(INDEX($J$9:$J$54,MATCH($E644,$A$9:$A$54,0),0),"N/A")</f>
        <v>N/A</v>
      </c>
      <c r="Y644" s="152" t="str">
        <f t="shared" si="86"/>
        <v>N/A</v>
      </c>
      <c r="Z644" s="153" t="str">
        <f t="shared" si="87"/>
        <v>N/A</v>
      </c>
      <c r="AA644" s="70" t="str">
        <f>IFERROR(VLOOKUP('Input 1 - Schedule 1'!N591,'Input 1 - Schedule 1'!$I$7:$L$1009,4,FALSE),"")</f>
        <v/>
      </c>
      <c r="AB644" s="70"/>
      <c r="AS644" s="84" t="s">
        <v>20</v>
      </c>
    </row>
    <row r="645" spans="1:45" x14ac:dyDescent="0.3">
      <c r="A645" s="93">
        <f t="shared" si="92"/>
        <v>583</v>
      </c>
      <c r="B645" s="145">
        <f>'Input 2 - Inventory'!C590</f>
        <v>0</v>
      </c>
      <c r="C645" s="146">
        <f>'Input 1 - Schedule 1'!G592</f>
        <v>0</v>
      </c>
      <c r="D645" s="146" t="str">
        <f>IF(OR(LEFT(E645,5)= "Asset",LEFT(E645,5)="Other"),"N/A",'Input 1 - Schedule 1'!G592 &amp; " (Ins/Bank)")</f>
        <v>0 (Ins/Bank)</v>
      </c>
      <c r="E645" s="147">
        <f>'Input 2 - Inventory'!F590</f>
        <v>0</v>
      </c>
      <c r="F645" s="148" t="str">
        <f>'Input 2 - Inventory'!W590</f>
        <v/>
      </c>
      <c r="G645" s="148">
        <f>'Input 2 - Inventory'!R590</f>
        <v>0</v>
      </c>
      <c r="H645" s="148">
        <f>'Input 2 - Inventory'!AH590</f>
        <v>0</v>
      </c>
      <c r="I645" s="149">
        <f>'Input 2 - Inventory'!L590</f>
        <v>0</v>
      </c>
      <c r="J645" s="150">
        <f>'Input 2 - Inventory'!AB590</f>
        <v>0</v>
      </c>
      <c r="K645" s="147" t="str" cm="1">
        <f t="array" ref="K645">IFERROR(INDEX($C$9:$C$54,MATCH($E645,$A$9:$A$54,0),0),"N/A")</f>
        <v>N/A</v>
      </c>
      <c r="L645" s="151" t="str" cm="1">
        <f t="array" ref="L645">IFERROR(INDEX($D$9:$D$54,MATCH($E645,$A$9:$A$54,0),0),"N/A")</f>
        <v>N/A</v>
      </c>
      <c r="M645" s="152" t="str">
        <f t="shared" si="88"/>
        <v>N/A</v>
      </c>
      <c r="N645" s="153" t="str">
        <f t="shared" si="89"/>
        <v>N/A</v>
      </c>
      <c r="O645" s="147" t="str" cm="1">
        <f t="array" ref="O645">IFERROR(INDEX($E$9:$E$54,MATCH($E645,$A$9:$A$54,0),0),"N/A")</f>
        <v>N/A</v>
      </c>
      <c r="P645" s="151" t="str" cm="1">
        <f t="array" ref="P645">IFERROR(INDEX($F$9:$F$54,MATCH($E645,$A$9:$A$54,0),0),"N/A")</f>
        <v>N/A</v>
      </c>
      <c r="Q645" s="152" t="str">
        <f t="shared" si="90"/>
        <v>N/A</v>
      </c>
      <c r="R645" s="153" t="str">
        <f t="shared" si="91"/>
        <v>N/A</v>
      </c>
      <c r="S645" s="147" t="str" cm="1">
        <f t="array" ref="S645">IFERROR(INDEX($G$9:$G$54,MATCH($E645,$A$9:$A$54,0),0),"N/A")</f>
        <v>N/A</v>
      </c>
      <c r="T645" s="151" t="str" cm="1">
        <f t="array" ref="T645">IFERROR(INDEX($H$9:$H$54,MATCH($E645,$A$9:$A$54,0),0),"N/A")</f>
        <v>N/A</v>
      </c>
      <c r="U645" s="152" t="str">
        <f t="shared" si="84"/>
        <v>N/A</v>
      </c>
      <c r="V645" s="153" t="str">
        <f t="shared" si="85"/>
        <v>N/A</v>
      </c>
      <c r="W645" s="147" t="str" cm="1">
        <f t="array" ref="W645">IFERROR(INDEX($I$9:$I$54,MATCH($E645,$A$9:$A$54,0),0),"N/A")</f>
        <v>N/A</v>
      </c>
      <c r="X645" s="147" t="str" cm="1">
        <f t="array" ref="X645">IFERROR(INDEX($J$9:$J$54,MATCH($E645,$A$9:$A$54,0),0),"N/A")</f>
        <v>N/A</v>
      </c>
      <c r="Y645" s="152" t="str">
        <f t="shared" si="86"/>
        <v>N/A</v>
      </c>
      <c r="Z645" s="153" t="str">
        <f t="shared" si="87"/>
        <v>N/A</v>
      </c>
      <c r="AA645" s="70" t="str">
        <f>IFERROR(VLOOKUP('Input 1 - Schedule 1'!N592,'Input 1 - Schedule 1'!$I$7:$L$1009,4,FALSE),"")</f>
        <v/>
      </c>
      <c r="AB645" s="70"/>
      <c r="AS645" s="84" t="s">
        <v>20</v>
      </c>
    </row>
    <row r="646" spans="1:45" x14ac:dyDescent="0.3">
      <c r="A646" s="93">
        <f t="shared" si="92"/>
        <v>584</v>
      </c>
      <c r="B646" s="145">
        <f>'Input 2 - Inventory'!C591</f>
        <v>0</v>
      </c>
      <c r="C646" s="146">
        <f>'Input 1 - Schedule 1'!G593</f>
        <v>0</v>
      </c>
      <c r="D646" s="146" t="str">
        <f>IF(OR(LEFT(E646,5)= "Asset",LEFT(E646,5)="Other"),"N/A",'Input 1 - Schedule 1'!G593 &amp; " (Ins/Bank)")</f>
        <v>0 (Ins/Bank)</v>
      </c>
      <c r="E646" s="147">
        <f>'Input 2 - Inventory'!F591</f>
        <v>0</v>
      </c>
      <c r="F646" s="148" t="str">
        <f>'Input 2 - Inventory'!W591</f>
        <v/>
      </c>
      <c r="G646" s="148">
        <f>'Input 2 - Inventory'!R591</f>
        <v>0</v>
      </c>
      <c r="H646" s="148">
        <f>'Input 2 - Inventory'!AH591</f>
        <v>0</v>
      </c>
      <c r="I646" s="149">
        <f>'Input 2 - Inventory'!L591</f>
        <v>0</v>
      </c>
      <c r="J646" s="150">
        <f>'Input 2 - Inventory'!AB591</f>
        <v>0</v>
      </c>
      <c r="K646" s="147" t="str" cm="1">
        <f t="array" ref="K646">IFERROR(INDEX($C$9:$C$54,MATCH($E646,$A$9:$A$54,0),0),"N/A")</f>
        <v>N/A</v>
      </c>
      <c r="L646" s="151" t="str" cm="1">
        <f t="array" ref="L646">IFERROR(INDEX($D$9:$D$54,MATCH($E646,$A$9:$A$54,0),0),"N/A")</f>
        <v>N/A</v>
      </c>
      <c r="M646" s="152" t="str">
        <f t="shared" si="88"/>
        <v>N/A</v>
      </c>
      <c r="N646" s="153" t="str">
        <f t="shared" si="89"/>
        <v>N/A</v>
      </c>
      <c r="O646" s="147" t="str" cm="1">
        <f t="array" ref="O646">IFERROR(INDEX($E$9:$E$54,MATCH($E646,$A$9:$A$54,0),0),"N/A")</f>
        <v>N/A</v>
      </c>
      <c r="P646" s="151" t="str" cm="1">
        <f t="array" ref="P646">IFERROR(INDEX($F$9:$F$54,MATCH($E646,$A$9:$A$54,0),0),"N/A")</f>
        <v>N/A</v>
      </c>
      <c r="Q646" s="152" t="str">
        <f t="shared" si="90"/>
        <v>N/A</v>
      </c>
      <c r="R646" s="153" t="str">
        <f t="shared" si="91"/>
        <v>N/A</v>
      </c>
      <c r="S646" s="147" t="str" cm="1">
        <f t="array" ref="S646">IFERROR(INDEX($G$9:$G$54,MATCH($E646,$A$9:$A$54,0),0),"N/A")</f>
        <v>N/A</v>
      </c>
      <c r="T646" s="151" t="str" cm="1">
        <f t="array" ref="T646">IFERROR(INDEX($H$9:$H$54,MATCH($E646,$A$9:$A$54,0),0),"N/A")</f>
        <v>N/A</v>
      </c>
      <c r="U646" s="152" t="str">
        <f t="shared" si="84"/>
        <v>N/A</v>
      </c>
      <c r="V646" s="153" t="str">
        <f t="shared" si="85"/>
        <v>N/A</v>
      </c>
      <c r="W646" s="147" t="str" cm="1">
        <f t="array" ref="W646">IFERROR(INDEX($I$9:$I$54,MATCH($E646,$A$9:$A$54,0),0),"N/A")</f>
        <v>N/A</v>
      </c>
      <c r="X646" s="147" t="str" cm="1">
        <f t="array" ref="X646">IFERROR(INDEX($J$9:$J$54,MATCH($E646,$A$9:$A$54,0),0),"N/A")</f>
        <v>N/A</v>
      </c>
      <c r="Y646" s="152" t="str">
        <f t="shared" si="86"/>
        <v>N/A</v>
      </c>
      <c r="Z646" s="153" t="str">
        <f t="shared" si="87"/>
        <v>N/A</v>
      </c>
      <c r="AA646" s="70" t="str">
        <f>IFERROR(VLOOKUP('Input 1 - Schedule 1'!N593,'Input 1 - Schedule 1'!$I$7:$L$1009,4,FALSE),"")</f>
        <v/>
      </c>
      <c r="AB646" s="70"/>
      <c r="AS646" s="84" t="s">
        <v>20</v>
      </c>
    </row>
    <row r="647" spans="1:45" x14ac:dyDescent="0.3">
      <c r="A647" s="93">
        <f t="shared" si="92"/>
        <v>585</v>
      </c>
      <c r="B647" s="145">
        <f>'Input 2 - Inventory'!C592</f>
        <v>0</v>
      </c>
      <c r="C647" s="146">
        <f>'Input 1 - Schedule 1'!G594</f>
        <v>0</v>
      </c>
      <c r="D647" s="146" t="str">
        <f>IF(OR(LEFT(E647,5)= "Asset",LEFT(E647,5)="Other"),"N/A",'Input 1 - Schedule 1'!G594 &amp; " (Ins/Bank)")</f>
        <v>0 (Ins/Bank)</v>
      </c>
      <c r="E647" s="147">
        <f>'Input 2 - Inventory'!F592</f>
        <v>0</v>
      </c>
      <c r="F647" s="148" t="str">
        <f>'Input 2 - Inventory'!W592</f>
        <v/>
      </c>
      <c r="G647" s="148">
        <f>'Input 2 - Inventory'!R592</f>
        <v>0</v>
      </c>
      <c r="H647" s="148">
        <f>'Input 2 - Inventory'!AH592</f>
        <v>0</v>
      </c>
      <c r="I647" s="149">
        <f>'Input 2 - Inventory'!L592</f>
        <v>0</v>
      </c>
      <c r="J647" s="150">
        <f>'Input 2 - Inventory'!AB592</f>
        <v>0</v>
      </c>
      <c r="K647" s="147" t="str" cm="1">
        <f t="array" ref="K647">IFERROR(INDEX($C$9:$C$54,MATCH($E647,$A$9:$A$54,0),0),"N/A")</f>
        <v>N/A</v>
      </c>
      <c r="L647" s="151" t="str" cm="1">
        <f t="array" ref="L647">IFERROR(INDEX($D$9:$D$54,MATCH($E647,$A$9:$A$54,0),0),"N/A")</f>
        <v>N/A</v>
      </c>
      <c r="M647" s="152" t="str">
        <f t="shared" si="88"/>
        <v>N/A</v>
      </c>
      <c r="N647" s="153" t="str">
        <f t="shared" si="89"/>
        <v>N/A</v>
      </c>
      <c r="O647" s="147" t="str" cm="1">
        <f t="array" ref="O647">IFERROR(INDEX($E$9:$E$54,MATCH($E647,$A$9:$A$54,0),0),"N/A")</f>
        <v>N/A</v>
      </c>
      <c r="P647" s="151" t="str" cm="1">
        <f t="array" ref="P647">IFERROR(INDEX($F$9:$F$54,MATCH($E647,$A$9:$A$54,0),0),"N/A")</f>
        <v>N/A</v>
      </c>
      <c r="Q647" s="152" t="str">
        <f t="shared" si="90"/>
        <v>N/A</v>
      </c>
      <c r="R647" s="153" t="str">
        <f t="shared" si="91"/>
        <v>N/A</v>
      </c>
      <c r="S647" s="147" t="str" cm="1">
        <f t="array" ref="S647">IFERROR(INDEX($G$9:$G$54,MATCH($E647,$A$9:$A$54,0),0),"N/A")</f>
        <v>N/A</v>
      </c>
      <c r="T647" s="151" t="str" cm="1">
        <f t="array" ref="T647">IFERROR(INDEX($H$9:$H$54,MATCH($E647,$A$9:$A$54,0),0),"N/A")</f>
        <v>N/A</v>
      </c>
      <c r="U647" s="152" t="str">
        <f t="shared" si="84"/>
        <v>N/A</v>
      </c>
      <c r="V647" s="153" t="str">
        <f t="shared" si="85"/>
        <v>N/A</v>
      </c>
      <c r="W647" s="147" t="str" cm="1">
        <f t="array" ref="W647">IFERROR(INDEX($I$9:$I$54,MATCH($E647,$A$9:$A$54,0),0),"N/A")</f>
        <v>N/A</v>
      </c>
      <c r="X647" s="147" t="str" cm="1">
        <f t="array" ref="X647">IFERROR(INDEX($J$9:$J$54,MATCH($E647,$A$9:$A$54,0),0),"N/A")</f>
        <v>N/A</v>
      </c>
      <c r="Y647" s="152" t="str">
        <f t="shared" si="86"/>
        <v>N/A</v>
      </c>
      <c r="Z647" s="153" t="str">
        <f t="shared" si="87"/>
        <v>N/A</v>
      </c>
      <c r="AA647" s="70" t="str">
        <f>IFERROR(VLOOKUP('Input 1 - Schedule 1'!N594,'Input 1 - Schedule 1'!$I$7:$L$1009,4,FALSE),"")</f>
        <v/>
      </c>
      <c r="AB647" s="70"/>
      <c r="AS647" s="84" t="s">
        <v>20</v>
      </c>
    </row>
    <row r="648" spans="1:45" x14ac:dyDescent="0.3">
      <c r="A648" s="93">
        <f t="shared" si="92"/>
        <v>586</v>
      </c>
      <c r="B648" s="145">
        <f>'Input 2 - Inventory'!C593</f>
        <v>0</v>
      </c>
      <c r="C648" s="146">
        <f>'Input 1 - Schedule 1'!G595</f>
        <v>0</v>
      </c>
      <c r="D648" s="146" t="str">
        <f>IF(OR(LEFT(E648,5)= "Asset",LEFT(E648,5)="Other"),"N/A",'Input 1 - Schedule 1'!G595 &amp; " (Ins/Bank)")</f>
        <v>0 (Ins/Bank)</v>
      </c>
      <c r="E648" s="147">
        <f>'Input 2 - Inventory'!F593</f>
        <v>0</v>
      </c>
      <c r="F648" s="148" t="str">
        <f>'Input 2 - Inventory'!W593</f>
        <v/>
      </c>
      <c r="G648" s="148">
        <f>'Input 2 - Inventory'!R593</f>
        <v>0</v>
      </c>
      <c r="H648" s="148">
        <f>'Input 2 - Inventory'!AH593</f>
        <v>0</v>
      </c>
      <c r="I648" s="149">
        <f>'Input 2 - Inventory'!L593</f>
        <v>0</v>
      </c>
      <c r="J648" s="150">
        <f>'Input 2 - Inventory'!AB593</f>
        <v>0</v>
      </c>
      <c r="K648" s="147" t="str" cm="1">
        <f t="array" ref="K648">IFERROR(INDEX($C$9:$C$54,MATCH($E648,$A$9:$A$54,0),0),"N/A")</f>
        <v>N/A</v>
      </c>
      <c r="L648" s="151" t="str" cm="1">
        <f t="array" ref="L648">IFERROR(INDEX($D$9:$D$54,MATCH($E648,$A$9:$A$54,0),0),"N/A")</f>
        <v>N/A</v>
      </c>
      <c r="M648" s="152" t="str">
        <f t="shared" si="88"/>
        <v>N/A</v>
      </c>
      <c r="N648" s="153" t="str">
        <f t="shared" si="89"/>
        <v>N/A</v>
      </c>
      <c r="O648" s="147" t="str" cm="1">
        <f t="array" ref="O648">IFERROR(INDEX($E$9:$E$54,MATCH($E648,$A$9:$A$54,0),0),"N/A")</f>
        <v>N/A</v>
      </c>
      <c r="P648" s="151" t="str" cm="1">
        <f t="array" ref="P648">IFERROR(INDEX($F$9:$F$54,MATCH($E648,$A$9:$A$54,0),0),"N/A")</f>
        <v>N/A</v>
      </c>
      <c r="Q648" s="152" t="str">
        <f t="shared" si="90"/>
        <v>N/A</v>
      </c>
      <c r="R648" s="153" t="str">
        <f t="shared" si="91"/>
        <v>N/A</v>
      </c>
      <c r="S648" s="147" t="str" cm="1">
        <f t="array" ref="S648">IFERROR(INDEX($G$9:$G$54,MATCH($E648,$A$9:$A$54,0),0),"N/A")</f>
        <v>N/A</v>
      </c>
      <c r="T648" s="151" t="str" cm="1">
        <f t="array" ref="T648">IFERROR(INDEX($H$9:$H$54,MATCH($E648,$A$9:$A$54,0),0),"N/A")</f>
        <v>N/A</v>
      </c>
      <c r="U648" s="152" t="str">
        <f t="shared" si="84"/>
        <v>N/A</v>
      </c>
      <c r="V648" s="153" t="str">
        <f t="shared" si="85"/>
        <v>N/A</v>
      </c>
      <c r="W648" s="147" t="str" cm="1">
        <f t="array" ref="W648">IFERROR(INDEX($I$9:$I$54,MATCH($E648,$A$9:$A$54,0),0),"N/A")</f>
        <v>N/A</v>
      </c>
      <c r="X648" s="147" t="str" cm="1">
        <f t="array" ref="X648">IFERROR(INDEX($J$9:$J$54,MATCH($E648,$A$9:$A$54,0),0),"N/A")</f>
        <v>N/A</v>
      </c>
      <c r="Y648" s="152" t="str">
        <f t="shared" si="86"/>
        <v>N/A</v>
      </c>
      <c r="Z648" s="153" t="str">
        <f t="shared" si="87"/>
        <v>N/A</v>
      </c>
      <c r="AA648" s="70" t="str">
        <f>IFERROR(VLOOKUP('Input 1 - Schedule 1'!N595,'Input 1 - Schedule 1'!$I$7:$L$1009,4,FALSE),"")</f>
        <v/>
      </c>
      <c r="AB648" s="70"/>
      <c r="AS648" s="84" t="s">
        <v>20</v>
      </c>
    </row>
    <row r="649" spans="1:45" x14ac:dyDescent="0.3">
      <c r="A649" s="93">
        <f t="shared" si="92"/>
        <v>587</v>
      </c>
      <c r="B649" s="145">
        <f>'Input 2 - Inventory'!C594</f>
        <v>0</v>
      </c>
      <c r="C649" s="146">
        <f>'Input 1 - Schedule 1'!G596</f>
        <v>0</v>
      </c>
      <c r="D649" s="146" t="str">
        <f>IF(OR(LEFT(E649,5)= "Asset",LEFT(E649,5)="Other"),"N/A",'Input 1 - Schedule 1'!G596 &amp; " (Ins/Bank)")</f>
        <v>0 (Ins/Bank)</v>
      </c>
      <c r="E649" s="147">
        <f>'Input 2 - Inventory'!F594</f>
        <v>0</v>
      </c>
      <c r="F649" s="148" t="str">
        <f>'Input 2 - Inventory'!W594</f>
        <v/>
      </c>
      <c r="G649" s="148">
        <f>'Input 2 - Inventory'!R594</f>
        <v>0</v>
      </c>
      <c r="H649" s="148">
        <f>'Input 2 - Inventory'!AH594</f>
        <v>0</v>
      </c>
      <c r="I649" s="149">
        <f>'Input 2 - Inventory'!L594</f>
        <v>0</v>
      </c>
      <c r="J649" s="150">
        <f>'Input 2 - Inventory'!AB594</f>
        <v>0</v>
      </c>
      <c r="K649" s="147" t="str" cm="1">
        <f t="array" ref="K649">IFERROR(INDEX($C$9:$C$54,MATCH($E649,$A$9:$A$54,0),0),"N/A")</f>
        <v>N/A</v>
      </c>
      <c r="L649" s="151" t="str" cm="1">
        <f t="array" ref="L649">IFERROR(INDEX($D$9:$D$54,MATCH($E649,$A$9:$A$54,0),0),"N/A")</f>
        <v>N/A</v>
      </c>
      <c r="M649" s="152" t="str">
        <f t="shared" si="88"/>
        <v>N/A</v>
      </c>
      <c r="N649" s="153" t="str">
        <f t="shared" si="89"/>
        <v>N/A</v>
      </c>
      <c r="O649" s="147" t="str" cm="1">
        <f t="array" ref="O649">IFERROR(INDEX($E$9:$E$54,MATCH($E649,$A$9:$A$54,0),0),"N/A")</f>
        <v>N/A</v>
      </c>
      <c r="P649" s="151" t="str" cm="1">
        <f t="array" ref="P649">IFERROR(INDEX($F$9:$F$54,MATCH($E649,$A$9:$A$54,0),0),"N/A")</f>
        <v>N/A</v>
      </c>
      <c r="Q649" s="152" t="str">
        <f t="shared" si="90"/>
        <v>N/A</v>
      </c>
      <c r="R649" s="153" t="str">
        <f t="shared" si="91"/>
        <v>N/A</v>
      </c>
      <c r="S649" s="147" t="str" cm="1">
        <f t="array" ref="S649">IFERROR(INDEX($G$9:$G$54,MATCH($E649,$A$9:$A$54,0),0),"N/A")</f>
        <v>N/A</v>
      </c>
      <c r="T649" s="151" t="str" cm="1">
        <f t="array" ref="T649">IFERROR(INDEX($H$9:$H$54,MATCH($E649,$A$9:$A$54,0),0),"N/A")</f>
        <v>N/A</v>
      </c>
      <c r="U649" s="152" t="str">
        <f t="shared" si="84"/>
        <v>N/A</v>
      </c>
      <c r="V649" s="153" t="str">
        <f t="shared" si="85"/>
        <v>N/A</v>
      </c>
      <c r="W649" s="147" t="str" cm="1">
        <f t="array" ref="W649">IFERROR(INDEX($I$9:$I$54,MATCH($E649,$A$9:$A$54,0),0),"N/A")</f>
        <v>N/A</v>
      </c>
      <c r="X649" s="147" t="str" cm="1">
        <f t="array" ref="X649">IFERROR(INDEX($J$9:$J$54,MATCH($E649,$A$9:$A$54,0),0),"N/A")</f>
        <v>N/A</v>
      </c>
      <c r="Y649" s="152" t="str">
        <f t="shared" si="86"/>
        <v>N/A</v>
      </c>
      <c r="Z649" s="153" t="str">
        <f t="shared" si="87"/>
        <v>N/A</v>
      </c>
      <c r="AA649" s="70" t="str">
        <f>IFERROR(VLOOKUP('Input 1 - Schedule 1'!N596,'Input 1 - Schedule 1'!$I$7:$L$1009,4,FALSE),"")</f>
        <v/>
      </c>
      <c r="AB649" s="70"/>
      <c r="AS649" s="84" t="s">
        <v>20</v>
      </c>
    </row>
    <row r="650" spans="1:45" x14ac:dyDescent="0.3">
      <c r="A650" s="93">
        <f t="shared" si="92"/>
        <v>588</v>
      </c>
      <c r="B650" s="145">
        <f>'Input 2 - Inventory'!C595</f>
        <v>0</v>
      </c>
      <c r="C650" s="146">
        <f>'Input 1 - Schedule 1'!G597</f>
        <v>0</v>
      </c>
      <c r="D650" s="146" t="str">
        <f>IF(OR(LEFT(E650,5)= "Asset",LEFT(E650,5)="Other"),"N/A",'Input 1 - Schedule 1'!G597 &amp; " (Ins/Bank)")</f>
        <v>0 (Ins/Bank)</v>
      </c>
      <c r="E650" s="147">
        <f>'Input 2 - Inventory'!F595</f>
        <v>0</v>
      </c>
      <c r="F650" s="148" t="str">
        <f>'Input 2 - Inventory'!W595</f>
        <v/>
      </c>
      <c r="G650" s="148">
        <f>'Input 2 - Inventory'!R595</f>
        <v>0</v>
      </c>
      <c r="H650" s="148">
        <f>'Input 2 - Inventory'!AH595</f>
        <v>0</v>
      </c>
      <c r="I650" s="149">
        <f>'Input 2 - Inventory'!L595</f>
        <v>0</v>
      </c>
      <c r="J650" s="150">
        <f>'Input 2 - Inventory'!AB595</f>
        <v>0</v>
      </c>
      <c r="K650" s="147" t="str" cm="1">
        <f t="array" ref="K650">IFERROR(INDEX($C$9:$C$54,MATCH($E650,$A$9:$A$54,0),0),"N/A")</f>
        <v>N/A</v>
      </c>
      <c r="L650" s="151" t="str" cm="1">
        <f t="array" ref="L650">IFERROR(INDEX($D$9:$D$54,MATCH($E650,$A$9:$A$54,0),0),"N/A")</f>
        <v>N/A</v>
      </c>
      <c r="M650" s="152" t="str">
        <f t="shared" si="88"/>
        <v>N/A</v>
      </c>
      <c r="N650" s="153" t="str">
        <f t="shared" si="89"/>
        <v>N/A</v>
      </c>
      <c r="O650" s="147" t="str" cm="1">
        <f t="array" ref="O650">IFERROR(INDEX($E$9:$E$54,MATCH($E650,$A$9:$A$54,0),0),"N/A")</f>
        <v>N/A</v>
      </c>
      <c r="P650" s="151" t="str" cm="1">
        <f t="array" ref="P650">IFERROR(INDEX($F$9:$F$54,MATCH($E650,$A$9:$A$54,0),0),"N/A")</f>
        <v>N/A</v>
      </c>
      <c r="Q650" s="152" t="str">
        <f t="shared" si="90"/>
        <v>N/A</v>
      </c>
      <c r="R650" s="153" t="str">
        <f t="shared" si="91"/>
        <v>N/A</v>
      </c>
      <c r="S650" s="147" t="str" cm="1">
        <f t="array" ref="S650">IFERROR(INDEX($G$9:$G$54,MATCH($E650,$A$9:$A$54,0),0),"N/A")</f>
        <v>N/A</v>
      </c>
      <c r="T650" s="151" t="str" cm="1">
        <f t="array" ref="T650">IFERROR(INDEX($H$9:$H$54,MATCH($E650,$A$9:$A$54,0),0),"N/A")</f>
        <v>N/A</v>
      </c>
      <c r="U650" s="152" t="str">
        <f t="shared" si="84"/>
        <v>N/A</v>
      </c>
      <c r="V650" s="153" t="str">
        <f t="shared" si="85"/>
        <v>N/A</v>
      </c>
      <c r="W650" s="147" t="str" cm="1">
        <f t="array" ref="W650">IFERROR(INDEX($I$9:$I$54,MATCH($E650,$A$9:$A$54,0),0),"N/A")</f>
        <v>N/A</v>
      </c>
      <c r="X650" s="147" t="str" cm="1">
        <f t="array" ref="X650">IFERROR(INDEX($J$9:$J$54,MATCH($E650,$A$9:$A$54,0),0),"N/A")</f>
        <v>N/A</v>
      </c>
      <c r="Y650" s="152" t="str">
        <f t="shared" si="86"/>
        <v>N/A</v>
      </c>
      <c r="Z650" s="153" t="str">
        <f t="shared" si="87"/>
        <v>N/A</v>
      </c>
      <c r="AA650" s="70" t="str">
        <f>IFERROR(VLOOKUP('Input 1 - Schedule 1'!N597,'Input 1 - Schedule 1'!$I$7:$L$1009,4,FALSE),"")</f>
        <v/>
      </c>
      <c r="AB650" s="70"/>
      <c r="AS650" s="84" t="s">
        <v>20</v>
      </c>
    </row>
    <row r="651" spans="1:45" x14ac:dyDescent="0.3">
      <c r="A651" s="93">
        <f t="shared" si="92"/>
        <v>589</v>
      </c>
      <c r="B651" s="145">
        <f>'Input 2 - Inventory'!C596</f>
        <v>0</v>
      </c>
      <c r="C651" s="146">
        <f>'Input 1 - Schedule 1'!G598</f>
        <v>0</v>
      </c>
      <c r="D651" s="146" t="str">
        <f>IF(OR(LEFT(E651,5)= "Asset",LEFT(E651,5)="Other"),"N/A",'Input 1 - Schedule 1'!G598 &amp; " (Ins/Bank)")</f>
        <v>0 (Ins/Bank)</v>
      </c>
      <c r="E651" s="147">
        <f>'Input 2 - Inventory'!F596</f>
        <v>0</v>
      </c>
      <c r="F651" s="148" t="str">
        <f>'Input 2 - Inventory'!W596</f>
        <v/>
      </c>
      <c r="G651" s="148">
        <f>'Input 2 - Inventory'!R596</f>
        <v>0</v>
      </c>
      <c r="H651" s="148">
        <f>'Input 2 - Inventory'!AH596</f>
        <v>0</v>
      </c>
      <c r="I651" s="149">
        <f>'Input 2 - Inventory'!L596</f>
        <v>0</v>
      </c>
      <c r="J651" s="150">
        <f>'Input 2 - Inventory'!AB596</f>
        <v>0</v>
      </c>
      <c r="K651" s="147" t="str" cm="1">
        <f t="array" ref="K651">IFERROR(INDEX($C$9:$C$54,MATCH($E651,$A$9:$A$54,0),0),"N/A")</f>
        <v>N/A</v>
      </c>
      <c r="L651" s="151" t="str" cm="1">
        <f t="array" ref="L651">IFERROR(INDEX($D$9:$D$54,MATCH($E651,$A$9:$A$54,0),0),"N/A")</f>
        <v>N/A</v>
      </c>
      <c r="M651" s="152" t="str">
        <f t="shared" si="88"/>
        <v>N/A</v>
      </c>
      <c r="N651" s="153" t="str">
        <f t="shared" si="89"/>
        <v>N/A</v>
      </c>
      <c r="O651" s="147" t="str" cm="1">
        <f t="array" ref="O651">IFERROR(INDEX($E$9:$E$54,MATCH($E651,$A$9:$A$54,0),0),"N/A")</f>
        <v>N/A</v>
      </c>
      <c r="P651" s="151" t="str" cm="1">
        <f t="array" ref="P651">IFERROR(INDEX($F$9:$F$54,MATCH($E651,$A$9:$A$54,0),0),"N/A")</f>
        <v>N/A</v>
      </c>
      <c r="Q651" s="152" t="str">
        <f t="shared" si="90"/>
        <v>N/A</v>
      </c>
      <c r="R651" s="153" t="str">
        <f t="shared" si="91"/>
        <v>N/A</v>
      </c>
      <c r="S651" s="147" t="str" cm="1">
        <f t="array" ref="S651">IFERROR(INDEX($G$9:$G$54,MATCH($E651,$A$9:$A$54,0),0),"N/A")</f>
        <v>N/A</v>
      </c>
      <c r="T651" s="151" t="str" cm="1">
        <f t="array" ref="T651">IFERROR(INDEX($H$9:$H$54,MATCH($E651,$A$9:$A$54,0),0),"N/A")</f>
        <v>N/A</v>
      </c>
      <c r="U651" s="152" t="str">
        <f t="shared" si="84"/>
        <v>N/A</v>
      </c>
      <c r="V651" s="153" t="str">
        <f t="shared" si="85"/>
        <v>N/A</v>
      </c>
      <c r="W651" s="147" t="str" cm="1">
        <f t="array" ref="W651">IFERROR(INDEX($I$9:$I$54,MATCH($E651,$A$9:$A$54,0),0),"N/A")</f>
        <v>N/A</v>
      </c>
      <c r="X651" s="147" t="str" cm="1">
        <f t="array" ref="X651">IFERROR(INDEX($J$9:$J$54,MATCH($E651,$A$9:$A$54,0),0),"N/A")</f>
        <v>N/A</v>
      </c>
      <c r="Y651" s="152" t="str">
        <f t="shared" si="86"/>
        <v>N/A</v>
      </c>
      <c r="Z651" s="153" t="str">
        <f t="shared" si="87"/>
        <v>N/A</v>
      </c>
      <c r="AA651" s="70" t="str">
        <f>IFERROR(VLOOKUP('Input 1 - Schedule 1'!N598,'Input 1 - Schedule 1'!$I$7:$L$1009,4,FALSE),"")</f>
        <v/>
      </c>
      <c r="AB651" s="70"/>
      <c r="AS651" s="84" t="s">
        <v>20</v>
      </c>
    </row>
    <row r="652" spans="1:45" x14ac:dyDescent="0.3">
      <c r="A652" s="93">
        <f t="shared" si="92"/>
        <v>590</v>
      </c>
      <c r="B652" s="145">
        <f>'Input 2 - Inventory'!C597</f>
        <v>0</v>
      </c>
      <c r="C652" s="146">
        <f>'Input 1 - Schedule 1'!G599</f>
        <v>0</v>
      </c>
      <c r="D652" s="146" t="str">
        <f>IF(OR(LEFT(E652,5)= "Asset",LEFT(E652,5)="Other"),"N/A",'Input 1 - Schedule 1'!G599 &amp; " (Ins/Bank)")</f>
        <v>0 (Ins/Bank)</v>
      </c>
      <c r="E652" s="147">
        <f>'Input 2 - Inventory'!F597</f>
        <v>0</v>
      </c>
      <c r="F652" s="148" t="str">
        <f>'Input 2 - Inventory'!W597</f>
        <v/>
      </c>
      <c r="G652" s="148">
        <f>'Input 2 - Inventory'!R597</f>
        <v>0</v>
      </c>
      <c r="H652" s="148">
        <f>'Input 2 - Inventory'!AH597</f>
        <v>0</v>
      </c>
      <c r="I652" s="149">
        <f>'Input 2 - Inventory'!L597</f>
        <v>0</v>
      </c>
      <c r="J652" s="150">
        <f>'Input 2 - Inventory'!AB597</f>
        <v>0</v>
      </c>
      <c r="K652" s="147" t="str" cm="1">
        <f t="array" ref="K652">IFERROR(INDEX($C$9:$C$54,MATCH($E652,$A$9:$A$54,0),0),"N/A")</f>
        <v>N/A</v>
      </c>
      <c r="L652" s="151" t="str" cm="1">
        <f t="array" ref="L652">IFERROR(INDEX($D$9:$D$54,MATCH($E652,$A$9:$A$54,0),0),"N/A")</f>
        <v>N/A</v>
      </c>
      <c r="M652" s="152" t="str">
        <f t="shared" si="88"/>
        <v>N/A</v>
      </c>
      <c r="N652" s="153" t="str">
        <f t="shared" si="89"/>
        <v>N/A</v>
      </c>
      <c r="O652" s="147" t="str" cm="1">
        <f t="array" ref="O652">IFERROR(INDEX($E$9:$E$54,MATCH($E652,$A$9:$A$54,0),0),"N/A")</f>
        <v>N/A</v>
      </c>
      <c r="P652" s="151" t="str" cm="1">
        <f t="array" ref="P652">IFERROR(INDEX($F$9:$F$54,MATCH($E652,$A$9:$A$54,0),0),"N/A")</f>
        <v>N/A</v>
      </c>
      <c r="Q652" s="152" t="str">
        <f t="shared" si="90"/>
        <v>N/A</v>
      </c>
      <c r="R652" s="153" t="str">
        <f t="shared" si="91"/>
        <v>N/A</v>
      </c>
      <c r="S652" s="147" t="str" cm="1">
        <f t="array" ref="S652">IFERROR(INDEX($G$9:$G$54,MATCH($E652,$A$9:$A$54,0),0),"N/A")</f>
        <v>N/A</v>
      </c>
      <c r="T652" s="151" t="str" cm="1">
        <f t="array" ref="T652">IFERROR(INDEX($H$9:$H$54,MATCH($E652,$A$9:$A$54,0),0),"N/A")</f>
        <v>N/A</v>
      </c>
      <c r="U652" s="152" t="str">
        <f t="shared" si="84"/>
        <v>N/A</v>
      </c>
      <c r="V652" s="153" t="str">
        <f t="shared" si="85"/>
        <v>N/A</v>
      </c>
      <c r="W652" s="147" t="str" cm="1">
        <f t="array" ref="W652">IFERROR(INDEX($I$9:$I$54,MATCH($E652,$A$9:$A$54,0),0),"N/A")</f>
        <v>N/A</v>
      </c>
      <c r="X652" s="147" t="str" cm="1">
        <f t="array" ref="X652">IFERROR(INDEX($J$9:$J$54,MATCH($E652,$A$9:$A$54,0),0),"N/A")</f>
        <v>N/A</v>
      </c>
      <c r="Y652" s="152" t="str">
        <f t="shared" si="86"/>
        <v>N/A</v>
      </c>
      <c r="Z652" s="153" t="str">
        <f t="shared" si="87"/>
        <v>N/A</v>
      </c>
      <c r="AA652" s="70" t="str">
        <f>IFERROR(VLOOKUP('Input 1 - Schedule 1'!N599,'Input 1 - Schedule 1'!$I$7:$L$1009,4,FALSE),"")</f>
        <v/>
      </c>
      <c r="AB652" s="70"/>
      <c r="AS652" s="84" t="s">
        <v>20</v>
      </c>
    </row>
    <row r="653" spans="1:45" x14ac:dyDescent="0.3">
      <c r="A653" s="93">
        <f t="shared" si="92"/>
        <v>591</v>
      </c>
      <c r="B653" s="145">
        <f>'Input 2 - Inventory'!C598</f>
        <v>0</v>
      </c>
      <c r="C653" s="146">
        <f>'Input 1 - Schedule 1'!G600</f>
        <v>0</v>
      </c>
      <c r="D653" s="146" t="str">
        <f>IF(OR(LEFT(E653,5)= "Asset",LEFT(E653,5)="Other"),"N/A",'Input 1 - Schedule 1'!G600 &amp; " (Ins/Bank)")</f>
        <v>0 (Ins/Bank)</v>
      </c>
      <c r="E653" s="147">
        <f>'Input 2 - Inventory'!F598</f>
        <v>0</v>
      </c>
      <c r="F653" s="148" t="str">
        <f>'Input 2 - Inventory'!W598</f>
        <v/>
      </c>
      <c r="G653" s="148">
        <f>'Input 2 - Inventory'!R598</f>
        <v>0</v>
      </c>
      <c r="H653" s="148">
        <f>'Input 2 - Inventory'!AH598</f>
        <v>0</v>
      </c>
      <c r="I653" s="149">
        <f>'Input 2 - Inventory'!L598</f>
        <v>0</v>
      </c>
      <c r="J653" s="150">
        <f>'Input 2 - Inventory'!AB598</f>
        <v>0</v>
      </c>
      <c r="K653" s="147" t="str" cm="1">
        <f t="array" ref="K653">IFERROR(INDEX($C$9:$C$54,MATCH($E653,$A$9:$A$54,0),0),"N/A")</f>
        <v>N/A</v>
      </c>
      <c r="L653" s="151" t="str" cm="1">
        <f t="array" ref="L653">IFERROR(INDEX($D$9:$D$54,MATCH($E653,$A$9:$A$54,0),0),"N/A")</f>
        <v>N/A</v>
      </c>
      <c r="M653" s="152" t="str">
        <f t="shared" si="88"/>
        <v>N/A</v>
      </c>
      <c r="N653" s="153" t="str">
        <f t="shared" si="89"/>
        <v>N/A</v>
      </c>
      <c r="O653" s="147" t="str" cm="1">
        <f t="array" ref="O653">IFERROR(INDEX($E$9:$E$54,MATCH($E653,$A$9:$A$54,0),0),"N/A")</f>
        <v>N/A</v>
      </c>
      <c r="P653" s="151" t="str" cm="1">
        <f t="array" ref="P653">IFERROR(INDEX($F$9:$F$54,MATCH($E653,$A$9:$A$54,0),0),"N/A")</f>
        <v>N/A</v>
      </c>
      <c r="Q653" s="152" t="str">
        <f t="shared" si="90"/>
        <v>N/A</v>
      </c>
      <c r="R653" s="153" t="str">
        <f t="shared" si="91"/>
        <v>N/A</v>
      </c>
      <c r="S653" s="147" t="str" cm="1">
        <f t="array" ref="S653">IFERROR(INDEX($G$9:$G$54,MATCH($E653,$A$9:$A$54,0),0),"N/A")</f>
        <v>N/A</v>
      </c>
      <c r="T653" s="151" t="str" cm="1">
        <f t="array" ref="T653">IFERROR(INDEX($H$9:$H$54,MATCH($E653,$A$9:$A$54,0),0),"N/A")</f>
        <v>N/A</v>
      </c>
      <c r="U653" s="152" t="str">
        <f t="shared" si="84"/>
        <v>N/A</v>
      </c>
      <c r="V653" s="153" t="str">
        <f t="shared" si="85"/>
        <v>N/A</v>
      </c>
      <c r="W653" s="147" t="str" cm="1">
        <f t="array" ref="W653">IFERROR(INDEX($I$9:$I$54,MATCH($E653,$A$9:$A$54,0),0),"N/A")</f>
        <v>N/A</v>
      </c>
      <c r="X653" s="147" t="str" cm="1">
        <f t="array" ref="X653">IFERROR(INDEX($J$9:$J$54,MATCH($E653,$A$9:$A$54,0),0),"N/A")</f>
        <v>N/A</v>
      </c>
      <c r="Y653" s="152" t="str">
        <f t="shared" si="86"/>
        <v>N/A</v>
      </c>
      <c r="Z653" s="153" t="str">
        <f t="shared" si="87"/>
        <v>N/A</v>
      </c>
      <c r="AA653" s="70" t="str">
        <f>IFERROR(VLOOKUP('Input 1 - Schedule 1'!N600,'Input 1 - Schedule 1'!$I$7:$L$1009,4,FALSE),"")</f>
        <v/>
      </c>
      <c r="AB653" s="70"/>
      <c r="AS653" s="84" t="s">
        <v>20</v>
      </c>
    </row>
    <row r="654" spans="1:45" x14ac:dyDescent="0.3">
      <c r="A654" s="93">
        <f t="shared" si="92"/>
        <v>592</v>
      </c>
      <c r="B654" s="145">
        <f>'Input 2 - Inventory'!C599</f>
        <v>0</v>
      </c>
      <c r="C654" s="146">
        <f>'Input 1 - Schedule 1'!G601</f>
        <v>0</v>
      </c>
      <c r="D654" s="146" t="str">
        <f>IF(OR(LEFT(E654,5)= "Asset",LEFT(E654,5)="Other"),"N/A",'Input 1 - Schedule 1'!G601 &amp; " (Ins/Bank)")</f>
        <v>0 (Ins/Bank)</v>
      </c>
      <c r="E654" s="147">
        <f>'Input 2 - Inventory'!F599</f>
        <v>0</v>
      </c>
      <c r="F654" s="148" t="str">
        <f>'Input 2 - Inventory'!W599</f>
        <v/>
      </c>
      <c r="G654" s="148">
        <f>'Input 2 - Inventory'!R599</f>
        <v>0</v>
      </c>
      <c r="H654" s="148">
        <f>'Input 2 - Inventory'!AH599</f>
        <v>0</v>
      </c>
      <c r="I654" s="149">
        <f>'Input 2 - Inventory'!L599</f>
        <v>0</v>
      </c>
      <c r="J654" s="150">
        <f>'Input 2 - Inventory'!AB599</f>
        <v>0</v>
      </c>
      <c r="K654" s="147" t="str" cm="1">
        <f t="array" ref="K654">IFERROR(INDEX($C$9:$C$54,MATCH($E654,$A$9:$A$54,0),0),"N/A")</f>
        <v>N/A</v>
      </c>
      <c r="L654" s="151" t="str" cm="1">
        <f t="array" ref="L654">IFERROR(INDEX($D$9:$D$54,MATCH($E654,$A$9:$A$54,0),0),"N/A")</f>
        <v>N/A</v>
      </c>
      <c r="M654" s="152" t="str">
        <f t="shared" si="88"/>
        <v>N/A</v>
      </c>
      <c r="N654" s="153" t="str">
        <f t="shared" si="89"/>
        <v>N/A</v>
      </c>
      <c r="O654" s="147" t="str" cm="1">
        <f t="array" ref="O654">IFERROR(INDEX($E$9:$E$54,MATCH($E654,$A$9:$A$54,0),0),"N/A")</f>
        <v>N/A</v>
      </c>
      <c r="P654" s="151" t="str" cm="1">
        <f t="array" ref="P654">IFERROR(INDEX($F$9:$F$54,MATCH($E654,$A$9:$A$54,0),0),"N/A")</f>
        <v>N/A</v>
      </c>
      <c r="Q654" s="152" t="str">
        <f t="shared" si="90"/>
        <v>N/A</v>
      </c>
      <c r="R654" s="153" t="str">
        <f t="shared" si="91"/>
        <v>N/A</v>
      </c>
      <c r="S654" s="147" t="str" cm="1">
        <f t="array" ref="S654">IFERROR(INDEX($G$9:$G$54,MATCH($E654,$A$9:$A$54,0),0),"N/A")</f>
        <v>N/A</v>
      </c>
      <c r="T654" s="151" t="str" cm="1">
        <f t="array" ref="T654">IFERROR(INDEX($H$9:$H$54,MATCH($E654,$A$9:$A$54,0),0),"N/A")</f>
        <v>N/A</v>
      </c>
      <c r="U654" s="152" t="str">
        <f t="shared" si="84"/>
        <v>N/A</v>
      </c>
      <c r="V654" s="153" t="str">
        <f t="shared" si="85"/>
        <v>N/A</v>
      </c>
      <c r="W654" s="147" t="str" cm="1">
        <f t="array" ref="W654">IFERROR(INDEX($I$9:$I$54,MATCH($E654,$A$9:$A$54,0),0),"N/A")</f>
        <v>N/A</v>
      </c>
      <c r="X654" s="147" t="str" cm="1">
        <f t="array" ref="X654">IFERROR(INDEX($J$9:$J$54,MATCH($E654,$A$9:$A$54,0),0),"N/A")</f>
        <v>N/A</v>
      </c>
      <c r="Y654" s="152" t="str">
        <f t="shared" si="86"/>
        <v>N/A</v>
      </c>
      <c r="Z654" s="153" t="str">
        <f t="shared" si="87"/>
        <v>N/A</v>
      </c>
      <c r="AA654" s="70" t="str">
        <f>IFERROR(VLOOKUP('Input 1 - Schedule 1'!N601,'Input 1 - Schedule 1'!$I$7:$L$1009,4,FALSE),"")</f>
        <v/>
      </c>
      <c r="AB654" s="70"/>
      <c r="AS654" s="84" t="s">
        <v>20</v>
      </c>
    </row>
    <row r="655" spans="1:45" x14ac:dyDescent="0.3">
      <c r="A655" s="93">
        <f t="shared" si="92"/>
        <v>593</v>
      </c>
      <c r="B655" s="145">
        <f>'Input 2 - Inventory'!C600</f>
        <v>0</v>
      </c>
      <c r="C655" s="146">
        <f>'Input 1 - Schedule 1'!G602</f>
        <v>0</v>
      </c>
      <c r="D655" s="146" t="str">
        <f>IF(OR(LEFT(E655,5)= "Asset",LEFT(E655,5)="Other"),"N/A",'Input 1 - Schedule 1'!G602 &amp; " (Ins/Bank)")</f>
        <v>0 (Ins/Bank)</v>
      </c>
      <c r="E655" s="147">
        <f>'Input 2 - Inventory'!F600</f>
        <v>0</v>
      </c>
      <c r="F655" s="148" t="str">
        <f>'Input 2 - Inventory'!W600</f>
        <v/>
      </c>
      <c r="G655" s="148">
        <f>'Input 2 - Inventory'!R600</f>
        <v>0</v>
      </c>
      <c r="H655" s="148">
        <f>'Input 2 - Inventory'!AH600</f>
        <v>0</v>
      </c>
      <c r="I655" s="149">
        <f>'Input 2 - Inventory'!L600</f>
        <v>0</v>
      </c>
      <c r="J655" s="150">
        <f>'Input 2 - Inventory'!AB600</f>
        <v>0</v>
      </c>
      <c r="K655" s="147" t="str" cm="1">
        <f t="array" ref="K655">IFERROR(INDEX($C$9:$C$54,MATCH($E655,$A$9:$A$54,0),0),"N/A")</f>
        <v>N/A</v>
      </c>
      <c r="L655" s="151" t="str" cm="1">
        <f t="array" ref="L655">IFERROR(INDEX($D$9:$D$54,MATCH($E655,$A$9:$A$54,0),0),"N/A")</f>
        <v>N/A</v>
      </c>
      <c r="M655" s="152" t="str">
        <f t="shared" si="88"/>
        <v>N/A</v>
      </c>
      <c r="N655" s="153" t="str">
        <f t="shared" si="89"/>
        <v>N/A</v>
      </c>
      <c r="O655" s="147" t="str" cm="1">
        <f t="array" ref="O655">IFERROR(INDEX($E$9:$E$54,MATCH($E655,$A$9:$A$54,0),0),"N/A")</f>
        <v>N/A</v>
      </c>
      <c r="P655" s="151" t="str" cm="1">
        <f t="array" ref="P655">IFERROR(INDEX($F$9:$F$54,MATCH($E655,$A$9:$A$54,0),0),"N/A")</f>
        <v>N/A</v>
      </c>
      <c r="Q655" s="152" t="str">
        <f t="shared" si="90"/>
        <v>N/A</v>
      </c>
      <c r="R655" s="153" t="str">
        <f t="shared" si="91"/>
        <v>N/A</v>
      </c>
      <c r="S655" s="147" t="str" cm="1">
        <f t="array" ref="S655">IFERROR(INDEX($G$9:$G$54,MATCH($E655,$A$9:$A$54,0),0),"N/A")</f>
        <v>N/A</v>
      </c>
      <c r="T655" s="151" t="str" cm="1">
        <f t="array" ref="T655">IFERROR(INDEX($H$9:$H$54,MATCH($E655,$A$9:$A$54,0),0),"N/A")</f>
        <v>N/A</v>
      </c>
      <c r="U655" s="152" t="str">
        <f t="shared" si="84"/>
        <v>N/A</v>
      </c>
      <c r="V655" s="153" t="str">
        <f t="shared" si="85"/>
        <v>N/A</v>
      </c>
      <c r="W655" s="147" t="str" cm="1">
        <f t="array" ref="W655">IFERROR(INDEX($I$9:$I$54,MATCH($E655,$A$9:$A$54,0),0),"N/A")</f>
        <v>N/A</v>
      </c>
      <c r="X655" s="147" t="str" cm="1">
        <f t="array" ref="X655">IFERROR(INDEX($J$9:$J$54,MATCH($E655,$A$9:$A$54,0),0),"N/A")</f>
        <v>N/A</v>
      </c>
      <c r="Y655" s="152" t="str">
        <f t="shared" si="86"/>
        <v>N/A</v>
      </c>
      <c r="Z655" s="153" t="str">
        <f t="shared" si="87"/>
        <v>N/A</v>
      </c>
      <c r="AA655" s="70" t="str">
        <f>IFERROR(VLOOKUP('Input 1 - Schedule 1'!N602,'Input 1 - Schedule 1'!$I$7:$L$1009,4,FALSE),"")</f>
        <v/>
      </c>
      <c r="AB655" s="70"/>
      <c r="AS655" s="84" t="s">
        <v>20</v>
      </c>
    </row>
    <row r="656" spans="1:45" x14ac:dyDescent="0.3">
      <c r="A656" s="93">
        <f t="shared" si="92"/>
        <v>594</v>
      </c>
      <c r="B656" s="145">
        <f>'Input 2 - Inventory'!C601</f>
        <v>0</v>
      </c>
      <c r="C656" s="146">
        <f>'Input 1 - Schedule 1'!G603</f>
        <v>0</v>
      </c>
      <c r="D656" s="146" t="str">
        <f>IF(OR(LEFT(E656,5)= "Asset",LEFT(E656,5)="Other"),"N/A",'Input 1 - Schedule 1'!G603 &amp; " (Ins/Bank)")</f>
        <v>0 (Ins/Bank)</v>
      </c>
      <c r="E656" s="147">
        <f>'Input 2 - Inventory'!F601</f>
        <v>0</v>
      </c>
      <c r="F656" s="148" t="str">
        <f>'Input 2 - Inventory'!W601</f>
        <v/>
      </c>
      <c r="G656" s="148">
        <f>'Input 2 - Inventory'!R601</f>
        <v>0</v>
      </c>
      <c r="H656" s="148">
        <f>'Input 2 - Inventory'!AH601</f>
        <v>0</v>
      </c>
      <c r="I656" s="149">
        <f>'Input 2 - Inventory'!L601</f>
        <v>0</v>
      </c>
      <c r="J656" s="150">
        <f>'Input 2 - Inventory'!AB601</f>
        <v>0</v>
      </c>
      <c r="K656" s="147" t="str" cm="1">
        <f t="array" ref="K656">IFERROR(INDEX($C$9:$C$54,MATCH($E656,$A$9:$A$54,0),0),"N/A")</f>
        <v>N/A</v>
      </c>
      <c r="L656" s="151" t="str" cm="1">
        <f t="array" ref="L656">IFERROR(INDEX($D$9:$D$54,MATCH($E656,$A$9:$A$54,0),0),"N/A")</f>
        <v>N/A</v>
      </c>
      <c r="M656" s="152" t="str">
        <f t="shared" si="88"/>
        <v>N/A</v>
      </c>
      <c r="N656" s="153" t="str">
        <f t="shared" si="89"/>
        <v>N/A</v>
      </c>
      <c r="O656" s="147" t="str" cm="1">
        <f t="array" ref="O656">IFERROR(INDEX($E$9:$E$54,MATCH($E656,$A$9:$A$54,0),0),"N/A")</f>
        <v>N/A</v>
      </c>
      <c r="P656" s="151" t="str" cm="1">
        <f t="array" ref="P656">IFERROR(INDEX($F$9:$F$54,MATCH($E656,$A$9:$A$54,0),0),"N/A")</f>
        <v>N/A</v>
      </c>
      <c r="Q656" s="152" t="str">
        <f t="shared" si="90"/>
        <v>N/A</v>
      </c>
      <c r="R656" s="153" t="str">
        <f t="shared" si="91"/>
        <v>N/A</v>
      </c>
      <c r="S656" s="147" t="str" cm="1">
        <f t="array" ref="S656">IFERROR(INDEX($G$9:$G$54,MATCH($E656,$A$9:$A$54,0),0),"N/A")</f>
        <v>N/A</v>
      </c>
      <c r="T656" s="151" t="str" cm="1">
        <f t="array" ref="T656">IFERROR(INDEX($H$9:$H$54,MATCH($E656,$A$9:$A$54,0),0),"N/A")</f>
        <v>N/A</v>
      </c>
      <c r="U656" s="152" t="str">
        <f t="shared" si="84"/>
        <v>N/A</v>
      </c>
      <c r="V656" s="153" t="str">
        <f t="shared" si="85"/>
        <v>N/A</v>
      </c>
      <c r="W656" s="147" t="str" cm="1">
        <f t="array" ref="W656">IFERROR(INDEX($I$9:$I$54,MATCH($E656,$A$9:$A$54,0),0),"N/A")</f>
        <v>N/A</v>
      </c>
      <c r="X656" s="147" t="str" cm="1">
        <f t="array" ref="X656">IFERROR(INDEX($J$9:$J$54,MATCH($E656,$A$9:$A$54,0),0),"N/A")</f>
        <v>N/A</v>
      </c>
      <c r="Y656" s="152" t="str">
        <f t="shared" si="86"/>
        <v>N/A</v>
      </c>
      <c r="Z656" s="153" t="str">
        <f t="shared" si="87"/>
        <v>N/A</v>
      </c>
      <c r="AA656" s="70" t="str">
        <f>IFERROR(VLOOKUP('Input 1 - Schedule 1'!N603,'Input 1 - Schedule 1'!$I$7:$L$1009,4,FALSE),"")</f>
        <v/>
      </c>
      <c r="AB656" s="70"/>
      <c r="AS656" s="84" t="s">
        <v>20</v>
      </c>
    </row>
    <row r="657" spans="1:45" x14ac:dyDescent="0.3">
      <c r="A657" s="93">
        <f t="shared" si="92"/>
        <v>595</v>
      </c>
      <c r="B657" s="145">
        <f>'Input 2 - Inventory'!C602</f>
        <v>0</v>
      </c>
      <c r="C657" s="146">
        <f>'Input 1 - Schedule 1'!G604</f>
        <v>0</v>
      </c>
      <c r="D657" s="146" t="str">
        <f>IF(OR(LEFT(E657,5)= "Asset",LEFT(E657,5)="Other"),"N/A",'Input 1 - Schedule 1'!G604 &amp; " (Ins/Bank)")</f>
        <v>0 (Ins/Bank)</v>
      </c>
      <c r="E657" s="147">
        <f>'Input 2 - Inventory'!F602</f>
        <v>0</v>
      </c>
      <c r="F657" s="148" t="str">
        <f>'Input 2 - Inventory'!W602</f>
        <v/>
      </c>
      <c r="G657" s="148">
        <f>'Input 2 - Inventory'!R602</f>
        <v>0</v>
      </c>
      <c r="H657" s="148">
        <f>'Input 2 - Inventory'!AH602</f>
        <v>0</v>
      </c>
      <c r="I657" s="149">
        <f>'Input 2 - Inventory'!L602</f>
        <v>0</v>
      </c>
      <c r="J657" s="150">
        <f>'Input 2 - Inventory'!AB602</f>
        <v>0</v>
      </c>
      <c r="K657" s="147" t="str" cm="1">
        <f t="array" ref="K657">IFERROR(INDEX($C$9:$C$54,MATCH($E657,$A$9:$A$54,0),0),"N/A")</f>
        <v>N/A</v>
      </c>
      <c r="L657" s="151" t="str" cm="1">
        <f t="array" ref="L657">IFERROR(INDEX($D$9:$D$54,MATCH($E657,$A$9:$A$54,0),0),"N/A")</f>
        <v>N/A</v>
      </c>
      <c r="M657" s="152" t="str">
        <f t="shared" si="88"/>
        <v>N/A</v>
      </c>
      <c r="N657" s="153" t="str">
        <f t="shared" si="89"/>
        <v>N/A</v>
      </c>
      <c r="O657" s="147" t="str" cm="1">
        <f t="array" ref="O657">IFERROR(INDEX($E$9:$E$54,MATCH($E657,$A$9:$A$54,0),0),"N/A")</f>
        <v>N/A</v>
      </c>
      <c r="P657" s="151" t="str" cm="1">
        <f t="array" ref="P657">IFERROR(INDEX($F$9:$F$54,MATCH($E657,$A$9:$A$54,0),0),"N/A")</f>
        <v>N/A</v>
      </c>
      <c r="Q657" s="152" t="str">
        <f t="shared" si="90"/>
        <v>N/A</v>
      </c>
      <c r="R657" s="153" t="str">
        <f t="shared" si="91"/>
        <v>N/A</v>
      </c>
      <c r="S657" s="147" t="str" cm="1">
        <f t="array" ref="S657">IFERROR(INDEX($G$9:$G$54,MATCH($E657,$A$9:$A$54,0),0),"N/A")</f>
        <v>N/A</v>
      </c>
      <c r="T657" s="151" t="str" cm="1">
        <f t="array" ref="T657">IFERROR(INDEX($H$9:$H$54,MATCH($E657,$A$9:$A$54,0),0),"N/A")</f>
        <v>N/A</v>
      </c>
      <c r="U657" s="152" t="str">
        <f t="shared" si="84"/>
        <v>N/A</v>
      </c>
      <c r="V657" s="153" t="str">
        <f t="shared" si="85"/>
        <v>N/A</v>
      </c>
      <c r="W657" s="147" t="str" cm="1">
        <f t="array" ref="W657">IFERROR(INDEX($I$9:$I$54,MATCH($E657,$A$9:$A$54,0),0),"N/A")</f>
        <v>N/A</v>
      </c>
      <c r="X657" s="147" t="str" cm="1">
        <f t="array" ref="X657">IFERROR(INDEX($J$9:$J$54,MATCH($E657,$A$9:$A$54,0),0),"N/A")</f>
        <v>N/A</v>
      </c>
      <c r="Y657" s="152" t="str">
        <f t="shared" si="86"/>
        <v>N/A</v>
      </c>
      <c r="Z657" s="153" t="str">
        <f t="shared" si="87"/>
        <v>N/A</v>
      </c>
      <c r="AA657" s="70" t="str">
        <f>IFERROR(VLOOKUP('Input 1 - Schedule 1'!N604,'Input 1 - Schedule 1'!$I$7:$L$1009,4,FALSE),"")</f>
        <v/>
      </c>
      <c r="AB657" s="70"/>
      <c r="AS657" s="84" t="s">
        <v>20</v>
      </c>
    </row>
    <row r="658" spans="1:45" x14ac:dyDescent="0.3">
      <c r="A658" s="93">
        <f t="shared" si="92"/>
        <v>596</v>
      </c>
      <c r="B658" s="145">
        <f>'Input 2 - Inventory'!C603</f>
        <v>0</v>
      </c>
      <c r="C658" s="146">
        <f>'Input 1 - Schedule 1'!G605</f>
        <v>0</v>
      </c>
      <c r="D658" s="146" t="str">
        <f>IF(OR(LEFT(E658,5)= "Asset",LEFT(E658,5)="Other"),"N/A",'Input 1 - Schedule 1'!G605 &amp; " (Ins/Bank)")</f>
        <v>0 (Ins/Bank)</v>
      </c>
      <c r="E658" s="147">
        <f>'Input 2 - Inventory'!F603</f>
        <v>0</v>
      </c>
      <c r="F658" s="148" t="str">
        <f>'Input 2 - Inventory'!W603</f>
        <v/>
      </c>
      <c r="G658" s="148">
        <f>'Input 2 - Inventory'!R603</f>
        <v>0</v>
      </c>
      <c r="H658" s="148">
        <f>'Input 2 - Inventory'!AH603</f>
        <v>0</v>
      </c>
      <c r="I658" s="149">
        <f>'Input 2 - Inventory'!L603</f>
        <v>0</v>
      </c>
      <c r="J658" s="150">
        <f>'Input 2 - Inventory'!AB603</f>
        <v>0</v>
      </c>
      <c r="K658" s="147" t="str" cm="1">
        <f t="array" ref="K658">IFERROR(INDEX($C$9:$C$54,MATCH($E658,$A$9:$A$54,0),0),"N/A")</f>
        <v>N/A</v>
      </c>
      <c r="L658" s="151" t="str" cm="1">
        <f t="array" ref="L658">IFERROR(INDEX($D$9:$D$54,MATCH($E658,$A$9:$A$54,0),0),"N/A")</f>
        <v>N/A</v>
      </c>
      <c r="M658" s="152" t="str">
        <f t="shared" si="88"/>
        <v>N/A</v>
      </c>
      <c r="N658" s="153" t="str">
        <f t="shared" si="89"/>
        <v>N/A</v>
      </c>
      <c r="O658" s="147" t="str" cm="1">
        <f t="array" ref="O658">IFERROR(INDEX($E$9:$E$54,MATCH($E658,$A$9:$A$54,0),0),"N/A")</f>
        <v>N/A</v>
      </c>
      <c r="P658" s="151" t="str" cm="1">
        <f t="array" ref="P658">IFERROR(INDEX($F$9:$F$54,MATCH($E658,$A$9:$A$54,0),0),"N/A")</f>
        <v>N/A</v>
      </c>
      <c r="Q658" s="152" t="str">
        <f t="shared" si="90"/>
        <v>N/A</v>
      </c>
      <c r="R658" s="153" t="str">
        <f t="shared" si="91"/>
        <v>N/A</v>
      </c>
      <c r="S658" s="147" t="str" cm="1">
        <f t="array" ref="S658">IFERROR(INDEX($G$9:$G$54,MATCH($E658,$A$9:$A$54,0),0),"N/A")</f>
        <v>N/A</v>
      </c>
      <c r="T658" s="151" t="str" cm="1">
        <f t="array" ref="T658">IFERROR(INDEX($H$9:$H$54,MATCH($E658,$A$9:$A$54,0),0),"N/A")</f>
        <v>N/A</v>
      </c>
      <c r="U658" s="152" t="str">
        <f t="shared" si="84"/>
        <v>N/A</v>
      </c>
      <c r="V658" s="153" t="str">
        <f t="shared" si="85"/>
        <v>N/A</v>
      </c>
      <c r="W658" s="147" t="str" cm="1">
        <f t="array" ref="W658">IFERROR(INDEX($I$9:$I$54,MATCH($E658,$A$9:$A$54,0),0),"N/A")</f>
        <v>N/A</v>
      </c>
      <c r="X658" s="147" t="str" cm="1">
        <f t="array" ref="X658">IFERROR(INDEX($J$9:$J$54,MATCH($E658,$A$9:$A$54,0),0),"N/A")</f>
        <v>N/A</v>
      </c>
      <c r="Y658" s="152" t="str">
        <f t="shared" si="86"/>
        <v>N/A</v>
      </c>
      <c r="Z658" s="153" t="str">
        <f t="shared" si="87"/>
        <v>N/A</v>
      </c>
      <c r="AA658" s="70" t="str">
        <f>IFERROR(VLOOKUP('Input 1 - Schedule 1'!N605,'Input 1 - Schedule 1'!$I$7:$L$1009,4,FALSE),"")</f>
        <v/>
      </c>
      <c r="AB658" s="70"/>
      <c r="AS658" s="84" t="s">
        <v>20</v>
      </c>
    </row>
    <row r="659" spans="1:45" x14ac:dyDescent="0.3">
      <c r="A659" s="93">
        <f t="shared" si="92"/>
        <v>597</v>
      </c>
      <c r="B659" s="145">
        <f>'Input 2 - Inventory'!C604</f>
        <v>0</v>
      </c>
      <c r="C659" s="146">
        <f>'Input 1 - Schedule 1'!G606</f>
        <v>0</v>
      </c>
      <c r="D659" s="146" t="str">
        <f>IF(OR(LEFT(E659,5)= "Asset",LEFT(E659,5)="Other"),"N/A",'Input 1 - Schedule 1'!G606 &amp; " (Ins/Bank)")</f>
        <v>0 (Ins/Bank)</v>
      </c>
      <c r="E659" s="147">
        <f>'Input 2 - Inventory'!F604</f>
        <v>0</v>
      </c>
      <c r="F659" s="148" t="str">
        <f>'Input 2 - Inventory'!W604</f>
        <v/>
      </c>
      <c r="G659" s="148">
        <f>'Input 2 - Inventory'!R604</f>
        <v>0</v>
      </c>
      <c r="H659" s="148">
        <f>'Input 2 - Inventory'!AH604</f>
        <v>0</v>
      </c>
      <c r="I659" s="149">
        <f>'Input 2 - Inventory'!L604</f>
        <v>0</v>
      </c>
      <c r="J659" s="150">
        <f>'Input 2 - Inventory'!AB604</f>
        <v>0</v>
      </c>
      <c r="K659" s="147" t="str" cm="1">
        <f t="array" ref="K659">IFERROR(INDEX($C$9:$C$54,MATCH($E659,$A$9:$A$54,0),0),"N/A")</f>
        <v>N/A</v>
      </c>
      <c r="L659" s="151" t="str" cm="1">
        <f t="array" ref="L659">IFERROR(INDEX($D$9:$D$54,MATCH($E659,$A$9:$A$54,0),0),"N/A")</f>
        <v>N/A</v>
      </c>
      <c r="M659" s="152" t="str">
        <f t="shared" si="88"/>
        <v>N/A</v>
      </c>
      <c r="N659" s="153" t="str">
        <f t="shared" si="89"/>
        <v>N/A</v>
      </c>
      <c r="O659" s="147" t="str" cm="1">
        <f t="array" ref="O659">IFERROR(INDEX($E$9:$E$54,MATCH($E659,$A$9:$A$54,0),0),"N/A")</f>
        <v>N/A</v>
      </c>
      <c r="P659" s="151" t="str" cm="1">
        <f t="array" ref="P659">IFERROR(INDEX($F$9:$F$54,MATCH($E659,$A$9:$A$54,0),0),"N/A")</f>
        <v>N/A</v>
      </c>
      <c r="Q659" s="152" t="str">
        <f t="shared" si="90"/>
        <v>N/A</v>
      </c>
      <c r="R659" s="153" t="str">
        <f t="shared" si="91"/>
        <v>N/A</v>
      </c>
      <c r="S659" s="147" t="str" cm="1">
        <f t="array" ref="S659">IFERROR(INDEX($G$9:$G$54,MATCH($E659,$A$9:$A$54,0),0),"N/A")</f>
        <v>N/A</v>
      </c>
      <c r="T659" s="151" t="str" cm="1">
        <f t="array" ref="T659">IFERROR(INDEX($H$9:$H$54,MATCH($E659,$A$9:$A$54,0),0),"N/A")</f>
        <v>N/A</v>
      </c>
      <c r="U659" s="152" t="str">
        <f t="shared" si="84"/>
        <v>N/A</v>
      </c>
      <c r="V659" s="153" t="str">
        <f t="shared" si="85"/>
        <v>N/A</v>
      </c>
      <c r="W659" s="147" t="str" cm="1">
        <f t="array" ref="W659">IFERROR(INDEX($I$9:$I$54,MATCH($E659,$A$9:$A$54,0),0),"N/A")</f>
        <v>N/A</v>
      </c>
      <c r="X659" s="147" t="str" cm="1">
        <f t="array" ref="X659">IFERROR(INDEX($J$9:$J$54,MATCH($E659,$A$9:$A$54,0),0),"N/A")</f>
        <v>N/A</v>
      </c>
      <c r="Y659" s="152" t="str">
        <f t="shared" si="86"/>
        <v>N/A</v>
      </c>
      <c r="Z659" s="153" t="str">
        <f t="shared" si="87"/>
        <v>N/A</v>
      </c>
      <c r="AA659" s="70" t="str">
        <f>IFERROR(VLOOKUP('Input 1 - Schedule 1'!N606,'Input 1 - Schedule 1'!$I$7:$L$1009,4,FALSE),"")</f>
        <v/>
      </c>
      <c r="AB659" s="70"/>
      <c r="AS659" s="84" t="s">
        <v>20</v>
      </c>
    </row>
    <row r="660" spans="1:45" x14ac:dyDescent="0.3">
      <c r="A660" s="93">
        <f t="shared" si="92"/>
        <v>598</v>
      </c>
      <c r="B660" s="145">
        <f>'Input 2 - Inventory'!C605</f>
        <v>0</v>
      </c>
      <c r="C660" s="146">
        <f>'Input 1 - Schedule 1'!G607</f>
        <v>0</v>
      </c>
      <c r="D660" s="146" t="str">
        <f>IF(OR(LEFT(E660,5)= "Asset",LEFT(E660,5)="Other"),"N/A",'Input 1 - Schedule 1'!G607 &amp; " (Ins/Bank)")</f>
        <v>0 (Ins/Bank)</v>
      </c>
      <c r="E660" s="147">
        <f>'Input 2 - Inventory'!F605</f>
        <v>0</v>
      </c>
      <c r="F660" s="148" t="str">
        <f>'Input 2 - Inventory'!W605</f>
        <v/>
      </c>
      <c r="G660" s="148">
        <f>'Input 2 - Inventory'!R605</f>
        <v>0</v>
      </c>
      <c r="H660" s="148">
        <f>'Input 2 - Inventory'!AH605</f>
        <v>0</v>
      </c>
      <c r="I660" s="149">
        <f>'Input 2 - Inventory'!L605</f>
        <v>0</v>
      </c>
      <c r="J660" s="150">
        <f>'Input 2 - Inventory'!AB605</f>
        <v>0</v>
      </c>
      <c r="K660" s="147" t="str" cm="1">
        <f t="array" ref="K660">IFERROR(INDEX($C$9:$C$54,MATCH($E660,$A$9:$A$54,0),0),"N/A")</f>
        <v>N/A</v>
      </c>
      <c r="L660" s="151" t="str" cm="1">
        <f t="array" ref="L660">IFERROR(INDEX($D$9:$D$54,MATCH($E660,$A$9:$A$54,0),0),"N/A")</f>
        <v>N/A</v>
      </c>
      <c r="M660" s="152" t="str">
        <f t="shared" si="88"/>
        <v>N/A</v>
      </c>
      <c r="N660" s="153" t="str">
        <f t="shared" si="89"/>
        <v>N/A</v>
      </c>
      <c r="O660" s="147" t="str" cm="1">
        <f t="array" ref="O660">IFERROR(INDEX($E$9:$E$54,MATCH($E660,$A$9:$A$54,0),0),"N/A")</f>
        <v>N/A</v>
      </c>
      <c r="P660" s="151" t="str" cm="1">
        <f t="array" ref="P660">IFERROR(INDEX($F$9:$F$54,MATCH($E660,$A$9:$A$54,0),0),"N/A")</f>
        <v>N/A</v>
      </c>
      <c r="Q660" s="152" t="str">
        <f t="shared" si="90"/>
        <v>N/A</v>
      </c>
      <c r="R660" s="153" t="str">
        <f t="shared" si="91"/>
        <v>N/A</v>
      </c>
      <c r="S660" s="147" t="str" cm="1">
        <f t="array" ref="S660">IFERROR(INDEX($G$9:$G$54,MATCH($E660,$A$9:$A$54,0),0),"N/A")</f>
        <v>N/A</v>
      </c>
      <c r="T660" s="151" t="str" cm="1">
        <f t="array" ref="T660">IFERROR(INDEX($H$9:$H$54,MATCH($E660,$A$9:$A$54,0),0),"N/A")</f>
        <v>N/A</v>
      </c>
      <c r="U660" s="152" t="str">
        <f t="shared" si="84"/>
        <v>N/A</v>
      </c>
      <c r="V660" s="153" t="str">
        <f t="shared" si="85"/>
        <v>N/A</v>
      </c>
      <c r="W660" s="147" t="str" cm="1">
        <f t="array" ref="W660">IFERROR(INDEX($I$9:$I$54,MATCH($E660,$A$9:$A$54,0),0),"N/A")</f>
        <v>N/A</v>
      </c>
      <c r="X660" s="147" t="str" cm="1">
        <f t="array" ref="X660">IFERROR(INDEX($J$9:$J$54,MATCH($E660,$A$9:$A$54,0),0),"N/A")</f>
        <v>N/A</v>
      </c>
      <c r="Y660" s="152" t="str">
        <f t="shared" si="86"/>
        <v>N/A</v>
      </c>
      <c r="Z660" s="153" t="str">
        <f t="shared" si="87"/>
        <v>N/A</v>
      </c>
      <c r="AA660" s="70" t="str">
        <f>IFERROR(VLOOKUP('Input 1 - Schedule 1'!N607,'Input 1 - Schedule 1'!$I$7:$L$1009,4,FALSE),"")</f>
        <v/>
      </c>
      <c r="AB660" s="70"/>
      <c r="AS660" s="84" t="s">
        <v>20</v>
      </c>
    </row>
    <row r="661" spans="1:45" x14ac:dyDescent="0.3">
      <c r="A661" s="93">
        <f t="shared" si="92"/>
        <v>599</v>
      </c>
      <c r="B661" s="145">
        <f>'Input 2 - Inventory'!C606</f>
        <v>0</v>
      </c>
      <c r="C661" s="146">
        <f>'Input 1 - Schedule 1'!G608</f>
        <v>0</v>
      </c>
      <c r="D661" s="146" t="str">
        <f>IF(OR(LEFT(E661,5)= "Asset",LEFT(E661,5)="Other"),"N/A",'Input 1 - Schedule 1'!G608 &amp; " (Ins/Bank)")</f>
        <v>0 (Ins/Bank)</v>
      </c>
      <c r="E661" s="147">
        <f>'Input 2 - Inventory'!F606</f>
        <v>0</v>
      </c>
      <c r="F661" s="148" t="str">
        <f>'Input 2 - Inventory'!W606</f>
        <v/>
      </c>
      <c r="G661" s="148">
        <f>'Input 2 - Inventory'!R606</f>
        <v>0</v>
      </c>
      <c r="H661" s="148">
        <f>'Input 2 - Inventory'!AH606</f>
        <v>0</v>
      </c>
      <c r="I661" s="149">
        <f>'Input 2 - Inventory'!L606</f>
        <v>0</v>
      </c>
      <c r="J661" s="150">
        <f>'Input 2 - Inventory'!AB606</f>
        <v>0</v>
      </c>
      <c r="K661" s="147" t="str" cm="1">
        <f t="array" ref="K661">IFERROR(INDEX($C$9:$C$54,MATCH($E661,$A$9:$A$54,0),0),"N/A")</f>
        <v>N/A</v>
      </c>
      <c r="L661" s="151" t="str" cm="1">
        <f t="array" ref="L661">IFERROR(INDEX($D$9:$D$54,MATCH($E661,$A$9:$A$54,0),0),"N/A")</f>
        <v>N/A</v>
      </c>
      <c r="M661" s="152" t="str">
        <f t="shared" si="88"/>
        <v>N/A</v>
      </c>
      <c r="N661" s="153" t="str">
        <f t="shared" si="89"/>
        <v>N/A</v>
      </c>
      <c r="O661" s="147" t="str" cm="1">
        <f t="array" ref="O661">IFERROR(INDEX($E$9:$E$54,MATCH($E661,$A$9:$A$54,0),0),"N/A")</f>
        <v>N/A</v>
      </c>
      <c r="P661" s="151" t="str" cm="1">
        <f t="array" ref="P661">IFERROR(INDEX($F$9:$F$54,MATCH($E661,$A$9:$A$54,0),0),"N/A")</f>
        <v>N/A</v>
      </c>
      <c r="Q661" s="152" t="str">
        <f t="shared" si="90"/>
        <v>N/A</v>
      </c>
      <c r="R661" s="153" t="str">
        <f t="shared" si="91"/>
        <v>N/A</v>
      </c>
      <c r="S661" s="147" t="str" cm="1">
        <f t="array" ref="S661">IFERROR(INDEX($G$9:$G$54,MATCH($E661,$A$9:$A$54,0),0),"N/A")</f>
        <v>N/A</v>
      </c>
      <c r="T661" s="151" t="str" cm="1">
        <f t="array" ref="T661">IFERROR(INDEX($H$9:$H$54,MATCH($E661,$A$9:$A$54,0),0),"N/A")</f>
        <v>N/A</v>
      </c>
      <c r="U661" s="152" t="str">
        <f t="shared" si="84"/>
        <v>N/A</v>
      </c>
      <c r="V661" s="153" t="str">
        <f t="shared" si="85"/>
        <v>N/A</v>
      </c>
      <c r="W661" s="147" t="str" cm="1">
        <f t="array" ref="W661">IFERROR(INDEX($I$9:$I$54,MATCH($E661,$A$9:$A$54,0),0),"N/A")</f>
        <v>N/A</v>
      </c>
      <c r="X661" s="147" t="str" cm="1">
        <f t="array" ref="X661">IFERROR(INDEX($J$9:$J$54,MATCH($E661,$A$9:$A$54,0),0),"N/A")</f>
        <v>N/A</v>
      </c>
      <c r="Y661" s="152" t="str">
        <f t="shared" si="86"/>
        <v>N/A</v>
      </c>
      <c r="Z661" s="153" t="str">
        <f t="shared" si="87"/>
        <v>N/A</v>
      </c>
      <c r="AA661" s="70" t="str">
        <f>IFERROR(VLOOKUP('Input 1 - Schedule 1'!N608,'Input 1 - Schedule 1'!$I$7:$L$1009,4,FALSE),"")</f>
        <v/>
      </c>
      <c r="AB661" s="70"/>
      <c r="AS661" s="84" t="s">
        <v>20</v>
      </c>
    </row>
    <row r="662" spans="1:45" x14ac:dyDescent="0.3">
      <c r="A662" s="93">
        <f t="shared" si="92"/>
        <v>600</v>
      </c>
      <c r="B662" s="145">
        <f>'Input 2 - Inventory'!C607</f>
        <v>0</v>
      </c>
      <c r="C662" s="146">
        <f>'Input 1 - Schedule 1'!G609</f>
        <v>0</v>
      </c>
      <c r="D662" s="146" t="str">
        <f>IF(OR(LEFT(E662,5)= "Asset",LEFT(E662,5)="Other"),"N/A",'Input 1 - Schedule 1'!G609 &amp; " (Ins/Bank)")</f>
        <v>0 (Ins/Bank)</v>
      </c>
      <c r="E662" s="147">
        <f>'Input 2 - Inventory'!F607</f>
        <v>0</v>
      </c>
      <c r="F662" s="148" t="str">
        <f>'Input 2 - Inventory'!W607</f>
        <v/>
      </c>
      <c r="G662" s="148">
        <f>'Input 2 - Inventory'!R607</f>
        <v>0</v>
      </c>
      <c r="H662" s="148">
        <f>'Input 2 - Inventory'!AH607</f>
        <v>0</v>
      </c>
      <c r="I662" s="149">
        <f>'Input 2 - Inventory'!L607</f>
        <v>0</v>
      </c>
      <c r="J662" s="150">
        <f>'Input 2 - Inventory'!AB607</f>
        <v>0</v>
      </c>
      <c r="K662" s="147" t="str" cm="1">
        <f t="array" ref="K662">IFERROR(INDEX($C$9:$C$54,MATCH($E662,$A$9:$A$54,0),0),"N/A")</f>
        <v>N/A</v>
      </c>
      <c r="L662" s="151" t="str" cm="1">
        <f t="array" ref="L662">IFERROR(INDEX($D$9:$D$54,MATCH($E662,$A$9:$A$54,0),0),"N/A")</f>
        <v>N/A</v>
      </c>
      <c r="M662" s="152" t="str">
        <f t="shared" si="88"/>
        <v>N/A</v>
      </c>
      <c r="N662" s="153" t="str">
        <f t="shared" si="89"/>
        <v>N/A</v>
      </c>
      <c r="O662" s="147" t="str" cm="1">
        <f t="array" ref="O662">IFERROR(INDEX($E$9:$E$54,MATCH($E662,$A$9:$A$54,0),0),"N/A")</f>
        <v>N/A</v>
      </c>
      <c r="P662" s="151" t="str" cm="1">
        <f t="array" ref="P662">IFERROR(INDEX($F$9:$F$54,MATCH($E662,$A$9:$A$54,0),0),"N/A")</f>
        <v>N/A</v>
      </c>
      <c r="Q662" s="152" t="str">
        <f t="shared" si="90"/>
        <v>N/A</v>
      </c>
      <c r="R662" s="153" t="str">
        <f t="shared" si="91"/>
        <v>N/A</v>
      </c>
      <c r="S662" s="147" t="str" cm="1">
        <f t="array" ref="S662">IFERROR(INDEX($G$9:$G$54,MATCH($E662,$A$9:$A$54,0),0),"N/A")</f>
        <v>N/A</v>
      </c>
      <c r="T662" s="151" t="str" cm="1">
        <f t="array" ref="T662">IFERROR(INDEX($H$9:$H$54,MATCH($E662,$A$9:$A$54,0),0),"N/A")</f>
        <v>N/A</v>
      </c>
      <c r="U662" s="152" t="str">
        <f t="shared" si="84"/>
        <v>N/A</v>
      </c>
      <c r="V662" s="153" t="str">
        <f t="shared" si="85"/>
        <v>N/A</v>
      </c>
      <c r="W662" s="147" t="str" cm="1">
        <f t="array" ref="W662">IFERROR(INDEX($I$9:$I$54,MATCH($E662,$A$9:$A$54,0),0),"N/A")</f>
        <v>N/A</v>
      </c>
      <c r="X662" s="147" t="str" cm="1">
        <f t="array" ref="X662">IFERROR(INDEX($J$9:$J$54,MATCH($E662,$A$9:$A$54,0),0),"N/A")</f>
        <v>N/A</v>
      </c>
      <c r="Y662" s="152" t="str">
        <f t="shared" si="86"/>
        <v>N/A</v>
      </c>
      <c r="Z662" s="153" t="str">
        <f t="shared" si="87"/>
        <v>N/A</v>
      </c>
      <c r="AA662" s="70" t="str">
        <f>IFERROR(VLOOKUP('Input 1 - Schedule 1'!N609,'Input 1 - Schedule 1'!$I$7:$L$1009,4,FALSE),"")</f>
        <v/>
      </c>
      <c r="AB662" s="70"/>
      <c r="AS662" s="84" t="s">
        <v>20</v>
      </c>
    </row>
    <row r="663" spans="1:45" x14ac:dyDescent="0.3">
      <c r="A663" s="93">
        <f t="shared" si="92"/>
        <v>601</v>
      </c>
      <c r="B663" s="145">
        <f>'Input 2 - Inventory'!C608</f>
        <v>0</v>
      </c>
      <c r="C663" s="146">
        <f>'Input 1 - Schedule 1'!G610</f>
        <v>0</v>
      </c>
      <c r="D663" s="146" t="str">
        <f>IF(OR(LEFT(E663,5)= "Asset",LEFT(E663,5)="Other"),"N/A",'Input 1 - Schedule 1'!G610 &amp; " (Ins/Bank)")</f>
        <v>0 (Ins/Bank)</v>
      </c>
      <c r="E663" s="147">
        <f>'Input 2 - Inventory'!F608</f>
        <v>0</v>
      </c>
      <c r="F663" s="148" t="str">
        <f>'Input 2 - Inventory'!W608</f>
        <v/>
      </c>
      <c r="G663" s="148">
        <f>'Input 2 - Inventory'!R608</f>
        <v>0</v>
      </c>
      <c r="H663" s="148">
        <f>'Input 2 - Inventory'!AH608</f>
        <v>0</v>
      </c>
      <c r="I663" s="149">
        <f>'Input 2 - Inventory'!L608</f>
        <v>0</v>
      </c>
      <c r="J663" s="150">
        <f>'Input 2 - Inventory'!AB608</f>
        <v>0</v>
      </c>
      <c r="K663" s="147" t="str" cm="1">
        <f t="array" ref="K663">IFERROR(INDEX($C$9:$C$54,MATCH($E663,$A$9:$A$54,0),0),"N/A")</f>
        <v>N/A</v>
      </c>
      <c r="L663" s="151" t="str" cm="1">
        <f t="array" ref="L663">IFERROR(INDEX($D$9:$D$54,MATCH($E663,$A$9:$A$54,0),0),"N/A")</f>
        <v>N/A</v>
      </c>
      <c r="M663" s="152" t="str">
        <f t="shared" si="88"/>
        <v>N/A</v>
      </c>
      <c r="N663" s="153" t="str">
        <f t="shared" si="89"/>
        <v>N/A</v>
      </c>
      <c r="O663" s="147" t="str" cm="1">
        <f t="array" ref="O663">IFERROR(INDEX($E$9:$E$54,MATCH($E663,$A$9:$A$54,0),0),"N/A")</f>
        <v>N/A</v>
      </c>
      <c r="P663" s="151" t="str" cm="1">
        <f t="array" ref="P663">IFERROR(INDEX($F$9:$F$54,MATCH($E663,$A$9:$A$54,0),0),"N/A")</f>
        <v>N/A</v>
      </c>
      <c r="Q663" s="152" t="str">
        <f t="shared" si="90"/>
        <v>N/A</v>
      </c>
      <c r="R663" s="153" t="str">
        <f t="shared" si="91"/>
        <v>N/A</v>
      </c>
      <c r="S663" s="147" t="str" cm="1">
        <f t="array" ref="S663">IFERROR(INDEX($G$9:$G$54,MATCH($E663,$A$9:$A$54,0),0),"N/A")</f>
        <v>N/A</v>
      </c>
      <c r="T663" s="151" t="str" cm="1">
        <f t="array" ref="T663">IFERROR(INDEX($H$9:$H$54,MATCH($E663,$A$9:$A$54,0),0),"N/A")</f>
        <v>N/A</v>
      </c>
      <c r="U663" s="152" t="str">
        <f t="shared" si="84"/>
        <v>N/A</v>
      </c>
      <c r="V663" s="153" t="str">
        <f t="shared" si="85"/>
        <v>N/A</v>
      </c>
      <c r="W663" s="147" t="str" cm="1">
        <f t="array" ref="W663">IFERROR(INDEX($I$9:$I$54,MATCH($E663,$A$9:$A$54,0),0),"N/A")</f>
        <v>N/A</v>
      </c>
      <c r="X663" s="147" t="str" cm="1">
        <f t="array" ref="X663">IFERROR(INDEX($J$9:$J$54,MATCH($E663,$A$9:$A$54,0),0),"N/A")</f>
        <v>N/A</v>
      </c>
      <c r="Y663" s="152" t="str">
        <f t="shared" si="86"/>
        <v>N/A</v>
      </c>
      <c r="Z663" s="153" t="str">
        <f t="shared" si="87"/>
        <v>N/A</v>
      </c>
      <c r="AA663" s="70" t="str">
        <f>IFERROR(VLOOKUP('Input 1 - Schedule 1'!N610,'Input 1 - Schedule 1'!$I$7:$L$1009,4,FALSE),"")</f>
        <v/>
      </c>
      <c r="AB663" s="70"/>
      <c r="AS663" s="84" t="s">
        <v>20</v>
      </c>
    </row>
    <row r="664" spans="1:45" x14ac:dyDescent="0.3">
      <c r="A664" s="93">
        <f t="shared" si="92"/>
        <v>602</v>
      </c>
      <c r="B664" s="145">
        <f>'Input 2 - Inventory'!C609</f>
        <v>0</v>
      </c>
      <c r="C664" s="146">
        <f>'Input 1 - Schedule 1'!G611</f>
        <v>0</v>
      </c>
      <c r="D664" s="146" t="str">
        <f>IF(OR(LEFT(E664,5)= "Asset",LEFT(E664,5)="Other"),"N/A",'Input 1 - Schedule 1'!G611 &amp; " (Ins/Bank)")</f>
        <v>0 (Ins/Bank)</v>
      </c>
      <c r="E664" s="147">
        <f>'Input 2 - Inventory'!F609</f>
        <v>0</v>
      </c>
      <c r="F664" s="148" t="str">
        <f>'Input 2 - Inventory'!W609</f>
        <v/>
      </c>
      <c r="G664" s="148">
        <f>'Input 2 - Inventory'!R609</f>
        <v>0</v>
      </c>
      <c r="H664" s="148">
        <f>'Input 2 - Inventory'!AH609</f>
        <v>0</v>
      </c>
      <c r="I664" s="149">
        <f>'Input 2 - Inventory'!L609</f>
        <v>0</v>
      </c>
      <c r="J664" s="150">
        <f>'Input 2 - Inventory'!AB609</f>
        <v>0</v>
      </c>
      <c r="K664" s="147" t="str" cm="1">
        <f t="array" ref="K664">IFERROR(INDEX($C$9:$C$54,MATCH($E664,$A$9:$A$54,0),0),"N/A")</f>
        <v>N/A</v>
      </c>
      <c r="L664" s="151" t="str" cm="1">
        <f t="array" ref="L664">IFERROR(INDEX($D$9:$D$54,MATCH($E664,$A$9:$A$54,0),0),"N/A")</f>
        <v>N/A</v>
      </c>
      <c r="M664" s="152" t="str">
        <f t="shared" si="88"/>
        <v>N/A</v>
      </c>
      <c r="N664" s="153" t="str">
        <f t="shared" si="89"/>
        <v>N/A</v>
      </c>
      <c r="O664" s="147" t="str" cm="1">
        <f t="array" ref="O664">IFERROR(INDEX($E$9:$E$54,MATCH($E664,$A$9:$A$54,0),0),"N/A")</f>
        <v>N/A</v>
      </c>
      <c r="P664" s="151" t="str" cm="1">
        <f t="array" ref="P664">IFERROR(INDEX($F$9:$F$54,MATCH($E664,$A$9:$A$54,0),0),"N/A")</f>
        <v>N/A</v>
      </c>
      <c r="Q664" s="152" t="str">
        <f t="shared" si="90"/>
        <v>N/A</v>
      </c>
      <c r="R664" s="153" t="str">
        <f t="shared" si="91"/>
        <v>N/A</v>
      </c>
      <c r="S664" s="147" t="str" cm="1">
        <f t="array" ref="S664">IFERROR(INDEX($G$9:$G$54,MATCH($E664,$A$9:$A$54,0),0),"N/A")</f>
        <v>N/A</v>
      </c>
      <c r="T664" s="151" t="str" cm="1">
        <f t="array" ref="T664">IFERROR(INDEX($H$9:$H$54,MATCH($E664,$A$9:$A$54,0),0),"N/A")</f>
        <v>N/A</v>
      </c>
      <c r="U664" s="152" t="str">
        <f t="shared" si="84"/>
        <v>N/A</v>
      </c>
      <c r="V664" s="153" t="str">
        <f t="shared" si="85"/>
        <v>N/A</v>
      </c>
      <c r="W664" s="147" t="str" cm="1">
        <f t="array" ref="W664">IFERROR(INDEX($I$9:$I$54,MATCH($E664,$A$9:$A$54,0),0),"N/A")</f>
        <v>N/A</v>
      </c>
      <c r="X664" s="147" t="str" cm="1">
        <f t="array" ref="X664">IFERROR(INDEX($J$9:$J$54,MATCH($E664,$A$9:$A$54,0),0),"N/A")</f>
        <v>N/A</v>
      </c>
      <c r="Y664" s="152" t="str">
        <f t="shared" si="86"/>
        <v>N/A</v>
      </c>
      <c r="Z664" s="153" t="str">
        <f t="shared" si="87"/>
        <v>N/A</v>
      </c>
      <c r="AA664" s="70" t="str">
        <f>IFERROR(VLOOKUP('Input 1 - Schedule 1'!N611,'Input 1 - Schedule 1'!$I$7:$L$1009,4,FALSE),"")</f>
        <v/>
      </c>
      <c r="AB664" s="70"/>
      <c r="AS664" s="84" t="s">
        <v>20</v>
      </c>
    </row>
    <row r="665" spans="1:45" x14ac:dyDescent="0.3">
      <c r="A665" s="93">
        <f t="shared" si="92"/>
        <v>603</v>
      </c>
      <c r="B665" s="145">
        <f>'Input 2 - Inventory'!C610</f>
        <v>0</v>
      </c>
      <c r="C665" s="146">
        <f>'Input 1 - Schedule 1'!G612</f>
        <v>0</v>
      </c>
      <c r="D665" s="146" t="str">
        <f>IF(OR(LEFT(E665,5)= "Asset",LEFT(E665,5)="Other"),"N/A",'Input 1 - Schedule 1'!G612 &amp; " (Ins/Bank)")</f>
        <v>0 (Ins/Bank)</v>
      </c>
      <c r="E665" s="147">
        <f>'Input 2 - Inventory'!F610</f>
        <v>0</v>
      </c>
      <c r="F665" s="148" t="str">
        <f>'Input 2 - Inventory'!W610</f>
        <v/>
      </c>
      <c r="G665" s="148">
        <f>'Input 2 - Inventory'!R610</f>
        <v>0</v>
      </c>
      <c r="H665" s="148">
        <f>'Input 2 - Inventory'!AH610</f>
        <v>0</v>
      </c>
      <c r="I665" s="149">
        <f>'Input 2 - Inventory'!L610</f>
        <v>0</v>
      </c>
      <c r="J665" s="150">
        <f>'Input 2 - Inventory'!AB610</f>
        <v>0</v>
      </c>
      <c r="K665" s="147" t="str" cm="1">
        <f t="array" ref="K665">IFERROR(INDEX($C$9:$C$54,MATCH($E665,$A$9:$A$54,0),0),"N/A")</f>
        <v>N/A</v>
      </c>
      <c r="L665" s="151" t="str" cm="1">
        <f t="array" ref="L665">IFERROR(INDEX($D$9:$D$54,MATCH($E665,$A$9:$A$54,0),0),"N/A")</f>
        <v>N/A</v>
      </c>
      <c r="M665" s="152" t="str">
        <f t="shared" si="88"/>
        <v>N/A</v>
      </c>
      <c r="N665" s="153" t="str">
        <f t="shared" si="89"/>
        <v>N/A</v>
      </c>
      <c r="O665" s="147" t="str" cm="1">
        <f t="array" ref="O665">IFERROR(INDEX($E$9:$E$54,MATCH($E665,$A$9:$A$54,0),0),"N/A")</f>
        <v>N/A</v>
      </c>
      <c r="P665" s="151" t="str" cm="1">
        <f t="array" ref="P665">IFERROR(INDEX($F$9:$F$54,MATCH($E665,$A$9:$A$54,0),0),"N/A")</f>
        <v>N/A</v>
      </c>
      <c r="Q665" s="152" t="str">
        <f t="shared" si="90"/>
        <v>N/A</v>
      </c>
      <c r="R665" s="153" t="str">
        <f t="shared" si="91"/>
        <v>N/A</v>
      </c>
      <c r="S665" s="147" t="str" cm="1">
        <f t="array" ref="S665">IFERROR(INDEX($G$9:$G$54,MATCH($E665,$A$9:$A$54,0),0),"N/A")</f>
        <v>N/A</v>
      </c>
      <c r="T665" s="151" t="str" cm="1">
        <f t="array" ref="T665">IFERROR(INDEX($H$9:$H$54,MATCH($E665,$A$9:$A$54,0),0),"N/A")</f>
        <v>N/A</v>
      </c>
      <c r="U665" s="152" t="str">
        <f t="shared" si="84"/>
        <v>N/A</v>
      </c>
      <c r="V665" s="153" t="str">
        <f t="shared" si="85"/>
        <v>N/A</v>
      </c>
      <c r="W665" s="147" t="str" cm="1">
        <f t="array" ref="W665">IFERROR(INDEX($I$9:$I$54,MATCH($E665,$A$9:$A$54,0),0),"N/A")</f>
        <v>N/A</v>
      </c>
      <c r="X665" s="147" t="str" cm="1">
        <f t="array" ref="X665">IFERROR(INDEX($J$9:$J$54,MATCH($E665,$A$9:$A$54,0),0),"N/A")</f>
        <v>N/A</v>
      </c>
      <c r="Y665" s="152" t="str">
        <f t="shared" si="86"/>
        <v>N/A</v>
      </c>
      <c r="Z665" s="153" t="str">
        <f t="shared" si="87"/>
        <v>N/A</v>
      </c>
      <c r="AA665" s="70" t="str">
        <f>IFERROR(VLOOKUP('Input 1 - Schedule 1'!N612,'Input 1 - Schedule 1'!$I$7:$L$1009,4,FALSE),"")</f>
        <v/>
      </c>
      <c r="AB665" s="70"/>
      <c r="AS665" s="84" t="s">
        <v>20</v>
      </c>
    </row>
    <row r="666" spans="1:45" x14ac:dyDescent="0.3">
      <c r="A666" s="93">
        <f t="shared" si="92"/>
        <v>604</v>
      </c>
      <c r="B666" s="145">
        <f>'Input 2 - Inventory'!C611</f>
        <v>0</v>
      </c>
      <c r="C666" s="146">
        <f>'Input 1 - Schedule 1'!G613</f>
        <v>0</v>
      </c>
      <c r="D666" s="146" t="str">
        <f>IF(OR(LEFT(E666,5)= "Asset",LEFT(E666,5)="Other"),"N/A",'Input 1 - Schedule 1'!G613 &amp; " (Ins/Bank)")</f>
        <v>0 (Ins/Bank)</v>
      </c>
      <c r="E666" s="147">
        <f>'Input 2 - Inventory'!F611</f>
        <v>0</v>
      </c>
      <c r="F666" s="148" t="str">
        <f>'Input 2 - Inventory'!W611</f>
        <v/>
      </c>
      <c r="G666" s="148">
        <f>'Input 2 - Inventory'!R611</f>
        <v>0</v>
      </c>
      <c r="H666" s="148">
        <f>'Input 2 - Inventory'!AH611</f>
        <v>0</v>
      </c>
      <c r="I666" s="149">
        <f>'Input 2 - Inventory'!L611</f>
        <v>0</v>
      </c>
      <c r="J666" s="150">
        <f>'Input 2 - Inventory'!AB611</f>
        <v>0</v>
      </c>
      <c r="K666" s="147" t="str" cm="1">
        <f t="array" ref="K666">IFERROR(INDEX($C$9:$C$54,MATCH($E666,$A$9:$A$54,0),0),"N/A")</f>
        <v>N/A</v>
      </c>
      <c r="L666" s="151" t="str" cm="1">
        <f t="array" ref="L666">IFERROR(INDEX($D$9:$D$54,MATCH($E666,$A$9:$A$54,0),0),"N/A")</f>
        <v>N/A</v>
      </c>
      <c r="M666" s="152" t="str">
        <f t="shared" si="88"/>
        <v>N/A</v>
      </c>
      <c r="N666" s="153" t="str">
        <f t="shared" si="89"/>
        <v>N/A</v>
      </c>
      <c r="O666" s="147" t="str" cm="1">
        <f t="array" ref="O666">IFERROR(INDEX($E$9:$E$54,MATCH($E666,$A$9:$A$54,0),0),"N/A")</f>
        <v>N/A</v>
      </c>
      <c r="P666" s="151" t="str" cm="1">
        <f t="array" ref="P666">IFERROR(INDEX($F$9:$F$54,MATCH($E666,$A$9:$A$54,0),0),"N/A")</f>
        <v>N/A</v>
      </c>
      <c r="Q666" s="152" t="str">
        <f t="shared" si="90"/>
        <v>N/A</v>
      </c>
      <c r="R666" s="153" t="str">
        <f t="shared" si="91"/>
        <v>N/A</v>
      </c>
      <c r="S666" s="147" t="str" cm="1">
        <f t="array" ref="S666">IFERROR(INDEX($G$9:$G$54,MATCH($E666,$A$9:$A$54,0),0),"N/A")</f>
        <v>N/A</v>
      </c>
      <c r="T666" s="151" t="str" cm="1">
        <f t="array" ref="T666">IFERROR(INDEX($H$9:$H$54,MATCH($E666,$A$9:$A$54,0),0),"N/A")</f>
        <v>N/A</v>
      </c>
      <c r="U666" s="152" t="str">
        <f t="shared" si="84"/>
        <v>N/A</v>
      </c>
      <c r="V666" s="153" t="str">
        <f t="shared" si="85"/>
        <v>N/A</v>
      </c>
      <c r="W666" s="147" t="str" cm="1">
        <f t="array" ref="W666">IFERROR(INDEX($I$9:$I$54,MATCH($E666,$A$9:$A$54,0),0),"N/A")</f>
        <v>N/A</v>
      </c>
      <c r="X666" s="147" t="str" cm="1">
        <f t="array" ref="X666">IFERROR(INDEX($J$9:$J$54,MATCH($E666,$A$9:$A$54,0),0),"N/A")</f>
        <v>N/A</v>
      </c>
      <c r="Y666" s="152" t="str">
        <f t="shared" si="86"/>
        <v>N/A</v>
      </c>
      <c r="Z666" s="153" t="str">
        <f t="shared" si="87"/>
        <v>N/A</v>
      </c>
      <c r="AA666" s="70" t="str">
        <f>IFERROR(VLOOKUP('Input 1 - Schedule 1'!N613,'Input 1 - Schedule 1'!$I$7:$L$1009,4,FALSE),"")</f>
        <v/>
      </c>
      <c r="AB666" s="70"/>
      <c r="AS666" s="84" t="s">
        <v>20</v>
      </c>
    </row>
    <row r="667" spans="1:45" x14ac:dyDescent="0.3">
      <c r="A667" s="93">
        <f t="shared" si="92"/>
        <v>605</v>
      </c>
      <c r="B667" s="145">
        <f>'Input 2 - Inventory'!C612</f>
        <v>0</v>
      </c>
      <c r="C667" s="146">
        <f>'Input 1 - Schedule 1'!G614</f>
        <v>0</v>
      </c>
      <c r="D667" s="146" t="str">
        <f>IF(OR(LEFT(E667,5)= "Asset",LEFT(E667,5)="Other"),"N/A",'Input 1 - Schedule 1'!G614 &amp; " (Ins/Bank)")</f>
        <v>0 (Ins/Bank)</v>
      </c>
      <c r="E667" s="147">
        <f>'Input 2 - Inventory'!F612</f>
        <v>0</v>
      </c>
      <c r="F667" s="148" t="str">
        <f>'Input 2 - Inventory'!W612</f>
        <v/>
      </c>
      <c r="G667" s="148">
        <f>'Input 2 - Inventory'!R612</f>
        <v>0</v>
      </c>
      <c r="H667" s="148">
        <f>'Input 2 - Inventory'!AH612</f>
        <v>0</v>
      </c>
      <c r="I667" s="149">
        <f>'Input 2 - Inventory'!L612</f>
        <v>0</v>
      </c>
      <c r="J667" s="150">
        <f>'Input 2 - Inventory'!AB612</f>
        <v>0</v>
      </c>
      <c r="K667" s="147" t="str" cm="1">
        <f t="array" ref="K667">IFERROR(INDEX($C$9:$C$54,MATCH($E667,$A$9:$A$54,0),0),"N/A")</f>
        <v>N/A</v>
      </c>
      <c r="L667" s="151" t="str" cm="1">
        <f t="array" ref="L667">IFERROR(INDEX($D$9:$D$54,MATCH($E667,$A$9:$A$54,0),0),"N/A")</f>
        <v>N/A</v>
      </c>
      <c r="M667" s="152" t="str">
        <f t="shared" si="88"/>
        <v>N/A</v>
      </c>
      <c r="N667" s="153" t="str">
        <f t="shared" si="89"/>
        <v>N/A</v>
      </c>
      <c r="O667" s="147" t="str" cm="1">
        <f t="array" ref="O667">IFERROR(INDEX($E$9:$E$54,MATCH($E667,$A$9:$A$54,0),0),"N/A")</f>
        <v>N/A</v>
      </c>
      <c r="P667" s="151" t="str" cm="1">
        <f t="array" ref="P667">IFERROR(INDEX($F$9:$F$54,MATCH($E667,$A$9:$A$54,0),0),"N/A")</f>
        <v>N/A</v>
      </c>
      <c r="Q667" s="152" t="str">
        <f t="shared" si="90"/>
        <v>N/A</v>
      </c>
      <c r="R667" s="153" t="str">
        <f t="shared" si="91"/>
        <v>N/A</v>
      </c>
      <c r="S667" s="147" t="str" cm="1">
        <f t="array" ref="S667">IFERROR(INDEX($G$9:$G$54,MATCH($E667,$A$9:$A$54,0),0),"N/A")</f>
        <v>N/A</v>
      </c>
      <c r="T667" s="151" t="str" cm="1">
        <f t="array" ref="T667">IFERROR(INDEX($H$9:$H$54,MATCH($E667,$A$9:$A$54,0),0),"N/A")</f>
        <v>N/A</v>
      </c>
      <c r="U667" s="152" t="str">
        <f t="shared" si="84"/>
        <v>N/A</v>
      </c>
      <c r="V667" s="153" t="str">
        <f t="shared" si="85"/>
        <v>N/A</v>
      </c>
      <c r="W667" s="147" t="str" cm="1">
        <f t="array" ref="W667">IFERROR(INDEX($I$9:$I$54,MATCH($E667,$A$9:$A$54,0),0),"N/A")</f>
        <v>N/A</v>
      </c>
      <c r="X667" s="147" t="str" cm="1">
        <f t="array" ref="X667">IFERROR(INDEX($J$9:$J$54,MATCH($E667,$A$9:$A$54,0),0),"N/A")</f>
        <v>N/A</v>
      </c>
      <c r="Y667" s="152" t="str">
        <f t="shared" si="86"/>
        <v>N/A</v>
      </c>
      <c r="Z667" s="153" t="str">
        <f t="shared" si="87"/>
        <v>N/A</v>
      </c>
      <c r="AA667" s="70" t="str">
        <f>IFERROR(VLOOKUP('Input 1 - Schedule 1'!N614,'Input 1 - Schedule 1'!$I$7:$L$1009,4,FALSE),"")</f>
        <v/>
      </c>
      <c r="AB667" s="70"/>
      <c r="AS667" s="84" t="s">
        <v>20</v>
      </c>
    </row>
    <row r="668" spans="1:45" x14ac:dyDescent="0.3">
      <c r="A668" s="93">
        <f t="shared" si="92"/>
        <v>606</v>
      </c>
      <c r="B668" s="145">
        <f>'Input 2 - Inventory'!C613</f>
        <v>0</v>
      </c>
      <c r="C668" s="146">
        <f>'Input 1 - Schedule 1'!G615</f>
        <v>0</v>
      </c>
      <c r="D668" s="146" t="str">
        <f>IF(OR(LEFT(E668,5)= "Asset",LEFT(E668,5)="Other"),"N/A",'Input 1 - Schedule 1'!G615 &amp; " (Ins/Bank)")</f>
        <v>0 (Ins/Bank)</v>
      </c>
      <c r="E668" s="147">
        <f>'Input 2 - Inventory'!F613</f>
        <v>0</v>
      </c>
      <c r="F668" s="148" t="str">
        <f>'Input 2 - Inventory'!W613</f>
        <v/>
      </c>
      <c r="G668" s="148">
        <f>'Input 2 - Inventory'!R613</f>
        <v>0</v>
      </c>
      <c r="H668" s="148">
        <f>'Input 2 - Inventory'!AH613</f>
        <v>0</v>
      </c>
      <c r="I668" s="149">
        <f>'Input 2 - Inventory'!L613</f>
        <v>0</v>
      </c>
      <c r="J668" s="150">
        <f>'Input 2 - Inventory'!AB613</f>
        <v>0</v>
      </c>
      <c r="K668" s="147" t="str" cm="1">
        <f t="array" ref="K668">IFERROR(INDEX($C$9:$C$54,MATCH($E668,$A$9:$A$54,0),0),"N/A")</f>
        <v>N/A</v>
      </c>
      <c r="L668" s="151" t="str" cm="1">
        <f t="array" ref="L668">IFERROR(INDEX($D$9:$D$54,MATCH($E668,$A$9:$A$54,0),0),"N/A")</f>
        <v>N/A</v>
      </c>
      <c r="M668" s="152" t="str">
        <f t="shared" si="88"/>
        <v>N/A</v>
      </c>
      <c r="N668" s="153" t="str">
        <f t="shared" si="89"/>
        <v>N/A</v>
      </c>
      <c r="O668" s="147" t="str" cm="1">
        <f t="array" ref="O668">IFERROR(INDEX($E$9:$E$54,MATCH($E668,$A$9:$A$54,0),0),"N/A")</f>
        <v>N/A</v>
      </c>
      <c r="P668" s="151" t="str" cm="1">
        <f t="array" ref="P668">IFERROR(INDEX($F$9:$F$54,MATCH($E668,$A$9:$A$54,0),0),"N/A")</f>
        <v>N/A</v>
      </c>
      <c r="Q668" s="152" t="str">
        <f t="shared" si="90"/>
        <v>N/A</v>
      </c>
      <c r="R668" s="153" t="str">
        <f t="shared" si="91"/>
        <v>N/A</v>
      </c>
      <c r="S668" s="147" t="str" cm="1">
        <f t="array" ref="S668">IFERROR(INDEX($G$9:$G$54,MATCH($E668,$A$9:$A$54,0),0),"N/A")</f>
        <v>N/A</v>
      </c>
      <c r="T668" s="151" t="str" cm="1">
        <f t="array" ref="T668">IFERROR(INDEX($H$9:$H$54,MATCH($E668,$A$9:$A$54,0),0),"N/A")</f>
        <v>N/A</v>
      </c>
      <c r="U668" s="152" t="str">
        <f t="shared" si="84"/>
        <v>N/A</v>
      </c>
      <c r="V668" s="153" t="str">
        <f t="shared" si="85"/>
        <v>N/A</v>
      </c>
      <c r="W668" s="147" t="str" cm="1">
        <f t="array" ref="W668">IFERROR(INDEX($I$9:$I$54,MATCH($E668,$A$9:$A$54,0),0),"N/A")</f>
        <v>N/A</v>
      </c>
      <c r="X668" s="147" t="str" cm="1">
        <f t="array" ref="X668">IFERROR(INDEX($J$9:$J$54,MATCH($E668,$A$9:$A$54,0),0),"N/A")</f>
        <v>N/A</v>
      </c>
      <c r="Y668" s="152" t="str">
        <f t="shared" si="86"/>
        <v>N/A</v>
      </c>
      <c r="Z668" s="153" t="str">
        <f t="shared" si="87"/>
        <v>N/A</v>
      </c>
      <c r="AA668" s="70" t="str">
        <f>IFERROR(VLOOKUP('Input 1 - Schedule 1'!N615,'Input 1 - Schedule 1'!$I$7:$L$1009,4,FALSE),"")</f>
        <v/>
      </c>
      <c r="AB668" s="70"/>
      <c r="AS668" s="84" t="s">
        <v>20</v>
      </c>
    </row>
    <row r="669" spans="1:45" x14ac:dyDescent="0.3">
      <c r="A669" s="93">
        <f t="shared" si="92"/>
        <v>607</v>
      </c>
      <c r="B669" s="145">
        <f>'Input 2 - Inventory'!C614</f>
        <v>0</v>
      </c>
      <c r="C669" s="146">
        <f>'Input 1 - Schedule 1'!G616</f>
        <v>0</v>
      </c>
      <c r="D669" s="146" t="str">
        <f>IF(OR(LEFT(E669,5)= "Asset",LEFT(E669,5)="Other"),"N/A",'Input 1 - Schedule 1'!G616 &amp; " (Ins/Bank)")</f>
        <v>0 (Ins/Bank)</v>
      </c>
      <c r="E669" s="147">
        <f>'Input 2 - Inventory'!F614</f>
        <v>0</v>
      </c>
      <c r="F669" s="148" t="str">
        <f>'Input 2 - Inventory'!W614</f>
        <v/>
      </c>
      <c r="G669" s="148">
        <f>'Input 2 - Inventory'!R614</f>
        <v>0</v>
      </c>
      <c r="H669" s="148">
        <f>'Input 2 - Inventory'!AH614</f>
        <v>0</v>
      </c>
      <c r="I669" s="149">
        <f>'Input 2 - Inventory'!L614</f>
        <v>0</v>
      </c>
      <c r="J669" s="150">
        <f>'Input 2 - Inventory'!AB614</f>
        <v>0</v>
      </c>
      <c r="K669" s="147" t="str" cm="1">
        <f t="array" ref="K669">IFERROR(INDEX($C$9:$C$54,MATCH($E669,$A$9:$A$54,0),0),"N/A")</f>
        <v>N/A</v>
      </c>
      <c r="L669" s="151" t="str" cm="1">
        <f t="array" ref="L669">IFERROR(INDEX($D$9:$D$54,MATCH($E669,$A$9:$A$54,0),0),"N/A")</f>
        <v>N/A</v>
      </c>
      <c r="M669" s="152" t="str">
        <f t="shared" si="88"/>
        <v>N/A</v>
      </c>
      <c r="N669" s="153" t="str">
        <f t="shared" si="89"/>
        <v>N/A</v>
      </c>
      <c r="O669" s="147" t="str" cm="1">
        <f t="array" ref="O669">IFERROR(INDEX($E$9:$E$54,MATCH($E669,$A$9:$A$54,0),0),"N/A")</f>
        <v>N/A</v>
      </c>
      <c r="P669" s="151" t="str" cm="1">
        <f t="array" ref="P669">IFERROR(INDEX($F$9:$F$54,MATCH($E669,$A$9:$A$54,0),0),"N/A")</f>
        <v>N/A</v>
      </c>
      <c r="Q669" s="152" t="str">
        <f t="shared" si="90"/>
        <v>N/A</v>
      </c>
      <c r="R669" s="153" t="str">
        <f t="shared" si="91"/>
        <v>N/A</v>
      </c>
      <c r="S669" s="147" t="str" cm="1">
        <f t="array" ref="S669">IFERROR(INDEX($G$9:$G$54,MATCH($E669,$A$9:$A$54,0),0),"N/A")</f>
        <v>N/A</v>
      </c>
      <c r="T669" s="151" t="str" cm="1">
        <f t="array" ref="T669">IFERROR(INDEX($H$9:$H$54,MATCH($E669,$A$9:$A$54,0),0),"N/A")</f>
        <v>N/A</v>
      </c>
      <c r="U669" s="152" t="str">
        <f t="shared" si="84"/>
        <v>N/A</v>
      </c>
      <c r="V669" s="153" t="str">
        <f t="shared" si="85"/>
        <v>N/A</v>
      </c>
      <c r="W669" s="147" t="str" cm="1">
        <f t="array" ref="W669">IFERROR(INDEX($I$9:$I$54,MATCH($E669,$A$9:$A$54,0),0),"N/A")</f>
        <v>N/A</v>
      </c>
      <c r="X669" s="147" t="str" cm="1">
        <f t="array" ref="X669">IFERROR(INDEX($J$9:$J$54,MATCH($E669,$A$9:$A$54,0),0),"N/A")</f>
        <v>N/A</v>
      </c>
      <c r="Y669" s="152" t="str">
        <f t="shared" si="86"/>
        <v>N/A</v>
      </c>
      <c r="Z669" s="153" t="str">
        <f t="shared" si="87"/>
        <v>N/A</v>
      </c>
      <c r="AA669" s="70" t="str">
        <f>IFERROR(VLOOKUP('Input 1 - Schedule 1'!N616,'Input 1 - Schedule 1'!$I$7:$L$1009,4,FALSE),"")</f>
        <v/>
      </c>
      <c r="AB669" s="70"/>
      <c r="AS669" s="84" t="s">
        <v>20</v>
      </c>
    </row>
    <row r="670" spans="1:45" x14ac:dyDescent="0.3">
      <c r="A670" s="93">
        <f t="shared" si="92"/>
        <v>608</v>
      </c>
      <c r="B670" s="145">
        <f>'Input 2 - Inventory'!C615</f>
        <v>0</v>
      </c>
      <c r="C670" s="146">
        <f>'Input 1 - Schedule 1'!G617</f>
        <v>0</v>
      </c>
      <c r="D670" s="146" t="str">
        <f>IF(OR(LEFT(E670,5)= "Asset",LEFT(E670,5)="Other"),"N/A",'Input 1 - Schedule 1'!G617 &amp; " (Ins/Bank)")</f>
        <v>0 (Ins/Bank)</v>
      </c>
      <c r="E670" s="147">
        <f>'Input 2 - Inventory'!F615</f>
        <v>0</v>
      </c>
      <c r="F670" s="148" t="str">
        <f>'Input 2 - Inventory'!W615</f>
        <v/>
      </c>
      <c r="G670" s="148">
        <f>'Input 2 - Inventory'!R615</f>
        <v>0</v>
      </c>
      <c r="H670" s="148">
        <f>'Input 2 - Inventory'!AH615</f>
        <v>0</v>
      </c>
      <c r="I670" s="149">
        <f>'Input 2 - Inventory'!L615</f>
        <v>0</v>
      </c>
      <c r="J670" s="150">
        <f>'Input 2 - Inventory'!AB615</f>
        <v>0</v>
      </c>
      <c r="K670" s="147" t="str" cm="1">
        <f t="array" ref="K670">IFERROR(INDEX($C$9:$C$54,MATCH($E670,$A$9:$A$54,0),0),"N/A")</f>
        <v>N/A</v>
      </c>
      <c r="L670" s="151" t="str" cm="1">
        <f t="array" ref="L670">IFERROR(INDEX($D$9:$D$54,MATCH($E670,$A$9:$A$54,0),0),"N/A")</f>
        <v>N/A</v>
      </c>
      <c r="M670" s="152" t="str">
        <f t="shared" si="88"/>
        <v>N/A</v>
      </c>
      <c r="N670" s="153" t="str">
        <f t="shared" si="89"/>
        <v>N/A</v>
      </c>
      <c r="O670" s="147" t="str" cm="1">
        <f t="array" ref="O670">IFERROR(INDEX($E$9:$E$54,MATCH($E670,$A$9:$A$54,0),0),"N/A")</f>
        <v>N/A</v>
      </c>
      <c r="P670" s="151" t="str" cm="1">
        <f t="array" ref="P670">IFERROR(INDEX($F$9:$F$54,MATCH($E670,$A$9:$A$54,0),0),"N/A")</f>
        <v>N/A</v>
      </c>
      <c r="Q670" s="152" t="str">
        <f t="shared" si="90"/>
        <v>N/A</v>
      </c>
      <c r="R670" s="153" t="str">
        <f t="shared" si="91"/>
        <v>N/A</v>
      </c>
      <c r="S670" s="147" t="str" cm="1">
        <f t="array" ref="S670">IFERROR(INDEX($G$9:$G$54,MATCH($E670,$A$9:$A$54,0),0),"N/A")</f>
        <v>N/A</v>
      </c>
      <c r="T670" s="151" t="str" cm="1">
        <f t="array" ref="T670">IFERROR(INDEX($H$9:$H$54,MATCH($E670,$A$9:$A$54,0),0),"N/A")</f>
        <v>N/A</v>
      </c>
      <c r="U670" s="152" t="str">
        <f t="shared" si="84"/>
        <v>N/A</v>
      </c>
      <c r="V670" s="153" t="str">
        <f t="shared" si="85"/>
        <v>N/A</v>
      </c>
      <c r="W670" s="147" t="str" cm="1">
        <f t="array" ref="W670">IFERROR(INDEX($I$9:$I$54,MATCH($E670,$A$9:$A$54,0),0),"N/A")</f>
        <v>N/A</v>
      </c>
      <c r="X670" s="147" t="str" cm="1">
        <f t="array" ref="X670">IFERROR(INDEX($J$9:$J$54,MATCH($E670,$A$9:$A$54,0),0),"N/A")</f>
        <v>N/A</v>
      </c>
      <c r="Y670" s="152" t="str">
        <f t="shared" si="86"/>
        <v>N/A</v>
      </c>
      <c r="Z670" s="153" t="str">
        <f t="shared" si="87"/>
        <v>N/A</v>
      </c>
      <c r="AA670" s="70" t="str">
        <f>IFERROR(VLOOKUP('Input 1 - Schedule 1'!N617,'Input 1 - Schedule 1'!$I$7:$L$1009,4,FALSE),"")</f>
        <v/>
      </c>
      <c r="AB670" s="70"/>
      <c r="AS670" s="84" t="s">
        <v>20</v>
      </c>
    </row>
    <row r="671" spans="1:45" x14ac:dyDescent="0.3">
      <c r="A671" s="93">
        <f t="shared" si="92"/>
        <v>609</v>
      </c>
      <c r="B671" s="145">
        <f>'Input 2 - Inventory'!C616</f>
        <v>0</v>
      </c>
      <c r="C671" s="146">
        <f>'Input 1 - Schedule 1'!G618</f>
        <v>0</v>
      </c>
      <c r="D671" s="146" t="str">
        <f>IF(OR(LEFT(E671,5)= "Asset",LEFT(E671,5)="Other"),"N/A",'Input 1 - Schedule 1'!G618 &amp; " (Ins/Bank)")</f>
        <v>0 (Ins/Bank)</v>
      </c>
      <c r="E671" s="147">
        <f>'Input 2 - Inventory'!F616</f>
        <v>0</v>
      </c>
      <c r="F671" s="148" t="str">
        <f>'Input 2 - Inventory'!W616</f>
        <v/>
      </c>
      <c r="G671" s="148">
        <f>'Input 2 - Inventory'!R616</f>
        <v>0</v>
      </c>
      <c r="H671" s="148">
        <f>'Input 2 - Inventory'!AH616</f>
        <v>0</v>
      </c>
      <c r="I671" s="149">
        <f>'Input 2 - Inventory'!L616</f>
        <v>0</v>
      </c>
      <c r="J671" s="150">
        <f>'Input 2 - Inventory'!AB616</f>
        <v>0</v>
      </c>
      <c r="K671" s="147" t="str" cm="1">
        <f t="array" ref="K671">IFERROR(INDEX($C$9:$C$54,MATCH($E671,$A$9:$A$54,0),0),"N/A")</f>
        <v>N/A</v>
      </c>
      <c r="L671" s="151" t="str" cm="1">
        <f t="array" ref="L671">IFERROR(INDEX($D$9:$D$54,MATCH($E671,$A$9:$A$54,0),0),"N/A")</f>
        <v>N/A</v>
      </c>
      <c r="M671" s="152" t="str">
        <f t="shared" si="88"/>
        <v>N/A</v>
      </c>
      <c r="N671" s="153" t="str">
        <f t="shared" si="89"/>
        <v>N/A</v>
      </c>
      <c r="O671" s="147" t="str" cm="1">
        <f t="array" ref="O671">IFERROR(INDEX($E$9:$E$54,MATCH($E671,$A$9:$A$54,0),0),"N/A")</f>
        <v>N/A</v>
      </c>
      <c r="P671" s="151" t="str" cm="1">
        <f t="array" ref="P671">IFERROR(INDEX($F$9:$F$54,MATCH($E671,$A$9:$A$54,0),0),"N/A")</f>
        <v>N/A</v>
      </c>
      <c r="Q671" s="152" t="str">
        <f t="shared" si="90"/>
        <v>N/A</v>
      </c>
      <c r="R671" s="153" t="str">
        <f t="shared" si="91"/>
        <v>N/A</v>
      </c>
      <c r="S671" s="147" t="str" cm="1">
        <f t="array" ref="S671">IFERROR(INDEX($G$9:$G$54,MATCH($E671,$A$9:$A$54,0),0),"N/A")</f>
        <v>N/A</v>
      </c>
      <c r="T671" s="151" t="str" cm="1">
        <f t="array" ref="T671">IFERROR(INDEX($H$9:$H$54,MATCH($E671,$A$9:$A$54,0),0),"N/A")</f>
        <v>N/A</v>
      </c>
      <c r="U671" s="152" t="str">
        <f t="shared" si="84"/>
        <v>N/A</v>
      </c>
      <c r="V671" s="153" t="str">
        <f t="shared" si="85"/>
        <v>N/A</v>
      </c>
      <c r="W671" s="147" t="str" cm="1">
        <f t="array" ref="W671">IFERROR(INDEX($I$9:$I$54,MATCH($E671,$A$9:$A$54,0),0),"N/A")</f>
        <v>N/A</v>
      </c>
      <c r="X671" s="147" t="str" cm="1">
        <f t="array" ref="X671">IFERROR(INDEX($J$9:$J$54,MATCH($E671,$A$9:$A$54,0),0),"N/A")</f>
        <v>N/A</v>
      </c>
      <c r="Y671" s="152" t="str">
        <f t="shared" si="86"/>
        <v>N/A</v>
      </c>
      <c r="Z671" s="153" t="str">
        <f t="shared" si="87"/>
        <v>N/A</v>
      </c>
      <c r="AA671" s="70" t="str">
        <f>IFERROR(VLOOKUP('Input 1 - Schedule 1'!N618,'Input 1 - Schedule 1'!$I$7:$L$1009,4,FALSE),"")</f>
        <v/>
      </c>
      <c r="AB671" s="70"/>
      <c r="AS671" s="84" t="s">
        <v>20</v>
      </c>
    </row>
    <row r="672" spans="1:45" x14ac:dyDescent="0.3">
      <c r="A672" s="93">
        <f t="shared" si="92"/>
        <v>610</v>
      </c>
      <c r="B672" s="145">
        <f>'Input 2 - Inventory'!C617</f>
        <v>0</v>
      </c>
      <c r="C672" s="146">
        <f>'Input 1 - Schedule 1'!G619</f>
        <v>0</v>
      </c>
      <c r="D672" s="146" t="str">
        <f>IF(OR(LEFT(E672,5)= "Asset",LEFT(E672,5)="Other"),"N/A",'Input 1 - Schedule 1'!G619 &amp; " (Ins/Bank)")</f>
        <v>0 (Ins/Bank)</v>
      </c>
      <c r="E672" s="147">
        <f>'Input 2 - Inventory'!F617</f>
        <v>0</v>
      </c>
      <c r="F672" s="148" t="str">
        <f>'Input 2 - Inventory'!W617</f>
        <v/>
      </c>
      <c r="G672" s="148">
        <f>'Input 2 - Inventory'!R617</f>
        <v>0</v>
      </c>
      <c r="H672" s="148">
        <f>'Input 2 - Inventory'!AH617</f>
        <v>0</v>
      </c>
      <c r="I672" s="149">
        <f>'Input 2 - Inventory'!L617</f>
        <v>0</v>
      </c>
      <c r="J672" s="150">
        <f>'Input 2 - Inventory'!AB617</f>
        <v>0</v>
      </c>
      <c r="K672" s="147" t="str" cm="1">
        <f t="array" ref="K672">IFERROR(INDEX($C$9:$C$54,MATCH($E672,$A$9:$A$54,0),0),"N/A")</f>
        <v>N/A</v>
      </c>
      <c r="L672" s="151" t="str" cm="1">
        <f t="array" ref="L672">IFERROR(INDEX($D$9:$D$54,MATCH($E672,$A$9:$A$54,0),0),"N/A")</f>
        <v>N/A</v>
      </c>
      <c r="M672" s="152" t="str">
        <f t="shared" si="88"/>
        <v>N/A</v>
      </c>
      <c r="N672" s="153" t="str">
        <f t="shared" si="89"/>
        <v>N/A</v>
      </c>
      <c r="O672" s="147" t="str" cm="1">
        <f t="array" ref="O672">IFERROR(INDEX($E$9:$E$54,MATCH($E672,$A$9:$A$54,0),0),"N/A")</f>
        <v>N/A</v>
      </c>
      <c r="P672" s="151" t="str" cm="1">
        <f t="array" ref="P672">IFERROR(INDEX($F$9:$F$54,MATCH($E672,$A$9:$A$54,0),0),"N/A")</f>
        <v>N/A</v>
      </c>
      <c r="Q672" s="152" t="str">
        <f t="shared" si="90"/>
        <v>N/A</v>
      </c>
      <c r="R672" s="153" t="str">
        <f t="shared" si="91"/>
        <v>N/A</v>
      </c>
      <c r="S672" s="147" t="str" cm="1">
        <f t="array" ref="S672">IFERROR(INDEX($G$9:$G$54,MATCH($E672,$A$9:$A$54,0),0),"N/A")</f>
        <v>N/A</v>
      </c>
      <c r="T672" s="151" t="str" cm="1">
        <f t="array" ref="T672">IFERROR(INDEX($H$9:$H$54,MATCH($E672,$A$9:$A$54,0),0),"N/A")</f>
        <v>N/A</v>
      </c>
      <c r="U672" s="152" t="str">
        <f t="shared" si="84"/>
        <v>N/A</v>
      </c>
      <c r="V672" s="153" t="str">
        <f t="shared" si="85"/>
        <v>N/A</v>
      </c>
      <c r="W672" s="147" t="str" cm="1">
        <f t="array" ref="W672">IFERROR(INDEX($I$9:$I$54,MATCH($E672,$A$9:$A$54,0),0),"N/A")</f>
        <v>N/A</v>
      </c>
      <c r="X672" s="147" t="str" cm="1">
        <f t="array" ref="X672">IFERROR(INDEX($J$9:$J$54,MATCH($E672,$A$9:$A$54,0),0),"N/A")</f>
        <v>N/A</v>
      </c>
      <c r="Y672" s="152" t="str">
        <f t="shared" si="86"/>
        <v>N/A</v>
      </c>
      <c r="Z672" s="153" t="str">
        <f t="shared" si="87"/>
        <v>N/A</v>
      </c>
      <c r="AA672" s="70" t="str">
        <f>IFERROR(VLOOKUP('Input 1 - Schedule 1'!N619,'Input 1 - Schedule 1'!$I$7:$L$1009,4,FALSE),"")</f>
        <v/>
      </c>
      <c r="AB672" s="70"/>
      <c r="AS672" s="84" t="s">
        <v>20</v>
      </c>
    </row>
    <row r="673" spans="1:45" x14ac:dyDescent="0.3">
      <c r="A673" s="93">
        <f t="shared" si="92"/>
        <v>611</v>
      </c>
      <c r="B673" s="145">
        <f>'Input 2 - Inventory'!C618</f>
        <v>0</v>
      </c>
      <c r="C673" s="146">
        <f>'Input 1 - Schedule 1'!G620</f>
        <v>0</v>
      </c>
      <c r="D673" s="146" t="str">
        <f>IF(OR(LEFT(E673,5)= "Asset",LEFT(E673,5)="Other"),"N/A",'Input 1 - Schedule 1'!G620 &amp; " (Ins/Bank)")</f>
        <v>0 (Ins/Bank)</v>
      </c>
      <c r="E673" s="147">
        <f>'Input 2 - Inventory'!F618</f>
        <v>0</v>
      </c>
      <c r="F673" s="148" t="str">
        <f>'Input 2 - Inventory'!W618</f>
        <v/>
      </c>
      <c r="G673" s="148">
        <f>'Input 2 - Inventory'!R618</f>
        <v>0</v>
      </c>
      <c r="H673" s="148">
        <f>'Input 2 - Inventory'!AH618</f>
        <v>0</v>
      </c>
      <c r="I673" s="149">
        <f>'Input 2 - Inventory'!L618</f>
        <v>0</v>
      </c>
      <c r="J673" s="150">
        <f>'Input 2 - Inventory'!AB618</f>
        <v>0</v>
      </c>
      <c r="K673" s="147" t="str" cm="1">
        <f t="array" ref="K673">IFERROR(INDEX($C$9:$C$54,MATCH($E673,$A$9:$A$54,0),0),"N/A")</f>
        <v>N/A</v>
      </c>
      <c r="L673" s="151" t="str" cm="1">
        <f t="array" ref="L673">IFERROR(INDEX($D$9:$D$54,MATCH($E673,$A$9:$A$54,0),0),"N/A")</f>
        <v>N/A</v>
      </c>
      <c r="M673" s="152" t="str">
        <f t="shared" si="88"/>
        <v>N/A</v>
      </c>
      <c r="N673" s="153" t="str">
        <f t="shared" si="89"/>
        <v>N/A</v>
      </c>
      <c r="O673" s="147" t="str" cm="1">
        <f t="array" ref="O673">IFERROR(INDEX($E$9:$E$54,MATCH($E673,$A$9:$A$54,0),0),"N/A")</f>
        <v>N/A</v>
      </c>
      <c r="P673" s="151" t="str" cm="1">
        <f t="array" ref="P673">IFERROR(INDEX($F$9:$F$54,MATCH($E673,$A$9:$A$54,0),0),"N/A")</f>
        <v>N/A</v>
      </c>
      <c r="Q673" s="152" t="str">
        <f t="shared" si="90"/>
        <v>N/A</v>
      </c>
      <c r="R673" s="153" t="str">
        <f t="shared" si="91"/>
        <v>N/A</v>
      </c>
      <c r="S673" s="147" t="str" cm="1">
        <f t="array" ref="S673">IFERROR(INDEX($G$9:$G$54,MATCH($E673,$A$9:$A$54,0),0),"N/A")</f>
        <v>N/A</v>
      </c>
      <c r="T673" s="151" t="str" cm="1">
        <f t="array" ref="T673">IFERROR(INDEX($H$9:$H$54,MATCH($E673,$A$9:$A$54,0),0),"N/A")</f>
        <v>N/A</v>
      </c>
      <c r="U673" s="152" t="str">
        <f t="shared" si="84"/>
        <v>N/A</v>
      </c>
      <c r="V673" s="153" t="str">
        <f t="shared" si="85"/>
        <v>N/A</v>
      </c>
      <c r="W673" s="147" t="str" cm="1">
        <f t="array" ref="W673">IFERROR(INDEX($I$9:$I$54,MATCH($E673,$A$9:$A$54,0),0),"N/A")</f>
        <v>N/A</v>
      </c>
      <c r="X673" s="147" t="str" cm="1">
        <f t="array" ref="X673">IFERROR(INDEX($J$9:$J$54,MATCH($E673,$A$9:$A$54,0),0),"N/A")</f>
        <v>N/A</v>
      </c>
      <c r="Y673" s="152" t="str">
        <f t="shared" si="86"/>
        <v>N/A</v>
      </c>
      <c r="Z673" s="153" t="str">
        <f t="shared" si="87"/>
        <v>N/A</v>
      </c>
      <c r="AA673" s="70" t="str">
        <f>IFERROR(VLOOKUP('Input 1 - Schedule 1'!N620,'Input 1 - Schedule 1'!$I$7:$L$1009,4,FALSE),"")</f>
        <v/>
      </c>
      <c r="AB673" s="70"/>
      <c r="AS673" s="84" t="s">
        <v>20</v>
      </c>
    </row>
    <row r="674" spans="1:45" x14ac:dyDescent="0.3">
      <c r="A674" s="93">
        <f t="shared" si="92"/>
        <v>612</v>
      </c>
      <c r="B674" s="145">
        <f>'Input 2 - Inventory'!C619</f>
        <v>0</v>
      </c>
      <c r="C674" s="146">
        <f>'Input 1 - Schedule 1'!G621</f>
        <v>0</v>
      </c>
      <c r="D674" s="146" t="str">
        <f>IF(OR(LEFT(E674,5)= "Asset",LEFT(E674,5)="Other"),"N/A",'Input 1 - Schedule 1'!G621 &amp; " (Ins/Bank)")</f>
        <v>0 (Ins/Bank)</v>
      </c>
      <c r="E674" s="147">
        <f>'Input 2 - Inventory'!F619</f>
        <v>0</v>
      </c>
      <c r="F674" s="148" t="str">
        <f>'Input 2 - Inventory'!W619</f>
        <v/>
      </c>
      <c r="G674" s="148">
        <f>'Input 2 - Inventory'!R619</f>
        <v>0</v>
      </c>
      <c r="H674" s="148">
        <f>'Input 2 - Inventory'!AH619</f>
        <v>0</v>
      </c>
      <c r="I674" s="149">
        <f>'Input 2 - Inventory'!L619</f>
        <v>0</v>
      </c>
      <c r="J674" s="150">
        <f>'Input 2 - Inventory'!AB619</f>
        <v>0</v>
      </c>
      <c r="K674" s="147" t="str" cm="1">
        <f t="array" ref="K674">IFERROR(INDEX($C$9:$C$54,MATCH($E674,$A$9:$A$54,0),0),"N/A")</f>
        <v>N/A</v>
      </c>
      <c r="L674" s="151" t="str" cm="1">
        <f t="array" ref="L674">IFERROR(INDEX($D$9:$D$54,MATCH($E674,$A$9:$A$54,0),0),"N/A")</f>
        <v>N/A</v>
      </c>
      <c r="M674" s="152" t="str">
        <f t="shared" si="88"/>
        <v>N/A</v>
      </c>
      <c r="N674" s="153" t="str">
        <f t="shared" si="89"/>
        <v>N/A</v>
      </c>
      <c r="O674" s="147" t="str" cm="1">
        <f t="array" ref="O674">IFERROR(INDEX($E$9:$E$54,MATCH($E674,$A$9:$A$54,0),0),"N/A")</f>
        <v>N/A</v>
      </c>
      <c r="P674" s="151" t="str" cm="1">
        <f t="array" ref="P674">IFERROR(INDEX($F$9:$F$54,MATCH($E674,$A$9:$A$54,0),0),"N/A")</f>
        <v>N/A</v>
      </c>
      <c r="Q674" s="152" t="str">
        <f t="shared" si="90"/>
        <v>N/A</v>
      </c>
      <c r="R674" s="153" t="str">
        <f t="shared" si="91"/>
        <v>N/A</v>
      </c>
      <c r="S674" s="147" t="str" cm="1">
        <f t="array" ref="S674">IFERROR(INDEX($G$9:$G$54,MATCH($E674,$A$9:$A$54,0),0),"N/A")</f>
        <v>N/A</v>
      </c>
      <c r="T674" s="151" t="str" cm="1">
        <f t="array" ref="T674">IFERROR(INDEX($H$9:$H$54,MATCH($E674,$A$9:$A$54,0),0),"N/A")</f>
        <v>N/A</v>
      </c>
      <c r="U674" s="152" t="str">
        <f t="shared" si="84"/>
        <v>N/A</v>
      </c>
      <c r="V674" s="153" t="str">
        <f t="shared" si="85"/>
        <v>N/A</v>
      </c>
      <c r="W674" s="147" t="str" cm="1">
        <f t="array" ref="W674">IFERROR(INDEX($I$9:$I$54,MATCH($E674,$A$9:$A$54,0),0),"N/A")</f>
        <v>N/A</v>
      </c>
      <c r="X674" s="147" t="str" cm="1">
        <f t="array" ref="X674">IFERROR(INDEX($J$9:$J$54,MATCH($E674,$A$9:$A$54,0),0),"N/A")</f>
        <v>N/A</v>
      </c>
      <c r="Y674" s="152" t="str">
        <f t="shared" si="86"/>
        <v>N/A</v>
      </c>
      <c r="Z674" s="153" t="str">
        <f t="shared" si="87"/>
        <v>N/A</v>
      </c>
      <c r="AA674" s="70" t="str">
        <f>IFERROR(VLOOKUP('Input 1 - Schedule 1'!N621,'Input 1 - Schedule 1'!$I$7:$L$1009,4,FALSE),"")</f>
        <v/>
      </c>
      <c r="AB674" s="70"/>
      <c r="AS674" s="84" t="s">
        <v>20</v>
      </c>
    </row>
    <row r="675" spans="1:45" x14ac:dyDescent="0.3">
      <c r="A675" s="93">
        <f t="shared" si="92"/>
        <v>613</v>
      </c>
      <c r="B675" s="145">
        <f>'Input 2 - Inventory'!C620</f>
        <v>0</v>
      </c>
      <c r="C675" s="146">
        <f>'Input 1 - Schedule 1'!G622</f>
        <v>0</v>
      </c>
      <c r="D675" s="146" t="str">
        <f>IF(OR(LEFT(E675,5)= "Asset",LEFT(E675,5)="Other"),"N/A",'Input 1 - Schedule 1'!G622 &amp; " (Ins/Bank)")</f>
        <v>0 (Ins/Bank)</v>
      </c>
      <c r="E675" s="147">
        <f>'Input 2 - Inventory'!F620</f>
        <v>0</v>
      </c>
      <c r="F675" s="148" t="str">
        <f>'Input 2 - Inventory'!W620</f>
        <v/>
      </c>
      <c r="G675" s="148">
        <f>'Input 2 - Inventory'!R620</f>
        <v>0</v>
      </c>
      <c r="H675" s="148">
        <f>'Input 2 - Inventory'!AH620</f>
        <v>0</v>
      </c>
      <c r="I675" s="149">
        <f>'Input 2 - Inventory'!L620</f>
        <v>0</v>
      </c>
      <c r="J675" s="150">
        <f>'Input 2 - Inventory'!AB620</f>
        <v>0</v>
      </c>
      <c r="K675" s="147" t="str" cm="1">
        <f t="array" ref="K675">IFERROR(INDEX($C$9:$C$54,MATCH($E675,$A$9:$A$54,0),0),"N/A")</f>
        <v>N/A</v>
      </c>
      <c r="L675" s="151" t="str" cm="1">
        <f t="array" ref="L675">IFERROR(INDEX($D$9:$D$54,MATCH($E675,$A$9:$A$54,0),0),"N/A")</f>
        <v>N/A</v>
      </c>
      <c r="M675" s="152" t="str">
        <f t="shared" si="88"/>
        <v>N/A</v>
      </c>
      <c r="N675" s="153" t="str">
        <f t="shared" si="89"/>
        <v>N/A</v>
      </c>
      <c r="O675" s="147" t="str" cm="1">
        <f t="array" ref="O675">IFERROR(INDEX($E$9:$E$54,MATCH($E675,$A$9:$A$54,0),0),"N/A")</f>
        <v>N/A</v>
      </c>
      <c r="P675" s="151" t="str" cm="1">
        <f t="array" ref="P675">IFERROR(INDEX($F$9:$F$54,MATCH($E675,$A$9:$A$54,0),0),"N/A")</f>
        <v>N/A</v>
      </c>
      <c r="Q675" s="152" t="str">
        <f t="shared" si="90"/>
        <v>N/A</v>
      </c>
      <c r="R675" s="153" t="str">
        <f t="shared" si="91"/>
        <v>N/A</v>
      </c>
      <c r="S675" s="147" t="str" cm="1">
        <f t="array" ref="S675">IFERROR(INDEX($G$9:$G$54,MATCH($E675,$A$9:$A$54,0),0),"N/A")</f>
        <v>N/A</v>
      </c>
      <c r="T675" s="151" t="str" cm="1">
        <f t="array" ref="T675">IFERROR(INDEX($H$9:$H$54,MATCH($E675,$A$9:$A$54,0),0),"N/A")</f>
        <v>N/A</v>
      </c>
      <c r="U675" s="152" t="str">
        <f t="shared" si="84"/>
        <v>N/A</v>
      </c>
      <c r="V675" s="153" t="str">
        <f t="shared" si="85"/>
        <v>N/A</v>
      </c>
      <c r="W675" s="147" t="str" cm="1">
        <f t="array" ref="W675">IFERROR(INDEX($I$9:$I$54,MATCH($E675,$A$9:$A$54,0),0),"N/A")</f>
        <v>N/A</v>
      </c>
      <c r="X675" s="147" t="str" cm="1">
        <f t="array" ref="X675">IFERROR(INDEX($J$9:$J$54,MATCH($E675,$A$9:$A$54,0),0),"N/A")</f>
        <v>N/A</v>
      </c>
      <c r="Y675" s="152" t="str">
        <f t="shared" si="86"/>
        <v>N/A</v>
      </c>
      <c r="Z675" s="153" t="str">
        <f t="shared" si="87"/>
        <v>N/A</v>
      </c>
      <c r="AA675" s="70" t="str">
        <f>IFERROR(VLOOKUP('Input 1 - Schedule 1'!N622,'Input 1 - Schedule 1'!$I$7:$L$1009,4,FALSE),"")</f>
        <v/>
      </c>
      <c r="AB675" s="70"/>
      <c r="AS675" s="84" t="s">
        <v>20</v>
      </c>
    </row>
    <row r="676" spans="1:45" x14ac:dyDescent="0.3">
      <c r="A676" s="93">
        <f t="shared" si="92"/>
        <v>614</v>
      </c>
      <c r="B676" s="145">
        <f>'Input 2 - Inventory'!C621</f>
        <v>0</v>
      </c>
      <c r="C676" s="146">
        <f>'Input 1 - Schedule 1'!G623</f>
        <v>0</v>
      </c>
      <c r="D676" s="146" t="str">
        <f>IF(OR(LEFT(E676,5)= "Asset",LEFT(E676,5)="Other"),"N/A",'Input 1 - Schedule 1'!G623 &amp; " (Ins/Bank)")</f>
        <v>0 (Ins/Bank)</v>
      </c>
      <c r="E676" s="147">
        <f>'Input 2 - Inventory'!F621</f>
        <v>0</v>
      </c>
      <c r="F676" s="148" t="str">
        <f>'Input 2 - Inventory'!W621</f>
        <v/>
      </c>
      <c r="G676" s="148">
        <f>'Input 2 - Inventory'!R621</f>
        <v>0</v>
      </c>
      <c r="H676" s="148">
        <f>'Input 2 - Inventory'!AH621</f>
        <v>0</v>
      </c>
      <c r="I676" s="149">
        <f>'Input 2 - Inventory'!L621</f>
        <v>0</v>
      </c>
      <c r="J676" s="150">
        <f>'Input 2 - Inventory'!AB621</f>
        <v>0</v>
      </c>
      <c r="K676" s="147" t="str" cm="1">
        <f t="array" ref="K676">IFERROR(INDEX($C$9:$C$54,MATCH($E676,$A$9:$A$54,0),0),"N/A")</f>
        <v>N/A</v>
      </c>
      <c r="L676" s="151" t="str" cm="1">
        <f t="array" ref="L676">IFERROR(INDEX($D$9:$D$54,MATCH($E676,$A$9:$A$54,0),0),"N/A")</f>
        <v>N/A</v>
      </c>
      <c r="M676" s="152" t="str">
        <f t="shared" si="88"/>
        <v>N/A</v>
      </c>
      <c r="N676" s="153" t="str">
        <f t="shared" si="89"/>
        <v>N/A</v>
      </c>
      <c r="O676" s="147" t="str" cm="1">
        <f t="array" ref="O676">IFERROR(INDEX($E$9:$E$54,MATCH($E676,$A$9:$A$54,0),0),"N/A")</f>
        <v>N/A</v>
      </c>
      <c r="P676" s="151" t="str" cm="1">
        <f t="array" ref="P676">IFERROR(INDEX($F$9:$F$54,MATCH($E676,$A$9:$A$54,0),0),"N/A")</f>
        <v>N/A</v>
      </c>
      <c r="Q676" s="152" t="str">
        <f t="shared" si="90"/>
        <v>N/A</v>
      </c>
      <c r="R676" s="153" t="str">
        <f t="shared" si="91"/>
        <v>N/A</v>
      </c>
      <c r="S676" s="147" t="str" cm="1">
        <f t="array" ref="S676">IFERROR(INDEX($G$9:$G$54,MATCH($E676,$A$9:$A$54,0),0),"N/A")</f>
        <v>N/A</v>
      </c>
      <c r="T676" s="151" t="str" cm="1">
        <f t="array" ref="T676">IFERROR(INDEX($H$9:$H$54,MATCH($E676,$A$9:$A$54,0),0),"N/A")</f>
        <v>N/A</v>
      </c>
      <c r="U676" s="152" t="str">
        <f t="shared" si="84"/>
        <v>N/A</v>
      </c>
      <c r="V676" s="153" t="str">
        <f t="shared" si="85"/>
        <v>N/A</v>
      </c>
      <c r="W676" s="147" t="str" cm="1">
        <f t="array" ref="W676">IFERROR(INDEX($I$9:$I$54,MATCH($E676,$A$9:$A$54,0),0),"N/A")</f>
        <v>N/A</v>
      </c>
      <c r="X676" s="147" t="str" cm="1">
        <f t="array" ref="X676">IFERROR(INDEX($J$9:$J$54,MATCH($E676,$A$9:$A$54,0),0),"N/A")</f>
        <v>N/A</v>
      </c>
      <c r="Y676" s="152" t="str">
        <f t="shared" si="86"/>
        <v>N/A</v>
      </c>
      <c r="Z676" s="153" t="str">
        <f t="shared" si="87"/>
        <v>N/A</v>
      </c>
      <c r="AA676" s="70" t="str">
        <f>IFERROR(VLOOKUP('Input 1 - Schedule 1'!N623,'Input 1 - Schedule 1'!$I$7:$L$1009,4,FALSE),"")</f>
        <v/>
      </c>
      <c r="AB676" s="70"/>
      <c r="AS676" s="84" t="s">
        <v>20</v>
      </c>
    </row>
    <row r="677" spans="1:45" x14ac:dyDescent="0.3">
      <c r="A677" s="93">
        <f t="shared" si="92"/>
        <v>615</v>
      </c>
      <c r="B677" s="145">
        <f>'Input 2 - Inventory'!C622</f>
        <v>0</v>
      </c>
      <c r="C677" s="146">
        <f>'Input 1 - Schedule 1'!G624</f>
        <v>0</v>
      </c>
      <c r="D677" s="146" t="str">
        <f>IF(OR(LEFT(E677,5)= "Asset",LEFT(E677,5)="Other"),"N/A",'Input 1 - Schedule 1'!G624 &amp; " (Ins/Bank)")</f>
        <v>0 (Ins/Bank)</v>
      </c>
      <c r="E677" s="147">
        <f>'Input 2 - Inventory'!F622</f>
        <v>0</v>
      </c>
      <c r="F677" s="148" t="str">
        <f>'Input 2 - Inventory'!W622</f>
        <v/>
      </c>
      <c r="G677" s="148">
        <f>'Input 2 - Inventory'!R622</f>
        <v>0</v>
      </c>
      <c r="H677" s="148">
        <f>'Input 2 - Inventory'!AH622</f>
        <v>0</v>
      </c>
      <c r="I677" s="149">
        <f>'Input 2 - Inventory'!L622</f>
        <v>0</v>
      </c>
      <c r="J677" s="150">
        <f>'Input 2 - Inventory'!AB622</f>
        <v>0</v>
      </c>
      <c r="K677" s="147" t="str" cm="1">
        <f t="array" ref="K677">IFERROR(INDEX($C$9:$C$54,MATCH($E677,$A$9:$A$54,0),0),"N/A")</f>
        <v>N/A</v>
      </c>
      <c r="L677" s="151" t="str" cm="1">
        <f t="array" ref="L677">IFERROR(INDEX($D$9:$D$54,MATCH($E677,$A$9:$A$54,0),0),"N/A")</f>
        <v>N/A</v>
      </c>
      <c r="M677" s="152" t="str">
        <f t="shared" si="88"/>
        <v>N/A</v>
      </c>
      <c r="N677" s="153" t="str">
        <f t="shared" si="89"/>
        <v>N/A</v>
      </c>
      <c r="O677" s="147" t="str" cm="1">
        <f t="array" ref="O677">IFERROR(INDEX($E$9:$E$54,MATCH($E677,$A$9:$A$54,0),0),"N/A")</f>
        <v>N/A</v>
      </c>
      <c r="P677" s="151" t="str" cm="1">
        <f t="array" ref="P677">IFERROR(INDEX($F$9:$F$54,MATCH($E677,$A$9:$A$54,0),0),"N/A")</f>
        <v>N/A</v>
      </c>
      <c r="Q677" s="152" t="str">
        <f t="shared" si="90"/>
        <v>N/A</v>
      </c>
      <c r="R677" s="153" t="str">
        <f t="shared" si="91"/>
        <v>N/A</v>
      </c>
      <c r="S677" s="147" t="str" cm="1">
        <f t="array" ref="S677">IFERROR(INDEX($G$9:$G$54,MATCH($E677,$A$9:$A$54,0),0),"N/A")</f>
        <v>N/A</v>
      </c>
      <c r="T677" s="151" t="str" cm="1">
        <f t="array" ref="T677">IFERROR(INDEX($H$9:$H$54,MATCH($E677,$A$9:$A$54,0),0),"N/A")</f>
        <v>N/A</v>
      </c>
      <c r="U677" s="152" t="str">
        <f t="shared" si="84"/>
        <v>N/A</v>
      </c>
      <c r="V677" s="153" t="str">
        <f t="shared" si="85"/>
        <v>N/A</v>
      </c>
      <c r="W677" s="147" t="str" cm="1">
        <f t="array" ref="W677">IFERROR(INDEX($I$9:$I$54,MATCH($E677,$A$9:$A$54,0),0),"N/A")</f>
        <v>N/A</v>
      </c>
      <c r="X677" s="147" t="str" cm="1">
        <f t="array" ref="X677">IFERROR(INDEX($J$9:$J$54,MATCH($E677,$A$9:$A$54,0),0),"N/A")</f>
        <v>N/A</v>
      </c>
      <c r="Y677" s="152" t="str">
        <f t="shared" si="86"/>
        <v>N/A</v>
      </c>
      <c r="Z677" s="153" t="str">
        <f t="shared" si="87"/>
        <v>N/A</v>
      </c>
      <c r="AA677" s="70" t="str">
        <f>IFERROR(VLOOKUP('Input 1 - Schedule 1'!N624,'Input 1 - Schedule 1'!$I$7:$L$1009,4,FALSE),"")</f>
        <v/>
      </c>
      <c r="AB677" s="70"/>
      <c r="AS677" s="84" t="s">
        <v>20</v>
      </c>
    </row>
    <row r="678" spans="1:45" x14ac:dyDescent="0.3">
      <c r="A678" s="93">
        <f t="shared" si="92"/>
        <v>616</v>
      </c>
      <c r="B678" s="145">
        <f>'Input 2 - Inventory'!C623</f>
        <v>0</v>
      </c>
      <c r="C678" s="146">
        <f>'Input 1 - Schedule 1'!G625</f>
        <v>0</v>
      </c>
      <c r="D678" s="146" t="str">
        <f>IF(OR(LEFT(E678,5)= "Asset",LEFT(E678,5)="Other"),"N/A",'Input 1 - Schedule 1'!G625 &amp; " (Ins/Bank)")</f>
        <v>0 (Ins/Bank)</v>
      </c>
      <c r="E678" s="147">
        <f>'Input 2 - Inventory'!F623</f>
        <v>0</v>
      </c>
      <c r="F678" s="148" t="str">
        <f>'Input 2 - Inventory'!W623</f>
        <v/>
      </c>
      <c r="G678" s="148">
        <f>'Input 2 - Inventory'!R623</f>
        <v>0</v>
      </c>
      <c r="H678" s="148">
        <f>'Input 2 - Inventory'!AH623</f>
        <v>0</v>
      </c>
      <c r="I678" s="149">
        <f>'Input 2 - Inventory'!L623</f>
        <v>0</v>
      </c>
      <c r="J678" s="150">
        <f>'Input 2 - Inventory'!AB623</f>
        <v>0</v>
      </c>
      <c r="K678" s="147" t="str" cm="1">
        <f t="array" ref="K678">IFERROR(INDEX($C$9:$C$54,MATCH($E678,$A$9:$A$54,0),0),"N/A")</f>
        <v>N/A</v>
      </c>
      <c r="L678" s="151" t="str" cm="1">
        <f t="array" ref="L678">IFERROR(INDEX($D$9:$D$54,MATCH($E678,$A$9:$A$54,0),0),"N/A")</f>
        <v>N/A</v>
      </c>
      <c r="M678" s="152" t="str">
        <f t="shared" si="88"/>
        <v>N/A</v>
      </c>
      <c r="N678" s="153" t="str">
        <f t="shared" si="89"/>
        <v>N/A</v>
      </c>
      <c r="O678" s="147" t="str" cm="1">
        <f t="array" ref="O678">IFERROR(INDEX($E$9:$E$54,MATCH($E678,$A$9:$A$54,0),0),"N/A")</f>
        <v>N/A</v>
      </c>
      <c r="P678" s="151" t="str" cm="1">
        <f t="array" ref="P678">IFERROR(INDEX($F$9:$F$54,MATCH($E678,$A$9:$A$54,0),0),"N/A")</f>
        <v>N/A</v>
      </c>
      <c r="Q678" s="152" t="str">
        <f t="shared" si="90"/>
        <v>N/A</v>
      </c>
      <c r="R678" s="153" t="str">
        <f t="shared" si="91"/>
        <v>N/A</v>
      </c>
      <c r="S678" s="147" t="str" cm="1">
        <f t="array" ref="S678">IFERROR(INDEX($G$9:$G$54,MATCH($E678,$A$9:$A$54,0),0),"N/A")</f>
        <v>N/A</v>
      </c>
      <c r="T678" s="151" t="str" cm="1">
        <f t="array" ref="T678">IFERROR(INDEX($H$9:$H$54,MATCH($E678,$A$9:$A$54,0),0),"N/A")</f>
        <v>N/A</v>
      </c>
      <c r="U678" s="152" t="str">
        <f t="shared" si="84"/>
        <v>N/A</v>
      </c>
      <c r="V678" s="153" t="str">
        <f t="shared" si="85"/>
        <v>N/A</v>
      </c>
      <c r="W678" s="147" t="str" cm="1">
        <f t="array" ref="W678">IFERROR(INDEX($I$9:$I$54,MATCH($E678,$A$9:$A$54,0),0),"N/A")</f>
        <v>N/A</v>
      </c>
      <c r="X678" s="147" t="str" cm="1">
        <f t="array" ref="X678">IFERROR(INDEX($J$9:$J$54,MATCH($E678,$A$9:$A$54,0),0),"N/A")</f>
        <v>N/A</v>
      </c>
      <c r="Y678" s="152" t="str">
        <f t="shared" si="86"/>
        <v>N/A</v>
      </c>
      <c r="Z678" s="153" t="str">
        <f t="shared" si="87"/>
        <v>N/A</v>
      </c>
      <c r="AA678" s="70" t="str">
        <f>IFERROR(VLOOKUP('Input 1 - Schedule 1'!N625,'Input 1 - Schedule 1'!$I$7:$L$1009,4,FALSE),"")</f>
        <v/>
      </c>
      <c r="AB678" s="70"/>
      <c r="AS678" s="84" t="s">
        <v>20</v>
      </c>
    </row>
    <row r="679" spans="1:45" x14ac:dyDescent="0.3">
      <c r="A679" s="93">
        <f t="shared" si="92"/>
        <v>617</v>
      </c>
      <c r="B679" s="145">
        <f>'Input 2 - Inventory'!C624</f>
        <v>0</v>
      </c>
      <c r="C679" s="146">
        <f>'Input 1 - Schedule 1'!G626</f>
        <v>0</v>
      </c>
      <c r="D679" s="146" t="str">
        <f>IF(OR(LEFT(E679,5)= "Asset",LEFT(E679,5)="Other"),"N/A",'Input 1 - Schedule 1'!G626 &amp; " (Ins/Bank)")</f>
        <v>0 (Ins/Bank)</v>
      </c>
      <c r="E679" s="147">
        <f>'Input 2 - Inventory'!F624</f>
        <v>0</v>
      </c>
      <c r="F679" s="148" t="str">
        <f>'Input 2 - Inventory'!W624</f>
        <v/>
      </c>
      <c r="G679" s="148">
        <f>'Input 2 - Inventory'!R624</f>
        <v>0</v>
      </c>
      <c r="H679" s="148">
        <f>'Input 2 - Inventory'!AH624</f>
        <v>0</v>
      </c>
      <c r="I679" s="149">
        <f>'Input 2 - Inventory'!L624</f>
        <v>0</v>
      </c>
      <c r="J679" s="150">
        <f>'Input 2 - Inventory'!AB624</f>
        <v>0</v>
      </c>
      <c r="K679" s="147" t="str" cm="1">
        <f t="array" ref="K679">IFERROR(INDEX($C$9:$C$54,MATCH($E679,$A$9:$A$54,0),0),"N/A")</f>
        <v>N/A</v>
      </c>
      <c r="L679" s="151" t="str" cm="1">
        <f t="array" ref="L679">IFERROR(INDEX($D$9:$D$54,MATCH($E679,$A$9:$A$54,0),0),"N/A")</f>
        <v>N/A</v>
      </c>
      <c r="M679" s="152" t="str">
        <f t="shared" si="88"/>
        <v>N/A</v>
      </c>
      <c r="N679" s="153" t="str">
        <f t="shared" si="89"/>
        <v>N/A</v>
      </c>
      <c r="O679" s="147" t="str" cm="1">
        <f t="array" ref="O679">IFERROR(INDEX($E$9:$E$54,MATCH($E679,$A$9:$A$54,0),0),"N/A")</f>
        <v>N/A</v>
      </c>
      <c r="P679" s="151" t="str" cm="1">
        <f t="array" ref="P679">IFERROR(INDEX($F$9:$F$54,MATCH($E679,$A$9:$A$54,0),0),"N/A")</f>
        <v>N/A</v>
      </c>
      <c r="Q679" s="152" t="str">
        <f t="shared" si="90"/>
        <v>N/A</v>
      </c>
      <c r="R679" s="153" t="str">
        <f t="shared" si="91"/>
        <v>N/A</v>
      </c>
      <c r="S679" s="147" t="str" cm="1">
        <f t="array" ref="S679">IFERROR(INDEX($G$9:$G$54,MATCH($E679,$A$9:$A$54,0),0),"N/A")</f>
        <v>N/A</v>
      </c>
      <c r="T679" s="151" t="str" cm="1">
        <f t="array" ref="T679">IFERROR(INDEX($H$9:$H$54,MATCH($E679,$A$9:$A$54,0),0),"N/A")</f>
        <v>N/A</v>
      </c>
      <c r="U679" s="152" t="str">
        <f t="shared" si="84"/>
        <v>N/A</v>
      </c>
      <c r="V679" s="153" t="str">
        <f t="shared" si="85"/>
        <v>N/A</v>
      </c>
      <c r="W679" s="147" t="str" cm="1">
        <f t="array" ref="W679">IFERROR(INDEX($I$9:$I$54,MATCH($E679,$A$9:$A$54,0),0),"N/A")</f>
        <v>N/A</v>
      </c>
      <c r="X679" s="147" t="str" cm="1">
        <f t="array" ref="X679">IFERROR(INDEX($J$9:$J$54,MATCH($E679,$A$9:$A$54,0),0),"N/A")</f>
        <v>N/A</v>
      </c>
      <c r="Y679" s="152" t="str">
        <f t="shared" si="86"/>
        <v>N/A</v>
      </c>
      <c r="Z679" s="153" t="str">
        <f t="shared" si="87"/>
        <v>N/A</v>
      </c>
      <c r="AA679" s="70" t="str">
        <f>IFERROR(VLOOKUP('Input 1 - Schedule 1'!N626,'Input 1 - Schedule 1'!$I$7:$L$1009,4,FALSE),"")</f>
        <v/>
      </c>
      <c r="AB679" s="70"/>
      <c r="AS679" s="84" t="s">
        <v>20</v>
      </c>
    </row>
    <row r="680" spans="1:45" x14ac:dyDescent="0.3">
      <c r="A680" s="93">
        <f t="shared" si="92"/>
        <v>618</v>
      </c>
      <c r="B680" s="145">
        <f>'Input 2 - Inventory'!C625</f>
        <v>0</v>
      </c>
      <c r="C680" s="146">
        <f>'Input 1 - Schedule 1'!G627</f>
        <v>0</v>
      </c>
      <c r="D680" s="146" t="str">
        <f>IF(OR(LEFT(E680,5)= "Asset",LEFT(E680,5)="Other"),"N/A",'Input 1 - Schedule 1'!G627 &amp; " (Ins/Bank)")</f>
        <v>0 (Ins/Bank)</v>
      </c>
      <c r="E680" s="147">
        <f>'Input 2 - Inventory'!F625</f>
        <v>0</v>
      </c>
      <c r="F680" s="148" t="str">
        <f>'Input 2 - Inventory'!W625</f>
        <v/>
      </c>
      <c r="G680" s="148">
        <f>'Input 2 - Inventory'!R625</f>
        <v>0</v>
      </c>
      <c r="H680" s="148">
        <f>'Input 2 - Inventory'!AH625</f>
        <v>0</v>
      </c>
      <c r="I680" s="149">
        <f>'Input 2 - Inventory'!L625</f>
        <v>0</v>
      </c>
      <c r="J680" s="150">
        <f>'Input 2 - Inventory'!AB625</f>
        <v>0</v>
      </c>
      <c r="K680" s="147" t="str" cm="1">
        <f t="array" ref="K680">IFERROR(INDEX($C$9:$C$54,MATCH($E680,$A$9:$A$54,0),0),"N/A")</f>
        <v>N/A</v>
      </c>
      <c r="L680" s="151" t="str" cm="1">
        <f t="array" ref="L680">IFERROR(INDEX($D$9:$D$54,MATCH($E680,$A$9:$A$54,0),0),"N/A")</f>
        <v>N/A</v>
      </c>
      <c r="M680" s="152" t="str">
        <f t="shared" si="88"/>
        <v>N/A</v>
      </c>
      <c r="N680" s="153" t="str">
        <f t="shared" si="89"/>
        <v>N/A</v>
      </c>
      <c r="O680" s="147" t="str" cm="1">
        <f t="array" ref="O680">IFERROR(INDEX($E$9:$E$54,MATCH($E680,$A$9:$A$54,0),0),"N/A")</f>
        <v>N/A</v>
      </c>
      <c r="P680" s="151" t="str" cm="1">
        <f t="array" ref="P680">IFERROR(INDEX($F$9:$F$54,MATCH($E680,$A$9:$A$54,0),0),"N/A")</f>
        <v>N/A</v>
      </c>
      <c r="Q680" s="152" t="str">
        <f t="shared" si="90"/>
        <v>N/A</v>
      </c>
      <c r="R680" s="153" t="str">
        <f t="shared" si="91"/>
        <v>N/A</v>
      </c>
      <c r="S680" s="147" t="str" cm="1">
        <f t="array" ref="S680">IFERROR(INDEX($G$9:$G$54,MATCH($E680,$A$9:$A$54,0),0),"N/A")</f>
        <v>N/A</v>
      </c>
      <c r="T680" s="151" t="str" cm="1">
        <f t="array" ref="T680">IFERROR(INDEX($H$9:$H$54,MATCH($E680,$A$9:$A$54,0),0),"N/A")</f>
        <v>N/A</v>
      </c>
      <c r="U680" s="152" t="str">
        <f t="shared" si="84"/>
        <v>N/A</v>
      </c>
      <c r="V680" s="153" t="str">
        <f t="shared" si="85"/>
        <v>N/A</v>
      </c>
      <c r="W680" s="147" t="str" cm="1">
        <f t="array" ref="W680">IFERROR(INDEX($I$9:$I$54,MATCH($E680,$A$9:$A$54,0),0),"N/A")</f>
        <v>N/A</v>
      </c>
      <c r="X680" s="147" t="str" cm="1">
        <f t="array" ref="X680">IFERROR(INDEX($J$9:$J$54,MATCH($E680,$A$9:$A$54,0),0),"N/A")</f>
        <v>N/A</v>
      </c>
      <c r="Y680" s="152" t="str">
        <f t="shared" si="86"/>
        <v>N/A</v>
      </c>
      <c r="Z680" s="153" t="str">
        <f t="shared" si="87"/>
        <v>N/A</v>
      </c>
      <c r="AA680" s="70" t="str">
        <f>IFERROR(VLOOKUP('Input 1 - Schedule 1'!N627,'Input 1 - Schedule 1'!$I$7:$L$1009,4,FALSE),"")</f>
        <v/>
      </c>
      <c r="AB680" s="70"/>
      <c r="AS680" s="84" t="s">
        <v>20</v>
      </c>
    </row>
    <row r="681" spans="1:45" x14ac:dyDescent="0.3">
      <c r="A681" s="93">
        <f t="shared" si="92"/>
        <v>619</v>
      </c>
      <c r="B681" s="145">
        <f>'Input 2 - Inventory'!C626</f>
        <v>0</v>
      </c>
      <c r="C681" s="146">
        <f>'Input 1 - Schedule 1'!G628</f>
        <v>0</v>
      </c>
      <c r="D681" s="146" t="str">
        <f>IF(OR(LEFT(E681,5)= "Asset",LEFT(E681,5)="Other"),"N/A",'Input 1 - Schedule 1'!G628 &amp; " (Ins/Bank)")</f>
        <v>0 (Ins/Bank)</v>
      </c>
      <c r="E681" s="147">
        <f>'Input 2 - Inventory'!F626</f>
        <v>0</v>
      </c>
      <c r="F681" s="148" t="str">
        <f>'Input 2 - Inventory'!W626</f>
        <v/>
      </c>
      <c r="G681" s="148">
        <f>'Input 2 - Inventory'!R626</f>
        <v>0</v>
      </c>
      <c r="H681" s="148">
        <f>'Input 2 - Inventory'!AH626</f>
        <v>0</v>
      </c>
      <c r="I681" s="149">
        <f>'Input 2 - Inventory'!L626</f>
        <v>0</v>
      </c>
      <c r="J681" s="150">
        <f>'Input 2 - Inventory'!AB626</f>
        <v>0</v>
      </c>
      <c r="K681" s="147" t="str" cm="1">
        <f t="array" ref="K681">IFERROR(INDEX($C$9:$C$54,MATCH($E681,$A$9:$A$54,0),0),"N/A")</f>
        <v>N/A</v>
      </c>
      <c r="L681" s="151" t="str" cm="1">
        <f t="array" ref="L681">IFERROR(INDEX($D$9:$D$54,MATCH($E681,$A$9:$A$54,0),0),"N/A")</f>
        <v>N/A</v>
      </c>
      <c r="M681" s="152" t="str">
        <f t="shared" si="88"/>
        <v>N/A</v>
      </c>
      <c r="N681" s="153" t="str">
        <f t="shared" si="89"/>
        <v>N/A</v>
      </c>
      <c r="O681" s="147" t="str" cm="1">
        <f t="array" ref="O681">IFERROR(INDEX($E$9:$E$54,MATCH($E681,$A$9:$A$54,0),0),"N/A")</f>
        <v>N/A</v>
      </c>
      <c r="P681" s="151" t="str" cm="1">
        <f t="array" ref="P681">IFERROR(INDEX($F$9:$F$54,MATCH($E681,$A$9:$A$54,0),0),"N/A")</f>
        <v>N/A</v>
      </c>
      <c r="Q681" s="152" t="str">
        <f t="shared" si="90"/>
        <v>N/A</v>
      </c>
      <c r="R681" s="153" t="str">
        <f t="shared" si="91"/>
        <v>N/A</v>
      </c>
      <c r="S681" s="147" t="str" cm="1">
        <f t="array" ref="S681">IFERROR(INDEX($G$9:$G$54,MATCH($E681,$A$9:$A$54,0),0),"N/A")</f>
        <v>N/A</v>
      </c>
      <c r="T681" s="151" t="str" cm="1">
        <f t="array" ref="T681">IFERROR(INDEX($H$9:$H$54,MATCH($E681,$A$9:$A$54,0),0),"N/A")</f>
        <v>N/A</v>
      </c>
      <c r="U681" s="152" t="str">
        <f t="shared" si="84"/>
        <v>N/A</v>
      </c>
      <c r="V681" s="153" t="str">
        <f t="shared" si="85"/>
        <v>N/A</v>
      </c>
      <c r="W681" s="147" t="str" cm="1">
        <f t="array" ref="W681">IFERROR(INDEX($I$9:$I$54,MATCH($E681,$A$9:$A$54,0),0),"N/A")</f>
        <v>N/A</v>
      </c>
      <c r="X681" s="147" t="str" cm="1">
        <f t="array" ref="X681">IFERROR(INDEX($J$9:$J$54,MATCH($E681,$A$9:$A$54,0),0),"N/A")</f>
        <v>N/A</v>
      </c>
      <c r="Y681" s="152" t="str">
        <f t="shared" si="86"/>
        <v>N/A</v>
      </c>
      <c r="Z681" s="153" t="str">
        <f t="shared" si="87"/>
        <v>N/A</v>
      </c>
      <c r="AA681" s="70" t="str">
        <f>IFERROR(VLOOKUP('Input 1 - Schedule 1'!N628,'Input 1 - Schedule 1'!$I$7:$L$1009,4,FALSE),"")</f>
        <v/>
      </c>
      <c r="AB681" s="70"/>
      <c r="AS681" s="84" t="s">
        <v>20</v>
      </c>
    </row>
    <row r="682" spans="1:45" x14ac:dyDescent="0.3">
      <c r="A682" s="93">
        <f t="shared" si="92"/>
        <v>620</v>
      </c>
      <c r="B682" s="145">
        <f>'Input 2 - Inventory'!C627</f>
        <v>0</v>
      </c>
      <c r="C682" s="146">
        <f>'Input 1 - Schedule 1'!G629</f>
        <v>0</v>
      </c>
      <c r="D682" s="146" t="str">
        <f>IF(OR(LEFT(E682,5)= "Asset",LEFT(E682,5)="Other"),"N/A",'Input 1 - Schedule 1'!G629 &amp; " (Ins/Bank)")</f>
        <v>0 (Ins/Bank)</v>
      </c>
      <c r="E682" s="147">
        <f>'Input 2 - Inventory'!F627</f>
        <v>0</v>
      </c>
      <c r="F682" s="148" t="str">
        <f>'Input 2 - Inventory'!W627</f>
        <v/>
      </c>
      <c r="G682" s="148">
        <f>'Input 2 - Inventory'!R627</f>
        <v>0</v>
      </c>
      <c r="H682" s="148">
        <f>'Input 2 - Inventory'!AH627</f>
        <v>0</v>
      </c>
      <c r="I682" s="149">
        <f>'Input 2 - Inventory'!L627</f>
        <v>0</v>
      </c>
      <c r="J682" s="150">
        <f>'Input 2 - Inventory'!AB627</f>
        <v>0</v>
      </c>
      <c r="K682" s="147" t="str" cm="1">
        <f t="array" ref="K682">IFERROR(INDEX($C$9:$C$54,MATCH($E682,$A$9:$A$54,0),0),"N/A")</f>
        <v>N/A</v>
      </c>
      <c r="L682" s="151" t="str" cm="1">
        <f t="array" ref="L682">IFERROR(INDEX($D$9:$D$54,MATCH($E682,$A$9:$A$54,0),0),"N/A")</f>
        <v>N/A</v>
      </c>
      <c r="M682" s="152" t="str">
        <f t="shared" si="88"/>
        <v>N/A</v>
      </c>
      <c r="N682" s="153" t="str">
        <f t="shared" si="89"/>
        <v>N/A</v>
      </c>
      <c r="O682" s="147" t="str" cm="1">
        <f t="array" ref="O682">IFERROR(INDEX($E$9:$E$54,MATCH($E682,$A$9:$A$54,0),0),"N/A")</f>
        <v>N/A</v>
      </c>
      <c r="P682" s="151" t="str" cm="1">
        <f t="array" ref="P682">IFERROR(INDEX($F$9:$F$54,MATCH($E682,$A$9:$A$54,0),0),"N/A")</f>
        <v>N/A</v>
      </c>
      <c r="Q682" s="152" t="str">
        <f t="shared" si="90"/>
        <v>N/A</v>
      </c>
      <c r="R682" s="153" t="str">
        <f t="shared" si="91"/>
        <v>N/A</v>
      </c>
      <c r="S682" s="147" t="str" cm="1">
        <f t="array" ref="S682">IFERROR(INDEX($G$9:$G$54,MATCH($E682,$A$9:$A$54,0),0),"N/A")</f>
        <v>N/A</v>
      </c>
      <c r="T682" s="151" t="str" cm="1">
        <f t="array" ref="T682">IFERROR(INDEX($H$9:$H$54,MATCH($E682,$A$9:$A$54,0),0),"N/A")</f>
        <v>N/A</v>
      </c>
      <c r="U682" s="152" t="str">
        <f t="shared" si="84"/>
        <v>N/A</v>
      </c>
      <c r="V682" s="153" t="str">
        <f t="shared" si="85"/>
        <v>N/A</v>
      </c>
      <c r="W682" s="147" t="str" cm="1">
        <f t="array" ref="W682">IFERROR(INDEX($I$9:$I$54,MATCH($E682,$A$9:$A$54,0),0),"N/A")</f>
        <v>N/A</v>
      </c>
      <c r="X682" s="147" t="str" cm="1">
        <f t="array" ref="X682">IFERROR(INDEX($J$9:$J$54,MATCH($E682,$A$9:$A$54,0),0),"N/A")</f>
        <v>N/A</v>
      </c>
      <c r="Y682" s="152" t="str">
        <f t="shared" si="86"/>
        <v>N/A</v>
      </c>
      <c r="Z682" s="153" t="str">
        <f t="shared" si="87"/>
        <v>N/A</v>
      </c>
      <c r="AA682" s="70" t="str">
        <f>IFERROR(VLOOKUP('Input 1 - Schedule 1'!N629,'Input 1 - Schedule 1'!$I$7:$L$1009,4,FALSE),"")</f>
        <v/>
      </c>
      <c r="AB682" s="70"/>
      <c r="AS682" s="84" t="s">
        <v>20</v>
      </c>
    </row>
    <row r="683" spans="1:45" x14ac:dyDescent="0.3">
      <c r="A683" s="93">
        <f t="shared" si="92"/>
        <v>621</v>
      </c>
      <c r="B683" s="145">
        <f>'Input 2 - Inventory'!C628</f>
        <v>0</v>
      </c>
      <c r="C683" s="146">
        <f>'Input 1 - Schedule 1'!G630</f>
        <v>0</v>
      </c>
      <c r="D683" s="146" t="str">
        <f>IF(OR(LEFT(E683,5)= "Asset",LEFT(E683,5)="Other"),"N/A",'Input 1 - Schedule 1'!G630 &amp; " (Ins/Bank)")</f>
        <v>0 (Ins/Bank)</v>
      </c>
      <c r="E683" s="147">
        <f>'Input 2 - Inventory'!F628</f>
        <v>0</v>
      </c>
      <c r="F683" s="148" t="str">
        <f>'Input 2 - Inventory'!W628</f>
        <v/>
      </c>
      <c r="G683" s="148">
        <f>'Input 2 - Inventory'!R628</f>
        <v>0</v>
      </c>
      <c r="H683" s="148">
        <f>'Input 2 - Inventory'!AH628</f>
        <v>0</v>
      </c>
      <c r="I683" s="149">
        <f>'Input 2 - Inventory'!L628</f>
        <v>0</v>
      </c>
      <c r="J683" s="150">
        <f>'Input 2 - Inventory'!AB628</f>
        <v>0</v>
      </c>
      <c r="K683" s="147" t="str" cm="1">
        <f t="array" ref="K683">IFERROR(INDEX($C$9:$C$54,MATCH($E683,$A$9:$A$54,0),0),"N/A")</f>
        <v>N/A</v>
      </c>
      <c r="L683" s="151" t="str" cm="1">
        <f t="array" ref="L683">IFERROR(INDEX($D$9:$D$54,MATCH($E683,$A$9:$A$54,0),0),"N/A")</f>
        <v>N/A</v>
      </c>
      <c r="M683" s="152" t="str">
        <f t="shared" si="88"/>
        <v>N/A</v>
      </c>
      <c r="N683" s="153" t="str">
        <f t="shared" si="89"/>
        <v>N/A</v>
      </c>
      <c r="O683" s="147" t="str" cm="1">
        <f t="array" ref="O683">IFERROR(INDEX($E$9:$E$54,MATCH($E683,$A$9:$A$54,0),0),"N/A")</f>
        <v>N/A</v>
      </c>
      <c r="P683" s="151" t="str" cm="1">
        <f t="array" ref="P683">IFERROR(INDEX($F$9:$F$54,MATCH($E683,$A$9:$A$54,0),0),"N/A")</f>
        <v>N/A</v>
      </c>
      <c r="Q683" s="152" t="str">
        <f t="shared" si="90"/>
        <v>N/A</v>
      </c>
      <c r="R683" s="153" t="str">
        <f t="shared" si="91"/>
        <v>N/A</v>
      </c>
      <c r="S683" s="147" t="str" cm="1">
        <f t="array" ref="S683">IFERROR(INDEX($G$9:$G$54,MATCH($E683,$A$9:$A$54,0),0),"N/A")</f>
        <v>N/A</v>
      </c>
      <c r="T683" s="151" t="str" cm="1">
        <f t="array" ref="T683">IFERROR(INDEX($H$9:$H$54,MATCH($E683,$A$9:$A$54,0),0),"N/A")</f>
        <v>N/A</v>
      </c>
      <c r="U683" s="152" t="str">
        <f t="shared" si="84"/>
        <v>N/A</v>
      </c>
      <c r="V683" s="153" t="str">
        <f t="shared" si="85"/>
        <v>N/A</v>
      </c>
      <c r="W683" s="147" t="str" cm="1">
        <f t="array" ref="W683">IFERROR(INDEX($I$9:$I$54,MATCH($E683,$A$9:$A$54,0),0),"N/A")</f>
        <v>N/A</v>
      </c>
      <c r="X683" s="147" t="str" cm="1">
        <f t="array" ref="X683">IFERROR(INDEX($J$9:$J$54,MATCH($E683,$A$9:$A$54,0),0),"N/A")</f>
        <v>N/A</v>
      </c>
      <c r="Y683" s="152" t="str">
        <f t="shared" si="86"/>
        <v>N/A</v>
      </c>
      <c r="Z683" s="153" t="str">
        <f t="shared" si="87"/>
        <v>N/A</v>
      </c>
      <c r="AA683" s="70" t="str">
        <f>IFERROR(VLOOKUP('Input 1 - Schedule 1'!N630,'Input 1 - Schedule 1'!$I$7:$L$1009,4,FALSE),"")</f>
        <v/>
      </c>
      <c r="AB683" s="70"/>
      <c r="AS683" s="84" t="s">
        <v>20</v>
      </c>
    </row>
    <row r="684" spans="1:45" x14ac:dyDescent="0.3">
      <c r="A684" s="93">
        <f t="shared" si="92"/>
        <v>622</v>
      </c>
      <c r="B684" s="145">
        <f>'Input 2 - Inventory'!C629</f>
        <v>0</v>
      </c>
      <c r="C684" s="146">
        <f>'Input 1 - Schedule 1'!G631</f>
        <v>0</v>
      </c>
      <c r="D684" s="146" t="str">
        <f>IF(OR(LEFT(E684,5)= "Asset",LEFT(E684,5)="Other"),"N/A",'Input 1 - Schedule 1'!G631 &amp; " (Ins/Bank)")</f>
        <v>0 (Ins/Bank)</v>
      </c>
      <c r="E684" s="147">
        <f>'Input 2 - Inventory'!F629</f>
        <v>0</v>
      </c>
      <c r="F684" s="148" t="str">
        <f>'Input 2 - Inventory'!W629</f>
        <v/>
      </c>
      <c r="G684" s="148">
        <f>'Input 2 - Inventory'!R629</f>
        <v>0</v>
      </c>
      <c r="H684" s="148">
        <f>'Input 2 - Inventory'!AH629</f>
        <v>0</v>
      </c>
      <c r="I684" s="149">
        <f>'Input 2 - Inventory'!L629</f>
        <v>0</v>
      </c>
      <c r="J684" s="150">
        <f>'Input 2 - Inventory'!AB629</f>
        <v>0</v>
      </c>
      <c r="K684" s="147" t="str" cm="1">
        <f t="array" ref="K684">IFERROR(INDEX($C$9:$C$54,MATCH($E684,$A$9:$A$54,0),0),"N/A")</f>
        <v>N/A</v>
      </c>
      <c r="L684" s="151" t="str" cm="1">
        <f t="array" ref="L684">IFERROR(INDEX($D$9:$D$54,MATCH($E684,$A$9:$A$54,0),0),"N/A")</f>
        <v>N/A</v>
      </c>
      <c r="M684" s="152" t="str">
        <f t="shared" si="88"/>
        <v>N/A</v>
      </c>
      <c r="N684" s="153" t="str">
        <f t="shared" si="89"/>
        <v>N/A</v>
      </c>
      <c r="O684" s="147" t="str" cm="1">
        <f t="array" ref="O684">IFERROR(INDEX($E$9:$E$54,MATCH($E684,$A$9:$A$54,0),0),"N/A")</f>
        <v>N/A</v>
      </c>
      <c r="P684" s="151" t="str" cm="1">
        <f t="array" ref="P684">IFERROR(INDEX($F$9:$F$54,MATCH($E684,$A$9:$A$54,0),0),"N/A")</f>
        <v>N/A</v>
      </c>
      <c r="Q684" s="152" t="str">
        <f t="shared" si="90"/>
        <v>N/A</v>
      </c>
      <c r="R684" s="153" t="str">
        <f t="shared" si="91"/>
        <v>N/A</v>
      </c>
      <c r="S684" s="147" t="str" cm="1">
        <f t="array" ref="S684">IFERROR(INDEX($G$9:$G$54,MATCH($E684,$A$9:$A$54,0),0),"N/A")</f>
        <v>N/A</v>
      </c>
      <c r="T684" s="151" t="str" cm="1">
        <f t="array" ref="T684">IFERROR(INDEX($H$9:$H$54,MATCH($E684,$A$9:$A$54,0),0),"N/A")</f>
        <v>N/A</v>
      </c>
      <c r="U684" s="152" t="str">
        <f t="shared" si="84"/>
        <v>N/A</v>
      </c>
      <c r="V684" s="153" t="str">
        <f t="shared" si="85"/>
        <v>N/A</v>
      </c>
      <c r="W684" s="147" t="str" cm="1">
        <f t="array" ref="W684">IFERROR(INDEX($I$9:$I$54,MATCH($E684,$A$9:$A$54,0),0),"N/A")</f>
        <v>N/A</v>
      </c>
      <c r="X684" s="147" t="str" cm="1">
        <f t="array" ref="X684">IFERROR(INDEX($J$9:$J$54,MATCH($E684,$A$9:$A$54,0),0),"N/A")</f>
        <v>N/A</v>
      </c>
      <c r="Y684" s="152" t="str">
        <f t="shared" si="86"/>
        <v>N/A</v>
      </c>
      <c r="Z684" s="153" t="str">
        <f t="shared" si="87"/>
        <v>N/A</v>
      </c>
      <c r="AA684" s="70" t="str">
        <f>IFERROR(VLOOKUP('Input 1 - Schedule 1'!N631,'Input 1 - Schedule 1'!$I$7:$L$1009,4,FALSE),"")</f>
        <v/>
      </c>
      <c r="AB684" s="70"/>
      <c r="AS684" s="84" t="s">
        <v>20</v>
      </c>
    </row>
    <row r="685" spans="1:45" x14ac:dyDescent="0.3">
      <c r="A685" s="93">
        <f t="shared" si="92"/>
        <v>623</v>
      </c>
      <c r="B685" s="145">
        <f>'Input 2 - Inventory'!C630</f>
        <v>0</v>
      </c>
      <c r="C685" s="146">
        <f>'Input 1 - Schedule 1'!G632</f>
        <v>0</v>
      </c>
      <c r="D685" s="146" t="str">
        <f>IF(OR(LEFT(E685,5)= "Asset",LEFT(E685,5)="Other"),"N/A",'Input 1 - Schedule 1'!G632 &amp; " (Ins/Bank)")</f>
        <v>0 (Ins/Bank)</v>
      </c>
      <c r="E685" s="147">
        <f>'Input 2 - Inventory'!F630</f>
        <v>0</v>
      </c>
      <c r="F685" s="148" t="str">
        <f>'Input 2 - Inventory'!W630</f>
        <v/>
      </c>
      <c r="G685" s="148">
        <f>'Input 2 - Inventory'!R630</f>
        <v>0</v>
      </c>
      <c r="H685" s="148">
        <f>'Input 2 - Inventory'!AH630</f>
        <v>0</v>
      </c>
      <c r="I685" s="149">
        <f>'Input 2 - Inventory'!L630</f>
        <v>0</v>
      </c>
      <c r="J685" s="150">
        <f>'Input 2 - Inventory'!AB630</f>
        <v>0</v>
      </c>
      <c r="K685" s="147" t="str" cm="1">
        <f t="array" ref="K685">IFERROR(INDEX($C$9:$C$54,MATCH($E685,$A$9:$A$54,0),0),"N/A")</f>
        <v>N/A</v>
      </c>
      <c r="L685" s="151" t="str" cm="1">
        <f t="array" ref="L685">IFERROR(INDEX($D$9:$D$54,MATCH($E685,$A$9:$A$54,0),0),"N/A")</f>
        <v>N/A</v>
      </c>
      <c r="M685" s="152" t="str">
        <f t="shared" si="88"/>
        <v>N/A</v>
      </c>
      <c r="N685" s="153" t="str">
        <f t="shared" si="89"/>
        <v>N/A</v>
      </c>
      <c r="O685" s="147" t="str" cm="1">
        <f t="array" ref="O685">IFERROR(INDEX($E$9:$E$54,MATCH($E685,$A$9:$A$54,0),0),"N/A")</f>
        <v>N/A</v>
      </c>
      <c r="P685" s="151" t="str" cm="1">
        <f t="array" ref="P685">IFERROR(INDEX($F$9:$F$54,MATCH($E685,$A$9:$A$54,0),0),"N/A")</f>
        <v>N/A</v>
      </c>
      <c r="Q685" s="152" t="str">
        <f t="shared" si="90"/>
        <v>N/A</v>
      </c>
      <c r="R685" s="153" t="str">
        <f t="shared" si="91"/>
        <v>N/A</v>
      </c>
      <c r="S685" s="147" t="str" cm="1">
        <f t="array" ref="S685">IFERROR(INDEX($G$9:$G$54,MATCH($E685,$A$9:$A$54,0),0),"N/A")</f>
        <v>N/A</v>
      </c>
      <c r="T685" s="151" t="str" cm="1">
        <f t="array" ref="T685">IFERROR(INDEX($H$9:$H$54,MATCH($E685,$A$9:$A$54,0),0),"N/A")</f>
        <v>N/A</v>
      </c>
      <c r="U685" s="152" t="str">
        <f t="shared" si="84"/>
        <v>N/A</v>
      </c>
      <c r="V685" s="153" t="str">
        <f t="shared" si="85"/>
        <v>N/A</v>
      </c>
      <c r="W685" s="147" t="str" cm="1">
        <f t="array" ref="W685">IFERROR(INDEX($I$9:$I$54,MATCH($E685,$A$9:$A$54,0),0),"N/A")</f>
        <v>N/A</v>
      </c>
      <c r="X685" s="147" t="str" cm="1">
        <f t="array" ref="X685">IFERROR(INDEX($J$9:$J$54,MATCH($E685,$A$9:$A$54,0),0),"N/A")</f>
        <v>N/A</v>
      </c>
      <c r="Y685" s="152" t="str">
        <f t="shared" si="86"/>
        <v>N/A</v>
      </c>
      <c r="Z685" s="153" t="str">
        <f t="shared" si="87"/>
        <v>N/A</v>
      </c>
      <c r="AA685" s="70" t="str">
        <f>IFERROR(VLOOKUP('Input 1 - Schedule 1'!N632,'Input 1 - Schedule 1'!$I$7:$L$1009,4,FALSE),"")</f>
        <v/>
      </c>
      <c r="AB685" s="70"/>
      <c r="AS685" s="84" t="s">
        <v>20</v>
      </c>
    </row>
    <row r="686" spans="1:45" x14ac:dyDescent="0.3">
      <c r="A686" s="93">
        <f t="shared" si="92"/>
        <v>624</v>
      </c>
      <c r="B686" s="145">
        <f>'Input 2 - Inventory'!C631</f>
        <v>0</v>
      </c>
      <c r="C686" s="146">
        <f>'Input 1 - Schedule 1'!G633</f>
        <v>0</v>
      </c>
      <c r="D686" s="146" t="str">
        <f>IF(OR(LEFT(E686,5)= "Asset",LEFT(E686,5)="Other"),"N/A",'Input 1 - Schedule 1'!G633 &amp; " (Ins/Bank)")</f>
        <v>0 (Ins/Bank)</v>
      </c>
      <c r="E686" s="147">
        <f>'Input 2 - Inventory'!F631</f>
        <v>0</v>
      </c>
      <c r="F686" s="148" t="str">
        <f>'Input 2 - Inventory'!W631</f>
        <v/>
      </c>
      <c r="G686" s="148">
        <f>'Input 2 - Inventory'!R631</f>
        <v>0</v>
      </c>
      <c r="H686" s="148">
        <f>'Input 2 - Inventory'!AH631</f>
        <v>0</v>
      </c>
      <c r="I686" s="149">
        <f>'Input 2 - Inventory'!L631</f>
        <v>0</v>
      </c>
      <c r="J686" s="150">
        <f>'Input 2 - Inventory'!AB631</f>
        <v>0</v>
      </c>
      <c r="K686" s="147" t="str" cm="1">
        <f t="array" ref="K686">IFERROR(INDEX($C$9:$C$54,MATCH($E686,$A$9:$A$54,0),0),"N/A")</f>
        <v>N/A</v>
      </c>
      <c r="L686" s="151" t="str" cm="1">
        <f t="array" ref="L686">IFERROR(INDEX($D$9:$D$54,MATCH($E686,$A$9:$A$54,0),0),"N/A")</f>
        <v>N/A</v>
      </c>
      <c r="M686" s="152" t="str">
        <f t="shared" si="88"/>
        <v>N/A</v>
      </c>
      <c r="N686" s="153" t="str">
        <f t="shared" si="89"/>
        <v>N/A</v>
      </c>
      <c r="O686" s="147" t="str" cm="1">
        <f t="array" ref="O686">IFERROR(INDEX($E$9:$E$54,MATCH($E686,$A$9:$A$54,0),0),"N/A")</f>
        <v>N/A</v>
      </c>
      <c r="P686" s="151" t="str" cm="1">
        <f t="array" ref="P686">IFERROR(INDEX($F$9:$F$54,MATCH($E686,$A$9:$A$54,0),0),"N/A")</f>
        <v>N/A</v>
      </c>
      <c r="Q686" s="152" t="str">
        <f t="shared" si="90"/>
        <v>N/A</v>
      </c>
      <c r="R686" s="153" t="str">
        <f t="shared" si="91"/>
        <v>N/A</v>
      </c>
      <c r="S686" s="147" t="str" cm="1">
        <f t="array" ref="S686">IFERROR(INDEX($G$9:$G$54,MATCH($E686,$A$9:$A$54,0),0),"N/A")</f>
        <v>N/A</v>
      </c>
      <c r="T686" s="151" t="str" cm="1">
        <f t="array" ref="T686">IFERROR(INDEX($H$9:$H$54,MATCH($E686,$A$9:$A$54,0),0),"N/A")</f>
        <v>N/A</v>
      </c>
      <c r="U686" s="152" t="str">
        <f t="shared" si="84"/>
        <v>N/A</v>
      </c>
      <c r="V686" s="153" t="str">
        <f t="shared" si="85"/>
        <v>N/A</v>
      </c>
      <c r="W686" s="147" t="str" cm="1">
        <f t="array" ref="W686">IFERROR(INDEX($I$9:$I$54,MATCH($E686,$A$9:$A$54,0),0),"N/A")</f>
        <v>N/A</v>
      </c>
      <c r="X686" s="147" t="str" cm="1">
        <f t="array" ref="X686">IFERROR(INDEX($J$9:$J$54,MATCH($E686,$A$9:$A$54,0),0),"N/A")</f>
        <v>N/A</v>
      </c>
      <c r="Y686" s="152" t="str">
        <f t="shared" si="86"/>
        <v>N/A</v>
      </c>
      <c r="Z686" s="153" t="str">
        <f t="shared" si="87"/>
        <v>N/A</v>
      </c>
      <c r="AA686" s="70" t="str">
        <f>IFERROR(VLOOKUP('Input 1 - Schedule 1'!N633,'Input 1 - Schedule 1'!$I$7:$L$1009,4,FALSE),"")</f>
        <v/>
      </c>
      <c r="AB686" s="70"/>
      <c r="AS686" s="84" t="s">
        <v>20</v>
      </c>
    </row>
    <row r="687" spans="1:45" x14ac:dyDescent="0.3">
      <c r="A687" s="93">
        <f t="shared" si="92"/>
        <v>625</v>
      </c>
      <c r="B687" s="145">
        <f>'Input 2 - Inventory'!C632</f>
        <v>0</v>
      </c>
      <c r="C687" s="146">
        <f>'Input 1 - Schedule 1'!G634</f>
        <v>0</v>
      </c>
      <c r="D687" s="146" t="str">
        <f>IF(OR(LEFT(E687,5)= "Asset",LEFT(E687,5)="Other"),"N/A",'Input 1 - Schedule 1'!G634 &amp; " (Ins/Bank)")</f>
        <v>0 (Ins/Bank)</v>
      </c>
      <c r="E687" s="147">
        <f>'Input 2 - Inventory'!F632</f>
        <v>0</v>
      </c>
      <c r="F687" s="148" t="str">
        <f>'Input 2 - Inventory'!W632</f>
        <v/>
      </c>
      <c r="G687" s="148">
        <f>'Input 2 - Inventory'!R632</f>
        <v>0</v>
      </c>
      <c r="H687" s="148">
        <f>'Input 2 - Inventory'!AH632</f>
        <v>0</v>
      </c>
      <c r="I687" s="149">
        <f>'Input 2 - Inventory'!L632</f>
        <v>0</v>
      </c>
      <c r="J687" s="150">
        <f>'Input 2 - Inventory'!AB632</f>
        <v>0</v>
      </c>
      <c r="K687" s="147" t="str" cm="1">
        <f t="array" ref="K687">IFERROR(INDEX($C$9:$C$54,MATCH($E687,$A$9:$A$54,0),0),"N/A")</f>
        <v>N/A</v>
      </c>
      <c r="L687" s="151" t="str" cm="1">
        <f t="array" ref="L687">IFERROR(INDEX($D$9:$D$54,MATCH($E687,$A$9:$A$54,0),0),"N/A")</f>
        <v>N/A</v>
      </c>
      <c r="M687" s="152" t="str">
        <f t="shared" si="88"/>
        <v>N/A</v>
      </c>
      <c r="N687" s="153" t="str">
        <f t="shared" si="89"/>
        <v>N/A</v>
      </c>
      <c r="O687" s="147" t="str" cm="1">
        <f t="array" ref="O687">IFERROR(INDEX($E$9:$E$54,MATCH($E687,$A$9:$A$54,0),0),"N/A")</f>
        <v>N/A</v>
      </c>
      <c r="P687" s="151" t="str" cm="1">
        <f t="array" ref="P687">IFERROR(INDEX($F$9:$F$54,MATCH($E687,$A$9:$A$54,0),0),"N/A")</f>
        <v>N/A</v>
      </c>
      <c r="Q687" s="152" t="str">
        <f t="shared" si="90"/>
        <v>N/A</v>
      </c>
      <c r="R687" s="153" t="str">
        <f t="shared" si="91"/>
        <v>N/A</v>
      </c>
      <c r="S687" s="147" t="str" cm="1">
        <f t="array" ref="S687">IFERROR(INDEX($G$9:$G$54,MATCH($E687,$A$9:$A$54,0),0),"N/A")</f>
        <v>N/A</v>
      </c>
      <c r="T687" s="151" t="str" cm="1">
        <f t="array" ref="T687">IFERROR(INDEX($H$9:$H$54,MATCH($E687,$A$9:$A$54,0),0),"N/A")</f>
        <v>N/A</v>
      </c>
      <c r="U687" s="152" t="str">
        <f t="shared" si="84"/>
        <v>N/A</v>
      </c>
      <c r="V687" s="153" t="str">
        <f t="shared" si="85"/>
        <v>N/A</v>
      </c>
      <c r="W687" s="147" t="str" cm="1">
        <f t="array" ref="W687">IFERROR(INDEX($I$9:$I$54,MATCH($E687,$A$9:$A$54,0),0),"N/A")</f>
        <v>N/A</v>
      </c>
      <c r="X687" s="147" t="str" cm="1">
        <f t="array" ref="X687">IFERROR(INDEX($J$9:$J$54,MATCH($E687,$A$9:$A$54,0),0),"N/A")</f>
        <v>N/A</v>
      </c>
      <c r="Y687" s="152" t="str">
        <f t="shared" si="86"/>
        <v>N/A</v>
      </c>
      <c r="Z687" s="153" t="str">
        <f t="shared" si="87"/>
        <v>N/A</v>
      </c>
      <c r="AA687" s="70" t="str">
        <f>IFERROR(VLOOKUP('Input 1 - Schedule 1'!N634,'Input 1 - Schedule 1'!$I$7:$L$1009,4,FALSE),"")</f>
        <v/>
      </c>
      <c r="AB687" s="70"/>
      <c r="AS687" s="84" t="s">
        <v>20</v>
      </c>
    </row>
    <row r="688" spans="1:45" x14ac:dyDescent="0.3">
      <c r="A688" s="93">
        <f t="shared" si="92"/>
        <v>626</v>
      </c>
      <c r="B688" s="145">
        <f>'Input 2 - Inventory'!C633</f>
        <v>0</v>
      </c>
      <c r="C688" s="146">
        <f>'Input 1 - Schedule 1'!G635</f>
        <v>0</v>
      </c>
      <c r="D688" s="146" t="str">
        <f>IF(OR(LEFT(E688,5)= "Asset",LEFT(E688,5)="Other"),"N/A",'Input 1 - Schedule 1'!G635 &amp; " (Ins/Bank)")</f>
        <v>0 (Ins/Bank)</v>
      </c>
      <c r="E688" s="147">
        <f>'Input 2 - Inventory'!F633</f>
        <v>0</v>
      </c>
      <c r="F688" s="148" t="str">
        <f>'Input 2 - Inventory'!W633</f>
        <v/>
      </c>
      <c r="G688" s="148">
        <f>'Input 2 - Inventory'!R633</f>
        <v>0</v>
      </c>
      <c r="H688" s="148">
        <f>'Input 2 - Inventory'!AH633</f>
        <v>0</v>
      </c>
      <c r="I688" s="149">
        <f>'Input 2 - Inventory'!L633</f>
        <v>0</v>
      </c>
      <c r="J688" s="150">
        <f>'Input 2 - Inventory'!AB633</f>
        <v>0</v>
      </c>
      <c r="K688" s="147" t="str" cm="1">
        <f t="array" ref="K688">IFERROR(INDEX($C$9:$C$54,MATCH($E688,$A$9:$A$54,0),0),"N/A")</f>
        <v>N/A</v>
      </c>
      <c r="L688" s="151" t="str" cm="1">
        <f t="array" ref="L688">IFERROR(INDEX($D$9:$D$54,MATCH($E688,$A$9:$A$54,0),0),"N/A")</f>
        <v>N/A</v>
      </c>
      <c r="M688" s="152" t="str">
        <f t="shared" si="88"/>
        <v>N/A</v>
      </c>
      <c r="N688" s="153" t="str">
        <f t="shared" si="89"/>
        <v>N/A</v>
      </c>
      <c r="O688" s="147" t="str" cm="1">
        <f t="array" ref="O688">IFERROR(INDEX($E$9:$E$54,MATCH($E688,$A$9:$A$54,0),0),"N/A")</f>
        <v>N/A</v>
      </c>
      <c r="P688" s="151" t="str" cm="1">
        <f t="array" ref="P688">IFERROR(INDEX($F$9:$F$54,MATCH($E688,$A$9:$A$54,0),0),"N/A")</f>
        <v>N/A</v>
      </c>
      <c r="Q688" s="152" t="str">
        <f t="shared" si="90"/>
        <v>N/A</v>
      </c>
      <c r="R688" s="153" t="str">
        <f t="shared" si="91"/>
        <v>N/A</v>
      </c>
      <c r="S688" s="147" t="str" cm="1">
        <f t="array" ref="S688">IFERROR(INDEX($G$9:$G$54,MATCH($E688,$A$9:$A$54,0),0),"N/A")</f>
        <v>N/A</v>
      </c>
      <c r="T688" s="151" t="str" cm="1">
        <f t="array" ref="T688">IFERROR(INDEX($H$9:$H$54,MATCH($E688,$A$9:$A$54,0),0),"N/A")</f>
        <v>N/A</v>
      </c>
      <c r="U688" s="152" t="str">
        <f t="shared" si="84"/>
        <v>N/A</v>
      </c>
      <c r="V688" s="153" t="str">
        <f t="shared" si="85"/>
        <v>N/A</v>
      </c>
      <c r="W688" s="147" t="str" cm="1">
        <f t="array" ref="W688">IFERROR(INDEX($I$9:$I$54,MATCH($E688,$A$9:$A$54,0),0),"N/A")</f>
        <v>N/A</v>
      </c>
      <c r="X688" s="147" t="str" cm="1">
        <f t="array" ref="X688">IFERROR(INDEX($J$9:$J$54,MATCH($E688,$A$9:$A$54,0),0),"N/A")</f>
        <v>N/A</v>
      </c>
      <c r="Y688" s="152" t="str">
        <f t="shared" si="86"/>
        <v>N/A</v>
      </c>
      <c r="Z688" s="153" t="str">
        <f t="shared" si="87"/>
        <v>N/A</v>
      </c>
      <c r="AA688" s="70" t="str">
        <f>IFERROR(VLOOKUP('Input 1 - Schedule 1'!N635,'Input 1 - Schedule 1'!$I$7:$L$1009,4,FALSE),"")</f>
        <v/>
      </c>
      <c r="AB688" s="70"/>
      <c r="AS688" s="84" t="s">
        <v>20</v>
      </c>
    </row>
    <row r="689" spans="1:45" x14ac:dyDescent="0.3">
      <c r="A689" s="93">
        <f t="shared" si="92"/>
        <v>627</v>
      </c>
      <c r="B689" s="145">
        <f>'Input 2 - Inventory'!C634</f>
        <v>0</v>
      </c>
      <c r="C689" s="146">
        <f>'Input 1 - Schedule 1'!G636</f>
        <v>0</v>
      </c>
      <c r="D689" s="146" t="str">
        <f>IF(OR(LEFT(E689,5)= "Asset",LEFT(E689,5)="Other"),"N/A",'Input 1 - Schedule 1'!G636 &amp; " (Ins/Bank)")</f>
        <v>0 (Ins/Bank)</v>
      </c>
      <c r="E689" s="147">
        <f>'Input 2 - Inventory'!F634</f>
        <v>0</v>
      </c>
      <c r="F689" s="148" t="str">
        <f>'Input 2 - Inventory'!W634</f>
        <v/>
      </c>
      <c r="G689" s="148">
        <f>'Input 2 - Inventory'!R634</f>
        <v>0</v>
      </c>
      <c r="H689" s="148">
        <f>'Input 2 - Inventory'!AH634</f>
        <v>0</v>
      </c>
      <c r="I689" s="149">
        <f>'Input 2 - Inventory'!L634</f>
        <v>0</v>
      </c>
      <c r="J689" s="150">
        <f>'Input 2 - Inventory'!AB634</f>
        <v>0</v>
      </c>
      <c r="K689" s="147" t="str" cm="1">
        <f t="array" ref="K689">IFERROR(INDEX($C$9:$C$54,MATCH($E689,$A$9:$A$54,0),0),"N/A")</f>
        <v>N/A</v>
      </c>
      <c r="L689" s="151" t="str" cm="1">
        <f t="array" ref="L689">IFERROR(INDEX($D$9:$D$54,MATCH($E689,$A$9:$A$54,0),0),"N/A")</f>
        <v>N/A</v>
      </c>
      <c r="M689" s="152" t="str">
        <f t="shared" si="88"/>
        <v>N/A</v>
      </c>
      <c r="N689" s="153" t="str">
        <f t="shared" si="89"/>
        <v>N/A</v>
      </c>
      <c r="O689" s="147" t="str" cm="1">
        <f t="array" ref="O689">IFERROR(INDEX($E$9:$E$54,MATCH($E689,$A$9:$A$54,0),0),"N/A")</f>
        <v>N/A</v>
      </c>
      <c r="P689" s="151" t="str" cm="1">
        <f t="array" ref="P689">IFERROR(INDEX($F$9:$F$54,MATCH($E689,$A$9:$A$54,0),0),"N/A")</f>
        <v>N/A</v>
      </c>
      <c r="Q689" s="152" t="str">
        <f t="shared" si="90"/>
        <v>N/A</v>
      </c>
      <c r="R689" s="153" t="str">
        <f t="shared" si="91"/>
        <v>N/A</v>
      </c>
      <c r="S689" s="147" t="str" cm="1">
        <f t="array" ref="S689">IFERROR(INDEX($G$9:$G$54,MATCH($E689,$A$9:$A$54,0),0),"N/A")</f>
        <v>N/A</v>
      </c>
      <c r="T689" s="151" t="str" cm="1">
        <f t="array" ref="T689">IFERROR(INDEX($H$9:$H$54,MATCH($E689,$A$9:$A$54,0),0),"N/A")</f>
        <v>N/A</v>
      </c>
      <c r="U689" s="152" t="str">
        <f t="shared" si="84"/>
        <v>N/A</v>
      </c>
      <c r="V689" s="153" t="str">
        <f t="shared" si="85"/>
        <v>N/A</v>
      </c>
      <c r="W689" s="147" t="str" cm="1">
        <f t="array" ref="W689">IFERROR(INDEX($I$9:$I$54,MATCH($E689,$A$9:$A$54,0),0),"N/A")</f>
        <v>N/A</v>
      </c>
      <c r="X689" s="147" t="str" cm="1">
        <f t="array" ref="X689">IFERROR(INDEX($J$9:$J$54,MATCH($E689,$A$9:$A$54,0),0),"N/A")</f>
        <v>N/A</v>
      </c>
      <c r="Y689" s="152" t="str">
        <f t="shared" si="86"/>
        <v>N/A</v>
      </c>
      <c r="Z689" s="153" t="str">
        <f t="shared" si="87"/>
        <v>N/A</v>
      </c>
      <c r="AA689" s="70" t="str">
        <f>IFERROR(VLOOKUP('Input 1 - Schedule 1'!N636,'Input 1 - Schedule 1'!$I$7:$L$1009,4,FALSE),"")</f>
        <v/>
      </c>
      <c r="AB689" s="70"/>
      <c r="AS689" s="84" t="s">
        <v>20</v>
      </c>
    </row>
    <row r="690" spans="1:45" x14ac:dyDescent="0.3">
      <c r="A690" s="93">
        <f t="shared" si="92"/>
        <v>628</v>
      </c>
      <c r="B690" s="145">
        <f>'Input 2 - Inventory'!C635</f>
        <v>0</v>
      </c>
      <c r="C690" s="146">
        <f>'Input 1 - Schedule 1'!G637</f>
        <v>0</v>
      </c>
      <c r="D690" s="146" t="str">
        <f>IF(OR(LEFT(E690,5)= "Asset",LEFT(E690,5)="Other"),"N/A",'Input 1 - Schedule 1'!G637 &amp; " (Ins/Bank)")</f>
        <v>0 (Ins/Bank)</v>
      </c>
      <c r="E690" s="147">
        <f>'Input 2 - Inventory'!F635</f>
        <v>0</v>
      </c>
      <c r="F690" s="148" t="str">
        <f>'Input 2 - Inventory'!W635</f>
        <v/>
      </c>
      <c r="G690" s="148">
        <f>'Input 2 - Inventory'!R635</f>
        <v>0</v>
      </c>
      <c r="H690" s="148">
        <f>'Input 2 - Inventory'!AH635</f>
        <v>0</v>
      </c>
      <c r="I690" s="149">
        <f>'Input 2 - Inventory'!L635</f>
        <v>0</v>
      </c>
      <c r="J690" s="150">
        <f>'Input 2 - Inventory'!AB635</f>
        <v>0</v>
      </c>
      <c r="K690" s="147" t="str" cm="1">
        <f t="array" ref="K690">IFERROR(INDEX($C$9:$C$54,MATCH($E690,$A$9:$A$54,0),0),"N/A")</f>
        <v>N/A</v>
      </c>
      <c r="L690" s="151" t="str" cm="1">
        <f t="array" ref="L690">IFERROR(INDEX($D$9:$D$54,MATCH($E690,$A$9:$A$54,0),0),"N/A")</f>
        <v>N/A</v>
      </c>
      <c r="M690" s="152" t="str">
        <f t="shared" si="88"/>
        <v>N/A</v>
      </c>
      <c r="N690" s="153" t="str">
        <f t="shared" si="89"/>
        <v>N/A</v>
      </c>
      <c r="O690" s="147" t="str" cm="1">
        <f t="array" ref="O690">IFERROR(INDEX($E$9:$E$54,MATCH($E690,$A$9:$A$54,0),0),"N/A")</f>
        <v>N/A</v>
      </c>
      <c r="P690" s="151" t="str" cm="1">
        <f t="array" ref="P690">IFERROR(INDEX($F$9:$F$54,MATCH($E690,$A$9:$A$54,0),0),"N/A")</f>
        <v>N/A</v>
      </c>
      <c r="Q690" s="152" t="str">
        <f t="shared" si="90"/>
        <v>N/A</v>
      </c>
      <c r="R690" s="153" t="str">
        <f t="shared" si="91"/>
        <v>N/A</v>
      </c>
      <c r="S690" s="147" t="str" cm="1">
        <f t="array" ref="S690">IFERROR(INDEX($G$9:$G$54,MATCH($E690,$A$9:$A$54,0),0),"N/A")</f>
        <v>N/A</v>
      </c>
      <c r="T690" s="151" t="str" cm="1">
        <f t="array" ref="T690">IFERROR(INDEX($H$9:$H$54,MATCH($E690,$A$9:$A$54,0),0),"N/A")</f>
        <v>N/A</v>
      </c>
      <c r="U690" s="152" t="str">
        <f t="shared" si="84"/>
        <v>N/A</v>
      </c>
      <c r="V690" s="153" t="str">
        <f t="shared" si="85"/>
        <v>N/A</v>
      </c>
      <c r="W690" s="147" t="str" cm="1">
        <f t="array" ref="W690">IFERROR(INDEX($I$9:$I$54,MATCH($E690,$A$9:$A$54,0),0),"N/A")</f>
        <v>N/A</v>
      </c>
      <c r="X690" s="147" t="str" cm="1">
        <f t="array" ref="X690">IFERROR(INDEX($J$9:$J$54,MATCH($E690,$A$9:$A$54,0),0),"N/A")</f>
        <v>N/A</v>
      </c>
      <c r="Y690" s="152" t="str">
        <f t="shared" si="86"/>
        <v>N/A</v>
      </c>
      <c r="Z690" s="153" t="str">
        <f t="shared" si="87"/>
        <v>N/A</v>
      </c>
      <c r="AA690" s="70" t="str">
        <f>IFERROR(VLOOKUP('Input 1 - Schedule 1'!N637,'Input 1 - Schedule 1'!$I$7:$L$1009,4,FALSE),"")</f>
        <v/>
      </c>
      <c r="AB690" s="70"/>
      <c r="AS690" s="84" t="s">
        <v>20</v>
      </c>
    </row>
    <row r="691" spans="1:45" x14ac:dyDescent="0.3">
      <c r="A691" s="93">
        <f t="shared" si="92"/>
        <v>629</v>
      </c>
      <c r="B691" s="145">
        <f>'Input 2 - Inventory'!C636</f>
        <v>0</v>
      </c>
      <c r="C691" s="146">
        <f>'Input 1 - Schedule 1'!G638</f>
        <v>0</v>
      </c>
      <c r="D691" s="146" t="str">
        <f>IF(OR(LEFT(E691,5)= "Asset",LEFT(E691,5)="Other"),"N/A",'Input 1 - Schedule 1'!G638 &amp; " (Ins/Bank)")</f>
        <v>0 (Ins/Bank)</v>
      </c>
      <c r="E691" s="147">
        <f>'Input 2 - Inventory'!F636</f>
        <v>0</v>
      </c>
      <c r="F691" s="148" t="str">
        <f>'Input 2 - Inventory'!W636</f>
        <v/>
      </c>
      <c r="G691" s="148">
        <f>'Input 2 - Inventory'!R636</f>
        <v>0</v>
      </c>
      <c r="H691" s="148">
        <f>'Input 2 - Inventory'!AH636</f>
        <v>0</v>
      </c>
      <c r="I691" s="149">
        <f>'Input 2 - Inventory'!L636</f>
        <v>0</v>
      </c>
      <c r="J691" s="150">
        <f>'Input 2 - Inventory'!AB636</f>
        <v>0</v>
      </c>
      <c r="K691" s="147" t="str" cm="1">
        <f t="array" ref="K691">IFERROR(INDEX($C$9:$C$54,MATCH($E691,$A$9:$A$54,0),0),"N/A")</f>
        <v>N/A</v>
      </c>
      <c r="L691" s="151" t="str" cm="1">
        <f t="array" ref="L691">IFERROR(INDEX($D$9:$D$54,MATCH($E691,$A$9:$A$54,0),0),"N/A")</f>
        <v>N/A</v>
      </c>
      <c r="M691" s="152" t="str">
        <f t="shared" si="88"/>
        <v>N/A</v>
      </c>
      <c r="N691" s="153" t="str">
        <f t="shared" si="89"/>
        <v>N/A</v>
      </c>
      <c r="O691" s="147" t="str" cm="1">
        <f t="array" ref="O691">IFERROR(INDEX($E$9:$E$54,MATCH($E691,$A$9:$A$54,0),0),"N/A")</f>
        <v>N/A</v>
      </c>
      <c r="P691" s="151" t="str" cm="1">
        <f t="array" ref="P691">IFERROR(INDEX($F$9:$F$54,MATCH($E691,$A$9:$A$54,0),0),"N/A")</f>
        <v>N/A</v>
      </c>
      <c r="Q691" s="152" t="str">
        <f t="shared" si="90"/>
        <v>N/A</v>
      </c>
      <c r="R691" s="153" t="str">
        <f t="shared" si="91"/>
        <v>N/A</v>
      </c>
      <c r="S691" s="147" t="str" cm="1">
        <f t="array" ref="S691">IFERROR(INDEX($G$9:$G$54,MATCH($E691,$A$9:$A$54,0),0),"N/A")</f>
        <v>N/A</v>
      </c>
      <c r="T691" s="151" t="str" cm="1">
        <f t="array" ref="T691">IFERROR(INDEX($H$9:$H$54,MATCH($E691,$A$9:$A$54,0),0),"N/A")</f>
        <v>N/A</v>
      </c>
      <c r="U691" s="152" t="str">
        <f t="shared" si="84"/>
        <v>N/A</v>
      </c>
      <c r="V691" s="153" t="str">
        <f t="shared" si="85"/>
        <v>N/A</v>
      </c>
      <c r="W691" s="147" t="str" cm="1">
        <f t="array" ref="W691">IFERROR(INDEX($I$9:$I$54,MATCH($E691,$A$9:$A$54,0),0),"N/A")</f>
        <v>N/A</v>
      </c>
      <c r="X691" s="147" t="str" cm="1">
        <f t="array" ref="X691">IFERROR(INDEX($J$9:$J$54,MATCH($E691,$A$9:$A$54,0),0),"N/A")</f>
        <v>N/A</v>
      </c>
      <c r="Y691" s="152" t="str">
        <f t="shared" si="86"/>
        <v>N/A</v>
      </c>
      <c r="Z691" s="153" t="str">
        <f t="shared" si="87"/>
        <v>N/A</v>
      </c>
      <c r="AA691" s="70" t="str">
        <f>IFERROR(VLOOKUP('Input 1 - Schedule 1'!N638,'Input 1 - Schedule 1'!$I$7:$L$1009,4,FALSE),"")</f>
        <v/>
      </c>
      <c r="AB691" s="70"/>
      <c r="AS691" s="84" t="s">
        <v>20</v>
      </c>
    </row>
    <row r="692" spans="1:45" x14ac:dyDescent="0.3">
      <c r="A692" s="93">
        <f t="shared" si="92"/>
        <v>630</v>
      </c>
      <c r="B692" s="145">
        <f>'Input 2 - Inventory'!C637</f>
        <v>0</v>
      </c>
      <c r="C692" s="146">
        <f>'Input 1 - Schedule 1'!G639</f>
        <v>0</v>
      </c>
      <c r="D692" s="146" t="str">
        <f>IF(OR(LEFT(E692,5)= "Asset",LEFT(E692,5)="Other"),"N/A",'Input 1 - Schedule 1'!G639 &amp; " (Ins/Bank)")</f>
        <v>0 (Ins/Bank)</v>
      </c>
      <c r="E692" s="147">
        <f>'Input 2 - Inventory'!F637</f>
        <v>0</v>
      </c>
      <c r="F692" s="148" t="str">
        <f>'Input 2 - Inventory'!W637</f>
        <v/>
      </c>
      <c r="G692" s="148">
        <f>'Input 2 - Inventory'!R637</f>
        <v>0</v>
      </c>
      <c r="H692" s="148">
        <f>'Input 2 - Inventory'!AH637</f>
        <v>0</v>
      </c>
      <c r="I692" s="149">
        <f>'Input 2 - Inventory'!L637</f>
        <v>0</v>
      </c>
      <c r="J692" s="150">
        <f>'Input 2 - Inventory'!AB637</f>
        <v>0</v>
      </c>
      <c r="K692" s="147" t="str" cm="1">
        <f t="array" ref="K692">IFERROR(INDEX($C$9:$C$54,MATCH($E692,$A$9:$A$54,0),0),"N/A")</f>
        <v>N/A</v>
      </c>
      <c r="L692" s="151" t="str" cm="1">
        <f t="array" ref="L692">IFERROR(INDEX($D$9:$D$54,MATCH($E692,$A$9:$A$54,0),0),"N/A")</f>
        <v>N/A</v>
      </c>
      <c r="M692" s="152" t="str">
        <f t="shared" si="88"/>
        <v>N/A</v>
      </c>
      <c r="N692" s="153" t="str">
        <f t="shared" si="89"/>
        <v>N/A</v>
      </c>
      <c r="O692" s="147" t="str" cm="1">
        <f t="array" ref="O692">IFERROR(INDEX($E$9:$E$54,MATCH($E692,$A$9:$A$54,0),0),"N/A")</f>
        <v>N/A</v>
      </c>
      <c r="P692" s="151" t="str" cm="1">
        <f t="array" ref="P692">IFERROR(INDEX($F$9:$F$54,MATCH($E692,$A$9:$A$54,0),0),"N/A")</f>
        <v>N/A</v>
      </c>
      <c r="Q692" s="152" t="str">
        <f t="shared" si="90"/>
        <v>N/A</v>
      </c>
      <c r="R692" s="153" t="str">
        <f t="shared" si="91"/>
        <v>N/A</v>
      </c>
      <c r="S692" s="147" t="str" cm="1">
        <f t="array" ref="S692">IFERROR(INDEX($G$9:$G$54,MATCH($E692,$A$9:$A$54,0),0),"N/A")</f>
        <v>N/A</v>
      </c>
      <c r="T692" s="151" t="str" cm="1">
        <f t="array" ref="T692">IFERROR(INDEX($H$9:$H$54,MATCH($E692,$A$9:$A$54,0),0),"N/A")</f>
        <v>N/A</v>
      </c>
      <c r="U692" s="152" t="str">
        <f t="shared" si="84"/>
        <v>N/A</v>
      </c>
      <c r="V692" s="153" t="str">
        <f t="shared" si="85"/>
        <v>N/A</v>
      </c>
      <c r="W692" s="147" t="str" cm="1">
        <f t="array" ref="W692">IFERROR(INDEX($I$9:$I$54,MATCH($E692,$A$9:$A$54,0),0),"N/A")</f>
        <v>N/A</v>
      </c>
      <c r="X692" s="147" t="str" cm="1">
        <f t="array" ref="X692">IFERROR(INDEX($J$9:$J$54,MATCH($E692,$A$9:$A$54,0),0),"N/A")</f>
        <v>N/A</v>
      </c>
      <c r="Y692" s="152" t="str">
        <f t="shared" si="86"/>
        <v>N/A</v>
      </c>
      <c r="Z692" s="153" t="str">
        <f t="shared" si="87"/>
        <v>N/A</v>
      </c>
      <c r="AA692" s="70" t="str">
        <f>IFERROR(VLOOKUP('Input 1 - Schedule 1'!N639,'Input 1 - Schedule 1'!$I$7:$L$1009,4,FALSE),"")</f>
        <v/>
      </c>
      <c r="AB692" s="70"/>
      <c r="AS692" s="84" t="s">
        <v>20</v>
      </c>
    </row>
    <row r="693" spans="1:45" x14ac:dyDescent="0.3">
      <c r="A693" s="93">
        <f t="shared" si="92"/>
        <v>631</v>
      </c>
      <c r="B693" s="145">
        <f>'Input 2 - Inventory'!C638</f>
        <v>0</v>
      </c>
      <c r="C693" s="146">
        <f>'Input 1 - Schedule 1'!G640</f>
        <v>0</v>
      </c>
      <c r="D693" s="146" t="str">
        <f>IF(OR(LEFT(E693,5)= "Asset",LEFT(E693,5)="Other"),"N/A",'Input 1 - Schedule 1'!G640 &amp; " (Ins/Bank)")</f>
        <v>0 (Ins/Bank)</v>
      </c>
      <c r="E693" s="147">
        <f>'Input 2 - Inventory'!F638</f>
        <v>0</v>
      </c>
      <c r="F693" s="148" t="str">
        <f>'Input 2 - Inventory'!W638</f>
        <v/>
      </c>
      <c r="G693" s="148">
        <f>'Input 2 - Inventory'!R638</f>
        <v>0</v>
      </c>
      <c r="H693" s="148">
        <f>'Input 2 - Inventory'!AH638</f>
        <v>0</v>
      </c>
      <c r="I693" s="149">
        <f>'Input 2 - Inventory'!L638</f>
        <v>0</v>
      </c>
      <c r="J693" s="150">
        <f>'Input 2 - Inventory'!AB638</f>
        <v>0</v>
      </c>
      <c r="K693" s="147" t="str" cm="1">
        <f t="array" ref="K693">IFERROR(INDEX($C$9:$C$54,MATCH($E693,$A$9:$A$54,0),0),"N/A")</f>
        <v>N/A</v>
      </c>
      <c r="L693" s="151" t="str" cm="1">
        <f t="array" ref="L693">IFERROR(INDEX($D$9:$D$54,MATCH($E693,$A$9:$A$54,0),0),"N/A")</f>
        <v>N/A</v>
      </c>
      <c r="M693" s="152" t="str">
        <f t="shared" si="88"/>
        <v>N/A</v>
      </c>
      <c r="N693" s="153" t="str">
        <f t="shared" si="89"/>
        <v>N/A</v>
      </c>
      <c r="O693" s="147" t="str" cm="1">
        <f t="array" ref="O693">IFERROR(INDEX($E$9:$E$54,MATCH($E693,$A$9:$A$54,0),0),"N/A")</f>
        <v>N/A</v>
      </c>
      <c r="P693" s="151" t="str" cm="1">
        <f t="array" ref="P693">IFERROR(INDEX($F$9:$F$54,MATCH($E693,$A$9:$A$54,0),0),"N/A")</f>
        <v>N/A</v>
      </c>
      <c r="Q693" s="152" t="str">
        <f t="shared" si="90"/>
        <v>N/A</v>
      </c>
      <c r="R693" s="153" t="str">
        <f t="shared" si="91"/>
        <v>N/A</v>
      </c>
      <c r="S693" s="147" t="str" cm="1">
        <f t="array" ref="S693">IFERROR(INDEX($G$9:$G$54,MATCH($E693,$A$9:$A$54,0),0),"N/A")</f>
        <v>N/A</v>
      </c>
      <c r="T693" s="151" t="str" cm="1">
        <f t="array" ref="T693">IFERROR(INDEX($H$9:$H$54,MATCH($E693,$A$9:$A$54,0),0),"N/A")</f>
        <v>N/A</v>
      </c>
      <c r="U693" s="152" t="str">
        <f t="shared" si="84"/>
        <v>N/A</v>
      </c>
      <c r="V693" s="153" t="str">
        <f t="shared" si="85"/>
        <v>N/A</v>
      </c>
      <c r="W693" s="147" t="str" cm="1">
        <f t="array" ref="W693">IFERROR(INDEX($I$9:$I$54,MATCH($E693,$A$9:$A$54,0),0),"N/A")</f>
        <v>N/A</v>
      </c>
      <c r="X693" s="147" t="str" cm="1">
        <f t="array" ref="X693">IFERROR(INDEX($J$9:$J$54,MATCH($E693,$A$9:$A$54,0),0),"N/A")</f>
        <v>N/A</v>
      </c>
      <c r="Y693" s="152" t="str">
        <f t="shared" si="86"/>
        <v>N/A</v>
      </c>
      <c r="Z693" s="153" t="str">
        <f t="shared" si="87"/>
        <v>N/A</v>
      </c>
      <c r="AA693" s="70" t="str">
        <f>IFERROR(VLOOKUP('Input 1 - Schedule 1'!N640,'Input 1 - Schedule 1'!$I$7:$L$1009,4,FALSE),"")</f>
        <v/>
      </c>
      <c r="AB693" s="70"/>
      <c r="AS693" s="84" t="s">
        <v>20</v>
      </c>
    </row>
    <row r="694" spans="1:45" x14ac:dyDescent="0.3">
      <c r="A694" s="93">
        <f t="shared" si="92"/>
        <v>632</v>
      </c>
      <c r="B694" s="145">
        <f>'Input 2 - Inventory'!C639</f>
        <v>0</v>
      </c>
      <c r="C694" s="146">
        <f>'Input 1 - Schedule 1'!G641</f>
        <v>0</v>
      </c>
      <c r="D694" s="146" t="str">
        <f>IF(OR(LEFT(E694,5)= "Asset",LEFT(E694,5)="Other"),"N/A",'Input 1 - Schedule 1'!G641 &amp; " (Ins/Bank)")</f>
        <v>0 (Ins/Bank)</v>
      </c>
      <c r="E694" s="147">
        <f>'Input 2 - Inventory'!F639</f>
        <v>0</v>
      </c>
      <c r="F694" s="148" t="str">
        <f>'Input 2 - Inventory'!W639</f>
        <v/>
      </c>
      <c r="G694" s="148">
        <f>'Input 2 - Inventory'!R639</f>
        <v>0</v>
      </c>
      <c r="H694" s="148">
        <f>'Input 2 - Inventory'!AH639</f>
        <v>0</v>
      </c>
      <c r="I694" s="149">
        <f>'Input 2 - Inventory'!L639</f>
        <v>0</v>
      </c>
      <c r="J694" s="150">
        <f>'Input 2 - Inventory'!AB639</f>
        <v>0</v>
      </c>
      <c r="K694" s="147" t="str" cm="1">
        <f t="array" ref="K694">IFERROR(INDEX($C$9:$C$54,MATCH($E694,$A$9:$A$54,0),0),"N/A")</f>
        <v>N/A</v>
      </c>
      <c r="L694" s="151" t="str" cm="1">
        <f t="array" ref="L694">IFERROR(INDEX($D$9:$D$54,MATCH($E694,$A$9:$A$54,0),0),"N/A")</f>
        <v>N/A</v>
      </c>
      <c r="M694" s="152" t="str">
        <f t="shared" si="88"/>
        <v>N/A</v>
      </c>
      <c r="N694" s="153" t="str">
        <f t="shared" si="89"/>
        <v>N/A</v>
      </c>
      <c r="O694" s="147" t="str" cm="1">
        <f t="array" ref="O694">IFERROR(INDEX($E$9:$E$54,MATCH($E694,$A$9:$A$54,0),0),"N/A")</f>
        <v>N/A</v>
      </c>
      <c r="P694" s="151" t="str" cm="1">
        <f t="array" ref="P694">IFERROR(INDEX($F$9:$F$54,MATCH($E694,$A$9:$A$54,0),0),"N/A")</f>
        <v>N/A</v>
      </c>
      <c r="Q694" s="152" t="str">
        <f t="shared" si="90"/>
        <v>N/A</v>
      </c>
      <c r="R694" s="153" t="str">
        <f t="shared" si="91"/>
        <v>N/A</v>
      </c>
      <c r="S694" s="147" t="str" cm="1">
        <f t="array" ref="S694">IFERROR(INDEX($G$9:$G$54,MATCH($E694,$A$9:$A$54,0),0),"N/A")</f>
        <v>N/A</v>
      </c>
      <c r="T694" s="151" t="str" cm="1">
        <f t="array" ref="T694">IFERROR(INDEX($H$9:$H$54,MATCH($E694,$A$9:$A$54,0),0),"N/A")</f>
        <v>N/A</v>
      </c>
      <c r="U694" s="152" t="str">
        <f t="shared" si="84"/>
        <v>N/A</v>
      </c>
      <c r="V694" s="153" t="str">
        <f t="shared" si="85"/>
        <v>N/A</v>
      </c>
      <c r="W694" s="147" t="str" cm="1">
        <f t="array" ref="W694">IFERROR(INDEX($I$9:$I$54,MATCH($E694,$A$9:$A$54,0),0),"N/A")</f>
        <v>N/A</v>
      </c>
      <c r="X694" s="147" t="str" cm="1">
        <f t="array" ref="X694">IFERROR(INDEX($J$9:$J$54,MATCH($E694,$A$9:$A$54,0),0),"N/A")</f>
        <v>N/A</v>
      </c>
      <c r="Y694" s="152" t="str">
        <f t="shared" si="86"/>
        <v>N/A</v>
      </c>
      <c r="Z694" s="153" t="str">
        <f t="shared" si="87"/>
        <v>N/A</v>
      </c>
      <c r="AA694" s="70" t="str">
        <f>IFERROR(VLOOKUP('Input 1 - Schedule 1'!N641,'Input 1 - Schedule 1'!$I$7:$L$1009,4,FALSE),"")</f>
        <v/>
      </c>
      <c r="AB694" s="70"/>
      <c r="AS694" s="84" t="s">
        <v>20</v>
      </c>
    </row>
    <row r="695" spans="1:45" x14ac:dyDescent="0.3">
      <c r="A695" s="93">
        <f t="shared" si="92"/>
        <v>633</v>
      </c>
      <c r="B695" s="145">
        <f>'Input 2 - Inventory'!C640</f>
        <v>0</v>
      </c>
      <c r="C695" s="146">
        <f>'Input 1 - Schedule 1'!G642</f>
        <v>0</v>
      </c>
      <c r="D695" s="146" t="str">
        <f>IF(OR(LEFT(E695,5)= "Asset",LEFT(E695,5)="Other"),"N/A",'Input 1 - Schedule 1'!G642 &amp; " (Ins/Bank)")</f>
        <v>0 (Ins/Bank)</v>
      </c>
      <c r="E695" s="147">
        <f>'Input 2 - Inventory'!F640</f>
        <v>0</v>
      </c>
      <c r="F695" s="148" t="str">
        <f>'Input 2 - Inventory'!W640</f>
        <v/>
      </c>
      <c r="G695" s="148">
        <f>'Input 2 - Inventory'!R640</f>
        <v>0</v>
      </c>
      <c r="H695" s="148">
        <f>'Input 2 - Inventory'!AH640</f>
        <v>0</v>
      </c>
      <c r="I695" s="149">
        <f>'Input 2 - Inventory'!L640</f>
        <v>0</v>
      </c>
      <c r="J695" s="150">
        <f>'Input 2 - Inventory'!AB640</f>
        <v>0</v>
      </c>
      <c r="K695" s="147" t="str" cm="1">
        <f t="array" ref="K695">IFERROR(INDEX($C$9:$C$54,MATCH($E695,$A$9:$A$54,0),0),"N/A")</f>
        <v>N/A</v>
      </c>
      <c r="L695" s="151" t="str" cm="1">
        <f t="array" ref="L695">IFERROR(INDEX($D$9:$D$54,MATCH($E695,$A$9:$A$54,0),0),"N/A")</f>
        <v>N/A</v>
      </c>
      <c r="M695" s="152" t="str">
        <f t="shared" si="88"/>
        <v>N/A</v>
      </c>
      <c r="N695" s="153" t="str">
        <f t="shared" si="89"/>
        <v>N/A</v>
      </c>
      <c r="O695" s="147" t="str" cm="1">
        <f t="array" ref="O695">IFERROR(INDEX($E$9:$E$54,MATCH($E695,$A$9:$A$54,0),0),"N/A")</f>
        <v>N/A</v>
      </c>
      <c r="P695" s="151" t="str" cm="1">
        <f t="array" ref="P695">IFERROR(INDEX($F$9:$F$54,MATCH($E695,$A$9:$A$54,0),0),"N/A")</f>
        <v>N/A</v>
      </c>
      <c r="Q695" s="152" t="str">
        <f t="shared" si="90"/>
        <v>N/A</v>
      </c>
      <c r="R695" s="153" t="str">
        <f t="shared" si="91"/>
        <v>N/A</v>
      </c>
      <c r="S695" s="147" t="str" cm="1">
        <f t="array" ref="S695">IFERROR(INDEX($G$9:$G$54,MATCH($E695,$A$9:$A$54,0),0),"N/A")</f>
        <v>N/A</v>
      </c>
      <c r="T695" s="151" t="str" cm="1">
        <f t="array" ref="T695">IFERROR(INDEX($H$9:$H$54,MATCH($E695,$A$9:$A$54,0),0),"N/A")</f>
        <v>N/A</v>
      </c>
      <c r="U695" s="152" t="str">
        <f t="shared" si="84"/>
        <v>N/A</v>
      </c>
      <c r="V695" s="153" t="str">
        <f t="shared" si="85"/>
        <v>N/A</v>
      </c>
      <c r="W695" s="147" t="str" cm="1">
        <f t="array" ref="W695">IFERROR(INDEX($I$9:$I$54,MATCH($E695,$A$9:$A$54,0),0),"N/A")</f>
        <v>N/A</v>
      </c>
      <c r="X695" s="147" t="str" cm="1">
        <f t="array" ref="X695">IFERROR(INDEX($J$9:$J$54,MATCH($E695,$A$9:$A$54,0),0),"N/A")</f>
        <v>N/A</v>
      </c>
      <c r="Y695" s="152" t="str">
        <f t="shared" si="86"/>
        <v>N/A</v>
      </c>
      <c r="Z695" s="153" t="str">
        <f t="shared" si="87"/>
        <v>N/A</v>
      </c>
      <c r="AA695" s="70" t="str">
        <f>IFERROR(VLOOKUP('Input 1 - Schedule 1'!N642,'Input 1 - Schedule 1'!$I$7:$L$1009,4,FALSE),"")</f>
        <v/>
      </c>
      <c r="AB695" s="70"/>
      <c r="AS695" s="84" t="s">
        <v>20</v>
      </c>
    </row>
    <row r="696" spans="1:45" x14ac:dyDescent="0.3">
      <c r="A696" s="93">
        <f t="shared" si="92"/>
        <v>634</v>
      </c>
      <c r="B696" s="145">
        <f>'Input 2 - Inventory'!C641</f>
        <v>0</v>
      </c>
      <c r="C696" s="146">
        <f>'Input 1 - Schedule 1'!G643</f>
        <v>0</v>
      </c>
      <c r="D696" s="146" t="str">
        <f>IF(OR(LEFT(E696,5)= "Asset",LEFT(E696,5)="Other"),"N/A",'Input 1 - Schedule 1'!G643 &amp; " (Ins/Bank)")</f>
        <v>0 (Ins/Bank)</v>
      </c>
      <c r="E696" s="147">
        <f>'Input 2 - Inventory'!F641</f>
        <v>0</v>
      </c>
      <c r="F696" s="148" t="str">
        <f>'Input 2 - Inventory'!W641</f>
        <v/>
      </c>
      <c r="G696" s="148">
        <f>'Input 2 - Inventory'!R641</f>
        <v>0</v>
      </c>
      <c r="H696" s="148">
        <f>'Input 2 - Inventory'!AH641</f>
        <v>0</v>
      </c>
      <c r="I696" s="149">
        <f>'Input 2 - Inventory'!L641</f>
        <v>0</v>
      </c>
      <c r="J696" s="150">
        <f>'Input 2 - Inventory'!AB641</f>
        <v>0</v>
      </c>
      <c r="K696" s="147" t="str" cm="1">
        <f t="array" ref="K696">IFERROR(INDEX($C$9:$C$54,MATCH($E696,$A$9:$A$54,0),0),"N/A")</f>
        <v>N/A</v>
      </c>
      <c r="L696" s="151" t="str" cm="1">
        <f t="array" ref="L696">IFERROR(INDEX($D$9:$D$54,MATCH($E696,$A$9:$A$54,0),0),"N/A")</f>
        <v>N/A</v>
      </c>
      <c r="M696" s="152" t="str">
        <f t="shared" si="88"/>
        <v>N/A</v>
      </c>
      <c r="N696" s="153" t="str">
        <f t="shared" si="89"/>
        <v>N/A</v>
      </c>
      <c r="O696" s="147" t="str" cm="1">
        <f t="array" ref="O696">IFERROR(INDEX($E$9:$E$54,MATCH($E696,$A$9:$A$54,0),0),"N/A")</f>
        <v>N/A</v>
      </c>
      <c r="P696" s="151" t="str" cm="1">
        <f t="array" ref="P696">IFERROR(INDEX($F$9:$F$54,MATCH($E696,$A$9:$A$54,0),0),"N/A")</f>
        <v>N/A</v>
      </c>
      <c r="Q696" s="152" t="str">
        <f t="shared" si="90"/>
        <v>N/A</v>
      </c>
      <c r="R696" s="153" t="str">
        <f t="shared" si="91"/>
        <v>N/A</v>
      </c>
      <c r="S696" s="147" t="str" cm="1">
        <f t="array" ref="S696">IFERROR(INDEX($G$9:$G$54,MATCH($E696,$A$9:$A$54,0),0),"N/A")</f>
        <v>N/A</v>
      </c>
      <c r="T696" s="151" t="str" cm="1">
        <f t="array" ref="T696">IFERROR(INDEX($H$9:$H$54,MATCH($E696,$A$9:$A$54,0),0),"N/A")</f>
        <v>N/A</v>
      </c>
      <c r="U696" s="152" t="str">
        <f t="shared" si="84"/>
        <v>N/A</v>
      </c>
      <c r="V696" s="153" t="str">
        <f t="shared" si="85"/>
        <v>N/A</v>
      </c>
      <c r="W696" s="147" t="str" cm="1">
        <f t="array" ref="W696">IFERROR(INDEX($I$9:$I$54,MATCH($E696,$A$9:$A$54,0),0),"N/A")</f>
        <v>N/A</v>
      </c>
      <c r="X696" s="147" t="str" cm="1">
        <f t="array" ref="X696">IFERROR(INDEX($J$9:$J$54,MATCH($E696,$A$9:$A$54,0),0),"N/A")</f>
        <v>N/A</v>
      </c>
      <c r="Y696" s="152" t="str">
        <f t="shared" si="86"/>
        <v>N/A</v>
      </c>
      <c r="Z696" s="153" t="str">
        <f t="shared" si="87"/>
        <v>N/A</v>
      </c>
      <c r="AA696" s="70" t="str">
        <f>IFERROR(VLOOKUP('Input 1 - Schedule 1'!N643,'Input 1 - Schedule 1'!$I$7:$L$1009,4,FALSE),"")</f>
        <v/>
      </c>
      <c r="AB696" s="70"/>
      <c r="AS696" s="84" t="s">
        <v>20</v>
      </c>
    </row>
    <row r="697" spans="1:45" x14ac:dyDescent="0.3">
      <c r="A697" s="93">
        <f t="shared" si="92"/>
        <v>635</v>
      </c>
      <c r="B697" s="145">
        <f>'Input 2 - Inventory'!C642</f>
        <v>0</v>
      </c>
      <c r="C697" s="146">
        <f>'Input 1 - Schedule 1'!G644</f>
        <v>0</v>
      </c>
      <c r="D697" s="146" t="str">
        <f>IF(OR(LEFT(E697,5)= "Asset",LEFT(E697,5)="Other"),"N/A",'Input 1 - Schedule 1'!G644 &amp; " (Ins/Bank)")</f>
        <v>0 (Ins/Bank)</v>
      </c>
      <c r="E697" s="147">
        <f>'Input 2 - Inventory'!F642</f>
        <v>0</v>
      </c>
      <c r="F697" s="148" t="str">
        <f>'Input 2 - Inventory'!W642</f>
        <v/>
      </c>
      <c r="G697" s="148">
        <f>'Input 2 - Inventory'!R642</f>
        <v>0</v>
      </c>
      <c r="H697" s="148">
        <f>'Input 2 - Inventory'!AH642</f>
        <v>0</v>
      </c>
      <c r="I697" s="149">
        <f>'Input 2 - Inventory'!L642</f>
        <v>0</v>
      </c>
      <c r="J697" s="150">
        <f>'Input 2 - Inventory'!AB642</f>
        <v>0</v>
      </c>
      <c r="K697" s="147" t="str" cm="1">
        <f t="array" ref="K697">IFERROR(INDEX($C$9:$C$54,MATCH($E697,$A$9:$A$54,0),0),"N/A")</f>
        <v>N/A</v>
      </c>
      <c r="L697" s="151" t="str" cm="1">
        <f t="array" ref="L697">IFERROR(INDEX($D$9:$D$54,MATCH($E697,$A$9:$A$54,0),0),"N/A")</f>
        <v>N/A</v>
      </c>
      <c r="M697" s="152" t="str">
        <f t="shared" si="88"/>
        <v>N/A</v>
      </c>
      <c r="N697" s="153" t="str">
        <f t="shared" si="89"/>
        <v>N/A</v>
      </c>
      <c r="O697" s="147" t="str" cm="1">
        <f t="array" ref="O697">IFERROR(INDEX($E$9:$E$54,MATCH($E697,$A$9:$A$54,0),0),"N/A")</f>
        <v>N/A</v>
      </c>
      <c r="P697" s="151" t="str" cm="1">
        <f t="array" ref="P697">IFERROR(INDEX($F$9:$F$54,MATCH($E697,$A$9:$A$54,0),0),"N/A")</f>
        <v>N/A</v>
      </c>
      <c r="Q697" s="152" t="str">
        <f t="shared" si="90"/>
        <v>N/A</v>
      </c>
      <c r="R697" s="153" t="str">
        <f t="shared" si="91"/>
        <v>N/A</v>
      </c>
      <c r="S697" s="147" t="str" cm="1">
        <f t="array" ref="S697">IFERROR(INDEX($G$9:$G$54,MATCH($E697,$A$9:$A$54,0),0),"N/A")</f>
        <v>N/A</v>
      </c>
      <c r="T697" s="151" t="str" cm="1">
        <f t="array" ref="T697">IFERROR(INDEX($H$9:$H$54,MATCH($E697,$A$9:$A$54,0),0),"N/A")</f>
        <v>N/A</v>
      </c>
      <c r="U697" s="152" t="str">
        <f t="shared" si="84"/>
        <v>N/A</v>
      </c>
      <c r="V697" s="153" t="str">
        <f t="shared" si="85"/>
        <v>N/A</v>
      </c>
      <c r="W697" s="147" t="str" cm="1">
        <f t="array" ref="W697">IFERROR(INDEX($I$9:$I$54,MATCH($E697,$A$9:$A$54,0),0),"N/A")</f>
        <v>N/A</v>
      </c>
      <c r="X697" s="147" t="str" cm="1">
        <f t="array" ref="X697">IFERROR(INDEX($J$9:$J$54,MATCH($E697,$A$9:$A$54,0),0),"N/A")</f>
        <v>N/A</v>
      </c>
      <c r="Y697" s="152" t="str">
        <f t="shared" si="86"/>
        <v>N/A</v>
      </c>
      <c r="Z697" s="153" t="str">
        <f t="shared" si="87"/>
        <v>N/A</v>
      </c>
      <c r="AA697" s="70" t="str">
        <f>IFERROR(VLOOKUP('Input 1 - Schedule 1'!N644,'Input 1 - Schedule 1'!$I$7:$L$1009,4,FALSE),"")</f>
        <v/>
      </c>
      <c r="AB697" s="70"/>
      <c r="AS697" s="84" t="s">
        <v>20</v>
      </c>
    </row>
    <row r="698" spans="1:45" x14ac:dyDescent="0.3">
      <c r="A698" s="93">
        <f t="shared" si="92"/>
        <v>636</v>
      </c>
      <c r="B698" s="145">
        <f>'Input 2 - Inventory'!C643</f>
        <v>0</v>
      </c>
      <c r="C698" s="146">
        <f>'Input 1 - Schedule 1'!G645</f>
        <v>0</v>
      </c>
      <c r="D698" s="146" t="str">
        <f>IF(OR(LEFT(E698,5)= "Asset",LEFT(E698,5)="Other"),"N/A",'Input 1 - Schedule 1'!G645 &amp; " (Ins/Bank)")</f>
        <v>0 (Ins/Bank)</v>
      </c>
      <c r="E698" s="147">
        <f>'Input 2 - Inventory'!F643</f>
        <v>0</v>
      </c>
      <c r="F698" s="148" t="str">
        <f>'Input 2 - Inventory'!W643</f>
        <v/>
      </c>
      <c r="G698" s="148">
        <f>'Input 2 - Inventory'!R643</f>
        <v>0</v>
      </c>
      <c r="H698" s="148">
        <f>'Input 2 - Inventory'!AH643</f>
        <v>0</v>
      </c>
      <c r="I698" s="149">
        <f>'Input 2 - Inventory'!L643</f>
        <v>0</v>
      </c>
      <c r="J698" s="150">
        <f>'Input 2 - Inventory'!AB643</f>
        <v>0</v>
      </c>
      <c r="K698" s="147" t="str" cm="1">
        <f t="array" ref="K698">IFERROR(INDEX($C$9:$C$54,MATCH($E698,$A$9:$A$54,0),0),"N/A")</f>
        <v>N/A</v>
      </c>
      <c r="L698" s="151" t="str" cm="1">
        <f t="array" ref="L698">IFERROR(INDEX($D$9:$D$54,MATCH($E698,$A$9:$A$54,0),0),"N/A")</f>
        <v>N/A</v>
      </c>
      <c r="M698" s="152" t="str">
        <f t="shared" si="88"/>
        <v>N/A</v>
      </c>
      <c r="N698" s="153" t="str">
        <f t="shared" si="89"/>
        <v>N/A</v>
      </c>
      <c r="O698" s="147" t="str" cm="1">
        <f t="array" ref="O698">IFERROR(INDEX($E$9:$E$54,MATCH($E698,$A$9:$A$54,0),0),"N/A")</f>
        <v>N/A</v>
      </c>
      <c r="P698" s="151" t="str" cm="1">
        <f t="array" ref="P698">IFERROR(INDEX($F$9:$F$54,MATCH($E698,$A$9:$A$54,0),0),"N/A")</f>
        <v>N/A</v>
      </c>
      <c r="Q698" s="152" t="str">
        <f t="shared" si="90"/>
        <v>N/A</v>
      </c>
      <c r="R698" s="153" t="str">
        <f t="shared" si="91"/>
        <v>N/A</v>
      </c>
      <c r="S698" s="147" t="str" cm="1">
        <f t="array" ref="S698">IFERROR(INDEX($G$9:$G$54,MATCH($E698,$A$9:$A$54,0),0),"N/A")</f>
        <v>N/A</v>
      </c>
      <c r="T698" s="151" t="str" cm="1">
        <f t="array" ref="T698">IFERROR(INDEX($H$9:$H$54,MATCH($E698,$A$9:$A$54,0),0),"N/A")</f>
        <v>N/A</v>
      </c>
      <c r="U698" s="152" t="str">
        <f t="shared" si="84"/>
        <v>N/A</v>
      </c>
      <c r="V698" s="153" t="str">
        <f t="shared" si="85"/>
        <v>N/A</v>
      </c>
      <c r="W698" s="147" t="str" cm="1">
        <f t="array" ref="W698">IFERROR(INDEX($I$9:$I$54,MATCH($E698,$A$9:$A$54,0),0),"N/A")</f>
        <v>N/A</v>
      </c>
      <c r="X698" s="147" t="str" cm="1">
        <f t="array" ref="X698">IFERROR(INDEX($J$9:$J$54,MATCH($E698,$A$9:$A$54,0),0),"N/A")</f>
        <v>N/A</v>
      </c>
      <c r="Y698" s="152" t="str">
        <f t="shared" si="86"/>
        <v>N/A</v>
      </c>
      <c r="Z698" s="153" t="str">
        <f t="shared" si="87"/>
        <v>N/A</v>
      </c>
      <c r="AA698" s="70" t="str">
        <f>IFERROR(VLOOKUP('Input 1 - Schedule 1'!N645,'Input 1 - Schedule 1'!$I$7:$L$1009,4,FALSE),"")</f>
        <v/>
      </c>
      <c r="AB698" s="70"/>
      <c r="AS698" s="84" t="s">
        <v>20</v>
      </c>
    </row>
    <row r="699" spans="1:45" x14ac:dyDescent="0.3">
      <c r="A699" s="93">
        <f t="shared" si="92"/>
        <v>637</v>
      </c>
      <c r="B699" s="145">
        <f>'Input 2 - Inventory'!C644</f>
        <v>0</v>
      </c>
      <c r="C699" s="146">
        <f>'Input 1 - Schedule 1'!G646</f>
        <v>0</v>
      </c>
      <c r="D699" s="146" t="str">
        <f>IF(OR(LEFT(E699,5)= "Asset",LEFT(E699,5)="Other"),"N/A",'Input 1 - Schedule 1'!G646 &amp; " (Ins/Bank)")</f>
        <v>0 (Ins/Bank)</v>
      </c>
      <c r="E699" s="147">
        <f>'Input 2 - Inventory'!F644</f>
        <v>0</v>
      </c>
      <c r="F699" s="148" t="str">
        <f>'Input 2 - Inventory'!W644</f>
        <v/>
      </c>
      <c r="G699" s="148">
        <f>'Input 2 - Inventory'!R644</f>
        <v>0</v>
      </c>
      <c r="H699" s="148">
        <f>'Input 2 - Inventory'!AH644</f>
        <v>0</v>
      </c>
      <c r="I699" s="149">
        <f>'Input 2 - Inventory'!L644</f>
        <v>0</v>
      </c>
      <c r="J699" s="150">
        <f>'Input 2 - Inventory'!AB644</f>
        <v>0</v>
      </c>
      <c r="K699" s="147" t="str" cm="1">
        <f t="array" ref="K699">IFERROR(INDEX($C$9:$C$54,MATCH($E699,$A$9:$A$54,0),0),"N/A")</f>
        <v>N/A</v>
      </c>
      <c r="L699" s="151" t="str" cm="1">
        <f t="array" ref="L699">IFERROR(INDEX($D$9:$D$54,MATCH($E699,$A$9:$A$54,0),0),"N/A")</f>
        <v>N/A</v>
      </c>
      <c r="M699" s="152" t="str">
        <f t="shared" si="88"/>
        <v>N/A</v>
      </c>
      <c r="N699" s="153" t="str">
        <f t="shared" si="89"/>
        <v>N/A</v>
      </c>
      <c r="O699" s="147" t="str" cm="1">
        <f t="array" ref="O699">IFERROR(INDEX($E$9:$E$54,MATCH($E699,$A$9:$A$54,0),0),"N/A")</f>
        <v>N/A</v>
      </c>
      <c r="P699" s="151" t="str" cm="1">
        <f t="array" ref="P699">IFERROR(INDEX($F$9:$F$54,MATCH($E699,$A$9:$A$54,0),0),"N/A")</f>
        <v>N/A</v>
      </c>
      <c r="Q699" s="152" t="str">
        <f t="shared" si="90"/>
        <v>N/A</v>
      </c>
      <c r="R699" s="153" t="str">
        <f t="shared" si="91"/>
        <v>N/A</v>
      </c>
      <c r="S699" s="147" t="str" cm="1">
        <f t="array" ref="S699">IFERROR(INDEX($G$9:$G$54,MATCH($E699,$A$9:$A$54,0),0),"N/A")</f>
        <v>N/A</v>
      </c>
      <c r="T699" s="151" t="str" cm="1">
        <f t="array" ref="T699">IFERROR(INDEX($H$9:$H$54,MATCH($E699,$A$9:$A$54,0),0),"N/A")</f>
        <v>N/A</v>
      </c>
      <c r="U699" s="152" t="str">
        <f t="shared" si="84"/>
        <v>N/A</v>
      </c>
      <c r="V699" s="153" t="str">
        <f t="shared" si="85"/>
        <v>N/A</v>
      </c>
      <c r="W699" s="147" t="str" cm="1">
        <f t="array" ref="W699">IFERROR(INDEX($I$9:$I$54,MATCH($E699,$A$9:$A$54,0),0),"N/A")</f>
        <v>N/A</v>
      </c>
      <c r="X699" s="147" t="str" cm="1">
        <f t="array" ref="X699">IFERROR(INDEX($J$9:$J$54,MATCH($E699,$A$9:$A$54,0),0),"N/A")</f>
        <v>N/A</v>
      </c>
      <c r="Y699" s="152" t="str">
        <f t="shared" si="86"/>
        <v>N/A</v>
      </c>
      <c r="Z699" s="153" t="str">
        <f t="shared" si="87"/>
        <v>N/A</v>
      </c>
      <c r="AA699" s="70" t="str">
        <f>IFERROR(VLOOKUP('Input 1 - Schedule 1'!N646,'Input 1 - Schedule 1'!$I$7:$L$1009,4,FALSE),"")</f>
        <v/>
      </c>
      <c r="AB699" s="70"/>
      <c r="AS699" s="84" t="s">
        <v>20</v>
      </c>
    </row>
    <row r="700" spans="1:45" x14ac:dyDescent="0.3">
      <c r="A700" s="93">
        <f t="shared" si="92"/>
        <v>638</v>
      </c>
      <c r="B700" s="145">
        <f>'Input 2 - Inventory'!C645</f>
        <v>0</v>
      </c>
      <c r="C700" s="146">
        <f>'Input 1 - Schedule 1'!G647</f>
        <v>0</v>
      </c>
      <c r="D700" s="146" t="str">
        <f>IF(OR(LEFT(E700,5)= "Asset",LEFT(E700,5)="Other"),"N/A",'Input 1 - Schedule 1'!G647 &amp; " (Ins/Bank)")</f>
        <v>0 (Ins/Bank)</v>
      </c>
      <c r="E700" s="147">
        <f>'Input 2 - Inventory'!F645</f>
        <v>0</v>
      </c>
      <c r="F700" s="148" t="str">
        <f>'Input 2 - Inventory'!W645</f>
        <v/>
      </c>
      <c r="G700" s="148">
        <f>'Input 2 - Inventory'!R645</f>
        <v>0</v>
      </c>
      <c r="H700" s="148">
        <f>'Input 2 - Inventory'!AH645</f>
        <v>0</v>
      </c>
      <c r="I700" s="149">
        <f>'Input 2 - Inventory'!L645</f>
        <v>0</v>
      </c>
      <c r="J700" s="150">
        <f>'Input 2 - Inventory'!AB645</f>
        <v>0</v>
      </c>
      <c r="K700" s="147" t="str" cm="1">
        <f t="array" ref="K700">IFERROR(INDEX($C$9:$C$54,MATCH($E700,$A$9:$A$54,0),0),"N/A")</f>
        <v>N/A</v>
      </c>
      <c r="L700" s="151" t="str" cm="1">
        <f t="array" ref="L700">IFERROR(INDEX($D$9:$D$54,MATCH($E700,$A$9:$A$54,0),0),"N/A")</f>
        <v>N/A</v>
      </c>
      <c r="M700" s="152" t="str">
        <f t="shared" si="88"/>
        <v>N/A</v>
      </c>
      <c r="N700" s="153" t="str">
        <f t="shared" si="89"/>
        <v>N/A</v>
      </c>
      <c r="O700" s="147" t="str" cm="1">
        <f t="array" ref="O700">IFERROR(INDEX($E$9:$E$54,MATCH($E700,$A$9:$A$54,0),0),"N/A")</f>
        <v>N/A</v>
      </c>
      <c r="P700" s="151" t="str" cm="1">
        <f t="array" ref="P700">IFERROR(INDEX($F$9:$F$54,MATCH($E700,$A$9:$A$54,0),0),"N/A")</f>
        <v>N/A</v>
      </c>
      <c r="Q700" s="152" t="str">
        <f t="shared" si="90"/>
        <v>N/A</v>
      </c>
      <c r="R700" s="153" t="str">
        <f t="shared" si="91"/>
        <v>N/A</v>
      </c>
      <c r="S700" s="147" t="str" cm="1">
        <f t="array" ref="S700">IFERROR(INDEX($G$9:$G$54,MATCH($E700,$A$9:$A$54,0),0),"N/A")</f>
        <v>N/A</v>
      </c>
      <c r="T700" s="151" t="str" cm="1">
        <f t="array" ref="T700">IFERROR(INDEX($H$9:$H$54,MATCH($E700,$A$9:$A$54,0),0),"N/A")</f>
        <v>N/A</v>
      </c>
      <c r="U700" s="152" t="str">
        <f t="shared" si="84"/>
        <v>N/A</v>
      </c>
      <c r="V700" s="153" t="str">
        <f t="shared" si="85"/>
        <v>N/A</v>
      </c>
      <c r="W700" s="147" t="str" cm="1">
        <f t="array" ref="W700">IFERROR(INDEX($I$9:$I$54,MATCH($E700,$A$9:$A$54,0),0),"N/A")</f>
        <v>N/A</v>
      </c>
      <c r="X700" s="147" t="str" cm="1">
        <f t="array" ref="X700">IFERROR(INDEX($J$9:$J$54,MATCH($E700,$A$9:$A$54,0),0),"N/A")</f>
        <v>N/A</v>
      </c>
      <c r="Y700" s="152" t="str">
        <f t="shared" si="86"/>
        <v>N/A</v>
      </c>
      <c r="Z700" s="153" t="str">
        <f t="shared" si="87"/>
        <v>N/A</v>
      </c>
      <c r="AA700" s="70" t="str">
        <f>IFERROR(VLOOKUP('Input 1 - Schedule 1'!N647,'Input 1 - Schedule 1'!$I$7:$L$1009,4,FALSE),"")</f>
        <v/>
      </c>
      <c r="AB700" s="70"/>
      <c r="AS700" s="84" t="s">
        <v>20</v>
      </c>
    </row>
    <row r="701" spans="1:45" x14ac:dyDescent="0.3">
      <c r="A701" s="93">
        <f t="shared" si="92"/>
        <v>639</v>
      </c>
      <c r="B701" s="145">
        <f>'Input 2 - Inventory'!C646</f>
        <v>0</v>
      </c>
      <c r="C701" s="146">
        <f>'Input 1 - Schedule 1'!G648</f>
        <v>0</v>
      </c>
      <c r="D701" s="146" t="str">
        <f>IF(OR(LEFT(E701,5)= "Asset",LEFT(E701,5)="Other"),"N/A",'Input 1 - Schedule 1'!G648 &amp; " (Ins/Bank)")</f>
        <v>0 (Ins/Bank)</v>
      </c>
      <c r="E701" s="147">
        <f>'Input 2 - Inventory'!F646</f>
        <v>0</v>
      </c>
      <c r="F701" s="148" t="str">
        <f>'Input 2 - Inventory'!W646</f>
        <v/>
      </c>
      <c r="G701" s="148">
        <f>'Input 2 - Inventory'!R646</f>
        <v>0</v>
      </c>
      <c r="H701" s="148">
        <f>'Input 2 - Inventory'!AH646</f>
        <v>0</v>
      </c>
      <c r="I701" s="149">
        <f>'Input 2 - Inventory'!L646</f>
        <v>0</v>
      </c>
      <c r="J701" s="150">
        <f>'Input 2 - Inventory'!AB646</f>
        <v>0</v>
      </c>
      <c r="K701" s="147" t="str" cm="1">
        <f t="array" ref="K701">IFERROR(INDEX($C$9:$C$54,MATCH($E701,$A$9:$A$54,0),0),"N/A")</f>
        <v>N/A</v>
      </c>
      <c r="L701" s="151" t="str" cm="1">
        <f t="array" ref="L701">IFERROR(INDEX($D$9:$D$54,MATCH($E701,$A$9:$A$54,0),0),"N/A")</f>
        <v>N/A</v>
      </c>
      <c r="M701" s="152" t="str">
        <f t="shared" si="88"/>
        <v>N/A</v>
      </c>
      <c r="N701" s="153" t="str">
        <f t="shared" si="89"/>
        <v>N/A</v>
      </c>
      <c r="O701" s="147" t="str" cm="1">
        <f t="array" ref="O701">IFERROR(INDEX($E$9:$E$54,MATCH($E701,$A$9:$A$54,0),0),"N/A")</f>
        <v>N/A</v>
      </c>
      <c r="P701" s="151" t="str" cm="1">
        <f t="array" ref="P701">IFERROR(INDEX($F$9:$F$54,MATCH($E701,$A$9:$A$54,0),0),"N/A")</f>
        <v>N/A</v>
      </c>
      <c r="Q701" s="152" t="str">
        <f t="shared" si="90"/>
        <v>N/A</v>
      </c>
      <c r="R701" s="153" t="str">
        <f t="shared" si="91"/>
        <v>N/A</v>
      </c>
      <c r="S701" s="147" t="str" cm="1">
        <f t="array" ref="S701">IFERROR(INDEX($G$9:$G$54,MATCH($E701,$A$9:$A$54,0),0),"N/A")</f>
        <v>N/A</v>
      </c>
      <c r="T701" s="151" t="str" cm="1">
        <f t="array" ref="T701">IFERROR(INDEX($H$9:$H$54,MATCH($E701,$A$9:$A$54,0),0),"N/A")</f>
        <v>N/A</v>
      </c>
      <c r="U701" s="152" t="str">
        <f t="shared" si="84"/>
        <v>N/A</v>
      </c>
      <c r="V701" s="153" t="str">
        <f t="shared" si="85"/>
        <v>N/A</v>
      </c>
      <c r="W701" s="147" t="str" cm="1">
        <f t="array" ref="W701">IFERROR(INDEX($I$9:$I$54,MATCH($E701,$A$9:$A$54,0),0),"N/A")</f>
        <v>N/A</v>
      </c>
      <c r="X701" s="147" t="str" cm="1">
        <f t="array" ref="X701">IFERROR(INDEX($J$9:$J$54,MATCH($E701,$A$9:$A$54,0),0),"N/A")</f>
        <v>N/A</v>
      </c>
      <c r="Y701" s="152" t="str">
        <f t="shared" si="86"/>
        <v>N/A</v>
      </c>
      <c r="Z701" s="153" t="str">
        <f t="shared" si="87"/>
        <v>N/A</v>
      </c>
      <c r="AA701" s="70" t="str">
        <f>IFERROR(VLOOKUP('Input 1 - Schedule 1'!N648,'Input 1 - Schedule 1'!$I$7:$L$1009,4,FALSE),"")</f>
        <v/>
      </c>
      <c r="AB701" s="70"/>
      <c r="AS701" s="84" t="s">
        <v>20</v>
      </c>
    </row>
    <row r="702" spans="1:45" x14ac:dyDescent="0.3">
      <c r="A702" s="93">
        <f t="shared" si="92"/>
        <v>640</v>
      </c>
      <c r="B702" s="145">
        <f>'Input 2 - Inventory'!C647</f>
        <v>0</v>
      </c>
      <c r="C702" s="146">
        <f>'Input 1 - Schedule 1'!G649</f>
        <v>0</v>
      </c>
      <c r="D702" s="146" t="str">
        <f>IF(OR(LEFT(E702,5)= "Asset",LEFT(E702,5)="Other"),"N/A",'Input 1 - Schedule 1'!G649 &amp; " (Ins/Bank)")</f>
        <v>0 (Ins/Bank)</v>
      </c>
      <c r="E702" s="147">
        <f>'Input 2 - Inventory'!F647</f>
        <v>0</v>
      </c>
      <c r="F702" s="148" t="str">
        <f>'Input 2 - Inventory'!W647</f>
        <v/>
      </c>
      <c r="G702" s="148">
        <f>'Input 2 - Inventory'!R647</f>
        <v>0</v>
      </c>
      <c r="H702" s="148">
        <f>'Input 2 - Inventory'!AH647</f>
        <v>0</v>
      </c>
      <c r="I702" s="149">
        <f>'Input 2 - Inventory'!L647</f>
        <v>0</v>
      </c>
      <c r="J702" s="150">
        <f>'Input 2 - Inventory'!AB647</f>
        <v>0</v>
      </c>
      <c r="K702" s="147" t="str" cm="1">
        <f t="array" ref="K702">IFERROR(INDEX($C$9:$C$54,MATCH($E702,$A$9:$A$54,0),0),"N/A")</f>
        <v>N/A</v>
      </c>
      <c r="L702" s="151" t="str" cm="1">
        <f t="array" ref="L702">IFERROR(INDEX($D$9:$D$54,MATCH($E702,$A$9:$A$54,0),0),"N/A")</f>
        <v>N/A</v>
      </c>
      <c r="M702" s="152" t="str">
        <f t="shared" si="88"/>
        <v>N/A</v>
      </c>
      <c r="N702" s="153" t="str">
        <f t="shared" si="89"/>
        <v>N/A</v>
      </c>
      <c r="O702" s="147" t="str" cm="1">
        <f t="array" ref="O702">IFERROR(INDEX($E$9:$E$54,MATCH($E702,$A$9:$A$54,0),0),"N/A")</f>
        <v>N/A</v>
      </c>
      <c r="P702" s="151" t="str" cm="1">
        <f t="array" ref="P702">IFERROR(INDEX($F$9:$F$54,MATCH($E702,$A$9:$A$54,0),0),"N/A")</f>
        <v>N/A</v>
      </c>
      <c r="Q702" s="152" t="str">
        <f t="shared" si="90"/>
        <v>N/A</v>
      </c>
      <c r="R702" s="153" t="str">
        <f t="shared" si="91"/>
        <v>N/A</v>
      </c>
      <c r="S702" s="147" t="str" cm="1">
        <f t="array" ref="S702">IFERROR(INDEX($G$9:$G$54,MATCH($E702,$A$9:$A$54,0),0),"N/A")</f>
        <v>N/A</v>
      </c>
      <c r="T702" s="151" t="str" cm="1">
        <f t="array" ref="T702">IFERROR(INDEX($H$9:$H$54,MATCH($E702,$A$9:$A$54,0),0),"N/A")</f>
        <v>N/A</v>
      </c>
      <c r="U702" s="152" t="str">
        <f t="shared" ref="U702:U765" si="93">IF(T702="N/A","N/A",MAX(0,IF(OR(S702="XS Scalar",S702="Pure Scalar"),$H702*T702,IF(S702="Carrying Value",T702*$G702,$F702*T702))))</f>
        <v>N/A</v>
      </c>
      <c r="V702" s="153" t="str">
        <f t="shared" ref="V702:V765" si="94">IF(T702="N/A","N/A",IF(S702="XS Scalar",$G702-($H702-U702),$G702))</f>
        <v>N/A</v>
      </c>
      <c r="W702" s="147" t="str" cm="1">
        <f t="array" ref="W702">IFERROR(INDEX($I$9:$I$54,MATCH($E702,$A$9:$A$54,0),0),"N/A")</f>
        <v>N/A</v>
      </c>
      <c r="X702" s="147" t="str" cm="1">
        <f t="array" ref="X702">IFERROR(INDEX($J$9:$J$54,MATCH($E702,$A$9:$A$54,0),0),"N/A")</f>
        <v>N/A</v>
      </c>
      <c r="Y702" s="152" t="str">
        <f t="shared" ref="Y702:Y765" si="95">IF(X702="N/A","N/A",MAX(0,IF(OR(W702="XS Scalar",W702="Pure Scalar"),$H702*X702,IF(W702="Carrying Value",X702*$G702,$F702*X702))))</f>
        <v>N/A</v>
      </c>
      <c r="Z702" s="153" t="str">
        <f t="shared" ref="Z702:Z765" si="96">IF(X702="N/A","N/A",IF(W702="XS Scalar",$G702-($H702-Y702),$G702))</f>
        <v>N/A</v>
      </c>
      <c r="AA702" s="70" t="str">
        <f>IFERROR(VLOOKUP('Input 1 - Schedule 1'!N649,'Input 1 - Schedule 1'!$I$7:$L$1009,4,FALSE),"")</f>
        <v/>
      </c>
      <c r="AB702" s="70"/>
      <c r="AS702" s="84" t="s">
        <v>20</v>
      </c>
    </row>
    <row r="703" spans="1:45" x14ac:dyDescent="0.3">
      <c r="A703" s="93">
        <f t="shared" si="92"/>
        <v>641</v>
      </c>
      <c r="B703" s="145">
        <f>'Input 2 - Inventory'!C648</f>
        <v>0</v>
      </c>
      <c r="C703" s="146">
        <f>'Input 1 - Schedule 1'!G650</f>
        <v>0</v>
      </c>
      <c r="D703" s="146" t="str">
        <f>IF(OR(LEFT(E703,5)= "Asset",LEFT(E703,5)="Other"),"N/A",'Input 1 - Schedule 1'!G650 &amp; " (Ins/Bank)")</f>
        <v>0 (Ins/Bank)</v>
      </c>
      <c r="E703" s="147">
        <f>'Input 2 - Inventory'!F648</f>
        <v>0</v>
      </c>
      <c r="F703" s="148" t="str">
        <f>'Input 2 - Inventory'!W648</f>
        <v/>
      </c>
      <c r="G703" s="148">
        <f>'Input 2 - Inventory'!R648</f>
        <v>0</v>
      </c>
      <c r="H703" s="148">
        <f>'Input 2 - Inventory'!AH648</f>
        <v>0</v>
      </c>
      <c r="I703" s="149">
        <f>'Input 2 - Inventory'!L648</f>
        <v>0</v>
      </c>
      <c r="J703" s="150">
        <f>'Input 2 - Inventory'!AB648</f>
        <v>0</v>
      </c>
      <c r="K703" s="147" t="str" cm="1">
        <f t="array" ref="K703">IFERROR(INDEX($C$9:$C$54,MATCH($E703,$A$9:$A$54,0),0),"N/A")</f>
        <v>N/A</v>
      </c>
      <c r="L703" s="151" t="str" cm="1">
        <f t="array" ref="L703">IFERROR(INDEX($D$9:$D$54,MATCH($E703,$A$9:$A$54,0),0),"N/A")</f>
        <v>N/A</v>
      </c>
      <c r="M703" s="152" t="str">
        <f t="shared" si="88"/>
        <v>N/A</v>
      </c>
      <c r="N703" s="153" t="str">
        <f t="shared" si="89"/>
        <v>N/A</v>
      </c>
      <c r="O703" s="147" t="str" cm="1">
        <f t="array" ref="O703">IFERROR(INDEX($E$9:$E$54,MATCH($E703,$A$9:$A$54,0),0),"N/A")</f>
        <v>N/A</v>
      </c>
      <c r="P703" s="151" t="str" cm="1">
        <f t="array" ref="P703">IFERROR(INDEX($F$9:$F$54,MATCH($E703,$A$9:$A$54,0),0),"N/A")</f>
        <v>N/A</v>
      </c>
      <c r="Q703" s="152" t="str">
        <f t="shared" si="90"/>
        <v>N/A</v>
      </c>
      <c r="R703" s="153" t="str">
        <f t="shared" si="91"/>
        <v>N/A</v>
      </c>
      <c r="S703" s="147" t="str" cm="1">
        <f t="array" ref="S703">IFERROR(INDEX($G$9:$G$54,MATCH($E703,$A$9:$A$54,0),0),"N/A")</f>
        <v>N/A</v>
      </c>
      <c r="T703" s="151" t="str" cm="1">
        <f t="array" ref="T703">IFERROR(INDEX($H$9:$H$54,MATCH($E703,$A$9:$A$54,0),0),"N/A")</f>
        <v>N/A</v>
      </c>
      <c r="U703" s="152" t="str">
        <f t="shared" si="93"/>
        <v>N/A</v>
      </c>
      <c r="V703" s="153" t="str">
        <f t="shared" si="94"/>
        <v>N/A</v>
      </c>
      <c r="W703" s="147" t="str" cm="1">
        <f t="array" ref="W703">IFERROR(INDEX($I$9:$I$54,MATCH($E703,$A$9:$A$54,0),0),"N/A")</f>
        <v>N/A</v>
      </c>
      <c r="X703" s="147" t="str" cm="1">
        <f t="array" ref="X703">IFERROR(INDEX($J$9:$J$54,MATCH($E703,$A$9:$A$54,0),0),"N/A")</f>
        <v>N/A</v>
      </c>
      <c r="Y703" s="152" t="str">
        <f t="shared" si="95"/>
        <v>N/A</v>
      </c>
      <c r="Z703" s="153" t="str">
        <f t="shared" si="96"/>
        <v>N/A</v>
      </c>
      <c r="AA703" s="70" t="str">
        <f>IFERROR(VLOOKUP('Input 1 - Schedule 1'!N650,'Input 1 - Schedule 1'!$I$7:$L$1009,4,FALSE),"")</f>
        <v/>
      </c>
      <c r="AB703" s="70"/>
      <c r="AS703" s="84" t="s">
        <v>20</v>
      </c>
    </row>
    <row r="704" spans="1:45" x14ac:dyDescent="0.3">
      <c r="A704" s="93">
        <f t="shared" si="92"/>
        <v>642</v>
      </c>
      <c r="B704" s="145">
        <f>'Input 2 - Inventory'!C649</f>
        <v>0</v>
      </c>
      <c r="C704" s="146">
        <f>'Input 1 - Schedule 1'!G651</f>
        <v>0</v>
      </c>
      <c r="D704" s="146" t="str">
        <f>IF(OR(LEFT(E704,5)= "Asset",LEFT(E704,5)="Other"),"N/A",'Input 1 - Schedule 1'!G651 &amp; " (Ins/Bank)")</f>
        <v>0 (Ins/Bank)</v>
      </c>
      <c r="E704" s="147">
        <f>'Input 2 - Inventory'!F649</f>
        <v>0</v>
      </c>
      <c r="F704" s="148" t="str">
        <f>'Input 2 - Inventory'!W649</f>
        <v/>
      </c>
      <c r="G704" s="148">
        <f>'Input 2 - Inventory'!R649</f>
        <v>0</v>
      </c>
      <c r="H704" s="148">
        <f>'Input 2 - Inventory'!AH649</f>
        <v>0</v>
      </c>
      <c r="I704" s="149">
        <f>'Input 2 - Inventory'!L649</f>
        <v>0</v>
      </c>
      <c r="J704" s="150">
        <f>'Input 2 - Inventory'!AB649</f>
        <v>0</v>
      </c>
      <c r="K704" s="147" t="str" cm="1">
        <f t="array" ref="K704">IFERROR(INDEX($C$9:$C$54,MATCH($E704,$A$9:$A$54,0),0),"N/A")</f>
        <v>N/A</v>
      </c>
      <c r="L704" s="151" t="str" cm="1">
        <f t="array" ref="L704">IFERROR(INDEX($D$9:$D$54,MATCH($E704,$A$9:$A$54,0),0),"N/A")</f>
        <v>N/A</v>
      </c>
      <c r="M704" s="152" t="str">
        <f t="shared" si="88"/>
        <v>N/A</v>
      </c>
      <c r="N704" s="153" t="str">
        <f t="shared" si="89"/>
        <v>N/A</v>
      </c>
      <c r="O704" s="147" t="str" cm="1">
        <f t="array" ref="O704">IFERROR(INDEX($E$9:$E$54,MATCH($E704,$A$9:$A$54,0),0),"N/A")</f>
        <v>N/A</v>
      </c>
      <c r="P704" s="151" t="str" cm="1">
        <f t="array" ref="P704">IFERROR(INDEX($F$9:$F$54,MATCH($E704,$A$9:$A$54,0),0),"N/A")</f>
        <v>N/A</v>
      </c>
      <c r="Q704" s="152" t="str">
        <f t="shared" si="90"/>
        <v>N/A</v>
      </c>
      <c r="R704" s="153" t="str">
        <f t="shared" si="91"/>
        <v>N/A</v>
      </c>
      <c r="S704" s="147" t="str" cm="1">
        <f t="array" ref="S704">IFERROR(INDEX($G$9:$G$54,MATCH($E704,$A$9:$A$54,0),0),"N/A")</f>
        <v>N/A</v>
      </c>
      <c r="T704" s="151" t="str" cm="1">
        <f t="array" ref="T704">IFERROR(INDEX($H$9:$H$54,MATCH($E704,$A$9:$A$54,0),0),"N/A")</f>
        <v>N/A</v>
      </c>
      <c r="U704" s="152" t="str">
        <f t="shared" si="93"/>
        <v>N/A</v>
      </c>
      <c r="V704" s="153" t="str">
        <f t="shared" si="94"/>
        <v>N/A</v>
      </c>
      <c r="W704" s="147" t="str" cm="1">
        <f t="array" ref="W704">IFERROR(INDEX($I$9:$I$54,MATCH($E704,$A$9:$A$54,0),0),"N/A")</f>
        <v>N/A</v>
      </c>
      <c r="X704" s="147" t="str" cm="1">
        <f t="array" ref="X704">IFERROR(INDEX($J$9:$J$54,MATCH($E704,$A$9:$A$54,0),0),"N/A")</f>
        <v>N/A</v>
      </c>
      <c r="Y704" s="152" t="str">
        <f t="shared" si="95"/>
        <v>N/A</v>
      </c>
      <c r="Z704" s="153" t="str">
        <f t="shared" si="96"/>
        <v>N/A</v>
      </c>
      <c r="AA704" s="70" t="str">
        <f>IFERROR(VLOOKUP('Input 1 - Schedule 1'!N651,'Input 1 - Schedule 1'!$I$7:$L$1009,4,FALSE),"")</f>
        <v/>
      </c>
      <c r="AB704" s="70"/>
      <c r="AS704" s="84" t="s">
        <v>20</v>
      </c>
    </row>
    <row r="705" spans="1:45" x14ac:dyDescent="0.3">
      <c r="A705" s="93">
        <f t="shared" si="92"/>
        <v>643</v>
      </c>
      <c r="B705" s="145">
        <f>'Input 2 - Inventory'!C650</f>
        <v>0</v>
      </c>
      <c r="C705" s="146">
        <f>'Input 1 - Schedule 1'!G652</f>
        <v>0</v>
      </c>
      <c r="D705" s="146" t="str">
        <f>IF(OR(LEFT(E705,5)= "Asset",LEFT(E705,5)="Other"),"N/A",'Input 1 - Schedule 1'!G652 &amp; " (Ins/Bank)")</f>
        <v>0 (Ins/Bank)</v>
      </c>
      <c r="E705" s="147">
        <f>'Input 2 - Inventory'!F650</f>
        <v>0</v>
      </c>
      <c r="F705" s="148" t="str">
        <f>'Input 2 - Inventory'!W650</f>
        <v/>
      </c>
      <c r="G705" s="148">
        <f>'Input 2 - Inventory'!R650</f>
        <v>0</v>
      </c>
      <c r="H705" s="148">
        <f>'Input 2 - Inventory'!AH650</f>
        <v>0</v>
      </c>
      <c r="I705" s="149">
        <f>'Input 2 - Inventory'!L650</f>
        <v>0</v>
      </c>
      <c r="J705" s="150">
        <f>'Input 2 - Inventory'!AB650</f>
        <v>0</v>
      </c>
      <c r="K705" s="147" t="str" cm="1">
        <f t="array" ref="K705">IFERROR(INDEX($C$9:$C$54,MATCH($E705,$A$9:$A$54,0),0),"N/A")</f>
        <v>N/A</v>
      </c>
      <c r="L705" s="151" t="str" cm="1">
        <f t="array" ref="L705">IFERROR(INDEX($D$9:$D$54,MATCH($E705,$A$9:$A$54,0),0),"N/A")</f>
        <v>N/A</v>
      </c>
      <c r="M705" s="152" t="str">
        <f t="shared" si="88"/>
        <v>N/A</v>
      </c>
      <c r="N705" s="153" t="str">
        <f t="shared" si="89"/>
        <v>N/A</v>
      </c>
      <c r="O705" s="147" t="str" cm="1">
        <f t="array" ref="O705">IFERROR(INDEX($E$9:$E$54,MATCH($E705,$A$9:$A$54,0),0),"N/A")</f>
        <v>N/A</v>
      </c>
      <c r="P705" s="151" t="str" cm="1">
        <f t="array" ref="P705">IFERROR(INDEX($F$9:$F$54,MATCH($E705,$A$9:$A$54,0),0),"N/A")</f>
        <v>N/A</v>
      </c>
      <c r="Q705" s="152" t="str">
        <f t="shared" si="90"/>
        <v>N/A</v>
      </c>
      <c r="R705" s="153" t="str">
        <f t="shared" si="91"/>
        <v>N/A</v>
      </c>
      <c r="S705" s="147" t="str" cm="1">
        <f t="array" ref="S705">IFERROR(INDEX($G$9:$G$54,MATCH($E705,$A$9:$A$54,0),0),"N/A")</f>
        <v>N/A</v>
      </c>
      <c r="T705" s="151" t="str" cm="1">
        <f t="array" ref="T705">IFERROR(INDEX($H$9:$H$54,MATCH($E705,$A$9:$A$54,0),0),"N/A")</f>
        <v>N/A</v>
      </c>
      <c r="U705" s="152" t="str">
        <f t="shared" si="93"/>
        <v>N/A</v>
      </c>
      <c r="V705" s="153" t="str">
        <f t="shared" si="94"/>
        <v>N/A</v>
      </c>
      <c r="W705" s="147" t="str" cm="1">
        <f t="array" ref="W705">IFERROR(INDEX($I$9:$I$54,MATCH($E705,$A$9:$A$54,0),0),"N/A")</f>
        <v>N/A</v>
      </c>
      <c r="X705" s="147" t="str" cm="1">
        <f t="array" ref="X705">IFERROR(INDEX($J$9:$J$54,MATCH($E705,$A$9:$A$54,0),0),"N/A")</f>
        <v>N/A</v>
      </c>
      <c r="Y705" s="152" t="str">
        <f t="shared" si="95"/>
        <v>N/A</v>
      </c>
      <c r="Z705" s="153" t="str">
        <f t="shared" si="96"/>
        <v>N/A</v>
      </c>
      <c r="AA705" s="70" t="str">
        <f>IFERROR(VLOOKUP('Input 1 - Schedule 1'!N652,'Input 1 - Schedule 1'!$I$7:$L$1009,4,FALSE),"")</f>
        <v/>
      </c>
      <c r="AB705" s="70"/>
      <c r="AS705" s="84" t="s">
        <v>20</v>
      </c>
    </row>
    <row r="706" spans="1:45" x14ac:dyDescent="0.3">
      <c r="A706" s="93">
        <f t="shared" si="92"/>
        <v>644</v>
      </c>
      <c r="B706" s="145">
        <f>'Input 2 - Inventory'!C651</f>
        <v>0</v>
      </c>
      <c r="C706" s="146">
        <f>'Input 1 - Schedule 1'!G653</f>
        <v>0</v>
      </c>
      <c r="D706" s="146" t="str">
        <f>IF(OR(LEFT(E706,5)= "Asset",LEFT(E706,5)="Other"),"N/A",'Input 1 - Schedule 1'!G653 &amp; " (Ins/Bank)")</f>
        <v>0 (Ins/Bank)</v>
      </c>
      <c r="E706" s="147">
        <f>'Input 2 - Inventory'!F651</f>
        <v>0</v>
      </c>
      <c r="F706" s="148" t="str">
        <f>'Input 2 - Inventory'!W651</f>
        <v/>
      </c>
      <c r="G706" s="148">
        <f>'Input 2 - Inventory'!R651</f>
        <v>0</v>
      </c>
      <c r="H706" s="148">
        <f>'Input 2 - Inventory'!AH651</f>
        <v>0</v>
      </c>
      <c r="I706" s="149">
        <f>'Input 2 - Inventory'!L651</f>
        <v>0</v>
      </c>
      <c r="J706" s="150">
        <f>'Input 2 - Inventory'!AB651</f>
        <v>0</v>
      </c>
      <c r="K706" s="147" t="str" cm="1">
        <f t="array" ref="K706">IFERROR(INDEX($C$9:$C$54,MATCH($E706,$A$9:$A$54,0),0),"N/A")</f>
        <v>N/A</v>
      </c>
      <c r="L706" s="151" t="str" cm="1">
        <f t="array" ref="L706">IFERROR(INDEX($D$9:$D$54,MATCH($E706,$A$9:$A$54,0),0),"N/A")</f>
        <v>N/A</v>
      </c>
      <c r="M706" s="152" t="str">
        <f t="shared" ref="M706:M769" si="97">IF(L706="N/A","N/A",MAX(0,IF(OR(K706="XS Scalar",K706="Pure Scalar"),$H706*L706,IF(K706="Carrying Value",L706*$G706,$F706*L706))))</f>
        <v>N/A</v>
      </c>
      <c r="N706" s="153" t="str">
        <f t="shared" ref="N706:N769" si="98">IF(L706="N/A","N/A",IF(K706="XS Scalar",$G706-($H706-M706),$G706))</f>
        <v>N/A</v>
      </c>
      <c r="O706" s="147" t="str" cm="1">
        <f t="array" ref="O706">IFERROR(INDEX($E$9:$E$54,MATCH($E706,$A$9:$A$54,0),0),"N/A")</f>
        <v>N/A</v>
      </c>
      <c r="P706" s="151" t="str" cm="1">
        <f t="array" ref="P706">IFERROR(INDEX($F$9:$F$54,MATCH($E706,$A$9:$A$54,0),0),"N/A")</f>
        <v>N/A</v>
      </c>
      <c r="Q706" s="152" t="str">
        <f t="shared" ref="Q706:Q769" si="99">IF(P706="N/A","N/A",MAX(0,IF(OR(O706="XS Scalar",O706="Pure Scalar"),$H706*P706,IF(O706="Carrying Value",P706*$G706,$F706*P706))))</f>
        <v>N/A</v>
      </c>
      <c r="R706" s="153" t="str">
        <f t="shared" ref="R706:R769" si="100">IF(P706="N/A","N/A",IF(O706="XS Scalar",$G706-($H706-Q706),$G706))</f>
        <v>N/A</v>
      </c>
      <c r="S706" s="147" t="str" cm="1">
        <f t="array" ref="S706">IFERROR(INDEX($G$9:$G$54,MATCH($E706,$A$9:$A$54,0),0),"N/A")</f>
        <v>N/A</v>
      </c>
      <c r="T706" s="151" t="str" cm="1">
        <f t="array" ref="T706">IFERROR(INDEX($H$9:$H$54,MATCH($E706,$A$9:$A$54,0),0),"N/A")</f>
        <v>N/A</v>
      </c>
      <c r="U706" s="152" t="str">
        <f t="shared" si="93"/>
        <v>N/A</v>
      </c>
      <c r="V706" s="153" t="str">
        <f t="shared" si="94"/>
        <v>N/A</v>
      </c>
      <c r="W706" s="147" t="str" cm="1">
        <f t="array" ref="W706">IFERROR(INDEX($I$9:$I$54,MATCH($E706,$A$9:$A$54,0),0),"N/A")</f>
        <v>N/A</v>
      </c>
      <c r="X706" s="147" t="str" cm="1">
        <f t="array" ref="X706">IFERROR(INDEX($J$9:$J$54,MATCH($E706,$A$9:$A$54,0),0),"N/A")</f>
        <v>N/A</v>
      </c>
      <c r="Y706" s="152" t="str">
        <f t="shared" si="95"/>
        <v>N/A</v>
      </c>
      <c r="Z706" s="153" t="str">
        <f t="shared" si="96"/>
        <v>N/A</v>
      </c>
      <c r="AA706" s="70" t="str">
        <f>IFERROR(VLOOKUP('Input 1 - Schedule 1'!N653,'Input 1 - Schedule 1'!$I$7:$L$1009,4,FALSE),"")</f>
        <v/>
      </c>
      <c r="AB706" s="70"/>
      <c r="AS706" s="84" t="s">
        <v>20</v>
      </c>
    </row>
    <row r="707" spans="1:45" x14ac:dyDescent="0.3">
      <c r="A707" s="93">
        <f t="shared" ref="A707:A770" si="101">A706+1</f>
        <v>645</v>
      </c>
      <c r="B707" s="145">
        <f>'Input 2 - Inventory'!C652</f>
        <v>0</v>
      </c>
      <c r="C707" s="146">
        <f>'Input 1 - Schedule 1'!G654</f>
        <v>0</v>
      </c>
      <c r="D707" s="146" t="str">
        <f>IF(OR(LEFT(E707,5)= "Asset",LEFT(E707,5)="Other"),"N/A",'Input 1 - Schedule 1'!G654 &amp; " (Ins/Bank)")</f>
        <v>0 (Ins/Bank)</v>
      </c>
      <c r="E707" s="147">
        <f>'Input 2 - Inventory'!F652</f>
        <v>0</v>
      </c>
      <c r="F707" s="148" t="str">
        <f>'Input 2 - Inventory'!W652</f>
        <v/>
      </c>
      <c r="G707" s="148">
        <f>'Input 2 - Inventory'!R652</f>
        <v>0</v>
      </c>
      <c r="H707" s="148">
        <f>'Input 2 - Inventory'!AH652</f>
        <v>0</v>
      </c>
      <c r="I707" s="149">
        <f>'Input 2 - Inventory'!L652</f>
        <v>0</v>
      </c>
      <c r="J707" s="150">
        <f>'Input 2 - Inventory'!AB652</f>
        <v>0</v>
      </c>
      <c r="K707" s="147" t="str" cm="1">
        <f t="array" ref="K707">IFERROR(INDEX($C$9:$C$54,MATCH($E707,$A$9:$A$54,0),0),"N/A")</f>
        <v>N/A</v>
      </c>
      <c r="L707" s="151" t="str" cm="1">
        <f t="array" ref="L707">IFERROR(INDEX($D$9:$D$54,MATCH($E707,$A$9:$A$54,0),0),"N/A")</f>
        <v>N/A</v>
      </c>
      <c r="M707" s="152" t="str">
        <f t="shared" si="97"/>
        <v>N/A</v>
      </c>
      <c r="N707" s="153" t="str">
        <f t="shared" si="98"/>
        <v>N/A</v>
      </c>
      <c r="O707" s="147" t="str" cm="1">
        <f t="array" ref="O707">IFERROR(INDEX($E$9:$E$54,MATCH($E707,$A$9:$A$54,0),0),"N/A")</f>
        <v>N/A</v>
      </c>
      <c r="P707" s="151" t="str" cm="1">
        <f t="array" ref="P707">IFERROR(INDEX($F$9:$F$54,MATCH($E707,$A$9:$A$54,0),0),"N/A")</f>
        <v>N/A</v>
      </c>
      <c r="Q707" s="152" t="str">
        <f t="shared" si="99"/>
        <v>N/A</v>
      </c>
      <c r="R707" s="153" t="str">
        <f t="shared" si="100"/>
        <v>N/A</v>
      </c>
      <c r="S707" s="147" t="str" cm="1">
        <f t="array" ref="S707">IFERROR(INDEX($G$9:$G$54,MATCH($E707,$A$9:$A$54,0),0),"N/A")</f>
        <v>N/A</v>
      </c>
      <c r="T707" s="151" t="str" cm="1">
        <f t="array" ref="T707">IFERROR(INDEX($H$9:$H$54,MATCH($E707,$A$9:$A$54,0),0),"N/A")</f>
        <v>N/A</v>
      </c>
      <c r="U707" s="152" t="str">
        <f t="shared" si="93"/>
        <v>N/A</v>
      </c>
      <c r="V707" s="153" t="str">
        <f t="shared" si="94"/>
        <v>N/A</v>
      </c>
      <c r="W707" s="147" t="str" cm="1">
        <f t="array" ref="W707">IFERROR(INDEX($I$9:$I$54,MATCH($E707,$A$9:$A$54,0),0),"N/A")</f>
        <v>N/A</v>
      </c>
      <c r="X707" s="147" t="str" cm="1">
        <f t="array" ref="X707">IFERROR(INDEX($J$9:$J$54,MATCH($E707,$A$9:$A$54,0),0),"N/A")</f>
        <v>N/A</v>
      </c>
      <c r="Y707" s="152" t="str">
        <f t="shared" si="95"/>
        <v>N/A</v>
      </c>
      <c r="Z707" s="153" t="str">
        <f t="shared" si="96"/>
        <v>N/A</v>
      </c>
      <c r="AA707" s="70" t="str">
        <f>IFERROR(VLOOKUP('Input 1 - Schedule 1'!N654,'Input 1 - Schedule 1'!$I$7:$L$1009,4,FALSE),"")</f>
        <v/>
      </c>
      <c r="AB707" s="70"/>
      <c r="AS707" s="84" t="s">
        <v>20</v>
      </c>
    </row>
    <row r="708" spans="1:45" x14ac:dyDescent="0.3">
      <c r="A708" s="93">
        <f t="shared" si="101"/>
        <v>646</v>
      </c>
      <c r="B708" s="145">
        <f>'Input 2 - Inventory'!C653</f>
        <v>0</v>
      </c>
      <c r="C708" s="146">
        <f>'Input 1 - Schedule 1'!G655</f>
        <v>0</v>
      </c>
      <c r="D708" s="146" t="str">
        <f>IF(OR(LEFT(E708,5)= "Asset",LEFT(E708,5)="Other"),"N/A",'Input 1 - Schedule 1'!G655 &amp; " (Ins/Bank)")</f>
        <v>0 (Ins/Bank)</v>
      </c>
      <c r="E708" s="147">
        <f>'Input 2 - Inventory'!F653</f>
        <v>0</v>
      </c>
      <c r="F708" s="148" t="str">
        <f>'Input 2 - Inventory'!W653</f>
        <v/>
      </c>
      <c r="G708" s="148">
        <f>'Input 2 - Inventory'!R653</f>
        <v>0</v>
      </c>
      <c r="H708" s="148">
        <f>'Input 2 - Inventory'!AH653</f>
        <v>0</v>
      </c>
      <c r="I708" s="149">
        <f>'Input 2 - Inventory'!L653</f>
        <v>0</v>
      </c>
      <c r="J708" s="150">
        <f>'Input 2 - Inventory'!AB653</f>
        <v>0</v>
      </c>
      <c r="K708" s="147" t="str" cm="1">
        <f t="array" ref="K708">IFERROR(INDEX($C$9:$C$54,MATCH($E708,$A$9:$A$54,0),0),"N/A")</f>
        <v>N/A</v>
      </c>
      <c r="L708" s="151" t="str" cm="1">
        <f t="array" ref="L708">IFERROR(INDEX($D$9:$D$54,MATCH($E708,$A$9:$A$54,0),0),"N/A")</f>
        <v>N/A</v>
      </c>
      <c r="M708" s="152" t="str">
        <f t="shared" si="97"/>
        <v>N/A</v>
      </c>
      <c r="N708" s="153" t="str">
        <f t="shared" si="98"/>
        <v>N/A</v>
      </c>
      <c r="O708" s="147" t="str" cm="1">
        <f t="array" ref="O708">IFERROR(INDEX($E$9:$E$54,MATCH($E708,$A$9:$A$54,0),0),"N/A")</f>
        <v>N/A</v>
      </c>
      <c r="P708" s="151" t="str" cm="1">
        <f t="array" ref="P708">IFERROR(INDEX($F$9:$F$54,MATCH($E708,$A$9:$A$54,0),0),"N/A")</f>
        <v>N/A</v>
      </c>
      <c r="Q708" s="152" t="str">
        <f t="shared" si="99"/>
        <v>N/A</v>
      </c>
      <c r="R708" s="153" t="str">
        <f t="shared" si="100"/>
        <v>N/A</v>
      </c>
      <c r="S708" s="147" t="str" cm="1">
        <f t="array" ref="S708">IFERROR(INDEX($G$9:$G$54,MATCH($E708,$A$9:$A$54,0),0),"N/A")</f>
        <v>N/A</v>
      </c>
      <c r="T708" s="151" t="str" cm="1">
        <f t="array" ref="T708">IFERROR(INDEX($H$9:$H$54,MATCH($E708,$A$9:$A$54,0),0),"N/A")</f>
        <v>N/A</v>
      </c>
      <c r="U708" s="152" t="str">
        <f t="shared" si="93"/>
        <v>N/A</v>
      </c>
      <c r="V708" s="153" t="str">
        <f t="shared" si="94"/>
        <v>N/A</v>
      </c>
      <c r="W708" s="147" t="str" cm="1">
        <f t="array" ref="W708">IFERROR(INDEX($I$9:$I$54,MATCH($E708,$A$9:$A$54,0),0),"N/A")</f>
        <v>N/A</v>
      </c>
      <c r="X708" s="147" t="str" cm="1">
        <f t="array" ref="X708">IFERROR(INDEX($J$9:$J$54,MATCH($E708,$A$9:$A$54,0),0),"N/A")</f>
        <v>N/A</v>
      </c>
      <c r="Y708" s="152" t="str">
        <f t="shared" si="95"/>
        <v>N/A</v>
      </c>
      <c r="Z708" s="153" t="str">
        <f t="shared" si="96"/>
        <v>N/A</v>
      </c>
      <c r="AA708" s="70" t="str">
        <f>IFERROR(VLOOKUP('Input 1 - Schedule 1'!N655,'Input 1 - Schedule 1'!$I$7:$L$1009,4,FALSE),"")</f>
        <v/>
      </c>
      <c r="AB708" s="70"/>
      <c r="AS708" s="84" t="s">
        <v>20</v>
      </c>
    </row>
    <row r="709" spans="1:45" x14ac:dyDescent="0.3">
      <c r="A709" s="93">
        <f t="shared" si="101"/>
        <v>647</v>
      </c>
      <c r="B709" s="145">
        <f>'Input 2 - Inventory'!C654</f>
        <v>0</v>
      </c>
      <c r="C709" s="146">
        <f>'Input 1 - Schedule 1'!G656</f>
        <v>0</v>
      </c>
      <c r="D709" s="146" t="str">
        <f>IF(OR(LEFT(E709,5)= "Asset",LEFT(E709,5)="Other"),"N/A",'Input 1 - Schedule 1'!G656 &amp; " (Ins/Bank)")</f>
        <v>0 (Ins/Bank)</v>
      </c>
      <c r="E709" s="147">
        <f>'Input 2 - Inventory'!F654</f>
        <v>0</v>
      </c>
      <c r="F709" s="148" t="str">
        <f>'Input 2 - Inventory'!W654</f>
        <v/>
      </c>
      <c r="G709" s="148">
        <f>'Input 2 - Inventory'!R654</f>
        <v>0</v>
      </c>
      <c r="H709" s="148">
        <f>'Input 2 - Inventory'!AH654</f>
        <v>0</v>
      </c>
      <c r="I709" s="149">
        <f>'Input 2 - Inventory'!L654</f>
        <v>0</v>
      </c>
      <c r="J709" s="150">
        <f>'Input 2 - Inventory'!AB654</f>
        <v>0</v>
      </c>
      <c r="K709" s="147" t="str" cm="1">
        <f t="array" ref="K709">IFERROR(INDEX($C$9:$C$54,MATCH($E709,$A$9:$A$54,0),0),"N/A")</f>
        <v>N/A</v>
      </c>
      <c r="L709" s="151" t="str" cm="1">
        <f t="array" ref="L709">IFERROR(INDEX($D$9:$D$54,MATCH($E709,$A$9:$A$54,0),0),"N/A")</f>
        <v>N/A</v>
      </c>
      <c r="M709" s="152" t="str">
        <f t="shared" si="97"/>
        <v>N/A</v>
      </c>
      <c r="N709" s="153" t="str">
        <f t="shared" si="98"/>
        <v>N/A</v>
      </c>
      <c r="O709" s="147" t="str" cm="1">
        <f t="array" ref="O709">IFERROR(INDEX($E$9:$E$54,MATCH($E709,$A$9:$A$54,0),0),"N/A")</f>
        <v>N/A</v>
      </c>
      <c r="P709" s="151" t="str" cm="1">
        <f t="array" ref="P709">IFERROR(INDEX($F$9:$F$54,MATCH($E709,$A$9:$A$54,0),0),"N/A")</f>
        <v>N/A</v>
      </c>
      <c r="Q709" s="152" t="str">
        <f t="shared" si="99"/>
        <v>N/A</v>
      </c>
      <c r="R709" s="153" t="str">
        <f t="shared" si="100"/>
        <v>N/A</v>
      </c>
      <c r="S709" s="147" t="str" cm="1">
        <f t="array" ref="S709">IFERROR(INDEX($G$9:$G$54,MATCH($E709,$A$9:$A$54,0),0),"N/A")</f>
        <v>N/A</v>
      </c>
      <c r="T709" s="151" t="str" cm="1">
        <f t="array" ref="T709">IFERROR(INDEX($H$9:$H$54,MATCH($E709,$A$9:$A$54,0),0),"N/A")</f>
        <v>N/A</v>
      </c>
      <c r="U709" s="152" t="str">
        <f t="shared" si="93"/>
        <v>N/A</v>
      </c>
      <c r="V709" s="153" t="str">
        <f t="shared" si="94"/>
        <v>N/A</v>
      </c>
      <c r="W709" s="147" t="str" cm="1">
        <f t="array" ref="W709">IFERROR(INDEX($I$9:$I$54,MATCH($E709,$A$9:$A$54,0),0),"N/A")</f>
        <v>N/A</v>
      </c>
      <c r="X709" s="147" t="str" cm="1">
        <f t="array" ref="X709">IFERROR(INDEX($J$9:$J$54,MATCH($E709,$A$9:$A$54,0),0),"N/A")</f>
        <v>N/A</v>
      </c>
      <c r="Y709" s="152" t="str">
        <f t="shared" si="95"/>
        <v>N/A</v>
      </c>
      <c r="Z709" s="153" t="str">
        <f t="shared" si="96"/>
        <v>N/A</v>
      </c>
      <c r="AA709" s="70" t="str">
        <f>IFERROR(VLOOKUP('Input 1 - Schedule 1'!N656,'Input 1 - Schedule 1'!$I$7:$L$1009,4,FALSE),"")</f>
        <v/>
      </c>
      <c r="AB709" s="70"/>
      <c r="AS709" s="84" t="s">
        <v>20</v>
      </c>
    </row>
    <row r="710" spans="1:45" x14ac:dyDescent="0.3">
      <c r="A710" s="93">
        <f t="shared" si="101"/>
        <v>648</v>
      </c>
      <c r="B710" s="145">
        <f>'Input 2 - Inventory'!C655</f>
        <v>0</v>
      </c>
      <c r="C710" s="146">
        <f>'Input 1 - Schedule 1'!G657</f>
        <v>0</v>
      </c>
      <c r="D710" s="146" t="str">
        <f>IF(OR(LEFT(E710,5)= "Asset",LEFT(E710,5)="Other"),"N/A",'Input 1 - Schedule 1'!G657 &amp; " (Ins/Bank)")</f>
        <v>0 (Ins/Bank)</v>
      </c>
      <c r="E710" s="147">
        <f>'Input 2 - Inventory'!F655</f>
        <v>0</v>
      </c>
      <c r="F710" s="148" t="str">
        <f>'Input 2 - Inventory'!W655</f>
        <v/>
      </c>
      <c r="G710" s="148">
        <f>'Input 2 - Inventory'!R655</f>
        <v>0</v>
      </c>
      <c r="H710" s="148">
        <f>'Input 2 - Inventory'!AH655</f>
        <v>0</v>
      </c>
      <c r="I710" s="149">
        <f>'Input 2 - Inventory'!L655</f>
        <v>0</v>
      </c>
      <c r="J710" s="150">
        <f>'Input 2 - Inventory'!AB655</f>
        <v>0</v>
      </c>
      <c r="K710" s="147" t="str" cm="1">
        <f t="array" ref="K710">IFERROR(INDEX($C$9:$C$54,MATCH($E710,$A$9:$A$54,0),0),"N/A")</f>
        <v>N/A</v>
      </c>
      <c r="L710" s="151" t="str" cm="1">
        <f t="array" ref="L710">IFERROR(INDEX($D$9:$D$54,MATCH($E710,$A$9:$A$54,0),0),"N/A")</f>
        <v>N/A</v>
      </c>
      <c r="M710" s="152" t="str">
        <f t="shared" si="97"/>
        <v>N/A</v>
      </c>
      <c r="N710" s="153" t="str">
        <f t="shared" si="98"/>
        <v>N/A</v>
      </c>
      <c r="O710" s="147" t="str" cm="1">
        <f t="array" ref="O710">IFERROR(INDEX($E$9:$E$54,MATCH($E710,$A$9:$A$54,0),0),"N/A")</f>
        <v>N/A</v>
      </c>
      <c r="P710" s="151" t="str" cm="1">
        <f t="array" ref="P710">IFERROR(INDEX($F$9:$F$54,MATCH($E710,$A$9:$A$54,0),0),"N/A")</f>
        <v>N/A</v>
      </c>
      <c r="Q710" s="152" t="str">
        <f t="shared" si="99"/>
        <v>N/A</v>
      </c>
      <c r="R710" s="153" t="str">
        <f t="shared" si="100"/>
        <v>N/A</v>
      </c>
      <c r="S710" s="147" t="str" cm="1">
        <f t="array" ref="S710">IFERROR(INDEX($G$9:$G$54,MATCH($E710,$A$9:$A$54,0),0),"N/A")</f>
        <v>N/A</v>
      </c>
      <c r="T710" s="151" t="str" cm="1">
        <f t="array" ref="T710">IFERROR(INDEX($H$9:$H$54,MATCH($E710,$A$9:$A$54,0),0),"N/A")</f>
        <v>N/A</v>
      </c>
      <c r="U710" s="152" t="str">
        <f t="shared" si="93"/>
        <v>N/A</v>
      </c>
      <c r="V710" s="153" t="str">
        <f t="shared" si="94"/>
        <v>N/A</v>
      </c>
      <c r="W710" s="147" t="str" cm="1">
        <f t="array" ref="W710">IFERROR(INDEX($I$9:$I$54,MATCH($E710,$A$9:$A$54,0),0),"N/A")</f>
        <v>N/A</v>
      </c>
      <c r="X710" s="147" t="str" cm="1">
        <f t="array" ref="X710">IFERROR(INDEX($J$9:$J$54,MATCH($E710,$A$9:$A$54,0),0),"N/A")</f>
        <v>N/A</v>
      </c>
      <c r="Y710" s="152" t="str">
        <f t="shared" si="95"/>
        <v>N/A</v>
      </c>
      <c r="Z710" s="153" t="str">
        <f t="shared" si="96"/>
        <v>N/A</v>
      </c>
      <c r="AA710" s="70" t="str">
        <f>IFERROR(VLOOKUP('Input 1 - Schedule 1'!N657,'Input 1 - Schedule 1'!$I$7:$L$1009,4,FALSE),"")</f>
        <v/>
      </c>
      <c r="AB710" s="70"/>
      <c r="AS710" s="84" t="s">
        <v>20</v>
      </c>
    </row>
    <row r="711" spans="1:45" x14ac:dyDescent="0.3">
      <c r="A711" s="93">
        <f t="shared" si="101"/>
        <v>649</v>
      </c>
      <c r="B711" s="145">
        <f>'Input 2 - Inventory'!C656</f>
        <v>0</v>
      </c>
      <c r="C711" s="146">
        <f>'Input 1 - Schedule 1'!G658</f>
        <v>0</v>
      </c>
      <c r="D711" s="146" t="str">
        <f>IF(OR(LEFT(E711,5)= "Asset",LEFT(E711,5)="Other"),"N/A",'Input 1 - Schedule 1'!G658 &amp; " (Ins/Bank)")</f>
        <v>0 (Ins/Bank)</v>
      </c>
      <c r="E711" s="147">
        <f>'Input 2 - Inventory'!F656</f>
        <v>0</v>
      </c>
      <c r="F711" s="148" t="str">
        <f>'Input 2 - Inventory'!W656</f>
        <v/>
      </c>
      <c r="G711" s="148">
        <f>'Input 2 - Inventory'!R656</f>
        <v>0</v>
      </c>
      <c r="H711" s="148">
        <f>'Input 2 - Inventory'!AH656</f>
        <v>0</v>
      </c>
      <c r="I711" s="149">
        <f>'Input 2 - Inventory'!L656</f>
        <v>0</v>
      </c>
      <c r="J711" s="150">
        <f>'Input 2 - Inventory'!AB656</f>
        <v>0</v>
      </c>
      <c r="K711" s="147" t="str" cm="1">
        <f t="array" ref="K711">IFERROR(INDEX($C$9:$C$54,MATCH($E711,$A$9:$A$54,0),0),"N/A")</f>
        <v>N/A</v>
      </c>
      <c r="L711" s="151" t="str" cm="1">
        <f t="array" ref="L711">IFERROR(INDEX($D$9:$D$54,MATCH($E711,$A$9:$A$54,0),0),"N/A")</f>
        <v>N/A</v>
      </c>
      <c r="M711" s="152" t="str">
        <f t="shared" si="97"/>
        <v>N/A</v>
      </c>
      <c r="N711" s="153" t="str">
        <f t="shared" si="98"/>
        <v>N/A</v>
      </c>
      <c r="O711" s="147" t="str" cm="1">
        <f t="array" ref="O711">IFERROR(INDEX($E$9:$E$54,MATCH($E711,$A$9:$A$54,0),0),"N/A")</f>
        <v>N/A</v>
      </c>
      <c r="P711" s="151" t="str" cm="1">
        <f t="array" ref="P711">IFERROR(INDEX($F$9:$F$54,MATCH($E711,$A$9:$A$54,0),0),"N/A")</f>
        <v>N/A</v>
      </c>
      <c r="Q711" s="152" t="str">
        <f t="shared" si="99"/>
        <v>N/A</v>
      </c>
      <c r="R711" s="153" t="str">
        <f t="shared" si="100"/>
        <v>N/A</v>
      </c>
      <c r="S711" s="147" t="str" cm="1">
        <f t="array" ref="S711">IFERROR(INDEX($G$9:$G$54,MATCH($E711,$A$9:$A$54,0),0),"N/A")</f>
        <v>N/A</v>
      </c>
      <c r="T711" s="151" t="str" cm="1">
        <f t="array" ref="T711">IFERROR(INDEX($H$9:$H$54,MATCH($E711,$A$9:$A$54,0),0),"N/A")</f>
        <v>N/A</v>
      </c>
      <c r="U711" s="152" t="str">
        <f t="shared" si="93"/>
        <v>N/A</v>
      </c>
      <c r="V711" s="153" t="str">
        <f t="shared" si="94"/>
        <v>N/A</v>
      </c>
      <c r="W711" s="147" t="str" cm="1">
        <f t="array" ref="W711">IFERROR(INDEX($I$9:$I$54,MATCH($E711,$A$9:$A$54,0),0),"N/A")</f>
        <v>N/A</v>
      </c>
      <c r="X711" s="147" t="str" cm="1">
        <f t="array" ref="X711">IFERROR(INDEX($J$9:$J$54,MATCH($E711,$A$9:$A$54,0),0),"N/A")</f>
        <v>N/A</v>
      </c>
      <c r="Y711" s="152" t="str">
        <f t="shared" si="95"/>
        <v>N/A</v>
      </c>
      <c r="Z711" s="153" t="str">
        <f t="shared" si="96"/>
        <v>N/A</v>
      </c>
      <c r="AA711" s="70" t="str">
        <f>IFERROR(VLOOKUP('Input 1 - Schedule 1'!N658,'Input 1 - Schedule 1'!$I$7:$L$1009,4,FALSE),"")</f>
        <v/>
      </c>
      <c r="AB711" s="70"/>
      <c r="AS711" s="84" t="s">
        <v>20</v>
      </c>
    </row>
    <row r="712" spans="1:45" x14ac:dyDescent="0.3">
      <c r="A712" s="93">
        <f t="shared" si="101"/>
        <v>650</v>
      </c>
      <c r="B712" s="145">
        <f>'Input 2 - Inventory'!C657</f>
        <v>0</v>
      </c>
      <c r="C712" s="146">
        <f>'Input 1 - Schedule 1'!G659</f>
        <v>0</v>
      </c>
      <c r="D712" s="146" t="str">
        <f>IF(OR(LEFT(E712,5)= "Asset",LEFT(E712,5)="Other"),"N/A",'Input 1 - Schedule 1'!G659 &amp; " (Ins/Bank)")</f>
        <v>0 (Ins/Bank)</v>
      </c>
      <c r="E712" s="147">
        <f>'Input 2 - Inventory'!F657</f>
        <v>0</v>
      </c>
      <c r="F712" s="148" t="str">
        <f>'Input 2 - Inventory'!W657</f>
        <v/>
      </c>
      <c r="G712" s="148">
        <f>'Input 2 - Inventory'!R657</f>
        <v>0</v>
      </c>
      <c r="H712" s="148">
        <f>'Input 2 - Inventory'!AH657</f>
        <v>0</v>
      </c>
      <c r="I712" s="149">
        <f>'Input 2 - Inventory'!L657</f>
        <v>0</v>
      </c>
      <c r="J712" s="150">
        <f>'Input 2 - Inventory'!AB657</f>
        <v>0</v>
      </c>
      <c r="K712" s="147" t="str" cm="1">
        <f t="array" ref="K712">IFERROR(INDEX($C$9:$C$54,MATCH($E712,$A$9:$A$54,0),0),"N/A")</f>
        <v>N/A</v>
      </c>
      <c r="L712" s="151" t="str" cm="1">
        <f t="array" ref="L712">IFERROR(INDEX($D$9:$D$54,MATCH($E712,$A$9:$A$54,0),0),"N/A")</f>
        <v>N/A</v>
      </c>
      <c r="M712" s="152" t="str">
        <f t="shared" si="97"/>
        <v>N/A</v>
      </c>
      <c r="N712" s="153" t="str">
        <f t="shared" si="98"/>
        <v>N/A</v>
      </c>
      <c r="O712" s="147" t="str" cm="1">
        <f t="array" ref="O712">IFERROR(INDEX($E$9:$E$54,MATCH($E712,$A$9:$A$54,0),0),"N/A")</f>
        <v>N/A</v>
      </c>
      <c r="P712" s="151" t="str" cm="1">
        <f t="array" ref="P712">IFERROR(INDEX($F$9:$F$54,MATCH($E712,$A$9:$A$54,0),0),"N/A")</f>
        <v>N/A</v>
      </c>
      <c r="Q712" s="152" t="str">
        <f t="shared" si="99"/>
        <v>N/A</v>
      </c>
      <c r="R712" s="153" t="str">
        <f t="shared" si="100"/>
        <v>N/A</v>
      </c>
      <c r="S712" s="147" t="str" cm="1">
        <f t="array" ref="S712">IFERROR(INDEX($G$9:$G$54,MATCH($E712,$A$9:$A$54,0),0),"N/A")</f>
        <v>N/A</v>
      </c>
      <c r="T712" s="151" t="str" cm="1">
        <f t="array" ref="T712">IFERROR(INDEX($H$9:$H$54,MATCH($E712,$A$9:$A$54,0),0),"N/A")</f>
        <v>N/A</v>
      </c>
      <c r="U712" s="152" t="str">
        <f t="shared" si="93"/>
        <v>N/A</v>
      </c>
      <c r="V712" s="153" t="str">
        <f t="shared" si="94"/>
        <v>N/A</v>
      </c>
      <c r="W712" s="147" t="str" cm="1">
        <f t="array" ref="W712">IFERROR(INDEX($I$9:$I$54,MATCH($E712,$A$9:$A$54,0),0),"N/A")</f>
        <v>N/A</v>
      </c>
      <c r="X712" s="147" t="str" cm="1">
        <f t="array" ref="X712">IFERROR(INDEX($J$9:$J$54,MATCH($E712,$A$9:$A$54,0),0),"N/A")</f>
        <v>N/A</v>
      </c>
      <c r="Y712" s="152" t="str">
        <f t="shared" si="95"/>
        <v>N/A</v>
      </c>
      <c r="Z712" s="153" t="str">
        <f t="shared" si="96"/>
        <v>N/A</v>
      </c>
      <c r="AA712" s="70" t="str">
        <f>IFERROR(VLOOKUP('Input 1 - Schedule 1'!N659,'Input 1 - Schedule 1'!$I$7:$L$1009,4,FALSE),"")</f>
        <v/>
      </c>
      <c r="AB712" s="70"/>
      <c r="AS712" s="84" t="s">
        <v>20</v>
      </c>
    </row>
    <row r="713" spans="1:45" x14ac:dyDescent="0.3">
      <c r="A713" s="93">
        <f t="shared" si="101"/>
        <v>651</v>
      </c>
      <c r="B713" s="145">
        <f>'Input 2 - Inventory'!C658</f>
        <v>0</v>
      </c>
      <c r="C713" s="146">
        <f>'Input 1 - Schedule 1'!G660</f>
        <v>0</v>
      </c>
      <c r="D713" s="146" t="str">
        <f>IF(OR(LEFT(E713,5)= "Asset",LEFT(E713,5)="Other"),"N/A",'Input 1 - Schedule 1'!G660 &amp; " (Ins/Bank)")</f>
        <v>0 (Ins/Bank)</v>
      </c>
      <c r="E713" s="147">
        <f>'Input 2 - Inventory'!F658</f>
        <v>0</v>
      </c>
      <c r="F713" s="148" t="str">
        <f>'Input 2 - Inventory'!W658</f>
        <v/>
      </c>
      <c r="G713" s="148">
        <f>'Input 2 - Inventory'!R658</f>
        <v>0</v>
      </c>
      <c r="H713" s="148">
        <f>'Input 2 - Inventory'!AH658</f>
        <v>0</v>
      </c>
      <c r="I713" s="149">
        <f>'Input 2 - Inventory'!L658</f>
        <v>0</v>
      </c>
      <c r="J713" s="150">
        <f>'Input 2 - Inventory'!AB658</f>
        <v>0</v>
      </c>
      <c r="K713" s="147" t="str" cm="1">
        <f t="array" ref="K713">IFERROR(INDEX($C$9:$C$54,MATCH($E713,$A$9:$A$54,0),0),"N/A")</f>
        <v>N/A</v>
      </c>
      <c r="L713" s="151" t="str" cm="1">
        <f t="array" ref="L713">IFERROR(INDEX($D$9:$D$54,MATCH($E713,$A$9:$A$54,0),0),"N/A")</f>
        <v>N/A</v>
      </c>
      <c r="M713" s="152" t="str">
        <f t="shared" si="97"/>
        <v>N/A</v>
      </c>
      <c r="N713" s="153" t="str">
        <f t="shared" si="98"/>
        <v>N/A</v>
      </c>
      <c r="O713" s="147" t="str" cm="1">
        <f t="array" ref="O713">IFERROR(INDEX($E$9:$E$54,MATCH($E713,$A$9:$A$54,0),0),"N/A")</f>
        <v>N/A</v>
      </c>
      <c r="P713" s="151" t="str" cm="1">
        <f t="array" ref="P713">IFERROR(INDEX($F$9:$F$54,MATCH($E713,$A$9:$A$54,0),0),"N/A")</f>
        <v>N/A</v>
      </c>
      <c r="Q713" s="152" t="str">
        <f t="shared" si="99"/>
        <v>N/A</v>
      </c>
      <c r="R713" s="153" t="str">
        <f t="shared" si="100"/>
        <v>N/A</v>
      </c>
      <c r="S713" s="147" t="str" cm="1">
        <f t="array" ref="S713">IFERROR(INDEX($G$9:$G$54,MATCH($E713,$A$9:$A$54,0),0),"N/A")</f>
        <v>N/A</v>
      </c>
      <c r="T713" s="151" t="str" cm="1">
        <f t="array" ref="T713">IFERROR(INDEX($H$9:$H$54,MATCH($E713,$A$9:$A$54,0),0),"N/A")</f>
        <v>N/A</v>
      </c>
      <c r="U713" s="152" t="str">
        <f t="shared" si="93"/>
        <v>N/A</v>
      </c>
      <c r="V713" s="153" t="str">
        <f t="shared" si="94"/>
        <v>N/A</v>
      </c>
      <c r="W713" s="147" t="str" cm="1">
        <f t="array" ref="W713">IFERROR(INDEX($I$9:$I$54,MATCH($E713,$A$9:$A$54,0),0),"N/A")</f>
        <v>N/A</v>
      </c>
      <c r="X713" s="147" t="str" cm="1">
        <f t="array" ref="X713">IFERROR(INDEX($J$9:$J$54,MATCH($E713,$A$9:$A$54,0),0),"N/A")</f>
        <v>N/A</v>
      </c>
      <c r="Y713" s="152" t="str">
        <f t="shared" si="95"/>
        <v>N/A</v>
      </c>
      <c r="Z713" s="153" t="str">
        <f t="shared" si="96"/>
        <v>N/A</v>
      </c>
      <c r="AA713" s="70" t="str">
        <f>IFERROR(VLOOKUP('Input 1 - Schedule 1'!N660,'Input 1 - Schedule 1'!$I$7:$L$1009,4,FALSE),"")</f>
        <v/>
      </c>
      <c r="AB713" s="70"/>
      <c r="AS713" s="84" t="s">
        <v>20</v>
      </c>
    </row>
    <row r="714" spans="1:45" x14ac:dyDescent="0.3">
      <c r="A714" s="93">
        <f t="shared" si="101"/>
        <v>652</v>
      </c>
      <c r="B714" s="145">
        <f>'Input 2 - Inventory'!C659</f>
        <v>0</v>
      </c>
      <c r="C714" s="146">
        <f>'Input 1 - Schedule 1'!G661</f>
        <v>0</v>
      </c>
      <c r="D714" s="146" t="str">
        <f>IF(OR(LEFT(E714,5)= "Asset",LEFT(E714,5)="Other"),"N/A",'Input 1 - Schedule 1'!G661 &amp; " (Ins/Bank)")</f>
        <v>0 (Ins/Bank)</v>
      </c>
      <c r="E714" s="147">
        <f>'Input 2 - Inventory'!F659</f>
        <v>0</v>
      </c>
      <c r="F714" s="148" t="str">
        <f>'Input 2 - Inventory'!W659</f>
        <v/>
      </c>
      <c r="G714" s="148">
        <f>'Input 2 - Inventory'!R659</f>
        <v>0</v>
      </c>
      <c r="H714" s="148">
        <f>'Input 2 - Inventory'!AH659</f>
        <v>0</v>
      </c>
      <c r="I714" s="149">
        <f>'Input 2 - Inventory'!L659</f>
        <v>0</v>
      </c>
      <c r="J714" s="150">
        <f>'Input 2 - Inventory'!AB659</f>
        <v>0</v>
      </c>
      <c r="K714" s="147" t="str" cm="1">
        <f t="array" ref="K714">IFERROR(INDEX($C$9:$C$54,MATCH($E714,$A$9:$A$54,0),0),"N/A")</f>
        <v>N/A</v>
      </c>
      <c r="L714" s="151" t="str" cm="1">
        <f t="array" ref="L714">IFERROR(INDEX($D$9:$D$54,MATCH($E714,$A$9:$A$54,0),0),"N/A")</f>
        <v>N/A</v>
      </c>
      <c r="M714" s="152" t="str">
        <f t="shared" si="97"/>
        <v>N/A</v>
      </c>
      <c r="N714" s="153" t="str">
        <f t="shared" si="98"/>
        <v>N/A</v>
      </c>
      <c r="O714" s="147" t="str" cm="1">
        <f t="array" ref="O714">IFERROR(INDEX($E$9:$E$54,MATCH($E714,$A$9:$A$54,0),0),"N/A")</f>
        <v>N/A</v>
      </c>
      <c r="P714" s="151" t="str" cm="1">
        <f t="array" ref="P714">IFERROR(INDEX($F$9:$F$54,MATCH($E714,$A$9:$A$54,0),0),"N/A")</f>
        <v>N/A</v>
      </c>
      <c r="Q714" s="152" t="str">
        <f t="shared" si="99"/>
        <v>N/A</v>
      </c>
      <c r="R714" s="153" t="str">
        <f t="shared" si="100"/>
        <v>N/A</v>
      </c>
      <c r="S714" s="147" t="str" cm="1">
        <f t="array" ref="S714">IFERROR(INDEX($G$9:$G$54,MATCH($E714,$A$9:$A$54,0),0),"N/A")</f>
        <v>N/A</v>
      </c>
      <c r="T714" s="151" t="str" cm="1">
        <f t="array" ref="T714">IFERROR(INDEX($H$9:$H$54,MATCH($E714,$A$9:$A$54,0),0),"N/A")</f>
        <v>N/A</v>
      </c>
      <c r="U714" s="152" t="str">
        <f t="shared" si="93"/>
        <v>N/A</v>
      </c>
      <c r="V714" s="153" t="str">
        <f t="shared" si="94"/>
        <v>N/A</v>
      </c>
      <c r="W714" s="147" t="str" cm="1">
        <f t="array" ref="W714">IFERROR(INDEX($I$9:$I$54,MATCH($E714,$A$9:$A$54,0),0),"N/A")</f>
        <v>N/A</v>
      </c>
      <c r="X714" s="147" t="str" cm="1">
        <f t="array" ref="X714">IFERROR(INDEX($J$9:$J$54,MATCH($E714,$A$9:$A$54,0),0),"N/A")</f>
        <v>N/A</v>
      </c>
      <c r="Y714" s="152" t="str">
        <f t="shared" si="95"/>
        <v>N/A</v>
      </c>
      <c r="Z714" s="153" t="str">
        <f t="shared" si="96"/>
        <v>N/A</v>
      </c>
      <c r="AA714" s="70" t="str">
        <f>IFERROR(VLOOKUP('Input 1 - Schedule 1'!N661,'Input 1 - Schedule 1'!$I$7:$L$1009,4,FALSE),"")</f>
        <v/>
      </c>
      <c r="AB714" s="70"/>
      <c r="AS714" s="84" t="s">
        <v>20</v>
      </c>
    </row>
    <row r="715" spans="1:45" x14ac:dyDescent="0.3">
      <c r="A715" s="93">
        <f t="shared" si="101"/>
        <v>653</v>
      </c>
      <c r="B715" s="145">
        <f>'Input 2 - Inventory'!C660</f>
        <v>0</v>
      </c>
      <c r="C715" s="146">
        <f>'Input 1 - Schedule 1'!G662</f>
        <v>0</v>
      </c>
      <c r="D715" s="146" t="str">
        <f>IF(OR(LEFT(E715,5)= "Asset",LEFT(E715,5)="Other"),"N/A",'Input 1 - Schedule 1'!G662 &amp; " (Ins/Bank)")</f>
        <v>0 (Ins/Bank)</v>
      </c>
      <c r="E715" s="147">
        <f>'Input 2 - Inventory'!F660</f>
        <v>0</v>
      </c>
      <c r="F715" s="148" t="str">
        <f>'Input 2 - Inventory'!W660</f>
        <v/>
      </c>
      <c r="G715" s="148">
        <f>'Input 2 - Inventory'!R660</f>
        <v>0</v>
      </c>
      <c r="H715" s="148">
        <f>'Input 2 - Inventory'!AH660</f>
        <v>0</v>
      </c>
      <c r="I715" s="149">
        <f>'Input 2 - Inventory'!L660</f>
        <v>0</v>
      </c>
      <c r="J715" s="150">
        <f>'Input 2 - Inventory'!AB660</f>
        <v>0</v>
      </c>
      <c r="K715" s="147" t="str" cm="1">
        <f t="array" ref="K715">IFERROR(INDEX($C$9:$C$54,MATCH($E715,$A$9:$A$54,0),0),"N/A")</f>
        <v>N/A</v>
      </c>
      <c r="L715" s="151" t="str" cm="1">
        <f t="array" ref="L715">IFERROR(INDEX($D$9:$D$54,MATCH($E715,$A$9:$A$54,0),0),"N/A")</f>
        <v>N/A</v>
      </c>
      <c r="M715" s="152" t="str">
        <f t="shared" si="97"/>
        <v>N/A</v>
      </c>
      <c r="N715" s="153" t="str">
        <f t="shared" si="98"/>
        <v>N/A</v>
      </c>
      <c r="O715" s="147" t="str" cm="1">
        <f t="array" ref="O715">IFERROR(INDEX($E$9:$E$54,MATCH($E715,$A$9:$A$54,0),0),"N/A")</f>
        <v>N/A</v>
      </c>
      <c r="P715" s="151" t="str" cm="1">
        <f t="array" ref="P715">IFERROR(INDEX($F$9:$F$54,MATCH($E715,$A$9:$A$54,0),0),"N/A")</f>
        <v>N/A</v>
      </c>
      <c r="Q715" s="152" t="str">
        <f t="shared" si="99"/>
        <v>N/A</v>
      </c>
      <c r="R715" s="153" t="str">
        <f t="shared" si="100"/>
        <v>N/A</v>
      </c>
      <c r="S715" s="147" t="str" cm="1">
        <f t="array" ref="S715">IFERROR(INDEX($G$9:$G$54,MATCH($E715,$A$9:$A$54,0),0),"N/A")</f>
        <v>N/A</v>
      </c>
      <c r="T715" s="151" t="str" cm="1">
        <f t="array" ref="T715">IFERROR(INDEX($H$9:$H$54,MATCH($E715,$A$9:$A$54,0),0),"N/A")</f>
        <v>N/A</v>
      </c>
      <c r="U715" s="152" t="str">
        <f t="shared" si="93"/>
        <v>N/A</v>
      </c>
      <c r="V715" s="153" t="str">
        <f t="shared" si="94"/>
        <v>N/A</v>
      </c>
      <c r="W715" s="147" t="str" cm="1">
        <f t="array" ref="W715">IFERROR(INDEX($I$9:$I$54,MATCH($E715,$A$9:$A$54,0),0),"N/A")</f>
        <v>N/A</v>
      </c>
      <c r="X715" s="147" t="str" cm="1">
        <f t="array" ref="X715">IFERROR(INDEX($J$9:$J$54,MATCH($E715,$A$9:$A$54,0),0),"N/A")</f>
        <v>N/A</v>
      </c>
      <c r="Y715" s="152" t="str">
        <f t="shared" si="95"/>
        <v>N/A</v>
      </c>
      <c r="Z715" s="153" t="str">
        <f t="shared" si="96"/>
        <v>N/A</v>
      </c>
      <c r="AA715" s="70" t="str">
        <f>IFERROR(VLOOKUP('Input 1 - Schedule 1'!N662,'Input 1 - Schedule 1'!$I$7:$L$1009,4,FALSE),"")</f>
        <v/>
      </c>
      <c r="AB715" s="70"/>
      <c r="AS715" s="84" t="s">
        <v>20</v>
      </c>
    </row>
    <row r="716" spans="1:45" x14ac:dyDescent="0.3">
      <c r="A716" s="93">
        <f t="shared" si="101"/>
        <v>654</v>
      </c>
      <c r="B716" s="145">
        <f>'Input 2 - Inventory'!C661</f>
        <v>0</v>
      </c>
      <c r="C716" s="146">
        <f>'Input 1 - Schedule 1'!G663</f>
        <v>0</v>
      </c>
      <c r="D716" s="146" t="str">
        <f>IF(OR(LEFT(E716,5)= "Asset",LEFT(E716,5)="Other"),"N/A",'Input 1 - Schedule 1'!G663 &amp; " (Ins/Bank)")</f>
        <v>0 (Ins/Bank)</v>
      </c>
      <c r="E716" s="147">
        <f>'Input 2 - Inventory'!F661</f>
        <v>0</v>
      </c>
      <c r="F716" s="148" t="str">
        <f>'Input 2 - Inventory'!W661</f>
        <v/>
      </c>
      <c r="G716" s="148">
        <f>'Input 2 - Inventory'!R661</f>
        <v>0</v>
      </c>
      <c r="H716" s="148">
        <f>'Input 2 - Inventory'!AH661</f>
        <v>0</v>
      </c>
      <c r="I716" s="149">
        <f>'Input 2 - Inventory'!L661</f>
        <v>0</v>
      </c>
      <c r="J716" s="150">
        <f>'Input 2 - Inventory'!AB661</f>
        <v>0</v>
      </c>
      <c r="K716" s="147" t="str" cm="1">
        <f t="array" ref="K716">IFERROR(INDEX($C$9:$C$54,MATCH($E716,$A$9:$A$54,0),0),"N/A")</f>
        <v>N/A</v>
      </c>
      <c r="L716" s="151" t="str" cm="1">
        <f t="array" ref="L716">IFERROR(INDEX($D$9:$D$54,MATCH($E716,$A$9:$A$54,0),0),"N/A")</f>
        <v>N/A</v>
      </c>
      <c r="M716" s="152" t="str">
        <f t="shared" si="97"/>
        <v>N/A</v>
      </c>
      <c r="N716" s="153" t="str">
        <f t="shared" si="98"/>
        <v>N/A</v>
      </c>
      <c r="O716" s="147" t="str" cm="1">
        <f t="array" ref="O716">IFERROR(INDEX($E$9:$E$54,MATCH($E716,$A$9:$A$54,0),0),"N/A")</f>
        <v>N/A</v>
      </c>
      <c r="P716" s="151" t="str" cm="1">
        <f t="array" ref="P716">IFERROR(INDEX($F$9:$F$54,MATCH($E716,$A$9:$A$54,0),0),"N/A")</f>
        <v>N/A</v>
      </c>
      <c r="Q716" s="152" t="str">
        <f t="shared" si="99"/>
        <v>N/A</v>
      </c>
      <c r="R716" s="153" t="str">
        <f t="shared" si="100"/>
        <v>N/A</v>
      </c>
      <c r="S716" s="147" t="str" cm="1">
        <f t="array" ref="S716">IFERROR(INDEX($G$9:$G$54,MATCH($E716,$A$9:$A$54,0),0),"N/A")</f>
        <v>N/A</v>
      </c>
      <c r="T716" s="151" t="str" cm="1">
        <f t="array" ref="T716">IFERROR(INDEX($H$9:$H$54,MATCH($E716,$A$9:$A$54,0),0),"N/A")</f>
        <v>N/A</v>
      </c>
      <c r="U716" s="152" t="str">
        <f t="shared" si="93"/>
        <v>N/A</v>
      </c>
      <c r="V716" s="153" t="str">
        <f t="shared" si="94"/>
        <v>N/A</v>
      </c>
      <c r="W716" s="147" t="str" cm="1">
        <f t="array" ref="W716">IFERROR(INDEX($I$9:$I$54,MATCH($E716,$A$9:$A$54,0),0),"N/A")</f>
        <v>N/A</v>
      </c>
      <c r="X716" s="147" t="str" cm="1">
        <f t="array" ref="X716">IFERROR(INDEX($J$9:$J$54,MATCH($E716,$A$9:$A$54,0),0),"N/A")</f>
        <v>N/A</v>
      </c>
      <c r="Y716" s="152" t="str">
        <f t="shared" si="95"/>
        <v>N/A</v>
      </c>
      <c r="Z716" s="153" t="str">
        <f t="shared" si="96"/>
        <v>N/A</v>
      </c>
      <c r="AA716" s="70" t="str">
        <f>IFERROR(VLOOKUP('Input 1 - Schedule 1'!N663,'Input 1 - Schedule 1'!$I$7:$L$1009,4,FALSE),"")</f>
        <v/>
      </c>
      <c r="AB716" s="70"/>
      <c r="AS716" s="84" t="s">
        <v>20</v>
      </c>
    </row>
    <row r="717" spans="1:45" x14ac:dyDescent="0.3">
      <c r="A717" s="93">
        <f t="shared" si="101"/>
        <v>655</v>
      </c>
      <c r="B717" s="145">
        <f>'Input 2 - Inventory'!C662</f>
        <v>0</v>
      </c>
      <c r="C717" s="146">
        <f>'Input 1 - Schedule 1'!G664</f>
        <v>0</v>
      </c>
      <c r="D717" s="146" t="str">
        <f>IF(OR(LEFT(E717,5)= "Asset",LEFT(E717,5)="Other"),"N/A",'Input 1 - Schedule 1'!G664 &amp; " (Ins/Bank)")</f>
        <v>0 (Ins/Bank)</v>
      </c>
      <c r="E717" s="147">
        <f>'Input 2 - Inventory'!F662</f>
        <v>0</v>
      </c>
      <c r="F717" s="148" t="str">
        <f>'Input 2 - Inventory'!W662</f>
        <v/>
      </c>
      <c r="G717" s="148">
        <f>'Input 2 - Inventory'!R662</f>
        <v>0</v>
      </c>
      <c r="H717" s="148">
        <f>'Input 2 - Inventory'!AH662</f>
        <v>0</v>
      </c>
      <c r="I717" s="149">
        <f>'Input 2 - Inventory'!L662</f>
        <v>0</v>
      </c>
      <c r="J717" s="150">
        <f>'Input 2 - Inventory'!AB662</f>
        <v>0</v>
      </c>
      <c r="K717" s="147" t="str" cm="1">
        <f t="array" ref="K717">IFERROR(INDEX($C$9:$C$54,MATCH($E717,$A$9:$A$54,0),0),"N/A")</f>
        <v>N/A</v>
      </c>
      <c r="L717" s="151" t="str" cm="1">
        <f t="array" ref="L717">IFERROR(INDEX($D$9:$D$54,MATCH($E717,$A$9:$A$54,0),0),"N/A")</f>
        <v>N/A</v>
      </c>
      <c r="M717" s="152" t="str">
        <f t="shared" si="97"/>
        <v>N/A</v>
      </c>
      <c r="N717" s="153" t="str">
        <f t="shared" si="98"/>
        <v>N/A</v>
      </c>
      <c r="O717" s="147" t="str" cm="1">
        <f t="array" ref="O717">IFERROR(INDEX($E$9:$E$54,MATCH($E717,$A$9:$A$54,0),0),"N/A")</f>
        <v>N/A</v>
      </c>
      <c r="P717" s="151" t="str" cm="1">
        <f t="array" ref="P717">IFERROR(INDEX($F$9:$F$54,MATCH($E717,$A$9:$A$54,0),0),"N/A")</f>
        <v>N/A</v>
      </c>
      <c r="Q717" s="152" t="str">
        <f t="shared" si="99"/>
        <v>N/A</v>
      </c>
      <c r="R717" s="153" t="str">
        <f t="shared" si="100"/>
        <v>N/A</v>
      </c>
      <c r="S717" s="147" t="str" cm="1">
        <f t="array" ref="S717">IFERROR(INDEX($G$9:$G$54,MATCH($E717,$A$9:$A$54,0),0),"N/A")</f>
        <v>N/A</v>
      </c>
      <c r="T717" s="151" t="str" cm="1">
        <f t="array" ref="T717">IFERROR(INDEX($H$9:$H$54,MATCH($E717,$A$9:$A$54,0),0),"N/A")</f>
        <v>N/A</v>
      </c>
      <c r="U717" s="152" t="str">
        <f t="shared" si="93"/>
        <v>N/A</v>
      </c>
      <c r="V717" s="153" t="str">
        <f t="shared" si="94"/>
        <v>N/A</v>
      </c>
      <c r="W717" s="147" t="str" cm="1">
        <f t="array" ref="W717">IFERROR(INDEX($I$9:$I$54,MATCH($E717,$A$9:$A$54,0),0),"N/A")</f>
        <v>N/A</v>
      </c>
      <c r="X717" s="147" t="str" cm="1">
        <f t="array" ref="X717">IFERROR(INDEX($J$9:$J$54,MATCH($E717,$A$9:$A$54,0),0),"N/A")</f>
        <v>N/A</v>
      </c>
      <c r="Y717" s="152" t="str">
        <f t="shared" si="95"/>
        <v>N/A</v>
      </c>
      <c r="Z717" s="153" t="str">
        <f t="shared" si="96"/>
        <v>N/A</v>
      </c>
      <c r="AA717" s="70" t="str">
        <f>IFERROR(VLOOKUP('Input 1 - Schedule 1'!N664,'Input 1 - Schedule 1'!$I$7:$L$1009,4,FALSE),"")</f>
        <v/>
      </c>
      <c r="AB717" s="70"/>
      <c r="AS717" s="84" t="s">
        <v>20</v>
      </c>
    </row>
    <row r="718" spans="1:45" x14ac:dyDescent="0.3">
      <c r="A718" s="93">
        <f t="shared" si="101"/>
        <v>656</v>
      </c>
      <c r="B718" s="145">
        <f>'Input 2 - Inventory'!C663</f>
        <v>0</v>
      </c>
      <c r="C718" s="146">
        <f>'Input 1 - Schedule 1'!G665</f>
        <v>0</v>
      </c>
      <c r="D718" s="146" t="str">
        <f>IF(OR(LEFT(E718,5)= "Asset",LEFT(E718,5)="Other"),"N/A",'Input 1 - Schedule 1'!G665 &amp; " (Ins/Bank)")</f>
        <v>0 (Ins/Bank)</v>
      </c>
      <c r="E718" s="147">
        <f>'Input 2 - Inventory'!F663</f>
        <v>0</v>
      </c>
      <c r="F718" s="148" t="str">
        <f>'Input 2 - Inventory'!W663</f>
        <v/>
      </c>
      <c r="G718" s="148">
        <f>'Input 2 - Inventory'!R663</f>
        <v>0</v>
      </c>
      <c r="H718" s="148">
        <f>'Input 2 - Inventory'!AH663</f>
        <v>0</v>
      </c>
      <c r="I718" s="149">
        <f>'Input 2 - Inventory'!L663</f>
        <v>0</v>
      </c>
      <c r="J718" s="150">
        <f>'Input 2 - Inventory'!AB663</f>
        <v>0</v>
      </c>
      <c r="K718" s="147" t="str" cm="1">
        <f t="array" ref="K718">IFERROR(INDEX($C$9:$C$54,MATCH($E718,$A$9:$A$54,0),0),"N/A")</f>
        <v>N/A</v>
      </c>
      <c r="L718" s="151" t="str" cm="1">
        <f t="array" ref="L718">IFERROR(INDEX($D$9:$D$54,MATCH($E718,$A$9:$A$54,0),0),"N/A")</f>
        <v>N/A</v>
      </c>
      <c r="M718" s="152" t="str">
        <f t="shared" si="97"/>
        <v>N/A</v>
      </c>
      <c r="N718" s="153" t="str">
        <f t="shared" si="98"/>
        <v>N/A</v>
      </c>
      <c r="O718" s="147" t="str" cm="1">
        <f t="array" ref="O718">IFERROR(INDEX($E$9:$E$54,MATCH($E718,$A$9:$A$54,0),0),"N/A")</f>
        <v>N/A</v>
      </c>
      <c r="P718" s="151" t="str" cm="1">
        <f t="array" ref="P718">IFERROR(INDEX($F$9:$F$54,MATCH($E718,$A$9:$A$54,0),0),"N/A")</f>
        <v>N/A</v>
      </c>
      <c r="Q718" s="152" t="str">
        <f t="shared" si="99"/>
        <v>N/A</v>
      </c>
      <c r="R718" s="153" t="str">
        <f t="shared" si="100"/>
        <v>N/A</v>
      </c>
      <c r="S718" s="147" t="str" cm="1">
        <f t="array" ref="S718">IFERROR(INDEX($G$9:$G$54,MATCH($E718,$A$9:$A$54,0),0),"N/A")</f>
        <v>N/A</v>
      </c>
      <c r="T718" s="151" t="str" cm="1">
        <f t="array" ref="T718">IFERROR(INDEX($H$9:$H$54,MATCH($E718,$A$9:$A$54,0),0),"N/A")</f>
        <v>N/A</v>
      </c>
      <c r="U718" s="152" t="str">
        <f t="shared" si="93"/>
        <v>N/A</v>
      </c>
      <c r="V718" s="153" t="str">
        <f t="shared" si="94"/>
        <v>N/A</v>
      </c>
      <c r="W718" s="147" t="str" cm="1">
        <f t="array" ref="W718">IFERROR(INDEX($I$9:$I$54,MATCH($E718,$A$9:$A$54,0),0),"N/A")</f>
        <v>N/A</v>
      </c>
      <c r="X718" s="147" t="str" cm="1">
        <f t="array" ref="X718">IFERROR(INDEX($J$9:$J$54,MATCH($E718,$A$9:$A$54,0),0),"N/A")</f>
        <v>N/A</v>
      </c>
      <c r="Y718" s="152" t="str">
        <f t="shared" si="95"/>
        <v>N/A</v>
      </c>
      <c r="Z718" s="153" t="str">
        <f t="shared" si="96"/>
        <v>N/A</v>
      </c>
      <c r="AA718" s="70" t="str">
        <f>IFERROR(VLOOKUP('Input 1 - Schedule 1'!N665,'Input 1 - Schedule 1'!$I$7:$L$1009,4,FALSE),"")</f>
        <v/>
      </c>
      <c r="AB718" s="70"/>
      <c r="AS718" s="84" t="s">
        <v>20</v>
      </c>
    </row>
    <row r="719" spans="1:45" x14ac:dyDescent="0.3">
      <c r="A719" s="93">
        <f t="shared" si="101"/>
        <v>657</v>
      </c>
      <c r="B719" s="145">
        <f>'Input 2 - Inventory'!C664</f>
        <v>0</v>
      </c>
      <c r="C719" s="146">
        <f>'Input 1 - Schedule 1'!G666</f>
        <v>0</v>
      </c>
      <c r="D719" s="146" t="str">
        <f>IF(OR(LEFT(E719,5)= "Asset",LEFT(E719,5)="Other"),"N/A",'Input 1 - Schedule 1'!G666 &amp; " (Ins/Bank)")</f>
        <v>0 (Ins/Bank)</v>
      </c>
      <c r="E719" s="147">
        <f>'Input 2 - Inventory'!F664</f>
        <v>0</v>
      </c>
      <c r="F719" s="148" t="str">
        <f>'Input 2 - Inventory'!W664</f>
        <v/>
      </c>
      <c r="G719" s="148">
        <f>'Input 2 - Inventory'!R664</f>
        <v>0</v>
      </c>
      <c r="H719" s="148">
        <f>'Input 2 - Inventory'!AH664</f>
        <v>0</v>
      </c>
      <c r="I719" s="149">
        <f>'Input 2 - Inventory'!L664</f>
        <v>0</v>
      </c>
      <c r="J719" s="150">
        <f>'Input 2 - Inventory'!AB664</f>
        <v>0</v>
      </c>
      <c r="K719" s="147" t="str" cm="1">
        <f t="array" ref="K719">IFERROR(INDEX($C$9:$C$54,MATCH($E719,$A$9:$A$54,0),0),"N/A")</f>
        <v>N/A</v>
      </c>
      <c r="L719" s="151" t="str" cm="1">
        <f t="array" ref="L719">IFERROR(INDEX($D$9:$D$54,MATCH($E719,$A$9:$A$54,0),0),"N/A")</f>
        <v>N/A</v>
      </c>
      <c r="M719" s="152" t="str">
        <f t="shared" si="97"/>
        <v>N/A</v>
      </c>
      <c r="N719" s="153" t="str">
        <f t="shared" si="98"/>
        <v>N/A</v>
      </c>
      <c r="O719" s="147" t="str" cm="1">
        <f t="array" ref="O719">IFERROR(INDEX($E$9:$E$54,MATCH($E719,$A$9:$A$54,0),0),"N/A")</f>
        <v>N/A</v>
      </c>
      <c r="P719" s="151" t="str" cm="1">
        <f t="array" ref="P719">IFERROR(INDEX($F$9:$F$54,MATCH($E719,$A$9:$A$54,0),0),"N/A")</f>
        <v>N/A</v>
      </c>
      <c r="Q719" s="152" t="str">
        <f t="shared" si="99"/>
        <v>N/A</v>
      </c>
      <c r="R719" s="153" t="str">
        <f t="shared" si="100"/>
        <v>N/A</v>
      </c>
      <c r="S719" s="147" t="str" cm="1">
        <f t="array" ref="S719">IFERROR(INDEX($G$9:$G$54,MATCH($E719,$A$9:$A$54,0),0),"N/A")</f>
        <v>N/A</v>
      </c>
      <c r="T719" s="151" t="str" cm="1">
        <f t="array" ref="T719">IFERROR(INDEX($H$9:$H$54,MATCH($E719,$A$9:$A$54,0),0),"N/A")</f>
        <v>N/A</v>
      </c>
      <c r="U719" s="152" t="str">
        <f t="shared" si="93"/>
        <v>N/A</v>
      </c>
      <c r="V719" s="153" t="str">
        <f t="shared" si="94"/>
        <v>N/A</v>
      </c>
      <c r="W719" s="147" t="str" cm="1">
        <f t="array" ref="W719">IFERROR(INDEX($I$9:$I$54,MATCH($E719,$A$9:$A$54,0),0),"N/A")</f>
        <v>N/A</v>
      </c>
      <c r="X719" s="147" t="str" cm="1">
        <f t="array" ref="X719">IFERROR(INDEX($J$9:$J$54,MATCH($E719,$A$9:$A$54,0),0),"N/A")</f>
        <v>N/A</v>
      </c>
      <c r="Y719" s="152" t="str">
        <f t="shared" si="95"/>
        <v>N/A</v>
      </c>
      <c r="Z719" s="153" t="str">
        <f t="shared" si="96"/>
        <v>N/A</v>
      </c>
      <c r="AA719" s="70" t="str">
        <f>IFERROR(VLOOKUP('Input 1 - Schedule 1'!N666,'Input 1 - Schedule 1'!$I$7:$L$1009,4,FALSE),"")</f>
        <v/>
      </c>
      <c r="AB719" s="70"/>
      <c r="AS719" s="84" t="s">
        <v>20</v>
      </c>
    </row>
    <row r="720" spans="1:45" x14ac:dyDescent="0.3">
      <c r="A720" s="93">
        <f t="shared" si="101"/>
        <v>658</v>
      </c>
      <c r="B720" s="145">
        <f>'Input 2 - Inventory'!C665</f>
        <v>0</v>
      </c>
      <c r="C720" s="146">
        <f>'Input 1 - Schedule 1'!G667</f>
        <v>0</v>
      </c>
      <c r="D720" s="146" t="str">
        <f>IF(OR(LEFT(E720,5)= "Asset",LEFT(E720,5)="Other"),"N/A",'Input 1 - Schedule 1'!G667 &amp; " (Ins/Bank)")</f>
        <v>0 (Ins/Bank)</v>
      </c>
      <c r="E720" s="147">
        <f>'Input 2 - Inventory'!F665</f>
        <v>0</v>
      </c>
      <c r="F720" s="148" t="str">
        <f>'Input 2 - Inventory'!W665</f>
        <v/>
      </c>
      <c r="G720" s="148">
        <f>'Input 2 - Inventory'!R665</f>
        <v>0</v>
      </c>
      <c r="H720" s="148">
        <f>'Input 2 - Inventory'!AH665</f>
        <v>0</v>
      </c>
      <c r="I720" s="149">
        <f>'Input 2 - Inventory'!L665</f>
        <v>0</v>
      </c>
      <c r="J720" s="150">
        <f>'Input 2 - Inventory'!AB665</f>
        <v>0</v>
      </c>
      <c r="K720" s="147" t="str" cm="1">
        <f t="array" ref="K720">IFERROR(INDEX($C$9:$C$54,MATCH($E720,$A$9:$A$54,0),0),"N/A")</f>
        <v>N/A</v>
      </c>
      <c r="L720" s="151" t="str" cm="1">
        <f t="array" ref="L720">IFERROR(INDEX($D$9:$D$54,MATCH($E720,$A$9:$A$54,0),0),"N/A")</f>
        <v>N/A</v>
      </c>
      <c r="M720" s="152" t="str">
        <f t="shared" si="97"/>
        <v>N/A</v>
      </c>
      <c r="N720" s="153" t="str">
        <f t="shared" si="98"/>
        <v>N/A</v>
      </c>
      <c r="O720" s="147" t="str" cm="1">
        <f t="array" ref="O720">IFERROR(INDEX($E$9:$E$54,MATCH($E720,$A$9:$A$54,0),0),"N/A")</f>
        <v>N/A</v>
      </c>
      <c r="P720" s="151" t="str" cm="1">
        <f t="array" ref="P720">IFERROR(INDEX($F$9:$F$54,MATCH($E720,$A$9:$A$54,0),0),"N/A")</f>
        <v>N/A</v>
      </c>
      <c r="Q720" s="152" t="str">
        <f t="shared" si="99"/>
        <v>N/A</v>
      </c>
      <c r="R720" s="153" t="str">
        <f t="shared" si="100"/>
        <v>N/A</v>
      </c>
      <c r="S720" s="147" t="str" cm="1">
        <f t="array" ref="S720">IFERROR(INDEX($G$9:$G$54,MATCH($E720,$A$9:$A$54,0),0),"N/A")</f>
        <v>N/A</v>
      </c>
      <c r="T720" s="151" t="str" cm="1">
        <f t="array" ref="T720">IFERROR(INDEX($H$9:$H$54,MATCH($E720,$A$9:$A$54,0),0),"N/A")</f>
        <v>N/A</v>
      </c>
      <c r="U720" s="152" t="str">
        <f t="shared" si="93"/>
        <v>N/A</v>
      </c>
      <c r="V720" s="153" t="str">
        <f t="shared" si="94"/>
        <v>N/A</v>
      </c>
      <c r="W720" s="147" t="str" cm="1">
        <f t="array" ref="W720">IFERROR(INDEX($I$9:$I$54,MATCH($E720,$A$9:$A$54,0),0),"N/A")</f>
        <v>N/A</v>
      </c>
      <c r="X720" s="147" t="str" cm="1">
        <f t="array" ref="X720">IFERROR(INDEX($J$9:$J$54,MATCH($E720,$A$9:$A$54,0),0),"N/A")</f>
        <v>N/A</v>
      </c>
      <c r="Y720" s="152" t="str">
        <f t="shared" si="95"/>
        <v>N/A</v>
      </c>
      <c r="Z720" s="153" t="str">
        <f t="shared" si="96"/>
        <v>N/A</v>
      </c>
      <c r="AA720" s="70" t="str">
        <f>IFERROR(VLOOKUP('Input 1 - Schedule 1'!N667,'Input 1 - Schedule 1'!$I$7:$L$1009,4,FALSE),"")</f>
        <v/>
      </c>
      <c r="AB720" s="70"/>
      <c r="AS720" s="84" t="s">
        <v>20</v>
      </c>
    </row>
    <row r="721" spans="1:45" x14ac:dyDescent="0.3">
      <c r="A721" s="93">
        <f t="shared" si="101"/>
        <v>659</v>
      </c>
      <c r="B721" s="145">
        <f>'Input 2 - Inventory'!C666</f>
        <v>0</v>
      </c>
      <c r="C721" s="146">
        <f>'Input 1 - Schedule 1'!G668</f>
        <v>0</v>
      </c>
      <c r="D721" s="146" t="str">
        <f>IF(OR(LEFT(E721,5)= "Asset",LEFT(E721,5)="Other"),"N/A",'Input 1 - Schedule 1'!G668 &amp; " (Ins/Bank)")</f>
        <v>0 (Ins/Bank)</v>
      </c>
      <c r="E721" s="147">
        <f>'Input 2 - Inventory'!F666</f>
        <v>0</v>
      </c>
      <c r="F721" s="148" t="str">
        <f>'Input 2 - Inventory'!W666</f>
        <v/>
      </c>
      <c r="G721" s="148">
        <f>'Input 2 - Inventory'!R666</f>
        <v>0</v>
      </c>
      <c r="H721" s="148">
        <f>'Input 2 - Inventory'!AH666</f>
        <v>0</v>
      </c>
      <c r="I721" s="149">
        <f>'Input 2 - Inventory'!L666</f>
        <v>0</v>
      </c>
      <c r="J721" s="150">
        <f>'Input 2 - Inventory'!AB666</f>
        <v>0</v>
      </c>
      <c r="K721" s="147" t="str" cm="1">
        <f t="array" ref="K721">IFERROR(INDEX($C$9:$C$54,MATCH($E721,$A$9:$A$54,0),0),"N/A")</f>
        <v>N/A</v>
      </c>
      <c r="L721" s="151" t="str" cm="1">
        <f t="array" ref="L721">IFERROR(INDEX($D$9:$D$54,MATCH($E721,$A$9:$A$54,0),0),"N/A")</f>
        <v>N/A</v>
      </c>
      <c r="M721" s="152" t="str">
        <f t="shared" si="97"/>
        <v>N/A</v>
      </c>
      <c r="N721" s="153" t="str">
        <f t="shared" si="98"/>
        <v>N/A</v>
      </c>
      <c r="O721" s="147" t="str" cm="1">
        <f t="array" ref="O721">IFERROR(INDEX($E$9:$E$54,MATCH($E721,$A$9:$A$54,0),0),"N/A")</f>
        <v>N/A</v>
      </c>
      <c r="P721" s="151" t="str" cm="1">
        <f t="array" ref="P721">IFERROR(INDEX($F$9:$F$54,MATCH($E721,$A$9:$A$54,0),0),"N/A")</f>
        <v>N/A</v>
      </c>
      <c r="Q721" s="152" t="str">
        <f t="shared" si="99"/>
        <v>N/A</v>
      </c>
      <c r="R721" s="153" t="str">
        <f t="shared" si="100"/>
        <v>N/A</v>
      </c>
      <c r="S721" s="147" t="str" cm="1">
        <f t="array" ref="S721">IFERROR(INDEX($G$9:$G$54,MATCH($E721,$A$9:$A$54,0),0),"N/A")</f>
        <v>N/A</v>
      </c>
      <c r="T721" s="151" t="str" cm="1">
        <f t="array" ref="T721">IFERROR(INDEX($H$9:$H$54,MATCH($E721,$A$9:$A$54,0),0),"N/A")</f>
        <v>N/A</v>
      </c>
      <c r="U721" s="152" t="str">
        <f t="shared" si="93"/>
        <v>N/A</v>
      </c>
      <c r="V721" s="153" t="str">
        <f t="shared" si="94"/>
        <v>N/A</v>
      </c>
      <c r="W721" s="147" t="str" cm="1">
        <f t="array" ref="W721">IFERROR(INDEX($I$9:$I$54,MATCH($E721,$A$9:$A$54,0),0),"N/A")</f>
        <v>N/A</v>
      </c>
      <c r="X721" s="147" t="str" cm="1">
        <f t="array" ref="X721">IFERROR(INDEX($J$9:$J$54,MATCH($E721,$A$9:$A$54,0),0),"N/A")</f>
        <v>N/A</v>
      </c>
      <c r="Y721" s="152" t="str">
        <f t="shared" si="95"/>
        <v>N/A</v>
      </c>
      <c r="Z721" s="153" t="str">
        <f t="shared" si="96"/>
        <v>N/A</v>
      </c>
      <c r="AA721" s="70" t="str">
        <f>IFERROR(VLOOKUP('Input 1 - Schedule 1'!N668,'Input 1 - Schedule 1'!$I$7:$L$1009,4,FALSE),"")</f>
        <v/>
      </c>
      <c r="AB721" s="70"/>
      <c r="AS721" s="84" t="s">
        <v>20</v>
      </c>
    </row>
    <row r="722" spans="1:45" x14ac:dyDescent="0.3">
      <c r="A722" s="93">
        <f t="shared" si="101"/>
        <v>660</v>
      </c>
      <c r="B722" s="145">
        <f>'Input 2 - Inventory'!C667</f>
        <v>0</v>
      </c>
      <c r="C722" s="146">
        <f>'Input 1 - Schedule 1'!G669</f>
        <v>0</v>
      </c>
      <c r="D722" s="146" t="str">
        <f>IF(OR(LEFT(E722,5)= "Asset",LEFT(E722,5)="Other"),"N/A",'Input 1 - Schedule 1'!G669 &amp; " (Ins/Bank)")</f>
        <v>0 (Ins/Bank)</v>
      </c>
      <c r="E722" s="147">
        <f>'Input 2 - Inventory'!F667</f>
        <v>0</v>
      </c>
      <c r="F722" s="148" t="str">
        <f>'Input 2 - Inventory'!W667</f>
        <v/>
      </c>
      <c r="G722" s="148">
        <f>'Input 2 - Inventory'!R667</f>
        <v>0</v>
      </c>
      <c r="H722" s="148">
        <f>'Input 2 - Inventory'!AH667</f>
        <v>0</v>
      </c>
      <c r="I722" s="149">
        <f>'Input 2 - Inventory'!L667</f>
        <v>0</v>
      </c>
      <c r="J722" s="150">
        <f>'Input 2 - Inventory'!AB667</f>
        <v>0</v>
      </c>
      <c r="K722" s="147" t="str" cm="1">
        <f t="array" ref="K722">IFERROR(INDEX($C$9:$C$54,MATCH($E722,$A$9:$A$54,0),0),"N/A")</f>
        <v>N/A</v>
      </c>
      <c r="L722" s="151" t="str" cm="1">
        <f t="array" ref="L722">IFERROR(INDEX($D$9:$D$54,MATCH($E722,$A$9:$A$54,0),0),"N/A")</f>
        <v>N/A</v>
      </c>
      <c r="M722" s="152" t="str">
        <f t="shared" si="97"/>
        <v>N/A</v>
      </c>
      <c r="N722" s="153" t="str">
        <f t="shared" si="98"/>
        <v>N/A</v>
      </c>
      <c r="O722" s="147" t="str" cm="1">
        <f t="array" ref="O722">IFERROR(INDEX($E$9:$E$54,MATCH($E722,$A$9:$A$54,0),0),"N/A")</f>
        <v>N/A</v>
      </c>
      <c r="P722" s="151" t="str" cm="1">
        <f t="array" ref="P722">IFERROR(INDEX($F$9:$F$54,MATCH($E722,$A$9:$A$54,0),0),"N/A")</f>
        <v>N/A</v>
      </c>
      <c r="Q722" s="152" t="str">
        <f t="shared" si="99"/>
        <v>N/A</v>
      </c>
      <c r="R722" s="153" t="str">
        <f t="shared" si="100"/>
        <v>N/A</v>
      </c>
      <c r="S722" s="147" t="str" cm="1">
        <f t="array" ref="S722">IFERROR(INDEX($G$9:$G$54,MATCH($E722,$A$9:$A$54,0),0),"N/A")</f>
        <v>N/A</v>
      </c>
      <c r="T722" s="151" t="str" cm="1">
        <f t="array" ref="T722">IFERROR(INDEX($H$9:$H$54,MATCH($E722,$A$9:$A$54,0),0),"N/A")</f>
        <v>N/A</v>
      </c>
      <c r="U722" s="152" t="str">
        <f t="shared" si="93"/>
        <v>N/A</v>
      </c>
      <c r="V722" s="153" t="str">
        <f t="shared" si="94"/>
        <v>N/A</v>
      </c>
      <c r="W722" s="147" t="str" cm="1">
        <f t="array" ref="W722">IFERROR(INDEX($I$9:$I$54,MATCH($E722,$A$9:$A$54,0),0),"N/A")</f>
        <v>N/A</v>
      </c>
      <c r="X722" s="147" t="str" cm="1">
        <f t="array" ref="X722">IFERROR(INDEX($J$9:$J$54,MATCH($E722,$A$9:$A$54,0),0),"N/A")</f>
        <v>N/A</v>
      </c>
      <c r="Y722" s="152" t="str">
        <f t="shared" si="95"/>
        <v>N/A</v>
      </c>
      <c r="Z722" s="153" t="str">
        <f t="shared" si="96"/>
        <v>N/A</v>
      </c>
      <c r="AA722" s="70" t="str">
        <f>IFERROR(VLOOKUP('Input 1 - Schedule 1'!N669,'Input 1 - Schedule 1'!$I$7:$L$1009,4,FALSE),"")</f>
        <v/>
      </c>
      <c r="AB722" s="70"/>
      <c r="AS722" s="84" t="s">
        <v>20</v>
      </c>
    </row>
    <row r="723" spans="1:45" x14ac:dyDescent="0.3">
      <c r="A723" s="93">
        <f t="shared" si="101"/>
        <v>661</v>
      </c>
      <c r="B723" s="145">
        <f>'Input 2 - Inventory'!C668</f>
        <v>0</v>
      </c>
      <c r="C723" s="146">
        <f>'Input 1 - Schedule 1'!G670</f>
        <v>0</v>
      </c>
      <c r="D723" s="146" t="str">
        <f>IF(OR(LEFT(E723,5)= "Asset",LEFT(E723,5)="Other"),"N/A",'Input 1 - Schedule 1'!G670 &amp; " (Ins/Bank)")</f>
        <v>0 (Ins/Bank)</v>
      </c>
      <c r="E723" s="147">
        <f>'Input 2 - Inventory'!F668</f>
        <v>0</v>
      </c>
      <c r="F723" s="148" t="str">
        <f>'Input 2 - Inventory'!W668</f>
        <v/>
      </c>
      <c r="G723" s="148">
        <f>'Input 2 - Inventory'!R668</f>
        <v>0</v>
      </c>
      <c r="H723" s="148">
        <f>'Input 2 - Inventory'!AH668</f>
        <v>0</v>
      </c>
      <c r="I723" s="149">
        <f>'Input 2 - Inventory'!L668</f>
        <v>0</v>
      </c>
      <c r="J723" s="150">
        <f>'Input 2 - Inventory'!AB668</f>
        <v>0</v>
      </c>
      <c r="K723" s="147" t="str" cm="1">
        <f t="array" ref="K723">IFERROR(INDEX($C$9:$C$54,MATCH($E723,$A$9:$A$54,0),0),"N/A")</f>
        <v>N/A</v>
      </c>
      <c r="L723" s="151" t="str" cm="1">
        <f t="array" ref="L723">IFERROR(INDEX($D$9:$D$54,MATCH($E723,$A$9:$A$54,0),0),"N/A")</f>
        <v>N/A</v>
      </c>
      <c r="M723" s="152" t="str">
        <f t="shared" si="97"/>
        <v>N/A</v>
      </c>
      <c r="N723" s="153" t="str">
        <f t="shared" si="98"/>
        <v>N/A</v>
      </c>
      <c r="O723" s="147" t="str" cm="1">
        <f t="array" ref="O723">IFERROR(INDEX($E$9:$E$54,MATCH($E723,$A$9:$A$54,0),0),"N/A")</f>
        <v>N/A</v>
      </c>
      <c r="P723" s="151" t="str" cm="1">
        <f t="array" ref="P723">IFERROR(INDEX($F$9:$F$54,MATCH($E723,$A$9:$A$54,0),0),"N/A")</f>
        <v>N/A</v>
      </c>
      <c r="Q723" s="152" t="str">
        <f t="shared" si="99"/>
        <v>N/A</v>
      </c>
      <c r="R723" s="153" t="str">
        <f t="shared" si="100"/>
        <v>N/A</v>
      </c>
      <c r="S723" s="147" t="str" cm="1">
        <f t="array" ref="S723">IFERROR(INDEX($G$9:$G$54,MATCH($E723,$A$9:$A$54,0),0),"N/A")</f>
        <v>N/A</v>
      </c>
      <c r="T723" s="151" t="str" cm="1">
        <f t="array" ref="T723">IFERROR(INDEX($H$9:$H$54,MATCH($E723,$A$9:$A$54,0),0),"N/A")</f>
        <v>N/A</v>
      </c>
      <c r="U723" s="152" t="str">
        <f t="shared" si="93"/>
        <v>N/A</v>
      </c>
      <c r="V723" s="153" t="str">
        <f t="shared" si="94"/>
        <v>N/A</v>
      </c>
      <c r="W723" s="147" t="str" cm="1">
        <f t="array" ref="W723">IFERROR(INDEX($I$9:$I$54,MATCH($E723,$A$9:$A$54,0),0),"N/A")</f>
        <v>N/A</v>
      </c>
      <c r="X723" s="147" t="str" cm="1">
        <f t="array" ref="X723">IFERROR(INDEX($J$9:$J$54,MATCH($E723,$A$9:$A$54,0),0),"N/A")</f>
        <v>N/A</v>
      </c>
      <c r="Y723" s="152" t="str">
        <f t="shared" si="95"/>
        <v>N/A</v>
      </c>
      <c r="Z723" s="153" t="str">
        <f t="shared" si="96"/>
        <v>N/A</v>
      </c>
      <c r="AA723" s="70" t="str">
        <f>IFERROR(VLOOKUP('Input 1 - Schedule 1'!N670,'Input 1 - Schedule 1'!$I$7:$L$1009,4,FALSE),"")</f>
        <v/>
      </c>
      <c r="AB723" s="70"/>
      <c r="AS723" s="84" t="s">
        <v>20</v>
      </c>
    </row>
    <row r="724" spans="1:45" x14ac:dyDescent="0.3">
      <c r="A724" s="93">
        <f t="shared" si="101"/>
        <v>662</v>
      </c>
      <c r="B724" s="145">
        <f>'Input 2 - Inventory'!C669</f>
        <v>0</v>
      </c>
      <c r="C724" s="146">
        <f>'Input 1 - Schedule 1'!G671</f>
        <v>0</v>
      </c>
      <c r="D724" s="146" t="str">
        <f>IF(OR(LEFT(E724,5)= "Asset",LEFT(E724,5)="Other"),"N/A",'Input 1 - Schedule 1'!G671 &amp; " (Ins/Bank)")</f>
        <v>0 (Ins/Bank)</v>
      </c>
      <c r="E724" s="147">
        <f>'Input 2 - Inventory'!F669</f>
        <v>0</v>
      </c>
      <c r="F724" s="148" t="str">
        <f>'Input 2 - Inventory'!W669</f>
        <v/>
      </c>
      <c r="G724" s="148">
        <f>'Input 2 - Inventory'!R669</f>
        <v>0</v>
      </c>
      <c r="H724" s="148">
        <f>'Input 2 - Inventory'!AH669</f>
        <v>0</v>
      </c>
      <c r="I724" s="149">
        <f>'Input 2 - Inventory'!L669</f>
        <v>0</v>
      </c>
      <c r="J724" s="150">
        <f>'Input 2 - Inventory'!AB669</f>
        <v>0</v>
      </c>
      <c r="K724" s="147" t="str" cm="1">
        <f t="array" ref="K724">IFERROR(INDEX($C$9:$C$54,MATCH($E724,$A$9:$A$54,0),0),"N/A")</f>
        <v>N/A</v>
      </c>
      <c r="L724" s="151" t="str" cm="1">
        <f t="array" ref="L724">IFERROR(INDEX($D$9:$D$54,MATCH($E724,$A$9:$A$54,0),0),"N/A")</f>
        <v>N/A</v>
      </c>
      <c r="M724" s="152" t="str">
        <f t="shared" si="97"/>
        <v>N/A</v>
      </c>
      <c r="N724" s="153" t="str">
        <f t="shared" si="98"/>
        <v>N/A</v>
      </c>
      <c r="O724" s="147" t="str" cm="1">
        <f t="array" ref="O724">IFERROR(INDEX($E$9:$E$54,MATCH($E724,$A$9:$A$54,0),0),"N/A")</f>
        <v>N/A</v>
      </c>
      <c r="P724" s="151" t="str" cm="1">
        <f t="array" ref="P724">IFERROR(INDEX($F$9:$F$54,MATCH($E724,$A$9:$A$54,0),0),"N/A")</f>
        <v>N/A</v>
      </c>
      <c r="Q724" s="152" t="str">
        <f t="shared" si="99"/>
        <v>N/A</v>
      </c>
      <c r="R724" s="153" t="str">
        <f t="shared" si="100"/>
        <v>N/A</v>
      </c>
      <c r="S724" s="147" t="str" cm="1">
        <f t="array" ref="S724">IFERROR(INDEX($G$9:$G$54,MATCH($E724,$A$9:$A$54,0),0),"N/A")</f>
        <v>N/A</v>
      </c>
      <c r="T724" s="151" t="str" cm="1">
        <f t="array" ref="T724">IFERROR(INDEX($H$9:$H$54,MATCH($E724,$A$9:$A$54,0),0),"N/A")</f>
        <v>N/A</v>
      </c>
      <c r="U724" s="152" t="str">
        <f t="shared" si="93"/>
        <v>N/A</v>
      </c>
      <c r="V724" s="153" t="str">
        <f t="shared" si="94"/>
        <v>N/A</v>
      </c>
      <c r="W724" s="147" t="str" cm="1">
        <f t="array" ref="W724">IFERROR(INDEX($I$9:$I$54,MATCH($E724,$A$9:$A$54,0),0),"N/A")</f>
        <v>N/A</v>
      </c>
      <c r="X724" s="147" t="str" cm="1">
        <f t="array" ref="X724">IFERROR(INDEX($J$9:$J$54,MATCH($E724,$A$9:$A$54,0),0),"N/A")</f>
        <v>N/A</v>
      </c>
      <c r="Y724" s="152" t="str">
        <f t="shared" si="95"/>
        <v>N/A</v>
      </c>
      <c r="Z724" s="153" t="str">
        <f t="shared" si="96"/>
        <v>N/A</v>
      </c>
      <c r="AA724" s="70" t="str">
        <f>IFERROR(VLOOKUP('Input 1 - Schedule 1'!N671,'Input 1 - Schedule 1'!$I$7:$L$1009,4,FALSE),"")</f>
        <v/>
      </c>
      <c r="AB724" s="70"/>
      <c r="AS724" s="84" t="s">
        <v>20</v>
      </c>
    </row>
    <row r="725" spans="1:45" x14ac:dyDescent="0.3">
      <c r="A725" s="93">
        <f t="shared" si="101"/>
        <v>663</v>
      </c>
      <c r="B725" s="145">
        <f>'Input 2 - Inventory'!C670</f>
        <v>0</v>
      </c>
      <c r="C725" s="146">
        <f>'Input 1 - Schedule 1'!G672</f>
        <v>0</v>
      </c>
      <c r="D725" s="146" t="str">
        <f>IF(OR(LEFT(E725,5)= "Asset",LEFT(E725,5)="Other"),"N/A",'Input 1 - Schedule 1'!G672 &amp; " (Ins/Bank)")</f>
        <v>0 (Ins/Bank)</v>
      </c>
      <c r="E725" s="147">
        <f>'Input 2 - Inventory'!F670</f>
        <v>0</v>
      </c>
      <c r="F725" s="148" t="str">
        <f>'Input 2 - Inventory'!W670</f>
        <v/>
      </c>
      <c r="G725" s="148">
        <f>'Input 2 - Inventory'!R670</f>
        <v>0</v>
      </c>
      <c r="H725" s="148">
        <f>'Input 2 - Inventory'!AH670</f>
        <v>0</v>
      </c>
      <c r="I725" s="149">
        <f>'Input 2 - Inventory'!L670</f>
        <v>0</v>
      </c>
      <c r="J725" s="150">
        <f>'Input 2 - Inventory'!AB670</f>
        <v>0</v>
      </c>
      <c r="K725" s="147" t="str" cm="1">
        <f t="array" ref="K725">IFERROR(INDEX($C$9:$C$54,MATCH($E725,$A$9:$A$54,0),0),"N/A")</f>
        <v>N/A</v>
      </c>
      <c r="L725" s="151" t="str" cm="1">
        <f t="array" ref="L725">IFERROR(INDEX($D$9:$D$54,MATCH($E725,$A$9:$A$54,0),0),"N/A")</f>
        <v>N/A</v>
      </c>
      <c r="M725" s="152" t="str">
        <f t="shared" si="97"/>
        <v>N/A</v>
      </c>
      <c r="N725" s="153" t="str">
        <f t="shared" si="98"/>
        <v>N/A</v>
      </c>
      <c r="O725" s="147" t="str" cm="1">
        <f t="array" ref="O725">IFERROR(INDEX($E$9:$E$54,MATCH($E725,$A$9:$A$54,0),0),"N/A")</f>
        <v>N/A</v>
      </c>
      <c r="P725" s="151" t="str" cm="1">
        <f t="array" ref="P725">IFERROR(INDEX($F$9:$F$54,MATCH($E725,$A$9:$A$54,0),0),"N/A")</f>
        <v>N/A</v>
      </c>
      <c r="Q725" s="152" t="str">
        <f t="shared" si="99"/>
        <v>N/A</v>
      </c>
      <c r="R725" s="153" t="str">
        <f t="shared" si="100"/>
        <v>N/A</v>
      </c>
      <c r="S725" s="147" t="str" cm="1">
        <f t="array" ref="S725">IFERROR(INDEX($G$9:$G$54,MATCH($E725,$A$9:$A$54,0),0),"N/A")</f>
        <v>N/A</v>
      </c>
      <c r="T725" s="151" t="str" cm="1">
        <f t="array" ref="T725">IFERROR(INDEX($H$9:$H$54,MATCH($E725,$A$9:$A$54,0),0),"N/A")</f>
        <v>N/A</v>
      </c>
      <c r="U725" s="152" t="str">
        <f t="shared" si="93"/>
        <v>N/A</v>
      </c>
      <c r="V725" s="153" t="str">
        <f t="shared" si="94"/>
        <v>N/A</v>
      </c>
      <c r="W725" s="147" t="str" cm="1">
        <f t="array" ref="W725">IFERROR(INDEX($I$9:$I$54,MATCH($E725,$A$9:$A$54,0),0),"N/A")</f>
        <v>N/A</v>
      </c>
      <c r="X725" s="147" t="str" cm="1">
        <f t="array" ref="X725">IFERROR(INDEX($J$9:$J$54,MATCH($E725,$A$9:$A$54,0),0),"N/A")</f>
        <v>N/A</v>
      </c>
      <c r="Y725" s="152" t="str">
        <f t="shared" si="95"/>
        <v>N/A</v>
      </c>
      <c r="Z725" s="153" t="str">
        <f t="shared" si="96"/>
        <v>N/A</v>
      </c>
      <c r="AA725" s="70" t="str">
        <f>IFERROR(VLOOKUP('Input 1 - Schedule 1'!N672,'Input 1 - Schedule 1'!$I$7:$L$1009,4,FALSE),"")</f>
        <v/>
      </c>
      <c r="AB725" s="70"/>
      <c r="AS725" s="84" t="s">
        <v>20</v>
      </c>
    </row>
    <row r="726" spans="1:45" x14ac:dyDescent="0.3">
      <c r="A726" s="93">
        <f t="shared" si="101"/>
        <v>664</v>
      </c>
      <c r="B726" s="145">
        <f>'Input 2 - Inventory'!C671</f>
        <v>0</v>
      </c>
      <c r="C726" s="146">
        <f>'Input 1 - Schedule 1'!G673</f>
        <v>0</v>
      </c>
      <c r="D726" s="146" t="str">
        <f>IF(OR(LEFT(E726,5)= "Asset",LEFT(E726,5)="Other"),"N/A",'Input 1 - Schedule 1'!G673 &amp; " (Ins/Bank)")</f>
        <v>0 (Ins/Bank)</v>
      </c>
      <c r="E726" s="147">
        <f>'Input 2 - Inventory'!F671</f>
        <v>0</v>
      </c>
      <c r="F726" s="148" t="str">
        <f>'Input 2 - Inventory'!W671</f>
        <v/>
      </c>
      <c r="G726" s="148">
        <f>'Input 2 - Inventory'!R671</f>
        <v>0</v>
      </c>
      <c r="H726" s="148">
        <f>'Input 2 - Inventory'!AH671</f>
        <v>0</v>
      </c>
      <c r="I726" s="149">
        <f>'Input 2 - Inventory'!L671</f>
        <v>0</v>
      </c>
      <c r="J726" s="150">
        <f>'Input 2 - Inventory'!AB671</f>
        <v>0</v>
      </c>
      <c r="K726" s="147" t="str" cm="1">
        <f t="array" ref="K726">IFERROR(INDEX($C$9:$C$54,MATCH($E726,$A$9:$A$54,0),0),"N/A")</f>
        <v>N/A</v>
      </c>
      <c r="L726" s="151" t="str" cm="1">
        <f t="array" ref="L726">IFERROR(INDEX($D$9:$D$54,MATCH($E726,$A$9:$A$54,0),0),"N/A")</f>
        <v>N/A</v>
      </c>
      <c r="M726" s="152" t="str">
        <f t="shared" si="97"/>
        <v>N/A</v>
      </c>
      <c r="N726" s="153" t="str">
        <f t="shared" si="98"/>
        <v>N/A</v>
      </c>
      <c r="O726" s="147" t="str" cm="1">
        <f t="array" ref="O726">IFERROR(INDEX($E$9:$E$54,MATCH($E726,$A$9:$A$54,0),0),"N/A")</f>
        <v>N/A</v>
      </c>
      <c r="P726" s="151" t="str" cm="1">
        <f t="array" ref="P726">IFERROR(INDEX($F$9:$F$54,MATCH($E726,$A$9:$A$54,0),0),"N/A")</f>
        <v>N/A</v>
      </c>
      <c r="Q726" s="152" t="str">
        <f t="shared" si="99"/>
        <v>N/A</v>
      </c>
      <c r="R726" s="153" t="str">
        <f t="shared" si="100"/>
        <v>N/A</v>
      </c>
      <c r="S726" s="147" t="str" cm="1">
        <f t="array" ref="S726">IFERROR(INDEX($G$9:$G$54,MATCH($E726,$A$9:$A$54,0),0),"N/A")</f>
        <v>N/A</v>
      </c>
      <c r="T726" s="151" t="str" cm="1">
        <f t="array" ref="T726">IFERROR(INDEX($H$9:$H$54,MATCH($E726,$A$9:$A$54,0),0),"N/A")</f>
        <v>N/A</v>
      </c>
      <c r="U726" s="152" t="str">
        <f t="shared" si="93"/>
        <v>N/A</v>
      </c>
      <c r="V726" s="153" t="str">
        <f t="shared" si="94"/>
        <v>N/A</v>
      </c>
      <c r="W726" s="147" t="str" cm="1">
        <f t="array" ref="W726">IFERROR(INDEX($I$9:$I$54,MATCH($E726,$A$9:$A$54,0),0),"N/A")</f>
        <v>N/A</v>
      </c>
      <c r="X726" s="147" t="str" cm="1">
        <f t="array" ref="X726">IFERROR(INDEX($J$9:$J$54,MATCH($E726,$A$9:$A$54,0),0),"N/A")</f>
        <v>N/A</v>
      </c>
      <c r="Y726" s="152" t="str">
        <f t="shared" si="95"/>
        <v>N/A</v>
      </c>
      <c r="Z726" s="153" t="str">
        <f t="shared" si="96"/>
        <v>N/A</v>
      </c>
      <c r="AA726" s="70" t="str">
        <f>IFERROR(VLOOKUP('Input 1 - Schedule 1'!N673,'Input 1 - Schedule 1'!$I$7:$L$1009,4,FALSE),"")</f>
        <v/>
      </c>
      <c r="AB726" s="70"/>
      <c r="AS726" s="84" t="s">
        <v>20</v>
      </c>
    </row>
    <row r="727" spans="1:45" x14ac:dyDescent="0.3">
      <c r="A727" s="93">
        <f t="shared" si="101"/>
        <v>665</v>
      </c>
      <c r="B727" s="145">
        <f>'Input 2 - Inventory'!C672</f>
        <v>0</v>
      </c>
      <c r="C727" s="146">
        <f>'Input 1 - Schedule 1'!G674</f>
        <v>0</v>
      </c>
      <c r="D727" s="146" t="str">
        <f>IF(OR(LEFT(E727,5)= "Asset",LEFT(E727,5)="Other"),"N/A",'Input 1 - Schedule 1'!G674 &amp; " (Ins/Bank)")</f>
        <v>0 (Ins/Bank)</v>
      </c>
      <c r="E727" s="147">
        <f>'Input 2 - Inventory'!F672</f>
        <v>0</v>
      </c>
      <c r="F727" s="148" t="str">
        <f>'Input 2 - Inventory'!W672</f>
        <v/>
      </c>
      <c r="G727" s="148">
        <f>'Input 2 - Inventory'!R672</f>
        <v>0</v>
      </c>
      <c r="H727" s="148">
        <f>'Input 2 - Inventory'!AH672</f>
        <v>0</v>
      </c>
      <c r="I727" s="149">
        <f>'Input 2 - Inventory'!L672</f>
        <v>0</v>
      </c>
      <c r="J727" s="150">
        <f>'Input 2 - Inventory'!AB672</f>
        <v>0</v>
      </c>
      <c r="K727" s="147" t="str" cm="1">
        <f t="array" ref="K727">IFERROR(INDEX($C$9:$C$54,MATCH($E727,$A$9:$A$54,0),0),"N/A")</f>
        <v>N/A</v>
      </c>
      <c r="L727" s="151" t="str" cm="1">
        <f t="array" ref="L727">IFERROR(INDEX($D$9:$D$54,MATCH($E727,$A$9:$A$54,0),0),"N/A")</f>
        <v>N/A</v>
      </c>
      <c r="M727" s="152" t="str">
        <f t="shared" si="97"/>
        <v>N/A</v>
      </c>
      <c r="N727" s="153" t="str">
        <f t="shared" si="98"/>
        <v>N/A</v>
      </c>
      <c r="O727" s="147" t="str" cm="1">
        <f t="array" ref="O727">IFERROR(INDEX($E$9:$E$54,MATCH($E727,$A$9:$A$54,0),0),"N/A")</f>
        <v>N/A</v>
      </c>
      <c r="P727" s="151" t="str" cm="1">
        <f t="array" ref="P727">IFERROR(INDEX($F$9:$F$54,MATCH($E727,$A$9:$A$54,0),0),"N/A")</f>
        <v>N/A</v>
      </c>
      <c r="Q727" s="152" t="str">
        <f t="shared" si="99"/>
        <v>N/A</v>
      </c>
      <c r="R727" s="153" t="str">
        <f t="shared" si="100"/>
        <v>N/A</v>
      </c>
      <c r="S727" s="147" t="str" cm="1">
        <f t="array" ref="S727">IFERROR(INDEX($G$9:$G$54,MATCH($E727,$A$9:$A$54,0),0),"N/A")</f>
        <v>N/A</v>
      </c>
      <c r="T727" s="151" t="str" cm="1">
        <f t="array" ref="T727">IFERROR(INDEX($H$9:$H$54,MATCH($E727,$A$9:$A$54,0),0),"N/A")</f>
        <v>N/A</v>
      </c>
      <c r="U727" s="152" t="str">
        <f t="shared" si="93"/>
        <v>N/A</v>
      </c>
      <c r="V727" s="153" t="str">
        <f t="shared" si="94"/>
        <v>N/A</v>
      </c>
      <c r="W727" s="147" t="str" cm="1">
        <f t="array" ref="W727">IFERROR(INDEX($I$9:$I$54,MATCH($E727,$A$9:$A$54,0),0),"N/A")</f>
        <v>N/A</v>
      </c>
      <c r="X727" s="147" t="str" cm="1">
        <f t="array" ref="X727">IFERROR(INDEX($J$9:$J$54,MATCH($E727,$A$9:$A$54,0),0),"N/A")</f>
        <v>N/A</v>
      </c>
      <c r="Y727" s="152" t="str">
        <f t="shared" si="95"/>
        <v>N/A</v>
      </c>
      <c r="Z727" s="153" t="str">
        <f t="shared" si="96"/>
        <v>N/A</v>
      </c>
      <c r="AA727" s="70" t="str">
        <f>IFERROR(VLOOKUP('Input 1 - Schedule 1'!N674,'Input 1 - Schedule 1'!$I$7:$L$1009,4,FALSE),"")</f>
        <v/>
      </c>
      <c r="AB727" s="70"/>
      <c r="AS727" s="84" t="s">
        <v>20</v>
      </c>
    </row>
    <row r="728" spans="1:45" x14ac:dyDescent="0.3">
      <c r="A728" s="93">
        <f t="shared" si="101"/>
        <v>666</v>
      </c>
      <c r="B728" s="145">
        <f>'Input 2 - Inventory'!C673</f>
        <v>0</v>
      </c>
      <c r="C728" s="146">
        <f>'Input 1 - Schedule 1'!G675</f>
        <v>0</v>
      </c>
      <c r="D728" s="146" t="str">
        <f>IF(OR(LEFT(E728,5)= "Asset",LEFT(E728,5)="Other"),"N/A",'Input 1 - Schedule 1'!G675 &amp; " (Ins/Bank)")</f>
        <v>0 (Ins/Bank)</v>
      </c>
      <c r="E728" s="147">
        <f>'Input 2 - Inventory'!F673</f>
        <v>0</v>
      </c>
      <c r="F728" s="148" t="str">
        <f>'Input 2 - Inventory'!W673</f>
        <v/>
      </c>
      <c r="G728" s="148">
        <f>'Input 2 - Inventory'!R673</f>
        <v>0</v>
      </c>
      <c r="H728" s="148">
        <f>'Input 2 - Inventory'!AH673</f>
        <v>0</v>
      </c>
      <c r="I728" s="149">
        <f>'Input 2 - Inventory'!L673</f>
        <v>0</v>
      </c>
      <c r="J728" s="150">
        <f>'Input 2 - Inventory'!AB673</f>
        <v>0</v>
      </c>
      <c r="K728" s="147" t="str" cm="1">
        <f t="array" ref="K728">IFERROR(INDEX($C$9:$C$54,MATCH($E728,$A$9:$A$54,0),0),"N/A")</f>
        <v>N/A</v>
      </c>
      <c r="L728" s="151" t="str" cm="1">
        <f t="array" ref="L728">IFERROR(INDEX($D$9:$D$54,MATCH($E728,$A$9:$A$54,0),0),"N/A")</f>
        <v>N/A</v>
      </c>
      <c r="M728" s="152" t="str">
        <f t="shared" si="97"/>
        <v>N/A</v>
      </c>
      <c r="N728" s="153" t="str">
        <f t="shared" si="98"/>
        <v>N/A</v>
      </c>
      <c r="O728" s="147" t="str" cm="1">
        <f t="array" ref="O728">IFERROR(INDEX($E$9:$E$54,MATCH($E728,$A$9:$A$54,0),0),"N/A")</f>
        <v>N/A</v>
      </c>
      <c r="P728" s="151" t="str" cm="1">
        <f t="array" ref="P728">IFERROR(INDEX($F$9:$F$54,MATCH($E728,$A$9:$A$54,0),0),"N/A")</f>
        <v>N/A</v>
      </c>
      <c r="Q728" s="152" t="str">
        <f t="shared" si="99"/>
        <v>N/A</v>
      </c>
      <c r="R728" s="153" t="str">
        <f t="shared" si="100"/>
        <v>N/A</v>
      </c>
      <c r="S728" s="147" t="str" cm="1">
        <f t="array" ref="S728">IFERROR(INDEX($G$9:$G$54,MATCH($E728,$A$9:$A$54,0),0),"N/A")</f>
        <v>N/A</v>
      </c>
      <c r="T728" s="151" t="str" cm="1">
        <f t="array" ref="T728">IFERROR(INDEX($H$9:$H$54,MATCH($E728,$A$9:$A$54,0),0),"N/A")</f>
        <v>N/A</v>
      </c>
      <c r="U728" s="152" t="str">
        <f t="shared" si="93"/>
        <v>N/A</v>
      </c>
      <c r="V728" s="153" t="str">
        <f t="shared" si="94"/>
        <v>N/A</v>
      </c>
      <c r="W728" s="147" t="str" cm="1">
        <f t="array" ref="W728">IFERROR(INDEX($I$9:$I$54,MATCH($E728,$A$9:$A$54,0),0),"N/A")</f>
        <v>N/A</v>
      </c>
      <c r="X728" s="147" t="str" cm="1">
        <f t="array" ref="X728">IFERROR(INDEX($J$9:$J$54,MATCH($E728,$A$9:$A$54,0),0),"N/A")</f>
        <v>N/A</v>
      </c>
      <c r="Y728" s="152" t="str">
        <f t="shared" si="95"/>
        <v>N/A</v>
      </c>
      <c r="Z728" s="153" t="str">
        <f t="shared" si="96"/>
        <v>N/A</v>
      </c>
      <c r="AA728" s="70" t="str">
        <f>IFERROR(VLOOKUP('Input 1 - Schedule 1'!N675,'Input 1 - Schedule 1'!$I$7:$L$1009,4,FALSE),"")</f>
        <v/>
      </c>
      <c r="AB728" s="70"/>
      <c r="AS728" s="84" t="s">
        <v>20</v>
      </c>
    </row>
    <row r="729" spans="1:45" x14ac:dyDescent="0.3">
      <c r="A729" s="93">
        <f t="shared" si="101"/>
        <v>667</v>
      </c>
      <c r="B729" s="145">
        <f>'Input 2 - Inventory'!C674</f>
        <v>0</v>
      </c>
      <c r="C729" s="146">
        <f>'Input 1 - Schedule 1'!G676</f>
        <v>0</v>
      </c>
      <c r="D729" s="146" t="str">
        <f>IF(OR(LEFT(E729,5)= "Asset",LEFT(E729,5)="Other"),"N/A",'Input 1 - Schedule 1'!G676 &amp; " (Ins/Bank)")</f>
        <v>0 (Ins/Bank)</v>
      </c>
      <c r="E729" s="147">
        <f>'Input 2 - Inventory'!F674</f>
        <v>0</v>
      </c>
      <c r="F729" s="148" t="str">
        <f>'Input 2 - Inventory'!W674</f>
        <v/>
      </c>
      <c r="G729" s="148">
        <f>'Input 2 - Inventory'!R674</f>
        <v>0</v>
      </c>
      <c r="H729" s="148">
        <f>'Input 2 - Inventory'!AH674</f>
        <v>0</v>
      </c>
      <c r="I729" s="149">
        <f>'Input 2 - Inventory'!L674</f>
        <v>0</v>
      </c>
      <c r="J729" s="150">
        <f>'Input 2 - Inventory'!AB674</f>
        <v>0</v>
      </c>
      <c r="K729" s="147" t="str" cm="1">
        <f t="array" ref="K729">IFERROR(INDEX($C$9:$C$54,MATCH($E729,$A$9:$A$54,0),0),"N/A")</f>
        <v>N/A</v>
      </c>
      <c r="L729" s="151" t="str" cm="1">
        <f t="array" ref="L729">IFERROR(INDEX($D$9:$D$54,MATCH($E729,$A$9:$A$54,0),0),"N/A")</f>
        <v>N/A</v>
      </c>
      <c r="M729" s="152" t="str">
        <f t="shared" si="97"/>
        <v>N/A</v>
      </c>
      <c r="N729" s="153" t="str">
        <f t="shared" si="98"/>
        <v>N/A</v>
      </c>
      <c r="O729" s="147" t="str" cm="1">
        <f t="array" ref="O729">IFERROR(INDEX($E$9:$E$54,MATCH($E729,$A$9:$A$54,0),0),"N/A")</f>
        <v>N/A</v>
      </c>
      <c r="P729" s="151" t="str" cm="1">
        <f t="array" ref="P729">IFERROR(INDEX($F$9:$F$54,MATCH($E729,$A$9:$A$54,0),0),"N/A")</f>
        <v>N/A</v>
      </c>
      <c r="Q729" s="152" t="str">
        <f t="shared" si="99"/>
        <v>N/A</v>
      </c>
      <c r="R729" s="153" t="str">
        <f t="shared" si="100"/>
        <v>N/A</v>
      </c>
      <c r="S729" s="147" t="str" cm="1">
        <f t="array" ref="S729">IFERROR(INDEX($G$9:$G$54,MATCH($E729,$A$9:$A$54,0),0),"N/A")</f>
        <v>N/A</v>
      </c>
      <c r="T729" s="151" t="str" cm="1">
        <f t="array" ref="T729">IFERROR(INDEX($H$9:$H$54,MATCH($E729,$A$9:$A$54,0),0),"N/A")</f>
        <v>N/A</v>
      </c>
      <c r="U729" s="152" t="str">
        <f t="shared" si="93"/>
        <v>N/A</v>
      </c>
      <c r="V729" s="153" t="str">
        <f t="shared" si="94"/>
        <v>N/A</v>
      </c>
      <c r="W729" s="147" t="str" cm="1">
        <f t="array" ref="W729">IFERROR(INDEX($I$9:$I$54,MATCH($E729,$A$9:$A$54,0),0),"N/A")</f>
        <v>N/A</v>
      </c>
      <c r="X729" s="147" t="str" cm="1">
        <f t="array" ref="X729">IFERROR(INDEX($J$9:$J$54,MATCH($E729,$A$9:$A$54,0),0),"N/A")</f>
        <v>N/A</v>
      </c>
      <c r="Y729" s="152" t="str">
        <f t="shared" si="95"/>
        <v>N/A</v>
      </c>
      <c r="Z729" s="153" t="str">
        <f t="shared" si="96"/>
        <v>N/A</v>
      </c>
      <c r="AA729" s="70" t="str">
        <f>IFERROR(VLOOKUP('Input 1 - Schedule 1'!N676,'Input 1 - Schedule 1'!$I$7:$L$1009,4,FALSE),"")</f>
        <v/>
      </c>
      <c r="AB729" s="70"/>
      <c r="AS729" s="84" t="s">
        <v>20</v>
      </c>
    </row>
    <row r="730" spans="1:45" x14ac:dyDescent="0.3">
      <c r="A730" s="93">
        <f t="shared" si="101"/>
        <v>668</v>
      </c>
      <c r="B730" s="145">
        <f>'Input 2 - Inventory'!C675</f>
        <v>0</v>
      </c>
      <c r="C730" s="146">
        <f>'Input 1 - Schedule 1'!G677</f>
        <v>0</v>
      </c>
      <c r="D730" s="146" t="str">
        <f>IF(OR(LEFT(E730,5)= "Asset",LEFT(E730,5)="Other"),"N/A",'Input 1 - Schedule 1'!G677 &amp; " (Ins/Bank)")</f>
        <v>0 (Ins/Bank)</v>
      </c>
      <c r="E730" s="147">
        <f>'Input 2 - Inventory'!F675</f>
        <v>0</v>
      </c>
      <c r="F730" s="148" t="str">
        <f>'Input 2 - Inventory'!W675</f>
        <v/>
      </c>
      <c r="G730" s="148">
        <f>'Input 2 - Inventory'!R675</f>
        <v>0</v>
      </c>
      <c r="H730" s="148">
        <f>'Input 2 - Inventory'!AH675</f>
        <v>0</v>
      </c>
      <c r="I730" s="149">
        <f>'Input 2 - Inventory'!L675</f>
        <v>0</v>
      </c>
      <c r="J730" s="150">
        <f>'Input 2 - Inventory'!AB675</f>
        <v>0</v>
      </c>
      <c r="K730" s="147" t="str" cm="1">
        <f t="array" ref="K730">IFERROR(INDEX($C$9:$C$54,MATCH($E730,$A$9:$A$54,0),0),"N/A")</f>
        <v>N/A</v>
      </c>
      <c r="L730" s="151" t="str" cm="1">
        <f t="array" ref="L730">IFERROR(INDEX($D$9:$D$54,MATCH($E730,$A$9:$A$54,0),0),"N/A")</f>
        <v>N/A</v>
      </c>
      <c r="M730" s="152" t="str">
        <f t="shared" si="97"/>
        <v>N/A</v>
      </c>
      <c r="N730" s="153" t="str">
        <f t="shared" si="98"/>
        <v>N/A</v>
      </c>
      <c r="O730" s="147" t="str" cm="1">
        <f t="array" ref="O730">IFERROR(INDEX($E$9:$E$54,MATCH($E730,$A$9:$A$54,0),0),"N/A")</f>
        <v>N/A</v>
      </c>
      <c r="P730" s="151" t="str" cm="1">
        <f t="array" ref="P730">IFERROR(INDEX($F$9:$F$54,MATCH($E730,$A$9:$A$54,0),0),"N/A")</f>
        <v>N/A</v>
      </c>
      <c r="Q730" s="152" t="str">
        <f t="shared" si="99"/>
        <v>N/A</v>
      </c>
      <c r="R730" s="153" t="str">
        <f t="shared" si="100"/>
        <v>N/A</v>
      </c>
      <c r="S730" s="147" t="str" cm="1">
        <f t="array" ref="S730">IFERROR(INDEX($G$9:$G$54,MATCH($E730,$A$9:$A$54,0),0),"N/A")</f>
        <v>N/A</v>
      </c>
      <c r="T730" s="151" t="str" cm="1">
        <f t="array" ref="T730">IFERROR(INDEX($H$9:$H$54,MATCH($E730,$A$9:$A$54,0),0),"N/A")</f>
        <v>N/A</v>
      </c>
      <c r="U730" s="152" t="str">
        <f t="shared" si="93"/>
        <v>N/A</v>
      </c>
      <c r="V730" s="153" t="str">
        <f t="shared" si="94"/>
        <v>N/A</v>
      </c>
      <c r="W730" s="147" t="str" cm="1">
        <f t="array" ref="W730">IFERROR(INDEX($I$9:$I$54,MATCH($E730,$A$9:$A$54,0),0),"N/A")</f>
        <v>N/A</v>
      </c>
      <c r="X730" s="147" t="str" cm="1">
        <f t="array" ref="X730">IFERROR(INDEX($J$9:$J$54,MATCH($E730,$A$9:$A$54,0),0),"N/A")</f>
        <v>N/A</v>
      </c>
      <c r="Y730" s="152" t="str">
        <f t="shared" si="95"/>
        <v>N/A</v>
      </c>
      <c r="Z730" s="153" t="str">
        <f t="shared" si="96"/>
        <v>N/A</v>
      </c>
      <c r="AA730" s="70" t="str">
        <f>IFERROR(VLOOKUP('Input 1 - Schedule 1'!N677,'Input 1 - Schedule 1'!$I$7:$L$1009,4,FALSE),"")</f>
        <v/>
      </c>
      <c r="AB730" s="70"/>
      <c r="AS730" s="84" t="s">
        <v>20</v>
      </c>
    </row>
    <row r="731" spans="1:45" x14ac:dyDescent="0.3">
      <c r="A731" s="93">
        <f t="shared" si="101"/>
        <v>669</v>
      </c>
      <c r="B731" s="145">
        <f>'Input 2 - Inventory'!C676</f>
        <v>0</v>
      </c>
      <c r="C731" s="146">
        <f>'Input 1 - Schedule 1'!G678</f>
        <v>0</v>
      </c>
      <c r="D731" s="146" t="str">
        <f>IF(OR(LEFT(E731,5)= "Asset",LEFT(E731,5)="Other"),"N/A",'Input 1 - Schedule 1'!G678 &amp; " (Ins/Bank)")</f>
        <v>0 (Ins/Bank)</v>
      </c>
      <c r="E731" s="147">
        <f>'Input 2 - Inventory'!F676</f>
        <v>0</v>
      </c>
      <c r="F731" s="148" t="str">
        <f>'Input 2 - Inventory'!W676</f>
        <v/>
      </c>
      <c r="G731" s="148">
        <f>'Input 2 - Inventory'!R676</f>
        <v>0</v>
      </c>
      <c r="H731" s="148">
        <f>'Input 2 - Inventory'!AH676</f>
        <v>0</v>
      </c>
      <c r="I731" s="149">
        <f>'Input 2 - Inventory'!L676</f>
        <v>0</v>
      </c>
      <c r="J731" s="150">
        <f>'Input 2 - Inventory'!AB676</f>
        <v>0</v>
      </c>
      <c r="K731" s="147" t="str" cm="1">
        <f t="array" ref="K731">IFERROR(INDEX($C$9:$C$54,MATCH($E731,$A$9:$A$54,0),0),"N/A")</f>
        <v>N/A</v>
      </c>
      <c r="L731" s="151" t="str" cm="1">
        <f t="array" ref="L731">IFERROR(INDEX($D$9:$D$54,MATCH($E731,$A$9:$A$54,0),0),"N/A")</f>
        <v>N/A</v>
      </c>
      <c r="M731" s="152" t="str">
        <f t="shared" si="97"/>
        <v>N/A</v>
      </c>
      <c r="N731" s="153" t="str">
        <f t="shared" si="98"/>
        <v>N/A</v>
      </c>
      <c r="O731" s="147" t="str" cm="1">
        <f t="array" ref="O731">IFERROR(INDEX($E$9:$E$54,MATCH($E731,$A$9:$A$54,0),0),"N/A")</f>
        <v>N/A</v>
      </c>
      <c r="P731" s="151" t="str" cm="1">
        <f t="array" ref="P731">IFERROR(INDEX($F$9:$F$54,MATCH($E731,$A$9:$A$54,0),0),"N/A")</f>
        <v>N/A</v>
      </c>
      <c r="Q731" s="152" t="str">
        <f t="shared" si="99"/>
        <v>N/A</v>
      </c>
      <c r="R731" s="153" t="str">
        <f t="shared" si="100"/>
        <v>N/A</v>
      </c>
      <c r="S731" s="147" t="str" cm="1">
        <f t="array" ref="S731">IFERROR(INDEX($G$9:$G$54,MATCH($E731,$A$9:$A$54,0),0),"N/A")</f>
        <v>N/A</v>
      </c>
      <c r="T731" s="151" t="str" cm="1">
        <f t="array" ref="T731">IFERROR(INDEX($H$9:$H$54,MATCH($E731,$A$9:$A$54,0),0),"N/A")</f>
        <v>N/A</v>
      </c>
      <c r="U731" s="152" t="str">
        <f t="shared" si="93"/>
        <v>N/A</v>
      </c>
      <c r="V731" s="153" t="str">
        <f t="shared" si="94"/>
        <v>N/A</v>
      </c>
      <c r="W731" s="147" t="str" cm="1">
        <f t="array" ref="W731">IFERROR(INDEX($I$9:$I$54,MATCH($E731,$A$9:$A$54,0),0),"N/A")</f>
        <v>N/A</v>
      </c>
      <c r="X731" s="147" t="str" cm="1">
        <f t="array" ref="X731">IFERROR(INDEX($J$9:$J$54,MATCH($E731,$A$9:$A$54,0),0),"N/A")</f>
        <v>N/A</v>
      </c>
      <c r="Y731" s="152" t="str">
        <f t="shared" si="95"/>
        <v>N/A</v>
      </c>
      <c r="Z731" s="153" t="str">
        <f t="shared" si="96"/>
        <v>N/A</v>
      </c>
      <c r="AA731" s="70" t="str">
        <f>IFERROR(VLOOKUP('Input 1 - Schedule 1'!N678,'Input 1 - Schedule 1'!$I$7:$L$1009,4,FALSE),"")</f>
        <v/>
      </c>
      <c r="AB731" s="70"/>
      <c r="AS731" s="84" t="s">
        <v>20</v>
      </c>
    </row>
    <row r="732" spans="1:45" x14ac:dyDescent="0.3">
      <c r="A732" s="93">
        <f t="shared" si="101"/>
        <v>670</v>
      </c>
      <c r="B732" s="145">
        <f>'Input 2 - Inventory'!C677</f>
        <v>0</v>
      </c>
      <c r="C732" s="146">
        <f>'Input 1 - Schedule 1'!G679</f>
        <v>0</v>
      </c>
      <c r="D732" s="146" t="str">
        <f>IF(OR(LEFT(E732,5)= "Asset",LEFT(E732,5)="Other"),"N/A",'Input 1 - Schedule 1'!G679 &amp; " (Ins/Bank)")</f>
        <v>0 (Ins/Bank)</v>
      </c>
      <c r="E732" s="147">
        <f>'Input 2 - Inventory'!F677</f>
        <v>0</v>
      </c>
      <c r="F732" s="148" t="str">
        <f>'Input 2 - Inventory'!W677</f>
        <v/>
      </c>
      <c r="G732" s="148">
        <f>'Input 2 - Inventory'!R677</f>
        <v>0</v>
      </c>
      <c r="H732" s="148">
        <f>'Input 2 - Inventory'!AH677</f>
        <v>0</v>
      </c>
      <c r="I732" s="149">
        <f>'Input 2 - Inventory'!L677</f>
        <v>0</v>
      </c>
      <c r="J732" s="150">
        <f>'Input 2 - Inventory'!AB677</f>
        <v>0</v>
      </c>
      <c r="K732" s="147" t="str" cm="1">
        <f t="array" ref="K732">IFERROR(INDEX($C$9:$C$54,MATCH($E732,$A$9:$A$54,0),0),"N/A")</f>
        <v>N/A</v>
      </c>
      <c r="L732" s="151" t="str" cm="1">
        <f t="array" ref="L732">IFERROR(INDEX($D$9:$D$54,MATCH($E732,$A$9:$A$54,0),0),"N/A")</f>
        <v>N/A</v>
      </c>
      <c r="M732" s="152" t="str">
        <f t="shared" si="97"/>
        <v>N/A</v>
      </c>
      <c r="N732" s="153" t="str">
        <f t="shared" si="98"/>
        <v>N/A</v>
      </c>
      <c r="O732" s="147" t="str" cm="1">
        <f t="array" ref="O732">IFERROR(INDEX($E$9:$E$54,MATCH($E732,$A$9:$A$54,0),0),"N/A")</f>
        <v>N/A</v>
      </c>
      <c r="P732" s="151" t="str" cm="1">
        <f t="array" ref="P732">IFERROR(INDEX($F$9:$F$54,MATCH($E732,$A$9:$A$54,0),0),"N/A")</f>
        <v>N/A</v>
      </c>
      <c r="Q732" s="152" t="str">
        <f t="shared" si="99"/>
        <v>N/A</v>
      </c>
      <c r="R732" s="153" t="str">
        <f t="shared" si="100"/>
        <v>N/A</v>
      </c>
      <c r="S732" s="147" t="str" cm="1">
        <f t="array" ref="S732">IFERROR(INDEX($G$9:$G$54,MATCH($E732,$A$9:$A$54,0),0),"N/A")</f>
        <v>N/A</v>
      </c>
      <c r="T732" s="151" t="str" cm="1">
        <f t="array" ref="T732">IFERROR(INDEX($H$9:$H$54,MATCH($E732,$A$9:$A$54,0),0),"N/A")</f>
        <v>N/A</v>
      </c>
      <c r="U732" s="152" t="str">
        <f t="shared" si="93"/>
        <v>N/A</v>
      </c>
      <c r="V732" s="153" t="str">
        <f t="shared" si="94"/>
        <v>N/A</v>
      </c>
      <c r="W732" s="147" t="str" cm="1">
        <f t="array" ref="W732">IFERROR(INDEX($I$9:$I$54,MATCH($E732,$A$9:$A$54,0),0),"N/A")</f>
        <v>N/A</v>
      </c>
      <c r="X732" s="147" t="str" cm="1">
        <f t="array" ref="X732">IFERROR(INDEX($J$9:$J$54,MATCH($E732,$A$9:$A$54,0),0),"N/A")</f>
        <v>N/A</v>
      </c>
      <c r="Y732" s="152" t="str">
        <f t="shared" si="95"/>
        <v>N/A</v>
      </c>
      <c r="Z732" s="153" t="str">
        <f t="shared" si="96"/>
        <v>N/A</v>
      </c>
      <c r="AA732" s="70" t="str">
        <f>IFERROR(VLOOKUP('Input 1 - Schedule 1'!N679,'Input 1 - Schedule 1'!$I$7:$L$1009,4,FALSE),"")</f>
        <v/>
      </c>
      <c r="AB732" s="70"/>
      <c r="AS732" s="84" t="s">
        <v>20</v>
      </c>
    </row>
    <row r="733" spans="1:45" x14ac:dyDescent="0.3">
      <c r="A733" s="93">
        <f t="shared" si="101"/>
        <v>671</v>
      </c>
      <c r="B733" s="145">
        <f>'Input 2 - Inventory'!C678</f>
        <v>0</v>
      </c>
      <c r="C733" s="146">
        <f>'Input 1 - Schedule 1'!G680</f>
        <v>0</v>
      </c>
      <c r="D733" s="146" t="str">
        <f>IF(OR(LEFT(E733,5)= "Asset",LEFT(E733,5)="Other"),"N/A",'Input 1 - Schedule 1'!G680 &amp; " (Ins/Bank)")</f>
        <v>0 (Ins/Bank)</v>
      </c>
      <c r="E733" s="147">
        <f>'Input 2 - Inventory'!F678</f>
        <v>0</v>
      </c>
      <c r="F733" s="148" t="str">
        <f>'Input 2 - Inventory'!W678</f>
        <v/>
      </c>
      <c r="G733" s="148">
        <f>'Input 2 - Inventory'!R678</f>
        <v>0</v>
      </c>
      <c r="H733" s="148">
        <f>'Input 2 - Inventory'!AH678</f>
        <v>0</v>
      </c>
      <c r="I733" s="149">
        <f>'Input 2 - Inventory'!L678</f>
        <v>0</v>
      </c>
      <c r="J733" s="150">
        <f>'Input 2 - Inventory'!AB678</f>
        <v>0</v>
      </c>
      <c r="K733" s="147" t="str" cm="1">
        <f t="array" ref="K733">IFERROR(INDEX($C$9:$C$54,MATCH($E733,$A$9:$A$54,0),0),"N/A")</f>
        <v>N/A</v>
      </c>
      <c r="L733" s="151" t="str" cm="1">
        <f t="array" ref="L733">IFERROR(INDEX($D$9:$D$54,MATCH($E733,$A$9:$A$54,0),0),"N/A")</f>
        <v>N/A</v>
      </c>
      <c r="M733" s="152" t="str">
        <f t="shared" si="97"/>
        <v>N/A</v>
      </c>
      <c r="N733" s="153" t="str">
        <f t="shared" si="98"/>
        <v>N/A</v>
      </c>
      <c r="O733" s="147" t="str" cm="1">
        <f t="array" ref="O733">IFERROR(INDEX($E$9:$E$54,MATCH($E733,$A$9:$A$54,0),0),"N/A")</f>
        <v>N/A</v>
      </c>
      <c r="P733" s="151" t="str" cm="1">
        <f t="array" ref="P733">IFERROR(INDEX($F$9:$F$54,MATCH($E733,$A$9:$A$54,0),0),"N/A")</f>
        <v>N/A</v>
      </c>
      <c r="Q733" s="152" t="str">
        <f t="shared" si="99"/>
        <v>N/A</v>
      </c>
      <c r="R733" s="153" t="str">
        <f t="shared" si="100"/>
        <v>N/A</v>
      </c>
      <c r="S733" s="147" t="str" cm="1">
        <f t="array" ref="S733">IFERROR(INDEX($G$9:$G$54,MATCH($E733,$A$9:$A$54,0),0),"N/A")</f>
        <v>N/A</v>
      </c>
      <c r="T733" s="151" t="str" cm="1">
        <f t="array" ref="T733">IFERROR(INDEX($H$9:$H$54,MATCH($E733,$A$9:$A$54,0),0),"N/A")</f>
        <v>N/A</v>
      </c>
      <c r="U733" s="152" t="str">
        <f t="shared" si="93"/>
        <v>N/A</v>
      </c>
      <c r="V733" s="153" t="str">
        <f t="shared" si="94"/>
        <v>N/A</v>
      </c>
      <c r="W733" s="147" t="str" cm="1">
        <f t="array" ref="W733">IFERROR(INDEX($I$9:$I$54,MATCH($E733,$A$9:$A$54,0),0),"N/A")</f>
        <v>N/A</v>
      </c>
      <c r="X733" s="147" t="str" cm="1">
        <f t="array" ref="X733">IFERROR(INDEX($J$9:$J$54,MATCH($E733,$A$9:$A$54,0),0),"N/A")</f>
        <v>N/A</v>
      </c>
      <c r="Y733" s="152" t="str">
        <f t="shared" si="95"/>
        <v>N/A</v>
      </c>
      <c r="Z733" s="153" t="str">
        <f t="shared" si="96"/>
        <v>N/A</v>
      </c>
      <c r="AA733" s="70" t="str">
        <f>IFERROR(VLOOKUP('Input 1 - Schedule 1'!N680,'Input 1 - Schedule 1'!$I$7:$L$1009,4,FALSE),"")</f>
        <v/>
      </c>
      <c r="AB733" s="70"/>
      <c r="AS733" s="84" t="s">
        <v>20</v>
      </c>
    </row>
    <row r="734" spans="1:45" x14ac:dyDescent="0.3">
      <c r="A734" s="93">
        <f t="shared" si="101"/>
        <v>672</v>
      </c>
      <c r="B734" s="145">
        <f>'Input 2 - Inventory'!C679</f>
        <v>0</v>
      </c>
      <c r="C734" s="146">
        <f>'Input 1 - Schedule 1'!G681</f>
        <v>0</v>
      </c>
      <c r="D734" s="146" t="str">
        <f>IF(OR(LEFT(E734,5)= "Asset",LEFT(E734,5)="Other"),"N/A",'Input 1 - Schedule 1'!G681 &amp; " (Ins/Bank)")</f>
        <v>0 (Ins/Bank)</v>
      </c>
      <c r="E734" s="147">
        <f>'Input 2 - Inventory'!F679</f>
        <v>0</v>
      </c>
      <c r="F734" s="148" t="str">
        <f>'Input 2 - Inventory'!W679</f>
        <v/>
      </c>
      <c r="G734" s="148">
        <f>'Input 2 - Inventory'!R679</f>
        <v>0</v>
      </c>
      <c r="H734" s="148">
        <f>'Input 2 - Inventory'!AH679</f>
        <v>0</v>
      </c>
      <c r="I734" s="149">
        <f>'Input 2 - Inventory'!L679</f>
        <v>0</v>
      </c>
      <c r="J734" s="150">
        <f>'Input 2 - Inventory'!AB679</f>
        <v>0</v>
      </c>
      <c r="K734" s="147" t="str" cm="1">
        <f t="array" ref="K734">IFERROR(INDEX($C$9:$C$54,MATCH($E734,$A$9:$A$54,0),0),"N/A")</f>
        <v>N/A</v>
      </c>
      <c r="L734" s="151" t="str" cm="1">
        <f t="array" ref="L734">IFERROR(INDEX($D$9:$D$54,MATCH($E734,$A$9:$A$54,0),0),"N/A")</f>
        <v>N/A</v>
      </c>
      <c r="M734" s="152" t="str">
        <f t="shared" si="97"/>
        <v>N/A</v>
      </c>
      <c r="N734" s="153" t="str">
        <f t="shared" si="98"/>
        <v>N/A</v>
      </c>
      <c r="O734" s="147" t="str" cm="1">
        <f t="array" ref="O734">IFERROR(INDEX($E$9:$E$54,MATCH($E734,$A$9:$A$54,0),0),"N/A")</f>
        <v>N/A</v>
      </c>
      <c r="P734" s="151" t="str" cm="1">
        <f t="array" ref="P734">IFERROR(INDEX($F$9:$F$54,MATCH($E734,$A$9:$A$54,0),0),"N/A")</f>
        <v>N/A</v>
      </c>
      <c r="Q734" s="152" t="str">
        <f t="shared" si="99"/>
        <v>N/A</v>
      </c>
      <c r="R734" s="153" t="str">
        <f t="shared" si="100"/>
        <v>N/A</v>
      </c>
      <c r="S734" s="147" t="str" cm="1">
        <f t="array" ref="S734">IFERROR(INDEX($G$9:$G$54,MATCH($E734,$A$9:$A$54,0),0),"N/A")</f>
        <v>N/A</v>
      </c>
      <c r="T734" s="151" t="str" cm="1">
        <f t="array" ref="T734">IFERROR(INDEX($H$9:$H$54,MATCH($E734,$A$9:$A$54,0),0),"N/A")</f>
        <v>N/A</v>
      </c>
      <c r="U734" s="152" t="str">
        <f t="shared" si="93"/>
        <v>N/A</v>
      </c>
      <c r="V734" s="153" t="str">
        <f t="shared" si="94"/>
        <v>N/A</v>
      </c>
      <c r="W734" s="147" t="str" cm="1">
        <f t="array" ref="W734">IFERROR(INDEX($I$9:$I$54,MATCH($E734,$A$9:$A$54,0),0),"N/A")</f>
        <v>N/A</v>
      </c>
      <c r="X734" s="147" t="str" cm="1">
        <f t="array" ref="X734">IFERROR(INDEX($J$9:$J$54,MATCH($E734,$A$9:$A$54,0),0),"N/A")</f>
        <v>N/A</v>
      </c>
      <c r="Y734" s="152" t="str">
        <f t="shared" si="95"/>
        <v>N/A</v>
      </c>
      <c r="Z734" s="153" t="str">
        <f t="shared" si="96"/>
        <v>N/A</v>
      </c>
      <c r="AA734" s="70" t="str">
        <f>IFERROR(VLOOKUP('Input 1 - Schedule 1'!N681,'Input 1 - Schedule 1'!$I$7:$L$1009,4,FALSE),"")</f>
        <v/>
      </c>
      <c r="AB734" s="70"/>
      <c r="AS734" s="84" t="s">
        <v>20</v>
      </c>
    </row>
    <row r="735" spans="1:45" x14ac:dyDescent="0.3">
      <c r="A735" s="93">
        <f t="shared" si="101"/>
        <v>673</v>
      </c>
      <c r="B735" s="145">
        <f>'Input 2 - Inventory'!C680</f>
        <v>0</v>
      </c>
      <c r="C735" s="146">
        <f>'Input 1 - Schedule 1'!G682</f>
        <v>0</v>
      </c>
      <c r="D735" s="146" t="str">
        <f>IF(OR(LEFT(E735,5)= "Asset",LEFT(E735,5)="Other"),"N/A",'Input 1 - Schedule 1'!G682 &amp; " (Ins/Bank)")</f>
        <v>0 (Ins/Bank)</v>
      </c>
      <c r="E735" s="147">
        <f>'Input 2 - Inventory'!F680</f>
        <v>0</v>
      </c>
      <c r="F735" s="148" t="str">
        <f>'Input 2 - Inventory'!W680</f>
        <v/>
      </c>
      <c r="G735" s="148">
        <f>'Input 2 - Inventory'!R680</f>
        <v>0</v>
      </c>
      <c r="H735" s="148">
        <f>'Input 2 - Inventory'!AH680</f>
        <v>0</v>
      </c>
      <c r="I735" s="149">
        <f>'Input 2 - Inventory'!L680</f>
        <v>0</v>
      </c>
      <c r="J735" s="150">
        <f>'Input 2 - Inventory'!AB680</f>
        <v>0</v>
      </c>
      <c r="K735" s="147" t="str" cm="1">
        <f t="array" ref="K735">IFERROR(INDEX($C$9:$C$54,MATCH($E735,$A$9:$A$54,0),0),"N/A")</f>
        <v>N/A</v>
      </c>
      <c r="L735" s="151" t="str" cm="1">
        <f t="array" ref="L735">IFERROR(INDEX($D$9:$D$54,MATCH($E735,$A$9:$A$54,0),0),"N/A")</f>
        <v>N/A</v>
      </c>
      <c r="M735" s="152" t="str">
        <f t="shared" si="97"/>
        <v>N/A</v>
      </c>
      <c r="N735" s="153" t="str">
        <f t="shared" si="98"/>
        <v>N/A</v>
      </c>
      <c r="O735" s="147" t="str" cm="1">
        <f t="array" ref="O735">IFERROR(INDEX($E$9:$E$54,MATCH($E735,$A$9:$A$54,0),0),"N/A")</f>
        <v>N/A</v>
      </c>
      <c r="P735" s="151" t="str" cm="1">
        <f t="array" ref="P735">IFERROR(INDEX($F$9:$F$54,MATCH($E735,$A$9:$A$54,0),0),"N/A")</f>
        <v>N/A</v>
      </c>
      <c r="Q735" s="152" t="str">
        <f t="shared" si="99"/>
        <v>N/A</v>
      </c>
      <c r="R735" s="153" t="str">
        <f t="shared" si="100"/>
        <v>N/A</v>
      </c>
      <c r="S735" s="147" t="str" cm="1">
        <f t="array" ref="S735">IFERROR(INDEX($G$9:$G$54,MATCH($E735,$A$9:$A$54,0),0),"N/A")</f>
        <v>N/A</v>
      </c>
      <c r="T735" s="151" t="str" cm="1">
        <f t="array" ref="T735">IFERROR(INDEX($H$9:$H$54,MATCH($E735,$A$9:$A$54,0),0),"N/A")</f>
        <v>N/A</v>
      </c>
      <c r="U735" s="152" t="str">
        <f t="shared" si="93"/>
        <v>N/A</v>
      </c>
      <c r="V735" s="153" t="str">
        <f t="shared" si="94"/>
        <v>N/A</v>
      </c>
      <c r="W735" s="147" t="str" cm="1">
        <f t="array" ref="W735">IFERROR(INDEX($I$9:$I$54,MATCH($E735,$A$9:$A$54,0),0),"N/A")</f>
        <v>N/A</v>
      </c>
      <c r="X735" s="147" t="str" cm="1">
        <f t="array" ref="X735">IFERROR(INDEX($J$9:$J$54,MATCH($E735,$A$9:$A$54,0),0),"N/A")</f>
        <v>N/A</v>
      </c>
      <c r="Y735" s="152" t="str">
        <f t="shared" si="95"/>
        <v>N/A</v>
      </c>
      <c r="Z735" s="153" t="str">
        <f t="shared" si="96"/>
        <v>N/A</v>
      </c>
      <c r="AA735" s="70" t="str">
        <f>IFERROR(VLOOKUP('Input 1 - Schedule 1'!N682,'Input 1 - Schedule 1'!$I$7:$L$1009,4,FALSE),"")</f>
        <v/>
      </c>
      <c r="AB735" s="70"/>
      <c r="AS735" s="84" t="s">
        <v>20</v>
      </c>
    </row>
    <row r="736" spans="1:45" x14ac:dyDescent="0.3">
      <c r="A736" s="93">
        <f t="shared" si="101"/>
        <v>674</v>
      </c>
      <c r="B736" s="145">
        <f>'Input 2 - Inventory'!C681</f>
        <v>0</v>
      </c>
      <c r="C736" s="146">
        <f>'Input 1 - Schedule 1'!G683</f>
        <v>0</v>
      </c>
      <c r="D736" s="146" t="str">
        <f>IF(OR(LEFT(E736,5)= "Asset",LEFT(E736,5)="Other"),"N/A",'Input 1 - Schedule 1'!G683 &amp; " (Ins/Bank)")</f>
        <v>0 (Ins/Bank)</v>
      </c>
      <c r="E736" s="147">
        <f>'Input 2 - Inventory'!F681</f>
        <v>0</v>
      </c>
      <c r="F736" s="148" t="str">
        <f>'Input 2 - Inventory'!W681</f>
        <v/>
      </c>
      <c r="G736" s="148">
        <f>'Input 2 - Inventory'!R681</f>
        <v>0</v>
      </c>
      <c r="H736" s="148">
        <f>'Input 2 - Inventory'!AH681</f>
        <v>0</v>
      </c>
      <c r="I736" s="149">
        <f>'Input 2 - Inventory'!L681</f>
        <v>0</v>
      </c>
      <c r="J736" s="150">
        <f>'Input 2 - Inventory'!AB681</f>
        <v>0</v>
      </c>
      <c r="K736" s="147" t="str" cm="1">
        <f t="array" ref="K736">IFERROR(INDEX($C$9:$C$54,MATCH($E736,$A$9:$A$54,0),0),"N/A")</f>
        <v>N/A</v>
      </c>
      <c r="L736" s="151" t="str" cm="1">
        <f t="array" ref="L736">IFERROR(INDEX($D$9:$D$54,MATCH($E736,$A$9:$A$54,0),0),"N/A")</f>
        <v>N/A</v>
      </c>
      <c r="M736" s="152" t="str">
        <f t="shared" si="97"/>
        <v>N/A</v>
      </c>
      <c r="N736" s="153" t="str">
        <f t="shared" si="98"/>
        <v>N/A</v>
      </c>
      <c r="O736" s="147" t="str" cm="1">
        <f t="array" ref="O736">IFERROR(INDEX($E$9:$E$54,MATCH($E736,$A$9:$A$54,0),0),"N/A")</f>
        <v>N/A</v>
      </c>
      <c r="P736" s="151" t="str" cm="1">
        <f t="array" ref="P736">IFERROR(INDEX($F$9:$F$54,MATCH($E736,$A$9:$A$54,0),0),"N/A")</f>
        <v>N/A</v>
      </c>
      <c r="Q736" s="152" t="str">
        <f t="shared" si="99"/>
        <v>N/A</v>
      </c>
      <c r="R736" s="153" t="str">
        <f t="shared" si="100"/>
        <v>N/A</v>
      </c>
      <c r="S736" s="147" t="str" cm="1">
        <f t="array" ref="S736">IFERROR(INDEX($G$9:$G$54,MATCH($E736,$A$9:$A$54,0),0),"N/A")</f>
        <v>N/A</v>
      </c>
      <c r="T736" s="151" t="str" cm="1">
        <f t="array" ref="T736">IFERROR(INDEX($H$9:$H$54,MATCH($E736,$A$9:$A$54,0),0),"N/A")</f>
        <v>N/A</v>
      </c>
      <c r="U736" s="152" t="str">
        <f t="shared" si="93"/>
        <v>N/A</v>
      </c>
      <c r="V736" s="153" t="str">
        <f t="shared" si="94"/>
        <v>N/A</v>
      </c>
      <c r="W736" s="147" t="str" cm="1">
        <f t="array" ref="W736">IFERROR(INDEX($I$9:$I$54,MATCH($E736,$A$9:$A$54,0),0),"N/A")</f>
        <v>N/A</v>
      </c>
      <c r="X736" s="147" t="str" cm="1">
        <f t="array" ref="X736">IFERROR(INDEX($J$9:$J$54,MATCH($E736,$A$9:$A$54,0),0),"N/A")</f>
        <v>N/A</v>
      </c>
      <c r="Y736" s="152" t="str">
        <f t="shared" si="95"/>
        <v>N/A</v>
      </c>
      <c r="Z736" s="153" t="str">
        <f t="shared" si="96"/>
        <v>N/A</v>
      </c>
      <c r="AA736" s="70" t="str">
        <f>IFERROR(VLOOKUP('Input 1 - Schedule 1'!N683,'Input 1 - Schedule 1'!$I$7:$L$1009,4,FALSE),"")</f>
        <v/>
      </c>
      <c r="AB736" s="70"/>
      <c r="AS736" s="84" t="s">
        <v>20</v>
      </c>
    </row>
    <row r="737" spans="1:45" x14ac:dyDescent="0.3">
      <c r="A737" s="93">
        <f t="shared" si="101"/>
        <v>675</v>
      </c>
      <c r="B737" s="145">
        <f>'Input 2 - Inventory'!C682</f>
        <v>0</v>
      </c>
      <c r="C737" s="146">
        <f>'Input 1 - Schedule 1'!G684</f>
        <v>0</v>
      </c>
      <c r="D737" s="146" t="str">
        <f>IF(OR(LEFT(E737,5)= "Asset",LEFT(E737,5)="Other"),"N/A",'Input 1 - Schedule 1'!G684 &amp; " (Ins/Bank)")</f>
        <v>0 (Ins/Bank)</v>
      </c>
      <c r="E737" s="147">
        <f>'Input 2 - Inventory'!F682</f>
        <v>0</v>
      </c>
      <c r="F737" s="148" t="str">
        <f>'Input 2 - Inventory'!W682</f>
        <v/>
      </c>
      <c r="G737" s="148">
        <f>'Input 2 - Inventory'!R682</f>
        <v>0</v>
      </c>
      <c r="H737" s="148">
        <f>'Input 2 - Inventory'!AH682</f>
        <v>0</v>
      </c>
      <c r="I737" s="149">
        <f>'Input 2 - Inventory'!L682</f>
        <v>0</v>
      </c>
      <c r="J737" s="150">
        <f>'Input 2 - Inventory'!AB682</f>
        <v>0</v>
      </c>
      <c r="K737" s="147" t="str" cm="1">
        <f t="array" ref="K737">IFERROR(INDEX($C$9:$C$54,MATCH($E737,$A$9:$A$54,0),0),"N/A")</f>
        <v>N/A</v>
      </c>
      <c r="L737" s="151" t="str" cm="1">
        <f t="array" ref="L737">IFERROR(INDEX($D$9:$D$54,MATCH($E737,$A$9:$A$54,0),0),"N/A")</f>
        <v>N/A</v>
      </c>
      <c r="M737" s="152" t="str">
        <f t="shared" si="97"/>
        <v>N/A</v>
      </c>
      <c r="N737" s="153" t="str">
        <f t="shared" si="98"/>
        <v>N/A</v>
      </c>
      <c r="O737" s="147" t="str" cm="1">
        <f t="array" ref="O737">IFERROR(INDEX($E$9:$E$54,MATCH($E737,$A$9:$A$54,0),0),"N/A")</f>
        <v>N/A</v>
      </c>
      <c r="P737" s="151" t="str" cm="1">
        <f t="array" ref="P737">IFERROR(INDEX($F$9:$F$54,MATCH($E737,$A$9:$A$54,0),0),"N/A")</f>
        <v>N/A</v>
      </c>
      <c r="Q737" s="152" t="str">
        <f t="shared" si="99"/>
        <v>N/A</v>
      </c>
      <c r="R737" s="153" t="str">
        <f t="shared" si="100"/>
        <v>N/A</v>
      </c>
      <c r="S737" s="147" t="str" cm="1">
        <f t="array" ref="S737">IFERROR(INDEX($G$9:$G$54,MATCH($E737,$A$9:$A$54,0),0),"N/A")</f>
        <v>N/A</v>
      </c>
      <c r="T737" s="151" t="str" cm="1">
        <f t="array" ref="T737">IFERROR(INDEX($H$9:$H$54,MATCH($E737,$A$9:$A$54,0),0),"N/A")</f>
        <v>N/A</v>
      </c>
      <c r="U737" s="152" t="str">
        <f t="shared" si="93"/>
        <v>N/A</v>
      </c>
      <c r="V737" s="153" t="str">
        <f t="shared" si="94"/>
        <v>N/A</v>
      </c>
      <c r="W737" s="147" t="str" cm="1">
        <f t="array" ref="W737">IFERROR(INDEX($I$9:$I$54,MATCH($E737,$A$9:$A$54,0),0),"N/A")</f>
        <v>N/A</v>
      </c>
      <c r="X737" s="147" t="str" cm="1">
        <f t="array" ref="X737">IFERROR(INDEX($J$9:$J$54,MATCH($E737,$A$9:$A$54,0),0),"N/A")</f>
        <v>N/A</v>
      </c>
      <c r="Y737" s="152" t="str">
        <f t="shared" si="95"/>
        <v>N/A</v>
      </c>
      <c r="Z737" s="153" t="str">
        <f t="shared" si="96"/>
        <v>N/A</v>
      </c>
      <c r="AA737" s="70" t="str">
        <f>IFERROR(VLOOKUP('Input 1 - Schedule 1'!N684,'Input 1 - Schedule 1'!$I$7:$L$1009,4,FALSE),"")</f>
        <v/>
      </c>
      <c r="AB737" s="70"/>
      <c r="AS737" s="84" t="s">
        <v>20</v>
      </c>
    </row>
    <row r="738" spans="1:45" x14ac:dyDescent="0.3">
      <c r="A738" s="93">
        <f t="shared" si="101"/>
        <v>676</v>
      </c>
      <c r="B738" s="145">
        <f>'Input 2 - Inventory'!C683</f>
        <v>0</v>
      </c>
      <c r="C738" s="146">
        <f>'Input 1 - Schedule 1'!G685</f>
        <v>0</v>
      </c>
      <c r="D738" s="146" t="str">
        <f>IF(OR(LEFT(E738,5)= "Asset",LEFT(E738,5)="Other"),"N/A",'Input 1 - Schedule 1'!G685 &amp; " (Ins/Bank)")</f>
        <v>0 (Ins/Bank)</v>
      </c>
      <c r="E738" s="147">
        <f>'Input 2 - Inventory'!F683</f>
        <v>0</v>
      </c>
      <c r="F738" s="148" t="str">
        <f>'Input 2 - Inventory'!W683</f>
        <v/>
      </c>
      <c r="G738" s="148">
        <f>'Input 2 - Inventory'!R683</f>
        <v>0</v>
      </c>
      <c r="H738" s="148">
        <f>'Input 2 - Inventory'!AH683</f>
        <v>0</v>
      </c>
      <c r="I738" s="149">
        <f>'Input 2 - Inventory'!L683</f>
        <v>0</v>
      </c>
      <c r="J738" s="150">
        <f>'Input 2 - Inventory'!AB683</f>
        <v>0</v>
      </c>
      <c r="K738" s="147" t="str" cm="1">
        <f t="array" ref="K738">IFERROR(INDEX($C$9:$C$54,MATCH($E738,$A$9:$A$54,0),0),"N/A")</f>
        <v>N/A</v>
      </c>
      <c r="L738" s="151" t="str" cm="1">
        <f t="array" ref="L738">IFERROR(INDEX($D$9:$D$54,MATCH($E738,$A$9:$A$54,0),0),"N/A")</f>
        <v>N/A</v>
      </c>
      <c r="M738" s="152" t="str">
        <f t="shared" si="97"/>
        <v>N/A</v>
      </c>
      <c r="N738" s="153" t="str">
        <f t="shared" si="98"/>
        <v>N/A</v>
      </c>
      <c r="O738" s="147" t="str" cm="1">
        <f t="array" ref="O738">IFERROR(INDEX($E$9:$E$54,MATCH($E738,$A$9:$A$54,0),0),"N/A")</f>
        <v>N/A</v>
      </c>
      <c r="P738" s="151" t="str" cm="1">
        <f t="array" ref="P738">IFERROR(INDEX($F$9:$F$54,MATCH($E738,$A$9:$A$54,0),0),"N/A")</f>
        <v>N/A</v>
      </c>
      <c r="Q738" s="152" t="str">
        <f t="shared" si="99"/>
        <v>N/A</v>
      </c>
      <c r="R738" s="153" t="str">
        <f t="shared" si="100"/>
        <v>N/A</v>
      </c>
      <c r="S738" s="147" t="str" cm="1">
        <f t="array" ref="S738">IFERROR(INDEX($G$9:$G$54,MATCH($E738,$A$9:$A$54,0),0),"N/A")</f>
        <v>N/A</v>
      </c>
      <c r="T738" s="151" t="str" cm="1">
        <f t="array" ref="T738">IFERROR(INDEX($H$9:$H$54,MATCH($E738,$A$9:$A$54,0),0),"N/A")</f>
        <v>N/A</v>
      </c>
      <c r="U738" s="152" t="str">
        <f t="shared" si="93"/>
        <v>N/A</v>
      </c>
      <c r="V738" s="153" t="str">
        <f t="shared" si="94"/>
        <v>N/A</v>
      </c>
      <c r="W738" s="147" t="str" cm="1">
        <f t="array" ref="W738">IFERROR(INDEX($I$9:$I$54,MATCH($E738,$A$9:$A$54,0),0),"N/A")</f>
        <v>N/A</v>
      </c>
      <c r="X738" s="147" t="str" cm="1">
        <f t="array" ref="X738">IFERROR(INDEX($J$9:$J$54,MATCH($E738,$A$9:$A$54,0),0),"N/A")</f>
        <v>N/A</v>
      </c>
      <c r="Y738" s="152" t="str">
        <f t="shared" si="95"/>
        <v>N/A</v>
      </c>
      <c r="Z738" s="153" t="str">
        <f t="shared" si="96"/>
        <v>N/A</v>
      </c>
      <c r="AA738" s="70" t="str">
        <f>IFERROR(VLOOKUP('Input 1 - Schedule 1'!N685,'Input 1 - Schedule 1'!$I$7:$L$1009,4,FALSE),"")</f>
        <v/>
      </c>
      <c r="AB738" s="70"/>
      <c r="AS738" s="84" t="s">
        <v>20</v>
      </c>
    </row>
    <row r="739" spans="1:45" x14ac:dyDescent="0.3">
      <c r="A739" s="93">
        <f t="shared" si="101"/>
        <v>677</v>
      </c>
      <c r="B739" s="145">
        <f>'Input 2 - Inventory'!C684</f>
        <v>0</v>
      </c>
      <c r="C739" s="146">
        <f>'Input 1 - Schedule 1'!G686</f>
        <v>0</v>
      </c>
      <c r="D739" s="146" t="str">
        <f>IF(OR(LEFT(E739,5)= "Asset",LEFT(E739,5)="Other"),"N/A",'Input 1 - Schedule 1'!G686 &amp; " (Ins/Bank)")</f>
        <v>0 (Ins/Bank)</v>
      </c>
      <c r="E739" s="147">
        <f>'Input 2 - Inventory'!F684</f>
        <v>0</v>
      </c>
      <c r="F739" s="148" t="str">
        <f>'Input 2 - Inventory'!W684</f>
        <v/>
      </c>
      <c r="G739" s="148">
        <f>'Input 2 - Inventory'!R684</f>
        <v>0</v>
      </c>
      <c r="H739" s="148">
        <f>'Input 2 - Inventory'!AH684</f>
        <v>0</v>
      </c>
      <c r="I739" s="149">
        <f>'Input 2 - Inventory'!L684</f>
        <v>0</v>
      </c>
      <c r="J739" s="150">
        <f>'Input 2 - Inventory'!AB684</f>
        <v>0</v>
      </c>
      <c r="K739" s="147" t="str" cm="1">
        <f t="array" ref="K739">IFERROR(INDEX($C$9:$C$54,MATCH($E739,$A$9:$A$54,0),0),"N/A")</f>
        <v>N/A</v>
      </c>
      <c r="L739" s="151" t="str" cm="1">
        <f t="array" ref="L739">IFERROR(INDEX($D$9:$D$54,MATCH($E739,$A$9:$A$54,0),0),"N/A")</f>
        <v>N/A</v>
      </c>
      <c r="M739" s="152" t="str">
        <f t="shared" si="97"/>
        <v>N/A</v>
      </c>
      <c r="N739" s="153" t="str">
        <f t="shared" si="98"/>
        <v>N/A</v>
      </c>
      <c r="O739" s="147" t="str" cm="1">
        <f t="array" ref="O739">IFERROR(INDEX($E$9:$E$54,MATCH($E739,$A$9:$A$54,0),0),"N/A")</f>
        <v>N/A</v>
      </c>
      <c r="P739" s="151" t="str" cm="1">
        <f t="array" ref="P739">IFERROR(INDEX($F$9:$F$54,MATCH($E739,$A$9:$A$54,0),0),"N/A")</f>
        <v>N/A</v>
      </c>
      <c r="Q739" s="152" t="str">
        <f t="shared" si="99"/>
        <v>N/A</v>
      </c>
      <c r="R739" s="153" t="str">
        <f t="shared" si="100"/>
        <v>N/A</v>
      </c>
      <c r="S739" s="147" t="str" cm="1">
        <f t="array" ref="S739">IFERROR(INDEX($G$9:$G$54,MATCH($E739,$A$9:$A$54,0),0),"N/A")</f>
        <v>N/A</v>
      </c>
      <c r="T739" s="151" t="str" cm="1">
        <f t="array" ref="T739">IFERROR(INDEX($H$9:$H$54,MATCH($E739,$A$9:$A$54,0),0),"N/A")</f>
        <v>N/A</v>
      </c>
      <c r="U739" s="152" t="str">
        <f t="shared" si="93"/>
        <v>N/A</v>
      </c>
      <c r="V739" s="153" t="str">
        <f t="shared" si="94"/>
        <v>N/A</v>
      </c>
      <c r="W739" s="147" t="str" cm="1">
        <f t="array" ref="W739">IFERROR(INDEX($I$9:$I$54,MATCH($E739,$A$9:$A$54,0),0),"N/A")</f>
        <v>N/A</v>
      </c>
      <c r="X739" s="147" t="str" cm="1">
        <f t="array" ref="X739">IFERROR(INDEX($J$9:$J$54,MATCH($E739,$A$9:$A$54,0),0),"N/A")</f>
        <v>N/A</v>
      </c>
      <c r="Y739" s="152" t="str">
        <f t="shared" si="95"/>
        <v>N/A</v>
      </c>
      <c r="Z739" s="153" t="str">
        <f t="shared" si="96"/>
        <v>N/A</v>
      </c>
      <c r="AA739" s="70" t="str">
        <f>IFERROR(VLOOKUP('Input 1 - Schedule 1'!N686,'Input 1 - Schedule 1'!$I$7:$L$1009,4,FALSE),"")</f>
        <v/>
      </c>
      <c r="AB739" s="70"/>
      <c r="AS739" s="84" t="s">
        <v>20</v>
      </c>
    </row>
    <row r="740" spans="1:45" x14ac:dyDescent="0.3">
      <c r="A740" s="93">
        <f t="shared" si="101"/>
        <v>678</v>
      </c>
      <c r="B740" s="145">
        <f>'Input 2 - Inventory'!C685</f>
        <v>0</v>
      </c>
      <c r="C740" s="146">
        <f>'Input 1 - Schedule 1'!G687</f>
        <v>0</v>
      </c>
      <c r="D740" s="146" t="str">
        <f>IF(OR(LEFT(E740,5)= "Asset",LEFT(E740,5)="Other"),"N/A",'Input 1 - Schedule 1'!G687 &amp; " (Ins/Bank)")</f>
        <v>0 (Ins/Bank)</v>
      </c>
      <c r="E740" s="147">
        <f>'Input 2 - Inventory'!F685</f>
        <v>0</v>
      </c>
      <c r="F740" s="148" t="str">
        <f>'Input 2 - Inventory'!W685</f>
        <v/>
      </c>
      <c r="G740" s="148">
        <f>'Input 2 - Inventory'!R685</f>
        <v>0</v>
      </c>
      <c r="H740" s="148">
        <f>'Input 2 - Inventory'!AH685</f>
        <v>0</v>
      </c>
      <c r="I740" s="149">
        <f>'Input 2 - Inventory'!L685</f>
        <v>0</v>
      </c>
      <c r="J740" s="150">
        <f>'Input 2 - Inventory'!AB685</f>
        <v>0</v>
      </c>
      <c r="K740" s="147" t="str" cm="1">
        <f t="array" ref="K740">IFERROR(INDEX($C$9:$C$54,MATCH($E740,$A$9:$A$54,0),0),"N/A")</f>
        <v>N/A</v>
      </c>
      <c r="L740" s="151" t="str" cm="1">
        <f t="array" ref="L740">IFERROR(INDEX($D$9:$D$54,MATCH($E740,$A$9:$A$54,0),0),"N/A")</f>
        <v>N/A</v>
      </c>
      <c r="M740" s="152" t="str">
        <f t="shared" si="97"/>
        <v>N/A</v>
      </c>
      <c r="N740" s="153" t="str">
        <f t="shared" si="98"/>
        <v>N/A</v>
      </c>
      <c r="O740" s="147" t="str" cm="1">
        <f t="array" ref="O740">IFERROR(INDEX($E$9:$E$54,MATCH($E740,$A$9:$A$54,0),0),"N/A")</f>
        <v>N/A</v>
      </c>
      <c r="P740" s="151" t="str" cm="1">
        <f t="array" ref="P740">IFERROR(INDEX($F$9:$F$54,MATCH($E740,$A$9:$A$54,0),0),"N/A")</f>
        <v>N/A</v>
      </c>
      <c r="Q740" s="152" t="str">
        <f t="shared" si="99"/>
        <v>N/A</v>
      </c>
      <c r="R740" s="153" t="str">
        <f t="shared" si="100"/>
        <v>N/A</v>
      </c>
      <c r="S740" s="147" t="str" cm="1">
        <f t="array" ref="S740">IFERROR(INDEX($G$9:$G$54,MATCH($E740,$A$9:$A$54,0),0),"N/A")</f>
        <v>N/A</v>
      </c>
      <c r="T740" s="151" t="str" cm="1">
        <f t="array" ref="T740">IFERROR(INDEX($H$9:$H$54,MATCH($E740,$A$9:$A$54,0),0),"N/A")</f>
        <v>N/A</v>
      </c>
      <c r="U740" s="152" t="str">
        <f t="shared" si="93"/>
        <v>N/A</v>
      </c>
      <c r="V740" s="153" t="str">
        <f t="shared" si="94"/>
        <v>N/A</v>
      </c>
      <c r="W740" s="147" t="str" cm="1">
        <f t="array" ref="W740">IFERROR(INDEX($I$9:$I$54,MATCH($E740,$A$9:$A$54,0),0),"N/A")</f>
        <v>N/A</v>
      </c>
      <c r="X740" s="147" t="str" cm="1">
        <f t="array" ref="X740">IFERROR(INDEX($J$9:$J$54,MATCH($E740,$A$9:$A$54,0),0),"N/A")</f>
        <v>N/A</v>
      </c>
      <c r="Y740" s="152" t="str">
        <f t="shared" si="95"/>
        <v>N/A</v>
      </c>
      <c r="Z740" s="153" t="str">
        <f t="shared" si="96"/>
        <v>N/A</v>
      </c>
      <c r="AA740" s="70" t="str">
        <f>IFERROR(VLOOKUP('Input 1 - Schedule 1'!N687,'Input 1 - Schedule 1'!$I$7:$L$1009,4,FALSE),"")</f>
        <v/>
      </c>
      <c r="AB740" s="70"/>
      <c r="AS740" s="84" t="s">
        <v>20</v>
      </c>
    </row>
    <row r="741" spans="1:45" x14ac:dyDescent="0.3">
      <c r="A741" s="93">
        <f t="shared" si="101"/>
        <v>679</v>
      </c>
      <c r="B741" s="145">
        <f>'Input 2 - Inventory'!C686</f>
        <v>0</v>
      </c>
      <c r="C741" s="146">
        <f>'Input 1 - Schedule 1'!G688</f>
        <v>0</v>
      </c>
      <c r="D741" s="146" t="str">
        <f>IF(OR(LEFT(E741,5)= "Asset",LEFT(E741,5)="Other"),"N/A",'Input 1 - Schedule 1'!G688 &amp; " (Ins/Bank)")</f>
        <v>0 (Ins/Bank)</v>
      </c>
      <c r="E741" s="147">
        <f>'Input 2 - Inventory'!F686</f>
        <v>0</v>
      </c>
      <c r="F741" s="148" t="str">
        <f>'Input 2 - Inventory'!W686</f>
        <v/>
      </c>
      <c r="G741" s="148">
        <f>'Input 2 - Inventory'!R686</f>
        <v>0</v>
      </c>
      <c r="H741" s="148">
        <f>'Input 2 - Inventory'!AH686</f>
        <v>0</v>
      </c>
      <c r="I741" s="149">
        <f>'Input 2 - Inventory'!L686</f>
        <v>0</v>
      </c>
      <c r="J741" s="150">
        <f>'Input 2 - Inventory'!AB686</f>
        <v>0</v>
      </c>
      <c r="K741" s="147" t="str" cm="1">
        <f t="array" ref="K741">IFERROR(INDEX($C$9:$C$54,MATCH($E741,$A$9:$A$54,0),0),"N/A")</f>
        <v>N/A</v>
      </c>
      <c r="L741" s="151" t="str" cm="1">
        <f t="array" ref="L741">IFERROR(INDEX($D$9:$D$54,MATCH($E741,$A$9:$A$54,0),0),"N/A")</f>
        <v>N/A</v>
      </c>
      <c r="M741" s="152" t="str">
        <f t="shared" si="97"/>
        <v>N/A</v>
      </c>
      <c r="N741" s="153" t="str">
        <f t="shared" si="98"/>
        <v>N/A</v>
      </c>
      <c r="O741" s="147" t="str" cm="1">
        <f t="array" ref="O741">IFERROR(INDEX($E$9:$E$54,MATCH($E741,$A$9:$A$54,0),0),"N/A")</f>
        <v>N/A</v>
      </c>
      <c r="P741" s="151" t="str" cm="1">
        <f t="array" ref="P741">IFERROR(INDEX($F$9:$F$54,MATCH($E741,$A$9:$A$54,0),0),"N/A")</f>
        <v>N/A</v>
      </c>
      <c r="Q741" s="152" t="str">
        <f t="shared" si="99"/>
        <v>N/A</v>
      </c>
      <c r="R741" s="153" t="str">
        <f t="shared" si="100"/>
        <v>N/A</v>
      </c>
      <c r="S741" s="147" t="str" cm="1">
        <f t="array" ref="S741">IFERROR(INDEX($G$9:$G$54,MATCH($E741,$A$9:$A$54,0),0),"N/A")</f>
        <v>N/A</v>
      </c>
      <c r="T741" s="151" t="str" cm="1">
        <f t="array" ref="T741">IFERROR(INDEX($H$9:$H$54,MATCH($E741,$A$9:$A$54,0),0),"N/A")</f>
        <v>N/A</v>
      </c>
      <c r="U741" s="152" t="str">
        <f t="shared" si="93"/>
        <v>N/A</v>
      </c>
      <c r="V741" s="153" t="str">
        <f t="shared" si="94"/>
        <v>N/A</v>
      </c>
      <c r="W741" s="147" t="str" cm="1">
        <f t="array" ref="W741">IFERROR(INDEX($I$9:$I$54,MATCH($E741,$A$9:$A$54,0),0),"N/A")</f>
        <v>N/A</v>
      </c>
      <c r="X741" s="147" t="str" cm="1">
        <f t="array" ref="X741">IFERROR(INDEX($J$9:$J$54,MATCH($E741,$A$9:$A$54,0),0),"N/A")</f>
        <v>N/A</v>
      </c>
      <c r="Y741" s="152" t="str">
        <f t="shared" si="95"/>
        <v>N/A</v>
      </c>
      <c r="Z741" s="153" t="str">
        <f t="shared" si="96"/>
        <v>N/A</v>
      </c>
      <c r="AA741" s="70" t="str">
        <f>IFERROR(VLOOKUP('Input 1 - Schedule 1'!N688,'Input 1 - Schedule 1'!$I$7:$L$1009,4,FALSE),"")</f>
        <v/>
      </c>
      <c r="AB741" s="70"/>
      <c r="AS741" s="84" t="s">
        <v>20</v>
      </c>
    </row>
    <row r="742" spans="1:45" x14ac:dyDescent="0.3">
      <c r="A742" s="93">
        <f t="shared" si="101"/>
        <v>680</v>
      </c>
      <c r="B742" s="145">
        <f>'Input 2 - Inventory'!C687</f>
        <v>0</v>
      </c>
      <c r="C742" s="146">
        <f>'Input 1 - Schedule 1'!G689</f>
        <v>0</v>
      </c>
      <c r="D742" s="146" t="str">
        <f>IF(OR(LEFT(E742,5)= "Asset",LEFT(E742,5)="Other"),"N/A",'Input 1 - Schedule 1'!G689 &amp; " (Ins/Bank)")</f>
        <v>0 (Ins/Bank)</v>
      </c>
      <c r="E742" s="147">
        <f>'Input 2 - Inventory'!F687</f>
        <v>0</v>
      </c>
      <c r="F742" s="148" t="str">
        <f>'Input 2 - Inventory'!W687</f>
        <v/>
      </c>
      <c r="G742" s="148">
        <f>'Input 2 - Inventory'!R687</f>
        <v>0</v>
      </c>
      <c r="H742" s="148">
        <f>'Input 2 - Inventory'!AH687</f>
        <v>0</v>
      </c>
      <c r="I742" s="149">
        <f>'Input 2 - Inventory'!L687</f>
        <v>0</v>
      </c>
      <c r="J742" s="150">
        <f>'Input 2 - Inventory'!AB687</f>
        <v>0</v>
      </c>
      <c r="K742" s="147" t="str" cm="1">
        <f t="array" ref="K742">IFERROR(INDEX($C$9:$C$54,MATCH($E742,$A$9:$A$54,0),0),"N/A")</f>
        <v>N/A</v>
      </c>
      <c r="L742" s="151" t="str" cm="1">
        <f t="array" ref="L742">IFERROR(INDEX($D$9:$D$54,MATCH($E742,$A$9:$A$54,0),0),"N/A")</f>
        <v>N/A</v>
      </c>
      <c r="M742" s="152" t="str">
        <f t="shared" si="97"/>
        <v>N/A</v>
      </c>
      <c r="N742" s="153" t="str">
        <f t="shared" si="98"/>
        <v>N/A</v>
      </c>
      <c r="O742" s="147" t="str" cm="1">
        <f t="array" ref="O742">IFERROR(INDEX($E$9:$E$54,MATCH($E742,$A$9:$A$54,0),0),"N/A")</f>
        <v>N/A</v>
      </c>
      <c r="P742" s="151" t="str" cm="1">
        <f t="array" ref="P742">IFERROR(INDEX($F$9:$F$54,MATCH($E742,$A$9:$A$54,0),0),"N/A")</f>
        <v>N/A</v>
      </c>
      <c r="Q742" s="152" t="str">
        <f t="shared" si="99"/>
        <v>N/A</v>
      </c>
      <c r="R742" s="153" t="str">
        <f t="shared" si="100"/>
        <v>N/A</v>
      </c>
      <c r="S742" s="147" t="str" cm="1">
        <f t="array" ref="S742">IFERROR(INDEX($G$9:$G$54,MATCH($E742,$A$9:$A$54,0),0),"N/A")</f>
        <v>N/A</v>
      </c>
      <c r="T742" s="151" t="str" cm="1">
        <f t="array" ref="T742">IFERROR(INDEX($H$9:$H$54,MATCH($E742,$A$9:$A$54,0),0),"N/A")</f>
        <v>N/A</v>
      </c>
      <c r="U742" s="152" t="str">
        <f t="shared" si="93"/>
        <v>N/A</v>
      </c>
      <c r="V742" s="153" t="str">
        <f t="shared" si="94"/>
        <v>N/A</v>
      </c>
      <c r="W742" s="147" t="str" cm="1">
        <f t="array" ref="W742">IFERROR(INDEX($I$9:$I$54,MATCH($E742,$A$9:$A$54,0),0),"N/A")</f>
        <v>N/A</v>
      </c>
      <c r="X742" s="147" t="str" cm="1">
        <f t="array" ref="X742">IFERROR(INDEX($J$9:$J$54,MATCH($E742,$A$9:$A$54,0),0),"N/A")</f>
        <v>N/A</v>
      </c>
      <c r="Y742" s="152" t="str">
        <f t="shared" si="95"/>
        <v>N/A</v>
      </c>
      <c r="Z742" s="153" t="str">
        <f t="shared" si="96"/>
        <v>N/A</v>
      </c>
      <c r="AA742" s="70" t="str">
        <f>IFERROR(VLOOKUP('Input 1 - Schedule 1'!N689,'Input 1 - Schedule 1'!$I$7:$L$1009,4,FALSE),"")</f>
        <v/>
      </c>
      <c r="AB742" s="70"/>
      <c r="AS742" s="84" t="s">
        <v>20</v>
      </c>
    </row>
    <row r="743" spans="1:45" x14ac:dyDescent="0.3">
      <c r="A743" s="93">
        <f t="shared" si="101"/>
        <v>681</v>
      </c>
      <c r="B743" s="145">
        <f>'Input 2 - Inventory'!C688</f>
        <v>0</v>
      </c>
      <c r="C743" s="146">
        <f>'Input 1 - Schedule 1'!G690</f>
        <v>0</v>
      </c>
      <c r="D743" s="146" t="str">
        <f>IF(OR(LEFT(E743,5)= "Asset",LEFT(E743,5)="Other"),"N/A",'Input 1 - Schedule 1'!G690 &amp; " (Ins/Bank)")</f>
        <v>0 (Ins/Bank)</v>
      </c>
      <c r="E743" s="147">
        <f>'Input 2 - Inventory'!F688</f>
        <v>0</v>
      </c>
      <c r="F743" s="148" t="str">
        <f>'Input 2 - Inventory'!W688</f>
        <v/>
      </c>
      <c r="G743" s="148">
        <f>'Input 2 - Inventory'!R688</f>
        <v>0</v>
      </c>
      <c r="H743" s="148">
        <f>'Input 2 - Inventory'!AH688</f>
        <v>0</v>
      </c>
      <c r="I743" s="149">
        <f>'Input 2 - Inventory'!L688</f>
        <v>0</v>
      </c>
      <c r="J743" s="150">
        <f>'Input 2 - Inventory'!AB688</f>
        <v>0</v>
      </c>
      <c r="K743" s="147" t="str" cm="1">
        <f t="array" ref="K743">IFERROR(INDEX($C$9:$C$54,MATCH($E743,$A$9:$A$54,0),0),"N/A")</f>
        <v>N/A</v>
      </c>
      <c r="L743" s="151" t="str" cm="1">
        <f t="array" ref="L743">IFERROR(INDEX($D$9:$D$54,MATCH($E743,$A$9:$A$54,0),0),"N/A")</f>
        <v>N/A</v>
      </c>
      <c r="M743" s="152" t="str">
        <f t="shared" si="97"/>
        <v>N/A</v>
      </c>
      <c r="N743" s="153" t="str">
        <f t="shared" si="98"/>
        <v>N/A</v>
      </c>
      <c r="O743" s="147" t="str" cm="1">
        <f t="array" ref="O743">IFERROR(INDEX($E$9:$E$54,MATCH($E743,$A$9:$A$54,0),0),"N/A")</f>
        <v>N/A</v>
      </c>
      <c r="P743" s="151" t="str" cm="1">
        <f t="array" ref="P743">IFERROR(INDEX($F$9:$F$54,MATCH($E743,$A$9:$A$54,0),0),"N/A")</f>
        <v>N/A</v>
      </c>
      <c r="Q743" s="152" t="str">
        <f t="shared" si="99"/>
        <v>N/A</v>
      </c>
      <c r="R743" s="153" t="str">
        <f t="shared" si="100"/>
        <v>N/A</v>
      </c>
      <c r="S743" s="147" t="str" cm="1">
        <f t="array" ref="S743">IFERROR(INDEX($G$9:$G$54,MATCH($E743,$A$9:$A$54,0),0),"N/A")</f>
        <v>N/A</v>
      </c>
      <c r="T743" s="151" t="str" cm="1">
        <f t="array" ref="T743">IFERROR(INDEX($H$9:$H$54,MATCH($E743,$A$9:$A$54,0),0),"N/A")</f>
        <v>N/A</v>
      </c>
      <c r="U743" s="152" t="str">
        <f t="shared" si="93"/>
        <v>N/A</v>
      </c>
      <c r="V743" s="153" t="str">
        <f t="shared" si="94"/>
        <v>N/A</v>
      </c>
      <c r="W743" s="147" t="str" cm="1">
        <f t="array" ref="W743">IFERROR(INDEX($I$9:$I$54,MATCH($E743,$A$9:$A$54,0),0),"N/A")</f>
        <v>N/A</v>
      </c>
      <c r="X743" s="147" t="str" cm="1">
        <f t="array" ref="X743">IFERROR(INDEX($J$9:$J$54,MATCH($E743,$A$9:$A$54,0),0),"N/A")</f>
        <v>N/A</v>
      </c>
      <c r="Y743" s="152" t="str">
        <f t="shared" si="95"/>
        <v>N/A</v>
      </c>
      <c r="Z743" s="153" t="str">
        <f t="shared" si="96"/>
        <v>N/A</v>
      </c>
      <c r="AA743" s="70" t="str">
        <f>IFERROR(VLOOKUP('Input 1 - Schedule 1'!N690,'Input 1 - Schedule 1'!$I$7:$L$1009,4,FALSE),"")</f>
        <v/>
      </c>
      <c r="AB743" s="70"/>
      <c r="AS743" s="84" t="s">
        <v>20</v>
      </c>
    </row>
    <row r="744" spans="1:45" x14ac:dyDescent="0.3">
      <c r="A744" s="93">
        <f t="shared" si="101"/>
        <v>682</v>
      </c>
      <c r="B744" s="145">
        <f>'Input 2 - Inventory'!C689</f>
        <v>0</v>
      </c>
      <c r="C744" s="146">
        <f>'Input 1 - Schedule 1'!G691</f>
        <v>0</v>
      </c>
      <c r="D744" s="146" t="str">
        <f>IF(OR(LEFT(E744,5)= "Asset",LEFT(E744,5)="Other"),"N/A",'Input 1 - Schedule 1'!G691 &amp; " (Ins/Bank)")</f>
        <v>0 (Ins/Bank)</v>
      </c>
      <c r="E744" s="147">
        <f>'Input 2 - Inventory'!F689</f>
        <v>0</v>
      </c>
      <c r="F744" s="148" t="str">
        <f>'Input 2 - Inventory'!W689</f>
        <v/>
      </c>
      <c r="G744" s="148">
        <f>'Input 2 - Inventory'!R689</f>
        <v>0</v>
      </c>
      <c r="H744" s="148">
        <f>'Input 2 - Inventory'!AH689</f>
        <v>0</v>
      </c>
      <c r="I744" s="149">
        <f>'Input 2 - Inventory'!L689</f>
        <v>0</v>
      </c>
      <c r="J744" s="150">
        <f>'Input 2 - Inventory'!AB689</f>
        <v>0</v>
      </c>
      <c r="K744" s="147" t="str" cm="1">
        <f t="array" ref="K744">IFERROR(INDEX($C$9:$C$54,MATCH($E744,$A$9:$A$54,0),0),"N/A")</f>
        <v>N/A</v>
      </c>
      <c r="L744" s="151" t="str" cm="1">
        <f t="array" ref="L744">IFERROR(INDEX($D$9:$D$54,MATCH($E744,$A$9:$A$54,0),0),"N/A")</f>
        <v>N/A</v>
      </c>
      <c r="M744" s="152" t="str">
        <f t="shared" si="97"/>
        <v>N/A</v>
      </c>
      <c r="N744" s="153" t="str">
        <f t="shared" si="98"/>
        <v>N/A</v>
      </c>
      <c r="O744" s="147" t="str" cm="1">
        <f t="array" ref="O744">IFERROR(INDEX($E$9:$E$54,MATCH($E744,$A$9:$A$54,0),0),"N/A")</f>
        <v>N/A</v>
      </c>
      <c r="P744" s="151" t="str" cm="1">
        <f t="array" ref="P744">IFERROR(INDEX($F$9:$F$54,MATCH($E744,$A$9:$A$54,0),0),"N/A")</f>
        <v>N/A</v>
      </c>
      <c r="Q744" s="152" t="str">
        <f t="shared" si="99"/>
        <v>N/A</v>
      </c>
      <c r="R744" s="153" t="str">
        <f t="shared" si="100"/>
        <v>N/A</v>
      </c>
      <c r="S744" s="147" t="str" cm="1">
        <f t="array" ref="S744">IFERROR(INDEX($G$9:$G$54,MATCH($E744,$A$9:$A$54,0),0),"N/A")</f>
        <v>N/A</v>
      </c>
      <c r="T744" s="151" t="str" cm="1">
        <f t="array" ref="T744">IFERROR(INDEX($H$9:$H$54,MATCH($E744,$A$9:$A$54,0),0),"N/A")</f>
        <v>N/A</v>
      </c>
      <c r="U744" s="152" t="str">
        <f t="shared" si="93"/>
        <v>N/A</v>
      </c>
      <c r="V744" s="153" t="str">
        <f t="shared" si="94"/>
        <v>N/A</v>
      </c>
      <c r="W744" s="147" t="str" cm="1">
        <f t="array" ref="W744">IFERROR(INDEX($I$9:$I$54,MATCH($E744,$A$9:$A$54,0),0),"N/A")</f>
        <v>N/A</v>
      </c>
      <c r="X744" s="147" t="str" cm="1">
        <f t="array" ref="X744">IFERROR(INDEX($J$9:$J$54,MATCH($E744,$A$9:$A$54,0),0),"N/A")</f>
        <v>N/A</v>
      </c>
      <c r="Y744" s="152" t="str">
        <f t="shared" si="95"/>
        <v>N/A</v>
      </c>
      <c r="Z744" s="153" t="str">
        <f t="shared" si="96"/>
        <v>N/A</v>
      </c>
      <c r="AA744" s="70" t="str">
        <f>IFERROR(VLOOKUP('Input 1 - Schedule 1'!N691,'Input 1 - Schedule 1'!$I$7:$L$1009,4,FALSE),"")</f>
        <v/>
      </c>
      <c r="AB744" s="70"/>
      <c r="AS744" s="84" t="s">
        <v>20</v>
      </c>
    </row>
    <row r="745" spans="1:45" x14ac:dyDescent="0.3">
      <c r="A745" s="93">
        <f t="shared" si="101"/>
        <v>683</v>
      </c>
      <c r="B745" s="145">
        <f>'Input 2 - Inventory'!C690</f>
        <v>0</v>
      </c>
      <c r="C745" s="146">
        <f>'Input 1 - Schedule 1'!G692</f>
        <v>0</v>
      </c>
      <c r="D745" s="146" t="str">
        <f>IF(OR(LEFT(E745,5)= "Asset",LEFT(E745,5)="Other"),"N/A",'Input 1 - Schedule 1'!G692 &amp; " (Ins/Bank)")</f>
        <v>0 (Ins/Bank)</v>
      </c>
      <c r="E745" s="147">
        <f>'Input 2 - Inventory'!F690</f>
        <v>0</v>
      </c>
      <c r="F745" s="148" t="str">
        <f>'Input 2 - Inventory'!W690</f>
        <v/>
      </c>
      <c r="G745" s="148">
        <f>'Input 2 - Inventory'!R690</f>
        <v>0</v>
      </c>
      <c r="H745" s="148">
        <f>'Input 2 - Inventory'!AH690</f>
        <v>0</v>
      </c>
      <c r="I745" s="149">
        <f>'Input 2 - Inventory'!L690</f>
        <v>0</v>
      </c>
      <c r="J745" s="150">
        <f>'Input 2 - Inventory'!AB690</f>
        <v>0</v>
      </c>
      <c r="K745" s="147" t="str" cm="1">
        <f t="array" ref="K745">IFERROR(INDEX($C$9:$C$54,MATCH($E745,$A$9:$A$54,0),0),"N/A")</f>
        <v>N/A</v>
      </c>
      <c r="L745" s="151" t="str" cm="1">
        <f t="array" ref="L745">IFERROR(INDEX($D$9:$D$54,MATCH($E745,$A$9:$A$54,0),0),"N/A")</f>
        <v>N/A</v>
      </c>
      <c r="M745" s="152" t="str">
        <f t="shared" si="97"/>
        <v>N/A</v>
      </c>
      <c r="N745" s="153" t="str">
        <f t="shared" si="98"/>
        <v>N/A</v>
      </c>
      <c r="O745" s="147" t="str" cm="1">
        <f t="array" ref="O745">IFERROR(INDEX($E$9:$E$54,MATCH($E745,$A$9:$A$54,0),0),"N/A")</f>
        <v>N/A</v>
      </c>
      <c r="P745" s="151" t="str" cm="1">
        <f t="array" ref="P745">IFERROR(INDEX($F$9:$F$54,MATCH($E745,$A$9:$A$54,0),0),"N/A")</f>
        <v>N/A</v>
      </c>
      <c r="Q745" s="152" t="str">
        <f t="shared" si="99"/>
        <v>N/A</v>
      </c>
      <c r="R745" s="153" t="str">
        <f t="shared" si="100"/>
        <v>N/A</v>
      </c>
      <c r="S745" s="147" t="str" cm="1">
        <f t="array" ref="S745">IFERROR(INDEX($G$9:$G$54,MATCH($E745,$A$9:$A$54,0),0),"N/A")</f>
        <v>N/A</v>
      </c>
      <c r="T745" s="151" t="str" cm="1">
        <f t="array" ref="T745">IFERROR(INDEX($H$9:$H$54,MATCH($E745,$A$9:$A$54,0),0),"N/A")</f>
        <v>N/A</v>
      </c>
      <c r="U745" s="152" t="str">
        <f t="shared" si="93"/>
        <v>N/A</v>
      </c>
      <c r="V745" s="153" t="str">
        <f t="shared" si="94"/>
        <v>N/A</v>
      </c>
      <c r="W745" s="147" t="str" cm="1">
        <f t="array" ref="W745">IFERROR(INDEX($I$9:$I$54,MATCH($E745,$A$9:$A$54,0),0),"N/A")</f>
        <v>N/A</v>
      </c>
      <c r="X745" s="147" t="str" cm="1">
        <f t="array" ref="X745">IFERROR(INDEX($J$9:$J$54,MATCH($E745,$A$9:$A$54,0),0),"N/A")</f>
        <v>N/A</v>
      </c>
      <c r="Y745" s="152" t="str">
        <f t="shared" si="95"/>
        <v>N/A</v>
      </c>
      <c r="Z745" s="153" t="str">
        <f t="shared" si="96"/>
        <v>N/A</v>
      </c>
      <c r="AA745" s="70" t="str">
        <f>IFERROR(VLOOKUP('Input 1 - Schedule 1'!N692,'Input 1 - Schedule 1'!$I$7:$L$1009,4,FALSE),"")</f>
        <v/>
      </c>
      <c r="AB745" s="70"/>
      <c r="AS745" s="84" t="s">
        <v>20</v>
      </c>
    </row>
    <row r="746" spans="1:45" x14ac:dyDescent="0.3">
      <c r="A746" s="93">
        <f t="shared" si="101"/>
        <v>684</v>
      </c>
      <c r="B746" s="145">
        <f>'Input 2 - Inventory'!C691</f>
        <v>0</v>
      </c>
      <c r="C746" s="146">
        <f>'Input 1 - Schedule 1'!G693</f>
        <v>0</v>
      </c>
      <c r="D746" s="146" t="str">
        <f>IF(OR(LEFT(E746,5)= "Asset",LEFT(E746,5)="Other"),"N/A",'Input 1 - Schedule 1'!G693 &amp; " (Ins/Bank)")</f>
        <v>0 (Ins/Bank)</v>
      </c>
      <c r="E746" s="147">
        <f>'Input 2 - Inventory'!F691</f>
        <v>0</v>
      </c>
      <c r="F746" s="148" t="str">
        <f>'Input 2 - Inventory'!W691</f>
        <v/>
      </c>
      <c r="G746" s="148">
        <f>'Input 2 - Inventory'!R691</f>
        <v>0</v>
      </c>
      <c r="H746" s="148">
        <f>'Input 2 - Inventory'!AH691</f>
        <v>0</v>
      </c>
      <c r="I746" s="149">
        <f>'Input 2 - Inventory'!L691</f>
        <v>0</v>
      </c>
      <c r="J746" s="150">
        <f>'Input 2 - Inventory'!AB691</f>
        <v>0</v>
      </c>
      <c r="K746" s="147" t="str" cm="1">
        <f t="array" ref="K746">IFERROR(INDEX($C$9:$C$54,MATCH($E746,$A$9:$A$54,0),0),"N/A")</f>
        <v>N/A</v>
      </c>
      <c r="L746" s="151" t="str" cm="1">
        <f t="array" ref="L746">IFERROR(INDEX($D$9:$D$54,MATCH($E746,$A$9:$A$54,0),0),"N/A")</f>
        <v>N/A</v>
      </c>
      <c r="M746" s="152" t="str">
        <f t="shared" si="97"/>
        <v>N/A</v>
      </c>
      <c r="N746" s="153" t="str">
        <f t="shared" si="98"/>
        <v>N/A</v>
      </c>
      <c r="O746" s="147" t="str" cm="1">
        <f t="array" ref="O746">IFERROR(INDEX($E$9:$E$54,MATCH($E746,$A$9:$A$54,0),0),"N/A")</f>
        <v>N/A</v>
      </c>
      <c r="P746" s="151" t="str" cm="1">
        <f t="array" ref="P746">IFERROR(INDEX($F$9:$F$54,MATCH($E746,$A$9:$A$54,0),0),"N/A")</f>
        <v>N/A</v>
      </c>
      <c r="Q746" s="152" t="str">
        <f t="shared" si="99"/>
        <v>N/A</v>
      </c>
      <c r="R746" s="153" t="str">
        <f t="shared" si="100"/>
        <v>N/A</v>
      </c>
      <c r="S746" s="147" t="str" cm="1">
        <f t="array" ref="S746">IFERROR(INDEX($G$9:$G$54,MATCH($E746,$A$9:$A$54,0),0),"N/A")</f>
        <v>N/A</v>
      </c>
      <c r="T746" s="151" t="str" cm="1">
        <f t="array" ref="T746">IFERROR(INDEX($H$9:$H$54,MATCH($E746,$A$9:$A$54,0),0),"N/A")</f>
        <v>N/A</v>
      </c>
      <c r="U746" s="152" t="str">
        <f t="shared" si="93"/>
        <v>N/A</v>
      </c>
      <c r="V746" s="153" t="str">
        <f t="shared" si="94"/>
        <v>N/A</v>
      </c>
      <c r="W746" s="147" t="str" cm="1">
        <f t="array" ref="W746">IFERROR(INDEX($I$9:$I$54,MATCH($E746,$A$9:$A$54,0),0),"N/A")</f>
        <v>N/A</v>
      </c>
      <c r="X746" s="147" t="str" cm="1">
        <f t="array" ref="X746">IFERROR(INDEX($J$9:$J$54,MATCH($E746,$A$9:$A$54,0),0),"N/A")</f>
        <v>N/A</v>
      </c>
      <c r="Y746" s="152" t="str">
        <f t="shared" si="95"/>
        <v>N/A</v>
      </c>
      <c r="Z746" s="153" t="str">
        <f t="shared" si="96"/>
        <v>N/A</v>
      </c>
      <c r="AA746" s="70" t="str">
        <f>IFERROR(VLOOKUP('Input 1 - Schedule 1'!N693,'Input 1 - Schedule 1'!$I$7:$L$1009,4,FALSE),"")</f>
        <v/>
      </c>
      <c r="AB746" s="70"/>
      <c r="AS746" s="84" t="s">
        <v>20</v>
      </c>
    </row>
    <row r="747" spans="1:45" x14ac:dyDescent="0.3">
      <c r="A747" s="93">
        <f t="shared" si="101"/>
        <v>685</v>
      </c>
      <c r="B747" s="145">
        <f>'Input 2 - Inventory'!C692</f>
        <v>0</v>
      </c>
      <c r="C747" s="146">
        <f>'Input 1 - Schedule 1'!G694</f>
        <v>0</v>
      </c>
      <c r="D747" s="146" t="str">
        <f>IF(OR(LEFT(E747,5)= "Asset",LEFT(E747,5)="Other"),"N/A",'Input 1 - Schedule 1'!G694 &amp; " (Ins/Bank)")</f>
        <v>0 (Ins/Bank)</v>
      </c>
      <c r="E747" s="147">
        <f>'Input 2 - Inventory'!F692</f>
        <v>0</v>
      </c>
      <c r="F747" s="148" t="str">
        <f>'Input 2 - Inventory'!W692</f>
        <v/>
      </c>
      <c r="G747" s="148">
        <f>'Input 2 - Inventory'!R692</f>
        <v>0</v>
      </c>
      <c r="H747" s="148">
        <f>'Input 2 - Inventory'!AH692</f>
        <v>0</v>
      </c>
      <c r="I747" s="149">
        <f>'Input 2 - Inventory'!L692</f>
        <v>0</v>
      </c>
      <c r="J747" s="150">
        <f>'Input 2 - Inventory'!AB692</f>
        <v>0</v>
      </c>
      <c r="K747" s="147" t="str" cm="1">
        <f t="array" ref="K747">IFERROR(INDEX($C$9:$C$54,MATCH($E747,$A$9:$A$54,0),0),"N/A")</f>
        <v>N/A</v>
      </c>
      <c r="L747" s="151" t="str" cm="1">
        <f t="array" ref="L747">IFERROR(INDEX($D$9:$D$54,MATCH($E747,$A$9:$A$54,0),0),"N/A")</f>
        <v>N/A</v>
      </c>
      <c r="M747" s="152" t="str">
        <f t="shared" si="97"/>
        <v>N/A</v>
      </c>
      <c r="N747" s="153" t="str">
        <f t="shared" si="98"/>
        <v>N/A</v>
      </c>
      <c r="O747" s="147" t="str" cm="1">
        <f t="array" ref="O747">IFERROR(INDEX($E$9:$E$54,MATCH($E747,$A$9:$A$54,0),0),"N/A")</f>
        <v>N/A</v>
      </c>
      <c r="P747" s="151" t="str" cm="1">
        <f t="array" ref="P747">IFERROR(INDEX($F$9:$F$54,MATCH($E747,$A$9:$A$54,0),0),"N/A")</f>
        <v>N/A</v>
      </c>
      <c r="Q747" s="152" t="str">
        <f t="shared" si="99"/>
        <v>N/A</v>
      </c>
      <c r="R747" s="153" t="str">
        <f t="shared" si="100"/>
        <v>N/A</v>
      </c>
      <c r="S747" s="147" t="str" cm="1">
        <f t="array" ref="S747">IFERROR(INDEX($G$9:$G$54,MATCH($E747,$A$9:$A$54,0),0),"N/A")</f>
        <v>N/A</v>
      </c>
      <c r="T747" s="151" t="str" cm="1">
        <f t="array" ref="T747">IFERROR(INDEX($H$9:$H$54,MATCH($E747,$A$9:$A$54,0),0),"N/A")</f>
        <v>N/A</v>
      </c>
      <c r="U747" s="152" t="str">
        <f t="shared" si="93"/>
        <v>N/A</v>
      </c>
      <c r="V747" s="153" t="str">
        <f t="shared" si="94"/>
        <v>N/A</v>
      </c>
      <c r="W747" s="147" t="str" cm="1">
        <f t="array" ref="W747">IFERROR(INDEX($I$9:$I$54,MATCH($E747,$A$9:$A$54,0),0),"N/A")</f>
        <v>N/A</v>
      </c>
      <c r="X747" s="147" t="str" cm="1">
        <f t="array" ref="X747">IFERROR(INDEX($J$9:$J$54,MATCH($E747,$A$9:$A$54,0),0),"N/A")</f>
        <v>N/A</v>
      </c>
      <c r="Y747" s="152" t="str">
        <f t="shared" si="95"/>
        <v>N/A</v>
      </c>
      <c r="Z747" s="153" t="str">
        <f t="shared" si="96"/>
        <v>N/A</v>
      </c>
      <c r="AA747" s="70" t="str">
        <f>IFERROR(VLOOKUP('Input 1 - Schedule 1'!N694,'Input 1 - Schedule 1'!$I$7:$L$1009,4,FALSE),"")</f>
        <v/>
      </c>
      <c r="AB747" s="70"/>
      <c r="AS747" s="84" t="s">
        <v>20</v>
      </c>
    </row>
    <row r="748" spans="1:45" x14ac:dyDescent="0.3">
      <c r="A748" s="93">
        <f t="shared" si="101"/>
        <v>686</v>
      </c>
      <c r="B748" s="145">
        <f>'Input 2 - Inventory'!C693</f>
        <v>0</v>
      </c>
      <c r="C748" s="146">
        <f>'Input 1 - Schedule 1'!G695</f>
        <v>0</v>
      </c>
      <c r="D748" s="146" t="str">
        <f>IF(OR(LEFT(E748,5)= "Asset",LEFT(E748,5)="Other"),"N/A",'Input 1 - Schedule 1'!G695 &amp; " (Ins/Bank)")</f>
        <v>0 (Ins/Bank)</v>
      </c>
      <c r="E748" s="147">
        <f>'Input 2 - Inventory'!F693</f>
        <v>0</v>
      </c>
      <c r="F748" s="148" t="str">
        <f>'Input 2 - Inventory'!W693</f>
        <v/>
      </c>
      <c r="G748" s="148">
        <f>'Input 2 - Inventory'!R693</f>
        <v>0</v>
      </c>
      <c r="H748" s="148">
        <f>'Input 2 - Inventory'!AH693</f>
        <v>0</v>
      </c>
      <c r="I748" s="149">
        <f>'Input 2 - Inventory'!L693</f>
        <v>0</v>
      </c>
      <c r="J748" s="150">
        <f>'Input 2 - Inventory'!AB693</f>
        <v>0</v>
      </c>
      <c r="K748" s="147" t="str" cm="1">
        <f t="array" ref="K748">IFERROR(INDEX($C$9:$C$54,MATCH($E748,$A$9:$A$54,0),0),"N/A")</f>
        <v>N/A</v>
      </c>
      <c r="L748" s="151" t="str" cm="1">
        <f t="array" ref="L748">IFERROR(INDEX($D$9:$D$54,MATCH($E748,$A$9:$A$54,0),0),"N/A")</f>
        <v>N/A</v>
      </c>
      <c r="M748" s="152" t="str">
        <f t="shared" si="97"/>
        <v>N/A</v>
      </c>
      <c r="N748" s="153" t="str">
        <f t="shared" si="98"/>
        <v>N/A</v>
      </c>
      <c r="O748" s="147" t="str" cm="1">
        <f t="array" ref="O748">IFERROR(INDEX($E$9:$E$54,MATCH($E748,$A$9:$A$54,0),0),"N/A")</f>
        <v>N/A</v>
      </c>
      <c r="P748" s="151" t="str" cm="1">
        <f t="array" ref="P748">IFERROR(INDEX($F$9:$F$54,MATCH($E748,$A$9:$A$54,0),0),"N/A")</f>
        <v>N/A</v>
      </c>
      <c r="Q748" s="152" t="str">
        <f t="shared" si="99"/>
        <v>N/A</v>
      </c>
      <c r="R748" s="153" t="str">
        <f t="shared" si="100"/>
        <v>N/A</v>
      </c>
      <c r="S748" s="147" t="str" cm="1">
        <f t="array" ref="S748">IFERROR(INDEX($G$9:$G$54,MATCH($E748,$A$9:$A$54,0),0),"N/A")</f>
        <v>N/A</v>
      </c>
      <c r="T748" s="151" t="str" cm="1">
        <f t="array" ref="T748">IFERROR(INDEX($H$9:$H$54,MATCH($E748,$A$9:$A$54,0),0),"N/A")</f>
        <v>N/A</v>
      </c>
      <c r="U748" s="152" t="str">
        <f t="shared" si="93"/>
        <v>N/A</v>
      </c>
      <c r="V748" s="153" t="str">
        <f t="shared" si="94"/>
        <v>N/A</v>
      </c>
      <c r="W748" s="147" t="str" cm="1">
        <f t="array" ref="W748">IFERROR(INDEX($I$9:$I$54,MATCH($E748,$A$9:$A$54,0),0),"N/A")</f>
        <v>N/A</v>
      </c>
      <c r="X748" s="147" t="str" cm="1">
        <f t="array" ref="X748">IFERROR(INDEX($J$9:$J$54,MATCH($E748,$A$9:$A$54,0),0),"N/A")</f>
        <v>N/A</v>
      </c>
      <c r="Y748" s="152" t="str">
        <f t="shared" si="95"/>
        <v>N/A</v>
      </c>
      <c r="Z748" s="153" t="str">
        <f t="shared" si="96"/>
        <v>N/A</v>
      </c>
      <c r="AA748" s="70" t="str">
        <f>IFERROR(VLOOKUP('Input 1 - Schedule 1'!N695,'Input 1 - Schedule 1'!$I$7:$L$1009,4,FALSE),"")</f>
        <v/>
      </c>
      <c r="AB748" s="70"/>
      <c r="AS748" s="84" t="s">
        <v>20</v>
      </c>
    </row>
    <row r="749" spans="1:45" x14ac:dyDescent="0.3">
      <c r="A749" s="93">
        <f t="shared" si="101"/>
        <v>687</v>
      </c>
      <c r="B749" s="145">
        <f>'Input 2 - Inventory'!C694</f>
        <v>0</v>
      </c>
      <c r="C749" s="146">
        <f>'Input 1 - Schedule 1'!G696</f>
        <v>0</v>
      </c>
      <c r="D749" s="146" t="str">
        <f>IF(OR(LEFT(E749,5)= "Asset",LEFT(E749,5)="Other"),"N/A",'Input 1 - Schedule 1'!G696 &amp; " (Ins/Bank)")</f>
        <v>0 (Ins/Bank)</v>
      </c>
      <c r="E749" s="147">
        <f>'Input 2 - Inventory'!F694</f>
        <v>0</v>
      </c>
      <c r="F749" s="148" t="str">
        <f>'Input 2 - Inventory'!W694</f>
        <v/>
      </c>
      <c r="G749" s="148">
        <f>'Input 2 - Inventory'!R694</f>
        <v>0</v>
      </c>
      <c r="H749" s="148">
        <f>'Input 2 - Inventory'!AH694</f>
        <v>0</v>
      </c>
      <c r="I749" s="149">
        <f>'Input 2 - Inventory'!L694</f>
        <v>0</v>
      </c>
      <c r="J749" s="150">
        <f>'Input 2 - Inventory'!AB694</f>
        <v>0</v>
      </c>
      <c r="K749" s="147" t="str" cm="1">
        <f t="array" ref="K749">IFERROR(INDEX($C$9:$C$54,MATCH($E749,$A$9:$A$54,0),0),"N/A")</f>
        <v>N/A</v>
      </c>
      <c r="L749" s="151" t="str" cm="1">
        <f t="array" ref="L749">IFERROR(INDEX($D$9:$D$54,MATCH($E749,$A$9:$A$54,0),0),"N/A")</f>
        <v>N/A</v>
      </c>
      <c r="M749" s="152" t="str">
        <f t="shared" si="97"/>
        <v>N/A</v>
      </c>
      <c r="N749" s="153" t="str">
        <f t="shared" si="98"/>
        <v>N/A</v>
      </c>
      <c r="O749" s="147" t="str" cm="1">
        <f t="array" ref="O749">IFERROR(INDEX($E$9:$E$54,MATCH($E749,$A$9:$A$54,0),0),"N/A")</f>
        <v>N/A</v>
      </c>
      <c r="P749" s="151" t="str" cm="1">
        <f t="array" ref="P749">IFERROR(INDEX($F$9:$F$54,MATCH($E749,$A$9:$A$54,0),0),"N/A")</f>
        <v>N/A</v>
      </c>
      <c r="Q749" s="152" t="str">
        <f t="shared" si="99"/>
        <v>N/A</v>
      </c>
      <c r="R749" s="153" t="str">
        <f t="shared" si="100"/>
        <v>N/A</v>
      </c>
      <c r="S749" s="147" t="str" cm="1">
        <f t="array" ref="S749">IFERROR(INDEX($G$9:$G$54,MATCH($E749,$A$9:$A$54,0),0),"N/A")</f>
        <v>N/A</v>
      </c>
      <c r="T749" s="151" t="str" cm="1">
        <f t="array" ref="T749">IFERROR(INDEX($H$9:$H$54,MATCH($E749,$A$9:$A$54,0),0),"N/A")</f>
        <v>N/A</v>
      </c>
      <c r="U749" s="152" t="str">
        <f t="shared" si="93"/>
        <v>N/A</v>
      </c>
      <c r="V749" s="153" t="str">
        <f t="shared" si="94"/>
        <v>N/A</v>
      </c>
      <c r="W749" s="147" t="str" cm="1">
        <f t="array" ref="W749">IFERROR(INDEX($I$9:$I$54,MATCH($E749,$A$9:$A$54,0),0),"N/A")</f>
        <v>N/A</v>
      </c>
      <c r="X749" s="147" t="str" cm="1">
        <f t="array" ref="X749">IFERROR(INDEX($J$9:$J$54,MATCH($E749,$A$9:$A$54,0),0),"N/A")</f>
        <v>N/A</v>
      </c>
      <c r="Y749" s="152" t="str">
        <f t="shared" si="95"/>
        <v>N/A</v>
      </c>
      <c r="Z749" s="153" t="str">
        <f t="shared" si="96"/>
        <v>N/A</v>
      </c>
      <c r="AA749" s="70" t="str">
        <f>IFERROR(VLOOKUP('Input 1 - Schedule 1'!N696,'Input 1 - Schedule 1'!$I$7:$L$1009,4,FALSE),"")</f>
        <v/>
      </c>
      <c r="AB749" s="70"/>
      <c r="AS749" s="84" t="s">
        <v>20</v>
      </c>
    </row>
    <row r="750" spans="1:45" x14ac:dyDescent="0.3">
      <c r="A750" s="93">
        <f t="shared" si="101"/>
        <v>688</v>
      </c>
      <c r="B750" s="145">
        <f>'Input 2 - Inventory'!C695</f>
        <v>0</v>
      </c>
      <c r="C750" s="146">
        <f>'Input 1 - Schedule 1'!G697</f>
        <v>0</v>
      </c>
      <c r="D750" s="146" t="str">
        <f>IF(OR(LEFT(E750,5)= "Asset",LEFT(E750,5)="Other"),"N/A",'Input 1 - Schedule 1'!G697 &amp; " (Ins/Bank)")</f>
        <v>0 (Ins/Bank)</v>
      </c>
      <c r="E750" s="147">
        <f>'Input 2 - Inventory'!F695</f>
        <v>0</v>
      </c>
      <c r="F750" s="148" t="str">
        <f>'Input 2 - Inventory'!W695</f>
        <v/>
      </c>
      <c r="G750" s="148">
        <f>'Input 2 - Inventory'!R695</f>
        <v>0</v>
      </c>
      <c r="H750" s="148">
        <f>'Input 2 - Inventory'!AH695</f>
        <v>0</v>
      </c>
      <c r="I750" s="149">
        <f>'Input 2 - Inventory'!L695</f>
        <v>0</v>
      </c>
      <c r="J750" s="150">
        <f>'Input 2 - Inventory'!AB695</f>
        <v>0</v>
      </c>
      <c r="K750" s="147" t="str" cm="1">
        <f t="array" ref="K750">IFERROR(INDEX($C$9:$C$54,MATCH($E750,$A$9:$A$54,0),0),"N/A")</f>
        <v>N/A</v>
      </c>
      <c r="L750" s="151" t="str" cm="1">
        <f t="array" ref="L750">IFERROR(INDEX($D$9:$D$54,MATCH($E750,$A$9:$A$54,0),0),"N/A")</f>
        <v>N/A</v>
      </c>
      <c r="M750" s="152" t="str">
        <f t="shared" si="97"/>
        <v>N/A</v>
      </c>
      <c r="N750" s="153" t="str">
        <f t="shared" si="98"/>
        <v>N/A</v>
      </c>
      <c r="O750" s="147" t="str" cm="1">
        <f t="array" ref="O750">IFERROR(INDEX($E$9:$E$54,MATCH($E750,$A$9:$A$54,0),0),"N/A")</f>
        <v>N/A</v>
      </c>
      <c r="P750" s="151" t="str" cm="1">
        <f t="array" ref="P750">IFERROR(INDEX($F$9:$F$54,MATCH($E750,$A$9:$A$54,0),0),"N/A")</f>
        <v>N/A</v>
      </c>
      <c r="Q750" s="152" t="str">
        <f t="shared" si="99"/>
        <v>N/A</v>
      </c>
      <c r="R750" s="153" t="str">
        <f t="shared" si="100"/>
        <v>N/A</v>
      </c>
      <c r="S750" s="147" t="str" cm="1">
        <f t="array" ref="S750">IFERROR(INDEX($G$9:$G$54,MATCH($E750,$A$9:$A$54,0),0),"N/A")</f>
        <v>N/A</v>
      </c>
      <c r="T750" s="151" t="str" cm="1">
        <f t="array" ref="T750">IFERROR(INDEX($H$9:$H$54,MATCH($E750,$A$9:$A$54,0),0),"N/A")</f>
        <v>N/A</v>
      </c>
      <c r="U750" s="152" t="str">
        <f t="shared" si="93"/>
        <v>N/A</v>
      </c>
      <c r="V750" s="153" t="str">
        <f t="shared" si="94"/>
        <v>N/A</v>
      </c>
      <c r="W750" s="147" t="str" cm="1">
        <f t="array" ref="W750">IFERROR(INDEX($I$9:$I$54,MATCH($E750,$A$9:$A$54,0),0),"N/A")</f>
        <v>N/A</v>
      </c>
      <c r="X750" s="147" t="str" cm="1">
        <f t="array" ref="X750">IFERROR(INDEX($J$9:$J$54,MATCH($E750,$A$9:$A$54,0),0),"N/A")</f>
        <v>N/A</v>
      </c>
      <c r="Y750" s="152" t="str">
        <f t="shared" si="95"/>
        <v>N/A</v>
      </c>
      <c r="Z750" s="153" t="str">
        <f t="shared" si="96"/>
        <v>N/A</v>
      </c>
      <c r="AA750" s="70" t="str">
        <f>IFERROR(VLOOKUP('Input 1 - Schedule 1'!N697,'Input 1 - Schedule 1'!$I$7:$L$1009,4,FALSE),"")</f>
        <v/>
      </c>
      <c r="AB750" s="70"/>
      <c r="AS750" s="84" t="s">
        <v>20</v>
      </c>
    </row>
    <row r="751" spans="1:45" x14ac:dyDescent="0.3">
      <c r="A751" s="93">
        <f t="shared" si="101"/>
        <v>689</v>
      </c>
      <c r="B751" s="145">
        <f>'Input 2 - Inventory'!C696</f>
        <v>0</v>
      </c>
      <c r="C751" s="146">
        <f>'Input 1 - Schedule 1'!G698</f>
        <v>0</v>
      </c>
      <c r="D751" s="146" t="str">
        <f>IF(OR(LEFT(E751,5)= "Asset",LEFT(E751,5)="Other"),"N/A",'Input 1 - Schedule 1'!G698 &amp; " (Ins/Bank)")</f>
        <v>0 (Ins/Bank)</v>
      </c>
      <c r="E751" s="147">
        <f>'Input 2 - Inventory'!F696</f>
        <v>0</v>
      </c>
      <c r="F751" s="148" t="str">
        <f>'Input 2 - Inventory'!W696</f>
        <v/>
      </c>
      <c r="G751" s="148">
        <f>'Input 2 - Inventory'!R696</f>
        <v>0</v>
      </c>
      <c r="H751" s="148">
        <f>'Input 2 - Inventory'!AH696</f>
        <v>0</v>
      </c>
      <c r="I751" s="149">
        <f>'Input 2 - Inventory'!L696</f>
        <v>0</v>
      </c>
      <c r="J751" s="150">
        <f>'Input 2 - Inventory'!AB696</f>
        <v>0</v>
      </c>
      <c r="K751" s="147" t="str" cm="1">
        <f t="array" ref="K751">IFERROR(INDEX($C$9:$C$54,MATCH($E751,$A$9:$A$54,0),0),"N/A")</f>
        <v>N/A</v>
      </c>
      <c r="L751" s="151" t="str" cm="1">
        <f t="array" ref="L751">IFERROR(INDEX($D$9:$D$54,MATCH($E751,$A$9:$A$54,0),0),"N/A")</f>
        <v>N/A</v>
      </c>
      <c r="M751" s="152" t="str">
        <f t="shared" si="97"/>
        <v>N/A</v>
      </c>
      <c r="N751" s="153" t="str">
        <f t="shared" si="98"/>
        <v>N/A</v>
      </c>
      <c r="O751" s="147" t="str" cm="1">
        <f t="array" ref="O751">IFERROR(INDEX($E$9:$E$54,MATCH($E751,$A$9:$A$54,0),0),"N/A")</f>
        <v>N/A</v>
      </c>
      <c r="P751" s="151" t="str" cm="1">
        <f t="array" ref="P751">IFERROR(INDEX($F$9:$F$54,MATCH($E751,$A$9:$A$54,0),0),"N/A")</f>
        <v>N/A</v>
      </c>
      <c r="Q751" s="152" t="str">
        <f t="shared" si="99"/>
        <v>N/A</v>
      </c>
      <c r="R751" s="153" t="str">
        <f t="shared" si="100"/>
        <v>N/A</v>
      </c>
      <c r="S751" s="147" t="str" cm="1">
        <f t="array" ref="S751">IFERROR(INDEX($G$9:$G$54,MATCH($E751,$A$9:$A$54,0),0),"N/A")</f>
        <v>N/A</v>
      </c>
      <c r="T751" s="151" t="str" cm="1">
        <f t="array" ref="T751">IFERROR(INDEX($H$9:$H$54,MATCH($E751,$A$9:$A$54,0),0),"N/A")</f>
        <v>N/A</v>
      </c>
      <c r="U751" s="152" t="str">
        <f t="shared" si="93"/>
        <v>N/A</v>
      </c>
      <c r="V751" s="153" t="str">
        <f t="shared" si="94"/>
        <v>N/A</v>
      </c>
      <c r="W751" s="147" t="str" cm="1">
        <f t="array" ref="W751">IFERROR(INDEX($I$9:$I$54,MATCH($E751,$A$9:$A$54,0),0),"N/A")</f>
        <v>N/A</v>
      </c>
      <c r="X751" s="147" t="str" cm="1">
        <f t="array" ref="X751">IFERROR(INDEX($J$9:$J$54,MATCH($E751,$A$9:$A$54,0),0),"N/A")</f>
        <v>N/A</v>
      </c>
      <c r="Y751" s="152" t="str">
        <f t="shared" si="95"/>
        <v>N/A</v>
      </c>
      <c r="Z751" s="153" t="str">
        <f t="shared" si="96"/>
        <v>N/A</v>
      </c>
      <c r="AA751" s="70" t="str">
        <f>IFERROR(VLOOKUP('Input 1 - Schedule 1'!N698,'Input 1 - Schedule 1'!$I$7:$L$1009,4,FALSE),"")</f>
        <v/>
      </c>
      <c r="AB751" s="70"/>
      <c r="AS751" s="84" t="s">
        <v>20</v>
      </c>
    </row>
    <row r="752" spans="1:45" x14ac:dyDescent="0.3">
      <c r="A752" s="93">
        <f t="shared" si="101"/>
        <v>690</v>
      </c>
      <c r="B752" s="145">
        <f>'Input 2 - Inventory'!C697</f>
        <v>0</v>
      </c>
      <c r="C752" s="146">
        <f>'Input 1 - Schedule 1'!G699</f>
        <v>0</v>
      </c>
      <c r="D752" s="146" t="str">
        <f>IF(OR(LEFT(E752,5)= "Asset",LEFT(E752,5)="Other"),"N/A",'Input 1 - Schedule 1'!G699 &amp; " (Ins/Bank)")</f>
        <v>0 (Ins/Bank)</v>
      </c>
      <c r="E752" s="147">
        <f>'Input 2 - Inventory'!F697</f>
        <v>0</v>
      </c>
      <c r="F752" s="148" t="str">
        <f>'Input 2 - Inventory'!W697</f>
        <v/>
      </c>
      <c r="G752" s="148">
        <f>'Input 2 - Inventory'!R697</f>
        <v>0</v>
      </c>
      <c r="H752" s="148">
        <f>'Input 2 - Inventory'!AH697</f>
        <v>0</v>
      </c>
      <c r="I752" s="149">
        <f>'Input 2 - Inventory'!L697</f>
        <v>0</v>
      </c>
      <c r="J752" s="150">
        <f>'Input 2 - Inventory'!AB697</f>
        <v>0</v>
      </c>
      <c r="K752" s="147" t="str" cm="1">
        <f t="array" ref="K752">IFERROR(INDEX($C$9:$C$54,MATCH($E752,$A$9:$A$54,0),0),"N/A")</f>
        <v>N/A</v>
      </c>
      <c r="L752" s="151" t="str" cm="1">
        <f t="array" ref="L752">IFERROR(INDEX($D$9:$D$54,MATCH($E752,$A$9:$A$54,0),0),"N/A")</f>
        <v>N/A</v>
      </c>
      <c r="M752" s="152" t="str">
        <f t="shared" si="97"/>
        <v>N/A</v>
      </c>
      <c r="N752" s="153" t="str">
        <f t="shared" si="98"/>
        <v>N/A</v>
      </c>
      <c r="O752" s="147" t="str" cm="1">
        <f t="array" ref="O752">IFERROR(INDEX($E$9:$E$54,MATCH($E752,$A$9:$A$54,0),0),"N/A")</f>
        <v>N/A</v>
      </c>
      <c r="P752" s="151" t="str" cm="1">
        <f t="array" ref="P752">IFERROR(INDEX($F$9:$F$54,MATCH($E752,$A$9:$A$54,0),0),"N/A")</f>
        <v>N/A</v>
      </c>
      <c r="Q752" s="152" t="str">
        <f t="shared" si="99"/>
        <v>N/A</v>
      </c>
      <c r="R752" s="153" t="str">
        <f t="shared" si="100"/>
        <v>N/A</v>
      </c>
      <c r="S752" s="147" t="str" cm="1">
        <f t="array" ref="S752">IFERROR(INDEX($G$9:$G$54,MATCH($E752,$A$9:$A$54,0),0),"N/A")</f>
        <v>N/A</v>
      </c>
      <c r="T752" s="151" t="str" cm="1">
        <f t="array" ref="T752">IFERROR(INDEX($H$9:$H$54,MATCH($E752,$A$9:$A$54,0),0),"N/A")</f>
        <v>N/A</v>
      </c>
      <c r="U752" s="152" t="str">
        <f t="shared" si="93"/>
        <v>N/A</v>
      </c>
      <c r="V752" s="153" t="str">
        <f t="shared" si="94"/>
        <v>N/A</v>
      </c>
      <c r="W752" s="147" t="str" cm="1">
        <f t="array" ref="W752">IFERROR(INDEX($I$9:$I$54,MATCH($E752,$A$9:$A$54,0),0),"N/A")</f>
        <v>N/A</v>
      </c>
      <c r="X752" s="147" t="str" cm="1">
        <f t="array" ref="X752">IFERROR(INDEX($J$9:$J$54,MATCH($E752,$A$9:$A$54,0),0),"N/A")</f>
        <v>N/A</v>
      </c>
      <c r="Y752" s="152" t="str">
        <f t="shared" si="95"/>
        <v>N/A</v>
      </c>
      <c r="Z752" s="153" t="str">
        <f t="shared" si="96"/>
        <v>N/A</v>
      </c>
      <c r="AA752" s="70" t="str">
        <f>IFERROR(VLOOKUP('Input 1 - Schedule 1'!N699,'Input 1 - Schedule 1'!$I$7:$L$1009,4,FALSE),"")</f>
        <v/>
      </c>
      <c r="AB752" s="70"/>
      <c r="AS752" s="84" t="s">
        <v>20</v>
      </c>
    </row>
    <row r="753" spans="1:45" x14ac:dyDescent="0.3">
      <c r="A753" s="93">
        <f t="shared" si="101"/>
        <v>691</v>
      </c>
      <c r="B753" s="145">
        <f>'Input 2 - Inventory'!C698</f>
        <v>0</v>
      </c>
      <c r="C753" s="146">
        <f>'Input 1 - Schedule 1'!G700</f>
        <v>0</v>
      </c>
      <c r="D753" s="146" t="str">
        <f>IF(OR(LEFT(E753,5)= "Asset",LEFT(E753,5)="Other"),"N/A",'Input 1 - Schedule 1'!G700 &amp; " (Ins/Bank)")</f>
        <v>0 (Ins/Bank)</v>
      </c>
      <c r="E753" s="147">
        <f>'Input 2 - Inventory'!F698</f>
        <v>0</v>
      </c>
      <c r="F753" s="148" t="str">
        <f>'Input 2 - Inventory'!W698</f>
        <v/>
      </c>
      <c r="G753" s="148">
        <f>'Input 2 - Inventory'!R698</f>
        <v>0</v>
      </c>
      <c r="H753" s="148">
        <f>'Input 2 - Inventory'!AH698</f>
        <v>0</v>
      </c>
      <c r="I753" s="149">
        <f>'Input 2 - Inventory'!L698</f>
        <v>0</v>
      </c>
      <c r="J753" s="150">
        <f>'Input 2 - Inventory'!AB698</f>
        <v>0</v>
      </c>
      <c r="K753" s="147" t="str" cm="1">
        <f t="array" ref="K753">IFERROR(INDEX($C$9:$C$54,MATCH($E753,$A$9:$A$54,0),0),"N/A")</f>
        <v>N/A</v>
      </c>
      <c r="L753" s="151" t="str" cm="1">
        <f t="array" ref="L753">IFERROR(INDEX($D$9:$D$54,MATCH($E753,$A$9:$A$54,0),0),"N/A")</f>
        <v>N/A</v>
      </c>
      <c r="M753" s="152" t="str">
        <f t="shared" si="97"/>
        <v>N/A</v>
      </c>
      <c r="N753" s="153" t="str">
        <f t="shared" si="98"/>
        <v>N/A</v>
      </c>
      <c r="O753" s="147" t="str" cm="1">
        <f t="array" ref="O753">IFERROR(INDEX($E$9:$E$54,MATCH($E753,$A$9:$A$54,0),0),"N/A")</f>
        <v>N/A</v>
      </c>
      <c r="P753" s="151" t="str" cm="1">
        <f t="array" ref="P753">IFERROR(INDEX($F$9:$F$54,MATCH($E753,$A$9:$A$54,0),0),"N/A")</f>
        <v>N/A</v>
      </c>
      <c r="Q753" s="152" t="str">
        <f t="shared" si="99"/>
        <v>N/A</v>
      </c>
      <c r="R753" s="153" t="str">
        <f t="shared" si="100"/>
        <v>N/A</v>
      </c>
      <c r="S753" s="147" t="str" cm="1">
        <f t="array" ref="S753">IFERROR(INDEX($G$9:$G$54,MATCH($E753,$A$9:$A$54,0),0),"N/A")</f>
        <v>N/A</v>
      </c>
      <c r="T753" s="151" t="str" cm="1">
        <f t="array" ref="T753">IFERROR(INDEX($H$9:$H$54,MATCH($E753,$A$9:$A$54,0),0),"N/A")</f>
        <v>N/A</v>
      </c>
      <c r="U753" s="152" t="str">
        <f t="shared" si="93"/>
        <v>N/A</v>
      </c>
      <c r="V753" s="153" t="str">
        <f t="shared" si="94"/>
        <v>N/A</v>
      </c>
      <c r="W753" s="147" t="str" cm="1">
        <f t="array" ref="W753">IFERROR(INDEX($I$9:$I$54,MATCH($E753,$A$9:$A$54,0),0),"N/A")</f>
        <v>N/A</v>
      </c>
      <c r="X753" s="147" t="str" cm="1">
        <f t="array" ref="X753">IFERROR(INDEX($J$9:$J$54,MATCH($E753,$A$9:$A$54,0),0),"N/A")</f>
        <v>N/A</v>
      </c>
      <c r="Y753" s="152" t="str">
        <f t="shared" si="95"/>
        <v>N/A</v>
      </c>
      <c r="Z753" s="153" t="str">
        <f t="shared" si="96"/>
        <v>N/A</v>
      </c>
      <c r="AA753" s="70" t="str">
        <f>IFERROR(VLOOKUP('Input 1 - Schedule 1'!N700,'Input 1 - Schedule 1'!$I$7:$L$1009,4,FALSE),"")</f>
        <v/>
      </c>
      <c r="AB753" s="70"/>
      <c r="AS753" s="84" t="s">
        <v>20</v>
      </c>
    </row>
    <row r="754" spans="1:45" x14ac:dyDescent="0.3">
      <c r="A754" s="93">
        <f t="shared" si="101"/>
        <v>692</v>
      </c>
      <c r="B754" s="145">
        <f>'Input 2 - Inventory'!C699</f>
        <v>0</v>
      </c>
      <c r="C754" s="146">
        <f>'Input 1 - Schedule 1'!G701</f>
        <v>0</v>
      </c>
      <c r="D754" s="146" t="str">
        <f>IF(OR(LEFT(E754,5)= "Asset",LEFT(E754,5)="Other"),"N/A",'Input 1 - Schedule 1'!G701 &amp; " (Ins/Bank)")</f>
        <v>0 (Ins/Bank)</v>
      </c>
      <c r="E754" s="147">
        <f>'Input 2 - Inventory'!F699</f>
        <v>0</v>
      </c>
      <c r="F754" s="148" t="str">
        <f>'Input 2 - Inventory'!W699</f>
        <v/>
      </c>
      <c r="G754" s="148">
        <f>'Input 2 - Inventory'!R699</f>
        <v>0</v>
      </c>
      <c r="H754" s="148">
        <f>'Input 2 - Inventory'!AH699</f>
        <v>0</v>
      </c>
      <c r="I754" s="149">
        <f>'Input 2 - Inventory'!L699</f>
        <v>0</v>
      </c>
      <c r="J754" s="150">
        <f>'Input 2 - Inventory'!AB699</f>
        <v>0</v>
      </c>
      <c r="K754" s="147" t="str" cm="1">
        <f t="array" ref="K754">IFERROR(INDEX($C$9:$C$54,MATCH($E754,$A$9:$A$54,0),0),"N/A")</f>
        <v>N/A</v>
      </c>
      <c r="L754" s="151" t="str" cm="1">
        <f t="array" ref="L754">IFERROR(INDEX($D$9:$D$54,MATCH($E754,$A$9:$A$54,0),0),"N/A")</f>
        <v>N/A</v>
      </c>
      <c r="M754" s="152" t="str">
        <f t="shared" si="97"/>
        <v>N/A</v>
      </c>
      <c r="N754" s="153" t="str">
        <f t="shared" si="98"/>
        <v>N/A</v>
      </c>
      <c r="O754" s="147" t="str" cm="1">
        <f t="array" ref="O754">IFERROR(INDEX($E$9:$E$54,MATCH($E754,$A$9:$A$54,0),0),"N/A")</f>
        <v>N/A</v>
      </c>
      <c r="P754" s="151" t="str" cm="1">
        <f t="array" ref="P754">IFERROR(INDEX($F$9:$F$54,MATCH($E754,$A$9:$A$54,0),0),"N/A")</f>
        <v>N/A</v>
      </c>
      <c r="Q754" s="152" t="str">
        <f t="shared" si="99"/>
        <v>N/A</v>
      </c>
      <c r="R754" s="153" t="str">
        <f t="shared" si="100"/>
        <v>N/A</v>
      </c>
      <c r="S754" s="147" t="str" cm="1">
        <f t="array" ref="S754">IFERROR(INDEX($G$9:$G$54,MATCH($E754,$A$9:$A$54,0),0),"N/A")</f>
        <v>N/A</v>
      </c>
      <c r="T754" s="151" t="str" cm="1">
        <f t="array" ref="T754">IFERROR(INDEX($H$9:$H$54,MATCH($E754,$A$9:$A$54,0),0),"N/A")</f>
        <v>N/A</v>
      </c>
      <c r="U754" s="152" t="str">
        <f t="shared" si="93"/>
        <v>N/A</v>
      </c>
      <c r="V754" s="153" t="str">
        <f t="shared" si="94"/>
        <v>N/A</v>
      </c>
      <c r="W754" s="147" t="str" cm="1">
        <f t="array" ref="W754">IFERROR(INDEX($I$9:$I$54,MATCH($E754,$A$9:$A$54,0),0),"N/A")</f>
        <v>N/A</v>
      </c>
      <c r="X754" s="147" t="str" cm="1">
        <f t="array" ref="X754">IFERROR(INDEX($J$9:$J$54,MATCH($E754,$A$9:$A$54,0),0),"N/A")</f>
        <v>N/A</v>
      </c>
      <c r="Y754" s="152" t="str">
        <f t="shared" si="95"/>
        <v>N/A</v>
      </c>
      <c r="Z754" s="153" t="str">
        <f t="shared" si="96"/>
        <v>N/A</v>
      </c>
      <c r="AA754" s="70" t="str">
        <f>IFERROR(VLOOKUP('Input 1 - Schedule 1'!N701,'Input 1 - Schedule 1'!$I$7:$L$1009,4,FALSE),"")</f>
        <v/>
      </c>
      <c r="AB754" s="70"/>
      <c r="AS754" s="84" t="s">
        <v>20</v>
      </c>
    </row>
    <row r="755" spans="1:45" x14ac:dyDescent="0.3">
      <c r="A755" s="93">
        <f t="shared" si="101"/>
        <v>693</v>
      </c>
      <c r="B755" s="145">
        <f>'Input 2 - Inventory'!C700</f>
        <v>0</v>
      </c>
      <c r="C755" s="146">
        <f>'Input 1 - Schedule 1'!G702</f>
        <v>0</v>
      </c>
      <c r="D755" s="146" t="str">
        <f>IF(OR(LEFT(E755,5)= "Asset",LEFT(E755,5)="Other"),"N/A",'Input 1 - Schedule 1'!G702 &amp; " (Ins/Bank)")</f>
        <v>0 (Ins/Bank)</v>
      </c>
      <c r="E755" s="147">
        <f>'Input 2 - Inventory'!F700</f>
        <v>0</v>
      </c>
      <c r="F755" s="148" t="str">
        <f>'Input 2 - Inventory'!W700</f>
        <v/>
      </c>
      <c r="G755" s="148">
        <f>'Input 2 - Inventory'!R700</f>
        <v>0</v>
      </c>
      <c r="H755" s="148">
        <f>'Input 2 - Inventory'!AH700</f>
        <v>0</v>
      </c>
      <c r="I755" s="149">
        <f>'Input 2 - Inventory'!L700</f>
        <v>0</v>
      </c>
      <c r="J755" s="150">
        <f>'Input 2 - Inventory'!AB700</f>
        <v>0</v>
      </c>
      <c r="K755" s="147" t="str" cm="1">
        <f t="array" ref="K755">IFERROR(INDEX($C$9:$C$54,MATCH($E755,$A$9:$A$54,0),0),"N/A")</f>
        <v>N/A</v>
      </c>
      <c r="L755" s="151" t="str" cm="1">
        <f t="array" ref="L755">IFERROR(INDEX($D$9:$D$54,MATCH($E755,$A$9:$A$54,0),0),"N/A")</f>
        <v>N/A</v>
      </c>
      <c r="M755" s="152" t="str">
        <f t="shared" si="97"/>
        <v>N/A</v>
      </c>
      <c r="N755" s="153" t="str">
        <f t="shared" si="98"/>
        <v>N/A</v>
      </c>
      <c r="O755" s="147" t="str" cm="1">
        <f t="array" ref="O755">IFERROR(INDEX($E$9:$E$54,MATCH($E755,$A$9:$A$54,0),0),"N/A")</f>
        <v>N/A</v>
      </c>
      <c r="P755" s="151" t="str" cm="1">
        <f t="array" ref="P755">IFERROR(INDEX($F$9:$F$54,MATCH($E755,$A$9:$A$54,0),0),"N/A")</f>
        <v>N/A</v>
      </c>
      <c r="Q755" s="152" t="str">
        <f t="shared" si="99"/>
        <v>N/A</v>
      </c>
      <c r="R755" s="153" t="str">
        <f t="shared" si="100"/>
        <v>N/A</v>
      </c>
      <c r="S755" s="147" t="str" cm="1">
        <f t="array" ref="S755">IFERROR(INDEX($G$9:$G$54,MATCH($E755,$A$9:$A$54,0),0),"N/A")</f>
        <v>N/A</v>
      </c>
      <c r="T755" s="151" t="str" cm="1">
        <f t="array" ref="T755">IFERROR(INDEX($H$9:$H$54,MATCH($E755,$A$9:$A$54,0),0),"N/A")</f>
        <v>N/A</v>
      </c>
      <c r="U755" s="152" t="str">
        <f t="shared" si="93"/>
        <v>N/A</v>
      </c>
      <c r="V755" s="153" t="str">
        <f t="shared" si="94"/>
        <v>N/A</v>
      </c>
      <c r="W755" s="147" t="str" cm="1">
        <f t="array" ref="W755">IFERROR(INDEX($I$9:$I$54,MATCH($E755,$A$9:$A$54,0),0),"N/A")</f>
        <v>N/A</v>
      </c>
      <c r="X755" s="147" t="str" cm="1">
        <f t="array" ref="X755">IFERROR(INDEX($J$9:$J$54,MATCH($E755,$A$9:$A$54,0),0),"N/A")</f>
        <v>N/A</v>
      </c>
      <c r="Y755" s="152" t="str">
        <f t="shared" si="95"/>
        <v>N/A</v>
      </c>
      <c r="Z755" s="153" t="str">
        <f t="shared" si="96"/>
        <v>N/A</v>
      </c>
      <c r="AA755" s="70" t="str">
        <f>IFERROR(VLOOKUP('Input 1 - Schedule 1'!N702,'Input 1 - Schedule 1'!$I$7:$L$1009,4,FALSE),"")</f>
        <v/>
      </c>
      <c r="AB755" s="70"/>
      <c r="AS755" s="84" t="s">
        <v>20</v>
      </c>
    </row>
    <row r="756" spans="1:45" x14ac:dyDescent="0.3">
      <c r="A756" s="93">
        <f t="shared" si="101"/>
        <v>694</v>
      </c>
      <c r="B756" s="145">
        <f>'Input 2 - Inventory'!C701</f>
        <v>0</v>
      </c>
      <c r="C756" s="146">
        <f>'Input 1 - Schedule 1'!G703</f>
        <v>0</v>
      </c>
      <c r="D756" s="146" t="str">
        <f>IF(OR(LEFT(E756,5)= "Asset",LEFT(E756,5)="Other"),"N/A",'Input 1 - Schedule 1'!G703 &amp; " (Ins/Bank)")</f>
        <v>0 (Ins/Bank)</v>
      </c>
      <c r="E756" s="147">
        <f>'Input 2 - Inventory'!F701</f>
        <v>0</v>
      </c>
      <c r="F756" s="148" t="str">
        <f>'Input 2 - Inventory'!W701</f>
        <v/>
      </c>
      <c r="G756" s="148">
        <f>'Input 2 - Inventory'!R701</f>
        <v>0</v>
      </c>
      <c r="H756" s="148">
        <f>'Input 2 - Inventory'!AH701</f>
        <v>0</v>
      </c>
      <c r="I756" s="149">
        <f>'Input 2 - Inventory'!L701</f>
        <v>0</v>
      </c>
      <c r="J756" s="150">
        <f>'Input 2 - Inventory'!AB701</f>
        <v>0</v>
      </c>
      <c r="K756" s="147" t="str" cm="1">
        <f t="array" ref="K756">IFERROR(INDEX($C$9:$C$54,MATCH($E756,$A$9:$A$54,0),0),"N/A")</f>
        <v>N/A</v>
      </c>
      <c r="L756" s="151" t="str" cm="1">
        <f t="array" ref="L756">IFERROR(INDEX($D$9:$D$54,MATCH($E756,$A$9:$A$54,0),0),"N/A")</f>
        <v>N/A</v>
      </c>
      <c r="M756" s="152" t="str">
        <f t="shared" si="97"/>
        <v>N/A</v>
      </c>
      <c r="N756" s="153" t="str">
        <f t="shared" si="98"/>
        <v>N/A</v>
      </c>
      <c r="O756" s="147" t="str" cm="1">
        <f t="array" ref="O756">IFERROR(INDEX($E$9:$E$54,MATCH($E756,$A$9:$A$54,0),0),"N/A")</f>
        <v>N/A</v>
      </c>
      <c r="P756" s="151" t="str" cm="1">
        <f t="array" ref="P756">IFERROR(INDEX($F$9:$F$54,MATCH($E756,$A$9:$A$54,0),0),"N/A")</f>
        <v>N/A</v>
      </c>
      <c r="Q756" s="152" t="str">
        <f t="shared" si="99"/>
        <v>N/A</v>
      </c>
      <c r="R756" s="153" t="str">
        <f t="shared" si="100"/>
        <v>N/A</v>
      </c>
      <c r="S756" s="147" t="str" cm="1">
        <f t="array" ref="S756">IFERROR(INDEX($G$9:$G$54,MATCH($E756,$A$9:$A$54,0),0),"N/A")</f>
        <v>N/A</v>
      </c>
      <c r="T756" s="151" t="str" cm="1">
        <f t="array" ref="T756">IFERROR(INDEX($H$9:$H$54,MATCH($E756,$A$9:$A$54,0),0),"N/A")</f>
        <v>N/A</v>
      </c>
      <c r="U756" s="152" t="str">
        <f t="shared" si="93"/>
        <v>N/A</v>
      </c>
      <c r="V756" s="153" t="str">
        <f t="shared" si="94"/>
        <v>N/A</v>
      </c>
      <c r="W756" s="147" t="str" cm="1">
        <f t="array" ref="W756">IFERROR(INDEX($I$9:$I$54,MATCH($E756,$A$9:$A$54,0),0),"N/A")</f>
        <v>N/A</v>
      </c>
      <c r="X756" s="147" t="str" cm="1">
        <f t="array" ref="X756">IFERROR(INDEX($J$9:$J$54,MATCH($E756,$A$9:$A$54,0),0),"N/A")</f>
        <v>N/A</v>
      </c>
      <c r="Y756" s="152" t="str">
        <f t="shared" si="95"/>
        <v>N/A</v>
      </c>
      <c r="Z756" s="153" t="str">
        <f t="shared" si="96"/>
        <v>N/A</v>
      </c>
      <c r="AA756" s="70" t="str">
        <f>IFERROR(VLOOKUP('Input 1 - Schedule 1'!N703,'Input 1 - Schedule 1'!$I$7:$L$1009,4,FALSE),"")</f>
        <v/>
      </c>
      <c r="AB756" s="70"/>
      <c r="AS756" s="84" t="s">
        <v>20</v>
      </c>
    </row>
    <row r="757" spans="1:45" x14ac:dyDescent="0.3">
      <c r="A757" s="93">
        <f t="shared" si="101"/>
        <v>695</v>
      </c>
      <c r="B757" s="145">
        <f>'Input 2 - Inventory'!C702</f>
        <v>0</v>
      </c>
      <c r="C757" s="146">
        <f>'Input 1 - Schedule 1'!G704</f>
        <v>0</v>
      </c>
      <c r="D757" s="146" t="str">
        <f>IF(OR(LEFT(E757,5)= "Asset",LEFT(E757,5)="Other"),"N/A",'Input 1 - Schedule 1'!G704 &amp; " (Ins/Bank)")</f>
        <v>0 (Ins/Bank)</v>
      </c>
      <c r="E757" s="147">
        <f>'Input 2 - Inventory'!F702</f>
        <v>0</v>
      </c>
      <c r="F757" s="148" t="str">
        <f>'Input 2 - Inventory'!W702</f>
        <v/>
      </c>
      <c r="G757" s="148">
        <f>'Input 2 - Inventory'!R702</f>
        <v>0</v>
      </c>
      <c r="H757" s="148">
        <f>'Input 2 - Inventory'!AH702</f>
        <v>0</v>
      </c>
      <c r="I757" s="149">
        <f>'Input 2 - Inventory'!L702</f>
        <v>0</v>
      </c>
      <c r="J757" s="150">
        <f>'Input 2 - Inventory'!AB702</f>
        <v>0</v>
      </c>
      <c r="K757" s="147" t="str" cm="1">
        <f t="array" ref="K757">IFERROR(INDEX($C$9:$C$54,MATCH($E757,$A$9:$A$54,0),0),"N/A")</f>
        <v>N/A</v>
      </c>
      <c r="L757" s="151" t="str" cm="1">
        <f t="array" ref="L757">IFERROR(INDEX($D$9:$D$54,MATCH($E757,$A$9:$A$54,0),0),"N/A")</f>
        <v>N/A</v>
      </c>
      <c r="M757" s="152" t="str">
        <f t="shared" si="97"/>
        <v>N/A</v>
      </c>
      <c r="N757" s="153" t="str">
        <f t="shared" si="98"/>
        <v>N/A</v>
      </c>
      <c r="O757" s="147" t="str" cm="1">
        <f t="array" ref="O757">IFERROR(INDEX($E$9:$E$54,MATCH($E757,$A$9:$A$54,0),0),"N/A")</f>
        <v>N/A</v>
      </c>
      <c r="P757" s="151" t="str" cm="1">
        <f t="array" ref="P757">IFERROR(INDEX($F$9:$F$54,MATCH($E757,$A$9:$A$54,0),0),"N/A")</f>
        <v>N/A</v>
      </c>
      <c r="Q757" s="152" t="str">
        <f t="shared" si="99"/>
        <v>N/A</v>
      </c>
      <c r="R757" s="153" t="str">
        <f t="shared" si="100"/>
        <v>N/A</v>
      </c>
      <c r="S757" s="147" t="str" cm="1">
        <f t="array" ref="S757">IFERROR(INDEX($G$9:$G$54,MATCH($E757,$A$9:$A$54,0),0),"N/A")</f>
        <v>N/A</v>
      </c>
      <c r="T757" s="151" t="str" cm="1">
        <f t="array" ref="T757">IFERROR(INDEX($H$9:$H$54,MATCH($E757,$A$9:$A$54,0),0),"N/A")</f>
        <v>N/A</v>
      </c>
      <c r="U757" s="152" t="str">
        <f t="shared" si="93"/>
        <v>N/A</v>
      </c>
      <c r="V757" s="153" t="str">
        <f t="shared" si="94"/>
        <v>N/A</v>
      </c>
      <c r="W757" s="147" t="str" cm="1">
        <f t="array" ref="W757">IFERROR(INDEX($I$9:$I$54,MATCH($E757,$A$9:$A$54,0),0),"N/A")</f>
        <v>N/A</v>
      </c>
      <c r="X757" s="147" t="str" cm="1">
        <f t="array" ref="X757">IFERROR(INDEX($J$9:$J$54,MATCH($E757,$A$9:$A$54,0),0),"N/A")</f>
        <v>N/A</v>
      </c>
      <c r="Y757" s="152" t="str">
        <f t="shared" si="95"/>
        <v>N/A</v>
      </c>
      <c r="Z757" s="153" t="str">
        <f t="shared" si="96"/>
        <v>N/A</v>
      </c>
      <c r="AA757" s="70" t="str">
        <f>IFERROR(VLOOKUP('Input 1 - Schedule 1'!N704,'Input 1 - Schedule 1'!$I$7:$L$1009,4,FALSE),"")</f>
        <v/>
      </c>
      <c r="AB757" s="70"/>
      <c r="AS757" s="84" t="s">
        <v>20</v>
      </c>
    </row>
    <row r="758" spans="1:45" x14ac:dyDescent="0.3">
      <c r="A758" s="93">
        <f t="shared" si="101"/>
        <v>696</v>
      </c>
      <c r="B758" s="145">
        <f>'Input 2 - Inventory'!C703</f>
        <v>0</v>
      </c>
      <c r="C758" s="146">
        <f>'Input 1 - Schedule 1'!G705</f>
        <v>0</v>
      </c>
      <c r="D758" s="146" t="str">
        <f>IF(OR(LEFT(E758,5)= "Asset",LEFT(E758,5)="Other"),"N/A",'Input 1 - Schedule 1'!G705 &amp; " (Ins/Bank)")</f>
        <v>0 (Ins/Bank)</v>
      </c>
      <c r="E758" s="147">
        <f>'Input 2 - Inventory'!F703</f>
        <v>0</v>
      </c>
      <c r="F758" s="148" t="str">
        <f>'Input 2 - Inventory'!W703</f>
        <v/>
      </c>
      <c r="G758" s="148">
        <f>'Input 2 - Inventory'!R703</f>
        <v>0</v>
      </c>
      <c r="H758" s="148">
        <f>'Input 2 - Inventory'!AH703</f>
        <v>0</v>
      </c>
      <c r="I758" s="149">
        <f>'Input 2 - Inventory'!L703</f>
        <v>0</v>
      </c>
      <c r="J758" s="150">
        <f>'Input 2 - Inventory'!AB703</f>
        <v>0</v>
      </c>
      <c r="K758" s="147" t="str" cm="1">
        <f t="array" ref="K758">IFERROR(INDEX($C$9:$C$54,MATCH($E758,$A$9:$A$54,0),0),"N/A")</f>
        <v>N/A</v>
      </c>
      <c r="L758" s="151" t="str" cm="1">
        <f t="array" ref="L758">IFERROR(INDEX($D$9:$D$54,MATCH($E758,$A$9:$A$54,0),0),"N/A")</f>
        <v>N/A</v>
      </c>
      <c r="M758" s="152" t="str">
        <f t="shared" si="97"/>
        <v>N/A</v>
      </c>
      <c r="N758" s="153" t="str">
        <f t="shared" si="98"/>
        <v>N/A</v>
      </c>
      <c r="O758" s="147" t="str" cm="1">
        <f t="array" ref="O758">IFERROR(INDEX($E$9:$E$54,MATCH($E758,$A$9:$A$54,0),0),"N/A")</f>
        <v>N/A</v>
      </c>
      <c r="P758" s="151" t="str" cm="1">
        <f t="array" ref="P758">IFERROR(INDEX($F$9:$F$54,MATCH($E758,$A$9:$A$54,0),0),"N/A")</f>
        <v>N/A</v>
      </c>
      <c r="Q758" s="152" t="str">
        <f t="shared" si="99"/>
        <v>N/A</v>
      </c>
      <c r="R758" s="153" t="str">
        <f t="shared" si="100"/>
        <v>N/A</v>
      </c>
      <c r="S758" s="147" t="str" cm="1">
        <f t="array" ref="S758">IFERROR(INDEX($G$9:$G$54,MATCH($E758,$A$9:$A$54,0),0),"N/A")</f>
        <v>N/A</v>
      </c>
      <c r="T758" s="151" t="str" cm="1">
        <f t="array" ref="T758">IFERROR(INDEX($H$9:$H$54,MATCH($E758,$A$9:$A$54,0),0),"N/A")</f>
        <v>N/A</v>
      </c>
      <c r="U758" s="152" t="str">
        <f t="shared" si="93"/>
        <v>N/A</v>
      </c>
      <c r="V758" s="153" t="str">
        <f t="shared" si="94"/>
        <v>N/A</v>
      </c>
      <c r="W758" s="147" t="str" cm="1">
        <f t="array" ref="W758">IFERROR(INDEX($I$9:$I$54,MATCH($E758,$A$9:$A$54,0),0),"N/A")</f>
        <v>N/A</v>
      </c>
      <c r="X758" s="147" t="str" cm="1">
        <f t="array" ref="X758">IFERROR(INDEX($J$9:$J$54,MATCH($E758,$A$9:$A$54,0),0),"N/A")</f>
        <v>N/A</v>
      </c>
      <c r="Y758" s="152" t="str">
        <f t="shared" si="95"/>
        <v>N/A</v>
      </c>
      <c r="Z758" s="153" t="str">
        <f t="shared" si="96"/>
        <v>N/A</v>
      </c>
      <c r="AA758" s="70" t="str">
        <f>IFERROR(VLOOKUP('Input 1 - Schedule 1'!N705,'Input 1 - Schedule 1'!$I$7:$L$1009,4,FALSE),"")</f>
        <v/>
      </c>
      <c r="AB758" s="70"/>
      <c r="AS758" s="84" t="s">
        <v>20</v>
      </c>
    </row>
    <row r="759" spans="1:45" x14ac:dyDescent="0.3">
      <c r="A759" s="93">
        <f t="shared" si="101"/>
        <v>697</v>
      </c>
      <c r="B759" s="145">
        <f>'Input 2 - Inventory'!C704</f>
        <v>0</v>
      </c>
      <c r="C759" s="146">
        <f>'Input 1 - Schedule 1'!G706</f>
        <v>0</v>
      </c>
      <c r="D759" s="146" t="str">
        <f>IF(OR(LEFT(E759,5)= "Asset",LEFT(E759,5)="Other"),"N/A",'Input 1 - Schedule 1'!G706 &amp; " (Ins/Bank)")</f>
        <v>0 (Ins/Bank)</v>
      </c>
      <c r="E759" s="147">
        <f>'Input 2 - Inventory'!F704</f>
        <v>0</v>
      </c>
      <c r="F759" s="148" t="str">
        <f>'Input 2 - Inventory'!W704</f>
        <v/>
      </c>
      <c r="G759" s="148">
        <f>'Input 2 - Inventory'!R704</f>
        <v>0</v>
      </c>
      <c r="H759" s="148">
        <f>'Input 2 - Inventory'!AH704</f>
        <v>0</v>
      </c>
      <c r="I759" s="149">
        <f>'Input 2 - Inventory'!L704</f>
        <v>0</v>
      </c>
      <c r="J759" s="150">
        <f>'Input 2 - Inventory'!AB704</f>
        <v>0</v>
      </c>
      <c r="K759" s="147" t="str" cm="1">
        <f t="array" ref="K759">IFERROR(INDEX($C$9:$C$54,MATCH($E759,$A$9:$A$54,0),0),"N/A")</f>
        <v>N/A</v>
      </c>
      <c r="L759" s="151" t="str" cm="1">
        <f t="array" ref="L759">IFERROR(INDEX($D$9:$D$54,MATCH($E759,$A$9:$A$54,0),0),"N/A")</f>
        <v>N/A</v>
      </c>
      <c r="M759" s="152" t="str">
        <f t="shared" si="97"/>
        <v>N/A</v>
      </c>
      <c r="N759" s="153" t="str">
        <f t="shared" si="98"/>
        <v>N/A</v>
      </c>
      <c r="O759" s="147" t="str" cm="1">
        <f t="array" ref="O759">IFERROR(INDEX($E$9:$E$54,MATCH($E759,$A$9:$A$54,0),0),"N/A")</f>
        <v>N/A</v>
      </c>
      <c r="P759" s="151" t="str" cm="1">
        <f t="array" ref="P759">IFERROR(INDEX($F$9:$F$54,MATCH($E759,$A$9:$A$54,0),0),"N/A")</f>
        <v>N/A</v>
      </c>
      <c r="Q759" s="152" t="str">
        <f t="shared" si="99"/>
        <v>N/A</v>
      </c>
      <c r="R759" s="153" t="str">
        <f t="shared" si="100"/>
        <v>N/A</v>
      </c>
      <c r="S759" s="147" t="str" cm="1">
        <f t="array" ref="S759">IFERROR(INDEX($G$9:$G$54,MATCH($E759,$A$9:$A$54,0),0),"N/A")</f>
        <v>N/A</v>
      </c>
      <c r="T759" s="151" t="str" cm="1">
        <f t="array" ref="T759">IFERROR(INDEX($H$9:$H$54,MATCH($E759,$A$9:$A$54,0),0),"N/A")</f>
        <v>N/A</v>
      </c>
      <c r="U759" s="152" t="str">
        <f t="shared" si="93"/>
        <v>N/A</v>
      </c>
      <c r="V759" s="153" t="str">
        <f t="shared" si="94"/>
        <v>N/A</v>
      </c>
      <c r="W759" s="147" t="str" cm="1">
        <f t="array" ref="W759">IFERROR(INDEX($I$9:$I$54,MATCH($E759,$A$9:$A$54,0),0),"N/A")</f>
        <v>N/A</v>
      </c>
      <c r="X759" s="147" t="str" cm="1">
        <f t="array" ref="X759">IFERROR(INDEX($J$9:$J$54,MATCH($E759,$A$9:$A$54,0),0),"N/A")</f>
        <v>N/A</v>
      </c>
      <c r="Y759" s="152" t="str">
        <f t="shared" si="95"/>
        <v>N/A</v>
      </c>
      <c r="Z759" s="153" t="str">
        <f t="shared" si="96"/>
        <v>N/A</v>
      </c>
      <c r="AA759" s="70" t="str">
        <f>IFERROR(VLOOKUP('Input 1 - Schedule 1'!N706,'Input 1 - Schedule 1'!$I$7:$L$1009,4,FALSE),"")</f>
        <v/>
      </c>
      <c r="AB759" s="70"/>
      <c r="AS759" s="84" t="s">
        <v>20</v>
      </c>
    </row>
    <row r="760" spans="1:45" x14ac:dyDescent="0.3">
      <c r="A760" s="93">
        <f t="shared" si="101"/>
        <v>698</v>
      </c>
      <c r="B760" s="145">
        <f>'Input 2 - Inventory'!C705</f>
        <v>0</v>
      </c>
      <c r="C760" s="146">
        <f>'Input 1 - Schedule 1'!G707</f>
        <v>0</v>
      </c>
      <c r="D760" s="146" t="str">
        <f>IF(OR(LEFT(E760,5)= "Asset",LEFT(E760,5)="Other"),"N/A",'Input 1 - Schedule 1'!G707 &amp; " (Ins/Bank)")</f>
        <v>0 (Ins/Bank)</v>
      </c>
      <c r="E760" s="147">
        <f>'Input 2 - Inventory'!F705</f>
        <v>0</v>
      </c>
      <c r="F760" s="148" t="str">
        <f>'Input 2 - Inventory'!W705</f>
        <v/>
      </c>
      <c r="G760" s="148">
        <f>'Input 2 - Inventory'!R705</f>
        <v>0</v>
      </c>
      <c r="H760" s="148">
        <f>'Input 2 - Inventory'!AH705</f>
        <v>0</v>
      </c>
      <c r="I760" s="149">
        <f>'Input 2 - Inventory'!L705</f>
        <v>0</v>
      </c>
      <c r="J760" s="150">
        <f>'Input 2 - Inventory'!AB705</f>
        <v>0</v>
      </c>
      <c r="K760" s="147" t="str" cm="1">
        <f t="array" ref="K760">IFERROR(INDEX($C$9:$C$54,MATCH($E760,$A$9:$A$54,0),0),"N/A")</f>
        <v>N/A</v>
      </c>
      <c r="L760" s="151" t="str" cm="1">
        <f t="array" ref="L760">IFERROR(INDEX($D$9:$D$54,MATCH($E760,$A$9:$A$54,0),0),"N/A")</f>
        <v>N/A</v>
      </c>
      <c r="M760" s="152" t="str">
        <f t="shared" si="97"/>
        <v>N/A</v>
      </c>
      <c r="N760" s="153" t="str">
        <f t="shared" si="98"/>
        <v>N/A</v>
      </c>
      <c r="O760" s="147" t="str" cm="1">
        <f t="array" ref="O760">IFERROR(INDEX($E$9:$E$54,MATCH($E760,$A$9:$A$54,0),0),"N/A")</f>
        <v>N/A</v>
      </c>
      <c r="P760" s="151" t="str" cm="1">
        <f t="array" ref="P760">IFERROR(INDEX($F$9:$F$54,MATCH($E760,$A$9:$A$54,0),0),"N/A")</f>
        <v>N/A</v>
      </c>
      <c r="Q760" s="152" t="str">
        <f t="shared" si="99"/>
        <v>N/A</v>
      </c>
      <c r="R760" s="153" t="str">
        <f t="shared" si="100"/>
        <v>N/A</v>
      </c>
      <c r="S760" s="147" t="str" cm="1">
        <f t="array" ref="S760">IFERROR(INDEX($G$9:$G$54,MATCH($E760,$A$9:$A$54,0),0),"N/A")</f>
        <v>N/A</v>
      </c>
      <c r="T760" s="151" t="str" cm="1">
        <f t="array" ref="T760">IFERROR(INDEX($H$9:$H$54,MATCH($E760,$A$9:$A$54,0),0),"N/A")</f>
        <v>N/A</v>
      </c>
      <c r="U760" s="152" t="str">
        <f t="shared" si="93"/>
        <v>N/A</v>
      </c>
      <c r="V760" s="153" t="str">
        <f t="shared" si="94"/>
        <v>N/A</v>
      </c>
      <c r="W760" s="147" t="str" cm="1">
        <f t="array" ref="W760">IFERROR(INDEX($I$9:$I$54,MATCH($E760,$A$9:$A$54,0),0),"N/A")</f>
        <v>N/A</v>
      </c>
      <c r="X760" s="147" t="str" cm="1">
        <f t="array" ref="X760">IFERROR(INDEX($J$9:$J$54,MATCH($E760,$A$9:$A$54,0),0),"N/A")</f>
        <v>N/A</v>
      </c>
      <c r="Y760" s="152" t="str">
        <f t="shared" si="95"/>
        <v>N/A</v>
      </c>
      <c r="Z760" s="153" t="str">
        <f t="shared" si="96"/>
        <v>N/A</v>
      </c>
      <c r="AA760" s="70" t="str">
        <f>IFERROR(VLOOKUP('Input 1 - Schedule 1'!N707,'Input 1 - Schedule 1'!$I$7:$L$1009,4,FALSE),"")</f>
        <v/>
      </c>
      <c r="AB760" s="70"/>
      <c r="AS760" s="84" t="s">
        <v>20</v>
      </c>
    </row>
    <row r="761" spans="1:45" x14ac:dyDescent="0.3">
      <c r="A761" s="93">
        <f t="shared" si="101"/>
        <v>699</v>
      </c>
      <c r="B761" s="145">
        <f>'Input 2 - Inventory'!C706</f>
        <v>0</v>
      </c>
      <c r="C761" s="146">
        <f>'Input 1 - Schedule 1'!G708</f>
        <v>0</v>
      </c>
      <c r="D761" s="146" t="str">
        <f>IF(OR(LEFT(E761,5)= "Asset",LEFT(E761,5)="Other"),"N/A",'Input 1 - Schedule 1'!G708 &amp; " (Ins/Bank)")</f>
        <v>0 (Ins/Bank)</v>
      </c>
      <c r="E761" s="147">
        <f>'Input 2 - Inventory'!F706</f>
        <v>0</v>
      </c>
      <c r="F761" s="148" t="str">
        <f>'Input 2 - Inventory'!W706</f>
        <v/>
      </c>
      <c r="G761" s="148">
        <f>'Input 2 - Inventory'!R706</f>
        <v>0</v>
      </c>
      <c r="H761" s="148">
        <f>'Input 2 - Inventory'!AH706</f>
        <v>0</v>
      </c>
      <c r="I761" s="149">
        <f>'Input 2 - Inventory'!L706</f>
        <v>0</v>
      </c>
      <c r="J761" s="150">
        <f>'Input 2 - Inventory'!AB706</f>
        <v>0</v>
      </c>
      <c r="K761" s="147" t="str" cm="1">
        <f t="array" ref="K761">IFERROR(INDEX($C$9:$C$54,MATCH($E761,$A$9:$A$54,0),0),"N/A")</f>
        <v>N/A</v>
      </c>
      <c r="L761" s="151" t="str" cm="1">
        <f t="array" ref="L761">IFERROR(INDEX($D$9:$D$54,MATCH($E761,$A$9:$A$54,0),0),"N/A")</f>
        <v>N/A</v>
      </c>
      <c r="M761" s="152" t="str">
        <f t="shared" si="97"/>
        <v>N/A</v>
      </c>
      <c r="N761" s="153" t="str">
        <f t="shared" si="98"/>
        <v>N/A</v>
      </c>
      <c r="O761" s="147" t="str" cm="1">
        <f t="array" ref="O761">IFERROR(INDEX($E$9:$E$54,MATCH($E761,$A$9:$A$54,0),0),"N/A")</f>
        <v>N/A</v>
      </c>
      <c r="P761" s="151" t="str" cm="1">
        <f t="array" ref="P761">IFERROR(INDEX($F$9:$F$54,MATCH($E761,$A$9:$A$54,0),0),"N/A")</f>
        <v>N/A</v>
      </c>
      <c r="Q761" s="152" t="str">
        <f t="shared" si="99"/>
        <v>N/A</v>
      </c>
      <c r="R761" s="153" t="str">
        <f t="shared" si="100"/>
        <v>N/A</v>
      </c>
      <c r="S761" s="147" t="str" cm="1">
        <f t="array" ref="S761">IFERROR(INDEX($G$9:$G$54,MATCH($E761,$A$9:$A$54,0),0),"N/A")</f>
        <v>N/A</v>
      </c>
      <c r="T761" s="151" t="str" cm="1">
        <f t="array" ref="T761">IFERROR(INDEX($H$9:$H$54,MATCH($E761,$A$9:$A$54,0),0),"N/A")</f>
        <v>N/A</v>
      </c>
      <c r="U761" s="152" t="str">
        <f t="shared" si="93"/>
        <v>N/A</v>
      </c>
      <c r="V761" s="153" t="str">
        <f t="shared" si="94"/>
        <v>N/A</v>
      </c>
      <c r="W761" s="147" t="str" cm="1">
        <f t="array" ref="W761">IFERROR(INDEX($I$9:$I$54,MATCH($E761,$A$9:$A$54,0),0),"N/A")</f>
        <v>N/A</v>
      </c>
      <c r="X761" s="147" t="str" cm="1">
        <f t="array" ref="X761">IFERROR(INDEX($J$9:$J$54,MATCH($E761,$A$9:$A$54,0),0),"N/A")</f>
        <v>N/A</v>
      </c>
      <c r="Y761" s="152" t="str">
        <f t="shared" si="95"/>
        <v>N/A</v>
      </c>
      <c r="Z761" s="153" t="str">
        <f t="shared" si="96"/>
        <v>N/A</v>
      </c>
      <c r="AA761" s="70" t="str">
        <f>IFERROR(VLOOKUP('Input 1 - Schedule 1'!N708,'Input 1 - Schedule 1'!$I$7:$L$1009,4,FALSE),"")</f>
        <v/>
      </c>
      <c r="AB761" s="70"/>
      <c r="AS761" s="84" t="s">
        <v>20</v>
      </c>
    </row>
    <row r="762" spans="1:45" x14ac:dyDescent="0.3">
      <c r="A762" s="93">
        <f t="shared" si="101"/>
        <v>700</v>
      </c>
      <c r="B762" s="145">
        <f>'Input 2 - Inventory'!C707</f>
        <v>0</v>
      </c>
      <c r="C762" s="146">
        <f>'Input 1 - Schedule 1'!G709</f>
        <v>0</v>
      </c>
      <c r="D762" s="146" t="str">
        <f>IF(OR(LEFT(E762,5)= "Asset",LEFT(E762,5)="Other"),"N/A",'Input 1 - Schedule 1'!G709 &amp; " (Ins/Bank)")</f>
        <v>0 (Ins/Bank)</v>
      </c>
      <c r="E762" s="147">
        <f>'Input 2 - Inventory'!F707</f>
        <v>0</v>
      </c>
      <c r="F762" s="148" t="str">
        <f>'Input 2 - Inventory'!W707</f>
        <v/>
      </c>
      <c r="G762" s="148">
        <f>'Input 2 - Inventory'!R707</f>
        <v>0</v>
      </c>
      <c r="H762" s="148">
        <f>'Input 2 - Inventory'!AH707</f>
        <v>0</v>
      </c>
      <c r="I762" s="149">
        <f>'Input 2 - Inventory'!L707</f>
        <v>0</v>
      </c>
      <c r="J762" s="150">
        <f>'Input 2 - Inventory'!AB707</f>
        <v>0</v>
      </c>
      <c r="K762" s="147" t="str" cm="1">
        <f t="array" ref="K762">IFERROR(INDEX($C$9:$C$54,MATCH($E762,$A$9:$A$54,0),0),"N/A")</f>
        <v>N/A</v>
      </c>
      <c r="L762" s="151" t="str" cm="1">
        <f t="array" ref="L762">IFERROR(INDEX($D$9:$D$54,MATCH($E762,$A$9:$A$54,0),0),"N/A")</f>
        <v>N/A</v>
      </c>
      <c r="M762" s="152" t="str">
        <f t="shared" si="97"/>
        <v>N/A</v>
      </c>
      <c r="N762" s="153" t="str">
        <f t="shared" si="98"/>
        <v>N/A</v>
      </c>
      <c r="O762" s="147" t="str" cm="1">
        <f t="array" ref="O762">IFERROR(INDEX($E$9:$E$54,MATCH($E762,$A$9:$A$54,0),0),"N/A")</f>
        <v>N/A</v>
      </c>
      <c r="P762" s="151" t="str" cm="1">
        <f t="array" ref="P762">IFERROR(INDEX($F$9:$F$54,MATCH($E762,$A$9:$A$54,0),0),"N/A")</f>
        <v>N/A</v>
      </c>
      <c r="Q762" s="152" t="str">
        <f t="shared" si="99"/>
        <v>N/A</v>
      </c>
      <c r="R762" s="153" t="str">
        <f t="shared" si="100"/>
        <v>N/A</v>
      </c>
      <c r="S762" s="147" t="str" cm="1">
        <f t="array" ref="S762">IFERROR(INDEX($G$9:$G$54,MATCH($E762,$A$9:$A$54,0),0),"N/A")</f>
        <v>N/A</v>
      </c>
      <c r="T762" s="151" t="str" cm="1">
        <f t="array" ref="T762">IFERROR(INDEX($H$9:$H$54,MATCH($E762,$A$9:$A$54,0),0),"N/A")</f>
        <v>N/A</v>
      </c>
      <c r="U762" s="152" t="str">
        <f t="shared" si="93"/>
        <v>N/A</v>
      </c>
      <c r="V762" s="153" t="str">
        <f t="shared" si="94"/>
        <v>N/A</v>
      </c>
      <c r="W762" s="147" t="str" cm="1">
        <f t="array" ref="W762">IFERROR(INDEX($I$9:$I$54,MATCH($E762,$A$9:$A$54,0),0),"N/A")</f>
        <v>N/A</v>
      </c>
      <c r="X762" s="147" t="str" cm="1">
        <f t="array" ref="X762">IFERROR(INDEX($J$9:$J$54,MATCH($E762,$A$9:$A$54,0),0),"N/A")</f>
        <v>N/A</v>
      </c>
      <c r="Y762" s="152" t="str">
        <f t="shared" si="95"/>
        <v>N/A</v>
      </c>
      <c r="Z762" s="153" t="str">
        <f t="shared" si="96"/>
        <v>N/A</v>
      </c>
      <c r="AA762" s="70" t="str">
        <f>IFERROR(VLOOKUP('Input 1 - Schedule 1'!N709,'Input 1 - Schedule 1'!$I$7:$L$1009,4,FALSE),"")</f>
        <v/>
      </c>
      <c r="AB762" s="70"/>
      <c r="AS762" s="84" t="s">
        <v>20</v>
      </c>
    </row>
    <row r="763" spans="1:45" x14ac:dyDescent="0.3">
      <c r="A763" s="93">
        <f t="shared" si="101"/>
        <v>701</v>
      </c>
      <c r="B763" s="145">
        <f>'Input 2 - Inventory'!C708</f>
        <v>0</v>
      </c>
      <c r="C763" s="146">
        <f>'Input 1 - Schedule 1'!G710</f>
        <v>0</v>
      </c>
      <c r="D763" s="146" t="str">
        <f>IF(OR(LEFT(E763,5)= "Asset",LEFT(E763,5)="Other"),"N/A",'Input 1 - Schedule 1'!G710 &amp; " (Ins/Bank)")</f>
        <v>0 (Ins/Bank)</v>
      </c>
      <c r="E763" s="147">
        <f>'Input 2 - Inventory'!F708</f>
        <v>0</v>
      </c>
      <c r="F763" s="148" t="str">
        <f>'Input 2 - Inventory'!W708</f>
        <v/>
      </c>
      <c r="G763" s="148">
        <f>'Input 2 - Inventory'!R708</f>
        <v>0</v>
      </c>
      <c r="H763" s="148">
        <f>'Input 2 - Inventory'!AH708</f>
        <v>0</v>
      </c>
      <c r="I763" s="149">
        <f>'Input 2 - Inventory'!L708</f>
        <v>0</v>
      </c>
      <c r="J763" s="150">
        <f>'Input 2 - Inventory'!AB708</f>
        <v>0</v>
      </c>
      <c r="K763" s="147" t="str" cm="1">
        <f t="array" ref="K763">IFERROR(INDEX($C$9:$C$54,MATCH($E763,$A$9:$A$54,0),0),"N/A")</f>
        <v>N/A</v>
      </c>
      <c r="L763" s="151" t="str" cm="1">
        <f t="array" ref="L763">IFERROR(INDEX($D$9:$D$54,MATCH($E763,$A$9:$A$54,0),0),"N/A")</f>
        <v>N/A</v>
      </c>
      <c r="M763" s="152" t="str">
        <f t="shared" si="97"/>
        <v>N/A</v>
      </c>
      <c r="N763" s="153" t="str">
        <f t="shared" si="98"/>
        <v>N/A</v>
      </c>
      <c r="O763" s="147" t="str" cm="1">
        <f t="array" ref="O763">IFERROR(INDEX($E$9:$E$54,MATCH($E763,$A$9:$A$54,0),0),"N/A")</f>
        <v>N/A</v>
      </c>
      <c r="P763" s="151" t="str" cm="1">
        <f t="array" ref="P763">IFERROR(INDEX($F$9:$F$54,MATCH($E763,$A$9:$A$54,0),0),"N/A")</f>
        <v>N/A</v>
      </c>
      <c r="Q763" s="152" t="str">
        <f t="shared" si="99"/>
        <v>N/A</v>
      </c>
      <c r="R763" s="153" t="str">
        <f t="shared" si="100"/>
        <v>N/A</v>
      </c>
      <c r="S763" s="147" t="str" cm="1">
        <f t="array" ref="S763">IFERROR(INDEX($G$9:$G$54,MATCH($E763,$A$9:$A$54,0),0),"N/A")</f>
        <v>N/A</v>
      </c>
      <c r="T763" s="151" t="str" cm="1">
        <f t="array" ref="T763">IFERROR(INDEX($H$9:$H$54,MATCH($E763,$A$9:$A$54,0),0),"N/A")</f>
        <v>N/A</v>
      </c>
      <c r="U763" s="152" t="str">
        <f t="shared" si="93"/>
        <v>N/A</v>
      </c>
      <c r="V763" s="153" t="str">
        <f t="shared" si="94"/>
        <v>N/A</v>
      </c>
      <c r="W763" s="147" t="str" cm="1">
        <f t="array" ref="W763">IFERROR(INDEX($I$9:$I$54,MATCH($E763,$A$9:$A$54,0),0),"N/A")</f>
        <v>N/A</v>
      </c>
      <c r="X763" s="147" t="str" cm="1">
        <f t="array" ref="X763">IFERROR(INDEX($J$9:$J$54,MATCH($E763,$A$9:$A$54,0),0),"N/A")</f>
        <v>N/A</v>
      </c>
      <c r="Y763" s="152" t="str">
        <f t="shared" si="95"/>
        <v>N/A</v>
      </c>
      <c r="Z763" s="153" t="str">
        <f t="shared" si="96"/>
        <v>N/A</v>
      </c>
      <c r="AA763" s="70" t="str">
        <f>IFERROR(VLOOKUP('Input 1 - Schedule 1'!N710,'Input 1 - Schedule 1'!$I$7:$L$1009,4,FALSE),"")</f>
        <v/>
      </c>
      <c r="AB763" s="70"/>
      <c r="AS763" s="84" t="s">
        <v>20</v>
      </c>
    </row>
    <row r="764" spans="1:45" x14ac:dyDescent="0.3">
      <c r="A764" s="93">
        <f t="shared" si="101"/>
        <v>702</v>
      </c>
      <c r="B764" s="145">
        <f>'Input 2 - Inventory'!C709</f>
        <v>0</v>
      </c>
      <c r="C764" s="146">
        <f>'Input 1 - Schedule 1'!G711</f>
        <v>0</v>
      </c>
      <c r="D764" s="146" t="str">
        <f>IF(OR(LEFT(E764,5)= "Asset",LEFT(E764,5)="Other"),"N/A",'Input 1 - Schedule 1'!G711 &amp; " (Ins/Bank)")</f>
        <v>0 (Ins/Bank)</v>
      </c>
      <c r="E764" s="147">
        <f>'Input 2 - Inventory'!F709</f>
        <v>0</v>
      </c>
      <c r="F764" s="148" t="str">
        <f>'Input 2 - Inventory'!W709</f>
        <v/>
      </c>
      <c r="G764" s="148">
        <f>'Input 2 - Inventory'!R709</f>
        <v>0</v>
      </c>
      <c r="H764" s="148">
        <f>'Input 2 - Inventory'!AH709</f>
        <v>0</v>
      </c>
      <c r="I764" s="149">
        <f>'Input 2 - Inventory'!L709</f>
        <v>0</v>
      </c>
      <c r="J764" s="150">
        <f>'Input 2 - Inventory'!AB709</f>
        <v>0</v>
      </c>
      <c r="K764" s="147" t="str" cm="1">
        <f t="array" ref="K764">IFERROR(INDEX($C$9:$C$54,MATCH($E764,$A$9:$A$54,0),0),"N/A")</f>
        <v>N/A</v>
      </c>
      <c r="L764" s="151" t="str" cm="1">
        <f t="array" ref="L764">IFERROR(INDEX($D$9:$D$54,MATCH($E764,$A$9:$A$54,0),0),"N/A")</f>
        <v>N/A</v>
      </c>
      <c r="M764" s="152" t="str">
        <f t="shared" si="97"/>
        <v>N/A</v>
      </c>
      <c r="N764" s="153" t="str">
        <f t="shared" si="98"/>
        <v>N/A</v>
      </c>
      <c r="O764" s="147" t="str" cm="1">
        <f t="array" ref="O764">IFERROR(INDEX($E$9:$E$54,MATCH($E764,$A$9:$A$54,0),0),"N/A")</f>
        <v>N/A</v>
      </c>
      <c r="P764" s="151" t="str" cm="1">
        <f t="array" ref="P764">IFERROR(INDEX($F$9:$F$54,MATCH($E764,$A$9:$A$54,0),0),"N/A")</f>
        <v>N/A</v>
      </c>
      <c r="Q764" s="152" t="str">
        <f t="shared" si="99"/>
        <v>N/A</v>
      </c>
      <c r="R764" s="153" t="str">
        <f t="shared" si="100"/>
        <v>N/A</v>
      </c>
      <c r="S764" s="147" t="str" cm="1">
        <f t="array" ref="S764">IFERROR(INDEX($G$9:$G$54,MATCH($E764,$A$9:$A$54,0),0),"N/A")</f>
        <v>N/A</v>
      </c>
      <c r="T764" s="151" t="str" cm="1">
        <f t="array" ref="T764">IFERROR(INDEX($H$9:$H$54,MATCH($E764,$A$9:$A$54,0),0),"N/A")</f>
        <v>N/A</v>
      </c>
      <c r="U764" s="152" t="str">
        <f t="shared" si="93"/>
        <v>N/A</v>
      </c>
      <c r="V764" s="153" t="str">
        <f t="shared" si="94"/>
        <v>N/A</v>
      </c>
      <c r="W764" s="147" t="str" cm="1">
        <f t="array" ref="W764">IFERROR(INDEX($I$9:$I$54,MATCH($E764,$A$9:$A$54,0),0),"N/A")</f>
        <v>N/A</v>
      </c>
      <c r="X764" s="147" t="str" cm="1">
        <f t="array" ref="X764">IFERROR(INDEX($J$9:$J$54,MATCH($E764,$A$9:$A$54,0),0),"N/A")</f>
        <v>N/A</v>
      </c>
      <c r="Y764" s="152" t="str">
        <f t="shared" si="95"/>
        <v>N/A</v>
      </c>
      <c r="Z764" s="153" t="str">
        <f t="shared" si="96"/>
        <v>N/A</v>
      </c>
      <c r="AA764" s="70" t="str">
        <f>IFERROR(VLOOKUP('Input 1 - Schedule 1'!N711,'Input 1 - Schedule 1'!$I$7:$L$1009,4,FALSE),"")</f>
        <v/>
      </c>
      <c r="AB764" s="70"/>
      <c r="AS764" s="84" t="s">
        <v>20</v>
      </c>
    </row>
    <row r="765" spans="1:45" x14ac:dyDescent="0.3">
      <c r="A765" s="93">
        <f t="shared" si="101"/>
        <v>703</v>
      </c>
      <c r="B765" s="145">
        <f>'Input 2 - Inventory'!C710</f>
        <v>0</v>
      </c>
      <c r="C765" s="146">
        <f>'Input 1 - Schedule 1'!G712</f>
        <v>0</v>
      </c>
      <c r="D765" s="146" t="str">
        <f>IF(OR(LEFT(E765,5)= "Asset",LEFT(E765,5)="Other"),"N/A",'Input 1 - Schedule 1'!G712 &amp; " (Ins/Bank)")</f>
        <v>0 (Ins/Bank)</v>
      </c>
      <c r="E765" s="147">
        <f>'Input 2 - Inventory'!F710</f>
        <v>0</v>
      </c>
      <c r="F765" s="148" t="str">
        <f>'Input 2 - Inventory'!W710</f>
        <v/>
      </c>
      <c r="G765" s="148">
        <f>'Input 2 - Inventory'!R710</f>
        <v>0</v>
      </c>
      <c r="H765" s="148">
        <f>'Input 2 - Inventory'!AH710</f>
        <v>0</v>
      </c>
      <c r="I765" s="149">
        <f>'Input 2 - Inventory'!L710</f>
        <v>0</v>
      </c>
      <c r="J765" s="150">
        <f>'Input 2 - Inventory'!AB710</f>
        <v>0</v>
      </c>
      <c r="K765" s="147" t="str" cm="1">
        <f t="array" ref="K765">IFERROR(INDEX($C$9:$C$54,MATCH($E765,$A$9:$A$54,0),0),"N/A")</f>
        <v>N/A</v>
      </c>
      <c r="L765" s="151" t="str" cm="1">
        <f t="array" ref="L765">IFERROR(INDEX($D$9:$D$54,MATCH($E765,$A$9:$A$54,0),0),"N/A")</f>
        <v>N/A</v>
      </c>
      <c r="M765" s="152" t="str">
        <f t="shared" si="97"/>
        <v>N/A</v>
      </c>
      <c r="N765" s="153" t="str">
        <f t="shared" si="98"/>
        <v>N/A</v>
      </c>
      <c r="O765" s="147" t="str" cm="1">
        <f t="array" ref="O765">IFERROR(INDEX($E$9:$E$54,MATCH($E765,$A$9:$A$54,0),0),"N/A")</f>
        <v>N/A</v>
      </c>
      <c r="P765" s="151" t="str" cm="1">
        <f t="array" ref="P765">IFERROR(INDEX($F$9:$F$54,MATCH($E765,$A$9:$A$54,0),0),"N/A")</f>
        <v>N/A</v>
      </c>
      <c r="Q765" s="152" t="str">
        <f t="shared" si="99"/>
        <v>N/A</v>
      </c>
      <c r="R765" s="153" t="str">
        <f t="shared" si="100"/>
        <v>N/A</v>
      </c>
      <c r="S765" s="147" t="str" cm="1">
        <f t="array" ref="S765">IFERROR(INDEX($G$9:$G$54,MATCH($E765,$A$9:$A$54,0),0),"N/A")</f>
        <v>N/A</v>
      </c>
      <c r="T765" s="151" t="str" cm="1">
        <f t="array" ref="T765">IFERROR(INDEX($H$9:$H$54,MATCH($E765,$A$9:$A$54,0),0),"N/A")</f>
        <v>N/A</v>
      </c>
      <c r="U765" s="152" t="str">
        <f t="shared" si="93"/>
        <v>N/A</v>
      </c>
      <c r="V765" s="153" t="str">
        <f t="shared" si="94"/>
        <v>N/A</v>
      </c>
      <c r="W765" s="147" t="str" cm="1">
        <f t="array" ref="W765">IFERROR(INDEX($I$9:$I$54,MATCH($E765,$A$9:$A$54,0),0),"N/A")</f>
        <v>N/A</v>
      </c>
      <c r="X765" s="147" t="str" cm="1">
        <f t="array" ref="X765">IFERROR(INDEX($J$9:$J$54,MATCH($E765,$A$9:$A$54,0),0),"N/A")</f>
        <v>N/A</v>
      </c>
      <c r="Y765" s="152" t="str">
        <f t="shared" si="95"/>
        <v>N/A</v>
      </c>
      <c r="Z765" s="153" t="str">
        <f t="shared" si="96"/>
        <v>N/A</v>
      </c>
      <c r="AA765" s="70" t="str">
        <f>IFERROR(VLOOKUP('Input 1 - Schedule 1'!N712,'Input 1 - Schedule 1'!$I$7:$L$1009,4,FALSE),"")</f>
        <v/>
      </c>
      <c r="AB765" s="70"/>
      <c r="AS765" s="84" t="s">
        <v>20</v>
      </c>
    </row>
    <row r="766" spans="1:45" x14ac:dyDescent="0.3">
      <c r="A766" s="93">
        <f t="shared" si="101"/>
        <v>704</v>
      </c>
      <c r="B766" s="145">
        <f>'Input 2 - Inventory'!C711</f>
        <v>0</v>
      </c>
      <c r="C766" s="146">
        <f>'Input 1 - Schedule 1'!G713</f>
        <v>0</v>
      </c>
      <c r="D766" s="146" t="str">
        <f>IF(OR(LEFT(E766,5)= "Asset",LEFT(E766,5)="Other"),"N/A",'Input 1 - Schedule 1'!G713 &amp; " (Ins/Bank)")</f>
        <v>0 (Ins/Bank)</v>
      </c>
      <c r="E766" s="147">
        <f>'Input 2 - Inventory'!F711</f>
        <v>0</v>
      </c>
      <c r="F766" s="148" t="str">
        <f>'Input 2 - Inventory'!W711</f>
        <v/>
      </c>
      <c r="G766" s="148">
        <f>'Input 2 - Inventory'!R711</f>
        <v>0</v>
      </c>
      <c r="H766" s="148">
        <f>'Input 2 - Inventory'!AH711</f>
        <v>0</v>
      </c>
      <c r="I766" s="149">
        <f>'Input 2 - Inventory'!L711</f>
        <v>0</v>
      </c>
      <c r="J766" s="150">
        <f>'Input 2 - Inventory'!AB711</f>
        <v>0</v>
      </c>
      <c r="K766" s="147" t="str" cm="1">
        <f t="array" ref="K766">IFERROR(INDEX($C$9:$C$54,MATCH($E766,$A$9:$A$54,0),0),"N/A")</f>
        <v>N/A</v>
      </c>
      <c r="L766" s="151" t="str" cm="1">
        <f t="array" ref="L766">IFERROR(INDEX($D$9:$D$54,MATCH($E766,$A$9:$A$54,0),0),"N/A")</f>
        <v>N/A</v>
      </c>
      <c r="M766" s="152" t="str">
        <f t="shared" si="97"/>
        <v>N/A</v>
      </c>
      <c r="N766" s="153" t="str">
        <f t="shared" si="98"/>
        <v>N/A</v>
      </c>
      <c r="O766" s="147" t="str" cm="1">
        <f t="array" ref="O766">IFERROR(INDEX($E$9:$E$54,MATCH($E766,$A$9:$A$54,0),0),"N/A")</f>
        <v>N/A</v>
      </c>
      <c r="P766" s="151" t="str" cm="1">
        <f t="array" ref="P766">IFERROR(INDEX($F$9:$F$54,MATCH($E766,$A$9:$A$54,0),0),"N/A")</f>
        <v>N/A</v>
      </c>
      <c r="Q766" s="152" t="str">
        <f t="shared" si="99"/>
        <v>N/A</v>
      </c>
      <c r="R766" s="153" t="str">
        <f t="shared" si="100"/>
        <v>N/A</v>
      </c>
      <c r="S766" s="147" t="str" cm="1">
        <f t="array" ref="S766">IFERROR(INDEX($G$9:$G$54,MATCH($E766,$A$9:$A$54,0),0),"N/A")</f>
        <v>N/A</v>
      </c>
      <c r="T766" s="151" t="str" cm="1">
        <f t="array" ref="T766">IFERROR(INDEX($H$9:$H$54,MATCH($E766,$A$9:$A$54,0),0),"N/A")</f>
        <v>N/A</v>
      </c>
      <c r="U766" s="152" t="str">
        <f t="shared" ref="U766:U829" si="102">IF(T766="N/A","N/A",MAX(0,IF(OR(S766="XS Scalar",S766="Pure Scalar"),$H766*T766,IF(S766="Carrying Value",T766*$G766,$F766*T766))))</f>
        <v>N/A</v>
      </c>
      <c r="V766" s="153" t="str">
        <f t="shared" ref="V766:V829" si="103">IF(T766="N/A","N/A",IF(S766="XS Scalar",$G766-($H766-U766),$G766))</f>
        <v>N/A</v>
      </c>
      <c r="W766" s="147" t="str" cm="1">
        <f t="array" ref="W766">IFERROR(INDEX($I$9:$I$54,MATCH($E766,$A$9:$A$54,0),0),"N/A")</f>
        <v>N/A</v>
      </c>
      <c r="X766" s="147" t="str" cm="1">
        <f t="array" ref="X766">IFERROR(INDEX($J$9:$J$54,MATCH($E766,$A$9:$A$54,0),0),"N/A")</f>
        <v>N/A</v>
      </c>
      <c r="Y766" s="152" t="str">
        <f t="shared" ref="Y766:Y829" si="104">IF(X766="N/A","N/A",MAX(0,IF(OR(W766="XS Scalar",W766="Pure Scalar"),$H766*X766,IF(W766="Carrying Value",X766*$G766,$F766*X766))))</f>
        <v>N/A</v>
      </c>
      <c r="Z766" s="153" t="str">
        <f t="shared" ref="Z766:Z829" si="105">IF(X766="N/A","N/A",IF(W766="XS Scalar",$G766-($H766-Y766),$G766))</f>
        <v>N/A</v>
      </c>
      <c r="AA766" s="70" t="str">
        <f>IFERROR(VLOOKUP('Input 1 - Schedule 1'!N713,'Input 1 - Schedule 1'!$I$7:$L$1009,4,FALSE),"")</f>
        <v/>
      </c>
      <c r="AB766" s="70"/>
      <c r="AS766" s="84" t="s">
        <v>20</v>
      </c>
    </row>
    <row r="767" spans="1:45" x14ac:dyDescent="0.3">
      <c r="A767" s="93">
        <f t="shared" si="101"/>
        <v>705</v>
      </c>
      <c r="B767" s="145">
        <f>'Input 2 - Inventory'!C712</f>
        <v>0</v>
      </c>
      <c r="C767" s="146">
        <f>'Input 1 - Schedule 1'!G714</f>
        <v>0</v>
      </c>
      <c r="D767" s="146" t="str">
        <f>IF(OR(LEFT(E767,5)= "Asset",LEFT(E767,5)="Other"),"N/A",'Input 1 - Schedule 1'!G714 &amp; " (Ins/Bank)")</f>
        <v>0 (Ins/Bank)</v>
      </c>
      <c r="E767" s="147">
        <f>'Input 2 - Inventory'!F712</f>
        <v>0</v>
      </c>
      <c r="F767" s="148" t="str">
        <f>'Input 2 - Inventory'!W712</f>
        <v/>
      </c>
      <c r="G767" s="148">
        <f>'Input 2 - Inventory'!R712</f>
        <v>0</v>
      </c>
      <c r="H767" s="148">
        <f>'Input 2 - Inventory'!AH712</f>
        <v>0</v>
      </c>
      <c r="I767" s="149">
        <f>'Input 2 - Inventory'!L712</f>
        <v>0</v>
      </c>
      <c r="J767" s="150">
        <f>'Input 2 - Inventory'!AB712</f>
        <v>0</v>
      </c>
      <c r="K767" s="147" t="str" cm="1">
        <f t="array" ref="K767">IFERROR(INDEX($C$9:$C$54,MATCH($E767,$A$9:$A$54,0),0),"N/A")</f>
        <v>N/A</v>
      </c>
      <c r="L767" s="151" t="str" cm="1">
        <f t="array" ref="L767">IFERROR(INDEX($D$9:$D$54,MATCH($E767,$A$9:$A$54,0),0),"N/A")</f>
        <v>N/A</v>
      </c>
      <c r="M767" s="152" t="str">
        <f t="shared" si="97"/>
        <v>N/A</v>
      </c>
      <c r="N767" s="153" t="str">
        <f t="shared" si="98"/>
        <v>N/A</v>
      </c>
      <c r="O767" s="147" t="str" cm="1">
        <f t="array" ref="O767">IFERROR(INDEX($E$9:$E$54,MATCH($E767,$A$9:$A$54,0),0),"N/A")</f>
        <v>N/A</v>
      </c>
      <c r="P767" s="151" t="str" cm="1">
        <f t="array" ref="P767">IFERROR(INDEX($F$9:$F$54,MATCH($E767,$A$9:$A$54,0),0),"N/A")</f>
        <v>N/A</v>
      </c>
      <c r="Q767" s="152" t="str">
        <f t="shared" si="99"/>
        <v>N/A</v>
      </c>
      <c r="R767" s="153" t="str">
        <f t="shared" si="100"/>
        <v>N/A</v>
      </c>
      <c r="S767" s="147" t="str" cm="1">
        <f t="array" ref="S767">IFERROR(INDEX($G$9:$G$54,MATCH($E767,$A$9:$A$54,0),0),"N/A")</f>
        <v>N/A</v>
      </c>
      <c r="T767" s="151" t="str" cm="1">
        <f t="array" ref="T767">IFERROR(INDEX($H$9:$H$54,MATCH($E767,$A$9:$A$54,0),0),"N/A")</f>
        <v>N/A</v>
      </c>
      <c r="U767" s="152" t="str">
        <f t="shared" si="102"/>
        <v>N/A</v>
      </c>
      <c r="V767" s="153" t="str">
        <f t="shared" si="103"/>
        <v>N/A</v>
      </c>
      <c r="W767" s="147" t="str" cm="1">
        <f t="array" ref="W767">IFERROR(INDEX($I$9:$I$54,MATCH($E767,$A$9:$A$54,0),0),"N/A")</f>
        <v>N/A</v>
      </c>
      <c r="X767" s="147" t="str" cm="1">
        <f t="array" ref="X767">IFERROR(INDEX($J$9:$J$54,MATCH($E767,$A$9:$A$54,0),0),"N/A")</f>
        <v>N/A</v>
      </c>
      <c r="Y767" s="152" t="str">
        <f t="shared" si="104"/>
        <v>N/A</v>
      </c>
      <c r="Z767" s="153" t="str">
        <f t="shared" si="105"/>
        <v>N/A</v>
      </c>
      <c r="AA767" s="70" t="str">
        <f>IFERROR(VLOOKUP('Input 1 - Schedule 1'!N714,'Input 1 - Schedule 1'!$I$7:$L$1009,4,FALSE),"")</f>
        <v/>
      </c>
      <c r="AB767" s="70"/>
      <c r="AS767" s="84" t="s">
        <v>20</v>
      </c>
    </row>
    <row r="768" spans="1:45" x14ac:dyDescent="0.3">
      <c r="A768" s="93">
        <f t="shared" si="101"/>
        <v>706</v>
      </c>
      <c r="B768" s="145">
        <f>'Input 2 - Inventory'!C713</f>
        <v>0</v>
      </c>
      <c r="C768" s="146">
        <f>'Input 1 - Schedule 1'!G715</f>
        <v>0</v>
      </c>
      <c r="D768" s="146" t="str">
        <f>IF(OR(LEFT(E768,5)= "Asset",LEFT(E768,5)="Other"),"N/A",'Input 1 - Schedule 1'!G715 &amp; " (Ins/Bank)")</f>
        <v>0 (Ins/Bank)</v>
      </c>
      <c r="E768" s="147">
        <f>'Input 2 - Inventory'!F713</f>
        <v>0</v>
      </c>
      <c r="F768" s="148" t="str">
        <f>'Input 2 - Inventory'!W713</f>
        <v/>
      </c>
      <c r="G768" s="148">
        <f>'Input 2 - Inventory'!R713</f>
        <v>0</v>
      </c>
      <c r="H768" s="148">
        <f>'Input 2 - Inventory'!AH713</f>
        <v>0</v>
      </c>
      <c r="I768" s="149">
        <f>'Input 2 - Inventory'!L713</f>
        <v>0</v>
      </c>
      <c r="J768" s="150">
        <f>'Input 2 - Inventory'!AB713</f>
        <v>0</v>
      </c>
      <c r="K768" s="147" t="str" cm="1">
        <f t="array" ref="K768">IFERROR(INDEX($C$9:$C$54,MATCH($E768,$A$9:$A$54,0),0),"N/A")</f>
        <v>N/A</v>
      </c>
      <c r="L768" s="151" t="str" cm="1">
        <f t="array" ref="L768">IFERROR(INDEX($D$9:$D$54,MATCH($E768,$A$9:$A$54,0),0),"N/A")</f>
        <v>N/A</v>
      </c>
      <c r="M768" s="152" t="str">
        <f t="shared" si="97"/>
        <v>N/A</v>
      </c>
      <c r="N768" s="153" t="str">
        <f t="shared" si="98"/>
        <v>N/A</v>
      </c>
      <c r="O768" s="147" t="str" cm="1">
        <f t="array" ref="O768">IFERROR(INDEX($E$9:$E$54,MATCH($E768,$A$9:$A$54,0),0),"N/A")</f>
        <v>N/A</v>
      </c>
      <c r="P768" s="151" t="str" cm="1">
        <f t="array" ref="P768">IFERROR(INDEX($F$9:$F$54,MATCH($E768,$A$9:$A$54,0),0),"N/A")</f>
        <v>N/A</v>
      </c>
      <c r="Q768" s="152" t="str">
        <f t="shared" si="99"/>
        <v>N/A</v>
      </c>
      <c r="R768" s="153" t="str">
        <f t="shared" si="100"/>
        <v>N/A</v>
      </c>
      <c r="S768" s="147" t="str" cm="1">
        <f t="array" ref="S768">IFERROR(INDEX($G$9:$G$54,MATCH($E768,$A$9:$A$54,0),0),"N/A")</f>
        <v>N/A</v>
      </c>
      <c r="T768" s="151" t="str" cm="1">
        <f t="array" ref="T768">IFERROR(INDEX($H$9:$H$54,MATCH($E768,$A$9:$A$54,0),0),"N/A")</f>
        <v>N/A</v>
      </c>
      <c r="U768" s="152" t="str">
        <f t="shared" si="102"/>
        <v>N/A</v>
      </c>
      <c r="V768" s="153" t="str">
        <f t="shared" si="103"/>
        <v>N/A</v>
      </c>
      <c r="W768" s="147" t="str" cm="1">
        <f t="array" ref="W768">IFERROR(INDEX($I$9:$I$54,MATCH($E768,$A$9:$A$54,0),0),"N/A")</f>
        <v>N/A</v>
      </c>
      <c r="X768" s="147" t="str" cm="1">
        <f t="array" ref="X768">IFERROR(INDEX($J$9:$J$54,MATCH($E768,$A$9:$A$54,0),0),"N/A")</f>
        <v>N/A</v>
      </c>
      <c r="Y768" s="152" t="str">
        <f t="shared" si="104"/>
        <v>N/A</v>
      </c>
      <c r="Z768" s="153" t="str">
        <f t="shared" si="105"/>
        <v>N/A</v>
      </c>
      <c r="AA768" s="70" t="str">
        <f>IFERROR(VLOOKUP('Input 1 - Schedule 1'!N715,'Input 1 - Schedule 1'!$I$7:$L$1009,4,FALSE),"")</f>
        <v/>
      </c>
      <c r="AB768" s="70"/>
      <c r="AS768" s="84" t="s">
        <v>20</v>
      </c>
    </row>
    <row r="769" spans="1:45" x14ac:dyDescent="0.3">
      <c r="A769" s="93">
        <f t="shared" si="101"/>
        <v>707</v>
      </c>
      <c r="B769" s="145">
        <f>'Input 2 - Inventory'!C714</f>
        <v>0</v>
      </c>
      <c r="C769" s="146">
        <f>'Input 1 - Schedule 1'!G716</f>
        <v>0</v>
      </c>
      <c r="D769" s="146" t="str">
        <f>IF(OR(LEFT(E769,5)= "Asset",LEFT(E769,5)="Other"),"N/A",'Input 1 - Schedule 1'!G716 &amp; " (Ins/Bank)")</f>
        <v>0 (Ins/Bank)</v>
      </c>
      <c r="E769" s="147">
        <f>'Input 2 - Inventory'!F714</f>
        <v>0</v>
      </c>
      <c r="F769" s="148" t="str">
        <f>'Input 2 - Inventory'!W714</f>
        <v/>
      </c>
      <c r="G769" s="148">
        <f>'Input 2 - Inventory'!R714</f>
        <v>0</v>
      </c>
      <c r="H769" s="148">
        <f>'Input 2 - Inventory'!AH714</f>
        <v>0</v>
      </c>
      <c r="I769" s="149">
        <f>'Input 2 - Inventory'!L714</f>
        <v>0</v>
      </c>
      <c r="J769" s="150">
        <f>'Input 2 - Inventory'!AB714</f>
        <v>0</v>
      </c>
      <c r="K769" s="147" t="str" cm="1">
        <f t="array" ref="K769">IFERROR(INDEX($C$9:$C$54,MATCH($E769,$A$9:$A$54,0),0),"N/A")</f>
        <v>N/A</v>
      </c>
      <c r="L769" s="151" t="str" cm="1">
        <f t="array" ref="L769">IFERROR(INDEX($D$9:$D$54,MATCH($E769,$A$9:$A$54,0),0),"N/A")</f>
        <v>N/A</v>
      </c>
      <c r="M769" s="152" t="str">
        <f t="shared" si="97"/>
        <v>N/A</v>
      </c>
      <c r="N769" s="153" t="str">
        <f t="shared" si="98"/>
        <v>N/A</v>
      </c>
      <c r="O769" s="147" t="str" cm="1">
        <f t="array" ref="O769">IFERROR(INDEX($E$9:$E$54,MATCH($E769,$A$9:$A$54,0),0),"N/A")</f>
        <v>N/A</v>
      </c>
      <c r="P769" s="151" t="str" cm="1">
        <f t="array" ref="P769">IFERROR(INDEX($F$9:$F$54,MATCH($E769,$A$9:$A$54,0),0),"N/A")</f>
        <v>N/A</v>
      </c>
      <c r="Q769" s="152" t="str">
        <f t="shared" si="99"/>
        <v>N/A</v>
      </c>
      <c r="R769" s="153" t="str">
        <f t="shared" si="100"/>
        <v>N/A</v>
      </c>
      <c r="S769" s="147" t="str" cm="1">
        <f t="array" ref="S769">IFERROR(INDEX($G$9:$G$54,MATCH($E769,$A$9:$A$54,0),0),"N/A")</f>
        <v>N/A</v>
      </c>
      <c r="T769" s="151" t="str" cm="1">
        <f t="array" ref="T769">IFERROR(INDEX($H$9:$H$54,MATCH($E769,$A$9:$A$54,0),0),"N/A")</f>
        <v>N/A</v>
      </c>
      <c r="U769" s="152" t="str">
        <f t="shared" si="102"/>
        <v>N/A</v>
      </c>
      <c r="V769" s="153" t="str">
        <f t="shared" si="103"/>
        <v>N/A</v>
      </c>
      <c r="W769" s="147" t="str" cm="1">
        <f t="array" ref="W769">IFERROR(INDEX($I$9:$I$54,MATCH($E769,$A$9:$A$54,0),0),"N/A")</f>
        <v>N/A</v>
      </c>
      <c r="X769" s="147" t="str" cm="1">
        <f t="array" ref="X769">IFERROR(INDEX($J$9:$J$54,MATCH($E769,$A$9:$A$54,0),0),"N/A")</f>
        <v>N/A</v>
      </c>
      <c r="Y769" s="152" t="str">
        <f t="shared" si="104"/>
        <v>N/A</v>
      </c>
      <c r="Z769" s="153" t="str">
        <f t="shared" si="105"/>
        <v>N/A</v>
      </c>
      <c r="AA769" s="70" t="str">
        <f>IFERROR(VLOOKUP('Input 1 - Schedule 1'!N716,'Input 1 - Schedule 1'!$I$7:$L$1009,4,FALSE),"")</f>
        <v/>
      </c>
      <c r="AB769" s="70"/>
      <c r="AS769" s="84" t="s">
        <v>20</v>
      </c>
    </row>
    <row r="770" spans="1:45" x14ac:dyDescent="0.3">
      <c r="A770" s="93">
        <f t="shared" si="101"/>
        <v>708</v>
      </c>
      <c r="B770" s="145">
        <f>'Input 2 - Inventory'!C715</f>
        <v>0</v>
      </c>
      <c r="C770" s="146">
        <f>'Input 1 - Schedule 1'!G717</f>
        <v>0</v>
      </c>
      <c r="D770" s="146" t="str">
        <f>IF(OR(LEFT(E770,5)= "Asset",LEFT(E770,5)="Other"),"N/A",'Input 1 - Schedule 1'!G717 &amp; " (Ins/Bank)")</f>
        <v>0 (Ins/Bank)</v>
      </c>
      <c r="E770" s="147">
        <f>'Input 2 - Inventory'!F715</f>
        <v>0</v>
      </c>
      <c r="F770" s="148" t="str">
        <f>'Input 2 - Inventory'!W715</f>
        <v/>
      </c>
      <c r="G770" s="148">
        <f>'Input 2 - Inventory'!R715</f>
        <v>0</v>
      </c>
      <c r="H770" s="148">
        <f>'Input 2 - Inventory'!AH715</f>
        <v>0</v>
      </c>
      <c r="I770" s="149">
        <f>'Input 2 - Inventory'!L715</f>
        <v>0</v>
      </c>
      <c r="J770" s="150">
        <f>'Input 2 - Inventory'!AB715</f>
        <v>0</v>
      </c>
      <c r="K770" s="147" t="str" cm="1">
        <f t="array" ref="K770">IFERROR(INDEX($C$9:$C$54,MATCH($E770,$A$9:$A$54,0),0),"N/A")</f>
        <v>N/A</v>
      </c>
      <c r="L770" s="151" t="str" cm="1">
        <f t="array" ref="L770">IFERROR(INDEX($D$9:$D$54,MATCH($E770,$A$9:$A$54,0),0),"N/A")</f>
        <v>N/A</v>
      </c>
      <c r="M770" s="152" t="str">
        <f t="shared" ref="M770:M833" si="106">IF(L770="N/A","N/A",MAX(0,IF(OR(K770="XS Scalar",K770="Pure Scalar"),$H770*L770,IF(K770="Carrying Value",L770*$G770,$F770*L770))))</f>
        <v>N/A</v>
      </c>
      <c r="N770" s="153" t="str">
        <f t="shared" ref="N770:N833" si="107">IF(L770="N/A","N/A",IF(K770="XS Scalar",$G770-($H770-M770),$G770))</f>
        <v>N/A</v>
      </c>
      <c r="O770" s="147" t="str" cm="1">
        <f t="array" ref="O770">IFERROR(INDEX($E$9:$E$54,MATCH($E770,$A$9:$A$54,0),0),"N/A")</f>
        <v>N/A</v>
      </c>
      <c r="P770" s="151" t="str" cm="1">
        <f t="array" ref="P770">IFERROR(INDEX($F$9:$F$54,MATCH($E770,$A$9:$A$54,0),0),"N/A")</f>
        <v>N/A</v>
      </c>
      <c r="Q770" s="152" t="str">
        <f t="shared" ref="Q770:Q833" si="108">IF(P770="N/A","N/A",MAX(0,IF(OR(O770="XS Scalar",O770="Pure Scalar"),$H770*P770,IF(O770="Carrying Value",P770*$G770,$F770*P770))))</f>
        <v>N/A</v>
      </c>
      <c r="R770" s="153" t="str">
        <f t="shared" ref="R770:R833" si="109">IF(P770="N/A","N/A",IF(O770="XS Scalar",$G770-($H770-Q770),$G770))</f>
        <v>N/A</v>
      </c>
      <c r="S770" s="147" t="str" cm="1">
        <f t="array" ref="S770">IFERROR(INDEX($G$9:$G$54,MATCH($E770,$A$9:$A$54,0),0),"N/A")</f>
        <v>N/A</v>
      </c>
      <c r="T770" s="151" t="str" cm="1">
        <f t="array" ref="T770">IFERROR(INDEX($H$9:$H$54,MATCH($E770,$A$9:$A$54,0),0),"N/A")</f>
        <v>N/A</v>
      </c>
      <c r="U770" s="152" t="str">
        <f t="shared" si="102"/>
        <v>N/A</v>
      </c>
      <c r="V770" s="153" t="str">
        <f t="shared" si="103"/>
        <v>N/A</v>
      </c>
      <c r="W770" s="147" t="str" cm="1">
        <f t="array" ref="W770">IFERROR(INDEX($I$9:$I$54,MATCH($E770,$A$9:$A$54,0),0),"N/A")</f>
        <v>N/A</v>
      </c>
      <c r="X770" s="147" t="str" cm="1">
        <f t="array" ref="X770">IFERROR(INDEX($J$9:$J$54,MATCH($E770,$A$9:$A$54,0),0),"N/A")</f>
        <v>N/A</v>
      </c>
      <c r="Y770" s="152" t="str">
        <f t="shared" si="104"/>
        <v>N/A</v>
      </c>
      <c r="Z770" s="153" t="str">
        <f t="shared" si="105"/>
        <v>N/A</v>
      </c>
      <c r="AA770" s="70" t="str">
        <f>IFERROR(VLOOKUP('Input 1 - Schedule 1'!N717,'Input 1 - Schedule 1'!$I$7:$L$1009,4,FALSE),"")</f>
        <v/>
      </c>
      <c r="AB770" s="70"/>
      <c r="AS770" s="84" t="s">
        <v>20</v>
      </c>
    </row>
    <row r="771" spans="1:45" x14ac:dyDescent="0.3">
      <c r="A771" s="93">
        <f t="shared" ref="A771:A834" si="110">A770+1</f>
        <v>709</v>
      </c>
      <c r="B771" s="145">
        <f>'Input 2 - Inventory'!C716</f>
        <v>0</v>
      </c>
      <c r="C771" s="146">
        <f>'Input 1 - Schedule 1'!G718</f>
        <v>0</v>
      </c>
      <c r="D771" s="146" t="str">
        <f>IF(OR(LEFT(E771,5)= "Asset",LEFT(E771,5)="Other"),"N/A",'Input 1 - Schedule 1'!G718 &amp; " (Ins/Bank)")</f>
        <v>0 (Ins/Bank)</v>
      </c>
      <c r="E771" s="147">
        <f>'Input 2 - Inventory'!F716</f>
        <v>0</v>
      </c>
      <c r="F771" s="148" t="str">
        <f>'Input 2 - Inventory'!W716</f>
        <v/>
      </c>
      <c r="G771" s="148">
        <f>'Input 2 - Inventory'!R716</f>
        <v>0</v>
      </c>
      <c r="H771" s="148">
        <f>'Input 2 - Inventory'!AH716</f>
        <v>0</v>
      </c>
      <c r="I771" s="149">
        <f>'Input 2 - Inventory'!L716</f>
        <v>0</v>
      </c>
      <c r="J771" s="150">
        <f>'Input 2 - Inventory'!AB716</f>
        <v>0</v>
      </c>
      <c r="K771" s="147" t="str" cm="1">
        <f t="array" ref="K771">IFERROR(INDEX($C$9:$C$54,MATCH($E771,$A$9:$A$54,0),0),"N/A")</f>
        <v>N/A</v>
      </c>
      <c r="L771" s="151" t="str" cm="1">
        <f t="array" ref="L771">IFERROR(INDEX($D$9:$D$54,MATCH($E771,$A$9:$A$54,0),0),"N/A")</f>
        <v>N/A</v>
      </c>
      <c r="M771" s="152" t="str">
        <f t="shared" si="106"/>
        <v>N/A</v>
      </c>
      <c r="N771" s="153" t="str">
        <f t="shared" si="107"/>
        <v>N/A</v>
      </c>
      <c r="O771" s="147" t="str" cm="1">
        <f t="array" ref="O771">IFERROR(INDEX($E$9:$E$54,MATCH($E771,$A$9:$A$54,0),0),"N/A")</f>
        <v>N/A</v>
      </c>
      <c r="P771" s="151" t="str" cm="1">
        <f t="array" ref="P771">IFERROR(INDEX($F$9:$F$54,MATCH($E771,$A$9:$A$54,0),0),"N/A")</f>
        <v>N/A</v>
      </c>
      <c r="Q771" s="152" t="str">
        <f t="shared" si="108"/>
        <v>N/A</v>
      </c>
      <c r="R771" s="153" t="str">
        <f t="shared" si="109"/>
        <v>N/A</v>
      </c>
      <c r="S771" s="147" t="str" cm="1">
        <f t="array" ref="S771">IFERROR(INDEX($G$9:$G$54,MATCH($E771,$A$9:$A$54,0),0),"N/A")</f>
        <v>N/A</v>
      </c>
      <c r="T771" s="151" t="str" cm="1">
        <f t="array" ref="T771">IFERROR(INDEX($H$9:$H$54,MATCH($E771,$A$9:$A$54,0),0),"N/A")</f>
        <v>N/A</v>
      </c>
      <c r="U771" s="152" t="str">
        <f t="shared" si="102"/>
        <v>N/A</v>
      </c>
      <c r="V771" s="153" t="str">
        <f t="shared" si="103"/>
        <v>N/A</v>
      </c>
      <c r="W771" s="147" t="str" cm="1">
        <f t="array" ref="W771">IFERROR(INDEX($I$9:$I$54,MATCH($E771,$A$9:$A$54,0),0),"N/A")</f>
        <v>N/A</v>
      </c>
      <c r="X771" s="147" t="str" cm="1">
        <f t="array" ref="X771">IFERROR(INDEX($J$9:$J$54,MATCH($E771,$A$9:$A$54,0),0),"N/A")</f>
        <v>N/A</v>
      </c>
      <c r="Y771" s="152" t="str">
        <f t="shared" si="104"/>
        <v>N/A</v>
      </c>
      <c r="Z771" s="153" t="str">
        <f t="shared" si="105"/>
        <v>N/A</v>
      </c>
      <c r="AA771" s="70" t="str">
        <f>IFERROR(VLOOKUP('Input 1 - Schedule 1'!N718,'Input 1 - Schedule 1'!$I$7:$L$1009,4,FALSE),"")</f>
        <v/>
      </c>
      <c r="AB771" s="70"/>
      <c r="AS771" s="84" t="s">
        <v>20</v>
      </c>
    </row>
    <row r="772" spans="1:45" x14ac:dyDescent="0.3">
      <c r="A772" s="93">
        <f t="shared" si="110"/>
        <v>710</v>
      </c>
      <c r="B772" s="145">
        <f>'Input 2 - Inventory'!C717</f>
        <v>0</v>
      </c>
      <c r="C772" s="146">
        <f>'Input 1 - Schedule 1'!G719</f>
        <v>0</v>
      </c>
      <c r="D772" s="146" t="str">
        <f>IF(OR(LEFT(E772,5)= "Asset",LEFT(E772,5)="Other"),"N/A",'Input 1 - Schedule 1'!G719 &amp; " (Ins/Bank)")</f>
        <v>0 (Ins/Bank)</v>
      </c>
      <c r="E772" s="147">
        <f>'Input 2 - Inventory'!F717</f>
        <v>0</v>
      </c>
      <c r="F772" s="148" t="str">
        <f>'Input 2 - Inventory'!W717</f>
        <v/>
      </c>
      <c r="G772" s="148">
        <f>'Input 2 - Inventory'!R717</f>
        <v>0</v>
      </c>
      <c r="H772" s="148">
        <f>'Input 2 - Inventory'!AH717</f>
        <v>0</v>
      </c>
      <c r="I772" s="149">
        <f>'Input 2 - Inventory'!L717</f>
        <v>0</v>
      </c>
      <c r="J772" s="150">
        <f>'Input 2 - Inventory'!AB717</f>
        <v>0</v>
      </c>
      <c r="K772" s="147" t="str" cm="1">
        <f t="array" ref="K772">IFERROR(INDEX($C$9:$C$54,MATCH($E772,$A$9:$A$54,0),0),"N/A")</f>
        <v>N/A</v>
      </c>
      <c r="L772" s="151" t="str" cm="1">
        <f t="array" ref="L772">IFERROR(INDEX($D$9:$D$54,MATCH($E772,$A$9:$A$54,0),0),"N/A")</f>
        <v>N/A</v>
      </c>
      <c r="M772" s="152" t="str">
        <f t="shared" si="106"/>
        <v>N/A</v>
      </c>
      <c r="N772" s="153" t="str">
        <f t="shared" si="107"/>
        <v>N/A</v>
      </c>
      <c r="O772" s="147" t="str" cm="1">
        <f t="array" ref="O772">IFERROR(INDEX($E$9:$E$54,MATCH($E772,$A$9:$A$54,0),0),"N/A")</f>
        <v>N/A</v>
      </c>
      <c r="P772" s="151" t="str" cm="1">
        <f t="array" ref="P772">IFERROR(INDEX($F$9:$F$54,MATCH($E772,$A$9:$A$54,0),0),"N/A")</f>
        <v>N/A</v>
      </c>
      <c r="Q772" s="152" t="str">
        <f t="shared" si="108"/>
        <v>N/A</v>
      </c>
      <c r="R772" s="153" t="str">
        <f t="shared" si="109"/>
        <v>N/A</v>
      </c>
      <c r="S772" s="147" t="str" cm="1">
        <f t="array" ref="S772">IFERROR(INDEX($G$9:$G$54,MATCH($E772,$A$9:$A$54,0),0),"N/A")</f>
        <v>N/A</v>
      </c>
      <c r="T772" s="151" t="str" cm="1">
        <f t="array" ref="T772">IFERROR(INDEX($H$9:$H$54,MATCH($E772,$A$9:$A$54,0),0),"N/A")</f>
        <v>N/A</v>
      </c>
      <c r="U772" s="152" t="str">
        <f t="shared" si="102"/>
        <v>N/A</v>
      </c>
      <c r="V772" s="153" t="str">
        <f t="shared" si="103"/>
        <v>N/A</v>
      </c>
      <c r="W772" s="147" t="str" cm="1">
        <f t="array" ref="W772">IFERROR(INDEX($I$9:$I$54,MATCH($E772,$A$9:$A$54,0),0),"N/A")</f>
        <v>N/A</v>
      </c>
      <c r="X772" s="147" t="str" cm="1">
        <f t="array" ref="X772">IFERROR(INDEX($J$9:$J$54,MATCH($E772,$A$9:$A$54,0),0),"N/A")</f>
        <v>N/A</v>
      </c>
      <c r="Y772" s="152" t="str">
        <f t="shared" si="104"/>
        <v>N/A</v>
      </c>
      <c r="Z772" s="153" t="str">
        <f t="shared" si="105"/>
        <v>N/A</v>
      </c>
      <c r="AA772" s="70" t="str">
        <f>IFERROR(VLOOKUP('Input 1 - Schedule 1'!N719,'Input 1 - Schedule 1'!$I$7:$L$1009,4,FALSE),"")</f>
        <v/>
      </c>
      <c r="AB772" s="70"/>
      <c r="AS772" s="84" t="s">
        <v>20</v>
      </c>
    </row>
    <row r="773" spans="1:45" x14ac:dyDescent="0.3">
      <c r="A773" s="93">
        <f t="shared" si="110"/>
        <v>711</v>
      </c>
      <c r="B773" s="145">
        <f>'Input 2 - Inventory'!C718</f>
        <v>0</v>
      </c>
      <c r="C773" s="146">
        <f>'Input 1 - Schedule 1'!G720</f>
        <v>0</v>
      </c>
      <c r="D773" s="146" t="str">
        <f>IF(OR(LEFT(E773,5)= "Asset",LEFT(E773,5)="Other"),"N/A",'Input 1 - Schedule 1'!G720 &amp; " (Ins/Bank)")</f>
        <v>0 (Ins/Bank)</v>
      </c>
      <c r="E773" s="147">
        <f>'Input 2 - Inventory'!F718</f>
        <v>0</v>
      </c>
      <c r="F773" s="148" t="str">
        <f>'Input 2 - Inventory'!W718</f>
        <v/>
      </c>
      <c r="G773" s="148">
        <f>'Input 2 - Inventory'!R718</f>
        <v>0</v>
      </c>
      <c r="H773" s="148">
        <f>'Input 2 - Inventory'!AH718</f>
        <v>0</v>
      </c>
      <c r="I773" s="149">
        <f>'Input 2 - Inventory'!L718</f>
        <v>0</v>
      </c>
      <c r="J773" s="150">
        <f>'Input 2 - Inventory'!AB718</f>
        <v>0</v>
      </c>
      <c r="K773" s="147" t="str" cm="1">
        <f t="array" ref="K773">IFERROR(INDEX($C$9:$C$54,MATCH($E773,$A$9:$A$54,0),0),"N/A")</f>
        <v>N/A</v>
      </c>
      <c r="L773" s="151" t="str" cm="1">
        <f t="array" ref="L773">IFERROR(INDEX($D$9:$D$54,MATCH($E773,$A$9:$A$54,0),0),"N/A")</f>
        <v>N/A</v>
      </c>
      <c r="M773" s="152" t="str">
        <f t="shared" si="106"/>
        <v>N/A</v>
      </c>
      <c r="N773" s="153" t="str">
        <f t="shared" si="107"/>
        <v>N/A</v>
      </c>
      <c r="O773" s="147" t="str" cm="1">
        <f t="array" ref="O773">IFERROR(INDEX($E$9:$E$54,MATCH($E773,$A$9:$A$54,0),0),"N/A")</f>
        <v>N/A</v>
      </c>
      <c r="P773" s="151" t="str" cm="1">
        <f t="array" ref="P773">IFERROR(INDEX($F$9:$F$54,MATCH($E773,$A$9:$A$54,0),0),"N/A")</f>
        <v>N/A</v>
      </c>
      <c r="Q773" s="152" t="str">
        <f t="shared" si="108"/>
        <v>N/A</v>
      </c>
      <c r="R773" s="153" t="str">
        <f t="shared" si="109"/>
        <v>N/A</v>
      </c>
      <c r="S773" s="147" t="str" cm="1">
        <f t="array" ref="S773">IFERROR(INDEX($G$9:$G$54,MATCH($E773,$A$9:$A$54,0),0),"N/A")</f>
        <v>N/A</v>
      </c>
      <c r="T773" s="151" t="str" cm="1">
        <f t="array" ref="T773">IFERROR(INDEX($H$9:$H$54,MATCH($E773,$A$9:$A$54,0),0),"N/A")</f>
        <v>N/A</v>
      </c>
      <c r="U773" s="152" t="str">
        <f t="shared" si="102"/>
        <v>N/A</v>
      </c>
      <c r="V773" s="153" t="str">
        <f t="shared" si="103"/>
        <v>N/A</v>
      </c>
      <c r="W773" s="147" t="str" cm="1">
        <f t="array" ref="W773">IFERROR(INDEX($I$9:$I$54,MATCH($E773,$A$9:$A$54,0),0),"N/A")</f>
        <v>N/A</v>
      </c>
      <c r="X773" s="147" t="str" cm="1">
        <f t="array" ref="X773">IFERROR(INDEX($J$9:$J$54,MATCH($E773,$A$9:$A$54,0),0),"N/A")</f>
        <v>N/A</v>
      </c>
      <c r="Y773" s="152" t="str">
        <f t="shared" si="104"/>
        <v>N/A</v>
      </c>
      <c r="Z773" s="153" t="str">
        <f t="shared" si="105"/>
        <v>N/A</v>
      </c>
      <c r="AA773" s="70" t="str">
        <f>IFERROR(VLOOKUP('Input 1 - Schedule 1'!N720,'Input 1 - Schedule 1'!$I$7:$L$1009,4,FALSE),"")</f>
        <v/>
      </c>
      <c r="AB773" s="70"/>
      <c r="AS773" s="84" t="s">
        <v>20</v>
      </c>
    </row>
    <row r="774" spans="1:45" x14ac:dyDescent="0.3">
      <c r="A774" s="93">
        <f t="shared" si="110"/>
        <v>712</v>
      </c>
      <c r="B774" s="145">
        <f>'Input 2 - Inventory'!C719</f>
        <v>0</v>
      </c>
      <c r="C774" s="146">
        <f>'Input 1 - Schedule 1'!G721</f>
        <v>0</v>
      </c>
      <c r="D774" s="146" t="str">
        <f>IF(OR(LEFT(E774,5)= "Asset",LEFT(E774,5)="Other"),"N/A",'Input 1 - Schedule 1'!G721 &amp; " (Ins/Bank)")</f>
        <v>0 (Ins/Bank)</v>
      </c>
      <c r="E774" s="147">
        <f>'Input 2 - Inventory'!F719</f>
        <v>0</v>
      </c>
      <c r="F774" s="148" t="str">
        <f>'Input 2 - Inventory'!W719</f>
        <v/>
      </c>
      <c r="G774" s="148">
        <f>'Input 2 - Inventory'!R719</f>
        <v>0</v>
      </c>
      <c r="H774" s="148">
        <f>'Input 2 - Inventory'!AH719</f>
        <v>0</v>
      </c>
      <c r="I774" s="149">
        <f>'Input 2 - Inventory'!L719</f>
        <v>0</v>
      </c>
      <c r="J774" s="150">
        <f>'Input 2 - Inventory'!AB719</f>
        <v>0</v>
      </c>
      <c r="K774" s="147" t="str" cm="1">
        <f t="array" ref="K774">IFERROR(INDEX($C$9:$C$54,MATCH($E774,$A$9:$A$54,0),0),"N/A")</f>
        <v>N/A</v>
      </c>
      <c r="L774" s="151" t="str" cm="1">
        <f t="array" ref="L774">IFERROR(INDEX($D$9:$D$54,MATCH($E774,$A$9:$A$54,0),0),"N/A")</f>
        <v>N/A</v>
      </c>
      <c r="M774" s="152" t="str">
        <f t="shared" si="106"/>
        <v>N/A</v>
      </c>
      <c r="N774" s="153" t="str">
        <f t="shared" si="107"/>
        <v>N/A</v>
      </c>
      <c r="O774" s="147" t="str" cm="1">
        <f t="array" ref="O774">IFERROR(INDEX($E$9:$E$54,MATCH($E774,$A$9:$A$54,0),0),"N/A")</f>
        <v>N/A</v>
      </c>
      <c r="P774" s="151" t="str" cm="1">
        <f t="array" ref="P774">IFERROR(INDEX($F$9:$F$54,MATCH($E774,$A$9:$A$54,0),0),"N/A")</f>
        <v>N/A</v>
      </c>
      <c r="Q774" s="152" t="str">
        <f t="shared" si="108"/>
        <v>N/A</v>
      </c>
      <c r="R774" s="153" t="str">
        <f t="shared" si="109"/>
        <v>N/A</v>
      </c>
      <c r="S774" s="147" t="str" cm="1">
        <f t="array" ref="S774">IFERROR(INDEX($G$9:$G$54,MATCH($E774,$A$9:$A$54,0),0),"N/A")</f>
        <v>N/A</v>
      </c>
      <c r="T774" s="151" t="str" cm="1">
        <f t="array" ref="T774">IFERROR(INDEX($H$9:$H$54,MATCH($E774,$A$9:$A$54,0),0),"N/A")</f>
        <v>N/A</v>
      </c>
      <c r="U774" s="152" t="str">
        <f t="shared" si="102"/>
        <v>N/A</v>
      </c>
      <c r="V774" s="153" t="str">
        <f t="shared" si="103"/>
        <v>N/A</v>
      </c>
      <c r="W774" s="147" t="str" cm="1">
        <f t="array" ref="W774">IFERROR(INDEX($I$9:$I$54,MATCH($E774,$A$9:$A$54,0),0),"N/A")</f>
        <v>N/A</v>
      </c>
      <c r="X774" s="147" t="str" cm="1">
        <f t="array" ref="X774">IFERROR(INDEX($J$9:$J$54,MATCH($E774,$A$9:$A$54,0),0),"N/A")</f>
        <v>N/A</v>
      </c>
      <c r="Y774" s="152" t="str">
        <f t="shared" si="104"/>
        <v>N/A</v>
      </c>
      <c r="Z774" s="153" t="str">
        <f t="shared" si="105"/>
        <v>N/A</v>
      </c>
      <c r="AA774" s="70" t="str">
        <f>IFERROR(VLOOKUP('Input 1 - Schedule 1'!N721,'Input 1 - Schedule 1'!$I$7:$L$1009,4,FALSE),"")</f>
        <v/>
      </c>
      <c r="AB774" s="70"/>
      <c r="AS774" s="84" t="s">
        <v>20</v>
      </c>
    </row>
    <row r="775" spans="1:45" x14ac:dyDescent="0.3">
      <c r="A775" s="93">
        <f t="shared" si="110"/>
        <v>713</v>
      </c>
      <c r="B775" s="145">
        <f>'Input 2 - Inventory'!C720</f>
        <v>0</v>
      </c>
      <c r="C775" s="146">
        <f>'Input 1 - Schedule 1'!G722</f>
        <v>0</v>
      </c>
      <c r="D775" s="146" t="str">
        <f>IF(OR(LEFT(E775,5)= "Asset",LEFT(E775,5)="Other"),"N/A",'Input 1 - Schedule 1'!G722 &amp; " (Ins/Bank)")</f>
        <v>0 (Ins/Bank)</v>
      </c>
      <c r="E775" s="147">
        <f>'Input 2 - Inventory'!F720</f>
        <v>0</v>
      </c>
      <c r="F775" s="148" t="str">
        <f>'Input 2 - Inventory'!W720</f>
        <v/>
      </c>
      <c r="G775" s="148">
        <f>'Input 2 - Inventory'!R720</f>
        <v>0</v>
      </c>
      <c r="H775" s="148">
        <f>'Input 2 - Inventory'!AH720</f>
        <v>0</v>
      </c>
      <c r="I775" s="149">
        <f>'Input 2 - Inventory'!L720</f>
        <v>0</v>
      </c>
      <c r="J775" s="150">
        <f>'Input 2 - Inventory'!AB720</f>
        <v>0</v>
      </c>
      <c r="K775" s="147" t="str" cm="1">
        <f t="array" ref="K775">IFERROR(INDEX($C$9:$C$54,MATCH($E775,$A$9:$A$54,0),0),"N/A")</f>
        <v>N/A</v>
      </c>
      <c r="L775" s="151" t="str" cm="1">
        <f t="array" ref="L775">IFERROR(INDEX($D$9:$D$54,MATCH($E775,$A$9:$A$54,0),0),"N/A")</f>
        <v>N/A</v>
      </c>
      <c r="M775" s="152" t="str">
        <f t="shared" si="106"/>
        <v>N/A</v>
      </c>
      <c r="N775" s="153" t="str">
        <f t="shared" si="107"/>
        <v>N/A</v>
      </c>
      <c r="O775" s="147" t="str" cm="1">
        <f t="array" ref="O775">IFERROR(INDEX($E$9:$E$54,MATCH($E775,$A$9:$A$54,0),0),"N/A")</f>
        <v>N/A</v>
      </c>
      <c r="P775" s="151" t="str" cm="1">
        <f t="array" ref="P775">IFERROR(INDEX($F$9:$F$54,MATCH($E775,$A$9:$A$54,0),0),"N/A")</f>
        <v>N/A</v>
      </c>
      <c r="Q775" s="152" t="str">
        <f t="shared" si="108"/>
        <v>N/A</v>
      </c>
      <c r="R775" s="153" t="str">
        <f t="shared" si="109"/>
        <v>N/A</v>
      </c>
      <c r="S775" s="147" t="str" cm="1">
        <f t="array" ref="S775">IFERROR(INDEX($G$9:$G$54,MATCH($E775,$A$9:$A$54,0),0),"N/A")</f>
        <v>N/A</v>
      </c>
      <c r="T775" s="151" t="str" cm="1">
        <f t="array" ref="T775">IFERROR(INDEX($H$9:$H$54,MATCH($E775,$A$9:$A$54,0),0),"N/A")</f>
        <v>N/A</v>
      </c>
      <c r="U775" s="152" t="str">
        <f t="shared" si="102"/>
        <v>N/A</v>
      </c>
      <c r="V775" s="153" t="str">
        <f t="shared" si="103"/>
        <v>N/A</v>
      </c>
      <c r="W775" s="147" t="str" cm="1">
        <f t="array" ref="W775">IFERROR(INDEX($I$9:$I$54,MATCH($E775,$A$9:$A$54,0),0),"N/A")</f>
        <v>N/A</v>
      </c>
      <c r="X775" s="147" t="str" cm="1">
        <f t="array" ref="X775">IFERROR(INDEX($J$9:$J$54,MATCH($E775,$A$9:$A$54,0),0),"N/A")</f>
        <v>N/A</v>
      </c>
      <c r="Y775" s="152" t="str">
        <f t="shared" si="104"/>
        <v>N/A</v>
      </c>
      <c r="Z775" s="153" t="str">
        <f t="shared" si="105"/>
        <v>N/A</v>
      </c>
      <c r="AA775" s="70" t="str">
        <f>IFERROR(VLOOKUP('Input 1 - Schedule 1'!N722,'Input 1 - Schedule 1'!$I$7:$L$1009,4,FALSE),"")</f>
        <v/>
      </c>
      <c r="AB775" s="70"/>
      <c r="AS775" s="84" t="s">
        <v>20</v>
      </c>
    </row>
    <row r="776" spans="1:45" x14ac:dyDescent="0.3">
      <c r="A776" s="93">
        <f t="shared" si="110"/>
        <v>714</v>
      </c>
      <c r="B776" s="145">
        <f>'Input 2 - Inventory'!C721</f>
        <v>0</v>
      </c>
      <c r="C776" s="146">
        <f>'Input 1 - Schedule 1'!G723</f>
        <v>0</v>
      </c>
      <c r="D776" s="146" t="str">
        <f>IF(OR(LEFT(E776,5)= "Asset",LEFT(E776,5)="Other"),"N/A",'Input 1 - Schedule 1'!G723 &amp; " (Ins/Bank)")</f>
        <v>0 (Ins/Bank)</v>
      </c>
      <c r="E776" s="147">
        <f>'Input 2 - Inventory'!F721</f>
        <v>0</v>
      </c>
      <c r="F776" s="148" t="str">
        <f>'Input 2 - Inventory'!W721</f>
        <v/>
      </c>
      <c r="G776" s="148">
        <f>'Input 2 - Inventory'!R721</f>
        <v>0</v>
      </c>
      <c r="H776" s="148">
        <f>'Input 2 - Inventory'!AH721</f>
        <v>0</v>
      </c>
      <c r="I776" s="149">
        <f>'Input 2 - Inventory'!L721</f>
        <v>0</v>
      </c>
      <c r="J776" s="150">
        <f>'Input 2 - Inventory'!AB721</f>
        <v>0</v>
      </c>
      <c r="K776" s="147" t="str" cm="1">
        <f t="array" ref="K776">IFERROR(INDEX($C$9:$C$54,MATCH($E776,$A$9:$A$54,0),0),"N/A")</f>
        <v>N/A</v>
      </c>
      <c r="L776" s="151" t="str" cm="1">
        <f t="array" ref="L776">IFERROR(INDEX($D$9:$D$54,MATCH($E776,$A$9:$A$54,0),0),"N/A")</f>
        <v>N/A</v>
      </c>
      <c r="M776" s="152" t="str">
        <f t="shared" si="106"/>
        <v>N/A</v>
      </c>
      <c r="N776" s="153" t="str">
        <f t="shared" si="107"/>
        <v>N/A</v>
      </c>
      <c r="O776" s="147" t="str" cm="1">
        <f t="array" ref="O776">IFERROR(INDEX($E$9:$E$54,MATCH($E776,$A$9:$A$54,0),0),"N/A")</f>
        <v>N/A</v>
      </c>
      <c r="P776" s="151" t="str" cm="1">
        <f t="array" ref="P776">IFERROR(INDEX($F$9:$F$54,MATCH($E776,$A$9:$A$54,0),0),"N/A")</f>
        <v>N/A</v>
      </c>
      <c r="Q776" s="152" t="str">
        <f t="shared" si="108"/>
        <v>N/A</v>
      </c>
      <c r="R776" s="153" t="str">
        <f t="shared" si="109"/>
        <v>N/A</v>
      </c>
      <c r="S776" s="147" t="str" cm="1">
        <f t="array" ref="S776">IFERROR(INDEX($G$9:$G$54,MATCH($E776,$A$9:$A$54,0),0),"N/A")</f>
        <v>N/A</v>
      </c>
      <c r="T776" s="151" t="str" cm="1">
        <f t="array" ref="T776">IFERROR(INDEX($H$9:$H$54,MATCH($E776,$A$9:$A$54,0),0),"N/A")</f>
        <v>N/A</v>
      </c>
      <c r="U776" s="152" t="str">
        <f t="shared" si="102"/>
        <v>N/A</v>
      </c>
      <c r="V776" s="153" t="str">
        <f t="shared" si="103"/>
        <v>N/A</v>
      </c>
      <c r="W776" s="147" t="str" cm="1">
        <f t="array" ref="W776">IFERROR(INDEX($I$9:$I$54,MATCH($E776,$A$9:$A$54,0),0),"N/A")</f>
        <v>N/A</v>
      </c>
      <c r="X776" s="147" t="str" cm="1">
        <f t="array" ref="X776">IFERROR(INDEX($J$9:$J$54,MATCH($E776,$A$9:$A$54,0),0),"N/A")</f>
        <v>N/A</v>
      </c>
      <c r="Y776" s="152" t="str">
        <f t="shared" si="104"/>
        <v>N/A</v>
      </c>
      <c r="Z776" s="153" t="str">
        <f t="shared" si="105"/>
        <v>N/A</v>
      </c>
      <c r="AA776" s="70" t="str">
        <f>IFERROR(VLOOKUP('Input 1 - Schedule 1'!N723,'Input 1 - Schedule 1'!$I$7:$L$1009,4,FALSE),"")</f>
        <v/>
      </c>
      <c r="AB776" s="70"/>
      <c r="AS776" s="84" t="s">
        <v>20</v>
      </c>
    </row>
    <row r="777" spans="1:45" x14ac:dyDescent="0.3">
      <c r="A777" s="93">
        <f t="shared" si="110"/>
        <v>715</v>
      </c>
      <c r="B777" s="145">
        <f>'Input 2 - Inventory'!C722</f>
        <v>0</v>
      </c>
      <c r="C777" s="146">
        <f>'Input 1 - Schedule 1'!G724</f>
        <v>0</v>
      </c>
      <c r="D777" s="146" t="str">
        <f>IF(OR(LEFT(E777,5)= "Asset",LEFT(E777,5)="Other"),"N/A",'Input 1 - Schedule 1'!G724 &amp; " (Ins/Bank)")</f>
        <v>0 (Ins/Bank)</v>
      </c>
      <c r="E777" s="147">
        <f>'Input 2 - Inventory'!F722</f>
        <v>0</v>
      </c>
      <c r="F777" s="148" t="str">
        <f>'Input 2 - Inventory'!W722</f>
        <v/>
      </c>
      <c r="G777" s="148">
        <f>'Input 2 - Inventory'!R722</f>
        <v>0</v>
      </c>
      <c r="H777" s="148">
        <f>'Input 2 - Inventory'!AH722</f>
        <v>0</v>
      </c>
      <c r="I777" s="149">
        <f>'Input 2 - Inventory'!L722</f>
        <v>0</v>
      </c>
      <c r="J777" s="150">
        <f>'Input 2 - Inventory'!AB722</f>
        <v>0</v>
      </c>
      <c r="K777" s="147" t="str" cm="1">
        <f t="array" ref="K777">IFERROR(INDEX($C$9:$C$54,MATCH($E777,$A$9:$A$54,0),0),"N/A")</f>
        <v>N/A</v>
      </c>
      <c r="L777" s="151" t="str" cm="1">
        <f t="array" ref="L777">IFERROR(INDEX($D$9:$D$54,MATCH($E777,$A$9:$A$54,0),0),"N/A")</f>
        <v>N/A</v>
      </c>
      <c r="M777" s="152" t="str">
        <f t="shared" si="106"/>
        <v>N/A</v>
      </c>
      <c r="N777" s="153" t="str">
        <f t="shared" si="107"/>
        <v>N/A</v>
      </c>
      <c r="O777" s="147" t="str" cm="1">
        <f t="array" ref="O777">IFERROR(INDEX($E$9:$E$54,MATCH($E777,$A$9:$A$54,0),0),"N/A")</f>
        <v>N/A</v>
      </c>
      <c r="P777" s="151" t="str" cm="1">
        <f t="array" ref="P777">IFERROR(INDEX($F$9:$F$54,MATCH($E777,$A$9:$A$54,0),0),"N/A")</f>
        <v>N/A</v>
      </c>
      <c r="Q777" s="152" t="str">
        <f t="shared" si="108"/>
        <v>N/A</v>
      </c>
      <c r="R777" s="153" t="str">
        <f t="shared" si="109"/>
        <v>N/A</v>
      </c>
      <c r="S777" s="147" t="str" cm="1">
        <f t="array" ref="S777">IFERROR(INDEX($G$9:$G$54,MATCH($E777,$A$9:$A$54,0),0),"N/A")</f>
        <v>N/A</v>
      </c>
      <c r="T777" s="151" t="str" cm="1">
        <f t="array" ref="T777">IFERROR(INDEX($H$9:$H$54,MATCH($E777,$A$9:$A$54,0),0),"N/A")</f>
        <v>N/A</v>
      </c>
      <c r="U777" s="152" t="str">
        <f t="shared" si="102"/>
        <v>N/A</v>
      </c>
      <c r="V777" s="153" t="str">
        <f t="shared" si="103"/>
        <v>N/A</v>
      </c>
      <c r="W777" s="147" t="str" cm="1">
        <f t="array" ref="W777">IFERROR(INDEX($I$9:$I$54,MATCH($E777,$A$9:$A$54,0),0),"N/A")</f>
        <v>N/A</v>
      </c>
      <c r="X777" s="147" t="str" cm="1">
        <f t="array" ref="X777">IFERROR(INDEX($J$9:$J$54,MATCH($E777,$A$9:$A$54,0),0),"N/A")</f>
        <v>N/A</v>
      </c>
      <c r="Y777" s="152" t="str">
        <f t="shared" si="104"/>
        <v>N/A</v>
      </c>
      <c r="Z777" s="153" t="str">
        <f t="shared" si="105"/>
        <v>N/A</v>
      </c>
      <c r="AA777" s="70" t="str">
        <f>IFERROR(VLOOKUP('Input 1 - Schedule 1'!N724,'Input 1 - Schedule 1'!$I$7:$L$1009,4,FALSE),"")</f>
        <v/>
      </c>
      <c r="AB777" s="70"/>
      <c r="AS777" s="84" t="s">
        <v>20</v>
      </c>
    </row>
    <row r="778" spans="1:45" x14ac:dyDescent="0.3">
      <c r="A778" s="93">
        <f t="shared" si="110"/>
        <v>716</v>
      </c>
      <c r="B778" s="145">
        <f>'Input 2 - Inventory'!C723</f>
        <v>0</v>
      </c>
      <c r="C778" s="146">
        <f>'Input 1 - Schedule 1'!G725</f>
        <v>0</v>
      </c>
      <c r="D778" s="146" t="str">
        <f>IF(OR(LEFT(E778,5)= "Asset",LEFT(E778,5)="Other"),"N/A",'Input 1 - Schedule 1'!G725 &amp; " (Ins/Bank)")</f>
        <v>0 (Ins/Bank)</v>
      </c>
      <c r="E778" s="147">
        <f>'Input 2 - Inventory'!F723</f>
        <v>0</v>
      </c>
      <c r="F778" s="148" t="str">
        <f>'Input 2 - Inventory'!W723</f>
        <v/>
      </c>
      <c r="G778" s="148">
        <f>'Input 2 - Inventory'!R723</f>
        <v>0</v>
      </c>
      <c r="H778" s="148">
        <f>'Input 2 - Inventory'!AH723</f>
        <v>0</v>
      </c>
      <c r="I778" s="149">
        <f>'Input 2 - Inventory'!L723</f>
        <v>0</v>
      </c>
      <c r="J778" s="150">
        <f>'Input 2 - Inventory'!AB723</f>
        <v>0</v>
      </c>
      <c r="K778" s="147" t="str" cm="1">
        <f t="array" ref="K778">IFERROR(INDEX($C$9:$C$54,MATCH($E778,$A$9:$A$54,0),0),"N/A")</f>
        <v>N/A</v>
      </c>
      <c r="L778" s="151" t="str" cm="1">
        <f t="array" ref="L778">IFERROR(INDEX($D$9:$D$54,MATCH($E778,$A$9:$A$54,0),0),"N/A")</f>
        <v>N/A</v>
      </c>
      <c r="M778" s="152" t="str">
        <f t="shared" si="106"/>
        <v>N/A</v>
      </c>
      <c r="N778" s="153" t="str">
        <f t="shared" si="107"/>
        <v>N/A</v>
      </c>
      <c r="O778" s="147" t="str" cm="1">
        <f t="array" ref="O778">IFERROR(INDEX($E$9:$E$54,MATCH($E778,$A$9:$A$54,0),0),"N/A")</f>
        <v>N/A</v>
      </c>
      <c r="P778" s="151" t="str" cm="1">
        <f t="array" ref="P778">IFERROR(INDEX($F$9:$F$54,MATCH($E778,$A$9:$A$54,0),0),"N/A")</f>
        <v>N/A</v>
      </c>
      <c r="Q778" s="152" t="str">
        <f t="shared" si="108"/>
        <v>N/A</v>
      </c>
      <c r="R778" s="153" t="str">
        <f t="shared" si="109"/>
        <v>N/A</v>
      </c>
      <c r="S778" s="147" t="str" cm="1">
        <f t="array" ref="S778">IFERROR(INDEX($G$9:$G$54,MATCH($E778,$A$9:$A$54,0),0),"N/A")</f>
        <v>N/A</v>
      </c>
      <c r="T778" s="151" t="str" cm="1">
        <f t="array" ref="T778">IFERROR(INDEX($H$9:$H$54,MATCH($E778,$A$9:$A$54,0),0),"N/A")</f>
        <v>N/A</v>
      </c>
      <c r="U778" s="152" t="str">
        <f t="shared" si="102"/>
        <v>N/A</v>
      </c>
      <c r="V778" s="153" t="str">
        <f t="shared" si="103"/>
        <v>N/A</v>
      </c>
      <c r="W778" s="147" t="str" cm="1">
        <f t="array" ref="W778">IFERROR(INDEX($I$9:$I$54,MATCH($E778,$A$9:$A$54,0),0),"N/A")</f>
        <v>N/A</v>
      </c>
      <c r="X778" s="147" t="str" cm="1">
        <f t="array" ref="X778">IFERROR(INDEX($J$9:$J$54,MATCH($E778,$A$9:$A$54,0),0),"N/A")</f>
        <v>N/A</v>
      </c>
      <c r="Y778" s="152" t="str">
        <f t="shared" si="104"/>
        <v>N/A</v>
      </c>
      <c r="Z778" s="153" t="str">
        <f t="shared" si="105"/>
        <v>N/A</v>
      </c>
      <c r="AA778" s="70" t="str">
        <f>IFERROR(VLOOKUP('Input 1 - Schedule 1'!N725,'Input 1 - Schedule 1'!$I$7:$L$1009,4,FALSE),"")</f>
        <v/>
      </c>
      <c r="AB778" s="70"/>
      <c r="AS778" s="84" t="s">
        <v>20</v>
      </c>
    </row>
    <row r="779" spans="1:45" x14ac:dyDescent="0.3">
      <c r="A779" s="93">
        <f t="shared" si="110"/>
        <v>717</v>
      </c>
      <c r="B779" s="145">
        <f>'Input 2 - Inventory'!C724</f>
        <v>0</v>
      </c>
      <c r="C779" s="146">
        <f>'Input 1 - Schedule 1'!G726</f>
        <v>0</v>
      </c>
      <c r="D779" s="146" t="str">
        <f>IF(OR(LEFT(E779,5)= "Asset",LEFT(E779,5)="Other"),"N/A",'Input 1 - Schedule 1'!G726 &amp; " (Ins/Bank)")</f>
        <v>0 (Ins/Bank)</v>
      </c>
      <c r="E779" s="147">
        <f>'Input 2 - Inventory'!F724</f>
        <v>0</v>
      </c>
      <c r="F779" s="148" t="str">
        <f>'Input 2 - Inventory'!W724</f>
        <v/>
      </c>
      <c r="G779" s="148">
        <f>'Input 2 - Inventory'!R724</f>
        <v>0</v>
      </c>
      <c r="H779" s="148">
        <f>'Input 2 - Inventory'!AH724</f>
        <v>0</v>
      </c>
      <c r="I779" s="149">
        <f>'Input 2 - Inventory'!L724</f>
        <v>0</v>
      </c>
      <c r="J779" s="150">
        <f>'Input 2 - Inventory'!AB724</f>
        <v>0</v>
      </c>
      <c r="K779" s="147" t="str" cm="1">
        <f t="array" ref="K779">IFERROR(INDEX($C$9:$C$54,MATCH($E779,$A$9:$A$54,0),0),"N/A")</f>
        <v>N/A</v>
      </c>
      <c r="L779" s="151" t="str" cm="1">
        <f t="array" ref="L779">IFERROR(INDEX($D$9:$D$54,MATCH($E779,$A$9:$A$54,0),0),"N/A")</f>
        <v>N/A</v>
      </c>
      <c r="M779" s="152" t="str">
        <f t="shared" si="106"/>
        <v>N/A</v>
      </c>
      <c r="N779" s="153" t="str">
        <f t="shared" si="107"/>
        <v>N/A</v>
      </c>
      <c r="O779" s="147" t="str" cm="1">
        <f t="array" ref="O779">IFERROR(INDEX($E$9:$E$54,MATCH($E779,$A$9:$A$54,0),0),"N/A")</f>
        <v>N/A</v>
      </c>
      <c r="P779" s="151" t="str" cm="1">
        <f t="array" ref="P779">IFERROR(INDEX($F$9:$F$54,MATCH($E779,$A$9:$A$54,0),0),"N/A")</f>
        <v>N/A</v>
      </c>
      <c r="Q779" s="152" t="str">
        <f t="shared" si="108"/>
        <v>N/A</v>
      </c>
      <c r="R779" s="153" t="str">
        <f t="shared" si="109"/>
        <v>N/A</v>
      </c>
      <c r="S779" s="147" t="str" cm="1">
        <f t="array" ref="S779">IFERROR(INDEX($G$9:$G$54,MATCH($E779,$A$9:$A$54,0),0),"N/A")</f>
        <v>N/A</v>
      </c>
      <c r="T779" s="151" t="str" cm="1">
        <f t="array" ref="T779">IFERROR(INDEX($H$9:$H$54,MATCH($E779,$A$9:$A$54,0),0),"N/A")</f>
        <v>N/A</v>
      </c>
      <c r="U779" s="152" t="str">
        <f t="shared" si="102"/>
        <v>N/A</v>
      </c>
      <c r="V779" s="153" t="str">
        <f t="shared" si="103"/>
        <v>N/A</v>
      </c>
      <c r="W779" s="147" t="str" cm="1">
        <f t="array" ref="W779">IFERROR(INDEX($I$9:$I$54,MATCH($E779,$A$9:$A$54,0),0),"N/A")</f>
        <v>N/A</v>
      </c>
      <c r="X779" s="147" t="str" cm="1">
        <f t="array" ref="X779">IFERROR(INDEX($J$9:$J$54,MATCH($E779,$A$9:$A$54,0),0),"N/A")</f>
        <v>N/A</v>
      </c>
      <c r="Y779" s="152" t="str">
        <f t="shared" si="104"/>
        <v>N/A</v>
      </c>
      <c r="Z779" s="153" t="str">
        <f t="shared" si="105"/>
        <v>N/A</v>
      </c>
      <c r="AA779" s="70" t="str">
        <f>IFERROR(VLOOKUP('Input 1 - Schedule 1'!N726,'Input 1 - Schedule 1'!$I$7:$L$1009,4,FALSE),"")</f>
        <v/>
      </c>
      <c r="AB779" s="70"/>
      <c r="AS779" s="84" t="s">
        <v>20</v>
      </c>
    </row>
    <row r="780" spans="1:45" x14ac:dyDescent="0.3">
      <c r="A780" s="93">
        <f t="shared" si="110"/>
        <v>718</v>
      </c>
      <c r="B780" s="145">
        <f>'Input 2 - Inventory'!C725</f>
        <v>0</v>
      </c>
      <c r="C780" s="146">
        <f>'Input 1 - Schedule 1'!G727</f>
        <v>0</v>
      </c>
      <c r="D780" s="146" t="str">
        <f>IF(OR(LEFT(E780,5)= "Asset",LEFT(E780,5)="Other"),"N/A",'Input 1 - Schedule 1'!G727 &amp; " (Ins/Bank)")</f>
        <v>0 (Ins/Bank)</v>
      </c>
      <c r="E780" s="147">
        <f>'Input 2 - Inventory'!F725</f>
        <v>0</v>
      </c>
      <c r="F780" s="148" t="str">
        <f>'Input 2 - Inventory'!W725</f>
        <v/>
      </c>
      <c r="G780" s="148">
        <f>'Input 2 - Inventory'!R725</f>
        <v>0</v>
      </c>
      <c r="H780" s="148">
        <f>'Input 2 - Inventory'!AH725</f>
        <v>0</v>
      </c>
      <c r="I780" s="149">
        <f>'Input 2 - Inventory'!L725</f>
        <v>0</v>
      </c>
      <c r="J780" s="150">
        <f>'Input 2 - Inventory'!AB725</f>
        <v>0</v>
      </c>
      <c r="K780" s="147" t="str" cm="1">
        <f t="array" ref="K780">IFERROR(INDEX($C$9:$C$54,MATCH($E780,$A$9:$A$54,0),0),"N/A")</f>
        <v>N/A</v>
      </c>
      <c r="L780" s="151" t="str" cm="1">
        <f t="array" ref="L780">IFERROR(INDEX($D$9:$D$54,MATCH($E780,$A$9:$A$54,0),0),"N/A")</f>
        <v>N/A</v>
      </c>
      <c r="M780" s="152" t="str">
        <f t="shared" si="106"/>
        <v>N/A</v>
      </c>
      <c r="N780" s="153" t="str">
        <f t="shared" si="107"/>
        <v>N/A</v>
      </c>
      <c r="O780" s="147" t="str" cm="1">
        <f t="array" ref="O780">IFERROR(INDEX($E$9:$E$54,MATCH($E780,$A$9:$A$54,0),0),"N/A")</f>
        <v>N/A</v>
      </c>
      <c r="P780" s="151" t="str" cm="1">
        <f t="array" ref="P780">IFERROR(INDEX($F$9:$F$54,MATCH($E780,$A$9:$A$54,0),0),"N/A")</f>
        <v>N/A</v>
      </c>
      <c r="Q780" s="152" t="str">
        <f t="shared" si="108"/>
        <v>N/A</v>
      </c>
      <c r="R780" s="153" t="str">
        <f t="shared" si="109"/>
        <v>N/A</v>
      </c>
      <c r="S780" s="147" t="str" cm="1">
        <f t="array" ref="S780">IFERROR(INDEX($G$9:$G$54,MATCH($E780,$A$9:$A$54,0),0),"N/A")</f>
        <v>N/A</v>
      </c>
      <c r="T780" s="151" t="str" cm="1">
        <f t="array" ref="T780">IFERROR(INDEX($H$9:$H$54,MATCH($E780,$A$9:$A$54,0),0),"N/A")</f>
        <v>N/A</v>
      </c>
      <c r="U780" s="152" t="str">
        <f t="shared" si="102"/>
        <v>N/A</v>
      </c>
      <c r="V780" s="153" t="str">
        <f t="shared" si="103"/>
        <v>N/A</v>
      </c>
      <c r="W780" s="147" t="str" cm="1">
        <f t="array" ref="W780">IFERROR(INDEX($I$9:$I$54,MATCH($E780,$A$9:$A$54,0),0),"N/A")</f>
        <v>N/A</v>
      </c>
      <c r="X780" s="147" t="str" cm="1">
        <f t="array" ref="X780">IFERROR(INDEX($J$9:$J$54,MATCH($E780,$A$9:$A$54,0),0),"N/A")</f>
        <v>N/A</v>
      </c>
      <c r="Y780" s="152" t="str">
        <f t="shared" si="104"/>
        <v>N/A</v>
      </c>
      <c r="Z780" s="153" t="str">
        <f t="shared" si="105"/>
        <v>N/A</v>
      </c>
      <c r="AA780" s="70" t="str">
        <f>IFERROR(VLOOKUP('Input 1 - Schedule 1'!N727,'Input 1 - Schedule 1'!$I$7:$L$1009,4,FALSE),"")</f>
        <v/>
      </c>
      <c r="AB780" s="70"/>
      <c r="AS780" s="84" t="s">
        <v>20</v>
      </c>
    </row>
    <row r="781" spans="1:45" x14ac:dyDescent="0.3">
      <c r="A781" s="93">
        <f t="shared" si="110"/>
        <v>719</v>
      </c>
      <c r="B781" s="145">
        <f>'Input 2 - Inventory'!C726</f>
        <v>0</v>
      </c>
      <c r="C781" s="146">
        <f>'Input 1 - Schedule 1'!G728</f>
        <v>0</v>
      </c>
      <c r="D781" s="146" t="str">
        <f>IF(OR(LEFT(E781,5)= "Asset",LEFT(E781,5)="Other"),"N/A",'Input 1 - Schedule 1'!G728 &amp; " (Ins/Bank)")</f>
        <v>0 (Ins/Bank)</v>
      </c>
      <c r="E781" s="147">
        <f>'Input 2 - Inventory'!F726</f>
        <v>0</v>
      </c>
      <c r="F781" s="148" t="str">
        <f>'Input 2 - Inventory'!W726</f>
        <v/>
      </c>
      <c r="G781" s="148">
        <f>'Input 2 - Inventory'!R726</f>
        <v>0</v>
      </c>
      <c r="H781" s="148">
        <f>'Input 2 - Inventory'!AH726</f>
        <v>0</v>
      </c>
      <c r="I781" s="149">
        <f>'Input 2 - Inventory'!L726</f>
        <v>0</v>
      </c>
      <c r="J781" s="150">
        <f>'Input 2 - Inventory'!AB726</f>
        <v>0</v>
      </c>
      <c r="K781" s="147" t="str" cm="1">
        <f t="array" ref="K781">IFERROR(INDEX($C$9:$C$54,MATCH($E781,$A$9:$A$54,0),0),"N/A")</f>
        <v>N/A</v>
      </c>
      <c r="L781" s="151" t="str" cm="1">
        <f t="array" ref="L781">IFERROR(INDEX($D$9:$D$54,MATCH($E781,$A$9:$A$54,0),0),"N/A")</f>
        <v>N/A</v>
      </c>
      <c r="M781" s="152" t="str">
        <f t="shared" si="106"/>
        <v>N/A</v>
      </c>
      <c r="N781" s="153" t="str">
        <f t="shared" si="107"/>
        <v>N/A</v>
      </c>
      <c r="O781" s="147" t="str" cm="1">
        <f t="array" ref="O781">IFERROR(INDEX($E$9:$E$54,MATCH($E781,$A$9:$A$54,0),0),"N/A")</f>
        <v>N/A</v>
      </c>
      <c r="P781" s="151" t="str" cm="1">
        <f t="array" ref="P781">IFERROR(INDEX($F$9:$F$54,MATCH($E781,$A$9:$A$54,0),0),"N/A")</f>
        <v>N/A</v>
      </c>
      <c r="Q781" s="152" t="str">
        <f t="shared" si="108"/>
        <v>N/A</v>
      </c>
      <c r="R781" s="153" t="str">
        <f t="shared" si="109"/>
        <v>N/A</v>
      </c>
      <c r="S781" s="147" t="str" cm="1">
        <f t="array" ref="S781">IFERROR(INDEX($G$9:$G$54,MATCH($E781,$A$9:$A$54,0),0),"N/A")</f>
        <v>N/A</v>
      </c>
      <c r="T781" s="151" t="str" cm="1">
        <f t="array" ref="T781">IFERROR(INDEX($H$9:$H$54,MATCH($E781,$A$9:$A$54,0),0),"N/A")</f>
        <v>N/A</v>
      </c>
      <c r="U781" s="152" t="str">
        <f t="shared" si="102"/>
        <v>N/A</v>
      </c>
      <c r="V781" s="153" t="str">
        <f t="shared" si="103"/>
        <v>N/A</v>
      </c>
      <c r="W781" s="147" t="str" cm="1">
        <f t="array" ref="W781">IFERROR(INDEX($I$9:$I$54,MATCH($E781,$A$9:$A$54,0),0),"N/A")</f>
        <v>N/A</v>
      </c>
      <c r="X781" s="147" t="str" cm="1">
        <f t="array" ref="X781">IFERROR(INDEX($J$9:$J$54,MATCH($E781,$A$9:$A$54,0),0),"N/A")</f>
        <v>N/A</v>
      </c>
      <c r="Y781" s="152" t="str">
        <f t="shared" si="104"/>
        <v>N/A</v>
      </c>
      <c r="Z781" s="153" t="str">
        <f t="shared" si="105"/>
        <v>N/A</v>
      </c>
      <c r="AA781" s="70" t="str">
        <f>IFERROR(VLOOKUP('Input 1 - Schedule 1'!N728,'Input 1 - Schedule 1'!$I$7:$L$1009,4,FALSE),"")</f>
        <v/>
      </c>
      <c r="AB781" s="70"/>
      <c r="AS781" s="84" t="s">
        <v>20</v>
      </c>
    </row>
    <row r="782" spans="1:45" x14ac:dyDescent="0.3">
      <c r="A782" s="93">
        <f t="shared" si="110"/>
        <v>720</v>
      </c>
      <c r="B782" s="145">
        <f>'Input 2 - Inventory'!C727</f>
        <v>0</v>
      </c>
      <c r="C782" s="146">
        <f>'Input 1 - Schedule 1'!G729</f>
        <v>0</v>
      </c>
      <c r="D782" s="146" t="str">
        <f>IF(OR(LEFT(E782,5)= "Asset",LEFT(E782,5)="Other"),"N/A",'Input 1 - Schedule 1'!G729 &amp; " (Ins/Bank)")</f>
        <v>0 (Ins/Bank)</v>
      </c>
      <c r="E782" s="147">
        <f>'Input 2 - Inventory'!F727</f>
        <v>0</v>
      </c>
      <c r="F782" s="148" t="str">
        <f>'Input 2 - Inventory'!W727</f>
        <v/>
      </c>
      <c r="G782" s="148">
        <f>'Input 2 - Inventory'!R727</f>
        <v>0</v>
      </c>
      <c r="H782" s="148">
        <f>'Input 2 - Inventory'!AH727</f>
        <v>0</v>
      </c>
      <c r="I782" s="149">
        <f>'Input 2 - Inventory'!L727</f>
        <v>0</v>
      </c>
      <c r="J782" s="150">
        <f>'Input 2 - Inventory'!AB727</f>
        <v>0</v>
      </c>
      <c r="K782" s="147" t="str" cm="1">
        <f t="array" ref="K782">IFERROR(INDEX($C$9:$C$54,MATCH($E782,$A$9:$A$54,0),0),"N/A")</f>
        <v>N/A</v>
      </c>
      <c r="L782" s="151" t="str" cm="1">
        <f t="array" ref="L782">IFERROR(INDEX($D$9:$D$54,MATCH($E782,$A$9:$A$54,0),0),"N/A")</f>
        <v>N/A</v>
      </c>
      <c r="M782" s="152" t="str">
        <f t="shared" si="106"/>
        <v>N/A</v>
      </c>
      <c r="N782" s="153" t="str">
        <f t="shared" si="107"/>
        <v>N/A</v>
      </c>
      <c r="O782" s="147" t="str" cm="1">
        <f t="array" ref="O782">IFERROR(INDEX($E$9:$E$54,MATCH($E782,$A$9:$A$54,0),0),"N/A")</f>
        <v>N/A</v>
      </c>
      <c r="P782" s="151" t="str" cm="1">
        <f t="array" ref="P782">IFERROR(INDEX($F$9:$F$54,MATCH($E782,$A$9:$A$54,0),0),"N/A")</f>
        <v>N/A</v>
      </c>
      <c r="Q782" s="152" t="str">
        <f t="shared" si="108"/>
        <v>N/A</v>
      </c>
      <c r="R782" s="153" t="str">
        <f t="shared" si="109"/>
        <v>N/A</v>
      </c>
      <c r="S782" s="147" t="str" cm="1">
        <f t="array" ref="S782">IFERROR(INDEX($G$9:$G$54,MATCH($E782,$A$9:$A$54,0),0),"N/A")</f>
        <v>N/A</v>
      </c>
      <c r="T782" s="151" t="str" cm="1">
        <f t="array" ref="T782">IFERROR(INDEX($H$9:$H$54,MATCH($E782,$A$9:$A$54,0),0),"N/A")</f>
        <v>N/A</v>
      </c>
      <c r="U782" s="152" t="str">
        <f t="shared" si="102"/>
        <v>N/A</v>
      </c>
      <c r="V782" s="153" t="str">
        <f t="shared" si="103"/>
        <v>N/A</v>
      </c>
      <c r="W782" s="147" t="str" cm="1">
        <f t="array" ref="W782">IFERROR(INDEX($I$9:$I$54,MATCH($E782,$A$9:$A$54,0),0),"N/A")</f>
        <v>N/A</v>
      </c>
      <c r="X782" s="147" t="str" cm="1">
        <f t="array" ref="X782">IFERROR(INDEX($J$9:$J$54,MATCH($E782,$A$9:$A$54,0),0),"N/A")</f>
        <v>N/A</v>
      </c>
      <c r="Y782" s="152" t="str">
        <f t="shared" si="104"/>
        <v>N/A</v>
      </c>
      <c r="Z782" s="153" t="str">
        <f t="shared" si="105"/>
        <v>N/A</v>
      </c>
      <c r="AA782" s="70" t="str">
        <f>IFERROR(VLOOKUP('Input 1 - Schedule 1'!N729,'Input 1 - Schedule 1'!$I$7:$L$1009,4,FALSE),"")</f>
        <v/>
      </c>
      <c r="AB782" s="70"/>
      <c r="AS782" s="84" t="s">
        <v>20</v>
      </c>
    </row>
    <row r="783" spans="1:45" x14ac:dyDescent="0.3">
      <c r="A783" s="93">
        <f t="shared" si="110"/>
        <v>721</v>
      </c>
      <c r="B783" s="145">
        <f>'Input 2 - Inventory'!C728</f>
        <v>0</v>
      </c>
      <c r="C783" s="146">
        <f>'Input 1 - Schedule 1'!G730</f>
        <v>0</v>
      </c>
      <c r="D783" s="146" t="str">
        <f>IF(OR(LEFT(E783,5)= "Asset",LEFT(E783,5)="Other"),"N/A",'Input 1 - Schedule 1'!G730 &amp; " (Ins/Bank)")</f>
        <v>0 (Ins/Bank)</v>
      </c>
      <c r="E783" s="147">
        <f>'Input 2 - Inventory'!F728</f>
        <v>0</v>
      </c>
      <c r="F783" s="148" t="str">
        <f>'Input 2 - Inventory'!W728</f>
        <v/>
      </c>
      <c r="G783" s="148">
        <f>'Input 2 - Inventory'!R728</f>
        <v>0</v>
      </c>
      <c r="H783" s="148">
        <f>'Input 2 - Inventory'!AH728</f>
        <v>0</v>
      </c>
      <c r="I783" s="149">
        <f>'Input 2 - Inventory'!L728</f>
        <v>0</v>
      </c>
      <c r="J783" s="150">
        <f>'Input 2 - Inventory'!AB728</f>
        <v>0</v>
      </c>
      <c r="K783" s="147" t="str" cm="1">
        <f t="array" ref="K783">IFERROR(INDEX($C$9:$C$54,MATCH($E783,$A$9:$A$54,0),0),"N/A")</f>
        <v>N/A</v>
      </c>
      <c r="L783" s="151" t="str" cm="1">
        <f t="array" ref="L783">IFERROR(INDEX($D$9:$D$54,MATCH($E783,$A$9:$A$54,0),0),"N/A")</f>
        <v>N/A</v>
      </c>
      <c r="M783" s="152" t="str">
        <f t="shared" si="106"/>
        <v>N/A</v>
      </c>
      <c r="N783" s="153" t="str">
        <f t="shared" si="107"/>
        <v>N/A</v>
      </c>
      <c r="O783" s="147" t="str" cm="1">
        <f t="array" ref="O783">IFERROR(INDEX($E$9:$E$54,MATCH($E783,$A$9:$A$54,0),0),"N/A")</f>
        <v>N/A</v>
      </c>
      <c r="P783" s="151" t="str" cm="1">
        <f t="array" ref="P783">IFERROR(INDEX($F$9:$F$54,MATCH($E783,$A$9:$A$54,0),0),"N/A")</f>
        <v>N/A</v>
      </c>
      <c r="Q783" s="152" t="str">
        <f t="shared" si="108"/>
        <v>N/A</v>
      </c>
      <c r="R783" s="153" t="str">
        <f t="shared" si="109"/>
        <v>N/A</v>
      </c>
      <c r="S783" s="147" t="str" cm="1">
        <f t="array" ref="S783">IFERROR(INDEX($G$9:$G$54,MATCH($E783,$A$9:$A$54,0),0),"N/A")</f>
        <v>N/A</v>
      </c>
      <c r="T783" s="151" t="str" cm="1">
        <f t="array" ref="T783">IFERROR(INDEX($H$9:$H$54,MATCH($E783,$A$9:$A$54,0),0),"N/A")</f>
        <v>N/A</v>
      </c>
      <c r="U783" s="152" t="str">
        <f t="shared" si="102"/>
        <v>N/A</v>
      </c>
      <c r="V783" s="153" t="str">
        <f t="shared" si="103"/>
        <v>N/A</v>
      </c>
      <c r="W783" s="147" t="str" cm="1">
        <f t="array" ref="W783">IFERROR(INDEX($I$9:$I$54,MATCH($E783,$A$9:$A$54,0),0),"N/A")</f>
        <v>N/A</v>
      </c>
      <c r="X783" s="147" t="str" cm="1">
        <f t="array" ref="X783">IFERROR(INDEX($J$9:$J$54,MATCH($E783,$A$9:$A$54,0),0),"N/A")</f>
        <v>N/A</v>
      </c>
      <c r="Y783" s="152" t="str">
        <f t="shared" si="104"/>
        <v>N/A</v>
      </c>
      <c r="Z783" s="153" t="str">
        <f t="shared" si="105"/>
        <v>N/A</v>
      </c>
      <c r="AA783" s="70" t="str">
        <f>IFERROR(VLOOKUP('Input 1 - Schedule 1'!N730,'Input 1 - Schedule 1'!$I$7:$L$1009,4,FALSE),"")</f>
        <v/>
      </c>
      <c r="AB783" s="70"/>
      <c r="AS783" s="84" t="s">
        <v>20</v>
      </c>
    </row>
    <row r="784" spans="1:45" x14ac:dyDescent="0.3">
      <c r="A784" s="93">
        <f t="shared" si="110"/>
        <v>722</v>
      </c>
      <c r="B784" s="145">
        <f>'Input 2 - Inventory'!C729</f>
        <v>0</v>
      </c>
      <c r="C784" s="146">
        <f>'Input 1 - Schedule 1'!G731</f>
        <v>0</v>
      </c>
      <c r="D784" s="146" t="str">
        <f>IF(OR(LEFT(E784,5)= "Asset",LEFT(E784,5)="Other"),"N/A",'Input 1 - Schedule 1'!G731 &amp; " (Ins/Bank)")</f>
        <v>0 (Ins/Bank)</v>
      </c>
      <c r="E784" s="147">
        <f>'Input 2 - Inventory'!F729</f>
        <v>0</v>
      </c>
      <c r="F784" s="148" t="str">
        <f>'Input 2 - Inventory'!W729</f>
        <v/>
      </c>
      <c r="G784" s="148">
        <f>'Input 2 - Inventory'!R729</f>
        <v>0</v>
      </c>
      <c r="H784" s="148">
        <f>'Input 2 - Inventory'!AH729</f>
        <v>0</v>
      </c>
      <c r="I784" s="149">
        <f>'Input 2 - Inventory'!L729</f>
        <v>0</v>
      </c>
      <c r="J784" s="150">
        <f>'Input 2 - Inventory'!AB729</f>
        <v>0</v>
      </c>
      <c r="K784" s="147" t="str" cm="1">
        <f t="array" ref="K784">IFERROR(INDEX($C$9:$C$54,MATCH($E784,$A$9:$A$54,0),0),"N/A")</f>
        <v>N/A</v>
      </c>
      <c r="L784" s="151" t="str" cm="1">
        <f t="array" ref="L784">IFERROR(INDEX($D$9:$D$54,MATCH($E784,$A$9:$A$54,0),0),"N/A")</f>
        <v>N/A</v>
      </c>
      <c r="M784" s="152" t="str">
        <f t="shared" si="106"/>
        <v>N/A</v>
      </c>
      <c r="N784" s="153" t="str">
        <f t="shared" si="107"/>
        <v>N/A</v>
      </c>
      <c r="O784" s="147" t="str" cm="1">
        <f t="array" ref="O784">IFERROR(INDEX($E$9:$E$54,MATCH($E784,$A$9:$A$54,0),0),"N/A")</f>
        <v>N/A</v>
      </c>
      <c r="P784" s="151" t="str" cm="1">
        <f t="array" ref="P784">IFERROR(INDEX($F$9:$F$54,MATCH($E784,$A$9:$A$54,0),0),"N/A")</f>
        <v>N/A</v>
      </c>
      <c r="Q784" s="152" t="str">
        <f t="shared" si="108"/>
        <v>N/A</v>
      </c>
      <c r="R784" s="153" t="str">
        <f t="shared" si="109"/>
        <v>N/A</v>
      </c>
      <c r="S784" s="147" t="str" cm="1">
        <f t="array" ref="S784">IFERROR(INDEX($G$9:$G$54,MATCH($E784,$A$9:$A$54,0),0),"N/A")</f>
        <v>N/A</v>
      </c>
      <c r="T784" s="151" t="str" cm="1">
        <f t="array" ref="T784">IFERROR(INDEX($H$9:$H$54,MATCH($E784,$A$9:$A$54,0),0),"N/A")</f>
        <v>N/A</v>
      </c>
      <c r="U784" s="152" t="str">
        <f t="shared" si="102"/>
        <v>N/A</v>
      </c>
      <c r="V784" s="153" t="str">
        <f t="shared" si="103"/>
        <v>N/A</v>
      </c>
      <c r="W784" s="147" t="str" cm="1">
        <f t="array" ref="W784">IFERROR(INDEX($I$9:$I$54,MATCH($E784,$A$9:$A$54,0),0),"N/A")</f>
        <v>N/A</v>
      </c>
      <c r="X784" s="147" t="str" cm="1">
        <f t="array" ref="X784">IFERROR(INDEX($J$9:$J$54,MATCH($E784,$A$9:$A$54,0),0),"N/A")</f>
        <v>N/A</v>
      </c>
      <c r="Y784" s="152" t="str">
        <f t="shared" si="104"/>
        <v>N/A</v>
      </c>
      <c r="Z784" s="153" t="str">
        <f t="shared" si="105"/>
        <v>N/A</v>
      </c>
      <c r="AA784" s="70" t="str">
        <f>IFERROR(VLOOKUP('Input 1 - Schedule 1'!N731,'Input 1 - Schedule 1'!$I$7:$L$1009,4,FALSE),"")</f>
        <v/>
      </c>
      <c r="AB784" s="70"/>
      <c r="AS784" s="84" t="s">
        <v>20</v>
      </c>
    </row>
    <row r="785" spans="1:45" x14ac:dyDescent="0.3">
      <c r="A785" s="93">
        <f t="shared" si="110"/>
        <v>723</v>
      </c>
      <c r="B785" s="145">
        <f>'Input 2 - Inventory'!C730</f>
        <v>0</v>
      </c>
      <c r="C785" s="146">
        <f>'Input 1 - Schedule 1'!G732</f>
        <v>0</v>
      </c>
      <c r="D785" s="146" t="str">
        <f>IF(OR(LEFT(E785,5)= "Asset",LEFT(E785,5)="Other"),"N/A",'Input 1 - Schedule 1'!G732 &amp; " (Ins/Bank)")</f>
        <v>0 (Ins/Bank)</v>
      </c>
      <c r="E785" s="147">
        <f>'Input 2 - Inventory'!F730</f>
        <v>0</v>
      </c>
      <c r="F785" s="148" t="str">
        <f>'Input 2 - Inventory'!W730</f>
        <v/>
      </c>
      <c r="G785" s="148">
        <f>'Input 2 - Inventory'!R730</f>
        <v>0</v>
      </c>
      <c r="H785" s="148">
        <f>'Input 2 - Inventory'!AH730</f>
        <v>0</v>
      </c>
      <c r="I785" s="149">
        <f>'Input 2 - Inventory'!L730</f>
        <v>0</v>
      </c>
      <c r="J785" s="150">
        <f>'Input 2 - Inventory'!AB730</f>
        <v>0</v>
      </c>
      <c r="K785" s="147" t="str" cm="1">
        <f t="array" ref="K785">IFERROR(INDEX($C$9:$C$54,MATCH($E785,$A$9:$A$54,0),0),"N/A")</f>
        <v>N/A</v>
      </c>
      <c r="L785" s="151" t="str" cm="1">
        <f t="array" ref="L785">IFERROR(INDEX($D$9:$D$54,MATCH($E785,$A$9:$A$54,0),0),"N/A")</f>
        <v>N/A</v>
      </c>
      <c r="M785" s="152" t="str">
        <f t="shared" si="106"/>
        <v>N/A</v>
      </c>
      <c r="N785" s="153" t="str">
        <f t="shared" si="107"/>
        <v>N/A</v>
      </c>
      <c r="O785" s="147" t="str" cm="1">
        <f t="array" ref="O785">IFERROR(INDEX($E$9:$E$54,MATCH($E785,$A$9:$A$54,0),0),"N/A")</f>
        <v>N/A</v>
      </c>
      <c r="P785" s="151" t="str" cm="1">
        <f t="array" ref="P785">IFERROR(INDEX($F$9:$F$54,MATCH($E785,$A$9:$A$54,0),0),"N/A")</f>
        <v>N/A</v>
      </c>
      <c r="Q785" s="152" t="str">
        <f t="shared" si="108"/>
        <v>N/A</v>
      </c>
      <c r="R785" s="153" t="str">
        <f t="shared" si="109"/>
        <v>N/A</v>
      </c>
      <c r="S785" s="147" t="str" cm="1">
        <f t="array" ref="S785">IFERROR(INDEX($G$9:$G$54,MATCH($E785,$A$9:$A$54,0),0),"N/A")</f>
        <v>N/A</v>
      </c>
      <c r="T785" s="151" t="str" cm="1">
        <f t="array" ref="T785">IFERROR(INDEX($H$9:$H$54,MATCH($E785,$A$9:$A$54,0),0),"N/A")</f>
        <v>N/A</v>
      </c>
      <c r="U785" s="152" t="str">
        <f t="shared" si="102"/>
        <v>N/A</v>
      </c>
      <c r="V785" s="153" t="str">
        <f t="shared" si="103"/>
        <v>N/A</v>
      </c>
      <c r="W785" s="147" t="str" cm="1">
        <f t="array" ref="W785">IFERROR(INDEX($I$9:$I$54,MATCH($E785,$A$9:$A$54,0),0),"N/A")</f>
        <v>N/A</v>
      </c>
      <c r="X785" s="147" t="str" cm="1">
        <f t="array" ref="X785">IFERROR(INDEX($J$9:$J$54,MATCH($E785,$A$9:$A$54,0),0),"N/A")</f>
        <v>N/A</v>
      </c>
      <c r="Y785" s="152" t="str">
        <f t="shared" si="104"/>
        <v>N/A</v>
      </c>
      <c r="Z785" s="153" t="str">
        <f t="shared" si="105"/>
        <v>N/A</v>
      </c>
      <c r="AA785" s="70" t="str">
        <f>IFERROR(VLOOKUP('Input 1 - Schedule 1'!N732,'Input 1 - Schedule 1'!$I$7:$L$1009,4,FALSE),"")</f>
        <v/>
      </c>
      <c r="AB785" s="70"/>
      <c r="AS785" s="84" t="s">
        <v>20</v>
      </c>
    </row>
    <row r="786" spans="1:45" x14ac:dyDescent="0.3">
      <c r="A786" s="93">
        <f t="shared" si="110"/>
        <v>724</v>
      </c>
      <c r="B786" s="145">
        <f>'Input 2 - Inventory'!C731</f>
        <v>0</v>
      </c>
      <c r="C786" s="146">
        <f>'Input 1 - Schedule 1'!G733</f>
        <v>0</v>
      </c>
      <c r="D786" s="146" t="str">
        <f>IF(OR(LEFT(E786,5)= "Asset",LEFT(E786,5)="Other"),"N/A",'Input 1 - Schedule 1'!G733 &amp; " (Ins/Bank)")</f>
        <v>0 (Ins/Bank)</v>
      </c>
      <c r="E786" s="147">
        <f>'Input 2 - Inventory'!F731</f>
        <v>0</v>
      </c>
      <c r="F786" s="148" t="str">
        <f>'Input 2 - Inventory'!W731</f>
        <v/>
      </c>
      <c r="G786" s="148">
        <f>'Input 2 - Inventory'!R731</f>
        <v>0</v>
      </c>
      <c r="H786" s="148">
        <f>'Input 2 - Inventory'!AH731</f>
        <v>0</v>
      </c>
      <c r="I786" s="149">
        <f>'Input 2 - Inventory'!L731</f>
        <v>0</v>
      </c>
      <c r="J786" s="150">
        <f>'Input 2 - Inventory'!AB731</f>
        <v>0</v>
      </c>
      <c r="K786" s="147" t="str" cm="1">
        <f t="array" ref="K786">IFERROR(INDEX($C$9:$C$54,MATCH($E786,$A$9:$A$54,0),0),"N/A")</f>
        <v>N/A</v>
      </c>
      <c r="L786" s="151" t="str" cm="1">
        <f t="array" ref="L786">IFERROR(INDEX($D$9:$D$54,MATCH($E786,$A$9:$A$54,0),0),"N/A")</f>
        <v>N/A</v>
      </c>
      <c r="M786" s="152" t="str">
        <f t="shared" si="106"/>
        <v>N/A</v>
      </c>
      <c r="N786" s="153" t="str">
        <f t="shared" si="107"/>
        <v>N/A</v>
      </c>
      <c r="O786" s="147" t="str" cm="1">
        <f t="array" ref="O786">IFERROR(INDEX($E$9:$E$54,MATCH($E786,$A$9:$A$54,0),0),"N/A")</f>
        <v>N/A</v>
      </c>
      <c r="P786" s="151" t="str" cm="1">
        <f t="array" ref="P786">IFERROR(INDEX($F$9:$F$54,MATCH($E786,$A$9:$A$54,0),0),"N/A")</f>
        <v>N/A</v>
      </c>
      <c r="Q786" s="152" t="str">
        <f t="shared" si="108"/>
        <v>N/A</v>
      </c>
      <c r="R786" s="153" t="str">
        <f t="shared" si="109"/>
        <v>N/A</v>
      </c>
      <c r="S786" s="147" t="str" cm="1">
        <f t="array" ref="S786">IFERROR(INDEX($G$9:$G$54,MATCH($E786,$A$9:$A$54,0),0),"N/A")</f>
        <v>N/A</v>
      </c>
      <c r="T786" s="151" t="str" cm="1">
        <f t="array" ref="T786">IFERROR(INDEX($H$9:$H$54,MATCH($E786,$A$9:$A$54,0),0),"N/A")</f>
        <v>N/A</v>
      </c>
      <c r="U786" s="152" t="str">
        <f t="shared" si="102"/>
        <v>N/A</v>
      </c>
      <c r="V786" s="153" t="str">
        <f t="shared" si="103"/>
        <v>N/A</v>
      </c>
      <c r="W786" s="147" t="str" cm="1">
        <f t="array" ref="W786">IFERROR(INDEX($I$9:$I$54,MATCH($E786,$A$9:$A$54,0),0),"N/A")</f>
        <v>N/A</v>
      </c>
      <c r="X786" s="147" t="str" cm="1">
        <f t="array" ref="X786">IFERROR(INDEX($J$9:$J$54,MATCH($E786,$A$9:$A$54,0),0),"N/A")</f>
        <v>N/A</v>
      </c>
      <c r="Y786" s="152" t="str">
        <f t="shared" si="104"/>
        <v>N/A</v>
      </c>
      <c r="Z786" s="153" t="str">
        <f t="shared" si="105"/>
        <v>N/A</v>
      </c>
      <c r="AA786" s="70" t="str">
        <f>IFERROR(VLOOKUP('Input 1 - Schedule 1'!N733,'Input 1 - Schedule 1'!$I$7:$L$1009,4,FALSE),"")</f>
        <v/>
      </c>
      <c r="AB786" s="70"/>
      <c r="AS786" s="84" t="s">
        <v>20</v>
      </c>
    </row>
    <row r="787" spans="1:45" x14ac:dyDescent="0.3">
      <c r="A787" s="93">
        <f t="shared" si="110"/>
        <v>725</v>
      </c>
      <c r="B787" s="145">
        <f>'Input 2 - Inventory'!C732</f>
        <v>0</v>
      </c>
      <c r="C787" s="146">
        <f>'Input 1 - Schedule 1'!G734</f>
        <v>0</v>
      </c>
      <c r="D787" s="146" t="str">
        <f>IF(OR(LEFT(E787,5)= "Asset",LEFT(E787,5)="Other"),"N/A",'Input 1 - Schedule 1'!G734 &amp; " (Ins/Bank)")</f>
        <v>0 (Ins/Bank)</v>
      </c>
      <c r="E787" s="147">
        <f>'Input 2 - Inventory'!F732</f>
        <v>0</v>
      </c>
      <c r="F787" s="148" t="str">
        <f>'Input 2 - Inventory'!W732</f>
        <v/>
      </c>
      <c r="G787" s="148">
        <f>'Input 2 - Inventory'!R732</f>
        <v>0</v>
      </c>
      <c r="H787" s="148">
        <f>'Input 2 - Inventory'!AH732</f>
        <v>0</v>
      </c>
      <c r="I787" s="149">
        <f>'Input 2 - Inventory'!L732</f>
        <v>0</v>
      </c>
      <c r="J787" s="150">
        <f>'Input 2 - Inventory'!AB732</f>
        <v>0</v>
      </c>
      <c r="K787" s="147" t="str" cm="1">
        <f t="array" ref="K787">IFERROR(INDEX($C$9:$C$54,MATCH($E787,$A$9:$A$54,0),0),"N/A")</f>
        <v>N/A</v>
      </c>
      <c r="L787" s="151" t="str" cm="1">
        <f t="array" ref="L787">IFERROR(INDEX($D$9:$D$54,MATCH($E787,$A$9:$A$54,0),0),"N/A")</f>
        <v>N/A</v>
      </c>
      <c r="M787" s="152" t="str">
        <f t="shared" si="106"/>
        <v>N/A</v>
      </c>
      <c r="N787" s="153" t="str">
        <f t="shared" si="107"/>
        <v>N/A</v>
      </c>
      <c r="O787" s="147" t="str" cm="1">
        <f t="array" ref="O787">IFERROR(INDEX($E$9:$E$54,MATCH($E787,$A$9:$A$54,0),0),"N/A")</f>
        <v>N/A</v>
      </c>
      <c r="P787" s="151" t="str" cm="1">
        <f t="array" ref="P787">IFERROR(INDEX($F$9:$F$54,MATCH($E787,$A$9:$A$54,0),0),"N/A")</f>
        <v>N/A</v>
      </c>
      <c r="Q787" s="152" t="str">
        <f t="shared" si="108"/>
        <v>N/A</v>
      </c>
      <c r="R787" s="153" t="str">
        <f t="shared" si="109"/>
        <v>N/A</v>
      </c>
      <c r="S787" s="147" t="str" cm="1">
        <f t="array" ref="S787">IFERROR(INDEX($G$9:$G$54,MATCH($E787,$A$9:$A$54,0),0),"N/A")</f>
        <v>N/A</v>
      </c>
      <c r="T787" s="151" t="str" cm="1">
        <f t="array" ref="T787">IFERROR(INDEX($H$9:$H$54,MATCH($E787,$A$9:$A$54,0),0),"N/A")</f>
        <v>N/A</v>
      </c>
      <c r="U787" s="152" t="str">
        <f t="shared" si="102"/>
        <v>N/A</v>
      </c>
      <c r="V787" s="153" t="str">
        <f t="shared" si="103"/>
        <v>N/A</v>
      </c>
      <c r="W787" s="147" t="str" cm="1">
        <f t="array" ref="W787">IFERROR(INDEX($I$9:$I$54,MATCH($E787,$A$9:$A$54,0),0),"N/A")</f>
        <v>N/A</v>
      </c>
      <c r="X787" s="147" t="str" cm="1">
        <f t="array" ref="X787">IFERROR(INDEX($J$9:$J$54,MATCH($E787,$A$9:$A$54,0),0),"N/A")</f>
        <v>N/A</v>
      </c>
      <c r="Y787" s="152" t="str">
        <f t="shared" si="104"/>
        <v>N/A</v>
      </c>
      <c r="Z787" s="153" t="str">
        <f t="shared" si="105"/>
        <v>N/A</v>
      </c>
      <c r="AA787" s="70" t="str">
        <f>IFERROR(VLOOKUP('Input 1 - Schedule 1'!N734,'Input 1 - Schedule 1'!$I$7:$L$1009,4,FALSE),"")</f>
        <v/>
      </c>
      <c r="AB787" s="70"/>
      <c r="AS787" s="84" t="s">
        <v>20</v>
      </c>
    </row>
    <row r="788" spans="1:45" x14ac:dyDescent="0.3">
      <c r="A788" s="93">
        <f t="shared" si="110"/>
        <v>726</v>
      </c>
      <c r="B788" s="145">
        <f>'Input 2 - Inventory'!C733</f>
        <v>0</v>
      </c>
      <c r="C788" s="146">
        <f>'Input 1 - Schedule 1'!G735</f>
        <v>0</v>
      </c>
      <c r="D788" s="146" t="str">
        <f>IF(OR(LEFT(E788,5)= "Asset",LEFT(E788,5)="Other"),"N/A",'Input 1 - Schedule 1'!G735 &amp; " (Ins/Bank)")</f>
        <v>0 (Ins/Bank)</v>
      </c>
      <c r="E788" s="147">
        <f>'Input 2 - Inventory'!F733</f>
        <v>0</v>
      </c>
      <c r="F788" s="148" t="str">
        <f>'Input 2 - Inventory'!W733</f>
        <v/>
      </c>
      <c r="G788" s="148">
        <f>'Input 2 - Inventory'!R733</f>
        <v>0</v>
      </c>
      <c r="H788" s="148">
        <f>'Input 2 - Inventory'!AH733</f>
        <v>0</v>
      </c>
      <c r="I788" s="149">
        <f>'Input 2 - Inventory'!L733</f>
        <v>0</v>
      </c>
      <c r="J788" s="150">
        <f>'Input 2 - Inventory'!AB733</f>
        <v>0</v>
      </c>
      <c r="K788" s="147" t="str" cm="1">
        <f t="array" ref="K788">IFERROR(INDEX($C$9:$C$54,MATCH($E788,$A$9:$A$54,0),0),"N/A")</f>
        <v>N/A</v>
      </c>
      <c r="L788" s="151" t="str" cm="1">
        <f t="array" ref="L788">IFERROR(INDEX($D$9:$D$54,MATCH($E788,$A$9:$A$54,0),0),"N/A")</f>
        <v>N/A</v>
      </c>
      <c r="M788" s="152" t="str">
        <f t="shared" si="106"/>
        <v>N/A</v>
      </c>
      <c r="N788" s="153" t="str">
        <f t="shared" si="107"/>
        <v>N/A</v>
      </c>
      <c r="O788" s="147" t="str" cm="1">
        <f t="array" ref="O788">IFERROR(INDEX($E$9:$E$54,MATCH($E788,$A$9:$A$54,0),0),"N/A")</f>
        <v>N/A</v>
      </c>
      <c r="P788" s="151" t="str" cm="1">
        <f t="array" ref="P788">IFERROR(INDEX($F$9:$F$54,MATCH($E788,$A$9:$A$54,0),0),"N/A")</f>
        <v>N/A</v>
      </c>
      <c r="Q788" s="152" t="str">
        <f t="shared" si="108"/>
        <v>N/A</v>
      </c>
      <c r="R788" s="153" t="str">
        <f t="shared" si="109"/>
        <v>N/A</v>
      </c>
      <c r="S788" s="147" t="str" cm="1">
        <f t="array" ref="S788">IFERROR(INDEX($G$9:$G$54,MATCH($E788,$A$9:$A$54,0),0),"N/A")</f>
        <v>N/A</v>
      </c>
      <c r="T788" s="151" t="str" cm="1">
        <f t="array" ref="T788">IFERROR(INDEX($H$9:$H$54,MATCH($E788,$A$9:$A$54,0),0),"N/A")</f>
        <v>N/A</v>
      </c>
      <c r="U788" s="152" t="str">
        <f t="shared" si="102"/>
        <v>N/A</v>
      </c>
      <c r="V788" s="153" t="str">
        <f t="shared" si="103"/>
        <v>N/A</v>
      </c>
      <c r="W788" s="147" t="str" cm="1">
        <f t="array" ref="W788">IFERROR(INDEX($I$9:$I$54,MATCH($E788,$A$9:$A$54,0),0),"N/A")</f>
        <v>N/A</v>
      </c>
      <c r="X788" s="147" t="str" cm="1">
        <f t="array" ref="X788">IFERROR(INDEX($J$9:$J$54,MATCH($E788,$A$9:$A$54,0),0),"N/A")</f>
        <v>N/A</v>
      </c>
      <c r="Y788" s="152" t="str">
        <f t="shared" si="104"/>
        <v>N/A</v>
      </c>
      <c r="Z788" s="153" t="str">
        <f t="shared" si="105"/>
        <v>N/A</v>
      </c>
      <c r="AA788" s="70" t="str">
        <f>IFERROR(VLOOKUP('Input 1 - Schedule 1'!N735,'Input 1 - Schedule 1'!$I$7:$L$1009,4,FALSE),"")</f>
        <v/>
      </c>
      <c r="AB788" s="70"/>
      <c r="AS788" s="84" t="s">
        <v>20</v>
      </c>
    </row>
    <row r="789" spans="1:45" x14ac:dyDescent="0.3">
      <c r="A789" s="93">
        <f t="shared" si="110"/>
        <v>727</v>
      </c>
      <c r="B789" s="145">
        <f>'Input 2 - Inventory'!C734</f>
        <v>0</v>
      </c>
      <c r="C789" s="146">
        <f>'Input 1 - Schedule 1'!G736</f>
        <v>0</v>
      </c>
      <c r="D789" s="146" t="str">
        <f>IF(OR(LEFT(E789,5)= "Asset",LEFT(E789,5)="Other"),"N/A",'Input 1 - Schedule 1'!G736 &amp; " (Ins/Bank)")</f>
        <v>0 (Ins/Bank)</v>
      </c>
      <c r="E789" s="147">
        <f>'Input 2 - Inventory'!F734</f>
        <v>0</v>
      </c>
      <c r="F789" s="148" t="str">
        <f>'Input 2 - Inventory'!W734</f>
        <v/>
      </c>
      <c r="G789" s="148">
        <f>'Input 2 - Inventory'!R734</f>
        <v>0</v>
      </c>
      <c r="H789" s="148">
        <f>'Input 2 - Inventory'!AH734</f>
        <v>0</v>
      </c>
      <c r="I789" s="149">
        <f>'Input 2 - Inventory'!L734</f>
        <v>0</v>
      </c>
      <c r="J789" s="150">
        <f>'Input 2 - Inventory'!AB734</f>
        <v>0</v>
      </c>
      <c r="K789" s="147" t="str" cm="1">
        <f t="array" ref="K789">IFERROR(INDEX($C$9:$C$54,MATCH($E789,$A$9:$A$54,0),0),"N/A")</f>
        <v>N/A</v>
      </c>
      <c r="L789" s="151" t="str" cm="1">
        <f t="array" ref="L789">IFERROR(INDEX($D$9:$D$54,MATCH($E789,$A$9:$A$54,0),0),"N/A")</f>
        <v>N/A</v>
      </c>
      <c r="M789" s="152" t="str">
        <f t="shared" si="106"/>
        <v>N/A</v>
      </c>
      <c r="N789" s="153" t="str">
        <f t="shared" si="107"/>
        <v>N/A</v>
      </c>
      <c r="O789" s="147" t="str" cm="1">
        <f t="array" ref="O789">IFERROR(INDEX($E$9:$E$54,MATCH($E789,$A$9:$A$54,0),0),"N/A")</f>
        <v>N/A</v>
      </c>
      <c r="P789" s="151" t="str" cm="1">
        <f t="array" ref="P789">IFERROR(INDEX($F$9:$F$54,MATCH($E789,$A$9:$A$54,0),0),"N/A")</f>
        <v>N/A</v>
      </c>
      <c r="Q789" s="152" t="str">
        <f t="shared" si="108"/>
        <v>N/A</v>
      </c>
      <c r="R789" s="153" t="str">
        <f t="shared" si="109"/>
        <v>N/A</v>
      </c>
      <c r="S789" s="147" t="str" cm="1">
        <f t="array" ref="S789">IFERROR(INDEX($G$9:$G$54,MATCH($E789,$A$9:$A$54,0),0),"N/A")</f>
        <v>N/A</v>
      </c>
      <c r="T789" s="151" t="str" cm="1">
        <f t="array" ref="T789">IFERROR(INDEX($H$9:$H$54,MATCH($E789,$A$9:$A$54,0),0),"N/A")</f>
        <v>N/A</v>
      </c>
      <c r="U789" s="152" t="str">
        <f t="shared" si="102"/>
        <v>N/A</v>
      </c>
      <c r="V789" s="153" t="str">
        <f t="shared" si="103"/>
        <v>N/A</v>
      </c>
      <c r="W789" s="147" t="str" cm="1">
        <f t="array" ref="W789">IFERROR(INDEX($I$9:$I$54,MATCH($E789,$A$9:$A$54,0),0),"N/A")</f>
        <v>N/A</v>
      </c>
      <c r="X789" s="147" t="str" cm="1">
        <f t="array" ref="X789">IFERROR(INDEX($J$9:$J$54,MATCH($E789,$A$9:$A$54,0),0),"N/A")</f>
        <v>N/A</v>
      </c>
      <c r="Y789" s="152" t="str">
        <f t="shared" si="104"/>
        <v>N/A</v>
      </c>
      <c r="Z789" s="153" t="str">
        <f t="shared" si="105"/>
        <v>N/A</v>
      </c>
      <c r="AA789" s="70" t="str">
        <f>IFERROR(VLOOKUP('Input 1 - Schedule 1'!N736,'Input 1 - Schedule 1'!$I$7:$L$1009,4,FALSE),"")</f>
        <v/>
      </c>
      <c r="AB789" s="70"/>
      <c r="AS789" s="84" t="s">
        <v>20</v>
      </c>
    </row>
    <row r="790" spans="1:45" x14ac:dyDescent="0.3">
      <c r="A790" s="93">
        <f t="shared" si="110"/>
        <v>728</v>
      </c>
      <c r="B790" s="145">
        <f>'Input 2 - Inventory'!C735</f>
        <v>0</v>
      </c>
      <c r="C790" s="146">
        <f>'Input 1 - Schedule 1'!G737</f>
        <v>0</v>
      </c>
      <c r="D790" s="146" t="str">
        <f>IF(OR(LEFT(E790,5)= "Asset",LEFT(E790,5)="Other"),"N/A",'Input 1 - Schedule 1'!G737 &amp; " (Ins/Bank)")</f>
        <v>0 (Ins/Bank)</v>
      </c>
      <c r="E790" s="147">
        <f>'Input 2 - Inventory'!F735</f>
        <v>0</v>
      </c>
      <c r="F790" s="148" t="str">
        <f>'Input 2 - Inventory'!W735</f>
        <v/>
      </c>
      <c r="G790" s="148">
        <f>'Input 2 - Inventory'!R735</f>
        <v>0</v>
      </c>
      <c r="H790" s="148">
        <f>'Input 2 - Inventory'!AH735</f>
        <v>0</v>
      </c>
      <c r="I790" s="149">
        <f>'Input 2 - Inventory'!L735</f>
        <v>0</v>
      </c>
      <c r="J790" s="150">
        <f>'Input 2 - Inventory'!AB735</f>
        <v>0</v>
      </c>
      <c r="K790" s="147" t="str" cm="1">
        <f t="array" ref="K790">IFERROR(INDEX($C$9:$C$54,MATCH($E790,$A$9:$A$54,0),0),"N/A")</f>
        <v>N/A</v>
      </c>
      <c r="L790" s="151" t="str" cm="1">
        <f t="array" ref="L790">IFERROR(INDEX($D$9:$D$54,MATCH($E790,$A$9:$A$54,0),0),"N/A")</f>
        <v>N/A</v>
      </c>
      <c r="M790" s="152" t="str">
        <f t="shared" si="106"/>
        <v>N/A</v>
      </c>
      <c r="N790" s="153" t="str">
        <f t="shared" si="107"/>
        <v>N/A</v>
      </c>
      <c r="O790" s="147" t="str" cm="1">
        <f t="array" ref="O790">IFERROR(INDEX($E$9:$E$54,MATCH($E790,$A$9:$A$54,0),0),"N/A")</f>
        <v>N/A</v>
      </c>
      <c r="P790" s="151" t="str" cm="1">
        <f t="array" ref="P790">IFERROR(INDEX($F$9:$F$54,MATCH($E790,$A$9:$A$54,0),0),"N/A")</f>
        <v>N/A</v>
      </c>
      <c r="Q790" s="152" t="str">
        <f t="shared" si="108"/>
        <v>N/A</v>
      </c>
      <c r="R790" s="153" t="str">
        <f t="shared" si="109"/>
        <v>N/A</v>
      </c>
      <c r="S790" s="147" t="str" cm="1">
        <f t="array" ref="S790">IFERROR(INDEX($G$9:$G$54,MATCH($E790,$A$9:$A$54,0),0),"N/A")</f>
        <v>N/A</v>
      </c>
      <c r="T790" s="151" t="str" cm="1">
        <f t="array" ref="T790">IFERROR(INDEX($H$9:$H$54,MATCH($E790,$A$9:$A$54,0),0),"N/A")</f>
        <v>N/A</v>
      </c>
      <c r="U790" s="152" t="str">
        <f t="shared" si="102"/>
        <v>N/A</v>
      </c>
      <c r="V790" s="153" t="str">
        <f t="shared" si="103"/>
        <v>N/A</v>
      </c>
      <c r="W790" s="147" t="str" cm="1">
        <f t="array" ref="W790">IFERROR(INDEX($I$9:$I$54,MATCH($E790,$A$9:$A$54,0),0),"N/A")</f>
        <v>N/A</v>
      </c>
      <c r="X790" s="147" t="str" cm="1">
        <f t="array" ref="X790">IFERROR(INDEX($J$9:$J$54,MATCH($E790,$A$9:$A$54,0),0),"N/A")</f>
        <v>N/A</v>
      </c>
      <c r="Y790" s="152" t="str">
        <f t="shared" si="104"/>
        <v>N/A</v>
      </c>
      <c r="Z790" s="153" t="str">
        <f t="shared" si="105"/>
        <v>N/A</v>
      </c>
      <c r="AA790" s="70" t="str">
        <f>IFERROR(VLOOKUP('Input 1 - Schedule 1'!N737,'Input 1 - Schedule 1'!$I$7:$L$1009,4,FALSE),"")</f>
        <v/>
      </c>
      <c r="AB790" s="70"/>
      <c r="AS790" s="84" t="s">
        <v>20</v>
      </c>
    </row>
    <row r="791" spans="1:45" x14ac:dyDescent="0.3">
      <c r="A791" s="93">
        <f t="shared" si="110"/>
        <v>729</v>
      </c>
      <c r="B791" s="145">
        <f>'Input 2 - Inventory'!C736</f>
        <v>0</v>
      </c>
      <c r="C791" s="146">
        <f>'Input 1 - Schedule 1'!G738</f>
        <v>0</v>
      </c>
      <c r="D791" s="146" t="str">
        <f>IF(OR(LEFT(E791,5)= "Asset",LEFT(E791,5)="Other"),"N/A",'Input 1 - Schedule 1'!G738 &amp; " (Ins/Bank)")</f>
        <v>0 (Ins/Bank)</v>
      </c>
      <c r="E791" s="147">
        <f>'Input 2 - Inventory'!F736</f>
        <v>0</v>
      </c>
      <c r="F791" s="148" t="str">
        <f>'Input 2 - Inventory'!W736</f>
        <v/>
      </c>
      <c r="G791" s="148">
        <f>'Input 2 - Inventory'!R736</f>
        <v>0</v>
      </c>
      <c r="H791" s="148">
        <f>'Input 2 - Inventory'!AH736</f>
        <v>0</v>
      </c>
      <c r="I791" s="149">
        <f>'Input 2 - Inventory'!L736</f>
        <v>0</v>
      </c>
      <c r="J791" s="150">
        <f>'Input 2 - Inventory'!AB736</f>
        <v>0</v>
      </c>
      <c r="K791" s="147" t="str" cm="1">
        <f t="array" ref="K791">IFERROR(INDEX($C$9:$C$54,MATCH($E791,$A$9:$A$54,0),0),"N/A")</f>
        <v>N/A</v>
      </c>
      <c r="L791" s="151" t="str" cm="1">
        <f t="array" ref="L791">IFERROR(INDEX($D$9:$D$54,MATCH($E791,$A$9:$A$54,0),0),"N/A")</f>
        <v>N/A</v>
      </c>
      <c r="M791" s="152" t="str">
        <f t="shared" si="106"/>
        <v>N/A</v>
      </c>
      <c r="N791" s="153" t="str">
        <f t="shared" si="107"/>
        <v>N/A</v>
      </c>
      <c r="O791" s="147" t="str" cm="1">
        <f t="array" ref="O791">IFERROR(INDEX($E$9:$E$54,MATCH($E791,$A$9:$A$54,0),0),"N/A")</f>
        <v>N/A</v>
      </c>
      <c r="P791" s="151" t="str" cm="1">
        <f t="array" ref="P791">IFERROR(INDEX($F$9:$F$54,MATCH($E791,$A$9:$A$54,0),0),"N/A")</f>
        <v>N/A</v>
      </c>
      <c r="Q791" s="152" t="str">
        <f t="shared" si="108"/>
        <v>N/A</v>
      </c>
      <c r="R791" s="153" t="str">
        <f t="shared" si="109"/>
        <v>N/A</v>
      </c>
      <c r="S791" s="147" t="str" cm="1">
        <f t="array" ref="S791">IFERROR(INDEX($G$9:$G$54,MATCH($E791,$A$9:$A$54,0),0),"N/A")</f>
        <v>N/A</v>
      </c>
      <c r="T791" s="151" t="str" cm="1">
        <f t="array" ref="T791">IFERROR(INDEX($H$9:$H$54,MATCH($E791,$A$9:$A$54,0),0),"N/A")</f>
        <v>N/A</v>
      </c>
      <c r="U791" s="152" t="str">
        <f t="shared" si="102"/>
        <v>N/A</v>
      </c>
      <c r="V791" s="153" t="str">
        <f t="shared" si="103"/>
        <v>N/A</v>
      </c>
      <c r="W791" s="147" t="str" cm="1">
        <f t="array" ref="W791">IFERROR(INDEX($I$9:$I$54,MATCH($E791,$A$9:$A$54,0),0),"N/A")</f>
        <v>N/A</v>
      </c>
      <c r="X791" s="147" t="str" cm="1">
        <f t="array" ref="X791">IFERROR(INDEX($J$9:$J$54,MATCH($E791,$A$9:$A$54,0),0),"N/A")</f>
        <v>N/A</v>
      </c>
      <c r="Y791" s="152" t="str">
        <f t="shared" si="104"/>
        <v>N/A</v>
      </c>
      <c r="Z791" s="153" t="str">
        <f t="shared" si="105"/>
        <v>N/A</v>
      </c>
      <c r="AA791" s="70" t="str">
        <f>IFERROR(VLOOKUP('Input 1 - Schedule 1'!N738,'Input 1 - Schedule 1'!$I$7:$L$1009,4,FALSE),"")</f>
        <v/>
      </c>
      <c r="AB791" s="70"/>
      <c r="AS791" s="84" t="s">
        <v>20</v>
      </c>
    </row>
    <row r="792" spans="1:45" x14ac:dyDescent="0.3">
      <c r="A792" s="93">
        <f t="shared" si="110"/>
        <v>730</v>
      </c>
      <c r="B792" s="145">
        <f>'Input 2 - Inventory'!C737</f>
        <v>0</v>
      </c>
      <c r="C792" s="146">
        <f>'Input 1 - Schedule 1'!G739</f>
        <v>0</v>
      </c>
      <c r="D792" s="146" t="str">
        <f>IF(OR(LEFT(E792,5)= "Asset",LEFT(E792,5)="Other"),"N/A",'Input 1 - Schedule 1'!G739 &amp; " (Ins/Bank)")</f>
        <v>0 (Ins/Bank)</v>
      </c>
      <c r="E792" s="147">
        <f>'Input 2 - Inventory'!F737</f>
        <v>0</v>
      </c>
      <c r="F792" s="148" t="str">
        <f>'Input 2 - Inventory'!W737</f>
        <v/>
      </c>
      <c r="G792" s="148">
        <f>'Input 2 - Inventory'!R737</f>
        <v>0</v>
      </c>
      <c r="H792" s="148">
        <f>'Input 2 - Inventory'!AH737</f>
        <v>0</v>
      </c>
      <c r="I792" s="149">
        <f>'Input 2 - Inventory'!L737</f>
        <v>0</v>
      </c>
      <c r="J792" s="150">
        <f>'Input 2 - Inventory'!AB737</f>
        <v>0</v>
      </c>
      <c r="K792" s="147" t="str" cm="1">
        <f t="array" ref="K792">IFERROR(INDEX($C$9:$C$54,MATCH($E792,$A$9:$A$54,0),0),"N/A")</f>
        <v>N/A</v>
      </c>
      <c r="L792" s="151" t="str" cm="1">
        <f t="array" ref="L792">IFERROR(INDEX($D$9:$D$54,MATCH($E792,$A$9:$A$54,0),0),"N/A")</f>
        <v>N/A</v>
      </c>
      <c r="M792" s="152" t="str">
        <f t="shared" si="106"/>
        <v>N/A</v>
      </c>
      <c r="N792" s="153" t="str">
        <f t="shared" si="107"/>
        <v>N/A</v>
      </c>
      <c r="O792" s="147" t="str" cm="1">
        <f t="array" ref="O792">IFERROR(INDEX($E$9:$E$54,MATCH($E792,$A$9:$A$54,0),0),"N/A")</f>
        <v>N/A</v>
      </c>
      <c r="P792" s="151" t="str" cm="1">
        <f t="array" ref="P792">IFERROR(INDEX($F$9:$F$54,MATCH($E792,$A$9:$A$54,0),0),"N/A")</f>
        <v>N/A</v>
      </c>
      <c r="Q792" s="152" t="str">
        <f t="shared" si="108"/>
        <v>N/A</v>
      </c>
      <c r="R792" s="153" t="str">
        <f t="shared" si="109"/>
        <v>N/A</v>
      </c>
      <c r="S792" s="147" t="str" cm="1">
        <f t="array" ref="S792">IFERROR(INDEX($G$9:$G$54,MATCH($E792,$A$9:$A$54,0),0),"N/A")</f>
        <v>N/A</v>
      </c>
      <c r="T792" s="151" t="str" cm="1">
        <f t="array" ref="T792">IFERROR(INDEX($H$9:$H$54,MATCH($E792,$A$9:$A$54,0),0),"N/A")</f>
        <v>N/A</v>
      </c>
      <c r="U792" s="152" t="str">
        <f t="shared" si="102"/>
        <v>N/A</v>
      </c>
      <c r="V792" s="153" t="str">
        <f t="shared" si="103"/>
        <v>N/A</v>
      </c>
      <c r="W792" s="147" t="str" cm="1">
        <f t="array" ref="W792">IFERROR(INDEX($I$9:$I$54,MATCH($E792,$A$9:$A$54,0),0),"N/A")</f>
        <v>N/A</v>
      </c>
      <c r="X792" s="147" t="str" cm="1">
        <f t="array" ref="X792">IFERROR(INDEX($J$9:$J$54,MATCH($E792,$A$9:$A$54,0),0),"N/A")</f>
        <v>N/A</v>
      </c>
      <c r="Y792" s="152" t="str">
        <f t="shared" si="104"/>
        <v>N/A</v>
      </c>
      <c r="Z792" s="153" t="str">
        <f t="shared" si="105"/>
        <v>N/A</v>
      </c>
      <c r="AA792" s="70" t="str">
        <f>IFERROR(VLOOKUP('Input 1 - Schedule 1'!N739,'Input 1 - Schedule 1'!$I$7:$L$1009,4,FALSE),"")</f>
        <v/>
      </c>
      <c r="AB792" s="70"/>
      <c r="AS792" s="84" t="s">
        <v>20</v>
      </c>
    </row>
    <row r="793" spans="1:45" x14ac:dyDescent="0.3">
      <c r="A793" s="93">
        <f t="shared" si="110"/>
        <v>731</v>
      </c>
      <c r="B793" s="145">
        <f>'Input 2 - Inventory'!C738</f>
        <v>0</v>
      </c>
      <c r="C793" s="146">
        <f>'Input 1 - Schedule 1'!G740</f>
        <v>0</v>
      </c>
      <c r="D793" s="146" t="str">
        <f>IF(OR(LEFT(E793,5)= "Asset",LEFT(E793,5)="Other"),"N/A",'Input 1 - Schedule 1'!G740 &amp; " (Ins/Bank)")</f>
        <v>0 (Ins/Bank)</v>
      </c>
      <c r="E793" s="147">
        <f>'Input 2 - Inventory'!F738</f>
        <v>0</v>
      </c>
      <c r="F793" s="148" t="str">
        <f>'Input 2 - Inventory'!W738</f>
        <v/>
      </c>
      <c r="G793" s="148">
        <f>'Input 2 - Inventory'!R738</f>
        <v>0</v>
      </c>
      <c r="H793" s="148">
        <f>'Input 2 - Inventory'!AH738</f>
        <v>0</v>
      </c>
      <c r="I793" s="149">
        <f>'Input 2 - Inventory'!L738</f>
        <v>0</v>
      </c>
      <c r="J793" s="150">
        <f>'Input 2 - Inventory'!AB738</f>
        <v>0</v>
      </c>
      <c r="K793" s="147" t="str" cm="1">
        <f t="array" ref="K793">IFERROR(INDEX($C$9:$C$54,MATCH($E793,$A$9:$A$54,0),0),"N/A")</f>
        <v>N/A</v>
      </c>
      <c r="L793" s="151" t="str" cm="1">
        <f t="array" ref="L793">IFERROR(INDEX($D$9:$D$54,MATCH($E793,$A$9:$A$54,0),0),"N/A")</f>
        <v>N/A</v>
      </c>
      <c r="M793" s="152" t="str">
        <f t="shared" si="106"/>
        <v>N/A</v>
      </c>
      <c r="N793" s="153" t="str">
        <f t="shared" si="107"/>
        <v>N/A</v>
      </c>
      <c r="O793" s="147" t="str" cm="1">
        <f t="array" ref="O793">IFERROR(INDEX($E$9:$E$54,MATCH($E793,$A$9:$A$54,0),0),"N/A")</f>
        <v>N/A</v>
      </c>
      <c r="P793" s="151" t="str" cm="1">
        <f t="array" ref="P793">IFERROR(INDEX($F$9:$F$54,MATCH($E793,$A$9:$A$54,0),0),"N/A")</f>
        <v>N/A</v>
      </c>
      <c r="Q793" s="152" t="str">
        <f t="shared" si="108"/>
        <v>N/A</v>
      </c>
      <c r="R793" s="153" t="str">
        <f t="shared" si="109"/>
        <v>N/A</v>
      </c>
      <c r="S793" s="147" t="str" cm="1">
        <f t="array" ref="S793">IFERROR(INDEX($G$9:$G$54,MATCH($E793,$A$9:$A$54,0),0),"N/A")</f>
        <v>N/A</v>
      </c>
      <c r="T793" s="151" t="str" cm="1">
        <f t="array" ref="T793">IFERROR(INDEX($H$9:$H$54,MATCH($E793,$A$9:$A$54,0),0),"N/A")</f>
        <v>N/A</v>
      </c>
      <c r="U793" s="152" t="str">
        <f t="shared" si="102"/>
        <v>N/A</v>
      </c>
      <c r="V793" s="153" t="str">
        <f t="shared" si="103"/>
        <v>N/A</v>
      </c>
      <c r="W793" s="147" t="str" cm="1">
        <f t="array" ref="W793">IFERROR(INDEX($I$9:$I$54,MATCH($E793,$A$9:$A$54,0),0),"N/A")</f>
        <v>N/A</v>
      </c>
      <c r="X793" s="147" t="str" cm="1">
        <f t="array" ref="X793">IFERROR(INDEX($J$9:$J$54,MATCH($E793,$A$9:$A$54,0),0),"N/A")</f>
        <v>N/A</v>
      </c>
      <c r="Y793" s="152" t="str">
        <f t="shared" si="104"/>
        <v>N/A</v>
      </c>
      <c r="Z793" s="153" t="str">
        <f t="shared" si="105"/>
        <v>N/A</v>
      </c>
      <c r="AA793" s="70" t="str">
        <f>IFERROR(VLOOKUP('Input 1 - Schedule 1'!N740,'Input 1 - Schedule 1'!$I$7:$L$1009,4,FALSE),"")</f>
        <v/>
      </c>
      <c r="AB793" s="70"/>
      <c r="AS793" s="84" t="s">
        <v>20</v>
      </c>
    </row>
    <row r="794" spans="1:45" x14ac:dyDescent="0.3">
      <c r="A794" s="93">
        <f t="shared" si="110"/>
        <v>732</v>
      </c>
      <c r="B794" s="145">
        <f>'Input 2 - Inventory'!C739</f>
        <v>0</v>
      </c>
      <c r="C794" s="146">
        <f>'Input 1 - Schedule 1'!G741</f>
        <v>0</v>
      </c>
      <c r="D794" s="146" t="str">
        <f>IF(OR(LEFT(E794,5)= "Asset",LEFT(E794,5)="Other"),"N/A",'Input 1 - Schedule 1'!G741 &amp; " (Ins/Bank)")</f>
        <v>0 (Ins/Bank)</v>
      </c>
      <c r="E794" s="147">
        <f>'Input 2 - Inventory'!F739</f>
        <v>0</v>
      </c>
      <c r="F794" s="148" t="str">
        <f>'Input 2 - Inventory'!W739</f>
        <v/>
      </c>
      <c r="G794" s="148">
        <f>'Input 2 - Inventory'!R739</f>
        <v>0</v>
      </c>
      <c r="H794" s="148">
        <f>'Input 2 - Inventory'!AH739</f>
        <v>0</v>
      </c>
      <c r="I794" s="149">
        <f>'Input 2 - Inventory'!L739</f>
        <v>0</v>
      </c>
      <c r="J794" s="150">
        <f>'Input 2 - Inventory'!AB739</f>
        <v>0</v>
      </c>
      <c r="K794" s="147" t="str" cm="1">
        <f t="array" ref="K794">IFERROR(INDEX($C$9:$C$54,MATCH($E794,$A$9:$A$54,0),0),"N/A")</f>
        <v>N/A</v>
      </c>
      <c r="L794" s="151" t="str" cm="1">
        <f t="array" ref="L794">IFERROR(INDEX($D$9:$D$54,MATCH($E794,$A$9:$A$54,0),0),"N/A")</f>
        <v>N/A</v>
      </c>
      <c r="M794" s="152" t="str">
        <f t="shared" si="106"/>
        <v>N/A</v>
      </c>
      <c r="N794" s="153" t="str">
        <f t="shared" si="107"/>
        <v>N/A</v>
      </c>
      <c r="O794" s="147" t="str" cm="1">
        <f t="array" ref="O794">IFERROR(INDEX($E$9:$E$54,MATCH($E794,$A$9:$A$54,0),0),"N/A")</f>
        <v>N/A</v>
      </c>
      <c r="P794" s="151" t="str" cm="1">
        <f t="array" ref="P794">IFERROR(INDEX($F$9:$F$54,MATCH($E794,$A$9:$A$54,0),0),"N/A")</f>
        <v>N/A</v>
      </c>
      <c r="Q794" s="152" t="str">
        <f t="shared" si="108"/>
        <v>N/A</v>
      </c>
      <c r="R794" s="153" t="str">
        <f t="shared" si="109"/>
        <v>N/A</v>
      </c>
      <c r="S794" s="147" t="str" cm="1">
        <f t="array" ref="S794">IFERROR(INDEX($G$9:$G$54,MATCH($E794,$A$9:$A$54,0),0),"N/A")</f>
        <v>N/A</v>
      </c>
      <c r="T794" s="151" t="str" cm="1">
        <f t="array" ref="T794">IFERROR(INDEX($H$9:$H$54,MATCH($E794,$A$9:$A$54,0),0),"N/A")</f>
        <v>N/A</v>
      </c>
      <c r="U794" s="152" t="str">
        <f t="shared" si="102"/>
        <v>N/A</v>
      </c>
      <c r="V794" s="153" t="str">
        <f t="shared" si="103"/>
        <v>N/A</v>
      </c>
      <c r="W794" s="147" t="str" cm="1">
        <f t="array" ref="W794">IFERROR(INDEX($I$9:$I$54,MATCH($E794,$A$9:$A$54,0),0),"N/A")</f>
        <v>N/A</v>
      </c>
      <c r="X794" s="147" t="str" cm="1">
        <f t="array" ref="X794">IFERROR(INDEX($J$9:$J$54,MATCH($E794,$A$9:$A$54,0),0),"N/A")</f>
        <v>N/A</v>
      </c>
      <c r="Y794" s="152" t="str">
        <f t="shared" si="104"/>
        <v>N/A</v>
      </c>
      <c r="Z794" s="153" t="str">
        <f t="shared" si="105"/>
        <v>N/A</v>
      </c>
      <c r="AA794" s="70" t="str">
        <f>IFERROR(VLOOKUP('Input 1 - Schedule 1'!N741,'Input 1 - Schedule 1'!$I$7:$L$1009,4,FALSE),"")</f>
        <v/>
      </c>
      <c r="AB794" s="70"/>
      <c r="AS794" s="84" t="s">
        <v>20</v>
      </c>
    </row>
    <row r="795" spans="1:45" x14ac:dyDescent="0.3">
      <c r="A795" s="93">
        <f t="shared" si="110"/>
        <v>733</v>
      </c>
      <c r="B795" s="145">
        <f>'Input 2 - Inventory'!C740</f>
        <v>0</v>
      </c>
      <c r="C795" s="146">
        <f>'Input 1 - Schedule 1'!G742</f>
        <v>0</v>
      </c>
      <c r="D795" s="146" t="str">
        <f>IF(OR(LEFT(E795,5)= "Asset",LEFT(E795,5)="Other"),"N/A",'Input 1 - Schedule 1'!G742 &amp; " (Ins/Bank)")</f>
        <v>0 (Ins/Bank)</v>
      </c>
      <c r="E795" s="147">
        <f>'Input 2 - Inventory'!F740</f>
        <v>0</v>
      </c>
      <c r="F795" s="148" t="str">
        <f>'Input 2 - Inventory'!W740</f>
        <v/>
      </c>
      <c r="G795" s="148">
        <f>'Input 2 - Inventory'!R740</f>
        <v>0</v>
      </c>
      <c r="H795" s="148">
        <f>'Input 2 - Inventory'!AH740</f>
        <v>0</v>
      </c>
      <c r="I795" s="149">
        <f>'Input 2 - Inventory'!L740</f>
        <v>0</v>
      </c>
      <c r="J795" s="150">
        <f>'Input 2 - Inventory'!AB740</f>
        <v>0</v>
      </c>
      <c r="K795" s="147" t="str" cm="1">
        <f t="array" ref="K795">IFERROR(INDEX($C$9:$C$54,MATCH($E795,$A$9:$A$54,0),0),"N/A")</f>
        <v>N/A</v>
      </c>
      <c r="L795" s="151" t="str" cm="1">
        <f t="array" ref="L795">IFERROR(INDEX($D$9:$D$54,MATCH($E795,$A$9:$A$54,0),0),"N/A")</f>
        <v>N/A</v>
      </c>
      <c r="M795" s="152" t="str">
        <f t="shared" si="106"/>
        <v>N/A</v>
      </c>
      <c r="N795" s="153" t="str">
        <f t="shared" si="107"/>
        <v>N/A</v>
      </c>
      <c r="O795" s="147" t="str" cm="1">
        <f t="array" ref="O795">IFERROR(INDEX($E$9:$E$54,MATCH($E795,$A$9:$A$54,0),0),"N/A")</f>
        <v>N/A</v>
      </c>
      <c r="P795" s="151" t="str" cm="1">
        <f t="array" ref="P795">IFERROR(INDEX($F$9:$F$54,MATCH($E795,$A$9:$A$54,0),0),"N/A")</f>
        <v>N/A</v>
      </c>
      <c r="Q795" s="152" t="str">
        <f t="shared" si="108"/>
        <v>N/A</v>
      </c>
      <c r="R795" s="153" t="str">
        <f t="shared" si="109"/>
        <v>N/A</v>
      </c>
      <c r="S795" s="147" t="str" cm="1">
        <f t="array" ref="S795">IFERROR(INDEX($G$9:$G$54,MATCH($E795,$A$9:$A$54,0),0),"N/A")</f>
        <v>N/A</v>
      </c>
      <c r="T795" s="151" t="str" cm="1">
        <f t="array" ref="T795">IFERROR(INDEX($H$9:$H$54,MATCH($E795,$A$9:$A$54,0),0),"N/A")</f>
        <v>N/A</v>
      </c>
      <c r="U795" s="152" t="str">
        <f t="shared" si="102"/>
        <v>N/A</v>
      </c>
      <c r="V795" s="153" t="str">
        <f t="shared" si="103"/>
        <v>N/A</v>
      </c>
      <c r="W795" s="147" t="str" cm="1">
        <f t="array" ref="W795">IFERROR(INDEX($I$9:$I$54,MATCH($E795,$A$9:$A$54,0),0),"N/A")</f>
        <v>N/A</v>
      </c>
      <c r="X795" s="147" t="str" cm="1">
        <f t="array" ref="X795">IFERROR(INDEX($J$9:$J$54,MATCH($E795,$A$9:$A$54,0),0),"N/A")</f>
        <v>N/A</v>
      </c>
      <c r="Y795" s="152" t="str">
        <f t="shared" si="104"/>
        <v>N/A</v>
      </c>
      <c r="Z795" s="153" t="str">
        <f t="shared" si="105"/>
        <v>N/A</v>
      </c>
      <c r="AA795" s="70" t="str">
        <f>IFERROR(VLOOKUP('Input 1 - Schedule 1'!N742,'Input 1 - Schedule 1'!$I$7:$L$1009,4,FALSE),"")</f>
        <v/>
      </c>
      <c r="AB795" s="70"/>
      <c r="AS795" s="84" t="s">
        <v>20</v>
      </c>
    </row>
    <row r="796" spans="1:45" x14ac:dyDescent="0.3">
      <c r="A796" s="93">
        <f t="shared" si="110"/>
        <v>734</v>
      </c>
      <c r="B796" s="145">
        <f>'Input 2 - Inventory'!C741</f>
        <v>0</v>
      </c>
      <c r="C796" s="146">
        <f>'Input 1 - Schedule 1'!G743</f>
        <v>0</v>
      </c>
      <c r="D796" s="146" t="str">
        <f>IF(OR(LEFT(E796,5)= "Asset",LEFT(E796,5)="Other"),"N/A",'Input 1 - Schedule 1'!G743 &amp; " (Ins/Bank)")</f>
        <v>0 (Ins/Bank)</v>
      </c>
      <c r="E796" s="147">
        <f>'Input 2 - Inventory'!F741</f>
        <v>0</v>
      </c>
      <c r="F796" s="148" t="str">
        <f>'Input 2 - Inventory'!W741</f>
        <v/>
      </c>
      <c r="G796" s="148">
        <f>'Input 2 - Inventory'!R741</f>
        <v>0</v>
      </c>
      <c r="H796" s="148">
        <f>'Input 2 - Inventory'!AH741</f>
        <v>0</v>
      </c>
      <c r="I796" s="149">
        <f>'Input 2 - Inventory'!L741</f>
        <v>0</v>
      </c>
      <c r="J796" s="150">
        <f>'Input 2 - Inventory'!AB741</f>
        <v>0</v>
      </c>
      <c r="K796" s="147" t="str" cm="1">
        <f t="array" ref="K796">IFERROR(INDEX($C$9:$C$54,MATCH($E796,$A$9:$A$54,0),0),"N/A")</f>
        <v>N/A</v>
      </c>
      <c r="L796" s="151" t="str" cm="1">
        <f t="array" ref="L796">IFERROR(INDEX($D$9:$D$54,MATCH($E796,$A$9:$A$54,0),0),"N/A")</f>
        <v>N/A</v>
      </c>
      <c r="M796" s="152" t="str">
        <f t="shared" si="106"/>
        <v>N/A</v>
      </c>
      <c r="N796" s="153" t="str">
        <f t="shared" si="107"/>
        <v>N/A</v>
      </c>
      <c r="O796" s="147" t="str" cm="1">
        <f t="array" ref="O796">IFERROR(INDEX($E$9:$E$54,MATCH($E796,$A$9:$A$54,0),0),"N/A")</f>
        <v>N/A</v>
      </c>
      <c r="P796" s="151" t="str" cm="1">
        <f t="array" ref="P796">IFERROR(INDEX($F$9:$F$54,MATCH($E796,$A$9:$A$54,0),0),"N/A")</f>
        <v>N/A</v>
      </c>
      <c r="Q796" s="152" t="str">
        <f t="shared" si="108"/>
        <v>N/A</v>
      </c>
      <c r="R796" s="153" t="str">
        <f t="shared" si="109"/>
        <v>N/A</v>
      </c>
      <c r="S796" s="147" t="str" cm="1">
        <f t="array" ref="S796">IFERROR(INDEX($G$9:$G$54,MATCH($E796,$A$9:$A$54,0),0),"N/A")</f>
        <v>N/A</v>
      </c>
      <c r="T796" s="151" t="str" cm="1">
        <f t="array" ref="T796">IFERROR(INDEX($H$9:$H$54,MATCH($E796,$A$9:$A$54,0),0),"N/A")</f>
        <v>N/A</v>
      </c>
      <c r="U796" s="152" t="str">
        <f t="shared" si="102"/>
        <v>N/A</v>
      </c>
      <c r="V796" s="153" t="str">
        <f t="shared" si="103"/>
        <v>N/A</v>
      </c>
      <c r="W796" s="147" t="str" cm="1">
        <f t="array" ref="W796">IFERROR(INDEX($I$9:$I$54,MATCH($E796,$A$9:$A$54,0),0),"N/A")</f>
        <v>N/A</v>
      </c>
      <c r="X796" s="147" t="str" cm="1">
        <f t="array" ref="X796">IFERROR(INDEX($J$9:$J$54,MATCH($E796,$A$9:$A$54,0),0),"N/A")</f>
        <v>N/A</v>
      </c>
      <c r="Y796" s="152" t="str">
        <f t="shared" si="104"/>
        <v>N/A</v>
      </c>
      <c r="Z796" s="153" t="str">
        <f t="shared" si="105"/>
        <v>N/A</v>
      </c>
      <c r="AA796" s="70" t="str">
        <f>IFERROR(VLOOKUP('Input 1 - Schedule 1'!N743,'Input 1 - Schedule 1'!$I$7:$L$1009,4,FALSE),"")</f>
        <v/>
      </c>
      <c r="AB796" s="70"/>
      <c r="AS796" s="84" t="s">
        <v>20</v>
      </c>
    </row>
    <row r="797" spans="1:45" x14ac:dyDescent="0.3">
      <c r="A797" s="93">
        <f t="shared" si="110"/>
        <v>735</v>
      </c>
      <c r="B797" s="145">
        <f>'Input 2 - Inventory'!C742</f>
        <v>0</v>
      </c>
      <c r="C797" s="146">
        <f>'Input 1 - Schedule 1'!G744</f>
        <v>0</v>
      </c>
      <c r="D797" s="146" t="str">
        <f>IF(OR(LEFT(E797,5)= "Asset",LEFT(E797,5)="Other"),"N/A",'Input 1 - Schedule 1'!G744 &amp; " (Ins/Bank)")</f>
        <v>0 (Ins/Bank)</v>
      </c>
      <c r="E797" s="147">
        <f>'Input 2 - Inventory'!F742</f>
        <v>0</v>
      </c>
      <c r="F797" s="148" t="str">
        <f>'Input 2 - Inventory'!W742</f>
        <v/>
      </c>
      <c r="G797" s="148">
        <f>'Input 2 - Inventory'!R742</f>
        <v>0</v>
      </c>
      <c r="H797" s="148">
        <f>'Input 2 - Inventory'!AH742</f>
        <v>0</v>
      </c>
      <c r="I797" s="149">
        <f>'Input 2 - Inventory'!L742</f>
        <v>0</v>
      </c>
      <c r="J797" s="150">
        <f>'Input 2 - Inventory'!AB742</f>
        <v>0</v>
      </c>
      <c r="K797" s="147" t="str" cm="1">
        <f t="array" ref="K797">IFERROR(INDEX($C$9:$C$54,MATCH($E797,$A$9:$A$54,0),0),"N/A")</f>
        <v>N/A</v>
      </c>
      <c r="L797" s="151" t="str" cm="1">
        <f t="array" ref="L797">IFERROR(INDEX($D$9:$D$54,MATCH($E797,$A$9:$A$54,0),0),"N/A")</f>
        <v>N/A</v>
      </c>
      <c r="M797" s="152" t="str">
        <f t="shared" si="106"/>
        <v>N/A</v>
      </c>
      <c r="N797" s="153" t="str">
        <f t="shared" si="107"/>
        <v>N/A</v>
      </c>
      <c r="O797" s="147" t="str" cm="1">
        <f t="array" ref="O797">IFERROR(INDEX($E$9:$E$54,MATCH($E797,$A$9:$A$54,0),0),"N/A")</f>
        <v>N/A</v>
      </c>
      <c r="P797" s="151" t="str" cm="1">
        <f t="array" ref="P797">IFERROR(INDEX($F$9:$F$54,MATCH($E797,$A$9:$A$54,0),0),"N/A")</f>
        <v>N/A</v>
      </c>
      <c r="Q797" s="152" t="str">
        <f t="shared" si="108"/>
        <v>N/A</v>
      </c>
      <c r="R797" s="153" t="str">
        <f t="shared" si="109"/>
        <v>N/A</v>
      </c>
      <c r="S797" s="147" t="str" cm="1">
        <f t="array" ref="S797">IFERROR(INDEX($G$9:$G$54,MATCH($E797,$A$9:$A$54,0),0),"N/A")</f>
        <v>N/A</v>
      </c>
      <c r="T797" s="151" t="str" cm="1">
        <f t="array" ref="T797">IFERROR(INDEX($H$9:$H$54,MATCH($E797,$A$9:$A$54,0),0),"N/A")</f>
        <v>N/A</v>
      </c>
      <c r="U797" s="152" t="str">
        <f t="shared" si="102"/>
        <v>N/A</v>
      </c>
      <c r="V797" s="153" t="str">
        <f t="shared" si="103"/>
        <v>N/A</v>
      </c>
      <c r="W797" s="147" t="str" cm="1">
        <f t="array" ref="W797">IFERROR(INDEX($I$9:$I$54,MATCH($E797,$A$9:$A$54,0),0),"N/A")</f>
        <v>N/A</v>
      </c>
      <c r="X797" s="147" t="str" cm="1">
        <f t="array" ref="X797">IFERROR(INDEX($J$9:$J$54,MATCH($E797,$A$9:$A$54,0),0),"N/A")</f>
        <v>N/A</v>
      </c>
      <c r="Y797" s="152" t="str">
        <f t="shared" si="104"/>
        <v>N/A</v>
      </c>
      <c r="Z797" s="153" t="str">
        <f t="shared" si="105"/>
        <v>N/A</v>
      </c>
      <c r="AA797" s="70" t="str">
        <f>IFERROR(VLOOKUP('Input 1 - Schedule 1'!N744,'Input 1 - Schedule 1'!$I$7:$L$1009,4,FALSE),"")</f>
        <v/>
      </c>
      <c r="AB797" s="70"/>
      <c r="AS797" s="84" t="s">
        <v>20</v>
      </c>
    </row>
    <row r="798" spans="1:45" x14ac:dyDescent="0.3">
      <c r="A798" s="93">
        <f t="shared" si="110"/>
        <v>736</v>
      </c>
      <c r="B798" s="145">
        <f>'Input 2 - Inventory'!C743</f>
        <v>0</v>
      </c>
      <c r="C798" s="146">
        <f>'Input 1 - Schedule 1'!G745</f>
        <v>0</v>
      </c>
      <c r="D798" s="146" t="str">
        <f>IF(OR(LEFT(E798,5)= "Asset",LEFT(E798,5)="Other"),"N/A",'Input 1 - Schedule 1'!G745 &amp; " (Ins/Bank)")</f>
        <v>0 (Ins/Bank)</v>
      </c>
      <c r="E798" s="147">
        <f>'Input 2 - Inventory'!F743</f>
        <v>0</v>
      </c>
      <c r="F798" s="148" t="str">
        <f>'Input 2 - Inventory'!W743</f>
        <v/>
      </c>
      <c r="G798" s="148">
        <f>'Input 2 - Inventory'!R743</f>
        <v>0</v>
      </c>
      <c r="H798" s="148">
        <f>'Input 2 - Inventory'!AH743</f>
        <v>0</v>
      </c>
      <c r="I798" s="149">
        <f>'Input 2 - Inventory'!L743</f>
        <v>0</v>
      </c>
      <c r="J798" s="150">
        <f>'Input 2 - Inventory'!AB743</f>
        <v>0</v>
      </c>
      <c r="K798" s="147" t="str" cm="1">
        <f t="array" ref="K798">IFERROR(INDEX($C$9:$C$54,MATCH($E798,$A$9:$A$54,0),0),"N/A")</f>
        <v>N/A</v>
      </c>
      <c r="L798" s="151" t="str" cm="1">
        <f t="array" ref="L798">IFERROR(INDEX($D$9:$D$54,MATCH($E798,$A$9:$A$54,0),0),"N/A")</f>
        <v>N/A</v>
      </c>
      <c r="M798" s="152" t="str">
        <f t="shared" si="106"/>
        <v>N/A</v>
      </c>
      <c r="N798" s="153" t="str">
        <f t="shared" si="107"/>
        <v>N/A</v>
      </c>
      <c r="O798" s="147" t="str" cm="1">
        <f t="array" ref="O798">IFERROR(INDEX($E$9:$E$54,MATCH($E798,$A$9:$A$54,0),0),"N/A")</f>
        <v>N/A</v>
      </c>
      <c r="P798" s="151" t="str" cm="1">
        <f t="array" ref="P798">IFERROR(INDEX($F$9:$F$54,MATCH($E798,$A$9:$A$54,0),0),"N/A")</f>
        <v>N/A</v>
      </c>
      <c r="Q798" s="152" t="str">
        <f t="shared" si="108"/>
        <v>N/A</v>
      </c>
      <c r="R798" s="153" t="str">
        <f t="shared" si="109"/>
        <v>N/A</v>
      </c>
      <c r="S798" s="147" t="str" cm="1">
        <f t="array" ref="S798">IFERROR(INDEX($G$9:$G$54,MATCH($E798,$A$9:$A$54,0),0),"N/A")</f>
        <v>N/A</v>
      </c>
      <c r="T798" s="151" t="str" cm="1">
        <f t="array" ref="T798">IFERROR(INDEX($H$9:$H$54,MATCH($E798,$A$9:$A$54,0),0),"N/A")</f>
        <v>N/A</v>
      </c>
      <c r="U798" s="152" t="str">
        <f t="shared" si="102"/>
        <v>N/A</v>
      </c>
      <c r="V798" s="153" t="str">
        <f t="shared" si="103"/>
        <v>N/A</v>
      </c>
      <c r="W798" s="147" t="str" cm="1">
        <f t="array" ref="W798">IFERROR(INDEX($I$9:$I$54,MATCH($E798,$A$9:$A$54,0),0),"N/A")</f>
        <v>N/A</v>
      </c>
      <c r="X798" s="147" t="str" cm="1">
        <f t="array" ref="X798">IFERROR(INDEX($J$9:$J$54,MATCH($E798,$A$9:$A$54,0),0),"N/A")</f>
        <v>N/A</v>
      </c>
      <c r="Y798" s="152" t="str">
        <f t="shared" si="104"/>
        <v>N/A</v>
      </c>
      <c r="Z798" s="153" t="str">
        <f t="shared" si="105"/>
        <v>N/A</v>
      </c>
      <c r="AA798" s="70" t="str">
        <f>IFERROR(VLOOKUP('Input 1 - Schedule 1'!N745,'Input 1 - Schedule 1'!$I$7:$L$1009,4,FALSE),"")</f>
        <v/>
      </c>
      <c r="AB798" s="70"/>
      <c r="AS798" s="84" t="s">
        <v>20</v>
      </c>
    </row>
    <row r="799" spans="1:45" x14ac:dyDescent="0.3">
      <c r="A799" s="93">
        <f t="shared" si="110"/>
        <v>737</v>
      </c>
      <c r="B799" s="145">
        <f>'Input 2 - Inventory'!C744</f>
        <v>0</v>
      </c>
      <c r="C799" s="146">
        <f>'Input 1 - Schedule 1'!G746</f>
        <v>0</v>
      </c>
      <c r="D799" s="146" t="str">
        <f>IF(OR(LEFT(E799,5)= "Asset",LEFT(E799,5)="Other"),"N/A",'Input 1 - Schedule 1'!G746 &amp; " (Ins/Bank)")</f>
        <v>0 (Ins/Bank)</v>
      </c>
      <c r="E799" s="147">
        <f>'Input 2 - Inventory'!F744</f>
        <v>0</v>
      </c>
      <c r="F799" s="148" t="str">
        <f>'Input 2 - Inventory'!W744</f>
        <v/>
      </c>
      <c r="G799" s="148">
        <f>'Input 2 - Inventory'!R744</f>
        <v>0</v>
      </c>
      <c r="H799" s="148">
        <f>'Input 2 - Inventory'!AH744</f>
        <v>0</v>
      </c>
      <c r="I799" s="149">
        <f>'Input 2 - Inventory'!L744</f>
        <v>0</v>
      </c>
      <c r="J799" s="150">
        <f>'Input 2 - Inventory'!AB744</f>
        <v>0</v>
      </c>
      <c r="K799" s="147" t="str" cm="1">
        <f t="array" ref="K799">IFERROR(INDEX($C$9:$C$54,MATCH($E799,$A$9:$A$54,0),0),"N/A")</f>
        <v>N/A</v>
      </c>
      <c r="L799" s="151" t="str" cm="1">
        <f t="array" ref="L799">IFERROR(INDEX($D$9:$D$54,MATCH($E799,$A$9:$A$54,0),0),"N/A")</f>
        <v>N/A</v>
      </c>
      <c r="M799" s="152" t="str">
        <f t="shared" si="106"/>
        <v>N/A</v>
      </c>
      <c r="N799" s="153" t="str">
        <f t="shared" si="107"/>
        <v>N/A</v>
      </c>
      <c r="O799" s="147" t="str" cm="1">
        <f t="array" ref="O799">IFERROR(INDEX($E$9:$E$54,MATCH($E799,$A$9:$A$54,0),0),"N/A")</f>
        <v>N/A</v>
      </c>
      <c r="P799" s="151" t="str" cm="1">
        <f t="array" ref="P799">IFERROR(INDEX($F$9:$F$54,MATCH($E799,$A$9:$A$54,0),0),"N/A")</f>
        <v>N/A</v>
      </c>
      <c r="Q799" s="152" t="str">
        <f t="shared" si="108"/>
        <v>N/A</v>
      </c>
      <c r="R799" s="153" t="str">
        <f t="shared" si="109"/>
        <v>N/A</v>
      </c>
      <c r="S799" s="147" t="str" cm="1">
        <f t="array" ref="S799">IFERROR(INDEX($G$9:$G$54,MATCH($E799,$A$9:$A$54,0),0),"N/A")</f>
        <v>N/A</v>
      </c>
      <c r="T799" s="151" t="str" cm="1">
        <f t="array" ref="T799">IFERROR(INDEX($H$9:$H$54,MATCH($E799,$A$9:$A$54,0),0),"N/A")</f>
        <v>N/A</v>
      </c>
      <c r="U799" s="152" t="str">
        <f t="shared" si="102"/>
        <v>N/A</v>
      </c>
      <c r="V799" s="153" t="str">
        <f t="shared" si="103"/>
        <v>N/A</v>
      </c>
      <c r="W799" s="147" t="str" cm="1">
        <f t="array" ref="W799">IFERROR(INDEX($I$9:$I$54,MATCH($E799,$A$9:$A$54,0),0),"N/A")</f>
        <v>N/A</v>
      </c>
      <c r="X799" s="147" t="str" cm="1">
        <f t="array" ref="X799">IFERROR(INDEX($J$9:$J$54,MATCH($E799,$A$9:$A$54,0),0),"N/A")</f>
        <v>N/A</v>
      </c>
      <c r="Y799" s="152" t="str">
        <f t="shared" si="104"/>
        <v>N/A</v>
      </c>
      <c r="Z799" s="153" t="str">
        <f t="shared" si="105"/>
        <v>N/A</v>
      </c>
      <c r="AA799" s="70" t="str">
        <f>IFERROR(VLOOKUP('Input 1 - Schedule 1'!N746,'Input 1 - Schedule 1'!$I$7:$L$1009,4,FALSE),"")</f>
        <v/>
      </c>
      <c r="AB799" s="70"/>
      <c r="AS799" s="84" t="s">
        <v>20</v>
      </c>
    </row>
    <row r="800" spans="1:45" x14ac:dyDescent="0.3">
      <c r="A800" s="93">
        <f t="shared" si="110"/>
        <v>738</v>
      </c>
      <c r="B800" s="145">
        <f>'Input 2 - Inventory'!C745</f>
        <v>0</v>
      </c>
      <c r="C800" s="146">
        <f>'Input 1 - Schedule 1'!G747</f>
        <v>0</v>
      </c>
      <c r="D800" s="146" t="str">
        <f>IF(OR(LEFT(E800,5)= "Asset",LEFT(E800,5)="Other"),"N/A",'Input 1 - Schedule 1'!G747 &amp; " (Ins/Bank)")</f>
        <v>0 (Ins/Bank)</v>
      </c>
      <c r="E800" s="147">
        <f>'Input 2 - Inventory'!F745</f>
        <v>0</v>
      </c>
      <c r="F800" s="148" t="str">
        <f>'Input 2 - Inventory'!W745</f>
        <v/>
      </c>
      <c r="G800" s="148">
        <f>'Input 2 - Inventory'!R745</f>
        <v>0</v>
      </c>
      <c r="H800" s="148">
        <f>'Input 2 - Inventory'!AH745</f>
        <v>0</v>
      </c>
      <c r="I800" s="149">
        <f>'Input 2 - Inventory'!L745</f>
        <v>0</v>
      </c>
      <c r="J800" s="150">
        <f>'Input 2 - Inventory'!AB745</f>
        <v>0</v>
      </c>
      <c r="K800" s="147" t="str" cm="1">
        <f t="array" ref="K800">IFERROR(INDEX($C$9:$C$54,MATCH($E800,$A$9:$A$54,0),0),"N/A")</f>
        <v>N/A</v>
      </c>
      <c r="L800" s="151" t="str" cm="1">
        <f t="array" ref="L800">IFERROR(INDEX($D$9:$D$54,MATCH($E800,$A$9:$A$54,0),0),"N/A")</f>
        <v>N/A</v>
      </c>
      <c r="M800" s="152" t="str">
        <f t="shared" si="106"/>
        <v>N/A</v>
      </c>
      <c r="N800" s="153" t="str">
        <f t="shared" si="107"/>
        <v>N/A</v>
      </c>
      <c r="O800" s="147" t="str" cm="1">
        <f t="array" ref="O800">IFERROR(INDEX($E$9:$E$54,MATCH($E800,$A$9:$A$54,0),0),"N/A")</f>
        <v>N/A</v>
      </c>
      <c r="P800" s="151" t="str" cm="1">
        <f t="array" ref="P800">IFERROR(INDEX($F$9:$F$54,MATCH($E800,$A$9:$A$54,0),0),"N/A")</f>
        <v>N/A</v>
      </c>
      <c r="Q800" s="152" t="str">
        <f t="shared" si="108"/>
        <v>N/A</v>
      </c>
      <c r="R800" s="153" t="str">
        <f t="shared" si="109"/>
        <v>N/A</v>
      </c>
      <c r="S800" s="147" t="str" cm="1">
        <f t="array" ref="S800">IFERROR(INDEX($G$9:$G$54,MATCH($E800,$A$9:$A$54,0),0),"N/A")</f>
        <v>N/A</v>
      </c>
      <c r="T800" s="151" t="str" cm="1">
        <f t="array" ref="T800">IFERROR(INDEX($H$9:$H$54,MATCH($E800,$A$9:$A$54,0),0),"N/A")</f>
        <v>N/A</v>
      </c>
      <c r="U800" s="152" t="str">
        <f t="shared" si="102"/>
        <v>N/A</v>
      </c>
      <c r="V800" s="153" t="str">
        <f t="shared" si="103"/>
        <v>N/A</v>
      </c>
      <c r="W800" s="147" t="str" cm="1">
        <f t="array" ref="W800">IFERROR(INDEX($I$9:$I$54,MATCH($E800,$A$9:$A$54,0),0),"N/A")</f>
        <v>N/A</v>
      </c>
      <c r="X800" s="147" t="str" cm="1">
        <f t="array" ref="X800">IFERROR(INDEX($J$9:$J$54,MATCH($E800,$A$9:$A$54,0),0),"N/A")</f>
        <v>N/A</v>
      </c>
      <c r="Y800" s="152" t="str">
        <f t="shared" si="104"/>
        <v>N/A</v>
      </c>
      <c r="Z800" s="153" t="str">
        <f t="shared" si="105"/>
        <v>N/A</v>
      </c>
      <c r="AA800" s="70" t="str">
        <f>IFERROR(VLOOKUP('Input 1 - Schedule 1'!N747,'Input 1 - Schedule 1'!$I$7:$L$1009,4,FALSE),"")</f>
        <v/>
      </c>
      <c r="AB800" s="70"/>
      <c r="AS800" s="84" t="s">
        <v>20</v>
      </c>
    </row>
    <row r="801" spans="1:45" x14ac:dyDescent="0.3">
      <c r="A801" s="93">
        <f t="shared" si="110"/>
        <v>739</v>
      </c>
      <c r="B801" s="145">
        <f>'Input 2 - Inventory'!C746</f>
        <v>0</v>
      </c>
      <c r="C801" s="146">
        <f>'Input 1 - Schedule 1'!G748</f>
        <v>0</v>
      </c>
      <c r="D801" s="146" t="str">
        <f>IF(OR(LEFT(E801,5)= "Asset",LEFT(E801,5)="Other"),"N/A",'Input 1 - Schedule 1'!G748 &amp; " (Ins/Bank)")</f>
        <v>0 (Ins/Bank)</v>
      </c>
      <c r="E801" s="147">
        <f>'Input 2 - Inventory'!F746</f>
        <v>0</v>
      </c>
      <c r="F801" s="148" t="str">
        <f>'Input 2 - Inventory'!W746</f>
        <v/>
      </c>
      <c r="G801" s="148">
        <f>'Input 2 - Inventory'!R746</f>
        <v>0</v>
      </c>
      <c r="H801" s="148">
        <f>'Input 2 - Inventory'!AH746</f>
        <v>0</v>
      </c>
      <c r="I801" s="149">
        <f>'Input 2 - Inventory'!L746</f>
        <v>0</v>
      </c>
      <c r="J801" s="150">
        <f>'Input 2 - Inventory'!AB746</f>
        <v>0</v>
      </c>
      <c r="K801" s="147" t="str" cm="1">
        <f t="array" ref="K801">IFERROR(INDEX($C$9:$C$54,MATCH($E801,$A$9:$A$54,0),0),"N/A")</f>
        <v>N/A</v>
      </c>
      <c r="L801" s="151" t="str" cm="1">
        <f t="array" ref="L801">IFERROR(INDEX($D$9:$D$54,MATCH($E801,$A$9:$A$54,0),0),"N/A")</f>
        <v>N/A</v>
      </c>
      <c r="M801" s="152" t="str">
        <f t="shared" si="106"/>
        <v>N/A</v>
      </c>
      <c r="N801" s="153" t="str">
        <f t="shared" si="107"/>
        <v>N/A</v>
      </c>
      <c r="O801" s="147" t="str" cm="1">
        <f t="array" ref="O801">IFERROR(INDEX($E$9:$E$54,MATCH($E801,$A$9:$A$54,0),0),"N/A")</f>
        <v>N/A</v>
      </c>
      <c r="P801" s="151" t="str" cm="1">
        <f t="array" ref="P801">IFERROR(INDEX($F$9:$F$54,MATCH($E801,$A$9:$A$54,0),0),"N/A")</f>
        <v>N/A</v>
      </c>
      <c r="Q801" s="152" t="str">
        <f t="shared" si="108"/>
        <v>N/A</v>
      </c>
      <c r="R801" s="153" t="str">
        <f t="shared" si="109"/>
        <v>N/A</v>
      </c>
      <c r="S801" s="147" t="str" cm="1">
        <f t="array" ref="S801">IFERROR(INDEX($G$9:$G$54,MATCH($E801,$A$9:$A$54,0),0),"N/A")</f>
        <v>N/A</v>
      </c>
      <c r="T801" s="151" t="str" cm="1">
        <f t="array" ref="T801">IFERROR(INDEX($H$9:$H$54,MATCH($E801,$A$9:$A$54,0),0),"N/A")</f>
        <v>N/A</v>
      </c>
      <c r="U801" s="152" t="str">
        <f t="shared" si="102"/>
        <v>N/A</v>
      </c>
      <c r="V801" s="153" t="str">
        <f t="shared" si="103"/>
        <v>N/A</v>
      </c>
      <c r="W801" s="147" t="str" cm="1">
        <f t="array" ref="W801">IFERROR(INDEX($I$9:$I$54,MATCH($E801,$A$9:$A$54,0),0),"N/A")</f>
        <v>N/A</v>
      </c>
      <c r="X801" s="147" t="str" cm="1">
        <f t="array" ref="X801">IFERROR(INDEX($J$9:$J$54,MATCH($E801,$A$9:$A$54,0),0),"N/A")</f>
        <v>N/A</v>
      </c>
      <c r="Y801" s="152" t="str">
        <f t="shared" si="104"/>
        <v>N/A</v>
      </c>
      <c r="Z801" s="153" t="str">
        <f t="shared" si="105"/>
        <v>N/A</v>
      </c>
      <c r="AA801" s="70" t="str">
        <f>IFERROR(VLOOKUP('Input 1 - Schedule 1'!N748,'Input 1 - Schedule 1'!$I$7:$L$1009,4,FALSE),"")</f>
        <v/>
      </c>
      <c r="AB801" s="70"/>
      <c r="AS801" s="84" t="s">
        <v>20</v>
      </c>
    </row>
    <row r="802" spans="1:45" x14ac:dyDescent="0.3">
      <c r="A802" s="93">
        <f t="shared" si="110"/>
        <v>740</v>
      </c>
      <c r="B802" s="145">
        <f>'Input 2 - Inventory'!C747</f>
        <v>0</v>
      </c>
      <c r="C802" s="146">
        <f>'Input 1 - Schedule 1'!G749</f>
        <v>0</v>
      </c>
      <c r="D802" s="146" t="str">
        <f>IF(OR(LEFT(E802,5)= "Asset",LEFT(E802,5)="Other"),"N/A",'Input 1 - Schedule 1'!G749 &amp; " (Ins/Bank)")</f>
        <v>0 (Ins/Bank)</v>
      </c>
      <c r="E802" s="147">
        <f>'Input 2 - Inventory'!F747</f>
        <v>0</v>
      </c>
      <c r="F802" s="148" t="str">
        <f>'Input 2 - Inventory'!W747</f>
        <v/>
      </c>
      <c r="G802" s="148">
        <f>'Input 2 - Inventory'!R747</f>
        <v>0</v>
      </c>
      <c r="H802" s="148">
        <f>'Input 2 - Inventory'!AH747</f>
        <v>0</v>
      </c>
      <c r="I802" s="149">
        <f>'Input 2 - Inventory'!L747</f>
        <v>0</v>
      </c>
      <c r="J802" s="150">
        <f>'Input 2 - Inventory'!AB747</f>
        <v>0</v>
      </c>
      <c r="K802" s="147" t="str" cm="1">
        <f t="array" ref="K802">IFERROR(INDEX($C$9:$C$54,MATCH($E802,$A$9:$A$54,0),0),"N/A")</f>
        <v>N/A</v>
      </c>
      <c r="L802" s="151" t="str" cm="1">
        <f t="array" ref="L802">IFERROR(INDEX($D$9:$D$54,MATCH($E802,$A$9:$A$54,0),0),"N/A")</f>
        <v>N/A</v>
      </c>
      <c r="M802" s="152" t="str">
        <f t="shared" si="106"/>
        <v>N/A</v>
      </c>
      <c r="N802" s="153" t="str">
        <f t="shared" si="107"/>
        <v>N/A</v>
      </c>
      <c r="O802" s="147" t="str" cm="1">
        <f t="array" ref="O802">IFERROR(INDEX($E$9:$E$54,MATCH($E802,$A$9:$A$54,0),0),"N/A")</f>
        <v>N/A</v>
      </c>
      <c r="P802" s="151" t="str" cm="1">
        <f t="array" ref="P802">IFERROR(INDEX($F$9:$F$54,MATCH($E802,$A$9:$A$54,0),0),"N/A")</f>
        <v>N/A</v>
      </c>
      <c r="Q802" s="152" t="str">
        <f t="shared" si="108"/>
        <v>N/A</v>
      </c>
      <c r="R802" s="153" t="str">
        <f t="shared" si="109"/>
        <v>N/A</v>
      </c>
      <c r="S802" s="147" t="str" cm="1">
        <f t="array" ref="S802">IFERROR(INDEX($G$9:$G$54,MATCH($E802,$A$9:$A$54,0),0),"N/A")</f>
        <v>N/A</v>
      </c>
      <c r="T802" s="151" t="str" cm="1">
        <f t="array" ref="T802">IFERROR(INDEX($H$9:$H$54,MATCH($E802,$A$9:$A$54,0),0),"N/A")</f>
        <v>N/A</v>
      </c>
      <c r="U802" s="152" t="str">
        <f t="shared" si="102"/>
        <v>N/A</v>
      </c>
      <c r="V802" s="153" t="str">
        <f t="shared" si="103"/>
        <v>N/A</v>
      </c>
      <c r="W802" s="147" t="str" cm="1">
        <f t="array" ref="W802">IFERROR(INDEX($I$9:$I$54,MATCH($E802,$A$9:$A$54,0),0),"N/A")</f>
        <v>N/A</v>
      </c>
      <c r="X802" s="147" t="str" cm="1">
        <f t="array" ref="X802">IFERROR(INDEX($J$9:$J$54,MATCH($E802,$A$9:$A$54,0),0),"N/A")</f>
        <v>N/A</v>
      </c>
      <c r="Y802" s="152" t="str">
        <f t="shared" si="104"/>
        <v>N/A</v>
      </c>
      <c r="Z802" s="153" t="str">
        <f t="shared" si="105"/>
        <v>N/A</v>
      </c>
      <c r="AA802" s="70" t="str">
        <f>IFERROR(VLOOKUP('Input 1 - Schedule 1'!N749,'Input 1 - Schedule 1'!$I$7:$L$1009,4,FALSE),"")</f>
        <v/>
      </c>
      <c r="AB802" s="70"/>
      <c r="AS802" s="84" t="s">
        <v>20</v>
      </c>
    </row>
    <row r="803" spans="1:45" x14ac:dyDescent="0.3">
      <c r="A803" s="93">
        <f t="shared" si="110"/>
        <v>741</v>
      </c>
      <c r="B803" s="145">
        <f>'Input 2 - Inventory'!C748</f>
        <v>0</v>
      </c>
      <c r="C803" s="146">
        <f>'Input 1 - Schedule 1'!G750</f>
        <v>0</v>
      </c>
      <c r="D803" s="146" t="str">
        <f>IF(OR(LEFT(E803,5)= "Asset",LEFT(E803,5)="Other"),"N/A",'Input 1 - Schedule 1'!G750 &amp; " (Ins/Bank)")</f>
        <v>0 (Ins/Bank)</v>
      </c>
      <c r="E803" s="147">
        <f>'Input 2 - Inventory'!F748</f>
        <v>0</v>
      </c>
      <c r="F803" s="148" t="str">
        <f>'Input 2 - Inventory'!W748</f>
        <v/>
      </c>
      <c r="G803" s="148">
        <f>'Input 2 - Inventory'!R748</f>
        <v>0</v>
      </c>
      <c r="H803" s="148">
        <f>'Input 2 - Inventory'!AH748</f>
        <v>0</v>
      </c>
      <c r="I803" s="149">
        <f>'Input 2 - Inventory'!L748</f>
        <v>0</v>
      </c>
      <c r="J803" s="150">
        <f>'Input 2 - Inventory'!AB748</f>
        <v>0</v>
      </c>
      <c r="K803" s="147" t="str" cm="1">
        <f t="array" ref="K803">IFERROR(INDEX($C$9:$C$54,MATCH($E803,$A$9:$A$54,0),0),"N/A")</f>
        <v>N/A</v>
      </c>
      <c r="L803" s="151" t="str" cm="1">
        <f t="array" ref="L803">IFERROR(INDEX($D$9:$D$54,MATCH($E803,$A$9:$A$54,0),0),"N/A")</f>
        <v>N/A</v>
      </c>
      <c r="M803" s="152" t="str">
        <f t="shared" si="106"/>
        <v>N/A</v>
      </c>
      <c r="N803" s="153" t="str">
        <f t="shared" si="107"/>
        <v>N/A</v>
      </c>
      <c r="O803" s="147" t="str" cm="1">
        <f t="array" ref="O803">IFERROR(INDEX($E$9:$E$54,MATCH($E803,$A$9:$A$54,0),0),"N/A")</f>
        <v>N/A</v>
      </c>
      <c r="P803" s="151" t="str" cm="1">
        <f t="array" ref="P803">IFERROR(INDEX($F$9:$F$54,MATCH($E803,$A$9:$A$54,0),0),"N/A")</f>
        <v>N/A</v>
      </c>
      <c r="Q803" s="152" t="str">
        <f t="shared" si="108"/>
        <v>N/A</v>
      </c>
      <c r="R803" s="153" t="str">
        <f t="shared" si="109"/>
        <v>N/A</v>
      </c>
      <c r="S803" s="147" t="str" cm="1">
        <f t="array" ref="S803">IFERROR(INDEX($G$9:$G$54,MATCH($E803,$A$9:$A$54,0),0),"N/A")</f>
        <v>N/A</v>
      </c>
      <c r="T803" s="151" t="str" cm="1">
        <f t="array" ref="T803">IFERROR(INDEX($H$9:$H$54,MATCH($E803,$A$9:$A$54,0),0),"N/A")</f>
        <v>N/A</v>
      </c>
      <c r="U803" s="152" t="str">
        <f t="shared" si="102"/>
        <v>N/A</v>
      </c>
      <c r="V803" s="153" t="str">
        <f t="shared" si="103"/>
        <v>N/A</v>
      </c>
      <c r="W803" s="147" t="str" cm="1">
        <f t="array" ref="W803">IFERROR(INDEX($I$9:$I$54,MATCH($E803,$A$9:$A$54,0),0),"N/A")</f>
        <v>N/A</v>
      </c>
      <c r="X803" s="147" t="str" cm="1">
        <f t="array" ref="X803">IFERROR(INDEX($J$9:$J$54,MATCH($E803,$A$9:$A$54,0),0),"N/A")</f>
        <v>N/A</v>
      </c>
      <c r="Y803" s="152" t="str">
        <f t="shared" si="104"/>
        <v>N/A</v>
      </c>
      <c r="Z803" s="153" t="str">
        <f t="shared" si="105"/>
        <v>N/A</v>
      </c>
      <c r="AA803" s="70" t="str">
        <f>IFERROR(VLOOKUP('Input 1 - Schedule 1'!N750,'Input 1 - Schedule 1'!$I$7:$L$1009,4,FALSE),"")</f>
        <v/>
      </c>
      <c r="AB803" s="70"/>
      <c r="AS803" s="84" t="s">
        <v>20</v>
      </c>
    </row>
    <row r="804" spans="1:45" x14ac:dyDescent="0.3">
      <c r="A804" s="93">
        <f t="shared" si="110"/>
        <v>742</v>
      </c>
      <c r="B804" s="145">
        <f>'Input 2 - Inventory'!C749</f>
        <v>0</v>
      </c>
      <c r="C804" s="146">
        <f>'Input 1 - Schedule 1'!G751</f>
        <v>0</v>
      </c>
      <c r="D804" s="146" t="str">
        <f>IF(OR(LEFT(E804,5)= "Asset",LEFT(E804,5)="Other"),"N/A",'Input 1 - Schedule 1'!G751 &amp; " (Ins/Bank)")</f>
        <v>0 (Ins/Bank)</v>
      </c>
      <c r="E804" s="147">
        <f>'Input 2 - Inventory'!F749</f>
        <v>0</v>
      </c>
      <c r="F804" s="148" t="str">
        <f>'Input 2 - Inventory'!W749</f>
        <v/>
      </c>
      <c r="G804" s="148">
        <f>'Input 2 - Inventory'!R749</f>
        <v>0</v>
      </c>
      <c r="H804" s="148">
        <f>'Input 2 - Inventory'!AH749</f>
        <v>0</v>
      </c>
      <c r="I804" s="149">
        <f>'Input 2 - Inventory'!L749</f>
        <v>0</v>
      </c>
      <c r="J804" s="150">
        <f>'Input 2 - Inventory'!AB749</f>
        <v>0</v>
      </c>
      <c r="K804" s="147" t="str" cm="1">
        <f t="array" ref="K804">IFERROR(INDEX($C$9:$C$54,MATCH($E804,$A$9:$A$54,0),0),"N/A")</f>
        <v>N/A</v>
      </c>
      <c r="L804" s="151" t="str" cm="1">
        <f t="array" ref="L804">IFERROR(INDEX($D$9:$D$54,MATCH($E804,$A$9:$A$54,0),0),"N/A")</f>
        <v>N/A</v>
      </c>
      <c r="M804" s="152" t="str">
        <f t="shared" si="106"/>
        <v>N/A</v>
      </c>
      <c r="N804" s="153" t="str">
        <f t="shared" si="107"/>
        <v>N/A</v>
      </c>
      <c r="O804" s="147" t="str" cm="1">
        <f t="array" ref="O804">IFERROR(INDEX($E$9:$E$54,MATCH($E804,$A$9:$A$54,0),0),"N/A")</f>
        <v>N/A</v>
      </c>
      <c r="P804" s="151" t="str" cm="1">
        <f t="array" ref="P804">IFERROR(INDEX($F$9:$F$54,MATCH($E804,$A$9:$A$54,0),0),"N/A")</f>
        <v>N/A</v>
      </c>
      <c r="Q804" s="152" t="str">
        <f t="shared" si="108"/>
        <v>N/A</v>
      </c>
      <c r="R804" s="153" t="str">
        <f t="shared" si="109"/>
        <v>N/A</v>
      </c>
      <c r="S804" s="147" t="str" cm="1">
        <f t="array" ref="S804">IFERROR(INDEX($G$9:$G$54,MATCH($E804,$A$9:$A$54,0),0),"N/A")</f>
        <v>N/A</v>
      </c>
      <c r="T804" s="151" t="str" cm="1">
        <f t="array" ref="T804">IFERROR(INDEX($H$9:$H$54,MATCH($E804,$A$9:$A$54,0),0),"N/A")</f>
        <v>N/A</v>
      </c>
      <c r="U804" s="152" t="str">
        <f t="shared" si="102"/>
        <v>N/A</v>
      </c>
      <c r="V804" s="153" t="str">
        <f t="shared" si="103"/>
        <v>N/A</v>
      </c>
      <c r="W804" s="147" t="str" cm="1">
        <f t="array" ref="W804">IFERROR(INDEX($I$9:$I$54,MATCH($E804,$A$9:$A$54,0),0),"N/A")</f>
        <v>N/A</v>
      </c>
      <c r="X804" s="147" t="str" cm="1">
        <f t="array" ref="X804">IFERROR(INDEX($J$9:$J$54,MATCH($E804,$A$9:$A$54,0),0),"N/A")</f>
        <v>N/A</v>
      </c>
      <c r="Y804" s="152" t="str">
        <f t="shared" si="104"/>
        <v>N/A</v>
      </c>
      <c r="Z804" s="153" t="str">
        <f t="shared" si="105"/>
        <v>N/A</v>
      </c>
      <c r="AA804" s="70" t="str">
        <f>IFERROR(VLOOKUP('Input 1 - Schedule 1'!N751,'Input 1 - Schedule 1'!$I$7:$L$1009,4,FALSE),"")</f>
        <v/>
      </c>
      <c r="AB804" s="70"/>
      <c r="AS804" s="84" t="s">
        <v>20</v>
      </c>
    </row>
    <row r="805" spans="1:45" x14ac:dyDescent="0.3">
      <c r="A805" s="93">
        <f t="shared" si="110"/>
        <v>743</v>
      </c>
      <c r="B805" s="145">
        <f>'Input 2 - Inventory'!C750</f>
        <v>0</v>
      </c>
      <c r="C805" s="146">
        <f>'Input 1 - Schedule 1'!G752</f>
        <v>0</v>
      </c>
      <c r="D805" s="146" t="str">
        <f>IF(OR(LEFT(E805,5)= "Asset",LEFT(E805,5)="Other"),"N/A",'Input 1 - Schedule 1'!G752 &amp; " (Ins/Bank)")</f>
        <v>0 (Ins/Bank)</v>
      </c>
      <c r="E805" s="147">
        <f>'Input 2 - Inventory'!F750</f>
        <v>0</v>
      </c>
      <c r="F805" s="148" t="str">
        <f>'Input 2 - Inventory'!W750</f>
        <v/>
      </c>
      <c r="G805" s="148">
        <f>'Input 2 - Inventory'!R750</f>
        <v>0</v>
      </c>
      <c r="H805" s="148">
        <f>'Input 2 - Inventory'!AH750</f>
        <v>0</v>
      </c>
      <c r="I805" s="149">
        <f>'Input 2 - Inventory'!L750</f>
        <v>0</v>
      </c>
      <c r="J805" s="150">
        <f>'Input 2 - Inventory'!AB750</f>
        <v>0</v>
      </c>
      <c r="K805" s="147" t="str" cm="1">
        <f t="array" ref="K805">IFERROR(INDEX($C$9:$C$54,MATCH($E805,$A$9:$A$54,0),0),"N/A")</f>
        <v>N/A</v>
      </c>
      <c r="L805" s="151" t="str" cm="1">
        <f t="array" ref="L805">IFERROR(INDEX($D$9:$D$54,MATCH($E805,$A$9:$A$54,0),0),"N/A")</f>
        <v>N/A</v>
      </c>
      <c r="M805" s="152" t="str">
        <f t="shared" si="106"/>
        <v>N/A</v>
      </c>
      <c r="N805" s="153" t="str">
        <f t="shared" si="107"/>
        <v>N/A</v>
      </c>
      <c r="O805" s="147" t="str" cm="1">
        <f t="array" ref="O805">IFERROR(INDEX($E$9:$E$54,MATCH($E805,$A$9:$A$54,0),0),"N/A")</f>
        <v>N/A</v>
      </c>
      <c r="P805" s="151" t="str" cm="1">
        <f t="array" ref="P805">IFERROR(INDEX($F$9:$F$54,MATCH($E805,$A$9:$A$54,0),0),"N/A")</f>
        <v>N/A</v>
      </c>
      <c r="Q805" s="152" t="str">
        <f t="shared" si="108"/>
        <v>N/A</v>
      </c>
      <c r="R805" s="153" t="str">
        <f t="shared" si="109"/>
        <v>N/A</v>
      </c>
      <c r="S805" s="147" t="str" cm="1">
        <f t="array" ref="S805">IFERROR(INDEX($G$9:$G$54,MATCH($E805,$A$9:$A$54,0),0),"N/A")</f>
        <v>N/A</v>
      </c>
      <c r="T805" s="151" t="str" cm="1">
        <f t="array" ref="T805">IFERROR(INDEX($H$9:$H$54,MATCH($E805,$A$9:$A$54,0),0),"N/A")</f>
        <v>N/A</v>
      </c>
      <c r="U805" s="152" t="str">
        <f t="shared" si="102"/>
        <v>N/A</v>
      </c>
      <c r="V805" s="153" t="str">
        <f t="shared" si="103"/>
        <v>N/A</v>
      </c>
      <c r="W805" s="147" t="str" cm="1">
        <f t="array" ref="W805">IFERROR(INDEX($I$9:$I$54,MATCH($E805,$A$9:$A$54,0),0),"N/A")</f>
        <v>N/A</v>
      </c>
      <c r="X805" s="147" t="str" cm="1">
        <f t="array" ref="X805">IFERROR(INDEX($J$9:$J$54,MATCH($E805,$A$9:$A$54,0),0),"N/A")</f>
        <v>N/A</v>
      </c>
      <c r="Y805" s="152" t="str">
        <f t="shared" si="104"/>
        <v>N/A</v>
      </c>
      <c r="Z805" s="153" t="str">
        <f t="shared" si="105"/>
        <v>N/A</v>
      </c>
      <c r="AA805" s="70" t="str">
        <f>IFERROR(VLOOKUP('Input 1 - Schedule 1'!N752,'Input 1 - Schedule 1'!$I$7:$L$1009,4,FALSE),"")</f>
        <v/>
      </c>
      <c r="AB805" s="70"/>
      <c r="AS805" s="84" t="s">
        <v>20</v>
      </c>
    </row>
    <row r="806" spans="1:45" x14ac:dyDescent="0.3">
      <c r="A806" s="93">
        <f t="shared" si="110"/>
        <v>744</v>
      </c>
      <c r="B806" s="145">
        <f>'Input 2 - Inventory'!C751</f>
        <v>0</v>
      </c>
      <c r="C806" s="146">
        <f>'Input 1 - Schedule 1'!G753</f>
        <v>0</v>
      </c>
      <c r="D806" s="146" t="str">
        <f>IF(OR(LEFT(E806,5)= "Asset",LEFT(E806,5)="Other"),"N/A",'Input 1 - Schedule 1'!G753 &amp; " (Ins/Bank)")</f>
        <v>0 (Ins/Bank)</v>
      </c>
      <c r="E806" s="147">
        <f>'Input 2 - Inventory'!F751</f>
        <v>0</v>
      </c>
      <c r="F806" s="148" t="str">
        <f>'Input 2 - Inventory'!W751</f>
        <v/>
      </c>
      <c r="G806" s="148">
        <f>'Input 2 - Inventory'!R751</f>
        <v>0</v>
      </c>
      <c r="H806" s="148">
        <f>'Input 2 - Inventory'!AH751</f>
        <v>0</v>
      </c>
      <c r="I806" s="149">
        <f>'Input 2 - Inventory'!L751</f>
        <v>0</v>
      </c>
      <c r="J806" s="150">
        <f>'Input 2 - Inventory'!AB751</f>
        <v>0</v>
      </c>
      <c r="K806" s="147" t="str" cm="1">
        <f t="array" ref="K806">IFERROR(INDEX($C$9:$C$54,MATCH($E806,$A$9:$A$54,0),0),"N/A")</f>
        <v>N/A</v>
      </c>
      <c r="L806" s="151" t="str" cm="1">
        <f t="array" ref="L806">IFERROR(INDEX($D$9:$D$54,MATCH($E806,$A$9:$A$54,0),0),"N/A")</f>
        <v>N/A</v>
      </c>
      <c r="M806" s="152" t="str">
        <f t="shared" si="106"/>
        <v>N/A</v>
      </c>
      <c r="N806" s="153" t="str">
        <f t="shared" si="107"/>
        <v>N/A</v>
      </c>
      <c r="O806" s="147" t="str" cm="1">
        <f t="array" ref="O806">IFERROR(INDEX($E$9:$E$54,MATCH($E806,$A$9:$A$54,0),0),"N/A")</f>
        <v>N/A</v>
      </c>
      <c r="P806" s="151" t="str" cm="1">
        <f t="array" ref="P806">IFERROR(INDEX($F$9:$F$54,MATCH($E806,$A$9:$A$54,0),0),"N/A")</f>
        <v>N/A</v>
      </c>
      <c r="Q806" s="152" t="str">
        <f t="shared" si="108"/>
        <v>N/A</v>
      </c>
      <c r="R806" s="153" t="str">
        <f t="shared" si="109"/>
        <v>N/A</v>
      </c>
      <c r="S806" s="147" t="str" cm="1">
        <f t="array" ref="S806">IFERROR(INDEX($G$9:$G$54,MATCH($E806,$A$9:$A$54,0),0),"N/A")</f>
        <v>N/A</v>
      </c>
      <c r="T806" s="151" t="str" cm="1">
        <f t="array" ref="T806">IFERROR(INDEX($H$9:$H$54,MATCH($E806,$A$9:$A$54,0),0),"N/A")</f>
        <v>N/A</v>
      </c>
      <c r="U806" s="152" t="str">
        <f t="shared" si="102"/>
        <v>N/A</v>
      </c>
      <c r="V806" s="153" t="str">
        <f t="shared" si="103"/>
        <v>N/A</v>
      </c>
      <c r="W806" s="147" t="str" cm="1">
        <f t="array" ref="W806">IFERROR(INDEX($I$9:$I$54,MATCH($E806,$A$9:$A$54,0),0),"N/A")</f>
        <v>N/A</v>
      </c>
      <c r="X806" s="147" t="str" cm="1">
        <f t="array" ref="X806">IFERROR(INDEX($J$9:$J$54,MATCH($E806,$A$9:$A$54,0),0),"N/A")</f>
        <v>N/A</v>
      </c>
      <c r="Y806" s="152" t="str">
        <f t="shared" si="104"/>
        <v>N/A</v>
      </c>
      <c r="Z806" s="153" t="str">
        <f t="shared" si="105"/>
        <v>N/A</v>
      </c>
      <c r="AA806" s="70" t="str">
        <f>IFERROR(VLOOKUP('Input 1 - Schedule 1'!N753,'Input 1 - Schedule 1'!$I$7:$L$1009,4,FALSE),"")</f>
        <v/>
      </c>
      <c r="AB806" s="70"/>
      <c r="AS806" s="84" t="s">
        <v>20</v>
      </c>
    </row>
    <row r="807" spans="1:45" x14ac:dyDescent="0.3">
      <c r="A807" s="93">
        <f t="shared" si="110"/>
        <v>745</v>
      </c>
      <c r="B807" s="145">
        <f>'Input 2 - Inventory'!C752</f>
        <v>0</v>
      </c>
      <c r="C807" s="146">
        <f>'Input 1 - Schedule 1'!G754</f>
        <v>0</v>
      </c>
      <c r="D807" s="146" t="str">
        <f>IF(OR(LEFT(E807,5)= "Asset",LEFT(E807,5)="Other"),"N/A",'Input 1 - Schedule 1'!G754 &amp; " (Ins/Bank)")</f>
        <v>0 (Ins/Bank)</v>
      </c>
      <c r="E807" s="147">
        <f>'Input 2 - Inventory'!F752</f>
        <v>0</v>
      </c>
      <c r="F807" s="148" t="str">
        <f>'Input 2 - Inventory'!W752</f>
        <v/>
      </c>
      <c r="G807" s="148">
        <f>'Input 2 - Inventory'!R752</f>
        <v>0</v>
      </c>
      <c r="H807" s="148">
        <f>'Input 2 - Inventory'!AH752</f>
        <v>0</v>
      </c>
      <c r="I807" s="149">
        <f>'Input 2 - Inventory'!L752</f>
        <v>0</v>
      </c>
      <c r="J807" s="150">
        <f>'Input 2 - Inventory'!AB752</f>
        <v>0</v>
      </c>
      <c r="K807" s="147" t="str" cm="1">
        <f t="array" ref="K807">IFERROR(INDEX($C$9:$C$54,MATCH($E807,$A$9:$A$54,0),0),"N/A")</f>
        <v>N/A</v>
      </c>
      <c r="L807" s="151" t="str" cm="1">
        <f t="array" ref="L807">IFERROR(INDEX($D$9:$D$54,MATCH($E807,$A$9:$A$54,0),0),"N/A")</f>
        <v>N/A</v>
      </c>
      <c r="M807" s="152" t="str">
        <f t="shared" si="106"/>
        <v>N/A</v>
      </c>
      <c r="N807" s="153" t="str">
        <f t="shared" si="107"/>
        <v>N/A</v>
      </c>
      <c r="O807" s="147" t="str" cm="1">
        <f t="array" ref="O807">IFERROR(INDEX($E$9:$E$54,MATCH($E807,$A$9:$A$54,0),0),"N/A")</f>
        <v>N/A</v>
      </c>
      <c r="P807" s="151" t="str" cm="1">
        <f t="array" ref="P807">IFERROR(INDEX($F$9:$F$54,MATCH($E807,$A$9:$A$54,0),0),"N/A")</f>
        <v>N/A</v>
      </c>
      <c r="Q807" s="152" t="str">
        <f t="shared" si="108"/>
        <v>N/A</v>
      </c>
      <c r="R807" s="153" t="str">
        <f t="shared" si="109"/>
        <v>N/A</v>
      </c>
      <c r="S807" s="147" t="str" cm="1">
        <f t="array" ref="S807">IFERROR(INDEX($G$9:$G$54,MATCH($E807,$A$9:$A$54,0),0),"N/A")</f>
        <v>N/A</v>
      </c>
      <c r="T807" s="151" t="str" cm="1">
        <f t="array" ref="T807">IFERROR(INDEX($H$9:$H$54,MATCH($E807,$A$9:$A$54,0),0),"N/A")</f>
        <v>N/A</v>
      </c>
      <c r="U807" s="152" t="str">
        <f t="shared" si="102"/>
        <v>N/A</v>
      </c>
      <c r="V807" s="153" t="str">
        <f t="shared" si="103"/>
        <v>N/A</v>
      </c>
      <c r="W807" s="147" t="str" cm="1">
        <f t="array" ref="W807">IFERROR(INDEX($I$9:$I$54,MATCH($E807,$A$9:$A$54,0),0),"N/A")</f>
        <v>N/A</v>
      </c>
      <c r="X807" s="147" t="str" cm="1">
        <f t="array" ref="X807">IFERROR(INDEX($J$9:$J$54,MATCH($E807,$A$9:$A$54,0),0),"N/A")</f>
        <v>N/A</v>
      </c>
      <c r="Y807" s="152" t="str">
        <f t="shared" si="104"/>
        <v>N/A</v>
      </c>
      <c r="Z807" s="153" t="str">
        <f t="shared" si="105"/>
        <v>N/A</v>
      </c>
      <c r="AA807" s="70" t="str">
        <f>IFERROR(VLOOKUP('Input 1 - Schedule 1'!N754,'Input 1 - Schedule 1'!$I$7:$L$1009,4,FALSE),"")</f>
        <v/>
      </c>
      <c r="AB807" s="70"/>
      <c r="AS807" s="84" t="s">
        <v>20</v>
      </c>
    </row>
    <row r="808" spans="1:45" x14ac:dyDescent="0.3">
      <c r="A808" s="93">
        <f t="shared" si="110"/>
        <v>746</v>
      </c>
      <c r="B808" s="145">
        <f>'Input 2 - Inventory'!C753</f>
        <v>0</v>
      </c>
      <c r="C808" s="146">
        <f>'Input 1 - Schedule 1'!G755</f>
        <v>0</v>
      </c>
      <c r="D808" s="146" t="str">
        <f>IF(OR(LEFT(E808,5)= "Asset",LEFT(E808,5)="Other"),"N/A",'Input 1 - Schedule 1'!G755 &amp; " (Ins/Bank)")</f>
        <v>0 (Ins/Bank)</v>
      </c>
      <c r="E808" s="147">
        <f>'Input 2 - Inventory'!F753</f>
        <v>0</v>
      </c>
      <c r="F808" s="148" t="str">
        <f>'Input 2 - Inventory'!W753</f>
        <v/>
      </c>
      <c r="G808" s="148">
        <f>'Input 2 - Inventory'!R753</f>
        <v>0</v>
      </c>
      <c r="H808" s="148">
        <f>'Input 2 - Inventory'!AH753</f>
        <v>0</v>
      </c>
      <c r="I808" s="149">
        <f>'Input 2 - Inventory'!L753</f>
        <v>0</v>
      </c>
      <c r="J808" s="150">
        <f>'Input 2 - Inventory'!AB753</f>
        <v>0</v>
      </c>
      <c r="K808" s="147" t="str" cm="1">
        <f t="array" ref="K808">IFERROR(INDEX($C$9:$C$54,MATCH($E808,$A$9:$A$54,0),0),"N/A")</f>
        <v>N/A</v>
      </c>
      <c r="L808" s="151" t="str" cm="1">
        <f t="array" ref="L808">IFERROR(INDEX($D$9:$D$54,MATCH($E808,$A$9:$A$54,0),0),"N/A")</f>
        <v>N/A</v>
      </c>
      <c r="M808" s="152" t="str">
        <f t="shared" si="106"/>
        <v>N/A</v>
      </c>
      <c r="N808" s="153" t="str">
        <f t="shared" si="107"/>
        <v>N/A</v>
      </c>
      <c r="O808" s="147" t="str" cm="1">
        <f t="array" ref="O808">IFERROR(INDEX($E$9:$E$54,MATCH($E808,$A$9:$A$54,0),0),"N/A")</f>
        <v>N/A</v>
      </c>
      <c r="P808" s="151" t="str" cm="1">
        <f t="array" ref="P808">IFERROR(INDEX($F$9:$F$54,MATCH($E808,$A$9:$A$54,0),0),"N/A")</f>
        <v>N/A</v>
      </c>
      <c r="Q808" s="152" t="str">
        <f t="shared" si="108"/>
        <v>N/A</v>
      </c>
      <c r="R808" s="153" t="str">
        <f t="shared" si="109"/>
        <v>N/A</v>
      </c>
      <c r="S808" s="147" t="str" cm="1">
        <f t="array" ref="S808">IFERROR(INDEX($G$9:$G$54,MATCH($E808,$A$9:$A$54,0),0),"N/A")</f>
        <v>N/A</v>
      </c>
      <c r="T808" s="151" t="str" cm="1">
        <f t="array" ref="T808">IFERROR(INDEX($H$9:$H$54,MATCH($E808,$A$9:$A$54,0),0),"N/A")</f>
        <v>N/A</v>
      </c>
      <c r="U808" s="152" t="str">
        <f t="shared" si="102"/>
        <v>N/A</v>
      </c>
      <c r="V808" s="153" t="str">
        <f t="shared" si="103"/>
        <v>N/A</v>
      </c>
      <c r="W808" s="147" t="str" cm="1">
        <f t="array" ref="W808">IFERROR(INDEX($I$9:$I$54,MATCH($E808,$A$9:$A$54,0),0),"N/A")</f>
        <v>N/A</v>
      </c>
      <c r="X808" s="147" t="str" cm="1">
        <f t="array" ref="X808">IFERROR(INDEX($J$9:$J$54,MATCH($E808,$A$9:$A$54,0),0),"N/A")</f>
        <v>N/A</v>
      </c>
      <c r="Y808" s="152" t="str">
        <f t="shared" si="104"/>
        <v>N/A</v>
      </c>
      <c r="Z808" s="153" t="str">
        <f t="shared" si="105"/>
        <v>N/A</v>
      </c>
      <c r="AA808" s="70" t="str">
        <f>IFERROR(VLOOKUP('Input 1 - Schedule 1'!N755,'Input 1 - Schedule 1'!$I$7:$L$1009,4,FALSE),"")</f>
        <v/>
      </c>
      <c r="AB808" s="70"/>
      <c r="AS808" s="84" t="s">
        <v>20</v>
      </c>
    </row>
    <row r="809" spans="1:45" x14ac:dyDescent="0.3">
      <c r="A809" s="93">
        <f t="shared" si="110"/>
        <v>747</v>
      </c>
      <c r="B809" s="145">
        <f>'Input 2 - Inventory'!C754</f>
        <v>0</v>
      </c>
      <c r="C809" s="146">
        <f>'Input 1 - Schedule 1'!G756</f>
        <v>0</v>
      </c>
      <c r="D809" s="146" t="str">
        <f>IF(OR(LEFT(E809,5)= "Asset",LEFT(E809,5)="Other"),"N/A",'Input 1 - Schedule 1'!G756 &amp; " (Ins/Bank)")</f>
        <v>0 (Ins/Bank)</v>
      </c>
      <c r="E809" s="147">
        <f>'Input 2 - Inventory'!F754</f>
        <v>0</v>
      </c>
      <c r="F809" s="148" t="str">
        <f>'Input 2 - Inventory'!W754</f>
        <v/>
      </c>
      <c r="G809" s="148">
        <f>'Input 2 - Inventory'!R754</f>
        <v>0</v>
      </c>
      <c r="H809" s="148">
        <f>'Input 2 - Inventory'!AH754</f>
        <v>0</v>
      </c>
      <c r="I809" s="149">
        <f>'Input 2 - Inventory'!L754</f>
        <v>0</v>
      </c>
      <c r="J809" s="150">
        <f>'Input 2 - Inventory'!AB754</f>
        <v>0</v>
      </c>
      <c r="K809" s="147" t="str" cm="1">
        <f t="array" ref="K809">IFERROR(INDEX($C$9:$C$54,MATCH($E809,$A$9:$A$54,0),0),"N/A")</f>
        <v>N/A</v>
      </c>
      <c r="L809" s="151" t="str" cm="1">
        <f t="array" ref="L809">IFERROR(INDEX($D$9:$D$54,MATCH($E809,$A$9:$A$54,0),0),"N/A")</f>
        <v>N/A</v>
      </c>
      <c r="M809" s="152" t="str">
        <f t="shared" si="106"/>
        <v>N/A</v>
      </c>
      <c r="N809" s="153" t="str">
        <f t="shared" si="107"/>
        <v>N/A</v>
      </c>
      <c r="O809" s="147" t="str" cm="1">
        <f t="array" ref="O809">IFERROR(INDEX($E$9:$E$54,MATCH($E809,$A$9:$A$54,0),0),"N/A")</f>
        <v>N/A</v>
      </c>
      <c r="P809" s="151" t="str" cm="1">
        <f t="array" ref="P809">IFERROR(INDEX($F$9:$F$54,MATCH($E809,$A$9:$A$54,0),0),"N/A")</f>
        <v>N/A</v>
      </c>
      <c r="Q809" s="152" t="str">
        <f t="shared" si="108"/>
        <v>N/A</v>
      </c>
      <c r="R809" s="153" t="str">
        <f t="shared" si="109"/>
        <v>N/A</v>
      </c>
      <c r="S809" s="147" t="str" cm="1">
        <f t="array" ref="S809">IFERROR(INDEX($G$9:$G$54,MATCH($E809,$A$9:$A$54,0),0),"N/A")</f>
        <v>N/A</v>
      </c>
      <c r="T809" s="151" t="str" cm="1">
        <f t="array" ref="T809">IFERROR(INDEX($H$9:$H$54,MATCH($E809,$A$9:$A$54,0),0),"N/A")</f>
        <v>N/A</v>
      </c>
      <c r="U809" s="152" t="str">
        <f t="shared" si="102"/>
        <v>N/A</v>
      </c>
      <c r="V809" s="153" t="str">
        <f t="shared" si="103"/>
        <v>N/A</v>
      </c>
      <c r="W809" s="147" t="str" cm="1">
        <f t="array" ref="W809">IFERROR(INDEX($I$9:$I$54,MATCH($E809,$A$9:$A$54,0),0),"N/A")</f>
        <v>N/A</v>
      </c>
      <c r="X809" s="147" t="str" cm="1">
        <f t="array" ref="X809">IFERROR(INDEX($J$9:$J$54,MATCH($E809,$A$9:$A$54,0),0),"N/A")</f>
        <v>N/A</v>
      </c>
      <c r="Y809" s="152" t="str">
        <f t="shared" si="104"/>
        <v>N/A</v>
      </c>
      <c r="Z809" s="153" t="str">
        <f t="shared" si="105"/>
        <v>N/A</v>
      </c>
      <c r="AA809" s="70" t="str">
        <f>IFERROR(VLOOKUP('Input 1 - Schedule 1'!N756,'Input 1 - Schedule 1'!$I$7:$L$1009,4,FALSE),"")</f>
        <v/>
      </c>
      <c r="AB809" s="70"/>
      <c r="AS809" s="84" t="s">
        <v>20</v>
      </c>
    </row>
    <row r="810" spans="1:45" x14ac:dyDescent="0.3">
      <c r="A810" s="93">
        <f t="shared" si="110"/>
        <v>748</v>
      </c>
      <c r="B810" s="145">
        <f>'Input 2 - Inventory'!C755</f>
        <v>0</v>
      </c>
      <c r="C810" s="146">
        <f>'Input 1 - Schedule 1'!G757</f>
        <v>0</v>
      </c>
      <c r="D810" s="146" t="str">
        <f>IF(OR(LEFT(E810,5)= "Asset",LEFT(E810,5)="Other"),"N/A",'Input 1 - Schedule 1'!G757 &amp; " (Ins/Bank)")</f>
        <v>0 (Ins/Bank)</v>
      </c>
      <c r="E810" s="147">
        <f>'Input 2 - Inventory'!F755</f>
        <v>0</v>
      </c>
      <c r="F810" s="148" t="str">
        <f>'Input 2 - Inventory'!W755</f>
        <v/>
      </c>
      <c r="G810" s="148">
        <f>'Input 2 - Inventory'!R755</f>
        <v>0</v>
      </c>
      <c r="H810" s="148">
        <f>'Input 2 - Inventory'!AH755</f>
        <v>0</v>
      </c>
      <c r="I810" s="149">
        <f>'Input 2 - Inventory'!L755</f>
        <v>0</v>
      </c>
      <c r="J810" s="150">
        <f>'Input 2 - Inventory'!AB755</f>
        <v>0</v>
      </c>
      <c r="K810" s="147" t="str" cm="1">
        <f t="array" ref="K810">IFERROR(INDEX($C$9:$C$54,MATCH($E810,$A$9:$A$54,0),0),"N/A")</f>
        <v>N/A</v>
      </c>
      <c r="L810" s="151" t="str" cm="1">
        <f t="array" ref="L810">IFERROR(INDEX($D$9:$D$54,MATCH($E810,$A$9:$A$54,0),0),"N/A")</f>
        <v>N/A</v>
      </c>
      <c r="M810" s="152" t="str">
        <f t="shared" si="106"/>
        <v>N/A</v>
      </c>
      <c r="N810" s="153" t="str">
        <f t="shared" si="107"/>
        <v>N/A</v>
      </c>
      <c r="O810" s="147" t="str" cm="1">
        <f t="array" ref="O810">IFERROR(INDEX($E$9:$E$54,MATCH($E810,$A$9:$A$54,0),0),"N/A")</f>
        <v>N/A</v>
      </c>
      <c r="P810" s="151" t="str" cm="1">
        <f t="array" ref="P810">IFERROR(INDEX($F$9:$F$54,MATCH($E810,$A$9:$A$54,0),0),"N/A")</f>
        <v>N/A</v>
      </c>
      <c r="Q810" s="152" t="str">
        <f t="shared" si="108"/>
        <v>N/A</v>
      </c>
      <c r="R810" s="153" t="str">
        <f t="shared" si="109"/>
        <v>N/A</v>
      </c>
      <c r="S810" s="147" t="str" cm="1">
        <f t="array" ref="S810">IFERROR(INDEX($G$9:$G$54,MATCH($E810,$A$9:$A$54,0),0),"N/A")</f>
        <v>N/A</v>
      </c>
      <c r="T810" s="151" t="str" cm="1">
        <f t="array" ref="T810">IFERROR(INDEX($H$9:$H$54,MATCH($E810,$A$9:$A$54,0),0),"N/A")</f>
        <v>N/A</v>
      </c>
      <c r="U810" s="152" t="str">
        <f t="shared" si="102"/>
        <v>N/A</v>
      </c>
      <c r="V810" s="153" t="str">
        <f t="shared" si="103"/>
        <v>N/A</v>
      </c>
      <c r="W810" s="147" t="str" cm="1">
        <f t="array" ref="W810">IFERROR(INDEX($I$9:$I$54,MATCH($E810,$A$9:$A$54,0),0),"N/A")</f>
        <v>N/A</v>
      </c>
      <c r="X810" s="147" t="str" cm="1">
        <f t="array" ref="X810">IFERROR(INDEX($J$9:$J$54,MATCH($E810,$A$9:$A$54,0),0),"N/A")</f>
        <v>N/A</v>
      </c>
      <c r="Y810" s="152" t="str">
        <f t="shared" si="104"/>
        <v>N/A</v>
      </c>
      <c r="Z810" s="153" t="str">
        <f t="shared" si="105"/>
        <v>N/A</v>
      </c>
      <c r="AA810" s="70" t="str">
        <f>IFERROR(VLOOKUP('Input 1 - Schedule 1'!N757,'Input 1 - Schedule 1'!$I$7:$L$1009,4,FALSE),"")</f>
        <v/>
      </c>
      <c r="AB810" s="70"/>
      <c r="AS810" s="84" t="s">
        <v>20</v>
      </c>
    </row>
    <row r="811" spans="1:45" x14ac:dyDescent="0.3">
      <c r="A811" s="93">
        <f t="shared" si="110"/>
        <v>749</v>
      </c>
      <c r="B811" s="145">
        <f>'Input 2 - Inventory'!C756</f>
        <v>0</v>
      </c>
      <c r="C811" s="146">
        <f>'Input 1 - Schedule 1'!G758</f>
        <v>0</v>
      </c>
      <c r="D811" s="146" t="str">
        <f>IF(OR(LEFT(E811,5)= "Asset",LEFT(E811,5)="Other"),"N/A",'Input 1 - Schedule 1'!G758 &amp; " (Ins/Bank)")</f>
        <v>0 (Ins/Bank)</v>
      </c>
      <c r="E811" s="147">
        <f>'Input 2 - Inventory'!F756</f>
        <v>0</v>
      </c>
      <c r="F811" s="148" t="str">
        <f>'Input 2 - Inventory'!W756</f>
        <v/>
      </c>
      <c r="G811" s="148">
        <f>'Input 2 - Inventory'!R756</f>
        <v>0</v>
      </c>
      <c r="H811" s="148">
        <f>'Input 2 - Inventory'!AH756</f>
        <v>0</v>
      </c>
      <c r="I811" s="149">
        <f>'Input 2 - Inventory'!L756</f>
        <v>0</v>
      </c>
      <c r="J811" s="150">
        <f>'Input 2 - Inventory'!AB756</f>
        <v>0</v>
      </c>
      <c r="K811" s="147" t="str" cm="1">
        <f t="array" ref="K811">IFERROR(INDEX($C$9:$C$54,MATCH($E811,$A$9:$A$54,0),0),"N/A")</f>
        <v>N/A</v>
      </c>
      <c r="L811" s="151" t="str" cm="1">
        <f t="array" ref="L811">IFERROR(INDEX($D$9:$D$54,MATCH($E811,$A$9:$A$54,0),0),"N/A")</f>
        <v>N/A</v>
      </c>
      <c r="M811" s="152" t="str">
        <f t="shared" si="106"/>
        <v>N/A</v>
      </c>
      <c r="N811" s="153" t="str">
        <f t="shared" si="107"/>
        <v>N/A</v>
      </c>
      <c r="O811" s="147" t="str" cm="1">
        <f t="array" ref="O811">IFERROR(INDEX($E$9:$E$54,MATCH($E811,$A$9:$A$54,0),0),"N/A")</f>
        <v>N/A</v>
      </c>
      <c r="P811" s="151" t="str" cm="1">
        <f t="array" ref="P811">IFERROR(INDEX($F$9:$F$54,MATCH($E811,$A$9:$A$54,0),0),"N/A")</f>
        <v>N/A</v>
      </c>
      <c r="Q811" s="152" t="str">
        <f t="shared" si="108"/>
        <v>N/A</v>
      </c>
      <c r="R811" s="153" t="str">
        <f t="shared" si="109"/>
        <v>N/A</v>
      </c>
      <c r="S811" s="147" t="str" cm="1">
        <f t="array" ref="S811">IFERROR(INDEX($G$9:$G$54,MATCH($E811,$A$9:$A$54,0),0),"N/A")</f>
        <v>N/A</v>
      </c>
      <c r="T811" s="151" t="str" cm="1">
        <f t="array" ref="T811">IFERROR(INDEX($H$9:$H$54,MATCH($E811,$A$9:$A$54,0),0),"N/A")</f>
        <v>N/A</v>
      </c>
      <c r="U811" s="152" t="str">
        <f t="shared" si="102"/>
        <v>N/A</v>
      </c>
      <c r="V811" s="153" t="str">
        <f t="shared" si="103"/>
        <v>N/A</v>
      </c>
      <c r="W811" s="147" t="str" cm="1">
        <f t="array" ref="W811">IFERROR(INDEX($I$9:$I$54,MATCH($E811,$A$9:$A$54,0),0),"N/A")</f>
        <v>N/A</v>
      </c>
      <c r="X811" s="147" t="str" cm="1">
        <f t="array" ref="X811">IFERROR(INDEX($J$9:$J$54,MATCH($E811,$A$9:$A$54,0),0),"N/A")</f>
        <v>N/A</v>
      </c>
      <c r="Y811" s="152" t="str">
        <f t="shared" si="104"/>
        <v>N/A</v>
      </c>
      <c r="Z811" s="153" t="str">
        <f t="shared" si="105"/>
        <v>N/A</v>
      </c>
      <c r="AA811" s="70" t="str">
        <f>IFERROR(VLOOKUP('Input 1 - Schedule 1'!N758,'Input 1 - Schedule 1'!$I$7:$L$1009,4,FALSE),"")</f>
        <v/>
      </c>
      <c r="AB811" s="70"/>
      <c r="AS811" s="84" t="s">
        <v>20</v>
      </c>
    </row>
    <row r="812" spans="1:45" x14ac:dyDescent="0.3">
      <c r="A812" s="93">
        <f t="shared" si="110"/>
        <v>750</v>
      </c>
      <c r="B812" s="145">
        <f>'Input 2 - Inventory'!C757</f>
        <v>0</v>
      </c>
      <c r="C812" s="146">
        <f>'Input 1 - Schedule 1'!G759</f>
        <v>0</v>
      </c>
      <c r="D812" s="146" t="str">
        <f>IF(OR(LEFT(E812,5)= "Asset",LEFT(E812,5)="Other"),"N/A",'Input 1 - Schedule 1'!G759 &amp; " (Ins/Bank)")</f>
        <v>0 (Ins/Bank)</v>
      </c>
      <c r="E812" s="147">
        <f>'Input 2 - Inventory'!F757</f>
        <v>0</v>
      </c>
      <c r="F812" s="148" t="str">
        <f>'Input 2 - Inventory'!W757</f>
        <v/>
      </c>
      <c r="G812" s="148">
        <f>'Input 2 - Inventory'!R757</f>
        <v>0</v>
      </c>
      <c r="H812" s="148">
        <f>'Input 2 - Inventory'!AH757</f>
        <v>0</v>
      </c>
      <c r="I812" s="149">
        <f>'Input 2 - Inventory'!L757</f>
        <v>0</v>
      </c>
      <c r="J812" s="150">
        <f>'Input 2 - Inventory'!AB757</f>
        <v>0</v>
      </c>
      <c r="K812" s="147" t="str" cm="1">
        <f t="array" ref="K812">IFERROR(INDEX($C$9:$C$54,MATCH($E812,$A$9:$A$54,0),0),"N/A")</f>
        <v>N/A</v>
      </c>
      <c r="L812" s="151" t="str" cm="1">
        <f t="array" ref="L812">IFERROR(INDEX($D$9:$D$54,MATCH($E812,$A$9:$A$54,0),0),"N/A")</f>
        <v>N/A</v>
      </c>
      <c r="M812" s="152" t="str">
        <f t="shared" si="106"/>
        <v>N/A</v>
      </c>
      <c r="N812" s="153" t="str">
        <f t="shared" si="107"/>
        <v>N/A</v>
      </c>
      <c r="O812" s="147" t="str" cm="1">
        <f t="array" ref="O812">IFERROR(INDEX($E$9:$E$54,MATCH($E812,$A$9:$A$54,0),0),"N/A")</f>
        <v>N/A</v>
      </c>
      <c r="P812" s="151" t="str" cm="1">
        <f t="array" ref="P812">IFERROR(INDEX($F$9:$F$54,MATCH($E812,$A$9:$A$54,0),0),"N/A")</f>
        <v>N/A</v>
      </c>
      <c r="Q812" s="152" t="str">
        <f t="shared" si="108"/>
        <v>N/A</v>
      </c>
      <c r="R812" s="153" t="str">
        <f t="shared" si="109"/>
        <v>N/A</v>
      </c>
      <c r="S812" s="147" t="str" cm="1">
        <f t="array" ref="S812">IFERROR(INDEX($G$9:$G$54,MATCH($E812,$A$9:$A$54,0),0),"N/A")</f>
        <v>N/A</v>
      </c>
      <c r="T812" s="151" t="str" cm="1">
        <f t="array" ref="T812">IFERROR(INDEX($H$9:$H$54,MATCH($E812,$A$9:$A$54,0),0),"N/A")</f>
        <v>N/A</v>
      </c>
      <c r="U812" s="152" t="str">
        <f t="shared" si="102"/>
        <v>N/A</v>
      </c>
      <c r="V812" s="153" t="str">
        <f t="shared" si="103"/>
        <v>N/A</v>
      </c>
      <c r="W812" s="147" t="str" cm="1">
        <f t="array" ref="W812">IFERROR(INDEX($I$9:$I$54,MATCH($E812,$A$9:$A$54,0),0),"N/A")</f>
        <v>N/A</v>
      </c>
      <c r="X812" s="147" t="str" cm="1">
        <f t="array" ref="X812">IFERROR(INDEX($J$9:$J$54,MATCH($E812,$A$9:$A$54,0),0),"N/A")</f>
        <v>N/A</v>
      </c>
      <c r="Y812" s="152" t="str">
        <f t="shared" si="104"/>
        <v>N/A</v>
      </c>
      <c r="Z812" s="153" t="str">
        <f t="shared" si="105"/>
        <v>N/A</v>
      </c>
      <c r="AA812" s="70" t="str">
        <f>IFERROR(VLOOKUP('Input 1 - Schedule 1'!N759,'Input 1 - Schedule 1'!$I$7:$L$1009,4,FALSE),"")</f>
        <v/>
      </c>
      <c r="AB812" s="70"/>
      <c r="AS812" s="84" t="s">
        <v>20</v>
      </c>
    </row>
    <row r="813" spans="1:45" x14ac:dyDescent="0.3">
      <c r="A813" s="93">
        <f t="shared" si="110"/>
        <v>751</v>
      </c>
      <c r="B813" s="145">
        <f>'Input 2 - Inventory'!C758</f>
        <v>0</v>
      </c>
      <c r="C813" s="146">
        <f>'Input 1 - Schedule 1'!G760</f>
        <v>0</v>
      </c>
      <c r="D813" s="146" t="str">
        <f>IF(OR(LEFT(E813,5)= "Asset",LEFT(E813,5)="Other"),"N/A",'Input 1 - Schedule 1'!G760 &amp; " (Ins/Bank)")</f>
        <v>0 (Ins/Bank)</v>
      </c>
      <c r="E813" s="147">
        <f>'Input 2 - Inventory'!F758</f>
        <v>0</v>
      </c>
      <c r="F813" s="148" t="str">
        <f>'Input 2 - Inventory'!W758</f>
        <v/>
      </c>
      <c r="G813" s="148">
        <f>'Input 2 - Inventory'!R758</f>
        <v>0</v>
      </c>
      <c r="H813" s="148">
        <f>'Input 2 - Inventory'!AH758</f>
        <v>0</v>
      </c>
      <c r="I813" s="149">
        <f>'Input 2 - Inventory'!L758</f>
        <v>0</v>
      </c>
      <c r="J813" s="150">
        <f>'Input 2 - Inventory'!AB758</f>
        <v>0</v>
      </c>
      <c r="K813" s="147" t="str" cm="1">
        <f t="array" ref="K813">IFERROR(INDEX($C$9:$C$54,MATCH($E813,$A$9:$A$54,0),0),"N/A")</f>
        <v>N/A</v>
      </c>
      <c r="L813" s="151" t="str" cm="1">
        <f t="array" ref="L813">IFERROR(INDEX($D$9:$D$54,MATCH($E813,$A$9:$A$54,0),0),"N/A")</f>
        <v>N/A</v>
      </c>
      <c r="M813" s="152" t="str">
        <f t="shared" si="106"/>
        <v>N/A</v>
      </c>
      <c r="N813" s="153" t="str">
        <f t="shared" si="107"/>
        <v>N/A</v>
      </c>
      <c r="O813" s="147" t="str" cm="1">
        <f t="array" ref="O813">IFERROR(INDEX($E$9:$E$54,MATCH($E813,$A$9:$A$54,0),0),"N/A")</f>
        <v>N/A</v>
      </c>
      <c r="P813" s="151" t="str" cm="1">
        <f t="array" ref="P813">IFERROR(INDEX($F$9:$F$54,MATCH($E813,$A$9:$A$54,0),0),"N/A")</f>
        <v>N/A</v>
      </c>
      <c r="Q813" s="152" t="str">
        <f t="shared" si="108"/>
        <v>N/A</v>
      </c>
      <c r="R813" s="153" t="str">
        <f t="shared" si="109"/>
        <v>N/A</v>
      </c>
      <c r="S813" s="147" t="str" cm="1">
        <f t="array" ref="S813">IFERROR(INDEX($G$9:$G$54,MATCH($E813,$A$9:$A$54,0),0),"N/A")</f>
        <v>N/A</v>
      </c>
      <c r="T813" s="151" t="str" cm="1">
        <f t="array" ref="T813">IFERROR(INDEX($H$9:$H$54,MATCH($E813,$A$9:$A$54,0),0),"N/A")</f>
        <v>N/A</v>
      </c>
      <c r="U813" s="152" t="str">
        <f t="shared" si="102"/>
        <v>N/A</v>
      </c>
      <c r="V813" s="153" t="str">
        <f t="shared" si="103"/>
        <v>N/A</v>
      </c>
      <c r="W813" s="147" t="str" cm="1">
        <f t="array" ref="W813">IFERROR(INDEX($I$9:$I$54,MATCH($E813,$A$9:$A$54,0),0),"N/A")</f>
        <v>N/A</v>
      </c>
      <c r="X813" s="147" t="str" cm="1">
        <f t="array" ref="X813">IFERROR(INDEX($J$9:$J$54,MATCH($E813,$A$9:$A$54,0),0),"N/A")</f>
        <v>N/A</v>
      </c>
      <c r="Y813" s="152" t="str">
        <f t="shared" si="104"/>
        <v>N/A</v>
      </c>
      <c r="Z813" s="153" t="str">
        <f t="shared" si="105"/>
        <v>N/A</v>
      </c>
      <c r="AA813" s="70" t="str">
        <f>IFERROR(VLOOKUP('Input 1 - Schedule 1'!N760,'Input 1 - Schedule 1'!$I$7:$L$1009,4,FALSE),"")</f>
        <v/>
      </c>
      <c r="AB813" s="70"/>
      <c r="AS813" s="84" t="s">
        <v>20</v>
      </c>
    </row>
    <row r="814" spans="1:45" x14ac:dyDescent="0.3">
      <c r="A814" s="93">
        <f t="shared" si="110"/>
        <v>752</v>
      </c>
      <c r="B814" s="145">
        <f>'Input 2 - Inventory'!C759</f>
        <v>0</v>
      </c>
      <c r="C814" s="146">
        <f>'Input 1 - Schedule 1'!G761</f>
        <v>0</v>
      </c>
      <c r="D814" s="146" t="str">
        <f>IF(OR(LEFT(E814,5)= "Asset",LEFT(E814,5)="Other"),"N/A",'Input 1 - Schedule 1'!G761 &amp; " (Ins/Bank)")</f>
        <v>0 (Ins/Bank)</v>
      </c>
      <c r="E814" s="147">
        <f>'Input 2 - Inventory'!F759</f>
        <v>0</v>
      </c>
      <c r="F814" s="148" t="str">
        <f>'Input 2 - Inventory'!W759</f>
        <v/>
      </c>
      <c r="G814" s="148">
        <f>'Input 2 - Inventory'!R759</f>
        <v>0</v>
      </c>
      <c r="H814" s="148">
        <f>'Input 2 - Inventory'!AH759</f>
        <v>0</v>
      </c>
      <c r="I814" s="149">
        <f>'Input 2 - Inventory'!L759</f>
        <v>0</v>
      </c>
      <c r="J814" s="150">
        <f>'Input 2 - Inventory'!AB759</f>
        <v>0</v>
      </c>
      <c r="K814" s="147" t="str" cm="1">
        <f t="array" ref="K814">IFERROR(INDEX($C$9:$C$54,MATCH($E814,$A$9:$A$54,0),0),"N/A")</f>
        <v>N/A</v>
      </c>
      <c r="L814" s="151" t="str" cm="1">
        <f t="array" ref="L814">IFERROR(INDEX($D$9:$D$54,MATCH($E814,$A$9:$A$54,0),0),"N/A")</f>
        <v>N/A</v>
      </c>
      <c r="M814" s="152" t="str">
        <f t="shared" si="106"/>
        <v>N/A</v>
      </c>
      <c r="N814" s="153" t="str">
        <f t="shared" si="107"/>
        <v>N/A</v>
      </c>
      <c r="O814" s="147" t="str" cm="1">
        <f t="array" ref="O814">IFERROR(INDEX($E$9:$E$54,MATCH($E814,$A$9:$A$54,0),0),"N/A")</f>
        <v>N/A</v>
      </c>
      <c r="P814" s="151" t="str" cm="1">
        <f t="array" ref="P814">IFERROR(INDEX($F$9:$F$54,MATCH($E814,$A$9:$A$54,0),0),"N/A")</f>
        <v>N/A</v>
      </c>
      <c r="Q814" s="152" t="str">
        <f t="shared" si="108"/>
        <v>N/A</v>
      </c>
      <c r="R814" s="153" t="str">
        <f t="shared" si="109"/>
        <v>N/A</v>
      </c>
      <c r="S814" s="147" t="str" cm="1">
        <f t="array" ref="S814">IFERROR(INDEX($G$9:$G$54,MATCH($E814,$A$9:$A$54,0),0),"N/A")</f>
        <v>N/A</v>
      </c>
      <c r="T814" s="151" t="str" cm="1">
        <f t="array" ref="T814">IFERROR(INDEX($H$9:$H$54,MATCH($E814,$A$9:$A$54,0),0),"N/A")</f>
        <v>N/A</v>
      </c>
      <c r="U814" s="152" t="str">
        <f t="shared" si="102"/>
        <v>N/A</v>
      </c>
      <c r="V814" s="153" t="str">
        <f t="shared" si="103"/>
        <v>N/A</v>
      </c>
      <c r="W814" s="147" t="str" cm="1">
        <f t="array" ref="W814">IFERROR(INDEX($I$9:$I$54,MATCH($E814,$A$9:$A$54,0),0),"N/A")</f>
        <v>N/A</v>
      </c>
      <c r="X814" s="147" t="str" cm="1">
        <f t="array" ref="X814">IFERROR(INDEX($J$9:$J$54,MATCH($E814,$A$9:$A$54,0),0),"N/A")</f>
        <v>N/A</v>
      </c>
      <c r="Y814" s="152" t="str">
        <f t="shared" si="104"/>
        <v>N/A</v>
      </c>
      <c r="Z814" s="153" t="str">
        <f t="shared" si="105"/>
        <v>N/A</v>
      </c>
      <c r="AA814" s="70" t="str">
        <f>IFERROR(VLOOKUP('Input 1 - Schedule 1'!N761,'Input 1 - Schedule 1'!$I$7:$L$1009,4,FALSE),"")</f>
        <v/>
      </c>
      <c r="AB814" s="70"/>
      <c r="AS814" s="84" t="s">
        <v>20</v>
      </c>
    </row>
    <row r="815" spans="1:45" x14ac:dyDescent="0.3">
      <c r="A815" s="93">
        <f t="shared" si="110"/>
        <v>753</v>
      </c>
      <c r="B815" s="145">
        <f>'Input 2 - Inventory'!C760</f>
        <v>0</v>
      </c>
      <c r="C815" s="146">
        <f>'Input 1 - Schedule 1'!G762</f>
        <v>0</v>
      </c>
      <c r="D815" s="146" t="str">
        <f>IF(OR(LEFT(E815,5)= "Asset",LEFT(E815,5)="Other"),"N/A",'Input 1 - Schedule 1'!G762 &amp; " (Ins/Bank)")</f>
        <v>0 (Ins/Bank)</v>
      </c>
      <c r="E815" s="147">
        <f>'Input 2 - Inventory'!F760</f>
        <v>0</v>
      </c>
      <c r="F815" s="148" t="str">
        <f>'Input 2 - Inventory'!W760</f>
        <v/>
      </c>
      <c r="G815" s="148">
        <f>'Input 2 - Inventory'!R760</f>
        <v>0</v>
      </c>
      <c r="H815" s="148">
        <f>'Input 2 - Inventory'!AH760</f>
        <v>0</v>
      </c>
      <c r="I815" s="149">
        <f>'Input 2 - Inventory'!L760</f>
        <v>0</v>
      </c>
      <c r="J815" s="150">
        <f>'Input 2 - Inventory'!AB760</f>
        <v>0</v>
      </c>
      <c r="K815" s="147" t="str" cm="1">
        <f t="array" ref="K815">IFERROR(INDEX($C$9:$C$54,MATCH($E815,$A$9:$A$54,0),0),"N/A")</f>
        <v>N/A</v>
      </c>
      <c r="L815" s="151" t="str" cm="1">
        <f t="array" ref="L815">IFERROR(INDEX($D$9:$D$54,MATCH($E815,$A$9:$A$54,0),0),"N/A")</f>
        <v>N/A</v>
      </c>
      <c r="M815" s="152" t="str">
        <f t="shared" si="106"/>
        <v>N/A</v>
      </c>
      <c r="N815" s="153" t="str">
        <f t="shared" si="107"/>
        <v>N/A</v>
      </c>
      <c r="O815" s="147" t="str" cm="1">
        <f t="array" ref="O815">IFERROR(INDEX($E$9:$E$54,MATCH($E815,$A$9:$A$54,0),0),"N/A")</f>
        <v>N/A</v>
      </c>
      <c r="P815" s="151" t="str" cm="1">
        <f t="array" ref="P815">IFERROR(INDEX($F$9:$F$54,MATCH($E815,$A$9:$A$54,0),0),"N/A")</f>
        <v>N/A</v>
      </c>
      <c r="Q815" s="152" t="str">
        <f t="shared" si="108"/>
        <v>N/A</v>
      </c>
      <c r="R815" s="153" t="str">
        <f t="shared" si="109"/>
        <v>N/A</v>
      </c>
      <c r="S815" s="147" t="str" cm="1">
        <f t="array" ref="S815">IFERROR(INDEX($G$9:$G$54,MATCH($E815,$A$9:$A$54,0),0),"N/A")</f>
        <v>N/A</v>
      </c>
      <c r="T815" s="151" t="str" cm="1">
        <f t="array" ref="T815">IFERROR(INDEX($H$9:$H$54,MATCH($E815,$A$9:$A$54,0),0),"N/A")</f>
        <v>N/A</v>
      </c>
      <c r="U815" s="152" t="str">
        <f t="shared" si="102"/>
        <v>N/A</v>
      </c>
      <c r="V815" s="153" t="str">
        <f t="shared" si="103"/>
        <v>N/A</v>
      </c>
      <c r="W815" s="147" t="str" cm="1">
        <f t="array" ref="W815">IFERROR(INDEX($I$9:$I$54,MATCH($E815,$A$9:$A$54,0),0),"N/A")</f>
        <v>N/A</v>
      </c>
      <c r="X815" s="147" t="str" cm="1">
        <f t="array" ref="X815">IFERROR(INDEX($J$9:$J$54,MATCH($E815,$A$9:$A$54,0),0),"N/A")</f>
        <v>N/A</v>
      </c>
      <c r="Y815" s="152" t="str">
        <f t="shared" si="104"/>
        <v>N/A</v>
      </c>
      <c r="Z815" s="153" t="str">
        <f t="shared" si="105"/>
        <v>N/A</v>
      </c>
      <c r="AA815" s="70" t="str">
        <f>IFERROR(VLOOKUP('Input 1 - Schedule 1'!N762,'Input 1 - Schedule 1'!$I$7:$L$1009,4,FALSE),"")</f>
        <v/>
      </c>
      <c r="AB815" s="70"/>
      <c r="AS815" s="84" t="s">
        <v>20</v>
      </c>
    </row>
    <row r="816" spans="1:45" x14ac:dyDescent="0.3">
      <c r="A816" s="93">
        <f t="shared" si="110"/>
        <v>754</v>
      </c>
      <c r="B816" s="145">
        <f>'Input 2 - Inventory'!C761</f>
        <v>0</v>
      </c>
      <c r="C816" s="146">
        <f>'Input 1 - Schedule 1'!G763</f>
        <v>0</v>
      </c>
      <c r="D816" s="146" t="str">
        <f>IF(OR(LEFT(E816,5)= "Asset",LEFT(E816,5)="Other"),"N/A",'Input 1 - Schedule 1'!G763 &amp; " (Ins/Bank)")</f>
        <v>0 (Ins/Bank)</v>
      </c>
      <c r="E816" s="147">
        <f>'Input 2 - Inventory'!F761</f>
        <v>0</v>
      </c>
      <c r="F816" s="148" t="str">
        <f>'Input 2 - Inventory'!W761</f>
        <v/>
      </c>
      <c r="G816" s="148">
        <f>'Input 2 - Inventory'!R761</f>
        <v>0</v>
      </c>
      <c r="H816" s="148">
        <f>'Input 2 - Inventory'!AH761</f>
        <v>0</v>
      </c>
      <c r="I816" s="149">
        <f>'Input 2 - Inventory'!L761</f>
        <v>0</v>
      </c>
      <c r="J816" s="150">
        <f>'Input 2 - Inventory'!AB761</f>
        <v>0</v>
      </c>
      <c r="K816" s="147" t="str" cm="1">
        <f t="array" ref="K816">IFERROR(INDEX($C$9:$C$54,MATCH($E816,$A$9:$A$54,0),0),"N/A")</f>
        <v>N/A</v>
      </c>
      <c r="L816" s="151" t="str" cm="1">
        <f t="array" ref="L816">IFERROR(INDEX($D$9:$D$54,MATCH($E816,$A$9:$A$54,0),0),"N/A")</f>
        <v>N/A</v>
      </c>
      <c r="M816" s="152" t="str">
        <f t="shared" si="106"/>
        <v>N/A</v>
      </c>
      <c r="N816" s="153" t="str">
        <f t="shared" si="107"/>
        <v>N/A</v>
      </c>
      <c r="O816" s="147" t="str" cm="1">
        <f t="array" ref="O816">IFERROR(INDEX($E$9:$E$54,MATCH($E816,$A$9:$A$54,0),0),"N/A")</f>
        <v>N/A</v>
      </c>
      <c r="P816" s="151" t="str" cm="1">
        <f t="array" ref="P816">IFERROR(INDEX($F$9:$F$54,MATCH($E816,$A$9:$A$54,0),0),"N/A")</f>
        <v>N/A</v>
      </c>
      <c r="Q816" s="152" t="str">
        <f t="shared" si="108"/>
        <v>N/A</v>
      </c>
      <c r="R816" s="153" t="str">
        <f t="shared" si="109"/>
        <v>N/A</v>
      </c>
      <c r="S816" s="147" t="str" cm="1">
        <f t="array" ref="S816">IFERROR(INDEX($G$9:$G$54,MATCH($E816,$A$9:$A$54,0),0),"N/A")</f>
        <v>N/A</v>
      </c>
      <c r="T816" s="151" t="str" cm="1">
        <f t="array" ref="T816">IFERROR(INDEX($H$9:$H$54,MATCH($E816,$A$9:$A$54,0),0),"N/A")</f>
        <v>N/A</v>
      </c>
      <c r="U816" s="152" t="str">
        <f t="shared" si="102"/>
        <v>N/A</v>
      </c>
      <c r="V816" s="153" t="str">
        <f t="shared" si="103"/>
        <v>N/A</v>
      </c>
      <c r="W816" s="147" t="str" cm="1">
        <f t="array" ref="W816">IFERROR(INDEX($I$9:$I$54,MATCH($E816,$A$9:$A$54,0),0),"N/A")</f>
        <v>N/A</v>
      </c>
      <c r="X816" s="147" t="str" cm="1">
        <f t="array" ref="X816">IFERROR(INDEX($J$9:$J$54,MATCH($E816,$A$9:$A$54,0),0),"N/A")</f>
        <v>N/A</v>
      </c>
      <c r="Y816" s="152" t="str">
        <f t="shared" si="104"/>
        <v>N/A</v>
      </c>
      <c r="Z816" s="153" t="str">
        <f t="shared" si="105"/>
        <v>N/A</v>
      </c>
      <c r="AA816" s="70" t="str">
        <f>IFERROR(VLOOKUP('Input 1 - Schedule 1'!N763,'Input 1 - Schedule 1'!$I$7:$L$1009,4,FALSE),"")</f>
        <v/>
      </c>
      <c r="AB816" s="70"/>
      <c r="AS816" s="84" t="s">
        <v>20</v>
      </c>
    </row>
    <row r="817" spans="1:45" x14ac:dyDescent="0.3">
      <c r="A817" s="93">
        <f t="shared" si="110"/>
        <v>755</v>
      </c>
      <c r="B817" s="145">
        <f>'Input 2 - Inventory'!C762</f>
        <v>0</v>
      </c>
      <c r="C817" s="146">
        <f>'Input 1 - Schedule 1'!G764</f>
        <v>0</v>
      </c>
      <c r="D817" s="146" t="str">
        <f>IF(OR(LEFT(E817,5)= "Asset",LEFT(E817,5)="Other"),"N/A",'Input 1 - Schedule 1'!G764 &amp; " (Ins/Bank)")</f>
        <v>0 (Ins/Bank)</v>
      </c>
      <c r="E817" s="147">
        <f>'Input 2 - Inventory'!F762</f>
        <v>0</v>
      </c>
      <c r="F817" s="148" t="str">
        <f>'Input 2 - Inventory'!W762</f>
        <v/>
      </c>
      <c r="G817" s="148">
        <f>'Input 2 - Inventory'!R762</f>
        <v>0</v>
      </c>
      <c r="H817" s="148">
        <f>'Input 2 - Inventory'!AH762</f>
        <v>0</v>
      </c>
      <c r="I817" s="149">
        <f>'Input 2 - Inventory'!L762</f>
        <v>0</v>
      </c>
      <c r="J817" s="150">
        <f>'Input 2 - Inventory'!AB762</f>
        <v>0</v>
      </c>
      <c r="K817" s="147" t="str" cm="1">
        <f t="array" ref="K817">IFERROR(INDEX($C$9:$C$54,MATCH($E817,$A$9:$A$54,0),0),"N/A")</f>
        <v>N/A</v>
      </c>
      <c r="L817" s="151" t="str" cm="1">
        <f t="array" ref="L817">IFERROR(INDEX($D$9:$D$54,MATCH($E817,$A$9:$A$54,0),0),"N/A")</f>
        <v>N/A</v>
      </c>
      <c r="M817" s="152" t="str">
        <f t="shared" si="106"/>
        <v>N/A</v>
      </c>
      <c r="N817" s="153" t="str">
        <f t="shared" si="107"/>
        <v>N/A</v>
      </c>
      <c r="O817" s="147" t="str" cm="1">
        <f t="array" ref="O817">IFERROR(INDEX($E$9:$E$54,MATCH($E817,$A$9:$A$54,0),0),"N/A")</f>
        <v>N/A</v>
      </c>
      <c r="P817" s="151" t="str" cm="1">
        <f t="array" ref="P817">IFERROR(INDEX($F$9:$F$54,MATCH($E817,$A$9:$A$54,0),0),"N/A")</f>
        <v>N/A</v>
      </c>
      <c r="Q817" s="152" t="str">
        <f t="shared" si="108"/>
        <v>N/A</v>
      </c>
      <c r="R817" s="153" t="str">
        <f t="shared" si="109"/>
        <v>N/A</v>
      </c>
      <c r="S817" s="147" t="str" cm="1">
        <f t="array" ref="S817">IFERROR(INDEX($G$9:$G$54,MATCH($E817,$A$9:$A$54,0),0),"N/A")</f>
        <v>N/A</v>
      </c>
      <c r="T817" s="151" t="str" cm="1">
        <f t="array" ref="T817">IFERROR(INDEX($H$9:$H$54,MATCH($E817,$A$9:$A$54,0),0),"N/A")</f>
        <v>N/A</v>
      </c>
      <c r="U817" s="152" t="str">
        <f t="shared" si="102"/>
        <v>N/A</v>
      </c>
      <c r="V817" s="153" t="str">
        <f t="shared" si="103"/>
        <v>N/A</v>
      </c>
      <c r="W817" s="147" t="str" cm="1">
        <f t="array" ref="W817">IFERROR(INDEX($I$9:$I$54,MATCH($E817,$A$9:$A$54,0),0),"N/A")</f>
        <v>N/A</v>
      </c>
      <c r="X817" s="147" t="str" cm="1">
        <f t="array" ref="X817">IFERROR(INDEX($J$9:$J$54,MATCH($E817,$A$9:$A$54,0),0),"N/A")</f>
        <v>N/A</v>
      </c>
      <c r="Y817" s="152" t="str">
        <f t="shared" si="104"/>
        <v>N/A</v>
      </c>
      <c r="Z817" s="153" t="str">
        <f t="shared" si="105"/>
        <v>N/A</v>
      </c>
      <c r="AA817" s="70" t="str">
        <f>IFERROR(VLOOKUP('Input 1 - Schedule 1'!N764,'Input 1 - Schedule 1'!$I$7:$L$1009,4,FALSE),"")</f>
        <v/>
      </c>
      <c r="AB817" s="70"/>
      <c r="AS817" s="84" t="s">
        <v>20</v>
      </c>
    </row>
    <row r="818" spans="1:45" x14ac:dyDescent="0.3">
      <c r="A818" s="93">
        <f t="shared" si="110"/>
        <v>756</v>
      </c>
      <c r="B818" s="145">
        <f>'Input 2 - Inventory'!C763</f>
        <v>0</v>
      </c>
      <c r="C818" s="146">
        <f>'Input 1 - Schedule 1'!G765</f>
        <v>0</v>
      </c>
      <c r="D818" s="146" t="str">
        <f>IF(OR(LEFT(E818,5)= "Asset",LEFT(E818,5)="Other"),"N/A",'Input 1 - Schedule 1'!G765 &amp; " (Ins/Bank)")</f>
        <v>0 (Ins/Bank)</v>
      </c>
      <c r="E818" s="147">
        <f>'Input 2 - Inventory'!F763</f>
        <v>0</v>
      </c>
      <c r="F818" s="148" t="str">
        <f>'Input 2 - Inventory'!W763</f>
        <v/>
      </c>
      <c r="G818" s="148">
        <f>'Input 2 - Inventory'!R763</f>
        <v>0</v>
      </c>
      <c r="H818" s="148">
        <f>'Input 2 - Inventory'!AH763</f>
        <v>0</v>
      </c>
      <c r="I818" s="149">
        <f>'Input 2 - Inventory'!L763</f>
        <v>0</v>
      </c>
      <c r="J818" s="150">
        <f>'Input 2 - Inventory'!AB763</f>
        <v>0</v>
      </c>
      <c r="K818" s="147" t="str" cm="1">
        <f t="array" ref="K818">IFERROR(INDEX($C$9:$C$54,MATCH($E818,$A$9:$A$54,0),0),"N/A")</f>
        <v>N/A</v>
      </c>
      <c r="L818" s="151" t="str" cm="1">
        <f t="array" ref="L818">IFERROR(INDEX($D$9:$D$54,MATCH($E818,$A$9:$A$54,0),0),"N/A")</f>
        <v>N/A</v>
      </c>
      <c r="M818" s="152" t="str">
        <f t="shared" si="106"/>
        <v>N/A</v>
      </c>
      <c r="N818" s="153" t="str">
        <f t="shared" si="107"/>
        <v>N/A</v>
      </c>
      <c r="O818" s="147" t="str" cm="1">
        <f t="array" ref="O818">IFERROR(INDEX($E$9:$E$54,MATCH($E818,$A$9:$A$54,0),0),"N/A")</f>
        <v>N/A</v>
      </c>
      <c r="P818" s="151" t="str" cm="1">
        <f t="array" ref="P818">IFERROR(INDEX($F$9:$F$54,MATCH($E818,$A$9:$A$54,0),0),"N/A")</f>
        <v>N/A</v>
      </c>
      <c r="Q818" s="152" t="str">
        <f t="shared" si="108"/>
        <v>N/A</v>
      </c>
      <c r="R818" s="153" t="str">
        <f t="shared" si="109"/>
        <v>N/A</v>
      </c>
      <c r="S818" s="147" t="str" cm="1">
        <f t="array" ref="S818">IFERROR(INDEX($G$9:$G$54,MATCH($E818,$A$9:$A$54,0),0),"N/A")</f>
        <v>N/A</v>
      </c>
      <c r="T818" s="151" t="str" cm="1">
        <f t="array" ref="T818">IFERROR(INDEX($H$9:$H$54,MATCH($E818,$A$9:$A$54,0),0),"N/A")</f>
        <v>N/A</v>
      </c>
      <c r="U818" s="152" t="str">
        <f t="shared" si="102"/>
        <v>N/A</v>
      </c>
      <c r="V818" s="153" t="str">
        <f t="shared" si="103"/>
        <v>N/A</v>
      </c>
      <c r="W818" s="147" t="str" cm="1">
        <f t="array" ref="W818">IFERROR(INDEX($I$9:$I$54,MATCH($E818,$A$9:$A$54,0),0),"N/A")</f>
        <v>N/A</v>
      </c>
      <c r="X818" s="147" t="str" cm="1">
        <f t="array" ref="X818">IFERROR(INDEX($J$9:$J$54,MATCH($E818,$A$9:$A$54,0),0),"N/A")</f>
        <v>N/A</v>
      </c>
      <c r="Y818" s="152" t="str">
        <f t="shared" si="104"/>
        <v>N/A</v>
      </c>
      <c r="Z818" s="153" t="str">
        <f t="shared" si="105"/>
        <v>N/A</v>
      </c>
      <c r="AA818" s="70" t="str">
        <f>IFERROR(VLOOKUP('Input 1 - Schedule 1'!N765,'Input 1 - Schedule 1'!$I$7:$L$1009,4,FALSE),"")</f>
        <v/>
      </c>
      <c r="AB818" s="70"/>
      <c r="AS818" s="84" t="s">
        <v>20</v>
      </c>
    </row>
    <row r="819" spans="1:45" x14ac:dyDescent="0.3">
      <c r="A819" s="93">
        <f t="shared" si="110"/>
        <v>757</v>
      </c>
      <c r="B819" s="145">
        <f>'Input 2 - Inventory'!C764</f>
        <v>0</v>
      </c>
      <c r="C819" s="146">
        <f>'Input 1 - Schedule 1'!G766</f>
        <v>0</v>
      </c>
      <c r="D819" s="146" t="str">
        <f>IF(OR(LEFT(E819,5)= "Asset",LEFT(E819,5)="Other"),"N/A",'Input 1 - Schedule 1'!G766 &amp; " (Ins/Bank)")</f>
        <v>0 (Ins/Bank)</v>
      </c>
      <c r="E819" s="147">
        <f>'Input 2 - Inventory'!F764</f>
        <v>0</v>
      </c>
      <c r="F819" s="148" t="str">
        <f>'Input 2 - Inventory'!W764</f>
        <v/>
      </c>
      <c r="G819" s="148">
        <f>'Input 2 - Inventory'!R764</f>
        <v>0</v>
      </c>
      <c r="H819" s="148">
        <f>'Input 2 - Inventory'!AH764</f>
        <v>0</v>
      </c>
      <c r="I819" s="149">
        <f>'Input 2 - Inventory'!L764</f>
        <v>0</v>
      </c>
      <c r="J819" s="150">
        <f>'Input 2 - Inventory'!AB764</f>
        <v>0</v>
      </c>
      <c r="K819" s="147" t="str" cm="1">
        <f t="array" ref="K819">IFERROR(INDEX($C$9:$C$54,MATCH($E819,$A$9:$A$54,0),0),"N/A")</f>
        <v>N/A</v>
      </c>
      <c r="L819" s="151" t="str" cm="1">
        <f t="array" ref="L819">IFERROR(INDEX($D$9:$D$54,MATCH($E819,$A$9:$A$54,0),0),"N/A")</f>
        <v>N/A</v>
      </c>
      <c r="M819" s="152" t="str">
        <f t="shared" si="106"/>
        <v>N/A</v>
      </c>
      <c r="N819" s="153" t="str">
        <f t="shared" si="107"/>
        <v>N/A</v>
      </c>
      <c r="O819" s="147" t="str" cm="1">
        <f t="array" ref="O819">IFERROR(INDEX($E$9:$E$54,MATCH($E819,$A$9:$A$54,0),0),"N/A")</f>
        <v>N/A</v>
      </c>
      <c r="P819" s="151" t="str" cm="1">
        <f t="array" ref="P819">IFERROR(INDEX($F$9:$F$54,MATCH($E819,$A$9:$A$54,0),0),"N/A")</f>
        <v>N/A</v>
      </c>
      <c r="Q819" s="152" t="str">
        <f t="shared" si="108"/>
        <v>N/A</v>
      </c>
      <c r="R819" s="153" t="str">
        <f t="shared" si="109"/>
        <v>N/A</v>
      </c>
      <c r="S819" s="147" t="str" cm="1">
        <f t="array" ref="S819">IFERROR(INDEX($G$9:$G$54,MATCH($E819,$A$9:$A$54,0),0),"N/A")</f>
        <v>N/A</v>
      </c>
      <c r="T819" s="151" t="str" cm="1">
        <f t="array" ref="T819">IFERROR(INDEX($H$9:$H$54,MATCH($E819,$A$9:$A$54,0),0),"N/A")</f>
        <v>N/A</v>
      </c>
      <c r="U819" s="152" t="str">
        <f t="shared" si="102"/>
        <v>N/A</v>
      </c>
      <c r="V819" s="153" t="str">
        <f t="shared" si="103"/>
        <v>N/A</v>
      </c>
      <c r="W819" s="147" t="str" cm="1">
        <f t="array" ref="W819">IFERROR(INDEX($I$9:$I$54,MATCH($E819,$A$9:$A$54,0),0),"N/A")</f>
        <v>N/A</v>
      </c>
      <c r="X819" s="147" t="str" cm="1">
        <f t="array" ref="X819">IFERROR(INDEX($J$9:$J$54,MATCH($E819,$A$9:$A$54,0),0),"N/A")</f>
        <v>N/A</v>
      </c>
      <c r="Y819" s="152" t="str">
        <f t="shared" si="104"/>
        <v>N/A</v>
      </c>
      <c r="Z819" s="153" t="str">
        <f t="shared" si="105"/>
        <v>N/A</v>
      </c>
      <c r="AA819" s="70" t="str">
        <f>IFERROR(VLOOKUP('Input 1 - Schedule 1'!N766,'Input 1 - Schedule 1'!$I$7:$L$1009,4,FALSE),"")</f>
        <v/>
      </c>
      <c r="AB819" s="70"/>
      <c r="AS819" s="84" t="s">
        <v>20</v>
      </c>
    </row>
    <row r="820" spans="1:45" x14ac:dyDescent="0.3">
      <c r="A820" s="93">
        <f t="shared" si="110"/>
        <v>758</v>
      </c>
      <c r="B820" s="145">
        <f>'Input 2 - Inventory'!C765</f>
        <v>0</v>
      </c>
      <c r="C820" s="146">
        <f>'Input 1 - Schedule 1'!G767</f>
        <v>0</v>
      </c>
      <c r="D820" s="146" t="str">
        <f>IF(OR(LEFT(E820,5)= "Asset",LEFT(E820,5)="Other"),"N/A",'Input 1 - Schedule 1'!G767 &amp; " (Ins/Bank)")</f>
        <v>0 (Ins/Bank)</v>
      </c>
      <c r="E820" s="147">
        <f>'Input 2 - Inventory'!F765</f>
        <v>0</v>
      </c>
      <c r="F820" s="148" t="str">
        <f>'Input 2 - Inventory'!W765</f>
        <v/>
      </c>
      <c r="G820" s="148">
        <f>'Input 2 - Inventory'!R765</f>
        <v>0</v>
      </c>
      <c r="H820" s="148">
        <f>'Input 2 - Inventory'!AH765</f>
        <v>0</v>
      </c>
      <c r="I820" s="149">
        <f>'Input 2 - Inventory'!L765</f>
        <v>0</v>
      </c>
      <c r="J820" s="150">
        <f>'Input 2 - Inventory'!AB765</f>
        <v>0</v>
      </c>
      <c r="K820" s="147" t="str" cm="1">
        <f t="array" ref="K820">IFERROR(INDEX($C$9:$C$54,MATCH($E820,$A$9:$A$54,0),0),"N/A")</f>
        <v>N/A</v>
      </c>
      <c r="L820" s="151" t="str" cm="1">
        <f t="array" ref="L820">IFERROR(INDEX($D$9:$D$54,MATCH($E820,$A$9:$A$54,0),0),"N/A")</f>
        <v>N/A</v>
      </c>
      <c r="M820" s="152" t="str">
        <f t="shared" si="106"/>
        <v>N/A</v>
      </c>
      <c r="N820" s="153" t="str">
        <f t="shared" si="107"/>
        <v>N/A</v>
      </c>
      <c r="O820" s="147" t="str" cm="1">
        <f t="array" ref="O820">IFERROR(INDEX($E$9:$E$54,MATCH($E820,$A$9:$A$54,0),0),"N/A")</f>
        <v>N/A</v>
      </c>
      <c r="P820" s="151" t="str" cm="1">
        <f t="array" ref="P820">IFERROR(INDEX($F$9:$F$54,MATCH($E820,$A$9:$A$54,0),0),"N/A")</f>
        <v>N/A</v>
      </c>
      <c r="Q820" s="152" t="str">
        <f t="shared" si="108"/>
        <v>N/A</v>
      </c>
      <c r="R820" s="153" t="str">
        <f t="shared" si="109"/>
        <v>N/A</v>
      </c>
      <c r="S820" s="147" t="str" cm="1">
        <f t="array" ref="S820">IFERROR(INDEX($G$9:$G$54,MATCH($E820,$A$9:$A$54,0),0),"N/A")</f>
        <v>N/A</v>
      </c>
      <c r="T820" s="151" t="str" cm="1">
        <f t="array" ref="T820">IFERROR(INDEX($H$9:$H$54,MATCH($E820,$A$9:$A$54,0),0),"N/A")</f>
        <v>N/A</v>
      </c>
      <c r="U820" s="152" t="str">
        <f t="shared" si="102"/>
        <v>N/A</v>
      </c>
      <c r="V820" s="153" t="str">
        <f t="shared" si="103"/>
        <v>N/A</v>
      </c>
      <c r="W820" s="147" t="str" cm="1">
        <f t="array" ref="W820">IFERROR(INDEX($I$9:$I$54,MATCH($E820,$A$9:$A$54,0),0),"N/A")</f>
        <v>N/A</v>
      </c>
      <c r="X820" s="147" t="str" cm="1">
        <f t="array" ref="X820">IFERROR(INDEX($J$9:$J$54,MATCH($E820,$A$9:$A$54,0),0),"N/A")</f>
        <v>N/A</v>
      </c>
      <c r="Y820" s="152" t="str">
        <f t="shared" si="104"/>
        <v>N/A</v>
      </c>
      <c r="Z820" s="153" t="str">
        <f t="shared" si="105"/>
        <v>N/A</v>
      </c>
      <c r="AA820" s="70" t="str">
        <f>IFERROR(VLOOKUP('Input 1 - Schedule 1'!N767,'Input 1 - Schedule 1'!$I$7:$L$1009,4,FALSE),"")</f>
        <v/>
      </c>
      <c r="AB820" s="70"/>
      <c r="AS820" s="84" t="s">
        <v>20</v>
      </c>
    </row>
    <row r="821" spans="1:45" x14ac:dyDescent="0.3">
      <c r="A821" s="93">
        <f t="shared" si="110"/>
        <v>759</v>
      </c>
      <c r="B821" s="145">
        <f>'Input 2 - Inventory'!C766</f>
        <v>0</v>
      </c>
      <c r="C821" s="146">
        <f>'Input 1 - Schedule 1'!G768</f>
        <v>0</v>
      </c>
      <c r="D821" s="146" t="str">
        <f>IF(OR(LEFT(E821,5)= "Asset",LEFT(E821,5)="Other"),"N/A",'Input 1 - Schedule 1'!G768 &amp; " (Ins/Bank)")</f>
        <v>0 (Ins/Bank)</v>
      </c>
      <c r="E821" s="147">
        <f>'Input 2 - Inventory'!F766</f>
        <v>0</v>
      </c>
      <c r="F821" s="148" t="str">
        <f>'Input 2 - Inventory'!W766</f>
        <v/>
      </c>
      <c r="G821" s="148">
        <f>'Input 2 - Inventory'!R766</f>
        <v>0</v>
      </c>
      <c r="H821" s="148">
        <f>'Input 2 - Inventory'!AH766</f>
        <v>0</v>
      </c>
      <c r="I821" s="149">
        <f>'Input 2 - Inventory'!L766</f>
        <v>0</v>
      </c>
      <c r="J821" s="150">
        <f>'Input 2 - Inventory'!AB766</f>
        <v>0</v>
      </c>
      <c r="K821" s="147" t="str" cm="1">
        <f t="array" ref="K821">IFERROR(INDEX($C$9:$C$54,MATCH($E821,$A$9:$A$54,0),0),"N/A")</f>
        <v>N/A</v>
      </c>
      <c r="L821" s="151" t="str" cm="1">
        <f t="array" ref="L821">IFERROR(INDEX($D$9:$D$54,MATCH($E821,$A$9:$A$54,0),0),"N/A")</f>
        <v>N/A</v>
      </c>
      <c r="M821" s="152" t="str">
        <f t="shared" si="106"/>
        <v>N/A</v>
      </c>
      <c r="N821" s="153" t="str">
        <f t="shared" si="107"/>
        <v>N/A</v>
      </c>
      <c r="O821" s="147" t="str" cm="1">
        <f t="array" ref="O821">IFERROR(INDEX($E$9:$E$54,MATCH($E821,$A$9:$A$54,0),0),"N/A")</f>
        <v>N/A</v>
      </c>
      <c r="P821" s="151" t="str" cm="1">
        <f t="array" ref="P821">IFERROR(INDEX($F$9:$F$54,MATCH($E821,$A$9:$A$54,0),0),"N/A")</f>
        <v>N/A</v>
      </c>
      <c r="Q821" s="152" t="str">
        <f t="shared" si="108"/>
        <v>N/A</v>
      </c>
      <c r="R821" s="153" t="str">
        <f t="shared" si="109"/>
        <v>N/A</v>
      </c>
      <c r="S821" s="147" t="str" cm="1">
        <f t="array" ref="S821">IFERROR(INDEX($G$9:$G$54,MATCH($E821,$A$9:$A$54,0),0),"N/A")</f>
        <v>N/A</v>
      </c>
      <c r="T821" s="151" t="str" cm="1">
        <f t="array" ref="T821">IFERROR(INDEX($H$9:$H$54,MATCH($E821,$A$9:$A$54,0),0),"N/A")</f>
        <v>N/A</v>
      </c>
      <c r="U821" s="152" t="str">
        <f t="shared" si="102"/>
        <v>N/A</v>
      </c>
      <c r="V821" s="153" t="str">
        <f t="shared" si="103"/>
        <v>N/A</v>
      </c>
      <c r="W821" s="147" t="str" cm="1">
        <f t="array" ref="W821">IFERROR(INDEX($I$9:$I$54,MATCH($E821,$A$9:$A$54,0),0),"N/A")</f>
        <v>N/A</v>
      </c>
      <c r="X821" s="147" t="str" cm="1">
        <f t="array" ref="X821">IFERROR(INDEX($J$9:$J$54,MATCH($E821,$A$9:$A$54,0),0),"N/A")</f>
        <v>N/A</v>
      </c>
      <c r="Y821" s="152" t="str">
        <f t="shared" si="104"/>
        <v>N/A</v>
      </c>
      <c r="Z821" s="153" t="str">
        <f t="shared" si="105"/>
        <v>N/A</v>
      </c>
      <c r="AA821" s="70" t="str">
        <f>IFERROR(VLOOKUP('Input 1 - Schedule 1'!N768,'Input 1 - Schedule 1'!$I$7:$L$1009,4,FALSE),"")</f>
        <v/>
      </c>
      <c r="AB821" s="70"/>
      <c r="AS821" s="84" t="s">
        <v>20</v>
      </c>
    </row>
    <row r="822" spans="1:45" x14ac:dyDescent="0.3">
      <c r="A822" s="93">
        <f t="shared" si="110"/>
        <v>760</v>
      </c>
      <c r="B822" s="145">
        <f>'Input 2 - Inventory'!C767</f>
        <v>0</v>
      </c>
      <c r="C822" s="146">
        <f>'Input 1 - Schedule 1'!G769</f>
        <v>0</v>
      </c>
      <c r="D822" s="146" t="str">
        <f>IF(OR(LEFT(E822,5)= "Asset",LEFT(E822,5)="Other"),"N/A",'Input 1 - Schedule 1'!G769 &amp; " (Ins/Bank)")</f>
        <v>0 (Ins/Bank)</v>
      </c>
      <c r="E822" s="147">
        <f>'Input 2 - Inventory'!F767</f>
        <v>0</v>
      </c>
      <c r="F822" s="148" t="str">
        <f>'Input 2 - Inventory'!W767</f>
        <v/>
      </c>
      <c r="G822" s="148">
        <f>'Input 2 - Inventory'!R767</f>
        <v>0</v>
      </c>
      <c r="H822" s="148">
        <f>'Input 2 - Inventory'!AH767</f>
        <v>0</v>
      </c>
      <c r="I822" s="149">
        <f>'Input 2 - Inventory'!L767</f>
        <v>0</v>
      </c>
      <c r="J822" s="150">
        <f>'Input 2 - Inventory'!AB767</f>
        <v>0</v>
      </c>
      <c r="K822" s="147" t="str" cm="1">
        <f t="array" ref="K822">IFERROR(INDEX($C$9:$C$54,MATCH($E822,$A$9:$A$54,0),0),"N/A")</f>
        <v>N/A</v>
      </c>
      <c r="L822" s="151" t="str" cm="1">
        <f t="array" ref="L822">IFERROR(INDEX($D$9:$D$54,MATCH($E822,$A$9:$A$54,0),0),"N/A")</f>
        <v>N/A</v>
      </c>
      <c r="M822" s="152" t="str">
        <f t="shared" si="106"/>
        <v>N/A</v>
      </c>
      <c r="N822" s="153" t="str">
        <f t="shared" si="107"/>
        <v>N/A</v>
      </c>
      <c r="O822" s="147" t="str" cm="1">
        <f t="array" ref="O822">IFERROR(INDEX($E$9:$E$54,MATCH($E822,$A$9:$A$54,0),0),"N/A")</f>
        <v>N/A</v>
      </c>
      <c r="P822" s="151" t="str" cm="1">
        <f t="array" ref="P822">IFERROR(INDEX($F$9:$F$54,MATCH($E822,$A$9:$A$54,0),0),"N/A")</f>
        <v>N/A</v>
      </c>
      <c r="Q822" s="152" t="str">
        <f t="shared" si="108"/>
        <v>N/A</v>
      </c>
      <c r="R822" s="153" t="str">
        <f t="shared" si="109"/>
        <v>N/A</v>
      </c>
      <c r="S822" s="147" t="str" cm="1">
        <f t="array" ref="S822">IFERROR(INDEX($G$9:$G$54,MATCH($E822,$A$9:$A$54,0),0),"N/A")</f>
        <v>N/A</v>
      </c>
      <c r="T822" s="151" t="str" cm="1">
        <f t="array" ref="T822">IFERROR(INDEX($H$9:$H$54,MATCH($E822,$A$9:$A$54,0),0),"N/A")</f>
        <v>N/A</v>
      </c>
      <c r="U822" s="152" t="str">
        <f t="shared" si="102"/>
        <v>N/A</v>
      </c>
      <c r="V822" s="153" t="str">
        <f t="shared" si="103"/>
        <v>N/A</v>
      </c>
      <c r="W822" s="147" t="str" cm="1">
        <f t="array" ref="W822">IFERROR(INDEX($I$9:$I$54,MATCH($E822,$A$9:$A$54,0),0),"N/A")</f>
        <v>N/A</v>
      </c>
      <c r="X822" s="147" t="str" cm="1">
        <f t="array" ref="X822">IFERROR(INDEX($J$9:$J$54,MATCH($E822,$A$9:$A$54,0),0),"N/A")</f>
        <v>N/A</v>
      </c>
      <c r="Y822" s="152" t="str">
        <f t="shared" si="104"/>
        <v>N/A</v>
      </c>
      <c r="Z822" s="153" t="str">
        <f t="shared" si="105"/>
        <v>N/A</v>
      </c>
      <c r="AA822" s="70" t="str">
        <f>IFERROR(VLOOKUP('Input 1 - Schedule 1'!N769,'Input 1 - Schedule 1'!$I$7:$L$1009,4,FALSE),"")</f>
        <v/>
      </c>
      <c r="AB822" s="70"/>
      <c r="AS822" s="84" t="s">
        <v>20</v>
      </c>
    </row>
    <row r="823" spans="1:45" x14ac:dyDescent="0.3">
      <c r="A823" s="93">
        <f t="shared" si="110"/>
        <v>761</v>
      </c>
      <c r="B823" s="145">
        <f>'Input 2 - Inventory'!C768</f>
        <v>0</v>
      </c>
      <c r="C823" s="146">
        <f>'Input 1 - Schedule 1'!G770</f>
        <v>0</v>
      </c>
      <c r="D823" s="146" t="str">
        <f>IF(OR(LEFT(E823,5)= "Asset",LEFT(E823,5)="Other"),"N/A",'Input 1 - Schedule 1'!G770 &amp; " (Ins/Bank)")</f>
        <v>0 (Ins/Bank)</v>
      </c>
      <c r="E823" s="147">
        <f>'Input 2 - Inventory'!F768</f>
        <v>0</v>
      </c>
      <c r="F823" s="148" t="str">
        <f>'Input 2 - Inventory'!W768</f>
        <v/>
      </c>
      <c r="G823" s="148">
        <f>'Input 2 - Inventory'!R768</f>
        <v>0</v>
      </c>
      <c r="H823" s="148">
        <f>'Input 2 - Inventory'!AH768</f>
        <v>0</v>
      </c>
      <c r="I823" s="149">
        <f>'Input 2 - Inventory'!L768</f>
        <v>0</v>
      </c>
      <c r="J823" s="150">
        <f>'Input 2 - Inventory'!AB768</f>
        <v>0</v>
      </c>
      <c r="K823" s="147" t="str" cm="1">
        <f t="array" ref="K823">IFERROR(INDEX($C$9:$C$54,MATCH($E823,$A$9:$A$54,0),0),"N/A")</f>
        <v>N/A</v>
      </c>
      <c r="L823" s="151" t="str" cm="1">
        <f t="array" ref="L823">IFERROR(INDEX($D$9:$D$54,MATCH($E823,$A$9:$A$54,0),0),"N/A")</f>
        <v>N/A</v>
      </c>
      <c r="M823" s="152" t="str">
        <f t="shared" si="106"/>
        <v>N/A</v>
      </c>
      <c r="N823" s="153" t="str">
        <f t="shared" si="107"/>
        <v>N/A</v>
      </c>
      <c r="O823" s="147" t="str" cm="1">
        <f t="array" ref="O823">IFERROR(INDEX($E$9:$E$54,MATCH($E823,$A$9:$A$54,0),0),"N/A")</f>
        <v>N/A</v>
      </c>
      <c r="P823" s="151" t="str" cm="1">
        <f t="array" ref="P823">IFERROR(INDEX($F$9:$F$54,MATCH($E823,$A$9:$A$54,0),0),"N/A")</f>
        <v>N/A</v>
      </c>
      <c r="Q823" s="152" t="str">
        <f t="shared" si="108"/>
        <v>N/A</v>
      </c>
      <c r="R823" s="153" t="str">
        <f t="shared" si="109"/>
        <v>N/A</v>
      </c>
      <c r="S823" s="147" t="str" cm="1">
        <f t="array" ref="S823">IFERROR(INDEX($G$9:$G$54,MATCH($E823,$A$9:$A$54,0),0),"N/A")</f>
        <v>N/A</v>
      </c>
      <c r="T823" s="151" t="str" cm="1">
        <f t="array" ref="T823">IFERROR(INDEX($H$9:$H$54,MATCH($E823,$A$9:$A$54,0),0),"N/A")</f>
        <v>N/A</v>
      </c>
      <c r="U823" s="152" t="str">
        <f t="shared" si="102"/>
        <v>N/A</v>
      </c>
      <c r="V823" s="153" t="str">
        <f t="shared" si="103"/>
        <v>N/A</v>
      </c>
      <c r="W823" s="147" t="str" cm="1">
        <f t="array" ref="W823">IFERROR(INDEX($I$9:$I$54,MATCH($E823,$A$9:$A$54,0),0),"N/A")</f>
        <v>N/A</v>
      </c>
      <c r="X823" s="147" t="str" cm="1">
        <f t="array" ref="X823">IFERROR(INDEX($J$9:$J$54,MATCH($E823,$A$9:$A$54,0),0),"N/A")</f>
        <v>N/A</v>
      </c>
      <c r="Y823" s="152" t="str">
        <f t="shared" si="104"/>
        <v>N/A</v>
      </c>
      <c r="Z823" s="153" t="str">
        <f t="shared" si="105"/>
        <v>N/A</v>
      </c>
      <c r="AA823" s="70" t="str">
        <f>IFERROR(VLOOKUP('Input 1 - Schedule 1'!N770,'Input 1 - Schedule 1'!$I$7:$L$1009,4,FALSE),"")</f>
        <v/>
      </c>
      <c r="AB823" s="70"/>
      <c r="AS823" s="84" t="s">
        <v>20</v>
      </c>
    </row>
    <row r="824" spans="1:45" x14ac:dyDescent="0.3">
      <c r="A824" s="93">
        <f t="shared" si="110"/>
        <v>762</v>
      </c>
      <c r="B824" s="145">
        <f>'Input 2 - Inventory'!C769</f>
        <v>0</v>
      </c>
      <c r="C824" s="146">
        <f>'Input 1 - Schedule 1'!G771</f>
        <v>0</v>
      </c>
      <c r="D824" s="146" t="str">
        <f>IF(OR(LEFT(E824,5)= "Asset",LEFT(E824,5)="Other"),"N/A",'Input 1 - Schedule 1'!G771 &amp; " (Ins/Bank)")</f>
        <v>0 (Ins/Bank)</v>
      </c>
      <c r="E824" s="147">
        <f>'Input 2 - Inventory'!F769</f>
        <v>0</v>
      </c>
      <c r="F824" s="148" t="str">
        <f>'Input 2 - Inventory'!W769</f>
        <v/>
      </c>
      <c r="G824" s="148">
        <f>'Input 2 - Inventory'!R769</f>
        <v>0</v>
      </c>
      <c r="H824" s="148">
        <f>'Input 2 - Inventory'!AH769</f>
        <v>0</v>
      </c>
      <c r="I824" s="149">
        <f>'Input 2 - Inventory'!L769</f>
        <v>0</v>
      </c>
      <c r="J824" s="150">
        <f>'Input 2 - Inventory'!AB769</f>
        <v>0</v>
      </c>
      <c r="K824" s="147" t="str" cm="1">
        <f t="array" ref="K824">IFERROR(INDEX($C$9:$C$54,MATCH($E824,$A$9:$A$54,0),0),"N/A")</f>
        <v>N/A</v>
      </c>
      <c r="L824" s="151" t="str" cm="1">
        <f t="array" ref="L824">IFERROR(INDEX($D$9:$D$54,MATCH($E824,$A$9:$A$54,0),0),"N/A")</f>
        <v>N/A</v>
      </c>
      <c r="M824" s="152" t="str">
        <f t="shared" si="106"/>
        <v>N/A</v>
      </c>
      <c r="N824" s="153" t="str">
        <f t="shared" si="107"/>
        <v>N/A</v>
      </c>
      <c r="O824" s="147" t="str" cm="1">
        <f t="array" ref="O824">IFERROR(INDEX($E$9:$E$54,MATCH($E824,$A$9:$A$54,0),0),"N/A")</f>
        <v>N/A</v>
      </c>
      <c r="P824" s="151" t="str" cm="1">
        <f t="array" ref="P824">IFERROR(INDEX($F$9:$F$54,MATCH($E824,$A$9:$A$54,0),0),"N/A")</f>
        <v>N/A</v>
      </c>
      <c r="Q824" s="152" t="str">
        <f t="shared" si="108"/>
        <v>N/A</v>
      </c>
      <c r="R824" s="153" t="str">
        <f t="shared" si="109"/>
        <v>N/A</v>
      </c>
      <c r="S824" s="147" t="str" cm="1">
        <f t="array" ref="S824">IFERROR(INDEX($G$9:$G$54,MATCH($E824,$A$9:$A$54,0),0),"N/A")</f>
        <v>N/A</v>
      </c>
      <c r="T824" s="151" t="str" cm="1">
        <f t="array" ref="T824">IFERROR(INDEX($H$9:$H$54,MATCH($E824,$A$9:$A$54,0),0),"N/A")</f>
        <v>N/A</v>
      </c>
      <c r="U824" s="152" t="str">
        <f t="shared" si="102"/>
        <v>N/A</v>
      </c>
      <c r="V824" s="153" t="str">
        <f t="shared" si="103"/>
        <v>N/A</v>
      </c>
      <c r="W824" s="147" t="str" cm="1">
        <f t="array" ref="W824">IFERROR(INDEX($I$9:$I$54,MATCH($E824,$A$9:$A$54,0),0),"N/A")</f>
        <v>N/A</v>
      </c>
      <c r="X824" s="147" t="str" cm="1">
        <f t="array" ref="X824">IFERROR(INDEX($J$9:$J$54,MATCH($E824,$A$9:$A$54,0),0),"N/A")</f>
        <v>N/A</v>
      </c>
      <c r="Y824" s="152" t="str">
        <f t="shared" si="104"/>
        <v>N/A</v>
      </c>
      <c r="Z824" s="153" t="str">
        <f t="shared" si="105"/>
        <v>N/A</v>
      </c>
      <c r="AA824" s="70" t="str">
        <f>IFERROR(VLOOKUP('Input 1 - Schedule 1'!N771,'Input 1 - Schedule 1'!$I$7:$L$1009,4,FALSE),"")</f>
        <v/>
      </c>
      <c r="AB824" s="70"/>
      <c r="AS824" s="84" t="s">
        <v>20</v>
      </c>
    </row>
    <row r="825" spans="1:45" x14ac:dyDescent="0.3">
      <c r="A825" s="93">
        <f t="shared" si="110"/>
        <v>763</v>
      </c>
      <c r="B825" s="145">
        <f>'Input 2 - Inventory'!C770</f>
        <v>0</v>
      </c>
      <c r="C825" s="146">
        <f>'Input 1 - Schedule 1'!G772</f>
        <v>0</v>
      </c>
      <c r="D825" s="146" t="str">
        <f>IF(OR(LEFT(E825,5)= "Asset",LEFT(E825,5)="Other"),"N/A",'Input 1 - Schedule 1'!G772 &amp; " (Ins/Bank)")</f>
        <v>0 (Ins/Bank)</v>
      </c>
      <c r="E825" s="147">
        <f>'Input 2 - Inventory'!F770</f>
        <v>0</v>
      </c>
      <c r="F825" s="148" t="str">
        <f>'Input 2 - Inventory'!W770</f>
        <v/>
      </c>
      <c r="G825" s="148">
        <f>'Input 2 - Inventory'!R770</f>
        <v>0</v>
      </c>
      <c r="H825" s="148">
        <f>'Input 2 - Inventory'!AH770</f>
        <v>0</v>
      </c>
      <c r="I825" s="149">
        <f>'Input 2 - Inventory'!L770</f>
        <v>0</v>
      </c>
      <c r="J825" s="150">
        <f>'Input 2 - Inventory'!AB770</f>
        <v>0</v>
      </c>
      <c r="K825" s="147" t="str" cm="1">
        <f t="array" ref="K825">IFERROR(INDEX($C$9:$C$54,MATCH($E825,$A$9:$A$54,0),0),"N/A")</f>
        <v>N/A</v>
      </c>
      <c r="L825" s="151" t="str" cm="1">
        <f t="array" ref="L825">IFERROR(INDEX($D$9:$D$54,MATCH($E825,$A$9:$A$54,0),0),"N/A")</f>
        <v>N/A</v>
      </c>
      <c r="M825" s="152" t="str">
        <f t="shared" si="106"/>
        <v>N/A</v>
      </c>
      <c r="N825" s="153" t="str">
        <f t="shared" si="107"/>
        <v>N/A</v>
      </c>
      <c r="O825" s="147" t="str" cm="1">
        <f t="array" ref="O825">IFERROR(INDEX($E$9:$E$54,MATCH($E825,$A$9:$A$54,0),0),"N/A")</f>
        <v>N/A</v>
      </c>
      <c r="P825" s="151" t="str" cm="1">
        <f t="array" ref="P825">IFERROR(INDEX($F$9:$F$54,MATCH($E825,$A$9:$A$54,0),0),"N/A")</f>
        <v>N/A</v>
      </c>
      <c r="Q825" s="152" t="str">
        <f t="shared" si="108"/>
        <v>N/A</v>
      </c>
      <c r="R825" s="153" t="str">
        <f t="shared" si="109"/>
        <v>N/A</v>
      </c>
      <c r="S825" s="147" t="str" cm="1">
        <f t="array" ref="S825">IFERROR(INDEX($G$9:$G$54,MATCH($E825,$A$9:$A$54,0),0),"N/A")</f>
        <v>N/A</v>
      </c>
      <c r="T825" s="151" t="str" cm="1">
        <f t="array" ref="T825">IFERROR(INDEX($H$9:$H$54,MATCH($E825,$A$9:$A$54,0),0),"N/A")</f>
        <v>N/A</v>
      </c>
      <c r="U825" s="152" t="str">
        <f t="shared" si="102"/>
        <v>N/A</v>
      </c>
      <c r="V825" s="153" t="str">
        <f t="shared" si="103"/>
        <v>N/A</v>
      </c>
      <c r="W825" s="147" t="str" cm="1">
        <f t="array" ref="W825">IFERROR(INDEX($I$9:$I$54,MATCH($E825,$A$9:$A$54,0),0),"N/A")</f>
        <v>N/A</v>
      </c>
      <c r="X825" s="147" t="str" cm="1">
        <f t="array" ref="X825">IFERROR(INDEX($J$9:$J$54,MATCH($E825,$A$9:$A$54,0),0),"N/A")</f>
        <v>N/A</v>
      </c>
      <c r="Y825" s="152" t="str">
        <f t="shared" si="104"/>
        <v>N/A</v>
      </c>
      <c r="Z825" s="153" t="str">
        <f t="shared" si="105"/>
        <v>N/A</v>
      </c>
      <c r="AA825" s="70" t="str">
        <f>IFERROR(VLOOKUP('Input 1 - Schedule 1'!N772,'Input 1 - Schedule 1'!$I$7:$L$1009,4,FALSE),"")</f>
        <v/>
      </c>
      <c r="AB825" s="70"/>
      <c r="AS825" s="84" t="s">
        <v>20</v>
      </c>
    </row>
    <row r="826" spans="1:45" x14ac:dyDescent="0.3">
      <c r="A826" s="93">
        <f t="shared" si="110"/>
        <v>764</v>
      </c>
      <c r="B826" s="145">
        <f>'Input 2 - Inventory'!C771</f>
        <v>0</v>
      </c>
      <c r="C826" s="146">
        <f>'Input 1 - Schedule 1'!G773</f>
        <v>0</v>
      </c>
      <c r="D826" s="146" t="str">
        <f>IF(OR(LEFT(E826,5)= "Asset",LEFT(E826,5)="Other"),"N/A",'Input 1 - Schedule 1'!G773 &amp; " (Ins/Bank)")</f>
        <v>0 (Ins/Bank)</v>
      </c>
      <c r="E826" s="147">
        <f>'Input 2 - Inventory'!F771</f>
        <v>0</v>
      </c>
      <c r="F826" s="148" t="str">
        <f>'Input 2 - Inventory'!W771</f>
        <v/>
      </c>
      <c r="G826" s="148">
        <f>'Input 2 - Inventory'!R771</f>
        <v>0</v>
      </c>
      <c r="H826" s="148">
        <f>'Input 2 - Inventory'!AH771</f>
        <v>0</v>
      </c>
      <c r="I826" s="149">
        <f>'Input 2 - Inventory'!L771</f>
        <v>0</v>
      </c>
      <c r="J826" s="150">
        <f>'Input 2 - Inventory'!AB771</f>
        <v>0</v>
      </c>
      <c r="K826" s="147" t="str" cm="1">
        <f t="array" ref="K826">IFERROR(INDEX($C$9:$C$54,MATCH($E826,$A$9:$A$54,0),0),"N/A")</f>
        <v>N/A</v>
      </c>
      <c r="L826" s="151" t="str" cm="1">
        <f t="array" ref="L826">IFERROR(INDEX($D$9:$D$54,MATCH($E826,$A$9:$A$54,0),0),"N/A")</f>
        <v>N/A</v>
      </c>
      <c r="M826" s="152" t="str">
        <f t="shared" si="106"/>
        <v>N/A</v>
      </c>
      <c r="N826" s="153" t="str">
        <f t="shared" si="107"/>
        <v>N/A</v>
      </c>
      <c r="O826" s="147" t="str" cm="1">
        <f t="array" ref="O826">IFERROR(INDEX($E$9:$E$54,MATCH($E826,$A$9:$A$54,0),0),"N/A")</f>
        <v>N/A</v>
      </c>
      <c r="P826" s="151" t="str" cm="1">
        <f t="array" ref="P826">IFERROR(INDEX($F$9:$F$54,MATCH($E826,$A$9:$A$54,0),0),"N/A")</f>
        <v>N/A</v>
      </c>
      <c r="Q826" s="152" t="str">
        <f t="shared" si="108"/>
        <v>N/A</v>
      </c>
      <c r="R826" s="153" t="str">
        <f t="shared" si="109"/>
        <v>N/A</v>
      </c>
      <c r="S826" s="147" t="str" cm="1">
        <f t="array" ref="S826">IFERROR(INDEX($G$9:$G$54,MATCH($E826,$A$9:$A$54,0),0),"N/A")</f>
        <v>N/A</v>
      </c>
      <c r="T826" s="151" t="str" cm="1">
        <f t="array" ref="T826">IFERROR(INDEX($H$9:$H$54,MATCH($E826,$A$9:$A$54,0),0),"N/A")</f>
        <v>N/A</v>
      </c>
      <c r="U826" s="152" t="str">
        <f t="shared" si="102"/>
        <v>N/A</v>
      </c>
      <c r="V826" s="153" t="str">
        <f t="shared" si="103"/>
        <v>N/A</v>
      </c>
      <c r="W826" s="147" t="str" cm="1">
        <f t="array" ref="W826">IFERROR(INDEX($I$9:$I$54,MATCH($E826,$A$9:$A$54,0),0),"N/A")</f>
        <v>N/A</v>
      </c>
      <c r="X826" s="147" t="str" cm="1">
        <f t="array" ref="X826">IFERROR(INDEX($J$9:$J$54,MATCH($E826,$A$9:$A$54,0),0),"N/A")</f>
        <v>N/A</v>
      </c>
      <c r="Y826" s="152" t="str">
        <f t="shared" si="104"/>
        <v>N/A</v>
      </c>
      <c r="Z826" s="153" t="str">
        <f t="shared" si="105"/>
        <v>N/A</v>
      </c>
      <c r="AA826" s="70" t="str">
        <f>IFERROR(VLOOKUP('Input 1 - Schedule 1'!N773,'Input 1 - Schedule 1'!$I$7:$L$1009,4,FALSE),"")</f>
        <v/>
      </c>
      <c r="AB826" s="70"/>
      <c r="AS826" s="84" t="s">
        <v>20</v>
      </c>
    </row>
    <row r="827" spans="1:45" x14ac:dyDescent="0.3">
      <c r="A827" s="93">
        <f t="shared" si="110"/>
        <v>765</v>
      </c>
      <c r="B827" s="145">
        <f>'Input 2 - Inventory'!C772</f>
        <v>0</v>
      </c>
      <c r="C827" s="146">
        <f>'Input 1 - Schedule 1'!G774</f>
        <v>0</v>
      </c>
      <c r="D827" s="146" t="str">
        <f>IF(OR(LEFT(E827,5)= "Asset",LEFT(E827,5)="Other"),"N/A",'Input 1 - Schedule 1'!G774 &amp; " (Ins/Bank)")</f>
        <v>0 (Ins/Bank)</v>
      </c>
      <c r="E827" s="147">
        <f>'Input 2 - Inventory'!F772</f>
        <v>0</v>
      </c>
      <c r="F827" s="148" t="str">
        <f>'Input 2 - Inventory'!W772</f>
        <v/>
      </c>
      <c r="G827" s="148">
        <f>'Input 2 - Inventory'!R772</f>
        <v>0</v>
      </c>
      <c r="H827" s="148">
        <f>'Input 2 - Inventory'!AH772</f>
        <v>0</v>
      </c>
      <c r="I827" s="149">
        <f>'Input 2 - Inventory'!L772</f>
        <v>0</v>
      </c>
      <c r="J827" s="150">
        <f>'Input 2 - Inventory'!AB772</f>
        <v>0</v>
      </c>
      <c r="K827" s="147" t="str" cm="1">
        <f t="array" ref="K827">IFERROR(INDEX($C$9:$C$54,MATCH($E827,$A$9:$A$54,0),0),"N/A")</f>
        <v>N/A</v>
      </c>
      <c r="L827" s="151" t="str" cm="1">
        <f t="array" ref="L827">IFERROR(INDEX($D$9:$D$54,MATCH($E827,$A$9:$A$54,0),0),"N/A")</f>
        <v>N/A</v>
      </c>
      <c r="M827" s="152" t="str">
        <f t="shared" si="106"/>
        <v>N/A</v>
      </c>
      <c r="N827" s="153" t="str">
        <f t="shared" si="107"/>
        <v>N/A</v>
      </c>
      <c r="O827" s="147" t="str" cm="1">
        <f t="array" ref="O827">IFERROR(INDEX($E$9:$E$54,MATCH($E827,$A$9:$A$54,0),0),"N/A")</f>
        <v>N/A</v>
      </c>
      <c r="P827" s="151" t="str" cm="1">
        <f t="array" ref="P827">IFERROR(INDEX($F$9:$F$54,MATCH($E827,$A$9:$A$54,0),0),"N/A")</f>
        <v>N/A</v>
      </c>
      <c r="Q827" s="152" t="str">
        <f t="shared" si="108"/>
        <v>N/A</v>
      </c>
      <c r="R827" s="153" t="str">
        <f t="shared" si="109"/>
        <v>N/A</v>
      </c>
      <c r="S827" s="147" t="str" cm="1">
        <f t="array" ref="S827">IFERROR(INDEX($G$9:$G$54,MATCH($E827,$A$9:$A$54,0),0),"N/A")</f>
        <v>N/A</v>
      </c>
      <c r="T827" s="151" t="str" cm="1">
        <f t="array" ref="T827">IFERROR(INDEX($H$9:$H$54,MATCH($E827,$A$9:$A$54,0),0),"N/A")</f>
        <v>N/A</v>
      </c>
      <c r="U827" s="152" t="str">
        <f t="shared" si="102"/>
        <v>N/A</v>
      </c>
      <c r="V827" s="153" t="str">
        <f t="shared" si="103"/>
        <v>N/A</v>
      </c>
      <c r="W827" s="147" t="str" cm="1">
        <f t="array" ref="W827">IFERROR(INDEX($I$9:$I$54,MATCH($E827,$A$9:$A$54,0),0),"N/A")</f>
        <v>N/A</v>
      </c>
      <c r="X827" s="147" t="str" cm="1">
        <f t="array" ref="X827">IFERROR(INDEX($J$9:$J$54,MATCH($E827,$A$9:$A$54,0),0),"N/A")</f>
        <v>N/A</v>
      </c>
      <c r="Y827" s="152" t="str">
        <f t="shared" si="104"/>
        <v>N/A</v>
      </c>
      <c r="Z827" s="153" t="str">
        <f t="shared" si="105"/>
        <v>N/A</v>
      </c>
      <c r="AA827" s="70" t="str">
        <f>IFERROR(VLOOKUP('Input 1 - Schedule 1'!N774,'Input 1 - Schedule 1'!$I$7:$L$1009,4,FALSE),"")</f>
        <v/>
      </c>
      <c r="AB827" s="70"/>
      <c r="AS827" s="84" t="s">
        <v>20</v>
      </c>
    </row>
    <row r="828" spans="1:45" x14ac:dyDescent="0.3">
      <c r="A828" s="93">
        <f t="shared" si="110"/>
        <v>766</v>
      </c>
      <c r="B828" s="145">
        <f>'Input 2 - Inventory'!C773</f>
        <v>0</v>
      </c>
      <c r="C828" s="146">
        <f>'Input 1 - Schedule 1'!G775</f>
        <v>0</v>
      </c>
      <c r="D828" s="146" t="str">
        <f>IF(OR(LEFT(E828,5)= "Asset",LEFT(E828,5)="Other"),"N/A",'Input 1 - Schedule 1'!G775 &amp; " (Ins/Bank)")</f>
        <v>0 (Ins/Bank)</v>
      </c>
      <c r="E828" s="147">
        <f>'Input 2 - Inventory'!F773</f>
        <v>0</v>
      </c>
      <c r="F828" s="148" t="str">
        <f>'Input 2 - Inventory'!W773</f>
        <v/>
      </c>
      <c r="G828" s="148">
        <f>'Input 2 - Inventory'!R773</f>
        <v>0</v>
      </c>
      <c r="H828" s="148">
        <f>'Input 2 - Inventory'!AH773</f>
        <v>0</v>
      </c>
      <c r="I828" s="149">
        <f>'Input 2 - Inventory'!L773</f>
        <v>0</v>
      </c>
      <c r="J828" s="150">
        <f>'Input 2 - Inventory'!AB773</f>
        <v>0</v>
      </c>
      <c r="K828" s="147" t="str" cm="1">
        <f t="array" ref="K828">IFERROR(INDEX($C$9:$C$54,MATCH($E828,$A$9:$A$54,0),0),"N/A")</f>
        <v>N/A</v>
      </c>
      <c r="L828" s="151" t="str" cm="1">
        <f t="array" ref="L828">IFERROR(INDEX($D$9:$D$54,MATCH($E828,$A$9:$A$54,0),0),"N/A")</f>
        <v>N/A</v>
      </c>
      <c r="M828" s="152" t="str">
        <f t="shared" si="106"/>
        <v>N/A</v>
      </c>
      <c r="N828" s="153" t="str">
        <f t="shared" si="107"/>
        <v>N/A</v>
      </c>
      <c r="O828" s="147" t="str" cm="1">
        <f t="array" ref="O828">IFERROR(INDEX($E$9:$E$54,MATCH($E828,$A$9:$A$54,0),0),"N/A")</f>
        <v>N/A</v>
      </c>
      <c r="P828" s="151" t="str" cm="1">
        <f t="array" ref="P828">IFERROR(INDEX($F$9:$F$54,MATCH($E828,$A$9:$A$54,0),0),"N/A")</f>
        <v>N/A</v>
      </c>
      <c r="Q828" s="152" t="str">
        <f t="shared" si="108"/>
        <v>N/A</v>
      </c>
      <c r="R828" s="153" t="str">
        <f t="shared" si="109"/>
        <v>N/A</v>
      </c>
      <c r="S828" s="147" t="str" cm="1">
        <f t="array" ref="S828">IFERROR(INDEX($G$9:$G$54,MATCH($E828,$A$9:$A$54,0),0),"N/A")</f>
        <v>N/A</v>
      </c>
      <c r="T828" s="151" t="str" cm="1">
        <f t="array" ref="T828">IFERROR(INDEX($H$9:$H$54,MATCH($E828,$A$9:$A$54,0),0),"N/A")</f>
        <v>N/A</v>
      </c>
      <c r="U828" s="152" t="str">
        <f t="shared" si="102"/>
        <v>N/A</v>
      </c>
      <c r="V828" s="153" t="str">
        <f t="shared" si="103"/>
        <v>N/A</v>
      </c>
      <c r="W828" s="147" t="str" cm="1">
        <f t="array" ref="W828">IFERROR(INDEX($I$9:$I$54,MATCH($E828,$A$9:$A$54,0),0),"N/A")</f>
        <v>N/A</v>
      </c>
      <c r="X828" s="147" t="str" cm="1">
        <f t="array" ref="X828">IFERROR(INDEX($J$9:$J$54,MATCH($E828,$A$9:$A$54,0),0),"N/A")</f>
        <v>N/A</v>
      </c>
      <c r="Y828" s="152" t="str">
        <f t="shared" si="104"/>
        <v>N/A</v>
      </c>
      <c r="Z828" s="153" t="str">
        <f t="shared" si="105"/>
        <v>N/A</v>
      </c>
      <c r="AA828" s="70" t="str">
        <f>IFERROR(VLOOKUP('Input 1 - Schedule 1'!N775,'Input 1 - Schedule 1'!$I$7:$L$1009,4,FALSE),"")</f>
        <v/>
      </c>
      <c r="AB828" s="70"/>
      <c r="AS828" s="84" t="s">
        <v>20</v>
      </c>
    </row>
    <row r="829" spans="1:45" x14ac:dyDescent="0.3">
      <c r="A829" s="93">
        <f t="shared" si="110"/>
        <v>767</v>
      </c>
      <c r="B829" s="145">
        <f>'Input 2 - Inventory'!C774</f>
        <v>0</v>
      </c>
      <c r="C829" s="146">
        <f>'Input 1 - Schedule 1'!G776</f>
        <v>0</v>
      </c>
      <c r="D829" s="146" t="str">
        <f>IF(OR(LEFT(E829,5)= "Asset",LEFT(E829,5)="Other"),"N/A",'Input 1 - Schedule 1'!G776 &amp; " (Ins/Bank)")</f>
        <v>0 (Ins/Bank)</v>
      </c>
      <c r="E829" s="147">
        <f>'Input 2 - Inventory'!F774</f>
        <v>0</v>
      </c>
      <c r="F829" s="148" t="str">
        <f>'Input 2 - Inventory'!W774</f>
        <v/>
      </c>
      <c r="G829" s="148">
        <f>'Input 2 - Inventory'!R774</f>
        <v>0</v>
      </c>
      <c r="H829" s="148">
        <f>'Input 2 - Inventory'!AH774</f>
        <v>0</v>
      </c>
      <c r="I829" s="149">
        <f>'Input 2 - Inventory'!L774</f>
        <v>0</v>
      </c>
      <c r="J829" s="150">
        <f>'Input 2 - Inventory'!AB774</f>
        <v>0</v>
      </c>
      <c r="K829" s="147" t="str" cm="1">
        <f t="array" ref="K829">IFERROR(INDEX($C$9:$C$54,MATCH($E829,$A$9:$A$54,0),0),"N/A")</f>
        <v>N/A</v>
      </c>
      <c r="L829" s="151" t="str" cm="1">
        <f t="array" ref="L829">IFERROR(INDEX($D$9:$D$54,MATCH($E829,$A$9:$A$54,0),0),"N/A")</f>
        <v>N/A</v>
      </c>
      <c r="M829" s="152" t="str">
        <f t="shared" si="106"/>
        <v>N/A</v>
      </c>
      <c r="N829" s="153" t="str">
        <f t="shared" si="107"/>
        <v>N/A</v>
      </c>
      <c r="O829" s="147" t="str" cm="1">
        <f t="array" ref="O829">IFERROR(INDEX($E$9:$E$54,MATCH($E829,$A$9:$A$54,0),0),"N/A")</f>
        <v>N/A</v>
      </c>
      <c r="P829" s="151" t="str" cm="1">
        <f t="array" ref="P829">IFERROR(INDEX($F$9:$F$54,MATCH($E829,$A$9:$A$54,0),0),"N/A")</f>
        <v>N/A</v>
      </c>
      <c r="Q829" s="152" t="str">
        <f t="shared" si="108"/>
        <v>N/A</v>
      </c>
      <c r="R829" s="153" t="str">
        <f t="shared" si="109"/>
        <v>N/A</v>
      </c>
      <c r="S829" s="147" t="str" cm="1">
        <f t="array" ref="S829">IFERROR(INDEX($G$9:$G$54,MATCH($E829,$A$9:$A$54,0),0),"N/A")</f>
        <v>N/A</v>
      </c>
      <c r="T829" s="151" t="str" cm="1">
        <f t="array" ref="T829">IFERROR(INDEX($H$9:$H$54,MATCH($E829,$A$9:$A$54,0),0),"N/A")</f>
        <v>N/A</v>
      </c>
      <c r="U829" s="152" t="str">
        <f t="shared" si="102"/>
        <v>N/A</v>
      </c>
      <c r="V829" s="153" t="str">
        <f t="shared" si="103"/>
        <v>N/A</v>
      </c>
      <c r="W829" s="147" t="str" cm="1">
        <f t="array" ref="W829">IFERROR(INDEX($I$9:$I$54,MATCH($E829,$A$9:$A$54,0),0),"N/A")</f>
        <v>N/A</v>
      </c>
      <c r="X829" s="147" t="str" cm="1">
        <f t="array" ref="X829">IFERROR(INDEX($J$9:$J$54,MATCH($E829,$A$9:$A$54,0),0),"N/A")</f>
        <v>N/A</v>
      </c>
      <c r="Y829" s="152" t="str">
        <f t="shared" si="104"/>
        <v>N/A</v>
      </c>
      <c r="Z829" s="153" t="str">
        <f t="shared" si="105"/>
        <v>N/A</v>
      </c>
      <c r="AA829" s="70" t="str">
        <f>IFERROR(VLOOKUP('Input 1 - Schedule 1'!N776,'Input 1 - Schedule 1'!$I$7:$L$1009,4,FALSE),"")</f>
        <v/>
      </c>
      <c r="AB829" s="70"/>
      <c r="AS829" s="84" t="s">
        <v>20</v>
      </c>
    </row>
    <row r="830" spans="1:45" x14ac:dyDescent="0.3">
      <c r="A830" s="93">
        <f t="shared" si="110"/>
        <v>768</v>
      </c>
      <c r="B830" s="145">
        <f>'Input 2 - Inventory'!C775</f>
        <v>0</v>
      </c>
      <c r="C830" s="146">
        <f>'Input 1 - Schedule 1'!G777</f>
        <v>0</v>
      </c>
      <c r="D830" s="146" t="str">
        <f>IF(OR(LEFT(E830,5)= "Asset",LEFT(E830,5)="Other"),"N/A",'Input 1 - Schedule 1'!G777 &amp; " (Ins/Bank)")</f>
        <v>0 (Ins/Bank)</v>
      </c>
      <c r="E830" s="147">
        <f>'Input 2 - Inventory'!F775</f>
        <v>0</v>
      </c>
      <c r="F830" s="148" t="str">
        <f>'Input 2 - Inventory'!W775</f>
        <v/>
      </c>
      <c r="G830" s="148">
        <f>'Input 2 - Inventory'!R775</f>
        <v>0</v>
      </c>
      <c r="H830" s="148">
        <f>'Input 2 - Inventory'!AH775</f>
        <v>0</v>
      </c>
      <c r="I830" s="149">
        <f>'Input 2 - Inventory'!L775</f>
        <v>0</v>
      </c>
      <c r="J830" s="150">
        <f>'Input 2 - Inventory'!AB775</f>
        <v>0</v>
      </c>
      <c r="K830" s="147" t="str" cm="1">
        <f t="array" ref="K830">IFERROR(INDEX($C$9:$C$54,MATCH($E830,$A$9:$A$54,0),0),"N/A")</f>
        <v>N/A</v>
      </c>
      <c r="L830" s="151" t="str" cm="1">
        <f t="array" ref="L830">IFERROR(INDEX($D$9:$D$54,MATCH($E830,$A$9:$A$54,0),0),"N/A")</f>
        <v>N/A</v>
      </c>
      <c r="M830" s="152" t="str">
        <f t="shared" si="106"/>
        <v>N/A</v>
      </c>
      <c r="N830" s="153" t="str">
        <f t="shared" si="107"/>
        <v>N/A</v>
      </c>
      <c r="O830" s="147" t="str" cm="1">
        <f t="array" ref="O830">IFERROR(INDEX($E$9:$E$54,MATCH($E830,$A$9:$A$54,0),0),"N/A")</f>
        <v>N/A</v>
      </c>
      <c r="P830" s="151" t="str" cm="1">
        <f t="array" ref="P830">IFERROR(INDEX($F$9:$F$54,MATCH($E830,$A$9:$A$54,0),0),"N/A")</f>
        <v>N/A</v>
      </c>
      <c r="Q830" s="152" t="str">
        <f t="shared" si="108"/>
        <v>N/A</v>
      </c>
      <c r="R830" s="153" t="str">
        <f t="shared" si="109"/>
        <v>N/A</v>
      </c>
      <c r="S830" s="147" t="str" cm="1">
        <f t="array" ref="S830">IFERROR(INDEX($G$9:$G$54,MATCH($E830,$A$9:$A$54,0),0),"N/A")</f>
        <v>N/A</v>
      </c>
      <c r="T830" s="151" t="str" cm="1">
        <f t="array" ref="T830">IFERROR(INDEX($H$9:$H$54,MATCH($E830,$A$9:$A$54,0),0),"N/A")</f>
        <v>N/A</v>
      </c>
      <c r="U830" s="152" t="str">
        <f t="shared" ref="U830:U893" si="111">IF(T830="N/A","N/A",MAX(0,IF(OR(S830="XS Scalar",S830="Pure Scalar"),$H830*T830,IF(S830="Carrying Value",T830*$G830,$F830*T830))))</f>
        <v>N/A</v>
      </c>
      <c r="V830" s="153" t="str">
        <f t="shared" ref="V830:V893" si="112">IF(T830="N/A","N/A",IF(S830="XS Scalar",$G830-($H830-U830),$G830))</f>
        <v>N/A</v>
      </c>
      <c r="W830" s="147" t="str" cm="1">
        <f t="array" ref="W830">IFERROR(INDEX($I$9:$I$54,MATCH($E830,$A$9:$A$54,0),0),"N/A")</f>
        <v>N/A</v>
      </c>
      <c r="X830" s="147" t="str" cm="1">
        <f t="array" ref="X830">IFERROR(INDEX($J$9:$J$54,MATCH($E830,$A$9:$A$54,0),0),"N/A")</f>
        <v>N/A</v>
      </c>
      <c r="Y830" s="152" t="str">
        <f t="shared" ref="Y830:Y893" si="113">IF(X830="N/A","N/A",MAX(0,IF(OR(W830="XS Scalar",W830="Pure Scalar"),$H830*X830,IF(W830="Carrying Value",X830*$G830,$F830*X830))))</f>
        <v>N/A</v>
      </c>
      <c r="Z830" s="153" t="str">
        <f t="shared" ref="Z830:Z893" si="114">IF(X830="N/A","N/A",IF(W830="XS Scalar",$G830-($H830-Y830),$G830))</f>
        <v>N/A</v>
      </c>
      <c r="AA830" s="70" t="str">
        <f>IFERROR(VLOOKUP('Input 1 - Schedule 1'!N777,'Input 1 - Schedule 1'!$I$7:$L$1009,4,FALSE),"")</f>
        <v/>
      </c>
      <c r="AB830" s="70"/>
      <c r="AS830" s="84" t="s">
        <v>20</v>
      </c>
    </row>
    <row r="831" spans="1:45" x14ac:dyDescent="0.3">
      <c r="A831" s="93">
        <f t="shared" si="110"/>
        <v>769</v>
      </c>
      <c r="B831" s="145">
        <f>'Input 2 - Inventory'!C776</f>
        <v>0</v>
      </c>
      <c r="C831" s="146">
        <f>'Input 1 - Schedule 1'!G778</f>
        <v>0</v>
      </c>
      <c r="D831" s="146" t="str">
        <f>IF(OR(LEFT(E831,5)= "Asset",LEFT(E831,5)="Other"),"N/A",'Input 1 - Schedule 1'!G778 &amp; " (Ins/Bank)")</f>
        <v>0 (Ins/Bank)</v>
      </c>
      <c r="E831" s="147">
        <f>'Input 2 - Inventory'!F776</f>
        <v>0</v>
      </c>
      <c r="F831" s="148" t="str">
        <f>'Input 2 - Inventory'!W776</f>
        <v/>
      </c>
      <c r="G831" s="148">
        <f>'Input 2 - Inventory'!R776</f>
        <v>0</v>
      </c>
      <c r="H831" s="148">
        <f>'Input 2 - Inventory'!AH776</f>
        <v>0</v>
      </c>
      <c r="I831" s="149">
        <f>'Input 2 - Inventory'!L776</f>
        <v>0</v>
      </c>
      <c r="J831" s="150">
        <f>'Input 2 - Inventory'!AB776</f>
        <v>0</v>
      </c>
      <c r="K831" s="147" t="str" cm="1">
        <f t="array" ref="K831">IFERROR(INDEX($C$9:$C$54,MATCH($E831,$A$9:$A$54,0),0),"N/A")</f>
        <v>N/A</v>
      </c>
      <c r="L831" s="151" t="str" cm="1">
        <f t="array" ref="L831">IFERROR(INDEX($D$9:$D$54,MATCH($E831,$A$9:$A$54,0),0),"N/A")</f>
        <v>N/A</v>
      </c>
      <c r="M831" s="152" t="str">
        <f t="shared" si="106"/>
        <v>N/A</v>
      </c>
      <c r="N831" s="153" t="str">
        <f t="shared" si="107"/>
        <v>N/A</v>
      </c>
      <c r="O831" s="147" t="str" cm="1">
        <f t="array" ref="O831">IFERROR(INDEX($E$9:$E$54,MATCH($E831,$A$9:$A$54,0),0),"N/A")</f>
        <v>N/A</v>
      </c>
      <c r="P831" s="151" t="str" cm="1">
        <f t="array" ref="P831">IFERROR(INDEX($F$9:$F$54,MATCH($E831,$A$9:$A$54,0),0),"N/A")</f>
        <v>N/A</v>
      </c>
      <c r="Q831" s="152" t="str">
        <f t="shared" si="108"/>
        <v>N/A</v>
      </c>
      <c r="R831" s="153" t="str">
        <f t="shared" si="109"/>
        <v>N/A</v>
      </c>
      <c r="S831" s="147" t="str" cm="1">
        <f t="array" ref="S831">IFERROR(INDEX($G$9:$G$54,MATCH($E831,$A$9:$A$54,0),0),"N/A")</f>
        <v>N/A</v>
      </c>
      <c r="T831" s="151" t="str" cm="1">
        <f t="array" ref="T831">IFERROR(INDEX($H$9:$H$54,MATCH($E831,$A$9:$A$54,0),0),"N/A")</f>
        <v>N/A</v>
      </c>
      <c r="U831" s="152" t="str">
        <f t="shared" si="111"/>
        <v>N/A</v>
      </c>
      <c r="V831" s="153" t="str">
        <f t="shared" si="112"/>
        <v>N/A</v>
      </c>
      <c r="W831" s="147" t="str" cm="1">
        <f t="array" ref="W831">IFERROR(INDEX($I$9:$I$54,MATCH($E831,$A$9:$A$54,0),0),"N/A")</f>
        <v>N/A</v>
      </c>
      <c r="X831" s="147" t="str" cm="1">
        <f t="array" ref="X831">IFERROR(INDEX($J$9:$J$54,MATCH($E831,$A$9:$A$54,0),0),"N/A")</f>
        <v>N/A</v>
      </c>
      <c r="Y831" s="152" t="str">
        <f t="shared" si="113"/>
        <v>N/A</v>
      </c>
      <c r="Z831" s="153" t="str">
        <f t="shared" si="114"/>
        <v>N/A</v>
      </c>
      <c r="AA831" s="70" t="str">
        <f>IFERROR(VLOOKUP('Input 1 - Schedule 1'!N778,'Input 1 - Schedule 1'!$I$7:$L$1009,4,FALSE),"")</f>
        <v/>
      </c>
      <c r="AB831" s="70"/>
      <c r="AS831" s="84" t="s">
        <v>20</v>
      </c>
    </row>
    <row r="832" spans="1:45" x14ac:dyDescent="0.3">
      <c r="A832" s="93">
        <f t="shared" si="110"/>
        <v>770</v>
      </c>
      <c r="B832" s="145">
        <f>'Input 2 - Inventory'!C777</f>
        <v>0</v>
      </c>
      <c r="C832" s="146">
        <f>'Input 1 - Schedule 1'!G779</f>
        <v>0</v>
      </c>
      <c r="D832" s="146" t="str">
        <f>IF(OR(LEFT(E832,5)= "Asset",LEFT(E832,5)="Other"),"N/A",'Input 1 - Schedule 1'!G779 &amp; " (Ins/Bank)")</f>
        <v>0 (Ins/Bank)</v>
      </c>
      <c r="E832" s="147">
        <f>'Input 2 - Inventory'!F777</f>
        <v>0</v>
      </c>
      <c r="F832" s="148" t="str">
        <f>'Input 2 - Inventory'!W777</f>
        <v/>
      </c>
      <c r="G832" s="148">
        <f>'Input 2 - Inventory'!R777</f>
        <v>0</v>
      </c>
      <c r="H832" s="148">
        <f>'Input 2 - Inventory'!AH777</f>
        <v>0</v>
      </c>
      <c r="I832" s="149">
        <f>'Input 2 - Inventory'!L777</f>
        <v>0</v>
      </c>
      <c r="J832" s="150">
        <f>'Input 2 - Inventory'!AB777</f>
        <v>0</v>
      </c>
      <c r="K832" s="147" t="str" cm="1">
        <f t="array" ref="K832">IFERROR(INDEX($C$9:$C$54,MATCH($E832,$A$9:$A$54,0),0),"N/A")</f>
        <v>N/A</v>
      </c>
      <c r="L832" s="151" t="str" cm="1">
        <f t="array" ref="L832">IFERROR(INDEX($D$9:$D$54,MATCH($E832,$A$9:$A$54,0),0),"N/A")</f>
        <v>N/A</v>
      </c>
      <c r="M832" s="152" t="str">
        <f t="shared" si="106"/>
        <v>N/A</v>
      </c>
      <c r="N832" s="153" t="str">
        <f t="shared" si="107"/>
        <v>N/A</v>
      </c>
      <c r="O832" s="147" t="str" cm="1">
        <f t="array" ref="O832">IFERROR(INDEX($E$9:$E$54,MATCH($E832,$A$9:$A$54,0),0),"N/A")</f>
        <v>N/A</v>
      </c>
      <c r="P832" s="151" t="str" cm="1">
        <f t="array" ref="P832">IFERROR(INDEX($F$9:$F$54,MATCH($E832,$A$9:$A$54,0),0),"N/A")</f>
        <v>N/A</v>
      </c>
      <c r="Q832" s="152" t="str">
        <f t="shared" si="108"/>
        <v>N/A</v>
      </c>
      <c r="R832" s="153" t="str">
        <f t="shared" si="109"/>
        <v>N/A</v>
      </c>
      <c r="S832" s="147" t="str" cm="1">
        <f t="array" ref="S832">IFERROR(INDEX($G$9:$G$54,MATCH($E832,$A$9:$A$54,0),0),"N/A")</f>
        <v>N/A</v>
      </c>
      <c r="T832" s="151" t="str" cm="1">
        <f t="array" ref="T832">IFERROR(INDEX($H$9:$H$54,MATCH($E832,$A$9:$A$54,0),0),"N/A")</f>
        <v>N/A</v>
      </c>
      <c r="U832" s="152" t="str">
        <f t="shared" si="111"/>
        <v>N/A</v>
      </c>
      <c r="V832" s="153" t="str">
        <f t="shared" si="112"/>
        <v>N/A</v>
      </c>
      <c r="W832" s="147" t="str" cm="1">
        <f t="array" ref="W832">IFERROR(INDEX($I$9:$I$54,MATCH($E832,$A$9:$A$54,0),0),"N/A")</f>
        <v>N/A</v>
      </c>
      <c r="X832" s="147" t="str" cm="1">
        <f t="array" ref="X832">IFERROR(INDEX($J$9:$J$54,MATCH($E832,$A$9:$A$54,0),0),"N/A")</f>
        <v>N/A</v>
      </c>
      <c r="Y832" s="152" t="str">
        <f t="shared" si="113"/>
        <v>N/A</v>
      </c>
      <c r="Z832" s="153" t="str">
        <f t="shared" si="114"/>
        <v>N/A</v>
      </c>
      <c r="AA832" s="70" t="str">
        <f>IFERROR(VLOOKUP('Input 1 - Schedule 1'!N779,'Input 1 - Schedule 1'!$I$7:$L$1009,4,FALSE),"")</f>
        <v/>
      </c>
      <c r="AB832" s="70"/>
      <c r="AS832" s="84" t="s">
        <v>20</v>
      </c>
    </row>
    <row r="833" spans="1:45" x14ac:dyDescent="0.3">
      <c r="A833" s="93">
        <f t="shared" si="110"/>
        <v>771</v>
      </c>
      <c r="B833" s="145">
        <f>'Input 2 - Inventory'!C778</f>
        <v>0</v>
      </c>
      <c r="C833" s="146">
        <f>'Input 1 - Schedule 1'!G780</f>
        <v>0</v>
      </c>
      <c r="D833" s="146" t="str">
        <f>IF(OR(LEFT(E833,5)= "Asset",LEFT(E833,5)="Other"),"N/A",'Input 1 - Schedule 1'!G780 &amp; " (Ins/Bank)")</f>
        <v>0 (Ins/Bank)</v>
      </c>
      <c r="E833" s="147">
        <f>'Input 2 - Inventory'!F778</f>
        <v>0</v>
      </c>
      <c r="F833" s="148" t="str">
        <f>'Input 2 - Inventory'!W778</f>
        <v/>
      </c>
      <c r="G833" s="148">
        <f>'Input 2 - Inventory'!R778</f>
        <v>0</v>
      </c>
      <c r="H833" s="148">
        <f>'Input 2 - Inventory'!AH778</f>
        <v>0</v>
      </c>
      <c r="I833" s="149">
        <f>'Input 2 - Inventory'!L778</f>
        <v>0</v>
      </c>
      <c r="J833" s="150">
        <f>'Input 2 - Inventory'!AB778</f>
        <v>0</v>
      </c>
      <c r="K833" s="147" t="str" cm="1">
        <f t="array" ref="K833">IFERROR(INDEX($C$9:$C$54,MATCH($E833,$A$9:$A$54,0),0),"N/A")</f>
        <v>N/A</v>
      </c>
      <c r="L833" s="151" t="str" cm="1">
        <f t="array" ref="L833">IFERROR(INDEX($D$9:$D$54,MATCH($E833,$A$9:$A$54,0),0),"N/A")</f>
        <v>N/A</v>
      </c>
      <c r="M833" s="152" t="str">
        <f t="shared" si="106"/>
        <v>N/A</v>
      </c>
      <c r="N833" s="153" t="str">
        <f t="shared" si="107"/>
        <v>N/A</v>
      </c>
      <c r="O833" s="147" t="str" cm="1">
        <f t="array" ref="O833">IFERROR(INDEX($E$9:$E$54,MATCH($E833,$A$9:$A$54,0),0),"N/A")</f>
        <v>N/A</v>
      </c>
      <c r="P833" s="151" t="str" cm="1">
        <f t="array" ref="P833">IFERROR(INDEX($F$9:$F$54,MATCH($E833,$A$9:$A$54,0),0),"N/A")</f>
        <v>N/A</v>
      </c>
      <c r="Q833" s="152" t="str">
        <f t="shared" si="108"/>
        <v>N/A</v>
      </c>
      <c r="R833" s="153" t="str">
        <f t="shared" si="109"/>
        <v>N/A</v>
      </c>
      <c r="S833" s="147" t="str" cm="1">
        <f t="array" ref="S833">IFERROR(INDEX($G$9:$G$54,MATCH($E833,$A$9:$A$54,0),0),"N/A")</f>
        <v>N/A</v>
      </c>
      <c r="T833" s="151" t="str" cm="1">
        <f t="array" ref="T833">IFERROR(INDEX($H$9:$H$54,MATCH($E833,$A$9:$A$54,0),0),"N/A")</f>
        <v>N/A</v>
      </c>
      <c r="U833" s="152" t="str">
        <f t="shared" si="111"/>
        <v>N/A</v>
      </c>
      <c r="V833" s="153" t="str">
        <f t="shared" si="112"/>
        <v>N/A</v>
      </c>
      <c r="W833" s="147" t="str" cm="1">
        <f t="array" ref="W833">IFERROR(INDEX($I$9:$I$54,MATCH($E833,$A$9:$A$54,0),0),"N/A")</f>
        <v>N/A</v>
      </c>
      <c r="X833" s="147" t="str" cm="1">
        <f t="array" ref="X833">IFERROR(INDEX($J$9:$J$54,MATCH($E833,$A$9:$A$54,0),0),"N/A")</f>
        <v>N/A</v>
      </c>
      <c r="Y833" s="152" t="str">
        <f t="shared" si="113"/>
        <v>N/A</v>
      </c>
      <c r="Z833" s="153" t="str">
        <f t="shared" si="114"/>
        <v>N/A</v>
      </c>
      <c r="AA833" s="70" t="str">
        <f>IFERROR(VLOOKUP('Input 1 - Schedule 1'!N780,'Input 1 - Schedule 1'!$I$7:$L$1009,4,FALSE),"")</f>
        <v/>
      </c>
      <c r="AB833" s="70"/>
      <c r="AS833" s="84" t="s">
        <v>20</v>
      </c>
    </row>
    <row r="834" spans="1:45" x14ac:dyDescent="0.3">
      <c r="A834" s="93">
        <f t="shared" si="110"/>
        <v>772</v>
      </c>
      <c r="B834" s="145">
        <f>'Input 2 - Inventory'!C779</f>
        <v>0</v>
      </c>
      <c r="C834" s="146">
        <f>'Input 1 - Schedule 1'!G781</f>
        <v>0</v>
      </c>
      <c r="D834" s="146" t="str">
        <f>IF(OR(LEFT(E834,5)= "Asset",LEFT(E834,5)="Other"),"N/A",'Input 1 - Schedule 1'!G781 &amp; " (Ins/Bank)")</f>
        <v>0 (Ins/Bank)</v>
      </c>
      <c r="E834" s="147">
        <f>'Input 2 - Inventory'!F779</f>
        <v>0</v>
      </c>
      <c r="F834" s="148" t="str">
        <f>'Input 2 - Inventory'!W779</f>
        <v/>
      </c>
      <c r="G834" s="148">
        <f>'Input 2 - Inventory'!R779</f>
        <v>0</v>
      </c>
      <c r="H834" s="148">
        <f>'Input 2 - Inventory'!AH779</f>
        <v>0</v>
      </c>
      <c r="I834" s="149">
        <f>'Input 2 - Inventory'!L779</f>
        <v>0</v>
      </c>
      <c r="J834" s="150">
        <f>'Input 2 - Inventory'!AB779</f>
        <v>0</v>
      </c>
      <c r="K834" s="147" t="str" cm="1">
        <f t="array" ref="K834">IFERROR(INDEX($C$9:$C$54,MATCH($E834,$A$9:$A$54,0),0),"N/A")</f>
        <v>N/A</v>
      </c>
      <c r="L834" s="151" t="str" cm="1">
        <f t="array" ref="L834">IFERROR(INDEX($D$9:$D$54,MATCH($E834,$A$9:$A$54,0),0),"N/A")</f>
        <v>N/A</v>
      </c>
      <c r="M834" s="152" t="str">
        <f t="shared" ref="M834:M897" si="115">IF(L834="N/A","N/A",MAX(0,IF(OR(K834="XS Scalar",K834="Pure Scalar"),$H834*L834,IF(K834="Carrying Value",L834*$G834,$F834*L834))))</f>
        <v>N/A</v>
      </c>
      <c r="N834" s="153" t="str">
        <f t="shared" ref="N834:N897" si="116">IF(L834="N/A","N/A",IF(K834="XS Scalar",$G834-($H834-M834),$G834))</f>
        <v>N/A</v>
      </c>
      <c r="O834" s="147" t="str" cm="1">
        <f t="array" ref="O834">IFERROR(INDEX($E$9:$E$54,MATCH($E834,$A$9:$A$54,0),0),"N/A")</f>
        <v>N/A</v>
      </c>
      <c r="P834" s="151" t="str" cm="1">
        <f t="array" ref="P834">IFERROR(INDEX($F$9:$F$54,MATCH($E834,$A$9:$A$54,0),0),"N/A")</f>
        <v>N/A</v>
      </c>
      <c r="Q834" s="152" t="str">
        <f t="shared" ref="Q834:Q897" si="117">IF(P834="N/A","N/A",MAX(0,IF(OR(O834="XS Scalar",O834="Pure Scalar"),$H834*P834,IF(O834="Carrying Value",P834*$G834,$F834*P834))))</f>
        <v>N/A</v>
      </c>
      <c r="R834" s="153" t="str">
        <f t="shared" ref="R834:R897" si="118">IF(P834="N/A","N/A",IF(O834="XS Scalar",$G834-($H834-Q834),$G834))</f>
        <v>N/A</v>
      </c>
      <c r="S834" s="147" t="str" cm="1">
        <f t="array" ref="S834">IFERROR(INDEX($G$9:$G$54,MATCH($E834,$A$9:$A$54,0),0),"N/A")</f>
        <v>N/A</v>
      </c>
      <c r="T834" s="151" t="str" cm="1">
        <f t="array" ref="T834">IFERROR(INDEX($H$9:$H$54,MATCH($E834,$A$9:$A$54,0),0),"N/A")</f>
        <v>N/A</v>
      </c>
      <c r="U834" s="152" t="str">
        <f t="shared" si="111"/>
        <v>N/A</v>
      </c>
      <c r="V834" s="153" t="str">
        <f t="shared" si="112"/>
        <v>N/A</v>
      </c>
      <c r="W834" s="147" t="str" cm="1">
        <f t="array" ref="W834">IFERROR(INDEX($I$9:$I$54,MATCH($E834,$A$9:$A$54,0),0),"N/A")</f>
        <v>N/A</v>
      </c>
      <c r="X834" s="147" t="str" cm="1">
        <f t="array" ref="X834">IFERROR(INDEX($J$9:$J$54,MATCH($E834,$A$9:$A$54,0),0),"N/A")</f>
        <v>N/A</v>
      </c>
      <c r="Y834" s="152" t="str">
        <f t="shared" si="113"/>
        <v>N/A</v>
      </c>
      <c r="Z834" s="153" t="str">
        <f t="shared" si="114"/>
        <v>N/A</v>
      </c>
      <c r="AA834" s="70" t="str">
        <f>IFERROR(VLOOKUP('Input 1 - Schedule 1'!N781,'Input 1 - Schedule 1'!$I$7:$L$1009,4,FALSE),"")</f>
        <v/>
      </c>
      <c r="AB834" s="70"/>
      <c r="AS834" s="84" t="s">
        <v>20</v>
      </c>
    </row>
    <row r="835" spans="1:45" x14ac:dyDescent="0.3">
      <c r="A835" s="93">
        <f t="shared" ref="A835:A898" si="119">A834+1</f>
        <v>773</v>
      </c>
      <c r="B835" s="145">
        <f>'Input 2 - Inventory'!C780</f>
        <v>0</v>
      </c>
      <c r="C835" s="146">
        <f>'Input 1 - Schedule 1'!G782</f>
        <v>0</v>
      </c>
      <c r="D835" s="146" t="str">
        <f>IF(OR(LEFT(E835,5)= "Asset",LEFT(E835,5)="Other"),"N/A",'Input 1 - Schedule 1'!G782 &amp; " (Ins/Bank)")</f>
        <v>0 (Ins/Bank)</v>
      </c>
      <c r="E835" s="147">
        <f>'Input 2 - Inventory'!F780</f>
        <v>0</v>
      </c>
      <c r="F835" s="148" t="str">
        <f>'Input 2 - Inventory'!W780</f>
        <v/>
      </c>
      <c r="G835" s="148">
        <f>'Input 2 - Inventory'!R780</f>
        <v>0</v>
      </c>
      <c r="H835" s="148">
        <f>'Input 2 - Inventory'!AH780</f>
        <v>0</v>
      </c>
      <c r="I835" s="149">
        <f>'Input 2 - Inventory'!L780</f>
        <v>0</v>
      </c>
      <c r="J835" s="150">
        <f>'Input 2 - Inventory'!AB780</f>
        <v>0</v>
      </c>
      <c r="K835" s="147" t="str" cm="1">
        <f t="array" ref="K835">IFERROR(INDEX($C$9:$C$54,MATCH($E835,$A$9:$A$54,0),0),"N/A")</f>
        <v>N/A</v>
      </c>
      <c r="L835" s="151" t="str" cm="1">
        <f t="array" ref="L835">IFERROR(INDEX($D$9:$D$54,MATCH($E835,$A$9:$A$54,0),0),"N/A")</f>
        <v>N/A</v>
      </c>
      <c r="M835" s="152" t="str">
        <f t="shared" si="115"/>
        <v>N/A</v>
      </c>
      <c r="N835" s="153" t="str">
        <f t="shared" si="116"/>
        <v>N/A</v>
      </c>
      <c r="O835" s="147" t="str" cm="1">
        <f t="array" ref="O835">IFERROR(INDEX($E$9:$E$54,MATCH($E835,$A$9:$A$54,0),0),"N/A")</f>
        <v>N/A</v>
      </c>
      <c r="P835" s="151" t="str" cm="1">
        <f t="array" ref="P835">IFERROR(INDEX($F$9:$F$54,MATCH($E835,$A$9:$A$54,0),0),"N/A")</f>
        <v>N/A</v>
      </c>
      <c r="Q835" s="152" t="str">
        <f t="shared" si="117"/>
        <v>N/A</v>
      </c>
      <c r="R835" s="153" t="str">
        <f t="shared" si="118"/>
        <v>N/A</v>
      </c>
      <c r="S835" s="147" t="str" cm="1">
        <f t="array" ref="S835">IFERROR(INDEX($G$9:$G$54,MATCH($E835,$A$9:$A$54,0),0),"N/A")</f>
        <v>N/A</v>
      </c>
      <c r="T835" s="151" t="str" cm="1">
        <f t="array" ref="T835">IFERROR(INDEX($H$9:$H$54,MATCH($E835,$A$9:$A$54,0),0),"N/A")</f>
        <v>N/A</v>
      </c>
      <c r="U835" s="152" t="str">
        <f t="shared" si="111"/>
        <v>N/A</v>
      </c>
      <c r="V835" s="153" t="str">
        <f t="shared" si="112"/>
        <v>N/A</v>
      </c>
      <c r="W835" s="147" t="str" cm="1">
        <f t="array" ref="W835">IFERROR(INDEX($I$9:$I$54,MATCH($E835,$A$9:$A$54,0),0),"N/A")</f>
        <v>N/A</v>
      </c>
      <c r="X835" s="147" t="str" cm="1">
        <f t="array" ref="X835">IFERROR(INDEX($J$9:$J$54,MATCH($E835,$A$9:$A$54,0),0),"N/A")</f>
        <v>N/A</v>
      </c>
      <c r="Y835" s="152" t="str">
        <f t="shared" si="113"/>
        <v>N/A</v>
      </c>
      <c r="Z835" s="153" t="str">
        <f t="shared" si="114"/>
        <v>N/A</v>
      </c>
      <c r="AA835" s="70" t="str">
        <f>IFERROR(VLOOKUP('Input 1 - Schedule 1'!N782,'Input 1 - Schedule 1'!$I$7:$L$1009,4,FALSE),"")</f>
        <v/>
      </c>
      <c r="AB835" s="70"/>
      <c r="AS835" s="84" t="s">
        <v>20</v>
      </c>
    </row>
    <row r="836" spans="1:45" x14ac:dyDescent="0.3">
      <c r="A836" s="93">
        <f t="shared" si="119"/>
        <v>774</v>
      </c>
      <c r="B836" s="145">
        <f>'Input 2 - Inventory'!C781</f>
        <v>0</v>
      </c>
      <c r="C836" s="146">
        <f>'Input 1 - Schedule 1'!G783</f>
        <v>0</v>
      </c>
      <c r="D836" s="146" t="str">
        <f>IF(OR(LEFT(E836,5)= "Asset",LEFT(E836,5)="Other"),"N/A",'Input 1 - Schedule 1'!G783 &amp; " (Ins/Bank)")</f>
        <v>0 (Ins/Bank)</v>
      </c>
      <c r="E836" s="147">
        <f>'Input 2 - Inventory'!F781</f>
        <v>0</v>
      </c>
      <c r="F836" s="148" t="str">
        <f>'Input 2 - Inventory'!W781</f>
        <v/>
      </c>
      <c r="G836" s="148">
        <f>'Input 2 - Inventory'!R781</f>
        <v>0</v>
      </c>
      <c r="H836" s="148">
        <f>'Input 2 - Inventory'!AH781</f>
        <v>0</v>
      </c>
      <c r="I836" s="149">
        <f>'Input 2 - Inventory'!L781</f>
        <v>0</v>
      </c>
      <c r="J836" s="150">
        <f>'Input 2 - Inventory'!AB781</f>
        <v>0</v>
      </c>
      <c r="K836" s="147" t="str" cm="1">
        <f t="array" ref="K836">IFERROR(INDEX($C$9:$C$54,MATCH($E836,$A$9:$A$54,0),0),"N/A")</f>
        <v>N/A</v>
      </c>
      <c r="L836" s="151" t="str" cm="1">
        <f t="array" ref="L836">IFERROR(INDEX($D$9:$D$54,MATCH($E836,$A$9:$A$54,0),0),"N/A")</f>
        <v>N/A</v>
      </c>
      <c r="M836" s="152" t="str">
        <f t="shared" si="115"/>
        <v>N/A</v>
      </c>
      <c r="N836" s="153" t="str">
        <f t="shared" si="116"/>
        <v>N/A</v>
      </c>
      <c r="O836" s="147" t="str" cm="1">
        <f t="array" ref="O836">IFERROR(INDEX($E$9:$E$54,MATCH($E836,$A$9:$A$54,0),0),"N/A")</f>
        <v>N/A</v>
      </c>
      <c r="P836" s="151" t="str" cm="1">
        <f t="array" ref="P836">IFERROR(INDEX($F$9:$F$54,MATCH($E836,$A$9:$A$54,0),0),"N/A")</f>
        <v>N/A</v>
      </c>
      <c r="Q836" s="152" t="str">
        <f t="shared" si="117"/>
        <v>N/A</v>
      </c>
      <c r="R836" s="153" t="str">
        <f t="shared" si="118"/>
        <v>N/A</v>
      </c>
      <c r="S836" s="147" t="str" cm="1">
        <f t="array" ref="S836">IFERROR(INDEX($G$9:$G$54,MATCH($E836,$A$9:$A$54,0),0),"N/A")</f>
        <v>N/A</v>
      </c>
      <c r="T836" s="151" t="str" cm="1">
        <f t="array" ref="T836">IFERROR(INDEX($H$9:$H$54,MATCH($E836,$A$9:$A$54,0),0),"N/A")</f>
        <v>N/A</v>
      </c>
      <c r="U836" s="152" t="str">
        <f t="shared" si="111"/>
        <v>N/A</v>
      </c>
      <c r="V836" s="153" t="str">
        <f t="shared" si="112"/>
        <v>N/A</v>
      </c>
      <c r="W836" s="147" t="str" cm="1">
        <f t="array" ref="W836">IFERROR(INDEX($I$9:$I$54,MATCH($E836,$A$9:$A$54,0),0),"N/A")</f>
        <v>N/A</v>
      </c>
      <c r="X836" s="147" t="str" cm="1">
        <f t="array" ref="X836">IFERROR(INDEX($J$9:$J$54,MATCH($E836,$A$9:$A$54,0),0),"N/A")</f>
        <v>N/A</v>
      </c>
      <c r="Y836" s="152" t="str">
        <f t="shared" si="113"/>
        <v>N/A</v>
      </c>
      <c r="Z836" s="153" t="str">
        <f t="shared" si="114"/>
        <v>N/A</v>
      </c>
      <c r="AA836" s="70" t="str">
        <f>IFERROR(VLOOKUP('Input 1 - Schedule 1'!N783,'Input 1 - Schedule 1'!$I$7:$L$1009,4,FALSE),"")</f>
        <v/>
      </c>
      <c r="AB836" s="70"/>
      <c r="AS836" s="84" t="s">
        <v>20</v>
      </c>
    </row>
    <row r="837" spans="1:45" x14ac:dyDescent="0.3">
      <c r="A837" s="93">
        <f t="shared" si="119"/>
        <v>775</v>
      </c>
      <c r="B837" s="145">
        <f>'Input 2 - Inventory'!C782</f>
        <v>0</v>
      </c>
      <c r="C837" s="146">
        <f>'Input 1 - Schedule 1'!G784</f>
        <v>0</v>
      </c>
      <c r="D837" s="146" t="str">
        <f>IF(OR(LEFT(E837,5)= "Asset",LEFT(E837,5)="Other"),"N/A",'Input 1 - Schedule 1'!G784 &amp; " (Ins/Bank)")</f>
        <v>0 (Ins/Bank)</v>
      </c>
      <c r="E837" s="147">
        <f>'Input 2 - Inventory'!F782</f>
        <v>0</v>
      </c>
      <c r="F837" s="148" t="str">
        <f>'Input 2 - Inventory'!W782</f>
        <v/>
      </c>
      <c r="G837" s="148">
        <f>'Input 2 - Inventory'!R782</f>
        <v>0</v>
      </c>
      <c r="H837" s="148">
        <f>'Input 2 - Inventory'!AH782</f>
        <v>0</v>
      </c>
      <c r="I837" s="149">
        <f>'Input 2 - Inventory'!L782</f>
        <v>0</v>
      </c>
      <c r="J837" s="150">
        <f>'Input 2 - Inventory'!AB782</f>
        <v>0</v>
      </c>
      <c r="K837" s="147" t="str" cm="1">
        <f t="array" ref="K837">IFERROR(INDEX($C$9:$C$54,MATCH($E837,$A$9:$A$54,0),0),"N/A")</f>
        <v>N/A</v>
      </c>
      <c r="L837" s="151" t="str" cm="1">
        <f t="array" ref="L837">IFERROR(INDEX($D$9:$D$54,MATCH($E837,$A$9:$A$54,0),0),"N/A")</f>
        <v>N/A</v>
      </c>
      <c r="M837" s="152" t="str">
        <f t="shared" si="115"/>
        <v>N/A</v>
      </c>
      <c r="N837" s="153" t="str">
        <f t="shared" si="116"/>
        <v>N/A</v>
      </c>
      <c r="O837" s="147" t="str" cm="1">
        <f t="array" ref="O837">IFERROR(INDEX($E$9:$E$54,MATCH($E837,$A$9:$A$54,0),0),"N/A")</f>
        <v>N/A</v>
      </c>
      <c r="P837" s="151" t="str" cm="1">
        <f t="array" ref="P837">IFERROR(INDEX($F$9:$F$54,MATCH($E837,$A$9:$A$54,0),0),"N/A")</f>
        <v>N/A</v>
      </c>
      <c r="Q837" s="152" t="str">
        <f t="shared" si="117"/>
        <v>N/A</v>
      </c>
      <c r="R837" s="153" t="str">
        <f t="shared" si="118"/>
        <v>N/A</v>
      </c>
      <c r="S837" s="147" t="str" cm="1">
        <f t="array" ref="S837">IFERROR(INDEX($G$9:$G$54,MATCH($E837,$A$9:$A$54,0),0),"N/A")</f>
        <v>N/A</v>
      </c>
      <c r="T837" s="151" t="str" cm="1">
        <f t="array" ref="T837">IFERROR(INDEX($H$9:$H$54,MATCH($E837,$A$9:$A$54,0),0),"N/A")</f>
        <v>N/A</v>
      </c>
      <c r="U837" s="152" t="str">
        <f t="shared" si="111"/>
        <v>N/A</v>
      </c>
      <c r="V837" s="153" t="str">
        <f t="shared" si="112"/>
        <v>N/A</v>
      </c>
      <c r="W837" s="147" t="str" cm="1">
        <f t="array" ref="W837">IFERROR(INDEX($I$9:$I$54,MATCH($E837,$A$9:$A$54,0),0),"N/A")</f>
        <v>N/A</v>
      </c>
      <c r="X837" s="147" t="str" cm="1">
        <f t="array" ref="X837">IFERROR(INDEX($J$9:$J$54,MATCH($E837,$A$9:$A$54,0),0),"N/A")</f>
        <v>N/A</v>
      </c>
      <c r="Y837" s="152" t="str">
        <f t="shared" si="113"/>
        <v>N/A</v>
      </c>
      <c r="Z837" s="153" t="str">
        <f t="shared" si="114"/>
        <v>N/A</v>
      </c>
      <c r="AA837" s="70" t="str">
        <f>IFERROR(VLOOKUP('Input 1 - Schedule 1'!N784,'Input 1 - Schedule 1'!$I$7:$L$1009,4,FALSE),"")</f>
        <v/>
      </c>
      <c r="AB837" s="70"/>
      <c r="AS837" s="84" t="s">
        <v>20</v>
      </c>
    </row>
    <row r="838" spans="1:45" x14ac:dyDescent="0.3">
      <c r="A838" s="93">
        <f t="shared" si="119"/>
        <v>776</v>
      </c>
      <c r="B838" s="145">
        <f>'Input 2 - Inventory'!C783</f>
        <v>0</v>
      </c>
      <c r="C838" s="146">
        <f>'Input 1 - Schedule 1'!G785</f>
        <v>0</v>
      </c>
      <c r="D838" s="146" t="str">
        <f>IF(OR(LEFT(E838,5)= "Asset",LEFT(E838,5)="Other"),"N/A",'Input 1 - Schedule 1'!G785 &amp; " (Ins/Bank)")</f>
        <v>0 (Ins/Bank)</v>
      </c>
      <c r="E838" s="147">
        <f>'Input 2 - Inventory'!F783</f>
        <v>0</v>
      </c>
      <c r="F838" s="148" t="str">
        <f>'Input 2 - Inventory'!W783</f>
        <v/>
      </c>
      <c r="G838" s="148">
        <f>'Input 2 - Inventory'!R783</f>
        <v>0</v>
      </c>
      <c r="H838" s="148">
        <f>'Input 2 - Inventory'!AH783</f>
        <v>0</v>
      </c>
      <c r="I838" s="149">
        <f>'Input 2 - Inventory'!L783</f>
        <v>0</v>
      </c>
      <c r="J838" s="150">
        <f>'Input 2 - Inventory'!AB783</f>
        <v>0</v>
      </c>
      <c r="K838" s="147" t="str" cm="1">
        <f t="array" ref="K838">IFERROR(INDEX($C$9:$C$54,MATCH($E838,$A$9:$A$54,0),0),"N/A")</f>
        <v>N/A</v>
      </c>
      <c r="L838" s="151" t="str" cm="1">
        <f t="array" ref="L838">IFERROR(INDEX($D$9:$D$54,MATCH($E838,$A$9:$A$54,0),0),"N/A")</f>
        <v>N/A</v>
      </c>
      <c r="M838" s="152" t="str">
        <f t="shared" si="115"/>
        <v>N/A</v>
      </c>
      <c r="N838" s="153" t="str">
        <f t="shared" si="116"/>
        <v>N/A</v>
      </c>
      <c r="O838" s="147" t="str" cm="1">
        <f t="array" ref="O838">IFERROR(INDEX($E$9:$E$54,MATCH($E838,$A$9:$A$54,0),0),"N/A")</f>
        <v>N/A</v>
      </c>
      <c r="P838" s="151" t="str" cm="1">
        <f t="array" ref="P838">IFERROR(INDEX($F$9:$F$54,MATCH($E838,$A$9:$A$54,0),0),"N/A")</f>
        <v>N/A</v>
      </c>
      <c r="Q838" s="152" t="str">
        <f t="shared" si="117"/>
        <v>N/A</v>
      </c>
      <c r="R838" s="153" t="str">
        <f t="shared" si="118"/>
        <v>N/A</v>
      </c>
      <c r="S838" s="147" t="str" cm="1">
        <f t="array" ref="S838">IFERROR(INDEX($G$9:$G$54,MATCH($E838,$A$9:$A$54,0),0),"N/A")</f>
        <v>N/A</v>
      </c>
      <c r="T838" s="151" t="str" cm="1">
        <f t="array" ref="T838">IFERROR(INDEX($H$9:$H$54,MATCH($E838,$A$9:$A$54,0),0),"N/A")</f>
        <v>N/A</v>
      </c>
      <c r="U838" s="152" t="str">
        <f t="shared" si="111"/>
        <v>N/A</v>
      </c>
      <c r="V838" s="153" t="str">
        <f t="shared" si="112"/>
        <v>N/A</v>
      </c>
      <c r="W838" s="147" t="str" cm="1">
        <f t="array" ref="W838">IFERROR(INDEX($I$9:$I$54,MATCH($E838,$A$9:$A$54,0),0),"N/A")</f>
        <v>N/A</v>
      </c>
      <c r="X838" s="147" t="str" cm="1">
        <f t="array" ref="X838">IFERROR(INDEX($J$9:$J$54,MATCH($E838,$A$9:$A$54,0),0),"N/A")</f>
        <v>N/A</v>
      </c>
      <c r="Y838" s="152" t="str">
        <f t="shared" si="113"/>
        <v>N/A</v>
      </c>
      <c r="Z838" s="153" t="str">
        <f t="shared" si="114"/>
        <v>N/A</v>
      </c>
      <c r="AA838" s="70" t="str">
        <f>IFERROR(VLOOKUP('Input 1 - Schedule 1'!N785,'Input 1 - Schedule 1'!$I$7:$L$1009,4,FALSE),"")</f>
        <v/>
      </c>
      <c r="AB838" s="70"/>
      <c r="AS838" s="84" t="s">
        <v>20</v>
      </c>
    </row>
    <row r="839" spans="1:45" x14ac:dyDescent="0.3">
      <c r="A839" s="93">
        <f t="shared" si="119"/>
        <v>777</v>
      </c>
      <c r="B839" s="145">
        <f>'Input 2 - Inventory'!C784</f>
        <v>0</v>
      </c>
      <c r="C839" s="146">
        <f>'Input 1 - Schedule 1'!G786</f>
        <v>0</v>
      </c>
      <c r="D839" s="146" t="str">
        <f>IF(OR(LEFT(E839,5)= "Asset",LEFT(E839,5)="Other"),"N/A",'Input 1 - Schedule 1'!G786 &amp; " (Ins/Bank)")</f>
        <v>0 (Ins/Bank)</v>
      </c>
      <c r="E839" s="147">
        <f>'Input 2 - Inventory'!F784</f>
        <v>0</v>
      </c>
      <c r="F839" s="148" t="str">
        <f>'Input 2 - Inventory'!W784</f>
        <v/>
      </c>
      <c r="G839" s="148">
        <f>'Input 2 - Inventory'!R784</f>
        <v>0</v>
      </c>
      <c r="H839" s="148">
        <f>'Input 2 - Inventory'!AH784</f>
        <v>0</v>
      </c>
      <c r="I839" s="149">
        <f>'Input 2 - Inventory'!L784</f>
        <v>0</v>
      </c>
      <c r="J839" s="150">
        <f>'Input 2 - Inventory'!AB784</f>
        <v>0</v>
      </c>
      <c r="K839" s="147" t="str" cm="1">
        <f t="array" ref="K839">IFERROR(INDEX($C$9:$C$54,MATCH($E839,$A$9:$A$54,0),0),"N/A")</f>
        <v>N/A</v>
      </c>
      <c r="L839" s="151" t="str" cm="1">
        <f t="array" ref="L839">IFERROR(INDEX($D$9:$D$54,MATCH($E839,$A$9:$A$54,0),0),"N/A")</f>
        <v>N/A</v>
      </c>
      <c r="M839" s="152" t="str">
        <f t="shared" si="115"/>
        <v>N/A</v>
      </c>
      <c r="N839" s="153" t="str">
        <f t="shared" si="116"/>
        <v>N/A</v>
      </c>
      <c r="O839" s="147" t="str" cm="1">
        <f t="array" ref="O839">IFERROR(INDEX($E$9:$E$54,MATCH($E839,$A$9:$A$54,0),0),"N/A")</f>
        <v>N/A</v>
      </c>
      <c r="P839" s="151" t="str" cm="1">
        <f t="array" ref="P839">IFERROR(INDEX($F$9:$F$54,MATCH($E839,$A$9:$A$54,0),0),"N/A")</f>
        <v>N/A</v>
      </c>
      <c r="Q839" s="152" t="str">
        <f t="shared" si="117"/>
        <v>N/A</v>
      </c>
      <c r="R839" s="153" t="str">
        <f t="shared" si="118"/>
        <v>N/A</v>
      </c>
      <c r="S839" s="147" t="str" cm="1">
        <f t="array" ref="S839">IFERROR(INDEX($G$9:$G$54,MATCH($E839,$A$9:$A$54,0),0),"N/A")</f>
        <v>N/A</v>
      </c>
      <c r="T839" s="151" t="str" cm="1">
        <f t="array" ref="T839">IFERROR(INDEX($H$9:$H$54,MATCH($E839,$A$9:$A$54,0),0),"N/A")</f>
        <v>N/A</v>
      </c>
      <c r="U839" s="152" t="str">
        <f t="shared" si="111"/>
        <v>N/A</v>
      </c>
      <c r="V839" s="153" t="str">
        <f t="shared" si="112"/>
        <v>N/A</v>
      </c>
      <c r="W839" s="147" t="str" cm="1">
        <f t="array" ref="W839">IFERROR(INDEX($I$9:$I$54,MATCH($E839,$A$9:$A$54,0),0),"N/A")</f>
        <v>N/A</v>
      </c>
      <c r="X839" s="147" t="str" cm="1">
        <f t="array" ref="X839">IFERROR(INDEX($J$9:$J$54,MATCH($E839,$A$9:$A$54,0),0),"N/A")</f>
        <v>N/A</v>
      </c>
      <c r="Y839" s="152" t="str">
        <f t="shared" si="113"/>
        <v>N/A</v>
      </c>
      <c r="Z839" s="153" t="str">
        <f t="shared" si="114"/>
        <v>N/A</v>
      </c>
      <c r="AA839" s="70" t="str">
        <f>IFERROR(VLOOKUP('Input 1 - Schedule 1'!N786,'Input 1 - Schedule 1'!$I$7:$L$1009,4,FALSE),"")</f>
        <v/>
      </c>
      <c r="AB839" s="70"/>
      <c r="AS839" s="84" t="s">
        <v>20</v>
      </c>
    </row>
    <row r="840" spans="1:45" x14ac:dyDescent="0.3">
      <c r="A840" s="93">
        <f t="shared" si="119"/>
        <v>778</v>
      </c>
      <c r="B840" s="145">
        <f>'Input 2 - Inventory'!C785</f>
        <v>0</v>
      </c>
      <c r="C840" s="146">
        <f>'Input 1 - Schedule 1'!G787</f>
        <v>0</v>
      </c>
      <c r="D840" s="146" t="str">
        <f>IF(OR(LEFT(E840,5)= "Asset",LEFT(E840,5)="Other"),"N/A",'Input 1 - Schedule 1'!G787 &amp; " (Ins/Bank)")</f>
        <v>0 (Ins/Bank)</v>
      </c>
      <c r="E840" s="147">
        <f>'Input 2 - Inventory'!F785</f>
        <v>0</v>
      </c>
      <c r="F840" s="148" t="str">
        <f>'Input 2 - Inventory'!W785</f>
        <v/>
      </c>
      <c r="G840" s="148">
        <f>'Input 2 - Inventory'!R785</f>
        <v>0</v>
      </c>
      <c r="H840" s="148">
        <f>'Input 2 - Inventory'!AH785</f>
        <v>0</v>
      </c>
      <c r="I840" s="149">
        <f>'Input 2 - Inventory'!L785</f>
        <v>0</v>
      </c>
      <c r="J840" s="150">
        <f>'Input 2 - Inventory'!AB785</f>
        <v>0</v>
      </c>
      <c r="K840" s="147" t="str" cm="1">
        <f t="array" ref="K840">IFERROR(INDEX($C$9:$C$54,MATCH($E840,$A$9:$A$54,0),0),"N/A")</f>
        <v>N/A</v>
      </c>
      <c r="L840" s="151" t="str" cm="1">
        <f t="array" ref="L840">IFERROR(INDEX($D$9:$D$54,MATCH($E840,$A$9:$A$54,0),0),"N/A")</f>
        <v>N/A</v>
      </c>
      <c r="M840" s="152" t="str">
        <f t="shared" si="115"/>
        <v>N/A</v>
      </c>
      <c r="N840" s="153" t="str">
        <f t="shared" si="116"/>
        <v>N/A</v>
      </c>
      <c r="O840" s="147" t="str" cm="1">
        <f t="array" ref="O840">IFERROR(INDEX($E$9:$E$54,MATCH($E840,$A$9:$A$54,0),0),"N/A")</f>
        <v>N/A</v>
      </c>
      <c r="P840" s="151" t="str" cm="1">
        <f t="array" ref="P840">IFERROR(INDEX($F$9:$F$54,MATCH($E840,$A$9:$A$54,0),0),"N/A")</f>
        <v>N/A</v>
      </c>
      <c r="Q840" s="152" t="str">
        <f t="shared" si="117"/>
        <v>N/A</v>
      </c>
      <c r="R840" s="153" t="str">
        <f t="shared" si="118"/>
        <v>N/A</v>
      </c>
      <c r="S840" s="147" t="str" cm="1">
        <f t="array" ref="S840">IFERROR(INDEX($G$9:$G$54,MATCH($E840,$A$9:$A$54,0),0),"N/A")</f>
        <v>N/A</v>
      </c>
      <c r="T840" s="151" t="str" cm="1">
        <f t="array" ref="T840">IFERROR(INDEX($H$9:$H$54,MATCH($E840,$A$9:$A$54,0),0),"N/A")</f>
        <v>N/A</v>
      </c>
      <c r="U840" s="152" t="str">
        <f t="shared" si="111"/>
        <v>N/A</v>
      </c>
      <c r="V840" s="153" t="str">
        <f t="shared" si="112"/>
        <v>N/A</v>
      </c>
      <c r="W840" s="147" t="str" cm="1">
        <f t="array" ref="W840">IFERROR(INDEX($I$9:$I$54,MATCH($E840,$A$9:$A$54,0),0),"N/A")</f>
        <v>N/A</v>
      </c>
      <c r="X840" s="147" t="str" cm="1">
        <f t="array" ref="X840">IFERROR(INDEX($J$9:$J$54,MATCH($E840,$A$9:$A$54,0),0),"N/A")</f>
        <v>N/A</v>
      </c>
      <c r="Y840" s="152" t="str">
        <f t="shared" si="113"/>
        <v>N/A</v>
      </c>
      <c r="Z840" s="153" t="str">
        <f t="shared" si="114"/>
        <v>N/A</v>
      </c>
      <c r="AA840" s="70" t="str">
        <f>IFERROR(VLOOKUP('Input 1 - Schedule 1'!N787,'Input 1 - Schedule 1'!$I$7:$L$1009,4,FALSE),"")</f>
        <v/>
      </c>
      <c r="AB840" s="70"/>
      <c r="AS840" s="84" t="s">
        <v>20</v>
      </c>
    </row>
    <row r="841" spans="1:45" x14ac:dyDescent="0.3">
      <c r="A841" s="93">
        <f t="shared" si="119"/>
        <v>779</v>
      </c>
      <c r="B841" s="145">
        <f>'Input 2 - Inventory'!C786</f>
        <v>0</v>
      </c>
      <c r="C841" s="146">
        <f>'Input 1 - Schedule 1'!G788</f>
        <v>0</v>
      </c>
      <c r="D841" s="146" t="str">
        <f>IF(OR(LEFT(E841,5)= "Asset",LEFT(E841,5)="Other"),"N/A",'Input 1 - Schedule 1'!G788 &amp; " (Ins/Bank)")</f>
        <v>0 (Ins/Bank)</v>
      </c>
      <c r="E841" s="147">
        <f>'Input 2 - Inventory'!F786</f>
        <v>0</v>
      </c>
      <c r="F841" s="148" t="str">
        <f>'Input 2 - Inventory'!W786</f>
        <v/>
      </c>
      <c r="G841" s="148">
        <f>'Input 2 - Inventory'!R786</f>
        <v>0</v>
      </c>
      <c r="H841" s="148">
        <f>'Input 2 - Inventory'!AH786</f>
        <v>0</v>
      </c>
      <c r="I841" s="149">
        <f>'Input 2 - Inventory'!L786</f>
        <v>0</v>
      </c>
      <c r="J841" s="150">
        <f>'Input 2 - Inventory'!AB786</f>
        <v>0</v>
      </c>
      <c r="K841" s="147" t="str" cm="1">
        <f t="array" ref="K841">IFERROR(INDEX($C$9:$C$54,MATCH($E841,$A$9:$A$54,0),0),"N/A")</f>
        <v>N/A</v>
      </c>
      <c r="L841" s="151" t="str" cm="1">
        <f t="array" ref="L841">IFERROR(INDEX($D$9:$D$54,MATCH($E841,$A$9:$A$54,0),0),"N/A")</f>
        <v>N/A</v>
      </c>
      <c r="M841" s="152" t="str">
        <f t="shared" si="115"/>
        <v>N/A</v>
      </c>
      <c r="N841" s="153" t="str">
        <f t="shared" si="116"/>
        <v>N/A</v>
      </c>
      <c r="O841" s="147" t="str" cm="1">
        <f t="array" ref="O841">IFERROR(INDEX($E$9:$E$54,MATCH($E841,$A$9:$A$54,0),0),"N/A")</f>
        <v>N/A</v>
      </c>
      <c r="P841" s="151" t="str" cm="1">
        <f t="array" ref="P841">IFERROR(INDEX($F$9:$F$54,MATCH($E841,$A$9:$A$54,0),0),"N/A")</f>
        <v>N/A</v>
      </c>
      <c r="Q841" s="152" t="str">
        <f t="shared" si="117"/>
        <v>N/A</v>
      </c>
      <c r="R841" s="153" t="str">
        <f t="shared" si="118"/>
        <v>N/A</v>
      </c>
      <c r="S841" s="147" t="str" cm="1">
        <f t="array" ref="S841">IFERROR(INDEX($G$9:$G$54,MATCH($E841,$A$9:$A$54,0),0),"N/A")</f>
        <v>N/A</v>
      </c>
      <c r="T841" s="151" t="str" cm="1">
        <f t="array" ref="T841">IFERROR(INDEX($H$9:$H$54,MATCH($E841,$A$9:$A$54,0),0),"N/A")</f>
        <v>N/A</v>
      </c>
      <c r="U841" s="152" t="str">
        <f t="shared" si="111"/>
        <v>N/A</v>
      </c>
      <c r="V841" s="153" t="str">
        <f t="shared" si="112"/>
        <v>N/A</v>
      </c>
      <c r="W841" s="147" t="str" cm="1">
        <f t="array" ref="W841">IFERROR(INDEX($I$9:$I$54,MATCH($E841,$A$9:$A$54,0),0),"N/A")</f>
        <v>N/A</v>
      </c>
      <c r="X841" s="147" t="str" cm="1">
        <f t="array" ref="X841">IFERROR(INDEX($J$9:$J$54,MATCH($E841,$A$9:$A$54,0),0),"N/A")</f>
        <v>N/A</v>
      </c>
      <c r="Y841" s="152" t="str">
        <f t="shared" si="113"/>
        <v>N/A</v>
      </c>
      <c r="Z841" s="153" t="str">
        <f t="shared" si="114"/>
        <v>N/A</v>
      </c>
      <c r="AA841" s="70" t="str">
        <f>IFERROR(VLOOKUP('Input 1 - Schedule 1'!N788,'Input 1 - Schedule 1'!$I$7:$L$1009,4,FALSE),"")</f>
        <v/>
      </c>
      <c r="AB841" s="70"/>
      <c r="AS841" s="84" t="s">
        <v>20</v>
      </c>
    </row>
    <row r="842" spans="1:45" x14ac:dyDescent="0.3">
      <c r="A842" s="93">
        <f t="shared" si="119"/>
        <v>780</v>
      </c>
      <c r="B842" s="145">
        <f>'Input 2 - Inventory'!C787</f>
        <v>0</v>
      </c>
      <c r="C842" s="146">
        <f>'Input 1 - Schedule 1'!G789</f>
        <v>0</v>
      </c>
      <c r="D842" s="146" t="str">
        <f>IF(OR(LEFT(E842,5)= "Asset",LEFT(E842,5)="Other"),"N/A",'Input 1 - Schedule 1'!G789 &amp; " (Ins/Bank)")</f>
        <v>0 (Ins/Bank)</v>
      </c>
      <c r="E842" s="147">
        <f>'Input 2 - Inventory'!F787</f>
        <v>0</v>
      </c>
      <c r="F842" s="148" t="str">
        <f>'Input 2 - Inventory'!W787</f>
        <v/>
      </c>
      <c r="G842" s="148">
        <f>'Input 2 - Inventory'!R787</f>
        <v>0</v>
      </c>
      <c r="H842" s="148">
        <f>'Input 2 - Inventory'!AH787</f>
        <v>0</v>
      </c>
      <c r="I842" s="149">
        <f>'Input 2 - Inventory'!L787</f>
        <v>0</v>
      </c>
      <c r="J842" s="150">
        <f>'Input 2 - Inventory'!AB787</f>
        <v>0</v>
      </c>
      <c r="K842" s="147" t="str" cm="1">
        <f t="array" ref="K842">IFERROR(INDEX($C$9:$C$54,MATCH($E842,$A$9:$A$54,0),0),"N/A")</f>
        <v>N/A</v>
      </c>
      <c r="L842" s="151" t="str" cm="1">
        <f t="array" ref="L842">IFERROR(INDEX($D$9:$D$54,MATCH($E842,$A$9:$A$54,0),0),"N/A")</f>
        <v>N/A</v>
      </c>
      <c r="M842" s="152" t="str">
        <f t="shared" si="115"/>
        <v>N/A</v>
      </c>
      <c r="N842" s="153" t="str">
        <f t="shared" si="116"/>
        <v>N/A</v>
      </c>
      <c r="O842" s="147" t="str" cm="1">
        <f t="array" ref="O842">IFERROR(INDEX($E$9:$E$54,MATCH($E842,$A$9:$A$54,0),0),"N/A")</f>
        <v>N/A</v>
      </c>
      <c r="P842" s="151" t="str" cm="1">
        <f t="array" ref="P842">IFERROR(INDEX($F$9:$F$54,MATCH($E842,$A$9:$A$54,0),0),"N/A")</f>
        <v>N/A</v>
      </c>
      <c r="Q842" s="152" t="str">
        <f t="shared" si="117"/>
        <v>N/A</v>
      </c>
      <c r="R842" s="153" t="str">
        <f t="shared" si="118"/>
        <v>N/A</v>
      </c>
      <c r="S842" s="147" t="str" cm="1">
        <f t="array" ref="S842">IFERROR(INDEX($G$9:$G$54,MATCH($E842,$A$9:$A$54,0),0),"N/A")</f>
        <v>N/A</v>
      </c>
      <c r="T842" s="151" t="str" cm="1">
        <f t="array" ref="T842">IFERROR(INDEX($H$9:$H$54,MATCH($E842,$A$9:$A$54,0),0),"N/A")</f>
        <v>N/A</v>
      </c>
      <c r="U842" s="152" t="str">
        <f t="shared" si="111"/>
        <v>N/A</v>
      </c>
      <c r="V842" s="153" t="str">
        <f t="shared" si="112"/>
        <v>N/A</v>
      </c>
      <c r="W842" s="147" t="str" cm="1">
        <f t="array" ref="W842">IFERROR(INDEX($I$9:$I$54,MATCH($E842,$A$9:$A$54,0),0),"N/A")</f>
        <v>N/A</v>
      </c>
      <c r="X842" s="147" t="str" cm="1">
        <f t="array" ref="X842">IFERROR(INDEX($J$9:$J$54,MATCH($E842,$A$9:$A$54,0),0),"N/A")</f>
        <v>N/A</v>
      </c>
      <c r="Y842" s="152" t="str">
        <f t="shared" si="113"/>
        <v>N/A</v>
      </c>
      <c r="Z842" s="153" t="str">
        <f t="shared" si="114"/>
        <v>N/A</v>
      </c>
      <c r="AA842" s="70" t="str">
        <f>IFERROR(VLOOKUP('Input 1 - Schedule 1'!N789,'Input 1 - Schedule 1'!$I$7:$L$1009,4,FALSE),"")</f>
        <v/>
      </c>
      <c r="AB842" s="70"/>
      <c r="AS842" s="84" t="s">
        <v>20</v>
      </c>
    </row>
    <row r="843" spans="1:45" x14ac:dyDescent="0.3">
      <c r="A843" s="93">
        <f t="shared" si="119"/>
        <v>781</v>
      </c>
      <c r="B843" s="145">
        <f>'Input 2 - Inventory'!C788</f>
        <v>0</v>
      </c>
      <c r="C843" s="146">
        <f>'Input 1 - Schedule 1'!G790</f>
        <v>0</v>
      </c>
      <c r="D843" s="146" t="str">
        <f>IF(OR(LEFT(E843,5)= "Asset",LEFT(E843,5)="Other"),"N/A",'Input 1 - Schedule 1'!G790 &amp; " (Ins/Bank)")</f>
        <v>0 (Ins/Bank)</v>
      </c>
      <c r="E843" s="147">
        <f>'Input 2 - Inventory'!F788</f>
        <v>0</v>
      </c>
      <c r="F843" s="148" t="str">
        <f>'Input 2 - Inventory'!W788</f>
        <v/>
      </c>
      <c r="G843" s="148">
        <f>'Input 2 - Inventory'!R788</f>
        <v>0</v>
      </c>
      <c r="H843" s="148">
        <f>'Input 2 - Inventory'!AH788</f>
        <v>0</v>
      </c>
      <c r="I843" s="149">
        <f>'Input 2 - Inventory'!L788</f>
        <v>0</v>
      </c>
      <c r="J843" s="150">
        <f>'Input 2 - Inventory'!AB788</f>
        <v>0</v>
      </c>
      <c r="K843" s="147" t="str" cm="1">
        <f t="array" ref="K843">IFERROR(INDEX($C$9:$C$54,MATCH($E843,$A$9:$A$54,0),0),"N/A")</f>
        <v>N/A</v>
      </c>
      <c r="L843" s="151" t="str" cm="1">
        <f t="array" ref="L843">IFERROR(INDEX($D$9:$D$54,MATCH($E843,$A$9:$A$54,0),0),"N/A")</f>
        <v>N/A</v>
      </c>
      <c r="M843" s="152" t="str">
        <f t="shared" si="115"/>
        <v>N/A</v>
      </c>
      <c r="N843" s="153" t="str">
        <f t="shared" si="116"/>
        <v>N/A</v>
      </c>
      <c r="O843" s="147" t="str" cm="1">
        <f t="array" ref="O843">IFERROR(INDEX($E$9:$E$54,MATCH($E843,$A$9:$A$54,0),0),"N/A")</f>
        <v>N/A</v>
      </c>
      <c r="P843" s="151" t="str" cm="1">
        <f t="array" ref="P843">IFERROR(INDEX($F$9:$F$54,MATCH($E843,$A$9:$A$54,0),0),"N/A")</f>
        <v>N/A</v>
      </c>
      <c r="Q843" s="152" t="str">
        <f t="shared" si="117"/>
        <v>N/A</v>
      </c>
      <c r="R843" s="153" t="str">
        <f t="shared" si="118"/>
        <v>N/A</v>
      </c>
      <c r="S843" s="147" t="str" cm="1">
        <f t="array" ref="S843">IFERROR(INDEX($G$9:$G$54,MATCH($E843,$A$9:$A$54,0),0),"N/A")</f>
        <v>N/A</v>
      </c>
      <c r="T843" s="151" t="str" cm="1">
        <f t="array" ref="T843">IFERROR(INDEX($H$9:$H$54,MATCH($E843,$A$9:$A$54,0),0),"N/A")</f>
        <v>N/A</v>
      </c>
      <c r="U843" s="152" t="str">
        <f t="shared" si="111"/>
        <v>N/A</v>
      </c>
      <c r="V843" s="153" t="str">
        <f t="shared" si="112"/>
        <v>N/A</v>
      </c>
      <c r="W843" s="147" t="str" cm="1">
        <f t="array" ref="W843">IFERROR(INDEX($I$9:$I$54,MATCH($E843,$A$9:$A$54,0),0),"N/A")</f>
        <v>N/A</v>
      </c>
      <c r="X843" s="147" t="str" cm="1">
        <f t="array" ref="X843">IFERROR(INDEX($J$9:$J$54,MATCH($E843,$A$9:$A$54,0),0),"N/A")</f>
        <v>N/A</v>
      </c>
      <c r="Y843" s="152" t="str">
        <f t="shared" si="113"/>
        <v>N/A</v>
      </c>
      <c r="Z843" s="153" t="str">
        <f t="shared" si="114"/>
        <v>N/A</v>
      </c>
      <c r="AA843" s="70" t="str">
        <f>IFERROR(VLOOKUP('Input 1 - Schedule 1'!N790,'Input 1 - Schedule 1'!$I$7:$L$1009,4,FALSE),"")</f>
        <v/>
      </c>
      <c r="AB843" s="70"/>
      <c r="AS843" s="84" t="s">
        <v>20</v>
      </c>
    </row>
    <row r="844" spans="1:45" x14ac:dyDescent="0.3">
      <c r="A844" s="93">
        <f t="shared" si="119"/>
        <v>782</v>
      </c>
      <c r="B844" s="145">
        <f>'Input 2 - Inventory'!C789</f>
        <v>0</v>
      </c>
      <c r="C844" s="146">
        <f>'Input 1 - Schedule 1'!G791</f>
        <v>0</v>
      </c>
      <c r="D844" s="146" t="str">
        <f>IF(OR(LEFT(E844,5)= "Asset",LEFT(E844,5)="Other"),"N/A",'Input 1 - Schedule 1'!G791 &amp; " (Ins/Bank)")</f>
        <v>0 (Ins/Bank)</v>
      </c>
      <c r="E844" s="147">
        <f>'Input 2 - Inventory'!F789</f>
        <v>0</v>
      </c>
      <c r="F844" s="148" t="str">
        <f>'Input 2 - Inventory'!W789</f>
        <v/>
      </c>
      <c r="G844" s="148">
        <f>'Input 2 - Inventory'!R789</f>
        <v>0</v>
      </c>
      <c r="H844" s="148">
        <f>'Input 2 - Inventory'!AH789</f>
        <v>0</v>
      </c>
      <c r="I844" s="149">
        <f>'Input 2 - Inventory'!L789</f>
        <v>0</v>
      </c>
      <c r="J844" s="150">
        <f>'Input 2 - Inventory'!AB789</f>
        <v>0</v>
      </c>
      <c r="K844" s="147" t="str" cm="1">
        <f t="array" ref="K844">IFERROR(INDEX($C$9:$C$54,MATCH($E844,$A$9:$A$54,0),0),"N/A")</f>
        <v>N/A</v>
      </c>
      <c r="L844" s="151" t="str" cm="1">
        <f t="array" ref="L844">IFERROR(INDEX($D$9:$D$54,MATCH($E844,$A$9:$A$54,0),0),"N/A")</f>
        <v>N/A</v>
      </c>
      <c r="M844" s="152" t="str">
        <f t="shared" si="115"/>
        <v>N/A</v>
      </c>
      <c r="N844" s="153" t="str">
        <f t="shared" si="116"/>
        <v>N/A</v>
      </c>
      <c r="O844" s="147" t="str" cm="1">
        <f t="array" ref="O844">IFERROR(INDEX($E$9:$E$54,MATCH($E844,$A$9:$A$54,0),0),"N/A")</f>
        <v>N/A</v>
      </c>
      <c r="P844" s="151" t="str" cm="1">
        <f t="array" ref="P844">IFERROR(INDEX($F$9:$F$54,MATCH($E844,$A$9:$A$54,0),0),"N/A")</f>
        <v>N/A</v>
      </c>
      <c r="Q844" s="152" t="str">
        <f t="shared" si="117"/>
        <v>N/A</v>
      </c>
      <c r="R844" s="153" t="str">
        <f t="shared" si="118"/>
        <v>N/A</v>
      </c>
      <c r="S844" s="147" t="str" cm="1">
        <f t="array" ref="S844">IFERROR(INDEX($G$9:$G$54,MATCH($E844,$A$9:$A$54,0),0),"N/A")</f>
        <v>N/A</v>
      </c>
      <c r="T844" s="151" t="str" cm="1">
        <f t="array" ref="T844">IFERROR(INDEX($H$9:$H$54,MATCH($E844,$A$9:$A$54,0),0),"N/A")</f>
        <v>N/A</v>
      </c>
      <c r="U844" s="152" t="str">
        <f t="shared" si="111"/>
        <v>N/A</v>
      </c>
      <c r="V844" s="153" t="str">
        <f t="shared" si="112"/>
        <v>N/A</v>
      </c>
      <c r="W844" s="147" t="str" cm="1">
        <f t="array" ref="W844">IFERROR(INDEX($I$9:$I$54,MATCH($E844,$A$9:$A$54,0),0),"N/A")</f>
        <v>N/A</v>
      </c>
      <c r="X844" s="147" t="str" cm="1">
        <f t="array" ref="X844">IFERROR(INDEX($J$9:$J$54,MATCH($E844,$A$9:$A$54,0),0),"N/A")</f>
        <v>N/A</v>
      </c>
      <c r="Y844" s="152" t="str">
        <f t="shared" si="113"/>
        <v>N/A</v>
      </c>
      <c r="Z844" s="153" t="str">
        <f t="shared" si="114"/>
        <v>N/A</v>
      </c>
      <c r="AA844" s="70" t="str">
        <f>IFERROR(VLOOKUP('Input 1 - Schedule 1'!N791,'Input 1 - Schedule 1'!$I$7:$L$1009,4,FALSE),"")</f>
        <v/>
      </c>
      <c r="AB844" s="70"/>
      <c r="AS844" s="84" t="s">
        <v>20</v>
      </c>
    </row>
    <row r="845" spans="1:45" x14ac:dyDescent="0.3">
      <c r="A845" s="93">
        <f t="shared" si="119"/>
        <v>783</v>
      </c>
      <c r="B845" s="145">
        <f>'Input 2 - Inventory'!C790</f>
        <v>0</v>
      </c>
      <c r="C845" s="146">
        <f>'Input 1 - Schedule 1'!G792</f>
        <v>0</v>
      </c>
      <c r="D845" s="146" t="str">
        <f>IF(OR(LEFT(E845,5)= "Asset",LEFT(E845,5)="Other"),"N/A",'Input 1 - Schedule 1'!G792 &amp; " (Ins/Bank)")</f>
        <v>0 (Ins/Bank)</v>
      </c>
      <c r="E845" s="147">
        <f>'Input 2 - Inventory'!F790</f>
        <v>0</v>
      </c>
      <c r="F845" s="148" t="str">
        <f>'Input 2 - Inventory'!W790</f>
        <v/>
      </c>
      <c r="G845" s="148">
        <f>'Input 2 - Inventory'!R790</f>
        <v>0</v>
      </c>
      <c r="H845" s="148">
        <f>'Input 2 - Inventory'!AH790</f>
        <v>0</v>
      </c>
      <c r="I845" s="149">
        <f>'Input 2 - Inventory'!L790</f>
        <v>0</v>
      </c>
      <c r="J845" s="150">
        <f>'Input 2 - Inventory'!AB790</f>
        <v>0</v>
      </c>
      <c r="K845" s="147" t="str" cm="1">
        <f t="array" ref="K845">IFERROR(INDEX($C$9:$C$54,MATCH($E845,$A$9:$A$54,0),0),"N/A")</f>
        <v>N/A</v>
      </c>
      <c r="L845" s="151" t="str" cm="1">
        <f t="array" ref="L845">IFERROR(INDEX($D$9:$D$54,MATCH($E845,$A$9:$A$54,0),0),"N/A")</f>
        <v>N/A</v>
      </c>
      <c r="M845" s="152" t="str">
        <f t="shared" si="115"/>
        <v>N/A</v>
      </c>
      <c r="N845" s="153" t="str">
        <f t="shared" si="116"/>
        <v>N/A</v>
      </c>
      <c r="O845" s="147" t="str" cm="1">
        <f t="array" ref="O845">IFERROR(INDEX($E$9:$E$54,MATCH($E845,$A$9:$A$54,0),0),"N/A")</f>
        <v>N/A</v>
      </c>
      <c r="P845" s="151" t="str" cm="1">
        <f t="array" ref="P845">IFERROR(INDEX($F$9:$F$54,MATCH($E845,$A$9:$A$54,0),0),"N/A")</f>
        <v>N/A</v>
      </c>
      <c r="Q845" s="152" t="str">
        <f t="shared" si="117"/>
        <v>N/A</v>
      </c>
      <c r="R845" s="153" t="str">
        <f t="shared" si="118"/>
        <v>N/A</v>
      </c>
      <c r="S845" s="147" t="str" cm="1">
        <f t="array" ref="S845">IFERROR(INDEX($G$9:$G$54,MATCH($E845,$A$9:$A$54,0),0),"N/A")</f>
        <v>N/A</v>
      </c>
      <c r="T845" s="151" t="str" cm="1">
        <f t="array" ref="T845">IFERROR(INDEX($H$9:$H$54,MATCH($E845,$A$9:$A$54,0),0),"N/A")</f>
        <v>N/A</v>
      </c>
      <c r="U845" s="152" t="str">
        <f t="shared" si="111"/>
        <v>N/A</v>
      </c>
      <c r="V845" s="153" t="str">
        <f t="shared" si="112"/>
        <v>N/A</v>
      </c>
      <c r="W845" s="147" t="str" cm="1">
        <f t="array" ref="W845">IFERROR(INDEX($I$9:$I$54,MATCH($E845,$A$9:$A$54,0),0),"N/A")</f>
        <v>N/A</v>
      </c>
      <c r="X845" s="147" t="str" cm="1">
        <f t="array" ref="X845">IFERROR(INDEX($J$9:$J$54,MATCH($E845,$A$9:$A$54,0),0),"N/A")</f>
        <v>N/A</v>
      </c>
      <c r="Y845" s="152" t="str">
        <f t="shared" si="113"/>
        <v>N/A</v>
      </c>
      <c r="Z845" s="153" t="str">
        <f t="shared" si="114"/>
        <v>N/A</v>
      </c>
      <c r="AA845" s="70" t="str">
        <f>IFERROR(VLOOKUP('Input 1 - Schedule 1'!N792,'Input 1 - Schedule 1'!$I$7:$L$1009,4,FALSE),"")</f>
        <v/>
      </c>
      <c r="AB845" s="70"/>
      <c r="AS845" s="84" t="s">
        <v>20</v>
      </c>
    </row>
    <row r="846" spans="1:45" x14ac:dyDescent="0.3">
      <c r="A846" s="93">
        <f t="shared" si="119"/>
        <v>784</v>
      </c>
      <c r="B846" s="145">
        <f>'Input 2 - Inventory'!C791</f>
        <v>0</v>
      </c>
      <c r="C846" s="146">
        <f>'Input 1 - Schedule 1'!G793</f>
        <v>0</v>
      </c>
      <c r="D846" s="146" t="str">
        <f>IF(OR(LEFT(E846,5)= "Asset",LEFT(E846,5)="Other"),"N/A",'Input 1 - Schedule 1'!G793 &amp; " (Ins/Bank)")</f>
        <v>0 (Ins/Bank)</v>
      </c>
      <c r="E846" s="147">
        <f>'Input 2 - Inventory'!F791</f>
        <v>0</v>
      </c>
      <c r="F846" s="148" t="str">
        <f>'Input 2 - Inventory'!W791</f>
        <v/>
      </c>
      <c r="G846" s="148">
        <f>'Input 2 - Inventory'!R791</f>
        <v>0</v>
      </c>
      <c r="H846" s="148">
        <f>'Input 2 - Inventory'!AH791</f>
        <v>0</v>
      </c>
      <c r="I846" s="149">
        <f>'Input 2 - Inventory'!L791</f>
        <v>0</v>
      </c>
      <c r="J846" s="150">
        <f>'Input 2 - Inventory'!AB791</f>
        <v>0</v>
      </c>
      <c r="K846" s="147" t="str" cm="1">
        <f t="array" ref="K846">IFERROR(INDEX($C$9:$C$54,MATCH($E846,$A$9:$A$54,0),0),"N/A")</f>
        <v>N/A</v>
      </c>
      <c r="L846" s="151" t="str" cm="1">
        <f t="array" ref="L846">IFERROR(INDEX($D$9:$D$54,MATCH($E846,$A$9:$A$54,0),0),"N/A")</f>
        <v>N/A</v>
      </c>
      <c r="M846" s="152" t="str">
        <f t="shared" si="115"/>
        <v>N/A</v>
      </c>
      <c r="N846" s="153" t="str">
        <f t="shared" si="116"/>
        <v>N/A</v>
      </c>
      <c r="O846" s="147" t="str" cm="1">
        <f t="array" ref="O846">IFERROR(INDEX($E$9:$E$54,MATCH($E846,$A$9:$A$54,0),0),"N/A")</f>
        <v>N/A</v>
      </c>
      <c r="P846" s="151" t="str" cm="1">
        <f t="array" ref="P846">IFERROR(INDEX($F$9:$F$54,MATCH($E846,$A$9:$A$54,0),0),"N/A")</f>
        <v>N/A</v>
      </c>
      <c r="Q846" s="152" t="str">
        <f t="shared" si="117"/>
        <v>N/A</v>
      </c>
      <c r="R846" s="153" t="str">
        <f t="shared" si="118"/>
        <v>N/A</v>
      </c>
      <c r="S846" s="147" t="str" cm="1">
        <f t="array" ref="S846">IFERROR(INDEX($G$9:$G$54,MATCH($E846,$A$9:$A$54,0),0),"N/A")</f>
        <v>N/A</v>
      </c>
      <c r="T846" s="151" t="str" cm="1">
        <f t="array" ref="T846">IFERROR(INDEX($H$9:$H$54,MATCH($E846,$A$9:$A$54,0),0),"N/A")</f>
        <v>N/A</v>
      </c>
      <c r="U846" s="152" t="str">
        <f t="shared" si="111"/>
        <v>N/A</v>
      </c>
      <c r="V846" s="153" t="str">
        <f t="shared" si="112"/>
        <v>N/A</v>
      </c>
      <c r="W846" s="147" t="str" cm="1">
        <f t="array" ref="W846">IFERROR(INDEX($I$9:$I$54,MATCH($E846,$A$9:$A$54,0),0),"N/A")</f>
        <v>N/A</v>
      </c>
      <c r="X846" s="147" t="str" cm="1">
        <f t="array" ref="X846">IFERROR(INDEX($J$9:$J$54,MATCH($E846,$A$9:$A$54,0),0),"N/A")</f>
        <v>N/A</v>
      </c>
      <c r="Y846" s="152" t="str">
        <f t="shared" si="113"/>
        <v>N/A</v>
      </c>
      <c r="Z846" s="153" t="str">
        <f t="shared" si="114"/>
        <v>N/A</v>
      </c>
      <c r="AA846" s="70" t="str">
        <f>IFERROR(VLOOKUP('Input 1 - Schedule 1'!N793,'Input 1 - Schedule 1'!$I$7:$L$1009,4,FALSE),"")</f>
        <v/>
      </c>
      <c r="AB846" s="70"/>
      <c r="AS846" s="84" t="s">
        <v>20</v>
      </c>
    </row>
    <row r="847" spans="1:45" x14ac:dyDescent="0.3">
      <c r="A847" s="93">
        <f t="shared" si="119"/>
        <v>785</v>
      </c>
      <c r="B847" s="145">
        <f>'Input 2 - Inventory'!C792</f>
        <v>0</v>
      </c>
      <c r="C847" s="146">
        <f>'Input 1 - Schedule 1'!G794</f>
        <v>0</v>
      </c>
      <c r="D847" s="146" t="str">
        <f>IF(OR(LEFT(E847,5)= "Asset",LEFT(E847,5)="Other"),"N/A",'Input 1 - Schedule 1'!G794 &amp; " (Ins/Bank)")</f>
        <v>0 (Ins/Bank)</v>
      </c>
      <c r="E847" s="147">
        <f>'Input 2 - Inventory'!F792</f>
        <v>0</v>
      </c>
      <c r="F847" s="148" t="str">
        <f>'Input 2 - Inventory'!W792</f>
        <v/>
      </c>
      <c r="G847" s="148">
        <f>'Input 2 - Inventory'!R792</f>
        <v>0</v>
      </c>
      <c r="H847" s="148">
        <f>'Input 2 - Inventory'!AH792</f>
        <v>0</v>
      </c>
      <c r="I847" s="149">
        <f>'Input 2 - Inventory'!L792</f>
        <v>0</v>
      </c>
      <c r="J847" s="150">
        <f>'Input 2 - Inventory'!AB792</f>
        <v>0</v>
      </c>
      <c r="K847" s="147" t="str" cm="1">
        <f t="array" ref="K847">IFERROR(INDEX($C$9:$C$54,MATCH($E847,$A$9:$A$54,0),0),"N/A")</f>
        <v>N/A</v>
      </c>
      <c r="L847" s="151" t="str" cm="1">
        <f t="array" ref="L847">IFERROR(INDEX($D$9:$D$54,MATCH($E847,$A$9:$A$54,0),0),"N/A")</f>
        <v>N/A</v>
      </c>
      <c r="M847" s="152" t="str">
        <f t="shared" si="115"/>
        <v>N/A</v>
      </c>
      <c r="N847" s="153" t="str">
        <f t="shared" si="116"/>
        <v>N/A</v>
      </c>
      <c r="O847" s="147" t="str" cm="1">
        <f t="array" ref="O847">IFERROR(INDEX($E$9:$E$54,MATCH($E847,$A$9:$A$54,0),0),"N/A")</f>
        <v>N/A</v>
      </c>
      <c r="P847" s="151" t="str" cm="1">
        <f t="array" ref="P847">IFERROR(INDEX($F$9:$F$54,MATCH($E847,$A$9:$A$54,0),0),"N/A")</f>
        <v>N/A</v>
      </c>
      <c r="Q847" s="152" t="str">
        <f t="shared" si="117"/>
        <v>N/A</v>
      </c>
      <c r="R847" s="153" t="str">
        <f t="shared" si="118"/>
        <v>N/A</v>
      </c>
      <c r="S847" s="147" t="str" cm="1">
        <f t="array" ref="S847">IFERROR(INDEX($G$9:$G$54,MATCH($E847,$A$9:$A$54,0),0),"N/A")</f>
        <v>N/A</v>
      </c>
      <c r="T847" s="151" t="str" cm="1">
        <f t="array" ref="T847">IFERROR(INDEX($H$9:$H$54,MATCH($E847,$A$9:$A$54,0),0),"N/A")</f>
        <v>N/A</v>
      </c>
      <c r="U847" s="152" t="str">
        <f t="shared" si="111"/>
        <v>N/A</v>
      </c>
      <c r="V847" s="153" t="str">
        <f t="shared" si="112"/>
        <v>N/A</v>
      </c>
      <c r="W847" s="147" t="str" cm="1">
        <f t="array" ref="W847">IFERROR(INDEX($I$9:$I$54,MATCH($E847,$A$9:$A$54,0),0),"N/A")</f>
        <v>N/A</v>
      </c>
      <c r="X847" s="147" t="str" cm="1">
        <f t="array" ref="X847">IFERROR(INDEX($J$9:$J$54,MATCH($E847,$A$9:$A$54,0),0),"N/A")</f>
        <v>N/A</v>
      </c>
      <c r="Y847" s="152" t="str">
        <f t="shared" si="113"/>
        <v>N/A</v>
      </c>
      <c r="Z847" s="153" t="str">
        <f t="shared" si="114"/>
        <v>N/A</v>
      </c>
      <c r="AA847" s="70" t="str">
        <f>IFERROR(VLOOKUP('Input 1 - Schedule 1'!N794,'Input 1 - Schedule 1'!$I$7:$L$1009,4,FALSE),"")</f>
        <v/>
      </c>
      <c r="AB847" s="70"/>
      <c r="AS847" s="84" t="s">
        <v>20</v>
      </c>
    </row>
    <row r="848" spans="1:45" x14ac:dyDescent="0.3">
      <c r="A848" s="93">
        <f t="shared" si="119"/>
        <v>786</v>
      </c>
      <c r="B848" s="145">
        <f>'Input 2 - Inventory'!C793</f>
        <v>0</v>
      </c>
      <c r="C848" s="146">
        <f>'Input 1 - Schedule 1'!G795</f>
        <v>0</v>
      </c>
      <c r="D848" s="146" t="str">
        <f>IF(OR(LEFT(E848,5)= "Asset",LEFT(E848,5)="Other"),"N/A",'Input 1 - Schedule 1'!G795 &amp; " (Ins/Bank)")</f>
        <v>0 (Ins/Bank)</v>
      </c>
      <c r="E848" s="147">
        <f>'Input 2 - Inventory'!F793</f>
        <v>0</v>
      </c>
      <c r="F848" s="148" t="str">
        <f>'Input 2 - Inventory'!W793</f>
        <v/>
      </c>
      <c r="G848" s="148">
        <f>'Input 2 - Inventory'!R793</f>
        <v>0</v>
      </c>
      <c r="H848" s="148">
        <f>'Input 2 - Inventory'!AH793</f>
        <v>0</v>
      </c>
      <c r="I848" s="149">
        <f>'Input 2 - Inventory'!L793</f>
        <v>0</v>
      </c>
      <c r="J848" s="150">
        <f>'Input 2 - Inventory'!AB793</f>
        <v>0</v>
      </c>
      <c r="K848" s="147" t="str" cm="1">
        <f t="array" ref="K848">IFERROR(INDEX($C$9:$C$54,MATCH($E848,$A$9:$A$54,0),0),"N/A")</f>
        <v>N/A</v>
      </c>
      <c r="L848" s="151" t="str" cm="1">
        <f t="array" ref="L848">IFERROR(INDEX($D$9:$D$54,MATCH($E848,$A$9:$A$54,0),0),"N/A")</f>
        <v>N/A</v>
      </c>
      <c r="M848" s="152" t="str">
        <f t="shared" si="115"/>
        <v>N/A</v>
      </c>
      <c r="N848" s="153" t="str">
        <f t="shared" si="116"/>
        <v>N/A</v>
      </c>
      <c r="O848" s="147" t="str" cm="1">
        <f t="array" ref="O848">IFERROR(INDEX($E$9:$E$54,MATCH($E848,$A$9:$A$54,0),0),"N/A")</f>
        <v>N/A</v>
      </c>
      <c r="P848" s="151" t="str" cm="1">
        <f t="array" ref="P848">IFERROR(INDEX($F$9:$F$54,MATCH($E848,$A$9:$A$54,0),0),"N/A")</f>
        <v>N/A</v>
      </c>
      <c r="Q848" s="152" t="str">
        <f t="shared" si="117"/>
        <v>N/A</v>
      </c>
      <c r="R848" s="153" t="str">
        <f t="shared" si="118"/>
        <v>N/A</v>
      </c>
      <c r="S848" s="147" t="str" cm="1">
        <f t="array" ref="S848">IFERROR(INDEX($G$9:$G$54,MATCH($E848,$A$9:$A$54,0),0),"N/A")</f>
        <v>N/A</v>
      </c>
      <c r="T848" s="151" t="str" cm="1">
        <f t="array" ref="T848">IFERROR(INDEX($H$9:$H$54,MATCH($E848,$A$9:$A$54,0),0),"N/A")</f>
        <v>N/A</v>
      </c>
      <c r="U848" s="152" t="str">
        <f t="shared" si="111"/>
        <v>N/A</v>
      </c>
      <c r="V848" s="153" t="str">
        <f t="shared" si="112"/>
        <v>N/A</v>
      </c>
      <c r="W848" s="147" t="str" cm="1">
        <f t="array" ref="W848">IFERROR(INDEX($I$9:$I$54,MATCH($E848,$A$9:$A$54,0),0),"N/A")</f>
        <v>N/A</v>
      </c>
      <c r="X848" s="147" t="str" cm="1">
        <f t="array" ref="X848">IFERROR(INDEX($J$9:$J$54,MATCH($E848,$A$9:$A$54,0),0),"N/A")</f>
        <v>N/A</v>
      </c>
      <c r="Y848" s="152" t="str">
        <f t="shared" si="113"/>
        <v>N/A</v>
      </c>
      <c r="Z848" s="153" t="str">
        <f t="shared" si="114"/>
        <v>N/A</v>
      </c>
      <c r="AA848" s="70" t="str">
        <f>IFERROR(VLOOKUP('Input 1 - Schedule 1'!N795,'Input 1 - Schedule 1'!$I$7:$L$1009,4,FALSE),"")</f>
        <v/>
      </c>
      <c r="AB848" s="70"/>
      <c r="AS848" s="84" t="s">
        <v>20</v>
      </c>
    </row>
    <row r="849" spans="1:45" x14ac:dyDescent="0.3">
      <c r="A849" s="93">
        <f t="shared" si="119"/>
        <v>787</v>
      </c>
      <c r="B849" s="145">
        <f>'Input 2 - Inventory'!C794</f>
        <v>0</v>
      </c>
      <c r="C849" s="146">
        <f>'Input 1 - Schedule 1'!G796</f>
        <v>0</v>
      </c>
      <c r="D849" s="146" t="str">
        <f>IF(OR(LEFT(E849,5)= "Asset",LEFT(E849,5)="Other"),"N/A",'Input 1 - Schedule 1'!G796 &amp; " (Ins/Bank)")</f>
        <v>0 (Ins/Bank)</v>
      </c>
      <c r="E849" s="147">
        <f>'Input 2 - Inventory'!F794</f>
        <v>0</v>
      </c>
      <c r="F849" s="148" t="str">
        <f>'Input 2 - Inventory'!W794</f>
        <v/>
      </c>
      <c r="G849" s="148">
        <f>'Input 2 - Inventory'!R794</f>
        <v>0</v>
      </c>
      <c r="H849" s="148">
        <f>'Input 2 - Inventory'!AH794</f>
        <v>0</v>
      </c>
      <c r="I849" s="149">
        <f>'Input 2 - Inventory'!L794</f>
        <v>0</v>
      </c>
      <c r="J849" s="150">
        <f>'Input 2 - Inventory'!AB794</f>
        <v>0</v>
      </c>
      <c r="K849" s="147" t="str" cm="1">
        <f t="array" ref="K849">IFERROR(INDEX($C$9:$C$54,MATCH($E849,$A$9:$A$54,0),0),"N/A")</f>
        <v>N/A</v>
      </c>
      <c r="L849" s="151" t="str" cm="1">
        <f t="array" ref="L849">IFERROR(INDEX($D$9:$D$54,MATCH($E849,$A$9:$A$54,0),0),"N/A")</f>
        <v>N/A</v>
      </c>
      <c r="M849" s="152" t="str">
        <f t="shared" si="115"/>
        <v>N/A</v>
      </c>
      <c r="N849" s="153" t="str">
        <f t="shared" si="116"/>
        <v>N/A</v>
      </c>
      <c r="O849" s="147" t="str" cm="1">
        <f t="array" ref="O849">IFERROR(INDEX($E$9:$E$54,MATCH($E849,$A$9:$A$54,0),0),"N/A")</f>
        <v>N/A</v>
      </c>
      <c r="P849" s="151" t="str" cm="1">
        <f t="array" ref="P849">IFERROR(INDEX($F$9:$F$54,MATCH($E849,$A$9:$A$54,0),0),"N/A")</f>
        <v>N/A</v>
      </c>
      <c r="Q849" s="152" t="str">
        <f t="shared" si="117"/>
        <v>N/A</v>
      </c>
      <c r="R849" s="153" t="str">
        <f t="shared" si="118"/>
        <v>N/A</v>
      </c>
      <c r="S849" s="147" t="str" cm="1">
        <f t="array" ref="S849">IFERROR(INDEX($G$9:$G$54,MATCH($E849,$A$9:$A$54,0),0),"N/A")</f>
        <v>N/A</v>
      </c>
      <c r="T849" s="151" t="str" cm="1">
        <f t="array" ref="T849">IFERROR(INDEX($H$9:$H$54,MATCH($E849,$A$9:$A$54,0),0),"N/A")</f>
        <v>N/A</v>
      </c>
      <c r="U849" s="152" t="str">
        <f t="shared" si="111"/>
        <v>N/A</v>
      </c>
      <c r="V849" s="153" t="str">
        <f t="shared" si="112"/>
        <v>N/A</v>
      </c>
      <c r="W849" s="147" t="str" cm="1">
        <f t="array" ref="W849">IFERROR(INDEX($I$9:$I$54,MATCH($E849,$A$9:$A$54,0),0),"N/A")</f>
        <v>N/A</v>
      </c>
      <c r="X849" s="147" t="str" cm="1">
        <f t="array" ref="X849">IFERROR(INDEX($J$9:$J$54,MATCH($E849,$A$9:$A$54,0),0),"N/A")</f>
        <v>N/A</v>
      </c>
      <c r="Y849" s="152" t="str">
        <f t="shared" si="113"/>
        <v>N/A</v>
      </c>
      <c r="Z849" s="153" t="str">
        <f t="shared" si="114"/>
        <v>N/A</v>
      </c>
      <c r="AA849" s="70" t="str">
        <f>IFERROR(VLOOKUP('Input 1 - Schedule 1'!N796,'Input 1 - Schedule 1'!$I$7:$L$1009,4,FALSE),"")</f>
        <v/>
      </c>
      <c r="AB849" s="70"/>
      <c r="AS849" s="84" t="s">
        <v>20</v>
      </c>
    </row>
    <row r="850" spans="1:45" x14ac:dyDescent="0.3">
      <c r="A850" s="93">
        <f t="shared" si="119"/>
        <v>788</v>
      </c>
      <c r="B850" s="145">
        <f>'Input 2 - Inventory'!C795</f>
        <v>0</v>
      </c>
      <c r="C850" s="146">
        <f>'Input 1 - Schedule 1'!G797</f>
        <v>0</v>
      </c>
      <c r="D850" s="146" t="str">
        <f>IF(OR(LEFT(E850,5)= "Asset",LEFT(E850,5)="Other"),"N/A",'Input 1 - Schedule 1'!G797 &amp; " (Ins/Bank)")</f>
        <v>0 (Ins/Bank)</v>
      </c>
      <c r="E850" s="147">
        <f>'Input 2 - Inventory'!F795</f>
        <v>0</v>
      </c>
      <c r="F850" s="148" t="str">
        <f>'Input 2 - Inventory'!W795</f>
        <v/>
      </c>
      <c r="G850" s="148">
        <f>'Input 2 - Inventory'!R795</f>
        <v>0</v>
      </c>
      <c r="H850" s="148">
        <f>'Input 2 - Inventory'!AH795</f>
        <v>0</v>
      </c>
      <c r="I850" s="149">
        <f>'Input 2 - Inventory'!L795</f>
        <v>0</v>
      </c>
      <c r="J850" s="150">
        <f>'Input 2 - Inventory'!AB795</f>
        <v>0</v>
      </c>
      <c r="K850" s="147" t="str" cm="1">
        <f t="array" ref="K850">IFERROR(INDEX($C$9:$C$54,MATCH($E850,$A$9:$A$54,0),0),"N/A")</f>
        <v>N/A</v>
      </c>
      <c r="L850" s="151" t="str" cm="1">
        <f t="array" ref="L850">IFERROR(INDEX($D$9:$D$54,MATCH($E850,$A$9:$A$54,0),0),"N/A")</f>
        <v>N/A</v>
      </c>
      <c r="M850" s="152" t="str">
        <f t="shared" si="115"/>
        <v>N/A</v>
      </c>
      <c r="N850" s="153" t="str">
        <f t="shared" si="116"/>
        <v>N/A</v>
      </c>
      <c r="O850" s="147" t="str" cm="1">
        <f t="array" ref="O850">IFERROR(INDEX($E$9:$E$54,MATCH($E850,$A$9:$A$54,0),0),"N/A")</f>
        <v>N/A</v>
      </c>
      <c r="P850" s="151" t="str" cm="1">
        <f t="array" ref="P850">IFERROR(INDEX($F$9:$F$54,MATCH($E850,$A$9:$A$54,0),0),"N/A")</f>
        <v>N/A</v>
      </c>
      <c r="Q850" s="152" t="str">
        <f t="shared" si="117"/>
        <v>N/A</v>
      </c>
      <c r="R850" s="153" t="str">
        <f t="shared" si="118"/>
        <v>N/A</v>
      </c>
      <c r="S850" s="147" t="str" cm="1">
        <f t="array" ref="S850">IFERROR(INDEX($G$9:$G$54,MATCH($E850,$A$9:$A$54,0),0),"N/A")</f>
        <v>N/A</v>
      </c>
      <c r="T850" s="151" t="str" cm="1">
        <f t="array" ref="T850">IFERROR(INDEX($H$9:$H$54,MATCH($E850,$A$9:$A$54,0),0),"N/A")</f>
        <v>N/A</v>
      </c>
      <c r="U850" s="152" t="str">
        <f t="shared" si="111"/>
        <v>N/A</v>
      </c>
      <c r="V850" s="153" t="str">
        <f t="shared" si="112"/>
        <v>N/A</v>
      </c>
      <c r="W850" s="147" t="str" cm="1">
        <f t="array" ref="W850">IFERROR(INDEX($I$9:$I$54,MATCH($E850,$A$9:$A$54,0),0),"N/A")</f>
        <v>N/A</v>
      </c>
      <c r="X850" s="147" t="str" cm="1">
        <f t="array" ref="X850">IFERROR(INDEX($J$9:$J$54,MATCH($E850,$A$9:$A$54,0),0),"N/A")</f>
        <v>N/A</v>
      </c>
      <c r="Y850" s="152" t="str">
        <f t="shared" si="113"/>
        <v>N/A</v>
      </c>
      <c r="Z850" s="153" t="str">
        <f t="shared" si="114"/>
        <v>N/A</v>
      </c>
      <c r="AA850" s="70" t="str">
        <f>IFERROR(VLOOKUP('Input 1 - Schedule 1'!N797,'Input 1 - Schedule 1'!$I$7:$L$1009,4,FALSE),"")</f>
        <v/>
      </c>
      <c r="AB850" s="70"/>
      <c r="AS850" s="84" t="s">
        <v>20</v>
      </c>
    </row>
    <row r="851" spans="1:45" x14ac:dyDescent="0.3">
      <c r="A851" s="93">
        <f t="shared" si="119"/>
        <v>789</v>
      </c>
      <c r="B851" s="145">
        <f>'Input 2 - Inventory'!C796</f>
        <v>0</v>
      </c>
      <c r="C851" s="146">
        <f>'Input 1 - Schedule 1'!G798</f>
        <v>0</v>
      </c>
      <c r="D851" s="146" t="str">
        <f>IF(OR(LEFT(E851,5)= "Asset",LEFT(E851,5)="Other"),"N/A",'Input 1 - Schedule 1'!G798 &amp; " (Ins/Bank)")</f>
        <v>0 (Ins/Bank)</v>
      </c>
      <c r="E851" s="147">
        <f>'Input 2 - Inventory'!F796</f>
        <v>0</v>
      </c>
      <c r="F851" s="148" t="str">
        <f>'Input 2 - Inventory'!W796</f>
        <v/>
      </c>
      <c r="G851" s="148">
        <f>'Input 2 - Inventory'!R796</f>
        <v>0</v>
      </c>
      <c r="H851" s="148">
        <f>'Input 2 - Inventory'!AH796</f>
        <v>0</v>
      </c>
      <c r="I851" s="149">
        <f>'Input 2 - Inventory'!L796</f>
        <v>0</v>
      </c>
      <c r="J851" s="150">
        <f>'Input 2 - Inventory'!AB796</f>
        <v>0</v>
      </c>
      <c r="K851" s="147" t="str" cm="1">
        <f t="array" ref="K851">IFERROR(INDEX($C$9:$C$54,MATCH($E851,$A$9:$A$54,0),0),"N/A")</f>
        <v>N/A</v>
      </c>
      <c r="L851" s="151" t="str" cm="1">
        <f t="array" ref="L851">IFERROR(INDEX($D$9:$D$54,MATCH($E851,$A$9:$A$54,0),0),"N/A")</f>
        <v>N/A</v>
      </c>
      <c r="M851" s="152" t="str">
        <f t="shared" si="115"/>
        <v>N/A</v>
      </c>
      <c r="N851" s="153" t="str">
        <f t="shared" si="116"/>
        <v>N/A</v>
      </c>
      <c r="O851" s="147" t="str" cm="1">
        <f t="array" ref="O851">IFERROR(INDEX($E$9:$E$54,MATCH($E851,$A$9:$A$54,0),0),"N/A")</f>
        <v>N/A</v>
      </c>
      <c r="P851" s="151" t="str" cm="1">
        <f t="array" ref="P851">IFERROR(INDEX($F$9:$F$54,MATCH($E851,$A$9:$A$54,0),0),"N/A")</f>
        <v>N/A</v>
      </c>
      <c r="Q851" s="152" t="str">
        <f t="shared" si="117"/>
        <v>N/A</v>
      </c>
      <c r="R851" s="153" t="str">
        <f t="shared" si="118"/>
        <v>N/A</v>
      </c>
      <c r="S851" s="147" t="str" cm="1">
        <f t="array" ref="S851">IFERROR(INDEX($G$9:$G$54,MATCH($E851,$A$9:$A$54,0),0),"N/A")</f>
        <v>N/A</v>
      </c>
      <c r="T851" s="151" t="str" cm="1">
        <f t="array" ref="T851">IFERROR(INDEX($H$9:$H$54,MATCH($E851,$A$9:$A$54,0),0),"N/A")</f>
        <v>N/A</v>
      </c>
      <c r="U851" s="152" t="str">
        <f t="shared" si="111"/>
        <v>N/A</v>
      </c>
      <c r="V851" s="153" t="str">
        <f t="shared" si="112"/>
        <v>N/A</v>
      </c>
      <c r="W851" s="147" t="str" cm="1">
        <f t="array" ref="W851">IFERROR(INDEX($I$9:$I$54,MATCH($E851,$A$9:$A$54,0),0),"N/A")</f>
        <v>N/A</v>
      </c>
      <c r="X851" s="147" t="str" cm="1">
        <f t="array" ref="X851">IFERROR(INDEX($J$9:$J$54,MATCH($E851,$A$9:$A$54,0),0),"N/A")</f>
        <v>N/A</v>
      </c>
      <c r="Y851" s="152" t="str">
        <f t="shared" si="113"/>
        <v>N/A</v>
      </c>
      <c r="Z851" s="153" t="str">
        <f t="shared" si="114"/>
        <v>N/A</v>
      </c>
      <c r="AA851" s="70" t="str">
        <f>IFERROR(VLOOKUP('Input 1 - Schedule 1'!N798,'Input 1 - Schedule 1'!$I$7:$L$1009,4,FALSE),"")</f>
        <v/>
      </c>
      <c r="AB851" s="70"/>
      <c r="AS851" s="84" t="s">
        <v>20</v>
      </c>
    </row>
    <row r="852" spans="1:45" x14ac:dyDescent="0.3">
      <c r="A852" s="93">
        <f t="shared" si="119"/>
        <v>790</v>
      </c>
      <c r="B852" s="145">
        <f>'Input 2 - Inventory'!C797</f>
        <v>0</v>
      </c>
      <c r="C852" s="146">
        <f>'Input 1 - Schedule 1'!G799</f>
        <v>0</v>
      </c>
      <c r="D852" s="146" t="str">
        <f>IF(OR(LEFT(E852,5)= "Asset",LEFT(E852,5)="Other"),"N/A",'Input 1 - Schedule 1'!G799 &amp; " (Ins/Bank)")</f>
        <v>0 (Ins/Bank)</v>
      </c>
      <c r="E852" s="147">
        <f>'Input 2 - Inventory'!F797</f>
        <v>0</v>
      </c>
      <c r="F852" s="148" t="str">
        <f>'Input 2 - Inventory'!W797</f>
        <v/>
      </c>
      <c r="G852" s="148">
        <f>'Input 2 - Inventory'!R797</f>
        <v>0</v>
      </c>
      <c r="H852" s="148">
        <f>'Input 2 - Inventory'!AH797</f>
        <v>0</v>
      </c>
      <c r="I852" s="149">
        <f>'Input 2 - Inventory'!L797</f>
        <v>0</v>
      </c>
      <c r="J852" s="150">
        <f>'Input 2 - Inventory'!AB797</f>
        <v>0</v>
      </c>
      <c r="K852" s="147" t="str" cm="1">
        <f t="array" ref="K852">IFERROR(INDEX($C$9:$C$54,MATCH($E852,$A$9:$A$54,0),0),"N/A")</f>
        <v>N/A</v>
      </c>
      <c r="L852" s="151" t="str" cm="1">
        <f t="array" ref="L852">IFERROR(INDEX($D$9:$D$54,MATCH($E852,$A$9:$A$54,0),0),"N/A")</f>
        <v>N/A</v>
      </c>
      <c r="M852" s="152" t="str">
        <f t="shared" si="115"/>
        <v>N/A</v>
      </c>
      <c r="N852" s="153" t="str">
        <f t="shared" si="116"/>
        <v>N/A</v>
      </c>
      <c r="O852" s="147" t="str" cm="1">
        <f t="array" ref="O852">IFERROR(INDEX($E$9:$E$54,MATCH($E852,$A$9:$A$54,0),0),"N/A")</f>
        <v>N/A</v>
      </c>
      <c r="P852" s="151" t="str" cm="1">
        <f t="array" ref="P852">IFERROR(INDEX($F$9:$F$54,MATCH($E852,$A$9:$A$54,0),0),"N/A")</f>
        <v>N/A</v>
      </c>
      <c r="Q852" s="152" t="str">
        <f t="shared" si="117"/>
        <v>N/A</v>
      </c>
      <c r="R852" s="153" t="str">
        <f t="shared" si="118"/>
        <v>N/A</v>
      </c>
      <c r="S852" s="147" t="str" cm="1">
        <f t="array" ref="S852">IFERROR(INDEX($G$9:$G$54,MATCH($E852,$A$9:$A$54,0),0),"N/A")</f>
        <v>N/A</v>
      </c>
      <c r="T852" s="151" t="str" cm="1">
        <f t="array" ref="T852">IFERROR(INDEX($H$9:$H$54,MATCH($E852,$A$9:$A$54,0),0),"N/A")</f>
        <v>N/A</v>
      </c>
      <c r="U852" s="152" t="str">
        <f t="shared" si="111"/>
        <v>N/A</v>
      </c>
      <c r="V852" s="153" t="str">
        <f t="shared" si="112"/>
        <v>N/A</v>
      </c>
      <c r="W852" s="147" t="str" cm="1">
        <f t="array" ref="W852">IFERROR(INDEX($I$9:$I$54,MATCH($E852,$A$9:$A$54,0),0),"N/A")</f>
        <v>N/A</v>
      </c>
      <c r="X852" s="147" t="str" cm="1">
        <f t="array" ref="X852">IFERROR(INDEX($J$9:$J$54,MATCH($E852,$A$9:$A$54,0),0),"N/A")</f>
        <v>N/A</v>
      </c>
      <c r="Y852" s="152" t="str">
        <f t="shared" si="113"/>
        <v>N/A</v>
      </c>
      <c r="Z852" s="153" t="str">
        <f t="shared" si="114"/>
        <v>N/A</v>
      </c>
      <c r="AA852" s="70" t="str">
        <f>IFERROR(VLOOKUP('Input 1 - Schedule 1'!N799,'Input 1 - Schedule 1'!$I$7:$L$1009,4,FALSE),"")</f>
        <v/>
      </c>
      <c r="AB852" s="70"/>
      <c r="AS852" s="84" t="s">
        <v>20</v>
      </c>
    </row>
    <row r="853" spans="1:45" x14ac:dyDescent="0.3">
      <c r="A853" s="93">
        <f t="shared" si="119"/>
        <v>791</v>
      </c>
      <c r="B853" s="145">
        <f>'Input 2 - Inventory'!C798</f>
        <v>0</v>
      </c>
      <c r="C853" s="146">
        <f>'Input 1 - Schedule 1'!G800</f>
        <v>0</v>
      </c>
      <c r="D853" s="146" t="str">
        <f>IF(OR(LEFT(E853,5)= "Asset",LEFT(E853,5)="Other"),"N/A",'Input 1 - Schedule 1'!G800 &amp; " (Ins/Bank)")</f>
        <v>0 (Ins/Bank)</v>
      </c>
      <c r="E853" s="147">
        <f>'Input 2 - Inventory'!F798</f>
        <v>0</v>
      </c>
      <c r="F853" s="148" t="str">
        <f>'Input 2 - Inventory'!W798</f>
        <v/>
      </c>
      <c r="G853" s="148">
        <f>'Input 2 - Inventory'!R798</f>
        <v>0</v>
      </c>
      <c r="H853" s="148">
        <f>'Input 2 - Inventory'!AH798</f>
        <v>0</v>
      </c>
      <c r="I853" s="149">
        <f>'Input 2 - Inventory'!L798</f>
        <v>0</v>
      </c>
      <c r="J853" s="150">
        <f>'Input 2 - Inventory'!AB798</f>
        <v>0</v>
      </c>
      <c r="K853" s="147" t="str" cm="1">
        <f t="array" ref="K853">IFERROR(INDEX($C$9:$C$54,MATCH($E853,$A$9:$A$54,0),0),"N/A")</f>
        <v>N/A</v>
      </c>
      <c r="L853" s="151" t="str" cm="1">
        <f t="array" ref="L853">IFERROR(INDEX($D$9:$D$54,MATCH($E853,$A$9:$A$54,0),0),"N/A")</f>
        <v>N/A</v>
      </c>
      <c r="M853" s="152" t="str">
        <f t="shared" si="115"/>
        <v>N/A</v>
      </c>
      <c r="N853" s="153" t="str">
        <f t="shared" si="116"/>
        <v>N/A</v>
      </c>
      <c r="O853" s="147" t="str" cm="1">
        <f t="array" ref="O853">IFERROR(INDEX($E$9:$E$54,MATCH($E853,$A$9:$A$54,0),0),"N/A")</f>
        <v>N/A</v>
      </c>
      <c r="P853" s="151" t="str" cm="1">
        <f t="array" ref="P853">IFERROR(INDEX($F$9:$F$54,MATCH($E853,$A$9:$A$54,0),0),"N/A")</f>
        <v>N/A</v>
      </c>
      <c r="Q853" s="152" t="str">
        <f t="shared" si="117"/>
        <v>N/A</v>
      </c>
      <c r="R853" s="153" t="str">
        <f t="shared" si="118"/>
        <v>N/A</v>
      </c>
      <c r="S853" s="147" t="str" cm="1">
        <f t="array" ref="S853">IFERROR(INDEX($G$9:$G$54,MATCH($E853,$A$9:$A$54,0),0),"N/A")</f>
        <v>N/A</v>
      </c>
      <c r="T853" s="151" t="str" cm="1">
        <f t="array" ref="T853">IFERROR(INDEX($H$9:$H$54,MATCH($E853,$A$9:$A$54,0),0),"N/A")</f>
        <v>N/A</v>
      </c>
      <c r="U853" s="152" t="str">
        <f t="shared" si="111"/>
        <v>N/A</v>
      </c>
      <c r="V853" s="153" t="str">
        <f t="shared" si="112"/>
        <v>N/A</v>
      </c>
      <c r="W853" s="147" t="str" cm="1">
        <f t="array" ref="W853">IFERROR(INDEX($I$9:$I$54,MATCH($E853,$A$9:$A$54,0),0),"N/A")</f>
        <v>N/A</v>
      </c>
      <c r="X853" s="147" t="str" cm="1">
        <f t="array" ref="X853">IFERROR(INDEX($J$9:$J$54,MATCH($E853,$A$9:$A$54,0),0),"N/A")</f>
        <v>N/A</v>
      </c>
      <c r="Y853" s="152" t="str">
        <f t="shared" si="113"/>
        <v>N/A</v>
      </c>
      <c r="Z853" s="153" t="str">
        <f t="shared" si="114"/>
        <v>N/A</v>
      </c>
      <c r="AA853" s="70" t="str">
        <f>IFERROR(VLOOKUP('Input 1 - Schedule 1'!N800,'Input 1 - Schedule 1'!$I$7:$L$1009,4,FALSE),"")</f>
        <v/>
      </c>
      <c r="AB853" s="70"/>
      <c r="AS853" s="84" t="s">
        <v>20</v>
      </c>
    </row>
    <row r="854" spans="1:45" x14ac:dyDescent="0.3">
      <c r="A854" s="93">
        <f t="shared" si="119"/>
        <v>792</v>
      </c>
      <c r="B854" s="145">
        <f>'Input 2 - Inventory'!C799</f>
        <v>0</v>
      </c>
      <c r="C854" s="146">
        <f>'Input 1 - Schedule 1'!G801</f>
        <v>0</v>
      </c>
      <c r="D854" s="146" t="str">
        <f>IF(OR(LEFT(E854,5)= "Asset",LEFT(E854,5)="Other"),"N/A",'Input 1 - Schedule 1'!G801 &amp; " (Ins/Bank)")</f>
        <v>0 (Ins/Bank)</v>
      </c>
      <c r="E854" s="147">
        <f>'Input 2 - Inventory'!F799</f>
        <v>0</v>
      </c>
      <c r="F854" s="148" t="str">
        <f>'Input 2 - Inventory'!W799</f>
        <v/>
      </c>
      <c r="G854" s="148">
        <f>'Input 2 - Inventory'!R799</f>
        <v>0</v>
      </c>
      <c r="H854" s="148">
        <f>'Input 2 - Inventory'!AH799</f>
        <v>0</v>
      </c>
      <c r="I854" s="149">
        <f>'Input 2 - Inventory'!L799</f>
        <v>0</v>
      </c>
      <c r="J854" s="150">
        <f>'Input 2 - Inventory'!AB799</f>
        <v>0</v>
      </c>
      <c r="K854" s="147" t="str" cm="1">
        <f t="array" ref="K854">IFERROR(INDEX($C$9:$C$54,MATCH($E854,$A$9:$A$54,0),0),"N/A")</f>
        <v>N/A</v>
      </c>
      <c r="L854" s="151" t="str" cm="1">
        <f t="array" ref="L854">IFERROR(INDEX($D$9:$D$54,MATCH($E854,$A$9:$A$54,0),0),"N/A")</f>
        <v>N/A</v>
      </c>
      <c r="M854" s="152" t="str">
        <f t="shared" si="115"/>
        <v>N/A</v>
      </c>
      <c r="N854" s="153" t="str">
        <f t="shared" si="116"/>
        <v>N/A</v>
      </c>
      <c r="O854" s="147" t="str" cm="1">
        <f t="array" ref="O854">IFERROR(INDEX($E$9:$E$54,MATCH($E854,$A$9:$A$54,0),0),"N/A")</f>
        <v>N/A</v>
      </c>
      <c r="P854" s="151" t="str" cm="1">
        <f t="array" ref="P854">IFERROR(INDEX($F$9:$F$54,MATCH($E854,$A$9:$A$54,0),0),"N/A")</f>
        <v>N/A</v>
      </c>
      <c r="Q854" s="152" t="str">
        <f t="shared" si="117"/>
        <v>N/A</v>
      </c>
      <c r="R854" s="153" t="str">
        <f t="shared" si="118"/>
        <v>N/A</v>
      </c>
      <c r="S854" s="147" t="str" cm="1">
        <f t="array" ref="S854">IFERROR(INDEX($G$9:$G$54,MATCH($E854,$A$9:$A$54,0),0),"N/A")</f>
        <v>N/A</v>
      </c>
      <c r="T854" s="151" t="str" cm="1">
        <f t="array" ref="T854">IFERROR(INDEX($H$9:$H$54,MATCH($E854,$A$9:$A$54,0),0),"N/A")</f>
        <v>N/A</v>
      </c>
      <c r="U854" s="152" t="str">
        <f t="shared" si="111"/>
        <v>N/A</v>
      </c>
      <c r="V854" s="153" t="str">
        <f t="shared" si="112"/>
        <v>N/A</v>
      </c>
      <c r="W854" s="147" t="str" cm="1">
        <f t="array" ref="W854">IFERROR(INDEX($I$9:$I$54,MATCH($E854,$A$9:$A$54,0),0),"N/A")</f>
        <v>N/A</v>
      </c>
      <c r="X854" s="147" t="str" cm="1">
        <f t="array" ref="X854">IFERROR(INDEX($J$9:$J$54,MATCH($E854,$A$9:$A$54,0),0),"N/A")</f>
        <v>N/A</v>
      </c>
      <c r="Y854" s="152" t="str">
        <f t="shared" si="113"/>
        <v>N/A</v>
      </c>
      <c r="Z854" s="153" t="str">
        <f t="shared" si="114"/>
        <v>N/A</v>
      </c>
      <c r="AA854" s="70" t="str">
        <f>IFERROR(VLOOKUP('Input 1 - Schedule 1'!N801,'Input 1 - Schedule 1'!$I$7:$L$1009,4,FALSE),"")</f>
        <v/>
      </c>
      <c r="AB854" s="70"/>
      <c r="AS854" s="84" t="s">
        <v>20</v>
      </c>
    </row>
    <row r="855" spans="1:45" x14ac:dyDescent="0.3">
      <c r="A855" s="93">
        <f t="shared" si="119"/>
        <v>793</v>
      </c>
      <c r="B855" s="145">
        <f>'Input 2 - Inventory'!C800</f>
        <v>0</v>
      </c>
      <c r="C855" s="146">
        <f>'Input 1 - Schedule 1'!G802</f>
        <v>0</v>
      </c>
      <c r="D855" s="146" t="str">
        <f>IF(OR(LEFT(E855,5)= "Asset",LEFT(E855,5)="Other"),"N/A",'Input 1 - Schedule 1'!G802 &amp; " (Ins/Bank)")</f>
        <v>0 (Ins/Bank)</v>
      </c>
      <c r="E855" s="147">
        <f>'Input 2 - Inventory'!F800</f>
        <v>0</v>
      </c>
      <c r="F855" s="148" t="str">
        <f>'Input 2 - Inventory'!W800</f>
        <v/>
      </c>
      <c r="G855" s="148">
        <f>'Input 2 - Inventory'!R800</f>
        <v>0</v>
      </c>
      <c r="H855" s="148">
        <f>'Input 2 - Inventory'!AH800</f>
        <v>0</v>
      </c>
      <c r="I855" s="149">
        <f>'Input 2 - Inventory'!L800</f>
        <v>0</v>
      </c>
      <c r="J855" s="150">
        <f>'Input 2 - Inventory'!AB800</f>
        <v>0</v>
      </c>
      <c r="K855" s="147" t="str" cm="1">
        <f t="array" ref="K855">IFERROR(INDEX($C$9:$C$54,MATCH($E855,$A$9:$A$54,0),0),"N/A")</f>
        <v>N/A</v>
      </c>
      <c r="L855" s="151" t="str" cm="1">
        <f t="array" ref="L855">IFERROR(INDEX($D$9:$D$54,MATCH($E855,$A$9:$A$54,0),0),"N/A")</f>
        <v>N/A</v>
      </c>
      <c r="M855" s="152" t="str">
        <f t="shared" si="115"/>
        <v>N/A</v>
      </c>
      <c r="N855" s="153" t="str">
        <f t="shared" si="116"/>
        <v>N/A</v>
      </c>
      <c r="O855" s="147" t="str" cm="1">
        <f t="array" ref="O855">IFERROR(INDEX($E$9:$E$54,MATCH($E855,$A$9:$A$54,0),0),"N/A")</f>
        <v>N/A</v>
      </c>
      <c r="P855" s="151" t="str" cm="1">
        <f t="array" ref="P855">IFERROR(INDEX($F$9:$F$54,MATCH($E855,$A$9:$A$54,0),0),"N/A")</f>
        <v>N/A</v>
      </c>
      <c r="Q855" s="152" t="str">
        <f t="shared" si="117"/>
        <v>N/A</v>
      </c>
      <c r="R855" s="153" t="str">
        <f t="shared" si="118"/>
        <v>N/A</v>
      </c>
      <c r="S855" s="147" t="str" cm="1">
        <f t="array" ref="S855">IFERROR(INDEX($G$9:$G$54,MATCH($E855,$A$9:$A$54,0),0),"N/A")</f>
        <v>N/A</v>
      </c>
      <c r="T855" s="151" t="str" cm="1">
        <f t="array" ref="T855">IFERROR(INDEX($H$9:$H$54,MATCH($E855,$A$9:$A$54,0),0),"N/A")</f>
        <v>N/A</v>
      </c>
      <c r="U855" s="152" t="str">
        <f t="shared" si="111"/>
        <v>N/A</v>
      </c>
      <c r="V855" s="153" t="str">
        <f t="shared" si="112"/>
        <v>N/A</v>
      </c>
      <c r="W855" s="147" t="str" cm="1">
        <f t="array" ref="W855">IFERROR(INDEX($I$9:$I$54,MATCH($E855,$A$9:$A$54,0),0),"N/A")</f>
        <v>N/A</v>
      </c>
      <c r="X855" s="147" t="str" cm="1">
        <f t="array" ref="X855">IFERROR(INDEX($J$9:$J$54,MATCH($E855,$A$9:$A$54,0),0),"N/A")</f>
        <v>N/A</v>
      </c>
      <c r="Y855" s="152" t="str">
        <f t="shared" si="113"/>
        <v>N/A</v>
      </c>
      <c r="Z855" s="153" t="str">
        <f t="shared" si="114"/>
        <v>N/A</v>
      </c>
      <c r="AA855" s="70" t="str">
        <f>IFERROR(VLOOKUP('Input 1 - Schedule 1'!N802,'Input 1 - Schedule 1'!$I$7:$L$1009,4,FALSE),"")</f>
        <v/>
      </c>
      <c r="AB855" s="70"/>
      <c r="AS855" s="84" t="s">
        <v>20</v>
      </c>
    </row>
    <row r="856" spans="1:45" x14ac:dyDescent="0.3">
      <c r="A856" s="93">
        <f t="shared" si="119"/>
        <v>794</v>
      </c>
      <c r="B856" s="145">
        <f>'Input 2 - Inventory'!C801</f>
        <v>0</v>
      </c>
      <c r="C856" s="146">
        <f>'Input 1 - Schedule 1'!G803</f>
        <v>0</v>
      </c>
      <c r="D856" s="146" t="str">
        <f>IF(OR(LEFT(E856,5)= "Asset",LEFT(E856,5)="Other"),"N/A",'Input 1 - Schedule 1'!G803 &amp; " (Ins/Bank)")</f>
        <v>0 (Ins/Bank)</v>
      </c>
      <c r="E856" s="147">
        <f>'Input 2 - Inventory'!F801</f>
        <v>0</v>
      </c>
      <c r="F856" s="148" t="str">
        <f>'Input 2 - Inventory'!W801</f>
        <v/>
      </c>
      <c r="G856" s="148">
        <f>'Input 2 - Inventory'!R801</f>
        <v>0</v>
      </c>
      <c r="H856" s="148">
        <f>'Input 2 - Inventory'!AH801</f>
        <v>0</v>
      </c>
      <c r="I856" s="149">
        <f>'Input 2 - Inventory'!L801</f>
        <v>0</v>
      </c>
      <c r="J856" s="150">
        <f>'Input 2 - Inventory'!AB801</f>
        <v>0</v>
      </c>
      <c r="K856" s="147" t="str" cm="1">
        <f t="array" ref="K856">IFERROR(INDEX($C$9:$C$54,MATCH($E856,$A$9:$A$54,0),0),"N/A")</f>
        <v>N/A</v>
      </c>
      <c r="L856" s="151" t="str" cm="1">
        <f t="array" ref="L856">IFERROR(INDEX($D$9:$D$54,MATCH($E856,$A$9:$A$54,0),0),"N/A")</f>
        <v>N/A</v>
      </c>
      <c r="M856" s="152" t="str">
        <f t="shared" si="115"/>
        <v>N/A</v>
      </c>
      <c r="N856" s="153" t="str">
        <f t="shared" si="116"/>
        <v>N/A</v>
      </c>
      <c r="O856" s="147" t="str" cm="1">
        <f t="array" ref="O856">IFERROR(INDEX($E$9:$E$54,MATCH($E856,$A$9:$A$54,0),0),"N/A")</f>
        <v>N/A</v>
      </c>
      <c r="P856" s="151" t="str" cm="1">
        <f t="array" ref="P856">IFERROR(INDEX($F$9:$F$54,MATCH($E856,$A$9:$A$54,0),0),"N/A")</f>
        <v>N/A</v>
      </c>
      <c r="Q856" s="152" t="str">
        <f t="shared" si="117"/>
        <v>N/A</v>
      </c>
      <c r="R856" s="153" t="str">
        <f t="shared" si="118"/>
        <v>N/A</v>
      </c>
      <c r="S856" s="147" t="str" cm="1">
        <f t="array" ref="S856">IFERROR(INDEX($G$9:$G$54,MATCH($E856,$A$9:$A$54,0),0),"N/A")</f>
        <v>N/A</v>
      </c>
      <c r="T856" s="151" t="str" cm="1">
        <f t="array" ref="T856">IFERROR(INDEX($H$9:$H$54,MATCH($E856,$A$9:$A$54,0),0),"N/A")</f>
        <v>N/A</v>
      </c>
      <c r="U856" s="152" t="str">
        <f t="shared" si="111"/>
        <v>N/A</v>
      </c>
      <c r="V856" s="153" t="str">
        <f t="shared" si="112"/>
        <v>N/A</v>
      </c>
      <c r="W856" s="147" t="str" cm="1">
        <f t="array" ref="W856">IFERROR(INDEX($I$9:$I$54,MATCH($E856,$A$9:$A$54,0),0),"N/A")</f>
        <v>N/A</v>
      </c>
      <c r="X856" s="147" t="str" cm="1">
        <f t="array" ref="X856">IFERROR(INDEX($J$9:$J$54,MATCH($E856,$A$9:$A$54,0),0),"N/A")</f>
        <v>N/A</v>
      </c>
      <c r="Y856" s="152" t="str">
        <f t="shared" si="113"/>
        <v>N/A</v>
      </c>
      <c r="Z856" s="153" t="str">
        <f t="shared" si="114"/>
        <v>N/A</v>
      </c>
      <c r="AA856" s="70" t="str">
        <f>IFERROR(VLOOKUP('Input 1 - Schedule 1'!N803,'Input 1 - Schedule 1'!$I$7:$L$1009,4,FALSE),"")</f>
        <v/>
      </c>
      <c r="AB856" s="70"/>
      <c r="AS856" s="84" t="s">
        <v>20</v>
      </c>
    </row>
    <row r="857" spans="1:45" x14ac:dyDescent="0.3">
      <c r="A857" s="93">
        <f t="shared" si="119"/>
        <v>795</v>
      </c>
      <c r="B857" s="145">
        <f>'Input 2 - Inventory'!C802</f>
        <v>0</v>
      </c>
      <c r="C857" s="146">
        <f>'Input 1 - Schedule 1'!G804</f>
        <v>0</v>
      </c>
      <c r="D857" s="146" t="str">
        <f>IF(OR(LEFT(E857,5)= "Asset",LEFT(E857,5)="Other"),"N/A",'Input 1 - Schedule 1'!G804 &amp; " (Ins/Bank)")</f>
        <v>0 (Ins/Bank)</v>
      </c>
      <c r="E857" s="147">
        <f>'Input 2 - Inventory'!F802</f>
        <v>0</v>
      </c>
      <c r="F857" s="148" t="str">
        <f>'Input 2 - Inventory'!W802</f>
        <v/>
      </c>
      <c r="G857" s="148">
        <f>'Input 2 - Inventory'!R802</f>
        <v>0</v>
      </c>
      <c r="H857" s="148">
        <f>'Input 2 - Inventory'!AH802</f>
        <v>0</v>
      </c>
      <c r="I857" s="149">
        <f>'Input 2 - Inventory'!L802</f>
        <v>0</v>
      </c>
      <c r="J857" s="150">
        <f>'Input 2 - Inventory'!AB802</f>
        <v>0</v>
      </c>
      <c r="K857" s="147" t="str" cm="1">
        <f t="array" ref="K857">IFERROR(INDEX($C$9:$C$54,MATCH($E857,$A$9:$A$54,0),0),"N/A")</f>
        <v>N/A</v>
      </c>
      <c r="L857" s="151" t="str" cm="1">
        <f t="array" ref="L857">IFERROR(INDEX($D$9:$D$54,MATCH($E857,$A$9:$A$54,0),0),"N/A")</f>
        <v>N/A</v>
      </c>
      <c r="M857" s="152" t="str">
        <f t="shared" si="115"/>
        <v>N/A</v>
      </c>
      <c r="N857" s="153" t="str">
        <f t="shared" si="116"/>
        <v>N/A</v>
      </c>
      <c r="O857" s="147" t="str" cm="1">
        <f t="array" ref="O857">IFERROR(INDEX($E$9:$E$54,MATCH($E857,$A$9:$A$54,0),0),"N/A")</f>
        <v>N/A</v>
      </c>
      <c r="P857" s="151" t="str" cm="1">
        <f t="array" ref="P857">IFERROR(INDEX($F$9:$F$54,MATCH($E857,$A$9:$A$54,0),0),"N/A")</f>
        <v>N/A</v>
      </c>
      <c r="Q857" s="152" t="str">
        <f t="shared" si="117"/>
        <v>N/A</v>
      </c>
      <c r="R857" s="153" t="str">
        <f t="shared" si="118"/>
        <v>N/A</v>
      </c>
      <c r="S857" s="147" t="str" cm="1">
        <f t="array" ref="S857">IFERROR(INDEX($G$9:$G$54,MATCH($E857,$A$9:$A$54,0),0),"N/A")</f>
        <v>N/A</v>
      </c>
      <c r="T857" s="151" t="str" cm="1">
        <f t="array" ref="T857">IFERROR(INDEX($H$9:$H$54,MATCH($E857,$A$9:$A$54,0),0),"N/A")</f>
        <v>N/A</v>
      </c>
      <c r="U857" s="152" t="str">
        <f t="shared" si="111"/>
        <v>N/A</v>
      </c>
      <c r="V857" s="153" t="str">
        <f t="shared" si="112"/>
        <v>N/A</v>
      </c>
      <c r="W857" s="147" t="str" cm="1">
        <f t="array" ref="W857">IFERROR(INDEX($I$9:$I$54,MATCH($E857,$A$9:$A$54,0),0),"N/A")</f>
        <v>N/A</v>
      </c>
      <c r="X857" s="147" t="str" cm="1">
        <f t="array" ref="X857">IFERROR(INDEX($J$9:$J$54,MATCH($E857,$A$9:$A$54,0),0),"N/A")</f>
        <v>N/A</v>
      </c>
      <c r="Y857" s="152" t="str">
        <f t="shared" si="113"/>
        <v>N/A</v>
      </c>
      <c r="Z857" s="153" t="str">
        <f t="shared" si="114"/>
        <v>N/A</v>
      </c>
      <c r="AA857" s="70" t="str">
        <f>IFERROR(VLOOKUP('Input 1 - Schedule 1'!N804,'Input 1 - Schedule 1'!$I$7:$L$1009,4,FALSE),"")</f>
        <v/>
      </c>
      <c r="AB857" s="70"/>
      <c r="AS857" s="84" t="s">
        <v>20</v>
      </c>
    </row>
    <row r="858" spans="1:45" x14ac:dyDescent="0.3">
      <c r="A858" s="93">
        <f t="shared" si="119"/>
        <v>796</v>
      </c>
      <c r="B858" s="145">
        <f>'Input 2 - Inventory'!C803</f>
        <v>0</v>
      </c>
      <c r="C858" s="146">
        <f>'Input 1 - Schedule 1'!G805</f>
        <v>0</v>
      </c>
      <c r="D858" s="146" t="str">
        <f>IF(OR(LEFT(E858,5)= "Asset",LEFT(E858,5)="Other"),"N/A",'Input 1 - Schedule 1'!G805 &amp; " (Ins/Bank)")</f>
        <v>0 (Ins/Bank)</v>
      </c>
      <c r="E858" s="147">
        <f>'Input 2 - Inventory'!F803</f>
        <v>0</v>
      </c>
      <c r="F858" s="148" t="str">
        <f>'Input 2 - Inventory'!W803</f>
        <v/>
      </c>
      <c r="G858" s="148">
        <f>'Input 2 - Inventory'!R803</f>
        <v>0</v>
      </c>
      <c r="H858" s="148">
        <f>'Input 2 - Inventory'!AH803</f>
        <v>0</v>
      </c>
      <c r="I858" s="149">
        <f>'Input 2 - Inventory'!L803</f>
        <v>0</v>
      </c>
      <c r="J858" s="150">
        <f>'Input 2 - Inventory'!AB803</f>
        <v>0</v>
      </c>
      <c r="K858" s="147" t="str" cm="1">
        <f t="array" ref="K858">IFERROR(INDEX($C$9:$C$54,MATCH($E858,$A$9:$A$54,0),0),"N/A")</f>
        <v>N/A</v>
      </c>
      <c r="L858" s="151" t="str" cm="1">
        <f t="array" ref="L858">IFERROR(INDEX($D$9:$D$54,MATCH($E858,$A$9:$A$54,0),0),"N/A")</f>
        <v>N/A</v>
      </c>
      <c r="M858" s="152" t="str">
        <f t="shared" si="115"/>
        <v>N/A</v>
      </c>
      <c r="N858" s="153" t="str">
        <f t="shared" si="116"/>
        <v>N/A</v>
      </c>
      <c r="O858" s="147" t="str" cm="1">
        <f t="array" ref="O858">IFERROR(INDEX($E$9:$E$54,MATCH($E858,$A$9:$A$54,0),0),"N/A")</f>
        <v>N/A</v>
      </c>
      <c r="P858" s="151" t="str" cm="1">
        <f t="array" ref="P858">IFERROR(INDEX($F$9:$F$54,MATCH($E858,$A$9:$A$54,0),0),"N/A")</f>
        <v>N/A</v>
      </c>
      <c r="Q858" s="152" t="str">
        <f t="shared" si="117"/>
        <v>N/A</v>
      </c>
      <c r="R858" s="153" t="str">
        <f t="shared" si="118"/>
        <v>N/A</v>
      </c>
      <c r="S858" s="147" t="str" cm="1">
        <f t="array" ref="S858">IFERROR(INDEX($G$9:$G$54,MATCH($E858,$A$9:$A$54,0),0),"N/A")</f>
        <v>N/A</v>
      </c>
      <c r="T858" s="151" t="str" cm="1">
        <f t="array" ref="T858">IFERROR(INDEX($H$9:$H$54,MATCH($E858,$A$9:$A$54,0),0),"N/A")</f>
        <v>N/A</v>
      </c>
      <c r="U858" s="152" t="str">
        <f t="shared" si="111"/>
        <v>N/A</v>
      </c>
      <c r="V858" s="153" t="str">
        <f t="shared" si="112"/>
        <v>N/A</v>
      </c>
      <c r="W858" s="147" t="str" cm="1">
        <f t="array" ref="W858">IFERROR(INDEX($I$9:$I$54,MATCH($E858,$A$9:$A$54,0),0),"N/A")</f>
        <v>N/A</v>
      </c>
      <c r="X858" s="147" t="str" cm="1">
        <f t="array" ref="X858">IFERROR(INDEX($J$9:$J$54,MATCH($E858,$A$9:$A$54,0),0),"N/A")</f>
        <v>N/A</v>
      </c>
      <c r="Y858" s="152" t="str">
        <f t="shared" si="113"/>
        <v>N/A</v>
      </c>
      <c r="Z858" s="153" t="str">
        <f t="shared" si="114"/>
        <v>N/A</v>
      </c>
      <c r="AA858" s="70" t="str">
        <f>IFERROR(VLOOKUP('Input 1 - Schedule 1'!N805,'Input 1 - Schedule 1'!$I$7:$L$1009,4,FALSE),"")</f>
        <v/>
      </c>
      <c r="AB858" s="70"/>
      <c r="AS858" s="84" t="s">
        <v>20</v>
      </c>
    </row>
    <row r="859" spans="1:45" x14ac:dyDescent="0.3">
      <c r="A859" s="93">
        <f t="shared" si="119"/>
        <v>797</v>
      </c>
      <c r="B859" s="145">
        <f>'Input 2 - Inventory'!C804</f>
        <v>0</v>
      </c>
      <c r="C859" s="146">
        <f>'Input 1 - Schedule 1'!G806</f>
        <v>0</v>
      </c>
      <c r="D859" s="146" t="str">
        <f>IF(OR(LEFT(E859,5)= "Asset",LEFT(E859,5)="Other"),"N/A",'Input 1 - Schedule 1'!G806 &amp; " (Ins/Bank)")</f>
        <v>0 (Ins/Bank)</v>
      </c>
      <c r="E859" s="147">
        <f>'Input 2 - Inventory'!F804</f>
        <v>0</v>
      </c>
      <c r="F859" s="148" t="str">
        <f>'Input 2 - Inventory'!W804</f>
        <v/>
      </c>
      <c r="G859" s="148">
        <f>'Input 2 - Inventory'!R804</f>
        <v>0</v>
      </c>
      <c r="H859" s="148">
        <f>'Input 2 - Inventory'!AH804</f>
        <v>0</v>
      </c>
      <c r="I859" s="149">
        <f>'Input 2 - Inventory'!L804</f>
        <v>0</v>
      </c>
      <c r="J859" s="150">
        <f>'Input 2 - Inventory'!AB804</f>
        <v>0</v>
      </c>
      <c r="K859" s="147" t="str" cm="1">
        <f t="array" ref="K859">IFERROR(INDEX($C$9:$C$54,MATCH($E859,$A$9:$A$54,0),0),"N/A")</f>
        <v>N/A</v>
      </c>
      <c r="L859" s="151" t="str" cm="1">
        <f t="array" ref="L859">IFERROR(INDEX($D$9:$D$54,MATCH($E859,$A$9:$A$54,0),0),"N/A")</f>
        <v>N/A</v>
      </c>
      <c r="M859" s="152" t="str">
        <f t="shared" si="115"/>
        <v>N/A</v>
      </c>
      <c r="N859" s="153" t="str">
        <f t="shared" si="116"/>
        <v>N/A</v>
      </c>
      <c r="O859" s="147" t="str" cm="1">
        <f t="array" ref="O859">IFERROR(INDEX($E$9:$E$54,MATCH($E859,$A$9:$A$54,0),0),"N/A")</f>
        <v>N/A</v>
      </c>
      <c r="P859" s="151" t="str" cm="1">
        <f t="array" ref="P859">IFERROR(INDEX($F$9:$F$54,MATCH($E859,$A$9:$A$54,0),0),"N/A")</f>
        <v>N/A</v>
      </c>
      <c r="Q859" s="152" t="str">
        <f t="shared" si="117"/>
        <v>N/A</v>
      </c>
      <c r="R859" s="153" t="str">
        <f t="shared" si="118"/>
        <v>N/A</v>
      </c>
      <c r="S859" s="147" t="str" cm="1">
        <f t="array" ref="S859">IFERROR(INDEX($G$9:$G$54,MATCH($E859,$A$9:$A$54,0),0),"N/A")</f>
        <v>N/A</v>
      </c>
      <c r="T859" s="151" t="str" cm="1">
        <f t="array" ref="T859">IFERROR(INDEX($H$9:$H$54,MATCH($E859,$A$9:$A$54,0),0),"N/A")</f>
        <v>N/A</v>
      </c>
      <c r="U859" s="152" t="str">
        <f t="shared" si="111"/>
        <v>N/A</v>
      </c>
      <c r="V859" s="153" t="str">
        <f t="shared" si="112"/>
        <v>N/A</v>
      </c>
      <c r="W859" s="147" t="str" cm="1">
        <f t="array" ref="W859">IFERROR(INDEX($I$9:$I$54,MATCH($E859,$A$9:$A$54,0),0),"N/A")</f>
        <v>N/A</v>
      </c>
      <c r="X859" s="147" t="str" cm="1">
        <f t="array" ref="X859">IFERROR(INDEX($J$9:$J$54,MATCH($E859,$A$9:$A$54,0),0),"N/A")</f>
        <v>N/A</v>
      </c>
      <c r="Y859" s="152" t="str">
        <f t="shared" si="113"/>
        <v>N/A</v>
      </c>
      <c r="Z859" s="153" t="str">
        <f t="shared" si="114"/>
        <v>N/A</v>
      </c>
      <c r="AA859" s="70" t="str">
        <f>IFERROR(VLOOKUP('Input 1 - Schedule 1'!N806,'Input 1 - Schedule 1'!$I$7:$L$1009,4,FALSE),"")</f>
        <v/>
      </c>
      <c r="AB859" s="70"/>
      <c r="AS859" s="84" t="s">
        <v>20</v>
      </c>
    </row>
    <row r="860" spans="1:45" x14ac:dyDescent="0.3">
      <c r="A860" s="93">
        <f t="shared" si="119"/>
        <v>798</v>
      </c>
      <c r="B860" s="145">
        <f>'Input 2 - Inventory'!C805</f>
        <v>0</v>
      </c>
      <c r="C860" s="146">
        <f>'Input 1 - Schedule 1'!G807</f>
        <v>0</v>
      </c>
      <c r="D860" s="146" t="str">
        <f>IF(OR(LEFT(E860,5)= "Asset",LEFT(E860,5)="Other"),"N/A",'Input 1 - Schedule 1'!G807 &amp; " (Ins/Bank)")</f>
        <v>0 (Ins/Bank)</v>
      </c>
      <c r="E860" s="147">
        <f>'Input 2 - Inventory'!F805</f>
        <v>0</v>
      </c>
      <c r="F860" s="148" t="str">
        <f>'Input 2 - Inventory'!W805</f>
        <v/>
      </c>
      <c r="G860" s="148">
        <f>'Input 2 - Inventory'!R805</f>
        <v>0</v>
      </c>
      <c r="H860" s="148">
        <f>'Input 2 - Inventory'!AH805</f>
        <v>0</v>
      </c>
      <c r="I860" s="149">
        <f>'Input 2 - Inventory'!L805</f>
        <v>0</v>
      </c>
      <c r="J860" s="150">
        <f>'Input 2 - Inventory'!AB805</f>
        <v>0</v>
      </c>
      <c r="K860" s="147" t="str" cm="1">
        <f t="array" ref="K860">IFERROR(INDEX($C$9:$C$54,MATCH($E860,$A$9:$A$54,0),0),"N/A")</f>
        <v>N/A</v>
      </c>
      <c r="L860" s="151" t="str" cm="1">
        <f t="array" ref="L860">IFERROR(INDEX($D$9:$D$54,MATCH($E860,$A$9:$A$54,0),0),"N/A")</f>
        <v>N/A</v>
      </c>
      <c r="M860" s="152" t="str">
        <f t="shared" si="115"/>
        <v>N/A</v>
      </c>
      <c r="N860" s="153" t="str">
        <f t="shared" si="116"/>
        <v>N/A</v>
      </c>
      <c r="O860" s="147" t="str" cm="1">
        <f t="array" ref="O860">IFERROR(INDEX($E$9:$E$54,MATCH($E860,$A$9:$A$54,0),0),"N/A")</f>
        <v>N/A</v>
      </c>
      <c r="P860" s="151" t="str" cm="1">
        <f t="array" ref="P860">IFERROR(INDEX($F$9:$F$54,MATCH($E860,$A$9:$A$54,0),0),"N/A")</f>
        <v>N/A</v>
      </c>
      <c r="Q860" s="152" t="str">
        <f t="shared" si="117"/>
        <v>N/A</v>
      </c>
      <c r="R860" s="153" t="str">
        <f t="shared" si="118"/>
        <v>N/A</v>
      </c>
      <c r="S860" s="147" t="str" cm="1">
        <f t="array" ref="S860">IFERROR(INDEX($G$9:$G$54,MATCH($E860,$A$9:$A$54,0),0),"N/A")</f>
        <v>N/A</v>
      </c>
      <c r="T860" s="151" t="str" cm="1">
        <f t="array" ref="T860">IFERROR(INDEX($H$9:$H$54,MATCH($E860,$A$9:$A$54,0),0),"N/A")</f>
        <v>N/A</v>
      </c>
      <c r="U860" s="152" t="str">
        <f t="shared" si="111"/>
        <v>N/A</v>
      </c>
      <c r="V860" s="153" t="str">
        <f t="shared" si="112"/>
        <v>N/A</v>
      </c>
      <c r="W860" s="147" t="str" cm="1">
        <f t="array" ref="W860">IFERROR(INDEX($I$9:$I$54,MATCH($E860,$A$9:$A$54,0),0),"N/A")</f>
        <v>N/A</v>
      </c>
      <c r="X860" s="147" t="str" cm="1">
        <f t="array" ref="X860">IFERROR(INDEX($J$9:$J$54,MATCH($E860,$A$9:$A$54,0),0),"N/A")</f>
        <v>N/A</v>
      </c>
      <c r="Y860" s="152" t="str">
        <f t="shared" si="113"/>
        <v>N/A</v>
      </c>
      <c r="Z860" s="153" t="str">
        <f t="shared" si="114"/>
        <v>N/A</v>
      </c>
      <c r="AA860" s="70" t="str">
        <f>IFERROR(VLOOKUP('Input 1 - Schedule 1'!N807,'Input 1 - Schedule 1'!$I$7:$L$1009,4,FALSE),"")</f>
        <v/>
      </c>
      <c r="AB860" s="70"/>
      <c r="AS860" s="84" t="s">
        <v>20</v>
      </c>
    </row>
    <row r="861" spans="1:45" x14ac:dyDescent="0.3">
      <c r="A861" s="93">
        <f t="shared" si="119"/>
        <v>799</v>
      </c>
      <c r="B861" s="145">
        <f>'Input 2 - Inventory'!C806</f>
        <v>0</v>
      </c>
      <c r="C861" s="146">
        <f>'Input 1 - Schedule 1'!G808</f>
        <v>0</v>
      </c>
      <c r="D861" s="146" t="str">
        <f>IF(OR(LEFT(E861,5)= "Asset",LEFT(E861,5)="Other"),"N/A",'Input 1 - Schedule 1'!G808 &amp; " (Ins/Bank)")</f>
        <v>0 (Ins/Bank)</v>
      </c>
      <c r="E861" s="147">
        <f>'Input 2 - Inventory'!F806</f>
        <v>0</v>
      </c>
      <c r="F861" s="148" t="str">
        <f>'Input 2 - Inventory'!W806</f>
        <v/>
      </c>
      <c r="G861" s="148">
        <f>'Input 2 - Inventory'!R806</f>
        <v>0</v>
      </c>
      <c r="H861" s="148">
        <f>'Input 2 - Inventory'!AH806</f>
        <v>0</v>
      </c>
      <c r="I861" s="149">
        <f>'Input 2 - Inventory'!L806</f>
        <v>0</v>
      </c>
      <c r="J861" s="150">
        <f>'Input 2 - Inventory'!AB806</f>
        <v>0</v>
      </c>
      <c r="K861" s="147" t="str" cm="1">
        <f t="array" ref="K861">IFERROR(INDEX($C$9:$C$54,MATCH($E861,$A$9:$A$54,0),0),"N/A")</f>
        <v>N/A</v>
      </c>
      <c r="L861" s="151" t="str" cm="1">
        <f t="array" ref="L861">IFERROR(INDEX($D$9:$D$54,MATCH($E861,$A$9:$A$54,0),0),"N/A")</f>
        <v>N/A</v>
      </c>
      <c r="M861" s="152" t="str">
        <f t="shared" si="115"/>
        <v>N/A</v>
      </c>
      <c r="N861" s="153" t="str">
        <f t="shared" si="116"/>
        <v>N/A</v>
      </c>
      <c r="O861" s="147" t="str" cm="1">
        <f t="array" ref="O861">IFERROR(INDEX($E$9:$E$54,MATCH($E861,$A$9:$A$54,0),0),"N/A")</f>
        <v>N/A</v>
      </c>
      <c r="P861" s="151" t="str" cm="1">
        <f t="array" ref="P861">IFERROR(INDEX($F$9:$F$54,MATCH($E861,$A$9:$A$54,0),0),"N/A")</f>
        <v>N/A</v>
      </c>
      <c r="Q861" s="152" t="str">
        <f t="shared" si="117"/>
        <v>N/A</v>
      </c>
      <c r="R861" s="153" t="str">
        <f t="shared" si="118"/>
        <v>N/A</v>
      </c>
      <c r="S861" s="147" t="str" cm="1">
        <f t="array" ref="S861">IFERROR(INDEX($G$9:$G$54,MATCH($E861,$A$9:$A$54,0),0),"N/A")</f>
        <v>N/A</v>
      </c>
      <c r="T861" s="151" t="str" cm="1">
        <f t="array" ref="T861">IFERROR(INDEX($H$9:$H$54,MATCH($E861,$A$9:$A$54,0),0),"N/A")</f>
        <v>N/A</v>
      </c>
      <c r="U861" s="152" t="str">
        <f t="shared" si="111"/>
        <v>N/A</v>
      </c>
      <c r="V861" s="153" t="str">
        <f t="shared" si="112"/>
        <v>N/A</v>
      </c>
      <c r="W861" s="147" t="str" cm="1">
        <f t="array" ref="W861">IFERROR(INDEX($I$9:$I$54,MATCH($E861,$A$9:$A$54,0),0),"N/A")</f>
        <v>N/A</v>
      </c>
      <c r="X861" s="147" t="str" cm="1">
        <f t="array" ref="X861">IFERROR(INDEX($J$9:$J$54,MATCH($E861,$A$9:$A$54,0),0),"N/A")</f>
        <v>N/A</v>
      </c>
      <c r="Y861" s="152" t="str">
        <f t="shared" si="113"/>
        <v>N/A</v>
      </c>
      <c r="Z861" s="153" t="str">
        <f t="shared" si="114"/>
        <v>N/A</v>
      </c>
      <c r="AA861" s="70" t="str">
        <f>IFERROR(VLOOKUP('Input 1 - Schedule 1'!N808,'Input 1 - Schedule 1'!$I$7:$L$1009,4,FALSE),"")</f>
        <v/>
      </c>
      <c r="AB861" s="70"/>
      <c r="AS861" s="84" t="s">
        <v>20</v>
      </c>
    </row>
    <row r="862" spans="1:45" x14ac:dyDescent="0.3">
      <c r="A862" s="93">
        <f t="shared" si="119"/>
        <v>800</v>
      </c>
      <c r="B862" s="145">
        <f>'Input 2 - Inventory'!C807</f>
        <v>0</v>
      </c>
      <c r="C862" s="146">
        <f>'Input 1 - Schedule 1'!G809</f>
        <v>0</v>
      </c>
      <c r="D862" s="146" t="str">
        <f>IF(OR(LEFT(E862,5)= "Asset",LEFT(E862,5)="Other"),"N/A",'Input 1 - Schedule 1'!G809 &amp; " (Ins/Bank)")</f>
        <v>0 (Ins/Bank)</v>
      </c>
      <c r="E862" s="147">
        <f>'Input 2 - Inventory'!F807</f>
        <v>0</v>
      </c>
      <c r="F862" s="148" t="str">
        <f>'Input 2 - Inventory'!W807</f>
        <v/>
      </c>
      <c r="G862" s="148">
        <f>'Input 2 - Inventory'!R807</f>
        <v>0</v>
      </c>
      <c r="H862" s="148">
        <f>'Input 2 - Inventory'!AH807</f>
        <v>0</v>
      </c>
      <c r="I862" s="149">
        <f>'Input 2 - Inventory'!L807</f>
        <v>0</v>
      </c>
      <c r="J862" s="150">
        <f>'Input 2 - Inventory'!AB807</f>
        <v>0</v>
      </c>
      <c r="K862" s="147" t="str" cm="1">
        <f t="array" ref="K862">IFERROR(INDEX($C$9:$C$54,MATCH($E862,$A$9:$A$54,0),0),"N/A")</f>
        <v>N/A</v>
      </c>
      <c r="L862" s="151" t="str" cm="1">
        <f t="array" ref="L862">IFERROR(INDEX($D$9:$D$54,MATCH($E862,$A$9:$A$54,0),0),"N/A")</f>
        <v>N/A</v>
      </c>
      <c r="M862" s="152" t="str">
        <f t="shared" si="115"/>
        <v>N/A</v>
      </c>
      <c r="N862" s="153" t="str">
        <f t="shared" si="116"/>
        <v>N/A</v>
      </c>
      <c r="O862" s="147" t="str" cm="1">
        <f t="array" ref="O862">IFERROR(INDEX($E$9:$E$54,MATCH($E862,$A$9:$A$54,0),0),"N/A")</f>
        <v>N/A</v>
      </c>
      <c r="P862" s="151" t="str" cm="1">
        <f t="array" ref="P862">IFERROR(INDEX($F$9:$F$54,MATCH($E862,$A$9:$A$54,0),0),"N/A")</f>
        <v>N/A</v>
      </c>
      <c r="Q862" s="152" t="str">
        <f t="shared" si="117"/>
        <v>N/A</v>
      </c>
      <c r="R862" s="153" t="str">
        <f t="shared" si="118"/>
        <v>N/A</v>
      </c>
      <c r="S862" s="147" t="str" cm="1">
        <f t="array" ref="S862">IFERROR(INDEX($G$9:$G$54,MATCH($E862,$A$9:$A$54,0),0),"N/A")</f>
        <v>N/A</v>
      </c>
      <c r="T862" s="151" t="str" cm="1">
        <f t="array" ref="T862">IFERROR(INDEX($H$9:$H$54,MATCH($E862,$A$9:$A$54,0),0),"N/A")</f>
        <v>N/A</v>
      </c>
      <c r="U862" s="152" t="str">
        <f t="shared" si="111"/>
        <v>N/A</v>
      </c>
      <c r="V862" s="153" t="str">
        <f t="shared" si="112"/>
        <v>N/A</v>
      </c>
      <c r="W862" s="147" t="str" cm="1">
        <f t="array" ref="W862">IFERROR(INDEX($I$9:$I$54,MATCH($E862,$A$9:$A$54,0),0),"N/A")</f>
        <v>N/A</v>
      </c>
      <c r="X862" s="147" t="str" cm="1">
        <f t="array" ref="X862">IFERROR(INDEX($J$9:$J$54,MATCH($E862,$A$9:$A$54,0),0),"N/A")</f>
        <v>N/A</v>
      </c>
      <c r="Y862" s="152" t="str">
        <f t="shared" si="113"/>
        <v>N/A</v>
      </c>
      <c r="Z862" s="153" t="str">
        <f t="shared" si="114"/>
        <v>N/A</v>
      </c>
      <c r="AA862" s="70" t="str">
        <f>IFERROR(VLOOKUP('Input 1 - Schedule 1'!N809,'Input 1 - Schedule 1'!$I$7:$L$1009,4,FALSE),"")</f>
        <v/>
      </c>
      <c r="AB862" s="70"/>
      <c r="AS862" s="84" t="s">
        <v>20</v>
      </c>
    </row>
    <row r="863" spans="1:45" x14ac:dyDescent="0.3">
      <c r="A863" s="93">
        <f t="shared" si="119"/>
        <v>801</v>
      </c>
      <c r="B863" s="145">
        <f>'Input 2 - Inventory'!C808</f>
        <v>0</v>
      </c>
      <c r="C863" s="146">
        <f>'Input 1 - Schedule 1'!G810</f>
        <v>0</v>
      </c>
      <c r="D863" s="146" t="str">
        <f>IF(OR(LEFT(E863,5)= "Asset",LEFT(E863,5)="Other"),"N/A",'Input 1 - Schedule 1'!G810 &amp; " (Ins/Bank)")</f>
        <v>0 (Ins/Bank)</v>
      </c>
      <c r="E863" s="147">
        <f>'Input 2 - Inventory'!F808</f>
        <v>0</v>
      </c>
      <c r="F863" s="148" t="str">
        <f>'Input 2 - Inventory'!W808</f>
        <v/>
      </c>
      <c r="G863" s="148">
        <f>'Input 2 - Inventory'!R808</f>
        <v>0</v>
      </c>
      <c r="H863" s="148">
        <f>'Input 2 - Inventory'!AH808</f>
        <v>0</v>
      </c>
      <c r="I863" s="149">
        <f>'Input 2 - Inventory'!L808</f>
        <v>0</v>
      </c>
      <c r="J863" s="150">
        <f>'Input 2 - Inventory'!AB808</f>
        <v>0</v>
      </c>
      <c r="K863" s="147" t="str" cm="1">
        <f t="array" ref="K863">IFERROR(INDEX($C$9:$C$54,MATCH($E863,$A$9:$A$54,0),0),"N/A")</f>
        <v>N/A</v>
      </c>
      <c r="L863" s="151" t="str" cm="1">
        <f t="array" ref="L863">IFERROR(INDEX($D$9:$D$54,MATCH($E863,$A$9:$A$54,0),0),"N/A")</f>
        <v>N/A</v>
      </c>
      <c r="M863" s="152" t="str">
        <f t="shared" si="115"/>
        <v>N/A</v>
      </c>
      <c r="N863" s="153" t="str">
        <f t="shared" si="116"/>
        <v>N/A</v>
      </c>
      <c r="O863" s="147" t="str" cm="1">
        <f t="array" ref="O863">IFERROR(INDEX($E$9:$E$54,MATCH($E863,$A$9:$A$54,0),0),"N/A")</f>
        <v>N/A</v>
      </c>
      <c r="P863" s="151" t="str" cm="1">
        <f t="array" ref="P863">IFERROR(INDEX($F$9:$F$54,MATCH($E863,$A$9:$A$54,0),0),"N/A")</f>
        <v>N/A</v>
      </c>
      <c r="Q863" s="152" t="str">
        <f t="shared" si="117"/>
        <v>N/A</v>
      </c>
      <c r="R863" s="153" t="str">
        <f t="shared" si="118"/>
        <v>N/A</v>
      </c>
      <c r="S863" s="147" t="str" cm="1">
        <f t="array" ref="S863">IFERROR(INDEX($G$9:$G$54,MATCH($E863,$A$9:$A$54,0),0),"N/A")</f>
        <v>N/A</v>
      </c>
      <c r="T863" s="151" t="str" cm="1">
        <f t="array" ref="T863">IFERROR(INDEX($H$9:$H$54,MATCH($E863,$A$9:$A$54,0),0),"N/A")</f>
        <v>N/A</v>
      </c>
      <c r="U863" s="152" t="str">
        <f t="shared" si="111"/>
        <v>N/A</v>
      </c>
      <c r="V863" s="153" t="str">
        <f t="shared" si="112"/>
        <v>N/A</v>
      </c>
      <c r="W863" s="147" t="str" cm="1">
        <f t="array" ref="W863">IFERROR(INDEX($I$9:$I$54,MATCH($E863,$A$9:$A$54,0),0),"N/A")</f>
        <v>N/A</v>
      </c>
      <c r="X863" s="147" t="str" cm="1">
        <f t="array" ref="X863">IFERROR(INDEX($J$9:$J$54,MATCH($E863,$A$9:$A$54,0),0),"N/A")</f>
        <v>N/A</v>
      </c>
      <c r="Y863" s="152" t="str">
        <f t="shared" si="113"/>
        <v>N/A</v>
      </c>
      <c r="Z863" s="153" t="str">
        <f t="shared" si="114"/>
        <v>N/A</v>
      </c>
      <c r="AA863" s="70" t="str">
        <f>IFERROR(VLOOKUP('Input 1 - Schedule 1'!N810,'Input 1 - Schedule 1'!$I$7:$L$1009,4,FALSE),"")</f>
        <v/>
      </c>
      <c r="AB863" s="70"/>
      <c r="AS863" s="84" t="s">
        <v>20</v>
      </c>
    </row>
    <row r="864" spans="1:45" x14ac:dyDescent="0.3">
      <c r="A864" s="93">
        <f t="shared" si="119"/>
        <v>802</v>
      </c>
      <c r="B864" s="145">
        <f>'Input 2 - Inventory'!C809</f>
        <v>0</v>
      </c>
      <c r="C864" s="146">
        <f>'Input 1 - Schedule 1'!G811</f>
        <v>0</v>
      </c>
      <c r="D864" s="146" t="str">
        <f>IF(OR(LEFT(E864,5)= "Asset",LEFT(E864,5)="Other"),"N/A",'Input 1 - Schedule 1'!G811 &amp; " (Ins/Bank)")</f>
        <v>0 (Ins/Bank)</v>
      </c>
      <c r="E864" s="147">
        <f>'Input 2 - Inventory'!F809</f>
        <v>0</v>
      </c>
      <c r="F864" s="148" t="str">
        <f>'Input 2 - Inventory'!W809</f>
        <v/>
      </c>
      <c r="G864" s="148">
        <f>'Input 2 - Inventory'!R809</f>
        <v>0</v>
      </c>
      <c r="H864" s="148">
        <f>'Input 2 - Inventory'!AH809</f>
        <v>0</v>
      </c>
      <c r="I864" s="149">
        <f>'Input 2 - Inventory'!L809</f>
        <v>0</v>
      </c>
      <c r="J864" s="150">
        <f>'Input 2 - Inventory'!AB809</f>
        <v>0</v>
      </c>
      <c r="K864" s="147" t="str" cm="1">
        <f t="array" ref="K864">IFERROR(INDEX($C$9:$C$54,MATCH($E864,$A$9:$A$54,0),0),"N/A")</f>
        <v>N/A</v>
      </c>
      <c r="L864" s="151" t="str" cm="1">
        <f t="array" ref="L864">IFERROR(INDEX($D$9:$D$54,MATCH($E864,$A$9:$A$54,0),0),"N/A")</f>
        <v>N/A</v>
      </c>
      <c r="M864" s="152" t="str">
        <f t="shared" si="115"/>
        <v>N/A</v>
      </c>
      <c r="N864" s="153" t="str">
        <f t="shared" si="116"/>
        <v>N/A</v>
      </c>
      <c r="O864" s="147" t="str" cm="1">
        <f t="array" ref="O864">IFERROR(INDEX($E$9:$E$54,MATCH($E864,$A$9:$A$54,0),0),"N/A")</f>
        <v>N/A</v>
      </c>
      <c r="P864" s="151" t="str" cm="1">
        <f t="array" ref="P864">IFERROR(INDEX($F$9:$F$54,MATCH($E864,$A$9:$A$54,0),0),"N/A")</f>
        <v>N/A</v>
      </c>
      <c r="Q864" s="152" t="str">
        <f t="shared" si="117"/>
        <v>N/A</v>
      </c>
      <c r="R864" s="153" t="str">
        <f t="shared" si="118"/>
        <v>N/A</v>
      </c>
      <c r="S864" s="147" t="str" cm="1">
        <f t="array" ref="S864">IFERROR(INDEX($G$9:$G$54,MATCH($E864,$A$9:$A$54,0),0),"N/A")</f>
        <v>N/A</v>
      </c>
      <c r="T864" s="151" t="str" cm="1">
        <f t="array" ref="T864">IFERROR(INDEX($H$9:$H$54,MATCH($E864,$A$9:$A$54,0),0),"N/A")</f>
        <v>N/A</v>
      </c>
      <c r="U864" s="152" t="str">
        <f t="shared" si="111"/>
        <v>N/A</v>
      </c>
      <c r="V864" s="153" t="str">
        <f t="shared" si="112"/>
        <v>N/A</v>
      </c>
      <c r="W864" s="147" t="str" cm="1">
        <f t="array" ref="W864">IFERROR(INDEX($I$9:$I$54,MATCH($E864,$A$9:$A$54,0),0),"N/A")</f>
        <v>N/A</v>
      </c>
      <c r="X864" s="147" t="str" cm="1">
        <f t="array" ref="X864">IFERROR(INDEX($J$9:$J$54,MATCH($E864,$A$9:$A$54,0),0),"N/A")</f>
        <v>N/A</v>
      </c>
      <c r="Y864" s="152" t="str">
        <f t="shared" si="113"/>
        <v>N/A</v>
      </c>
      <c r="Z864" s="153" t="str">
        <f t="shared" si="114"/>
        <v>N/A</v>
      </c>
      <c r="AA864" s="70" t="str">
        <f>IFERROR(VLOOKUP('Input 1 - Schedule 1'!N811,'Input 1 - Schedule 1'!$I$7:$L$1009,4,FALSE),"")</f>
        <v/>
      </c>
      <c r="AB864" s="70"/>
      <c r="AS864" s="84" t="s">
        <v>20</v>
      </c>
    </row>
    <row r="865" spans="1:45" x14ac:dyDescent="0.3">
      <c r="A865" s="93">
        <f t="shared" si="119"/>
        <v>803</v>
      </c>
      <c r="B865" s="145">
        <f>'Input 2 - Inventory'!C810</f>
        <v>0</v>
      </c>
      <c r="C865" s="146">
        <f>'Input 1 - Schedule 1'!G812</f>
        <v>0</v>
      </c>
      <c r="D865" s="146" t="str">
        <f>IF(OR(LEFT(E865,5)= "Asset",LEFT(E865,5)="Other"),"N/A",'Input 1 - Schedule 1'!G812 &amp; " (Ins/Bank)")</f>
        <v>0 (Ins/Bank)</v>
      </c>
      <c r="E865" s="147">
        <f>'Input 2 - Inventory'!F810</f>
        <v>0</v>
      </c>
      <c r="F865" s="148" t="str">
        <f>'Input 2 - Inventory'!W810</f>
        <v/>
      </c>
      <c r="G865" s="148">
        <f>'Input 2 - Inventory'!R810</f>
        <v>0</v>
      </c>
      <c r="H865" s="148">
        <f>'Input 2 - Inventory'!AH810</f>
        <v>0</v>
      </c>
      <c r="I865" s="149">
        <f>'Input 2 - Inventory'!L810</f>
        <v>0</v>
      </c>
      <c r="J865" s="150">
        <f>'Input 2 - Inventory'!AB810</f>
        <v>0</v>
      </c>
      <c r="K865" s="147" t="str" cm="1">
        <f t="array" ref="K865">IFERROR(INDEX($C$9:$C$54,MATCH($E865,$A$9:$A$54,0),0),"N/A")</f>
        <v>N/A</v>
      </c>
      <c r="L865" s="151" t="str" cm="1">
        <f t="array" ref="L865">IFERROR(INDEX($D$9:$D$54,MATCH($E865,$A$9:$A$54,0),0),"N/A")</f>
        <v>N/A</v>
      </c>
      <c r="M865" s="152" t="str">
        <f t="shared" si="115"/>
        <v>N/A</v>
      </c>
      <c r="N865" s="153" t="str">
        <f t="shared" si="116"/>
        <v>N/A</v>
      </c>
      <c r="O865" s="147" t="str" cm="1">
        <f t="array" ref="O865">IFERROR(INDEX($E$9:$E$54,MATCH($E865,$A$9:$A$54,0),0),"N/A")</f>
        <v>N/A</v>
      </c>
      <c r="P865" s="151" t="str" cm="1">
        <f t="array" ref="P865">IFERROR(INDEX($F$9:$F$54,MATCH($E865,$A$9:$A$54,0),0),"N/A")</f>
        <v>N/A</v>
      </c>
      <c r="Q865" s="152" t="str">
        <f t="shared" si="117"/>
        <v>N/A</v>
      </c>
      <c r="R865" s="153" t="str">
        <f t="shared" si="118"/>
        <v>N/A</v>
      </c>
      <c r="S865" s="147" t="str" cm="1">
        <f t="array" ref="S865">IFERROR(INDEX($G$9:$G$54,MATCH($E865,$A$9:$A$54,0),0),"N/A")</f>
        <v>N/A</v>
      </c>
      <c r="T865" s="151" t="str" cm="1">
        <f t="array" ref="T865">IFERROR(INDEX($H$9:$H$54,MATCH($E865,$A$9:$A$54,0),0),"N/A")</f>
        <v>N/A</v>
      </c>
      <c r="U865" s="152" t="str">
        <f t="shared" si="111"/>
        <v>N/A</v>
      </c>
      <c r="V865" s="153" t="str">
        <f t="shared" si="112"/>
        <v>N/A</v>
      </c>
      <c r="W865" s="147" t="str" cm="1">
        <f t="array" ref="W865">IFERROR(INDEX($I$9:$I$54,MATCH($E865,$A$9:$A$54,0),0),"N/A")</f>
        <v>N/A</v>
      </c>
      <c r="X865" s="147" t="str" cm="1">
        <f t="array" ref="X865">IFERROR(INDEX($J$9:$J$54,MATCH($E865,$A$9:$A$54,0),0),"N/A")</f>
        <v>N/A</v>
      </c>
      <c r="Y865" s="152" t="str">
        <f t="shared" si="113"/>
        <v>N/A</v>
      </c>
      <c r="Z865" s="153" t="str">
        <f t="shared" si="114"/>
        <v>N/A</v>
      </c>
      <c r="AA865" s="70" t="str">
        <f>IFERROR(VLOOKUP('Input 1 - Schedule 1'!N812,'Input 1 - Schedule 1'!$I$7:$L$1009,4,FALSE),"")</f>
        <v/>
      </c>
      <c r="AB865" s="70"/>
      <c r="AS865" s="84" t="s">
        <v>20</v>
      </c>
    </row>
    <row r="866" spans="1:45" x14ac:dyDescent="0.3">
      <c r="A866" s="93">
        <f t="shared" si="119"/>
        <v>804</v>
      </c>
      <c r="B866" s="145">
        <f>'Input 2 - Inventory'!C811</f>
        <v>0</v>
      </c>
      <c r="C866" s="146">
        <f>'Input 1 - Schedule 1'!G813</f>
        <v>0</v>
      </c>
      <c r="D866" s="146" t="str">
        <f>IF(OR(LEFT(E866,5)= "Asset",LEFT(E866,5)="Other"),"N/A",'Input 1 - Schedule 1'!G813 &amp; " (Ins/Bank)")</f>
        <v>0 (Ins/Bank)</v>
      </c>
      <c r="E866" s="147">
        <f>'Input 2 - Inventory'!F811</f>
        <v>0</v>
      </c>
      <c r="F866" s="148" t="str">
        <f>'Input 2 - Inventory'!W811</f>
        <v/>
      </c>
      <c r="G866" s="148">
        <f>'Input 2 - Inventory'!R811</f>
        <v>0</v>
      </c>
      <c r="H866" s="148">
        <f>'Input 2 - Inventory'!AH811</f>
        <v>0</v>
      </c>
      <c r="I866" s="149">
        <f>'Input 2 - Inventory'!L811</f>
        <v>0</v>
      </c>
      <c r="J866" s="150">
        <f>'Input 2 - Inventory'!AB811</f>
        <v>0</v>
      </c>
      <c r="K866" s="147" t="str" cm="1">
        <f t="array" ref="K866">IFERROR(INDEX($C$9:$C$54,MATCH($E866,$A$9:$A$54,0),0),"N/A")</f>
        <v>N/A</v>
      </c>
      <c r="L866" s="151" t="str" cm="1">
        <f t="array" ref="L866">IFERROR(INDEX($D$9:$D$54,MATCH($E866,$A$9:$A$54,0),0),"N/A")</f>
        <v>N/A</v>
      </c>
      <c r="M866" s="152" t="str">
        <f t="shared" si="115"/>
        <v>N/A</v>
      </c>
      <c r="N866" s="153" t="str">
        <f t="shared" si="116"/>
        <v>N/A</v>
      </c>
      <c r="O866" s="147" t="str" cm="1">
        <f t="array" ref="O866">IFERROR(INDEX($E$9:$E$54,MATCH($E866,$A$9:$A$54,0),0),"N/A")</f>
        <v>N/A</v>
      </c>
      <c r="P866" s="151" t="str" cm="1">
        <f t="array" ref="P866">IFERROR(INDEX($F$9:$F$54,MATCH($E866,$A$9:$A$54,0),0),"N/A")</f>
        <v>N/A</v>
      </c>
      <c r="Q866" s="152" t="str">
        <f t="shared" si="117"/>
        <v>N/A</v>
      </c>
      <c r="R866" s="153" t="str">
        <f t="shared" si="118"/>
        <v>N/A</v>
      </c>
      <c r="S866" s="147" t="str" cm="1">
        <f t="array" ref="S866">IFERROR(INDEX($G$9:$G$54,MATCH($E866,$A$9:$A$54,0),0),"N/A")</f>
        <v>N/A</v>
      </c>
      <c r="T866" s="151" t="str" cm="1">
        <f t="array" ref="T866">IFERROR(INDEX($H$9:$H$54,MATCH($E866,$A$9:$A$54,0),0),"N/A")</f>
        <v>N/A</v>
      </c>
      <c r="U866" s="152" t="str">
        <f t="shared" si="111"/>
        <v>N/A</v>
      </c>
      <c r="V866" s="153" t="str">
        <f t="shared" si="112"/>
        <v>N/A</v>
      </c>
      <c r="W866" s="147" t="str" cm="1">
        <f t="array" ref="W866">IFERROR(INDEX($I$9:$I$54,MATCH($E866,$A$9:$A$54,0),0),"N/A")</f>
        <v>N/A</v>
      </c>
      <c r="X866" s="147" t="str" cm="1">
        <f t="array" ref="X866">IFERROR(INDEX($J$9:$J$54,MATCH($E866,$A$9:$A$54,0),0),"N/A")</f>
        <v>N/A</v>
      </c>
      <c r="Y866" s="152" t="str">
        <f t="shared" si="113"/>
        <v>N/A</v>
      </c>
      <c r="Z866" s="153" t="str">
        <f t="shared" si="114"/>
        <v>N/A</v>
      </c>
      <c r="AA866" s="70" t="str">
        <f>IFERROR(VLOOKUP('Input 1 - Schedule 1'!N813,'Input 1 - Schedule 1'!$I$7:$L$1009,4,FALSE),"")</f>
        <v/>
      </c>
      <c r="AB866" s="70"/>
      <c r="AS866" s="84" t="s">
        <v>20</v>
      </c>
    </row>
    <row r="867" spans="1:45" x14ac:dyDescent="0.3">
      <c r="A867" s="93">
        <f t="shared" si="119"/>
        <v>805</v>
      </c>
      <c r="B867" s="145">
        <f>'Input 2 - Inventory'!C812</f>
        <v>0</v>
      </c>
      <c r="C867" s="146">
        <f>'Input 1 - Schedule 1'!G814</f>
        <v>0</v>
      </c>
      <c r="D867" s="146" t="str">
        <f>IF(OR(LEFT(E867,5)= "Asset",LEFT(E867,5)="Other"),"N/A",'Input 1 - Schedule 1'!G814 &amp; " (Ins/Bank)")</f>
        <v>0 (Ins/Bank)</v>
      </c>
      <c r="E867" s="147">
        <f>'Input 2 - Inventory'!F812</f>
        <v>0</v>
      </c>
      <c r="F867" s="148" t="str">
        <f>'Input 2 - Inventory'!W812</f>
        <v/>
      </c>
      <c r="G867" s="148">
        <f>'Input 2 - Inventory'!R812</f>
        <v>0</v>
      </c>
      <c r="H867" s="148">
        <f>'Input 2 - Inventory'!AH812</f>
        <v>0</v>
      </c>
      <c r="I867" s="149">
        <f>'Input 2 - Inventory'!L812</f>
        <v>0</v>
      </c>
      <c r="J867" s="150">
        <f>'Input 2 - Inventory'!AB812</f>
        <v>0</v>
      </c>
      <c r="K867" s="147" t="str" cm="1">
        <f t="array" ref="K867">IFERROR(INDEX($C$9:$C$54,MATCH($E867,$A$9:$A$54,0),0),"N/A")</f>
        <v>N/A</v>
      </c>
      <c r="L867" s="151" t="str" cm="1">
        <f t="array" ref="L867">IFERROR(INDEX($D$9:$D$54,MATCH($E867,$A$9:$A$54,0),0),"N/A")</f>
        <v>N/A</v>
      </c>
      <c r="M867" s="152" t="str">
        <f t="shared" si="115"/>
        <v>N/A</v>
      </c>
      <c r="N867" s="153" t="str">
        <f t="shared" si="116"/>
        <v>N/A</v>
      </c>
      <c r="O867" s="147" t="str" cm="1">
        <f t="array" ref="O867">IFERROR(INDEX($E$9:$E$54,MATCH($E867,$A$9:$A$54,0),0),"N/A")</f>
        <v>N/A</v>
      </c>
      <c r="P867" s="151" t="str" cm="1">
        <f t="array" ref="P867">IFERROR(INDEX($F$9:$F$54,MATCH($E867,$A$9:$A$54,0),0),"N/A")</f>
        <v>N/A</v>
      </c>
      <c r="Q867" s="152" t="str">
        <f t="shared" si="117"/>
        <v>N/A</v>
      </c>
      <c r="R867" s="153" t="str">
        <f t="shared" si="118"/>
        <v>N/A</v>
      </c>
      <c r="S867" s="147" t="str" cm="1">
        <f t="array" ref="S867">IFERROR(INDEX($G$9:$G$54,MATCH($E867,$A$9:$A$54,0),0),"N/A")</f>
        <v>N/A</v>
      </c>
      <c r="T867" s="151" t="str" cm="1">
        <f t="array" ref="T867">IFERROR(INDEX($H$9:$H$54,MATCH($E867,$A$9:$A$54,0),0),"N/A")</f>
        <v>N/A</v>
      </c>
      <c r="U867" s="152" t="str">
        <f t="shared" si="111"/>
        <v>N/A</v>
      </c>
      <c r="V867" s="153" t="str">
        <f t="shared" si="112"/>
        <v>N/A</v>
      </c>
      <c r="W867" s="147" t="str" cm="1">
        <f t="array" ref="W867">IFERROR(INDEX($I$9:$I$54,MATCH($E867,$A$9:$A$54,0),0),"N/A")</f>
        <v>N/A</v>
      </c>
      <c r="X867" s="147" t="str" cm="1">
        <f t="array" ref="X867">IFERROR(INDEX($J$9:$J$54,MATCH($E867,$A$9:$A$54,0),0),"N/A")</f>
        <v>N/A</v>
      </c>
      <c r="Y867" s="152" t="str">
        <f t="shared" si="113"/>
        <v>N/A</v>
      </c>
      <c r="Z867" s="153" t="str">
        <f t="shared" si="114"/>
        <v>N/A</v>
      </c>
      <c r="AA867" s="70" t="str">
        <f>IFERROR(VLOOKUP('Input 1 - Schedule 1'!N814,'Input 1 - Schedule 1'!$I$7:$L$1009,4,FALSE),"")</f>
        <v/>
      </c>
      <c r="AB867" s="70"/>
      <c r="AS867" s="84" t="s">
        <v>20</v>
      </c>
    </row>
    <row r="868" spans="1:45" x14ac:dyDescent="0.3">
      <c r="A868" s="93">
        <f t="shared" si="119"/>
        <v>806</v>
      </c>
      <c r="B868" s="145">
        <f>'Input 2 - Inventory'!C813</f>
        <v>0</v>
      </c>
      <c r="C868" s="146">
        <f>'Input 1 - Schedule 1'!G815</f>
        <v>0</v>
      </c>
      <c r="D868" s="146" t="str">
        <f>IF(OR(LEFT(E868,5)= "Asset",LEFT(E868,5)="Other"),"N/A",'Input 1 - Schedule 1'!G815 &amp; " (Ins/Bank)")</f>
        <v>0 (Ins/Bank)</v>
      </c>
      <c r="E868" s="147">
        <f>'Input 2 - Inventory'!F813</f>
        <v>0</v>
      </c>
      <c r="F868" s="148" t="str">
        <f>'Input 2 - Inventory'!W813</f>
        <v/>
      </c>
      <c r="G868" s="148">
        <f>'Input 2 - Inventory'!R813</f>
        <v>0</v>
      </c>
      <c r="H868" s="148">
        <f>'Input 2 - Inventory'!AH813</f>
        <v>0</v>
      </c>
      <c r="I868" s="149">
        <f>'Input 2 - Inventory'!L813</f>
        <v>0</v>
      </c>
      <c r="J868" s="150">
        <f>'Input 2 - Inventory'!AB813</f>
        <v>0</v>
      </c>
      <c r="K868" s="147" t="str" cm="1">
        <f t="array" ref="K868">IFERROR(INDEX($C$9:$C$54,MATCH($E868,$A$9:$A$54,0),0),"N/A")</f>
        <v>N/A</v>
      </c>
      <c r="L868" s="151" t="str" cm="1">
        <f t="array" ref="L868">IFERROR(INDEX($D$9:$D$54,MATCH($E868,$A$9:$A$54,0),0),"N/A")</f>
        <v>N/A</v>
      </c>
      <c r="M868" s="152" t="str">
        <f t="shared" si="115"/>
        <v>N/A</v>
      </c>
      <c r="N868" s="153" t="str">
        <f t="shared" si="116"/>
        <v>N/A</v>
      </c>
      <c r="O868" s="147" t="str" cm="1">
        <f t="array" ref="O868">IFERROR(INDEX($E$9:$E$54,MATCH($E868,$A$9:$A$54,0),0),"N/A")</f>
        <v>N/A</v>
      </c>
      <c r="P868" s="151" t="str" cm="1">
        <f t="array" ref="P868">IFERROR(INDEX($F$9:$F$54,MATCH($E868,$A$9:$A$54,0),0),"N/A")</f>
        <v>N/A</v>
      </c>
      <c r="Q868" s="152" t="str">
        <f t="shared" si="117"/>
        <v>N/A</v>
      </c>
      <c r="R868" s="153" t="str">
        <f t="shared" si="118"/>
        <v>N/A</v>
      </c>
      <c r="S868" s="147" t="str" cm="1">
        <f t="array" ref="S868">IFERROR(INDEX($G$9:$G$54,MATCH($E868,$A$9:$A$54,0),0),"N/A")</f>
        <v>N/A</v>
      </c>
      <c r="T868" s="151" t="str" cm="1">
        <f t="array" ref="T868">IFERROR(INDEX($H$9:$H$54,MATCH($E868,$A$9:$A$54,0),0),"N/A")</f>
        <v>N/A</v>
      </c>
      <c r="U868" s="152" t="str">
        <f t="shared" si="111"/>
        <v>N/A</v>
      </c>
      <c r="V868" s="153" t="str">
        <f t="shared" si="112"/>
        <v>N/A</v>
      </c>
      <c r="W868" s="147" t="str" cm="1">
        <f t="array" ref="W868">IFERROR(INDEX($I$9:$I$54,MATCH($E868,$A$9:$A$54,0),0),"N/A")</f>
        <v>N/A</v>
      </c>
      <c r="X868" s="147" t="str" cm="1">
        <f t="array" ref="X868">IFERROR(INDEX($J$9:$J$54,MATCH($E868,$A$9:$A$54,0),0),"N/A")</f>
        <v>N/A</v>
      </c>
      <c r="Y868" s="152" t="str">
        <f t="shared" si="113"/>
        <v>N/A</v>
      </c>
      <c r="Z868" s="153" t="str">
        <f t="shared" si="114"/>
        <v>N/A</v>
      </c>
      <c r="AA868" s="70" t="str">
        <f>IFERROR(VLOOKUP('Input 1 - Schedule 1'!N815,'Input 1 - Schedule 1'!$I$7:$L$1009,4,FALSE),"")</f>
        <v/>
      </c>
      <c r="AB868" s="70"/>
      <c r="AS868" s="84" t="s">
        <v>20</v>
      </c>
    </row>
    <row r="869" spans="1:45" x14ac:dyDescent="0.3">
      <c r="A869" s="93">
        <f t="shared" si="119"/>
        <v>807</v>
      </c>
      <c r="B869" s="145">
        <f>'Input 2 - Inventory'!C814</f>
        <v>0</v>
      </c>
      <c r="C869" s="146">
        <f>'Input 1 - Schedule 1'!G816</f>
        <v>0</v>
      </c>
      <c r="D869" s="146" t="str">
        <f>IF(OR(LEFT(E869,5)= "Asset",LEFT(E869,5)="Other"),"N/A",'Input 1 - Schedule 1'!G816 &amp; " (Ins/Bank)")</f>
        <v>0 (Ins/Bank)</v>
      </c>
      <c r="E869" s="147">
        <f>'Input 2 - Inventory'!F814</f>
        <v>0</v>
      </c>
      <c r="F869" s="148" t="str">
        <f>'Input 2 - Inventory'!W814</f>
        <v/>
      </c>
      <c r="G869" s="148">
        <f>'Input 2 - Inventory'!R814</f>
        <v>0</v>
      </c>
      <c r="H869" s="148">
        <f>'Input 2 - Inventory'!AH814</f>
        <v>0</v>
      </c>
      <c r="I869" s="149">
        <f>'Input 2 - Inventory'!L814</f>
        <v>0</v>
      </c>
      <c r="J869" s="150">
        <f>'Input 2 - Inventory'!AB814</f>
        <v>0</v>
      </c>
      <c r="K869" s="147" t="str" cm="1">
        <f t="array" ref="K869">IFERROR(INDEX($C$9:$C$54,MATCH($E869,$A$9:$A$54,0),0),"N/A")</f>
        <v>N/A</v>
      </c>
      <c r="L869" s="151" t="str" cm="1">
        <f t="array" ref="L869">IFERROR(INDEX($D$9:$D$54,MATCH($E869,$A$9:$A$54,0),0),"N/A")</f>
        <v>N/A</v>
      </c>
      <c r="M869" s="152" t="str">
        <f t="shared" si="115"/>
        <v>N/A</v>
      </c>
      <c r="N869" s="153" t="str">
        <f t="shared" si="116"/>
        <v>N/A</v>
      </c>
      <c r="O869" s="147" t="str" cm="1">
        <f t="array" ref="O869">IFERROR(INDEX($E$9:$E$54,MATCH($E869,$A$9:$A$54,0),0),"N/A")</f>
        <v>N/A</v>
      </c>
      <c r="P869" s="151" t="str" cm="1">
        <f t="array" ref="P869">IFERROR(INDEX($F$9:$F$54,MATCH($E869,$A$9:$A$54,0),0),"N/A")</f>
        <v>N/A</v>
      </c>
      <c r="Q869" s="152" t="str">
        <f t="shared" si="117"/>
        <v>N/A</v>
      </c>
      <c r="R869" s="153" t="str">
        <f t="shared" si="118"/>
        <v>N/A</v>
      </c>
      <c r="S869" s="147" t="str" cm="1">
        <f t="array" ref="S869">IFERROR(INDEX($G$9:$G$54,MATCH($E869,$A$9:$A$54,0),0),"N/A")</f>
        <v>N/A</v>
      </c>
      <c r="T869" s="151" t="str" cm="1">
        <f t="array" ref="T869">IFERROR(INDEX($H$9:$H$54,MATCH($E869,$A$9:$A$54,0),0),"N/A")</f>
        <v>N/A</v>
      </c>
      <c r="U869" s="152" t="str">
        <f t="shared" si="111"/>
        <v>N/A</v>
      </c>
      <c r="V869" s="153" t="str">
        <f t="shared" si="112"/>
        <v>N/A</v>
      </c>
      <c r="W869" s="147" t="str" cm="1">
        <f t="array" ref="W869">IFERROR(INDEX($I$9:$I$54,MATCH($E869,$A$9:$A$54,0),0),"N/A")</f>
        <v>N/A</v>
      </c>
      <c r="X869" s="147" t="str" cm="1">
        <f t="array" ref="X869">IFERROR(INDEX($J$9:$J$54,MATCH($E869,$A$9:$A$54,0),0),"N/A")</f>
        <v>N/A</v>
      </c>
      <c r="Y869" s="152" t="str">
        <f t="shared" si="113"/>
        <v>N/A</v>
      </c>
      <c r="Z869" s="153" t="str">
        <f t="shared" si="114"/>
        <v>N/A</v>
      </c>
      <c r="AA869" s="70" t="str">
        <f>IFERROR(VLOOKUP('Input 1 - Schedule 1'!N816,'Input 1 - Schedule 1'!$I$7:$L$1009,4,FALSE),"")</f>
        <v/>
      </c>
      <c r="AB869" s="70"/>
      <c r="AS869" s="84" t="s">
        <v>20</v>
      </c>
    </row>
    <row r="870" spans="1:45" x14ac:dyDescent="0.3">
      <c r="A870" s="93">
        <f t="shared" si="119"/>
        <v>808</v>
      </c>
      <c r="B870" s="145">
        <f>'Input 2 - Inventory'!C815</f>
        <v>0</v>
      </c>
      <c r="C870" s="146">
        <f>'Input 1 - Schedule 1'!G817</f>
        <v>0</v>
      </c>
      <c r="D870" s="146" t="str">
        <f>IF(OR(LEFT(E870,5)= "Asset",LEFT(E870,5)="Other"),"N/A",'Input 1 - Schedule 1'!G817 &amp; " (Ins/Bank)")</f>
        <v>0 (Ins/Bank)</v>
      </c>
      <c r="E870" s="147">
        <f>'Input 2 - Inventory'!F815</f>
        <v>0</v>
      </c>
      <c r="F870" s="148" t="str">
        <f>'Input 2 - Inventory'!W815</f>
        <v/>
      </c>
      <c r="G870" s="148">
        <f>'Input 2 - Inventory'!R815</f>
        <v>0</v>
      </c>
      <c r="H870" s="148">
        <f>'Input 2 - Inventory'!AH815</f>
        <v>0</v>
      </c>
      <c r="I870" s="149">
        <f>'Input 2 - Inventory'!L815</f>
        <v>0</v>
      </c>
      <c r="J870" s="150">
        <f>'Input 2 - Inventory'!AB815</f>
        <v>0</v>
      </c>
      <c r="K870" s="147" t="str" cm="1">
        <f t="array" ref="K870">IFERROR(INDEX($C$9:$C$54,MATCH($E870,$A$9:$A$54,0),0),"N/A")</f>
        <v>N/A</v>
      </c>
      <c r="L870" s="151" t="str" cm="1">
        <f t="array" ref="L870">IFERROR(INDEX($D$9:$D$54,MATCH($E870,$A$9:$A$54,0),0),"N/A")</f>
        <v>N/A</v>
      </c>
      <c r="M870" s="152" t="str">
        <f t="shared" si="115"/>
        <v>N/A</v>
      </c>
      <c r="N870" s="153" t="str">
        <f t="shared" si="116"/>
        <v>N/A</v>
      </c>
      <c r="O870" s="147" t="str" cm="1">
        <f t="array" ref="O870">IFERROR(INDEX($E$9:$E$54,MATCH($E870,$A$9:$A$54,0),0),"N/A")</f>
        <v>N/A</v>
      </c>
      <c r="P870" s="151" t="str" cm="1">
        <f t="array" ref="P870">IFERROR(INDEX($F$9:$F$54,MATCH($E870,$A$9:$A$54,0),0),"N/A")</f>
        <v>N/A</v>
      </c>
      <c r="Q870" s="152" t="str">
        <f t="shared" si="117"/>
        <v>N/A</v>
      </c>
      <c r="R870" s="153" t="str">
        <f t="shared" si="118"/>
        <v>N/A</v>
      </c>
      <c r="S870" s="147" t="str" cm="1">
        <f t="array" ref="S870">IFERROR(INDEX($G$9:$G$54,MATCH($E870,$A$9:$A$54,0),0),"N/A")</f>
        <v>N/A</v>
      </c>
      <c r="T870" s="151" t="str" cm="1">
        <f t="array" ref="T870">IFERROR(INDEX($H$9:$H$54,MATCH($E870,$A$9:$A$54,0),0),"N/A")</f>
        <v>N/A</v>
      </c>
      <c r="U870" s="152" t="str">
        <f t="shared" si="111"/>
        <v>N/A</v>
      </c>
      <c r="V870" s="153" t="str">
        <f t="shared" si="112"/>
        <v>N/A</v>
      </c>
      <c r="W870" s="147" t="str" cm="1">
        <f t="array" ref="W870">IFERROR(INDEX($I$9:$I$54,MATCH($E870,$A$9:$A$54,0),0),"N/A")</f>
        <v>N/A</v>
      </c>
      <c r="X870" s="147" t="str" cm="1">
        <f t="array" ref="X870">IFERROR(INDEX($J$9:$J$54,MATCH($E870,$A$9:$A$54,0),0),"N/A")</f>
        <v>N/A</v>
      </c>
      <c r="Y870" s="152" t="str">
        <f t="shared" si="113"/>
        <v>N/A</v>
      </c>
      <c r="Z870" s="153" t="str">
        <f t="shared" si="114"/>
        <v>N/A</v>
      </c>
      <c r="AA870" s="70" t="str">
        <f>IFERROR(VLOOKUP('Input 1 - Schedule 1'!N817,'Input 1 - Schedule 1'!$I$7:$L$1009,4,FALSE),"")</f>
        <v/>
      </c>
      <c r="AB870" s="70"/>
      <c r="AS870" s="84" t="s">
        <v>20</v>
      </c>
    </row>
    <row r="871" spans="1:45" x14ac:dyDescent="0.3">
      <c r="A871" s="93">
        <f t="shared" si="119"/>
        <v>809</v>
      </c>
      <c r="B871" s="145">
        <f>'Input 2 - Inventory'!C816</f>
        <v>0</v>
      </c>
      <c r="C871" s="146">
        <f>'Input 1 - Schedule 1'!G818</f>
        <v>0</v>
      </c>
      <c r="D871" s="146" t="str">
        <f>IF(OR(LEFT(E871,5)= "Asset",LEFT(E871,5)="Other"),"N/A",'Input 1 - Schedule 1'!G818 &amp; " (Ins/Bank)")</f>
        <v>0 (Ins/Bank)</v>
      </c>
      <c r="E871" s="147">
        <f>'Input 2 - Inventory'!F816</f>
        <v>0</v>
      </c>
      <c r="F871" s="148" t="str">
        <f>'Input 2 - Inventory'!W816</f>
        <v/>
      </c>
      <c r="G871" s="148">
        <f>'Input 2 - Inventory'!R816</f>
        <v>0</v>
      </c>
      <c r="H871" s="148">
        <f>'Input 2 - Inventory'!AH816</f>
        <v>0</v>
      </c>
      <c r="I871" s="149">
        <f>'Input 2 - Inventory'!L816</f>
        <v>0</v>
      </c>
      <c r="J871" s="150">
        <f>'Input 2 - Inventory'!AB816</f>
        <v>0</v>
      </c>
      <c r="K871" s="147" t="str" cm="1">
        <f t="array" ref="K871">IFERROR(INDEX($C$9:$C$54,MATCH($E871,$A$9:$A$54,0),0),"N/A")</f>
        <v>N/A</v>
      </c>
      <c r="L871" s="151" t="str" cm="1">
        <f t="array" ref="L871">IFERROR(INDEX($D$9:$D$54,MATCH($E871,$A$9:$A$54,0),0),"N/A")</f>
        <v>N/A</v>
      </c>
      <c r="M871" s="152" t="str">
        <f t="shared" si="115"/>
        <v>N/A</v>
      </c>
      <c r="N871" s="153" t="str">
        <f t="shared" si="116"/>
        <v>N/A</v>
      </c>
      <c r="O871" s="147" t="str" cm="1">
        <f t="array" ref="O871">IFERROR(INDEX($E$9:$E$54,MATCH($E871,$A$9:$A$54,0),0),"N/A")</f>
        <v>N/A</v>
      </c>
      <c r="P871" s="151" t="str" cm="1">
        <f t="array" ref="P871">IFERROR(INDEX($F$9:$F$54,MATCH($E871,$A$9:$A$54,0),0),"N/A")</f>
        <v>N/A</v>
      </c>
      <c r="Q871" s="152" t="str">
        <f t="shared" si="117"/>
        <v>N/A</v>
      </c>
      <c r="R871" s="153" t="str">
        <f t="shared" si="118"/>
        <v>N/A</v>
      </c>
      <c r="S871" s="147" t="str" cm="1">
        <f t="array" ref="S871">IFERROR(INDEX($G$9:$G$54,MATCH($E871,$A$9:$A$54,0),0),"N/A")</f>
        <v>N/A</v>
      </c>
      <c r="T871" s="151" t="str" cm="1">
        <f t="array" ref="T871">IFERROR(INDEX($H$9:$H$54,MATCH($E871,$A$9:$A$54,0),0),"N/A")</f>
        <v>N/A</v>
      </c>
      <c r="U871" s="152" t="str">
        <f t="shared" si="111"/>
        <v>N/A</v>
      </c>
      <c r="V871" s="153" t="str">
        <f t="shared" si="112"/>
        <v>N/A</v>
      </c>
      <c r="W871" s="147" t="str" cm="1">
        <f t="array" ref="W871">IFERROR(INDEX($I$9:$I$54,MATCH($E871,$A$9:$A$54,0),0),"N/A")</f>
        <v>N/A</v>
      </c>
      <c r="X871" s="147" t="str" cm="1">
        <f t="array" ref="X871">IFERROR(INDEX($J$9:$J$54,MATCH($E871,$A$9:$A$54,0),0),"N/A")</f>
        <v>N/A</v>
      </c>
      <c r="Y871" s="152" t="str">
        <f t="shared" si="113"/>
        <v>N/A</v>
      </c>
      <c r="Z871" s="153" t="str">
        <f t="shared" si="114"/>
        <v>N/A</v>
      </c>
      <c r="AA871" s="70" t="str">
        <f>IFERROR(VLOOKUP('Input 1 - Schedule 1'!N818,'Input 1 - Schedule 1'!$I$7:$L$1009,4,FALSE),"")</f>
        <v/>
      </c>
      <c r="AB871" s="70"/>
      <c r="AS871" s="84" t="s">
        <v>20</v>
      </c>
    </row>
    <row r="872" spans="1:45" x14ac:dyDescent="0.3">
      <c r="A872" s="93">
        <f t="shared" si="119"/>
        <v>810</v>
      </c>
      <c r="B872" s="145">
        <f>'Input 2 - Inventory'!C817</f>
        <v>0</v>
      </c>
      <c r="C872" s="146">
        <f>'Input 1 - Schedule 1'!G819</f>
        <v>0</v>
      </c>
      <c r="D872" s="146" t="str">
        <f>IF(OR(LEFT(E872,5)= "Asset",LEFT(E872,5)="Other"),"N/A",'Input 1 - Schedule 1'!G819 &amp; " (Ins/Bank)")</f>
        <v>0 (Ins/Bank)</v>
      </c>
      <c r="E872" s="147">
        <f>'Input 2 - Inventory'!F817</f>
        <v>0</v>
      </c>
      <c r="F872" s="148" t="str">
        <f>'Input 2 - Inventory'!W817</f>
        <v/>
      </c>
      <c r="G872" s="148">
        <f>'Input 2 - Inventory'!R817</f>
        <v>0</v>
      </c>
      <c r="H872" s="148">
        <f>'Input 2 - Inventory'!AH817</f>
        <v>0</v>
      </c>
      <c r="I872" s="149">
        <f>'Input 2 - Inventory'!L817</f>
        <v>0</v>
      </c>
      <c r="J872" s="150">
        <f>'Input 2 - Inventory'!AB817</f>
        <v>0</v>
      </c>
      <c r="K872" s="147" t="str" cm="1">
        <f t="array" ref="K872">IFERROR(INDEX($C$9:$C$54,MATCH($E872,$A$9:$A$54,0),0),"N/A")</f>
        <v>N/A</v>
      </c>
      <c r="L872" s="151" t="str" cm="1">
        <f t="array" ref="L872">IFERROR(INDEX($D$9:$D$54,MATCH($E872,$A$9:$A$54,0),0),"N/A")</f>
        <v>N/A</v>
      </c>
      <c r="M872" s="152" t="str">
        <f t="shared" si="115"/>
        <v>N/A</v>
      </c>
      <c r="N872" s="153" t="str">
        <f t="shared" si="116"/>
        <v>N/A</v>
      </c>
      <c r="O872" s="147" t="str" cm="1">
        <f t="array" ref="O872">IFERROR(INDEX($E$9:$E$54,MATCH($E872,$A$9:$A$54,0),0),"N/A")</f>
        <v>N/A</v>
      </c>
      <c r="P872" s="151" t="str" cm="1">
        <f t="array" ref="P872">IFERROR(INDEX($F$9:$F$54,MATCH($E872,$A$9:$A$54,0),0),"N/A")</f>
        <v>N/A</v>
      </c>
      <c r="Q872" s="152" t="str">
        <f t="shared" si="117"/>
        <v>N/A</v>
      </c>
      <c r="R872" s="153" t="str">
        <f t="shared" si="118"/>
        <v>N/A</v>
      </c>
      <c r="S872" s="147" t="str" cm="1">
        <f t="array" ref="S872">IFERROR(INDEX($G$9:$G$54,MATCH($E872,$A$9:$A$54,0),0),"N/A")</f>
        <v>N/A</v>
      </c>
      <c r="T872" s="151" t="str" cm="1">
        <f t="array" ref="T872">IFERROR(INDEX($H$9:$H$54,MATCH($E872,$A$9:$A$54,0),0),"N/A")</f>
        <v>N/A</v>
      </c>
      <c r="U872" s="152" t="str">
        <f t="shared" si="111"/>
        <v>N/A</v>
      </c>
      <c r="V872" s="153" t="str">
        <f t="shared" si="112"/>
        <v>N/A</v>
      </c>
      <c r="W872" s="147" t="str" cm="1">
        <f t="array" ref="W872">IFERROR(INDEX($I$9:$I$54,MATCH($E872,$A$9:$A$54,0),0),"N/A")</f>
        <v>N/A</v>
      </c>
      <c r="X872" s="147" t="str" cm="1">
        <f t="array" ref="X872">IFERROR(INDEX($J$9:$J$54,MATCH($E872,$A$9:$A$54,0),0),"N/A")</f>
        <v>N/A</v>
      </c>
      <c r="Y872" s="152" t="str">
        <f t="shared" si="113"/>
        <v>N/A</v>
      </c>
      <c r="Z872" s="153" t="str">
        <f t="shared" si="114"/>
        <v>N/A</v>
      </c>
      <c r="AA872" s="70" t="str">
        <f>IFERROR(VLOOKUP('Input 1 - Schedule 1'!N819,'Input 1 - Schedule 1'!$I$7:$L$1009,4,FALSE),"")</f>
        <v/>
      </c>
      <c r="AB872" s="70"/>
      <c r="AS872" s="84" t="s">
        <v>20</v>
      </c>
    </row>
    <row r="873" spans="1:45" x14ac:dyDescent="0.3">
      <c r="A873" s="93">
        <f t="shared" si="119"/>
        <v>811</v>
      </c>
      <c r="B873" s="145">
        <f>'Input 2 - Inventory'!C818</f>
        <v>0</v>
      </c>
      <c r="C873" s="146">
        <f>'Input 1 - Schedule 1'!G820</f>
        <v>0</v>
      </c>
      <c r="D873" s="146" t="str">
        <f>IF(OR(LEFT(E873,5)= "Asset",LEFT(E873,5)="Other"),"N/A",'Input 1 - Schedule 1'!G820 &amp; " (Ins/Bank)")</f>
        <v>0 (Ins/Bank)</v>
      </c>
      <c r="E873" s="147">
        <f>'Input 2 - Inventory'!F818</f>
        <v>0</v>
      </c>
      <c r="F873" s="148" t="str">
        <f>'Input 2 - Inventory'!W818</f>
        <v/>
      </c>
      <c r="G873" s="148">
        <f>'Input 2 - Inventory'!R818</f>
        <v>0</v>
      </c>
      <c r="H873" s="148">
        <f>'Input 2 - Inventory'!AH818</f>
        <v>0</v>
      </c>
      <c r="I873" s="149">
        <f>'Input 2 - Inventory'!L818</f>
        <v>0</v>
      </c>
      <c r="J873" s="150">
        <f>'Input 2 - Inventory'!AB818</f>
        <v>0</v>
      </c>
      <c r="K873" s="147" t="str" cm="1">
        <f t="array" ref="K873">IFERROR(INDEX($C$9:$C$54,MATCH($E873,$A$9:$A$54,0),0),"N/A")</f>
        <v>N/A</v>
      </c>
      <c r="L873" s="151" t="str" cm="1">
        <f t="array" ref="L873">IFERROR(INDEX($D$9:$D$54,MATCH($E873,$A$9:$A$54,0),0),"N/A")</f>
        <v>N/A</v>
      </c>
      <c r="M873" s="152" t="str">
        <f t="shared" si="115"/>
        <v>N/A</v>
      </c>
      <c r="N873" s="153" t="str">
        <f t="shared" si="116"/>
        <v>N/A</v>
      </c>
      <c r="O873" s="147" t="str" cm="1">
        <f t="array" ref="O873">IFERROR(INDEX($E$9:$E$54,MATCH($E873,$A$9:$A$54,0),0),"N/A")</f>
        <v>N/A</v>
      </c>
      <c r="P873" s="151" t="str" cm="1">
        <f t="array" ref="P873">IFERROR(INDEX($F$9:$F$54,MATCH($E873,$A$9:$A$54,0),0),"N/A")</f>
        <v>N/A</v>
      </c>
      <c r="Q873" s="152" t="str">
        <f t="shared" si="117"/>
        <v>N/A</v>
      </c>
      <c r="R873" s="153" t="str">
        <f t="shared" si="118"/>
        <v>N/A</v>
      </c>
      <c r="S873" s="147" t="str" cm="1">
        <f t="array" ref="S873">IFERROR(INDEX($G$9:$G$54,MATCH($E873,$A$9:$A$54,0),0),"N/A")</f>
        <v>N/A</v>
      </c>
      <c r="T873" s="151" t="str" cm="1">
        <f t="array" ref="T873">IFERROR(INDEX($H$9:$H$54,MATCH($E873,$A$9:$A$54,0),0),"N/A")</f>
        <v>N/A</v>
      </c>
      <c r="U873" s="152" t="str">
        <f t="shared" si="111"/>
        <v>N/A</v>
      </c>
      <c r="V873" s="153" t="str">
        <f t="shared" si="112"/>
        <v>N/A</v>
      </c>
      <c r="W873" s="147" t="str" cm="1">
        <f t="array" ref="W873">IFERROR(INDEX($I$9:$I$54,MATCH($E873,$A$9:$A$54,0),0),"N/A")</f>
        <v>N/A</v>
      </c>
      <c r="X873" s="147" t="str" cm="1">
        <f t="array" ref="X873">IFERROR(INDEX($J$9:$J$54,MATCH($E873,$A$9:$A$54,0),0),"N/A")</f>
        <v>N/A</v>
      </c>
      <c r="Y873" s="152" t="str">
        <f t="shared" si="113"/>
        <v>N/A</v>
      </c>
      <c r="Z873" s="153" t="str">
        <f t="shared" si="114"/>
        <v>N/A</v>
      </c>
      <c r="AA873" s="70" t="str">
        <f>IFERROR(VLOOKUP('Input 1 - Schedule 1'!N820,'Input 1 - Schedule 1'!$I$7:$L$1009,4,FALSE),"")</f>
        <v/>
      </c>
      <c r="AB873" s="70"/>
      <c r="AS873" s="84" t="s">
        <v>20</v>
      </c>
    </row>
    <row r="874" spans="1:45" x14ac:dyDescent="0.3">
      <c r="A874" s="93">
        <f t="shared" si="119"/>
        <v>812</v>
      </c>
      <c r="B874" s="145">
        <f>'Input 2 - Inventory'!C819</f>
        <v>0</v>
      </c>
      <c r="C874" s="146">
        <f>'Input 1 - Schedule 1'!G821</f>
        <v>0</v>
      </c>
      <c r="D874" s="146" t="str">
        <f>IF(OR(LEFT(E874,5)= "Asset",LEFT(E874,5)="Other"),"N/A",'Input 1 - Schedule 1'!G821 &amp; " (Ins/Bank)")</f>
        <v>0 (Ins/Bank)</v>
      </c>
      <c r="E874" s="147">
        <f>'Input 2 - Inventory'!F819</f>
        <v>0</v>
      </c>
      <c r="F874" s="148" t="str">
        <f>'Input 2 - Inventory'!W819</f>
        <v/>
      </c>
      <c r="G874" s="148">
        <f>'Input 2 - Inventory'!R819</f>
        <v>0</v>
      </c>
      <c r="H874" s="148">
        <f>'Input 2 - Inventory'!AH819</f>
        <v>0</v>
      </c>
      <c r="I874" s="149">
        <f>'Input 2 - Inventory'!L819</f>
        <v>0</v>
      </c>
      <c r="J874" s="150">
        <f>'Input 2 - Inventory'!AB819</f>
        <v>0</v>
      </c>
      <c r="K874" s="147" t="str" cm="1">
        <f t="array" ref="K874">IFERROR(INDEX($C$9:$C$54,MATCH($E874,$A$9:$A$54,0),0),"N/A")</f>
        <v>N/A</v>
      </c>
      <c r="L874" s="151" t="str" cm="1">
        <f t="array" ref="L874">IFERROR(INDEX($D$9:$D$54,MATCH($E874,$A$9:$A$54,0),0),"N/A")</f>
        <v>N/A</v>
      </c>
      <c r="M874" s="152" t="str">
        <f t="shared" si="115"/>
        <v>N/A</v>
      </c>
      <c r="N874" s="153" t="str">
        <f t="shared" si="116"/>
        <v>N/A</v>
      </c>
      <c r="O874" s="147" t="str" cm="1">
        <f t="array" ref="O874">IFERROR(INDEX($E$9:$E$54,MATCH($E874,$A$9:$A$54,0),0),"N/A")</f>
        <v>N/A</v>
      </c>
      <c r="P874" s="151" t="str" cm="1">
        <f t="array" ref="P874">IFERROR(INDEX($F$9:$F$54,MATCH($E874,$A$9:$A$54,0),0),"N/A")</f>
        <v>N/A</v>
      </c>
      <c r="Q874" s="152" t="str">
        <f t="shared" si="117"/>
        <v>N/A</v>
      </c>
      <c r="R874" s="153" t="str">
        <f t="shared" si="118"/>
        <v>N/A</v>
      </c>
      <c r="S874" s="147" t="str" cm="1">
        <f t="array" ref="S874">IFERROR(INDEX($G$9:$G$54,MATCH($E874,$A$9:$A$54,0),0),"N/A")</f>
        <v>N/A</v>
      </c>
      <c r="T874" s="151" t="str" cm="1">
        <f t="array" ref="T874">IFERROR(INDEX($H$9:$H$54,MATCH($E874,$A$9:$A$54,0),0),"N/A")</f>
        <v>N/A</v>
      </c>
      <c r="U874" s="152" t="str">
        <f t="shared" si="111"/>
        <v>N/A</v>
      </c>
      <c r="V874" s="153" t="str">
        <f t="shared" si="112"/>
        <v>N/A</v>
      </c>
      <c r="W874" s="147" t="str" cm="1">
        <f t="array" ref="W874">IFERROR(INDEX($I$9:$I$54,MATCH($E874,$A$9:$A$54,0),0),"N/A")</f>
        <v>N/A</v>
      </c>
      <c r="X874" s="147" t="str" cm="1">
        <f t="array" ref="X874">IFERROR(INDEX($J$9:$J$54,MATCH($E874,$A$9:$A$54,0),0),"N/A")</f>
        <v>N/A</v>
      </c>
      <c r="Y874" s="152" t="str">
        <f t="shared" si="113"/>
        <v>N/A</v>
      </c>
      <c r="Z874" s="153" t="str">
        <f t="shared" si="114"/>
        <v>N/A</v>
      </c>
      <c r="AA874" s="70" t="str">
        <f>IFERROR(VLOOKUP('Input 1 - Schedule 1'!N821,'Input 1 - Schedule 1'!$I$7:$L$1009,4,FALSE),"")</f>
        <v/>
      </c>
      <c r="AB874" s="70"/>
      <c r="AS874" s="84" t="s">
        <v>20</v>
      </c>
    </row>
    <row r="875" spans="1:45" x14ac:dyDescent="0.3">
      <c r="A875" s="93">
        <f t="shared" si="119"/>
        <v>813</v>
      </c>
      <c r="B875" s="145">
        <f>'Input 2 - Inventory'!C820</f>
        <v>0</v>
      </c>
      <c r="C875" s="146">
        <f>'Input 1 - Schedule 1'!G822</f>
        <v>0</v>
      </c>
      <c r="D875" s="146" t="str">
        <f>IF(OR(LEFT(E875,5)= "Asset",LEFT(E875,5)="Other"),"N/A",'Input 1 - Schedule 1'!G822 &amp; " (Ins/Bank)")</f>
        <v>0 (Ins/Bank)</v>
      </c>
      <c r="E875" s="147">
        <f>'Input 2 - Inventory'!F820</f>
        <v>0</v>
      </c>
      <c r="F875" s="148" t="str">
        <f>'Input 2 - Inventory'!W820</f>
        <v/>
      </c>
      <c r="G875" s="148">
        <f>'Input 2 - Inventory'!R820</f>
        <v>0</v>
      </c>
      <c r="H875" s="148">
        <f>'Input 2 - Inventory'!AH820</f>
        <v>0</v>
      </c>
      <c r="I875" s="149">
        <f>'Input 2 - Inventory'!L820</f>
        <v>0</v>
      </c>
      <c r="J875" s="150">
        <f>'Input 2 - Inventory'!AB820</f>
        <v>0</v>
      </c>
      <c r="K875" s="147" t="str" cm="1">
        <f t="array" ref="K875">IFERROR(INDEX($C$9:$C$54,MATCH($E875,$A$9:$A$54,0),0),"N/A")</f>
        <v>N/A</v>
      </c>
      <c r="L875" s="151" t="str" cm="1">
        <f t="array" ref="L875">IFERROR(INDEX($D$9:$D$54,MATCH($E875,$A$9:$A$54,0),0),"N/A")</f>
        <v>N/A</v>
      </c>
      <c r="M875" s="152" t="str">
        <f t="shared" si="115"/>
        <v>N/A</v>
      </c>
      <c r="N875" s="153" t="str">
        <f t="shared" si="116"/>
        <v>N/A</v>
      </c>
      <c r="O875" s="147" t="str" cm="1">
        <f t="array" ref="O875">IFERROR(INDEX($E$9:$E$54,MATCH($E875,$A$9:$A$54,0),0),"N/A")</f>
        <v>N/A</v>
      </c>
      <c r="P875" s="151" t="str" cm="1">
        <f t="array" ref="P875">IFERROR(INDEX($F$9:$F$54,MATCH($E875,$A$9:$A$54,0),0),"N/A")</f>
        <v>N/A</v>
      </c>
      <c r="Q875" s="152" t="str">
        <f t="shared" si="117"/>
        <v>N/A</v>
      </c>
      <c r="R875" s="153" t="str">
        <f t="shared" si="118"/>
        <v>N/A</v>
      </c>
      <c r="S875" s="147" t="str" cm="1">
        <f t="array" ref="S875">IFERROR(INDEX($G$9:$G$54,MATCH($E875,$A$9:$A$54,0),0),"N/A")</f>
        <v>N/A</v>
      </c>
      <c r="T875" s="151" t="str" cm="1">
        <f t="array" ref="T875">IFERROR(INDEX($H$9:$H$54,MATCH($E875,$A$9:$A$54,0),0),"N/A")</f>
        <v>N/A</v>
      </c>
      <c r="U875" s="152" t="str">
        <f t="shared" si="111"/>
        <v>N/A</v>
      </c>
      <c r="V875" s="153" t="str">
        <f t="shared" si="112"/>
        <v>N/A</v>
      </c>
      <c r="W875" s="147" t="str" cm="1">
        <f t="array" ref="W875">IFERROR(INDEX($I$9:$I$54,MATCH($E875,$A$9:$A$54,0),0),"N/A")</f>
        <v>N/A</v>
      </c>
      <c r="X875" s="147" t="str" cm="1">
        <f t="array" ref="X875">IFERROR(INDEX($J$9:$J$54,MATCH($E875,$A$9:$A$54,0),0),"N/A")</f>
        <v>N/A</v>
      </c>
      <c r="Y875" s="152" t="str">
        <f t="shared" si="113"/>
        <v>N/A</v>
      </c>
      <c r="Z875" s="153" t="str">
        <f t="shared" si="114"/>
        <v>N/A</v>
      </c>
      <c r="AA875" s="70" t="str">
        <f>IFERROR(VLOOKUP('Input 1 - Schedule 1'!N822,'Input 1 - Schedule 1'!$I$7:$L$1009,4,FALSE),"")</f>
        <v/>
      </c>
      <c r="AB875" s="70"/>
      <c r="AS875" s="84" t="s">
        <v>20</v>
      </c>
    </row>
    <row r="876" spans="1:45" x14ac:dyDescent="0.3">
      <c r="A876" s="93">
        <f t="shared" si="119"/>
        <v>814</v>
      </c>
      <c r="B876" s="145">
        <f>'Input 2 - Inventory'!C821</f>
        <v>0</v>
      </c>
      <c r="C876" s="146">
        <f>'Input 1 - Schedule 1'!G823</f>
        <v>0</v>
      </c>
      <c r="D876" s="146" t="str">
        <f>IF(OR(LEFT(E876,5)= "Asset",LEFT(E876,5)="Other"),"N/A",'Input 1 - Schedule 1'!G823 &amp; " (Ins/Bank)")</f>
        <v>0 (Ins/Bank)</v>
      </c>
      <c r="E876" s="147">
        <f>'Input 2 - Inventory'!F821</f>
        <v>0</v>
      </c>
      <c r="F876" s="148" t="str">
        <f>'Input 2 - Inventory'!W821</f>
        <v/>
      </c>
      <c r="G876" s="148">
        <f>'Input 2 - Inventory'!R821</f>
        <v>0</v>
      </c>
      <c r="H876" s="148">
        <f>'Input 2 - Inventory'!AH821</f>
        <v>0</v>
      </c>
      <c r="I876" s="149">
        <f>'Input 2 - Inventory'!L821</f>
        <v>0</v>
      </c>
      <c r="J876" s="150">
        <f>'Input 2 - Inventory'!AB821</f>
        <v>0</v>
      </c>
      <c r="K876" s="147" t="str" cm="1">
        <f t="array" ref="K876">IFERROR(INDEX($C$9:$C$54,MATCH($E876,$A$9:$A$54,0),0),"N/A")</f>
        <v>N/A</v>
      </c>
      <c r="L876" s="151" t="str" cm="1">
        <f t="array" ref="L876">IFERROR(INDEX($D$9:$D$54,MATCH($E876,$A$9:$A$54,0),0),"N/A")</f>
        <v>N/A</v>
      </c>
      <c r="M876" s="152" t="str">
        <f t="shared" si="115"/>
        <v>N/A</v>
      </c>
      <c r="N876" s="153" t="str">
        <f t="shared" si="116"/>
        <v>N/A</v>
      </c>
      <c r="O876" s="147" t="str" cm="1">
        <f t="array" ref="O876">IFERROR(INDEX($E$9:$E$54,MATCH($E876,$A$9:$A$54,0),0),"N/A")</f>
        <v>N/A</v>
      </c>
      <c r="P876" s="151" t="str" cm="1">
        <f t="array" ref="P876">IFERROR(INDEX($F$9:$F$54,MATCH($E876,$A$9:$A$54,0),0),"N/A")</f>
        <v>N/A</v>
      </c>
      <c r="Q876" s="152" t="str">
        <f t="shared" si="117"/>
        <v>N/A</v>
      </c>
      <c r="R876" s="153" t="str">
        <f t="shared" si="118"/>
        <v>N/A</v>
      </c>
      <c r="S876" s="147" t="str" cm="1">
        <f t="array" ref="S876">IFERROR(INDEX($G$9:$G$54,MATCH($E876,$A$9:$A$54,0),0),"N/A")</f>
        <v>N/A</v>
      </c>
      <c r="T876" s="151" t="str" cm="1">
        <f t="array" ref="T876">IFERROR(INDEX($H$9:$H$54,MATCH($E876,$A$9:$A$54,0),0),"N/A")</f>
        <v>N/A</v>
      </c>
      <c r="U876" s="152" t="str">
        <f t="shared" si="111"/>
        <v>N/A</v>
      </c>
      <c r="V876" s="153" t="str">
        <f t="shared" si="112"/>
        <v>N/A</v>
      </c>
      <c r="W876" s="147" t="str" cm="1">
        <f t="array" ref="W876">IFERROR(INDEX($I$9:$I$54,MATCH($E876,$A$9:$A$54,0),0),"N/A")</f>
        <v>N/A</v>
      </c>
      <c r="X876" s="147" t="str" cm="1">
        <f t="array" ref="X876">IFERROR(INDEX($J$9:$J$54,MATCH($E876,$A$9:$A$54,0),0),"N/A")</f>
        <v>N/A</v>
      </c>
      <c r="Y876" s="152" t="str">
        <f t="shared" si="113"/>
        <v>N/A</v>
      </c>
      <c r="Z876" s="153" t="str">
        <f t="shared" si="114"/>
        <v>N/A</v>
      </c>
      <c r="AA876" s="70" t="str">
        <f>IFERROR(VLOOKUP('Input 1 - Schedule 1'!N823,'Input 1 - Schedule 1'!$I$7:$L$1009,4,FALSE),"")</f>
        <v/>
      </c>
      <c r="AB876" s="70"/>
      <c r="AS876" s="84" t="s">
        <v>20</v>
      </c>
    </row>
    <row r="877" spans="1:45" x14ac:dyDescent="0.3">
      <c r="A877" s="93">
        <f t="shared" si="119"/>
        <v>815</v>
      </c>
      <c r="B877" s="145">
        <f>'Input 2 - Inventory'!C822</f>
        <v>0</v>
      </c>
      <c r="C877" s="146">
        <f>'Input 1 - Schedule 1'!G824</f>
        <v>0</v>
      </c>
      <c r="D877" s="146" t="str">
        <f>IF(OR(LEFT(E877,5)= "Asset",LEFT(E877,5)="Other"),"N/A",'Input 1 - Schedule 1'!G824 &amp; " (Ins/Bank)")</f>
        <v>0 (Ins/Bank)</v>
      </c>
      <c r="E877" s="147">
        <f>'Input 2 - Inventory'!F822</f>
        <v>0</v>
      </c>
      <c r="F877" s="148" t="str">
        <f>'Input 2 - Inventory'!W822</f>
        <v/>
      </c>
      <c r="G877" s="148">
        <f>'Input 2 - Inventory'!R822</f>
        <v>0</v>
      </c>
      <c r="H877" s="148">
        <f>'Input 2 - Inventory'!AH822</f>
        <v>0</v>
      </c>
      <c r="I877" s="149">
        <f>'Input 2 - Inventory'!L822</f>
        <v>0</v>
      </c>
      <c r="J877" s="150">
        <f>'Input 2 - Inventory'!AB822</f>
        <v>0</v>
      </c>
      <c r="K877" s="147" t="str" cm="1">
        <f t="array" ref="K877">IFERROR(INDEX($C$9:$C$54,MATCH($E877,$A$9:$A$54,0),0),"N/A")</f>
        <v>N/A</v>
      </c>
      <c r="L877" s="151" t="str" cm="1">
        <f t="array" ref="L877">IFERROR(INDEX($D$9:$D$54,MATCH($E877,$A$9:$A$54,0),0),"N/A")</f>
        <v>N/A</v>
      </c>
      <c r="M877" s="152" t="str">
        <f t="shared" si="115"/>
        <v>N/A</v>
      </c>
      <c r="N877" s="153" t="str">
        <f t="shared" si="116"/>
        <v>N/A</v>
      </c>
      <c r="O877" s="147" t="str" cm="1">
        <f t="array" ref="O877">IFERROR(INDEX($E$9:$E$54,MATCH($E877,$A$9:$A$54,0),0),"N/A")</f>
        <v>N/A</v>
      </c>
      <c r="P877" s="151" t="str" cm="1">
        <f t="array" ref="P877">IFERROR(INDEX($F$9:$F$54,MATCH($E877,$A$9:$A$54,0),0),"N/A")</f>
        <v>N/A</v>
      </c>
      <c r="Q877" s="152" t="str">
        <f t="shared" si="117"/>
        <v>N/A</v>
      </c>
      <c r="R877" s="153" t="str">
        <f t="shared" si="118"/>
        <v>N/A</v>
      </c>
      <c r="S877" s="147" t="str" cm="1">
        <f t="array" ref="S877">IFERROR(INDEX($G$9:$G$54,MATCH($E877,$A$9:$A$54,0),0),"N/A")</f>
        <v>N/A</v>
      </c>
      <c r="T877" s="151" t="str" cm="1">
        <f t="array" ref="T877">IFERROR(INDEX($H$9:$H$54,MATCH($E877,$A$9:$A$54,0),0),"N/A")</f>
        <v>N/A</v>
      </c>
      <c r="U877" s="152" t="str">
        <f t="shared" si="111"/>
        <v>N/A</v>
      </c>
      <c r="V877" s="153" t="str">
        <f t="shared" si="112"/>
        <v>N/A</v>
      </c>
      <c r="W877" s="147" t="str" cm="1">
        <f t="array" ref="W877">IFERROR(INDEX($I$9:$I$54,MATCH($E877,$A$9:$A$54,0),0),"N/A")</f>
        <v>N/A</v>
      </c>
      <c r="X877" s="147" t="str" cm="1">
        <f t="array" ref="X877">IFERROR(INDEX($J$9:$J$54,MATCH($E877,$A$9:$A$54,0),0),"N/A")</f>
        <v>N/A</v>
      </c>
      <c r="Y877" s="152" t="str">
        <f t="shared" si="113"/>
        <v>N/A</v>
      </c>
      <c r="Z877" s="153" t="str">
        <f t="shared" si="114"/>
        <v>N/A</v>
      </c>
      <c r="AA877" s="70" t="str">
        <f>IFERROR(VLOOKUP('Input 1 - Schedule 1'!N824,'Input 1 - Schedule 1'!$I$7:$L$1009,4,FALSE),"")</f>
        <v/>
      </c>
      <c r="AB877" s="70"/>
      <c r="AS877" s="84" t="s">
        <v>20</v>
      </c>
    </row>
    <row r="878" spans="1:45" x14ac:dyDescent="0.3">
      <c r="A878" s="93">
        <f t="shared" si="119"/>
        <v>816</v>
      </c>
      <c r="B878" s="145">
        <f>'Input 2 - Inventory'!C823</f>
        <v>0</v>
      </c>
      <c r="C878" s="146">
        <f>'Input 1 - Schedule 1'!G825</f>
        <v>0</v>
      </c>
      <c r="D878" s="146" t="str">
        <f>IF(OR(LEFT(E878,5)= "Asset",LEFT(E878,5)="Other"),"N/A",'Input 1 - Schedule 1'!G825 &amp; " (Ins/Bank)")</f>
        <v>0 (Ins/Bank)</v>
      </c>
      <c r="E878" s="147">
        <f>'Input 2 - Inventory'!F823</f>
        <v>0</v>
      </c>
      <c r="F878" s="148" t="str">
        <f>'Input 2 - Inventory'!W823</f>
        <v/>
      </c>
      <c r="G878" s="148">
        <f>'Input 2 - Inventory'!R823</f>
        <v>0</v>
      </c>
      <c r="H878" s="148">
        <f>'Input 2 - Inventory'!AH823</f>
        <v>0</v>
      </c>
      <c r="I878" s="149">
        <f>'Input 2 - Inventory'!L823</f>
        <v>0</v>
      </c>
      <c r="J878" s="150">
        <f>'Input 2 - Inventory'!AB823</f>
        <v>0</v>
      </c>
      <c r="K878" s="147" t="str" cm="1">
        <f t="array" ref="K878">IFERROR(INDEX($C$9:$C$54,MATCH($E878,$A$9:$A$54,0),0),"N/A")</f>
        <v>N/A</v>
      </c>
      <c r="L878" s="151" t="str" cm="1">
        <f t="array" ref="L878">IFERROR(INDEX($D$9:$D$54,MATCH($E878,$A$9:$A$54,0),0),"N/A")</f>
        <v>N/A</v>
      </c>
      <c r="M878" s="152" t="str">
        <f t="shared" si="115"/>
        <v>N/A</v>
      </c>
      <c r="N878" s="153" t="str">
        <f t="shared" si="116"/>
        <v>N/A</v>
      </c>
      <c r="O878" s="147" t="str" cm="1">
        <f t="array" ref="O878">IFERROR(INDEX($E$9:$E$54,MATCH($E878,$A$9:$A$54,0),0),"N/A")</f>
        <v>N/A</v>
      </c>
      <c r="P878" s="151" t="str" cm="1">
        <f t="array" ref="P878">IFERROR(INDEX($F$9:$F$54,MATCH($E878,$A$9:$A$54,0),0),"N/A")</f>
        <v>N/A</v>
      </c>
      <c r="Q878" s="152" t="str">
        <f t="shared" si="117"/>
        <v>N/A</v>
      </c>
      <c r="R878" s="153" t="str">
        <f t="shared" si="118"/>
        <v>N/A</v>
      </c>
      <c r="S878" s="147" t="str" cm="1">
        <f t="array" ref="S878">IFERROR(INDEX($G$9:$G$54,MATCH($E878,$A$9:$A$54,0),0),"N/A")</f>
        <v>N/A</v>
      </c>
      <c r="T878" s="151" t="str" cm="1">
        <f t="array" ref="T878">IFERROR(INDEX($H$9:$H$54,MATCH($E878,$A$9:$A$54,0),0),"N/A")</f>
        <v>N/A</v>
      </c>
      <c r="U878" s="152" t="str">
        <f t="shared" si="111"/>
        <v>N/A</v>
      </c>
      <c r="V878" s="153" t="str">
        <f t="shared" si="112"/>
        <v>N/A</v>
      </c>
      <c r="W878" s="147" t="str" cm="1">
        <f t="array" ref="W878">IFERROR(INDEX($I$9:$I$54,MATCH($E878,$A$9:$A$54,0),0),"N/A")</f>
        <v>N/A</v>
      </c>
      <c r="X878" s="147" t="str" cm="1">
        <f t="array" ref="X878">IFERROR(INDEX($J$9:$J$54,MATCH($E878,$A$9:$A$54,0),0),"N/A")</f>
        <v>N/A</v>
      </c>
      <c r="Y878" s="152" t="str">
        <f t="shared" si="113"/>
        <v>N/A</v>
      </c>
      <c r="Z878" s="153" t="str">
        <f t="shared" si="114"/>
        <v>N/A</v>
      </c>
      <c r="AA878" s="70" t="str">
        <f>IFERROR(VLOOKUP('Input 1 - Schedule 1'!N825,'Input 1 - Schedule 1'!$I$7:$L$1009,4,FALSE),"")</f>
        <v/>
      </c>
      <c r="AB878" s="70"/>
      <c r="AS878" s="84" t="s">
        <v>20</v>
      </c>
    </row>
    <row r="879" spans="1:45" x14ac:dyDescent="0.3">
      <c r="A879" s="93">
        <f t="shared" si="119"/>
        <v>817</v>
      </c>
      <c r="B879" s="145">
        <f>'Input 2 - Inventory'!C824</f>
        <v>0</v>
      </c>
      <c r="C879" s="146">
        <f>'Input 1 - Schedule 1'!G826</f>
        <v>0</v>
      </c>
      <c r="D879" s="146" t="str">
        <f>IF(OR(LEFT(E879,5)= "Asset",LEFT(E879,5)="Other"),"N/A",'Input 1 - Schedule 1'!G826 &amp; " (Ins/Bank)")</f>
        <v>0 (Ins/Bank)</v>
      </c>
      <c r="E879" s="147">
        <f>'Input 2 - Inventory'!F824</f>
        <v>0</v>
      </c>
      <c r="F879" s="148" t="str">
        <f>'Input 2 - Inventory'!W824</f>
        <v/>
      </c>
      <c r="G879" s="148">
        <f>'Input 2 - Inventory'!R824</f>
        <v>0</v>
      </c>
      <c r="H879" s="148">
        <f>'Input 2 - Inventory'!AH824</f>
        <v>0</v>
      </c>
      <c r="I879" s="149">
        <f>'Input 2 - Inventory'!L824</f>
        <v>0</v>
      </c>
      <c r="J879" s="150">
        <f>'Input 2 - Inventory'!AB824</f>
        <v>0</v>
      </c>
      <c r="K879" s="147" t="str" cm="1">
        <f t="array" ref="K879">IFERROR(INDEX($C$9:$C$54,MATCH($E879,$A$9:$A$54,0),0),"N/A")</f>
        <v>N/A</v>
      </c>
      <c r="L879" s="151" t="str" cm="1">
        <f t="array" ref="L879">IFERROR(INDEX($D$9:$D$54,MATCH($E879,$A$9:$A$54,0),0),"N/A")</f>
        <v>N/A</v>
      </c>
      <c r="M879" s="152" t="str">
        <f t="shared" si="115"/>
        <v>N/A</v>
      </c>
      <c r="N879" s="153" t="str">
        <f t="shared" si="116"/>
        <v>N/A</v>
      </c>
      <c r="O879" s="147" t="str" cm="1">
        <f t="array" ref="O879">IFERROR(INDEX($E$9:$E$54,MATCH($E879,$A$9:$A$54,0),0),"N/A")</f>
        <v>N/A</v>
      </c>
      <c r="P879" s="151" t="str" cm="1">
        <f t="array" ref="P879">IFERROR(INDEX($F$9:$F$54,MATCH($E879,$A$9:$A$54,0),0),"N/A")</f>
        <v>N/A</v>
      </c>
      <c r="Q879" s="152" t="str">
        <f t="shared" si="117"/>
        <v>N/A</v>
      </c>
      <c r="R879" s="153" t="str">
        <f t="shared" si="118"/>
        <v>N/A</v>
      </c>
      <c r="S879" s="147" t="str" cm="1">
        <f t="array" ref="S879">IFERROR(INDEX($G$9:$G$54,MATCH($E879,$A$9:$A$54,0),0),"N/A")</f>
        <v>N/A</v>
      </c>
      <c r="T879" s="151" t="str" cm="1">
        <f t="array" ref="T879">IFERROR(INDEX($H$9:$H$54,MATCH($E879,$A$9:$A$54,0),0),"N/A")</f>
        <v>N/A</v>
      </c>
      <c r="U879" s="152" t="str">
        <f t="shared" si="111"/>
        <v>N/A</v>
      </c>
      <c r="V879" s="153" t="str">
        <f t="shared" si="112"/>
        <v>N/A</v>
      </c>
      <c r="W879" s="147" t="str" cm="1">
        <f t="array" ref="W879">IFERROR(INDEX($I$9:$I$54,MATCH($E879,$A$9:$A$54,0),0),"N/A")</f>
        <v>N/A</v>
      </c>
      <c r="X879" s="147" t="str" cm="1">
        <f t="array" ref="X879">IFERROR(INDEX($J$9:$J$54,MATCH($E879,$A$9:$A$54,0),0),"N/A")</f>
        <v>N/A</v>
      </c>
      <c r="Y879" s="152" t="str">
        <f t="shared" si="113"/>
        <v>N/A</v>
      </c>
      <c r="Z879" s="153" t="str">
        <f t="shared" si="114"/>
        <v>N/A</v>
      </c>
      <c r="AA879" s="70" t="str">
        <f>IFERROR(VLOOKUP('Input 1 - Schedule 1'!N826,'Input 1 - Schedule 1'!$I$7:$L$1009,4,FALSE),"")</f>
        <v/>
      </c>
      <c r="AB879" s="70"/>
      <c r="AS879" s="84" t="s">
        <v>20</v>
      </c>
    </row>
    <row r="880" spans="1:45" x14ac:dyDescent="0.3">
      <c r="A880" s="93">
        <f t="shared" si="119"/>
        <v>818</v>
      </c>
      <c r="B880" s="145">
        <f>'Input 2 - Inventory'!C825</f>
        <v>0</v>
      </c>
      <c r="C880" s="146">
        <f>'Input 1 - Schedule 1'!G827</f>
        <v>0</v>
      </c>
      <c r="D880" s="146" t="str">
        <f>IF(OR(LEFT(E880,5)= "Asset",LEFT(E880,5)="Other"),"N/A",'Input 1 - Schedule 1'!G827 &amp; " (Ins/Bank)")</f>
        <v>0 (Ins/Bank)</v>
      </c>
      <c r="E880" s="147">
        <f>'Input 2 - Inventory'!F825</f>
        <v>0</v>
      </c>
      <c r="F880" s="148" t="str">
        <f>'Input 2 - Inventory'!W825</f>
        <v/>
      </c>
      <c r="G880" s="148">
        <f>'Input 2 - Inventory'!R825</f>
        <v>0</v>
      </c>
      <c r="H880" s="148">
        <f>'Input 2 - Inventory'!AH825</f>
        <v>0</v>
      </c>
      <c r="I880" s="149">
        <f>'Input 2 - Inventory'!L825</f>
        <v>0</v>
      </c>
      <c r="J880" s="150">
        <f>'Input 2 - Inventory'!AB825</f>
        <v>0</v>
      </c>
      <c r="K880" s="147" t="str" cm="1">
        <f t="array" ref="K880">IFERROR(INDEX($C$9:$C$54,MATCH($E880,$A$9:$A$54,0),0),"N/A")</f>
        <v>N/A</v>
      </c>
      <c r="L880" s="151" t="str" cm="1">
        <f t="array" ref="L880">IFERROR(INDEX($D$9:$D$54,MATCH($E880,$A$9:$A$54,0),0),"N/A")</f>
        <v>N/A</v>
      </c>
      <c r="M880" s="152" t="str">
        <f t="shared" si="115"/>
        <v>N/A</v>
      </c>
      <c r="N880" s="153" t="str">
        <f t="shared" si="116"/>
        <v>N/A</v>
      </c>
      <c r="O880" s="147" t="str" cm="1">
        <f t="array" ref="O880">IFERROR(INDEX($E$9:$E$54,MATCH($E880,$A$9:$A$54,0),0),"N/A")</f>
        <v>N/A</v>
      </c>
      <c r="P880" s="151" t="str" cm="1">
        <f t="array" ref="P880">IFERROR(INDEX($F$9:$F$54,MATCH($E880,$A$9:$A$54,0),0),"N/A")</f>
        <v>N/A</v>
      </c>
      <c r="Q880" s="152" t="str">
        <f t="shared" si="117"/>
        <v>N/A</v>
      </c>
      <c r="R880" s="153" t="str">
        <f t="shared" si="118"/>
        <v>N/A</v>
      </c>
      <c r="S880" s="147" t="str" cm="1">
        <f t="array" ref="S880">IFERROR(INDEX($G$9:$G$54,MATCH($E880,$A$9:$A$54,0),0),"N/A")</f>
        <v>N/A</v>
      </c>
      <c r="T880" s="151" t="str" cm="1">
        <f t="array" ref="T880">IFERROR(INDEX($H$9:$H$54,MATCH($E880,$A$9:$A$54,0),0),"N/A")</f>
        <v>N/A</v>
      </c>
      <c r="U880" s="152" t="str">
        <f t="shared" si="111"/>
        <v>N/A</v>
      </c>
      <c r="V880" s="153" t="str">
        <f t="shared" si="112"/>
        <v>N/A</v>
      </c>
      <c r="W880" s="147" t="str" cm="1">
        <f t="array" ref="W880">IFERROR(INDEX($I$9:$I$54,MATCH($E880,$A$9:$A$54,0),0),"N/A")</f>
        <v>N/A</v>
      </c>
      <c r="X880" s="147" t="str" cm="1">
        <f t="array" ref="X880">IFERROR(INDEX($J$9:$J$54,MATCH($E880,$A$9:$A$54,0),0),"N/A")</f>
        <v>N/A</v>
      </c>
      <c r="Y880" s="152" t="str">
        <f t="shared" si="113"/>
        <v>N/A</v>
      </c>
      <c r="Z880" s="153" t="str">
        <f t="shared" si="114"/>
        <v>N/A</v>
      </c>
      <c r="AA880" s="70" t="str">
        <f>IFERROR(VLOOKUP('Input 1 - Schedule 1'!N827,'Input 1 - Schedule 1'!$I$7:$L$1009,4,FALSE),"")</f>
        <v/>
      </c>
      <c r="AB880" s="70"/>
      <c r="AS880" s="84" t="s">
        <v>20</v>
      </c>
    </row>
    <row r="881" spans="1:45" x14ac:dyDescent="0.3">
      <c r="A881" s="93">
        <f t="shared" si="119"/>
        <v>819</v>
      </c>
      <c r="B881" s="145">
        <f>'Input 2 - Inventory'!C826</f>
        <v>0</v>
      </c>
      <c r="C881" s="146">
        <f>'Input 1 - Schedule 1'!G828</f>
        <v>0</v>
      </c>
      <c r="D881" s="146" t="str">
        <f>IF(OR(LEFT(E881,5)= "Asset",LEFT(E881,5)="Other"),"N/A",'Input 1 - Schedule 1'!G828 &amp; " (Ins/Bank)")</f>
        <v>0 (Ins/Bank)</v>
      </c>
      <c r="E881" s="147">
        <f>'Input 2 - Inventory'!F826</f>
        <v>0</v>
      </c>
      <c r="F881" s="148" t="str">
        <f>'Input 2 - Inventory'!W826</f>
        <v/>
      </c>
      <c r="G881" s="148">
        <f>'Input 2 - Inventory'!R826</f>
        <v>0</v>
      </c>
      <c r="H881" s="148">
        <f>'Input 2 - Inventory'!AH826</f>
        <v>0</v>
      </c>
      <c r="I881" s="149">
        <f>'Input 2 - Inventory'!L826</f>
        <v>0</v>
      </c>
      <c r="J881" s="150">
        <f>'Input 2 - Inventory'!AB826</f>
        <v>0</v>
      </c>
      <c r="K881" s="147" t="str" cm="1">
        <f t="array" ref="K881">IFERROR(INDEX($C$9:$C$54,MATCH($E881,$A$9:$A$54,0),0),"N/A")</f>
        <v>N/A</v>
      </c>
      <c r="L881" s="151" t="str" cm="1">
        <f t="array" ref="L881">IFERROR(INDEX($D$9:$D$54,MATCH($E881,$A$9:$A$54,0),0),"N/A")</f>
        <v>N/A</v>
      </c>
      <c r="M881" s="152" t="str">
        <f t="shared" si="115"/>
        <v>N/A</v>
      </c>
      <c r="N881" s="153" t="str">
        <f t="shared" si="116"/>
        <v>N/A</v>
      </c>
      <c r="O881" s="147" t="str" cm="1">
        <f t="array" ref="O881">IFERROR(INDEX($E$9:$E$54,MATCH($E881,$A$9:$A$54,0),0),"N/A")</f>
        <v>N/A</v>
      </c>
      <c r="P881" s="151" t="str" cm="1">
        <f t="array" ref="P881">IFERROR(INDEX($F$9:$F$54,MATCH($E881,$A$9:$A$54,0),0),"N/A")</f>
        <v>N/A</v>
      </c>
      <c r="Q881" s="152" t="str">
        <f t="shared" si="117"/>
        <v>N/A</v>
      </c>
      <c r="R881" s="153" t="str">
        <f t="shared" si="118"/>
        <v>N/A</v>
      </c>
      <c r="S881" s="147" t="str" cm="1">
        <f t="array" ref="S881">IFERROR(INDEX($G$9:$G$54,MATCH($E881,$A$9:$A$54,0),0),"N/A")</f>
        <v>N/A</v>
      </c>
      <c r="T881" s="151" t="str" cm="1">
        <f t="array" ref="T881">IFERROR(INDEX($H$9:$H$54,MATCH($E881,$A$9:$A$54,0),0),"N/A")</f>
        <v>N/A</v>
      </c>
      <c r="U881" s="152" t="str">
        <f t="shared" si="111"/>
        <v>N/A</v>
      </c>
      <c r="V881" s="153" t="str">
        <f t="shared" si="112"/>
        <v>N/A</v>
      </c>
      <c r="W881" s="147" t="str" cm="1">
        <f t="array" ref="W881">IFERROR(INDEX($I$9:$I$54,MATCH($E881,$A$9:$A$54,0),0),"N/A")</f>
        <v>N/A</v>
      </c>
      <c r="X881" s="147" t="str" cm="1">
        <f t="array" ref="X881">IFERROR(INDEX($J$9:$J$54,MATCH($E881,$A$9:$A$54,0),0),"N/A")</f>
        <v>N/A</v>
      </c>
      <c r="Y881" s="152" t="str">
        <f t="shared" si="113"/>
        <v>N/A</v>
      </c>
      <c r="Z881" s="153" t="str">
        <f t="shared" si="114"/>
        <v>N/A</v>
      </c>
      <c r="AA881" s="70" t="str">
        <f>IFERROR(VLOOKUP('Input 1 - Schedule 1'!N828,'Input 1 - Schedule 1'!$I$7:$L$1009,4,FALSE),"")</f>
        <v/>
      </c>
      <c r="AB881" s="70"/>
      <c r="AS881" s="84" t="s">
        <v>20</v>
      </c>
    </row>
    <row r="882" spans="1:45" x14ac:dyDescent="0.3">
      <c r="A882" s="93">
        <f t="shared" si="119"/>
        <v>820</v>
      </c>
      <c r="B882" s="145">
        <f>'Input 2 - Inventory'!C827</f>
        <v>0</v>
      </c>
      <c r="C882" s="146">
        <f>'Input 1 - Schedule 1'!G829</f>
        <v>0</v>
      </c>
      <c r="D882" s="146" t="str">
        <f>IF(OR(LEFT(E882,5)= "Asset",LEFT(E882,5)="Other"),"N/A",'Input 1 - Schedule 1'!G829 &amp; " (Ins/Bank)")</f>
        <v>0 (Ins/Bank)</v>
      </c>
      <c r="E882" s="147">
        <f>'Input 2 - Inventory'!F827</f>
        <v>0</v>
      </c>
      <c r="F882" s="148" t="str">
        <f>'Input 2 - Inventory'!W827</f>
        <v/>
      </c>
      <c r="G882" s="148">
        <f>'Input 2 - Inventory'!R827</f>
        <v>0</v>
      </c>
      <c r="H882" s="148">
        <f>'Input 2 - Inventory'!AH827</f>
        <v>0</v>
      </c>
      <c r="I882" s="149">
        <f>'Input 2 - Inventory'!L827</f>
        <v>0</v>
      </c>
      <c r="J882" s="150">
        <f>'Input 2 - Inventory'!AB827</f>
        <v>0</v>
      </c>
      <c r="K882" s="147" t="str" cm="1">
        <f t="array" ref="K882">IFERROR(INDEX($C$9:$C$54,MATCH($E882,$A$9:$A$54,0),0),"N/A")</f>
        <v>N/A</v>
      </c>
      <c r="L882" s="151" t="str" cm="1">
        <f t="array" ref="L882">IFERROR(INDEX($D$9:$D$54,MATCH($E882,$A$9:$A$54,0),0),"N/A")</f>
        <v>N/A</v>
      </c>
      <c r="M882" s="152" t="str">
        <f t="shared" si="115"/>
        <v>N/A</v>
      </c>
      <c r="N882" s="153" t="str">
        <f t="shared" si="116"/>
        <v>N/A</v>
      </c>
      <c r="O882" s="147" t="str" cm="1">
        <f t="array" ref="O882">IFERROR(INDEX($E$9:$E$54,MATCH($E882,$A$9:$A$54,0),0),"N/A")</f>
        <v>N/A</v>
      </c>
      <c r="P882" s="151" t="str" cm="1">
        <f t="array" ref="P882">IFERROR(INDEX($F$9:$F$54,MATCH($E882,$A$9:$A$54,0),0),"N/A")</f>
        <v>N/A</v>
      </c>
      <c r="Q882" s="152" t="str">
        <f t="shared" si="117"/>
        <v>N/A</v>
      </c>
      <c r="R882" s="153" t="str">
        <f t="shared" si="118"/>
        <v>N/A</v>
      </c>
      <c r="S882" s="147" t="str" cm="1">
        <f t="array" ref="S882">IFERROR(INDEX($G$9:$G$54,MATCH($E882,$A$9:$A$54,0),0),"N/A")</f>
        <v>N/A</v>
      </c>
      <c r="T882" s="151" t="str" cm="1">
        <f t="array" ref="T882">IFERROR(INDEX($H$9:$H$54,MATCH($E882,$A$9:$A$54,0),0),"N/A")</f>
        <v>N/A</v>
      </c>
      <c r="U882" s="152" t="str">
        <f t="shared" si="111"/>
        <v>N/A</v>
      </c>
      <c r="V882" s="153" t="str">
        <f t="shared" si="112"/>
        <v>N/A</v>
      </c>
      <c r="W882" s="147" t="str" cm="1">
        <f t="array" ref="W882">IFERROR(INDEX($I$9:$I$54,MATCH($E882,$A$9:$A$54,0),0),"N/A")</f>
        <v>N/A</v>
      </c>
      <c r="X882" s="147" t="str" cm="1">
        <f t="array" ref="X882">IFERROR(INDEX($J$9:$J$54,MATCH($E882,$A$9:$A$54,0),0),"N/A")</f>
        <v>N/A</v>
      </c>
      <c r="Y882" s="152" t="str">
        <f t="shared" si="113"/>
        <v>N/A</v>
      </c>
      <c r="Z882" s="153" t="str">
        <f t="shared" si="114"/>
        <v>N/A</v>
      </c>
      <c r="AA882" s="70" t="str">
        <f>IFERROR(VLOOKUP('Input 1 - Schedule 1'!N829,'Input 1 - Schedule 1'!$I$7:$L$1009,4,FALSE),"")</f>
        <v/>
      </c>
      <c r="AB882" s="70"/>
      <c r="AS882" s="84" t="s">
        <v>20</v>
      </c>
    </row>
    <row r="883" spans="1:45" x14ac:dyDescent="0.3">
      <c r="A883" s="93">
        <f t="shared" si="119"/>
        <v>821</v>
      </c>
      <c r="B883" s="145">
        <f>'Input 2 - Inventory'!C828</f>
        <v>0</v>
      </c>
      <c r="C883" s="146">
        <f>'Input 1 - Schedule 1'!G830</f>
        <v>0</v>
      </c>
      <c r="D883" s="146" t="str">
        <f>IF(OR(LEFT(E883,5)= "Asset",LEFT(E883,5)="Other"),"N/A",'Input 1 - Schedule 1'!G830 &amp; " (Ins/Bank)")</f>
        <v>0 (Ins/Bank)</v>
      </c>
      <c r="E883" s="147">
        <f>'Input 2 - Inventory'!F828</f>
        <v>0</v>
      </c>
      <c r="F883" s="148" t="str">
        <f>'Input 2 - Inventory'!W828</f>
        <v/>
      </c>
      <c r="G883" s="148">
        <f>'Input 2 - Inventory'!R828</f>
        <v>0</v>
      </c>
      <c r="H883" s="148">
        <f>'Input 2 - Inventory'!AH828</f>
        <v>0</v>
      </c>
      <c r="I883" s="149">
        <f>'Input 2 - Inventory'!L828</f>
        <v>0</v>
      </c>
      <c r="J883" s="150">
        <f>'Input 2 - Inventory'!AB828</f>
        <v>0</v>
      </c>
      <c r="K883" s="147" t="str" cm="1">
        <f t="array" ref="K883">IFERROR(INDEX($C$9:$C$54,MATCH($E883,$A$9:$A$54,0),0),"N/A")</f>
        <v>N/A</v>
      </c>
      <c r="L883" s="151" t="str" cm="1">
        <f t="array" ref="L883">IFERROR(INDEX($D$9:$D$54,MATCH($E883,$A$9:$A$54,0),0),"N/A")</f>
        <v>N/A</v>
      </c>
      <c r="M883" s="152" t="str">
        <f t="shared" si="115"/>
        <v>N/A</v>
      </c>
      <c r="N883" s="153" t="str">
        <f t="shared" si="116"/>
        <v>N/A</v>
      </c>
      <c r="O883" s="147" t="str" cm="1">
        <f t="array" ref="O883">IFERROR(INDEX($E$9:$E$54,MATCH($E883,$A$9:$A$54,0),0),"N/A")</f>
        <v>N/A</v>
      </c>
      <c r="P883" s="151" t="str" cm="1">
        <f t="array" ref="P883">IFERROR(INDEX($F$9:$F$54,MATCH($E883,$A$9:$A$54,0),0),"N/A")</f>
        <v>N/A</v>
      </c>
      <c r="Q883" s="152" t="str">
        <f t="shared" si="117"/>
        <v>N/A</v>
      </c>
      <c r="R883" s="153" t="str">
        <f t="shared" si="118"/>
        <v>N/A</v>
      </c>
      <c r="S883" s="147" t="str" cm="1">
        <f t="array" ref="S883">IFERROR(INDEX($G$9:$G$54,MATCH($E883,$A$9:$A$54,0),0),"N/A")</f>
        <v>N/A</v>
      </c>
      <c r="T883" s="151" t="str" cm="1">
        <f t="array" ref="T883">IFERROR(INDEX($H$9:$H$54,MATCH($E883,$A$9:$A$54,0),0),"N/A")</f>
        <v>N/A</v>
      </c>
      <c r="U883" s="152" t="str">
        <f t="shared" si="111"/>
        <v>N/A</v>
      </c>
      <c r="V883" s="153" t="str">
        <f t="shared" si="112"/>
        <v>N/A</v>
      </c>
      <c r="W883" s="147" t="str" cm="1">
        <f t="array" ref="W883">IFERROR(INDEX($I$9:$I$54,MATCH($E883,$A$9:$A$54,0),0),"N/A")</f>
        <v>N/A</v>
      </c>
      <c r="X883" s="147" t="str" cm="1">
        <f t="array" ref="X883">IFERROR(INDEX($J$9:$J$54,MATCH($E883,$A$9:$A$54,0),0),"N/A")</f>
        <v>N/A</v>
      </c>
      <c r="Y883" s="152" t="str">
        <f t="shared" si="113"/>
        <v>N/A</v>
      </c>
      <c r="Z883" s="153" t="str">
        <f t="shared" si="114"/>
        <v>N/A</v>
      </c>
      <c r="AA883" s="70" t="str">
        <f>IFERROR(VLOOKUP('Input 1 - Schedule 1'!N830,'Input 1 - Schedule 1'!$I$7:$L$1009,4,FALSE),"")</f>
        <v/>
      </c>
      <c r="AB883" s="70"/>
      <c r="AS883" s="84" t="s">
        <v>20</v>
      </c>
    </row>
    <row r="884" spans="1:45" x14ac:dyDescent="0.3">
      <c r="A884" s="93">
        <f t="shared" si="119"/>
        <v>822</v>
      </c>
      <c r="B884" s="145">
        <f>'Input 2 - Inventory'!C829</f>
        <v>0</v>
      </c>
      <c r="C884" s="146">
        <f>'Input 1 - Schedule 1'!G831</f>
        <v>0</v>
      </c>
      <c r="D884" s="146" t="str">
        <f>IF(OR(LEFT(E884,5)= "Asset",LEFT(E884,5)="Other"),"N/A",'Input 1 - Schedule 1'!G831 &amp; " (Ins/Bank)")</f>
        <v>0 (Ins/Bank)</v>
      </c>
      <c r="E884" s="147">
        <f>'Input 2 - Inventory'!F829</f>
        <v>0</v>
      </c>
      <c r="F884" s="148" t="str">
        <f>'Input 2 - Inventory'!W829</f>
        <v/>
      </c>
      <c r="G884" s="148">
        <f>'Input 2 - Inventory'!R829</f>
        <v>0</v>
      </c>
      <c r="H884" s="148">
        <f>'Input 2 - Inventory'!AH829</f>
        <v>0</v>
      </c>
      <c r="I884" s="149">
        <f>'Input 2 - Inventory'!L829</f>
        <v>0</v>
      </c>
      <c r="J884" s="150">
        <f>'Input 2 - Inventory'!AB829</f>
        <v>0</v>
      </c>
      <c r="K884" s="147" t="str" cm="1">
        <f t="array" ref="K884">IFERROR(INDEX($C$9:$C$54,MATCH($E884,$A$9:$A$54,0),0),"N/A")</f>
        <v>N/A</v>
      </c>
      <c r="L884" s="151" t="str" cm="1">
        <f t="array" ref="L884">IFERROR(INDEX($D$9:$D$54,MATCH($E884,$A$9:$A$54,0),0),"N/A")</f>
        <v>N/A</v>
      </c>
      <c r="M884" s="152" t="str">
        <f t="shared" si="115"/>
        <v>N/A</v>
      </c>
      <c r="N884" s="153" t="str">
        <f t="shared" si="116"/>
        <v>N/A</v>
      </c>
      <c r="O884" s="147" t="str" cm="1">
        <f t="array" ref="O884">IFERROR(INDEX($E$9:$E$54,MATCH($E884,$A$9:$A$54,0),0),"N/A")</f>
        <v>N/A</v>
      </c>
      <c r="P884" s="151" t="str" cm="1">
        <f t="array" ref="P884">IFERROR(INDEX($F$9:$F$54,MATCH($E884,$A$9:$A$54,0),0),"N/A")</f>
        <v>N/A</v>
      </c>
      <c r="Q884" s="152" t="str">
        <f t="shared" si="117"/>
        <v>N/A</v>
      </c>
      <c r="R884" s="153" t="str">
        <f t="shared" si="118"/>
        <v>N/A</v>
      </c>
      <c r="S884" s="147" t="str" cm="1">
        <f t="array" ref="S884">IFERROR(INDEX($G$9:$G$54,MATCH($E884,$A$9:$A$54,0),0),"N/A")</f>
        <v>N/A</v>
      </c>
      <c r="T884" s="151" t="str" cm="1">
        <f t="array" ref="T884">IFERROR(INDEX($H$9:$H$54,MATCH($E884,$A$9:$A$54,0),0),"N/A")</f>
        <v>N/A</v>
      </c>
      <c r="U884" s="152" t="str">
        <f t="shared" si="111"/>
        <v>N/A</v>
      </c>
      <c r="V884" s="153" t="str">
        <f t="shared" si="112"/>
        <v>N/A</v>
      </c>
      <c r="W884" s="147" t="str" cm="1">
        <f t="array" ref="W884">IFERROR(INDEX($I$9:$I$54,MATCH($E884,$A$9:$A$54,0),0),"N/A")</f>
        <v>N/A</v>
      </c>
      <c r="X884" s="147" t="str" cm="1">
        <f t="array" ref="X884">IFERROR(INDEX($J$9:$J$54,MATCH($E884,$A$9:$A$54,0),0),"N/A")</f>
        <v>N/A</v>
      </c>
      <c r="Y884" s="152" t="str">
        <f t="shared" si="113"/>
        <v>N/A</v>
      </c>
      <c r="Z884" s="153" t="str">
        <f t="shared" si="114"/>
        <v>N/A</v>
      </c>
      <c r="AA884" s="70" t="str">
        <f>IFERROR(VLOOKUP('Input 1 - Schedule 1'!N831,'Input 1 - Schedule 1'!$I$7:$L$1009,4,FALSE),"")</f>
        <v/>
      </c>
      <c r="AB884" s="70"/>
      <c r="AS884" s="84" t="s">
        <v>20</v>
      </c>
    </row>
    <row r="885" spans="1:45" x14ac:dyDescent="0.3">
      <c r="A885" s="93">
        <f t="shared" si="119"/>
        <v>823</v>
      </c>
      <c r="B885" s="145">
        <f>'Input 2 - Inventory'!C830</f>
        <v>0</v>
      </c>
      <c r="C885" s="146">
        <f>'Input 1 - Schedule 1'!G832</f>
        <v>0</v>
      </c>
      <c r="D885" s="146" t="str">
        <f>IF(OR(LEFT(E885,5)= "Asset",LEFT(E885,5)="Other"),"N/A",'Input 1 - Schedule 1'!G832 &amp; " (Ins/Bank)")</f>
        <v>0 (Ins/Bank)</v>
      </c>
      <c r="E885" s="147">
        <f>'Input 2 - Inventory'!F830</f>
        <v>0</v>
      </c>
      <c r="F885" s="148" t="str">
        <f>'Input 2 - Inventory'!W830</f>
        <v/>
      </c>
      <c r="G885" s="148">
        <f>'Input 2 - Inventory'!R830</f>
        <v>0</v>
      </c>
      <c r="H885" s="148">
        <f>'Input 2 - Inventory'!AH830</f>
        <v>0</v>
      </c>
      <c r="I885" s="149">
        <f>'Input 2 - Inventory'!L830</f>
        <v>0</v>
      </c>
      <c r="J885" s="150">
        <f>'Input 2 - Inventory'!AB830</f>
        <v>0</v>
      </c>
      <c r="K885" s="147" t="str" cm="1">
        <f t="array" ref="K885">IFERROR(INDEX($C$9:$C$54,MATCH($E885,$A$9:$A$54,0),0),"N/A")</f>
        <v>N/A</v>
      </c>
      <c r="L885" s="151" t="str" cm="1">
        <f t="array" ref="L885">IFERROR(INDEX($D$9:$D$54,MATCH($E885,$A$9:$A$54,0),0),"N/A")</f>
        <v>N/A</v>
      </c>
      <c r="M885" s="152" t="str">
        <f t="shared" si="115"/>
        <v>N/A</v>
      </c>
      <c r="N885" s="153" t="str">
        <f t="shared" si="116"/>
        <v>N/A</v>
      </c>
      <c r="O885" s="147" t="str" cm="1">
        <f t="array" ref="O885">IFERROR(INDEX($E$9:$E$54,MATCH($E885,$A$9:$A$54,0),0),"N/A")</f>
        <v>N/A</v>
      </c>
      <c r="P885" s="151" t="str" cm="1">
        <f t="array" ref="P885">IFERROR(INDEX($F$9:$F$54,MATCH($E885,$A$9:$A$54,0),0),"N/A")</f>
        <v>N/A</v>
      </c>
      <c r="Q885" s="152" t="str">
        <f t="shared" si="117"/>
        <v>N/A</v>
      </c>
      <c r="R885" s="153" t="str">
        <f t="shared" si="118"/>
        <v>N/A</v>
      </c>
      <c r="S885" s="147" t="str" cm="1">
        <f t="array" ref="S885">IFERROR(INDEX($G$9:$G$54,MATCH($E885,$A$9:$A$54,0),0),"N/A")</f>
        <v>N/A</v>
      </c>
      <c r="T885" s="151" t="str" cm="1">
        <f t="array" ref="T885">IFERROR(INDEX($H$9:$H$54,MATCH($E885,$A$9:$A$54,0),0),"N/A")</f>
        <v>N/A</v>
      </c>
      <c r="U885" s="152" t="str">
        <f t="shared" si="111"/>
        <v>N/A</v>
      </c>
      <c r="V885" s="153" t="str">
        <f t="shared" si="112"/>
        <v>N/A</v>
      </c>
      <c r="W885" s="147" t="str" cm="1">
        <f t="array" ref="W885">IFERROR(INDEX($I$9:$I$54,MATCH($E885,$A$9:$A$54,0),0),"N/A")</f>
        <v>N/A</v>
      </c>
      <c r="X885" s="147" t="str" cm="1">
        <f t="array" ref="X885">IFERROR(INDEX($J$9:$J$54,MATCH($E885,$A$9:$A$54,0),0),"N/A")</f>
        <v>N/A</v>
      </c>
      <c r="Y885" s="152" t="str">
        <f t="shared" si="113"/>
        <v>N/A</v>
      </c>
      <c r="Z885" s="153" t="str">
        <f t="shared" si="114"/>
        <v>N/A</v>
      </c>
      <c r="AA885" s="70" t="str">
        <f>IFERROR(VLOOKUP('Input 1 - Schedule 1'!N832,'Input 1 - Schedule 1'!$I$7:$L$1009,4,FALSE),"")</f>
        <v/>
      </c>
      <c r="AB885" s="70"/>
      <c r="AS885" s="84" t="s">
        <v>20</v>
      </c>
    </row>
    <row r="886" spans="1:45" x14ac:dyDescent="0.3">
      <c r="A886" s="93">
        <f t="shared" si="119"/>
        <v>824</v>
      </c>
      <c r="B886" s="145">
        <f>'Input 2 - Inventory'!C831</f>
        <v>0</v>
      </c>
      <c r="C886" s="146">
        <f>'Input 1 - Schedule 1'!G833</f>
        <v>0</v>
      </c>
      <c r="D886" s="146" t="str">
        <f>IF(OR(LEFT(E886,5)= "Asset",LEFT(E886,5)="Other"),"N/A",'Input 1 - Schedule 1'!G833 &amp; " (Ins/Bank)")</f>
        <v>0 (Ins/Bank)</v>
      </c>
      <c r="E886" s="147">
        <f>'Input 2 - Inventory'!F831</f>
        <v>0</v>
      </c>
      <c r="F886" s="148" t="str">
        <f>'Input 2 - Inventory'!W831</f>
        <v/>
      </c>
      <c r="G886" s="148">
        <f>'Input 2 - Inventory'!R831</f>
        <v>0</v>
      </c>
      <c r="H886" s="148">
        <f>'Input 2 - Inventory'!AH831</f>
        <v>0</v>
      </c>
      <c r="I886" s="149">
        <f>'Input 2 - Inventory'!L831</f>
        <v>0</v>
      </c>
      <c r="J886" s="150">
        <f>'Input 2 - Inventory'!AB831</f>
        <v>0</v>
      </c>
      <c r="K886" s="147" t="str" cm="1">
        <f t="array" ref="K886">IFERROR(INDEX($C$9:$C$54,MATCH($E886,$A$9:$A$54,0),0),"N/A")</f>
        <v>N/A</v>
      </c>
      <c r="L886" s="151" t="str" cm="1">
        <f t="array" ref="L886">IFERROR(INDEX($D$9:$D$54,MATCH($E886,$A$9:$A$54,0),0),"N/A")</f>
        <v>N/A</v>
      </c>
      <c r="M886" s="152" t="str">
        <f t="shared" si="115"/>
        <v>N/A</v>
      </c>
      <c r="N886" s="153" t="str">
        <f t="shared" si="116"/>
        <v>N/A</v>
      </c>
      <c r="O886" s="147" t="str" cm="1">
        <f t="array" ref="O886">IFERROR(INDEX($E$9:$E$54,MATCH($E886,$A$9:$A$54,0),0),"N/A")</f>
        <v>N/A</v>
      </c>
      <c r="P886" s="151" t="str" cm="1">
        <f t="array" ref="P886">IFERROR(INDEX($F$9:$F$54,MATCH($E886,$A$9:$A$54,0),0),"N/A")</f>
        <v>N/A</v>
      </c>
      <c r="Q886" s="152" t="str">
        <f t="shared" si="117"/>
        <v>N/A</v>
      </c>
      <c r="R886" s="153" t="str">
        <f t="shared" si="118"/>
        <v>N/A</v>
      </c>
      <c r="S886" s="147" t="str" cm="1">
        <f t="array" ref="S886">IFERROR(INDEX($G$9:$G$54,MATCH($E886,$A$9:$A$54,0),0),"N/A")</f>
        <v>N/A</v>
      </c>
      <c r="T886" s="151" t="str" cm="1">
        <f t="array" ref="T886">IFERROR(INDEX($H$9:$H$54,MATCH($E886,$A$9:$A$54,0),0),"N/A")</f>
        <v>N/A</v>
      </c>
      <c r="U886" s="152" t="str">
        <f t="shared" si="111"/>
        <v>N/A</v>
      </c>
      <c r="V886" s="153" t="str">
        <f t="shared" si="112"/>
        <v>N/A</v>
      </c>
      <c r="W886" s="147" t="str" cm="1">
        <f t="array" ref="W886">IFERROR(INDEX($I$9:$I$54,MATCH($E886,$A$9:$A$54,0),0),"N/A")</f>
        <v>N/A</v>
      </c>
      <c r="X886" s="147" t="str" cm="1">
        <f t="array" ref="X886">IFERROR(INDEX($J$9:$J$54,MATCH($E886,$A$9:$A$54,0),0),"N/A")</f>
        <v>N/A</v>
      </c>
      <c r="Y886" s="152" t="str">
        <f t="shared" si="113"/>
        <v>N/A</v>
      </c>
      <c r="Z886" s="153" t="str">
        <f t="shared" si="114"/>
        <v>N/A</v>
      </c>
      <c r="AA886" s="70" t="str">
        <f>IFERROR(VLOOKUP('Input 1 - Schedule 1'!N833,'Input 1 - Schedule 1'!$I$7:$L$1009,4,FALSE),"")</f>
        <v/>
      </c>
      <c r="AB886" s="70"/>
      <c r="AS886" s="84" t="s">
        <v>20</v>
      </c>
    </row>
    <row r="887" spans="1:45" x14ac:dyDescent="0.3">
      <c r="A887" s="93">
        <f t="shared" si="119"/>
        <v>825</v>
      </c>
      <c r="B887" s="145">
        <f>'Input 2 - Inventory'!C832</f>
        <v>0</v>
      </c>
      <c r="C887" s="146">
        <f>'Input 1 - Schedule 1'!G834</f>
        <v>0</v>
      </c>
      <c r="D887" s="146" t="str">
        <f>IF(OR(LEFT(E887,5)= "Asset",LEFT(E887,5)="Other"),"N/A",'Input 1 - Schedule 1'!G834 &amp; " (Ins/Bank)")</f>
        <v>0 (Ins/Bank)</v>
      </c>
      <c r="E887" s="147">
        <f>'Input 2 - Inventory'!F832</f>
        <v>0</v>
      </c>
      <c r="F887" s="148" t="str">
        <f>'Input 2 - Inventory'!W832</f>
        <v/>
      </c>
      <c r="G887" s="148">
        <f>'Input 2 - Inventory'!R832</f>
        <v>0</v>
      </c>
      <c r="H887" s="148">
        <f>'Input 2 - Inventory'!AH832</f>
        <v>0</v>
      </c>
      <c r="I887" s="149">
        <f>'Input 2 - Inventory'!L832</f>
        <v>0</v>
      </c>
      <c r="J887" s="150">
        <f>'Input 2 - Inventory'!AB832</f>
        <v>0</v>
      </c>
      <c r="K887" s="147" t="str" cm="1">
        <f t="array" ref="K887">IFERROR(INDEX($C$9:$C$54,MATCH($E887,$A$9:$A$54,0),0),"N/A")</f>
        <v>N/A</v>
      </c>
      <c r="L887" s="151" t="str" cm="1">
        <f t="array" ref="L887">IFERROR(INDEX($D$9:$D$54,MATCH($E887,$A$9:$A$54,0),0),"N/A")</f>
        <v>N/A</v>
      </c>
      <c r="M887" s="152" t="str">
        <f t="shared" si="115"/>
        <v>N/A</v>
      </c>
      <c r="N887" s="153" t="str">
        <f t="shared" si="116"/>
        <v>N/A</v>
      </c>
      <c r="O887" s="147" t="str" cm="1">
        <f t="array" ref="O887">IFERROR(INDEX($E$9:$E$54,MATCH($E887,$A$9:$A$54,0),0),"N/A")</f>
        <v>N/A</v>
      </c>
      <c r="P887" s="151" t="str" cm="1">
        <f t="array" ref="P887">IFERROR(INDEX($F$9:$F$54,MATCH($E887,$A$9:$A$54,0),0),"N/A")</f>
        <v>N/A</v>
      </c>
      <c r="Q887" s="152" t="str">
        <f t="shared" si="117"/>
        <v>N/A</v>
      </c>
      <c r="R887" s="153" t="str">
        <f t="shared" si="118"/>
        <v>N/A</v>
      </c>
      <c r="S887" s="147" t="str" cm="1">
        <f t="array" ref="S887">IFERROR(INDEX($G$9:$G$54,MATCH($E887,$A$9:$A$54,0),0),"N/A")</f>
        <v>N/A</v>
      </c>
      <c r="T887" s="151" t="str" cm="1">
        <f t="array" ref="T887">IFERROR(INDEX($H$9:$H$54,MATCH($E887,$A$9:$A$54,0),0),"N/A")</f>
        <v>N/A</v>
      </c>
      <c r="U887" s="152" t="str">
        <f t="shared" si="111"/>
        <v>N/A</v>
      </c>
      <c r="V887" s="153" t="str">
        <f t="shared" si="112"/>
        <v>N/A</v>
      </c>
      <c r="W887" s="147" t="str" cm="1">
        <f t="array" ref="W887">IFERROR(INDEX($I$9:$I$54,MATCH($E887,$A$9:$A$54,0),0),"N/A")</f>
        <v>N/A</v>
      </c>
      <c r="X887" s="147" t="str" cm="1">
        <f t="array" ref="X887">IFERROR(INDEX($J$9:$J$54,MATCH($E887,$A$9:$A$54,0),0),"N/A")</f>
        <v>N/A</v>
      </c>
      <c r="Y887" s="152" t="str">
        <f t="shared" si="113"/>
        <v>N/A</v>
      </c>
      <c r="Z887" s="153" t="str">
        <f t="shared" si="114"/>
        <v>N/A</v>
      </c>
      <c r="AA887" s="70" t="str">
        <f>IFERROR(VLOOKUP('Input 1 - Schedule 1'!N834,'Input 1 - Schedule 1'!$I$7:$L$1009,4,FALSE),"")</f>
        <v/>
      </c>
      <c r="AB887" s="70"/>
      <c r="AS887" s="84" t="s">
        <v>20</v>
      </c>
    </row>
    <row r="888" spans="1:45" x14ac:dyDescent="0.3">
      <c r="A888" s="93">
        <f t="shared" si="119"/>
        <v>826</v>
      </c>
      <c r="B888" s="145">
        <f>'Input 2 - Inventory'!C833</f>
        <v>0</v>
      </c>
      <c r="C888" s="146">
        <f>'Input 1 - Schedule 1'!G835</f>
        <v>0</v>
      </c>
      <c r="D888" s="146" t="str">
        <f>IF(OR(LEFT(E888,5)= "Asset",LEFT(E888,5)="Other"),"N/A",'Input 1 - Schedule 1'!G835 &amp; " (Ins/Bank)")</f>
        <v>0 (Ins/Bank)</v>
      </c>
      <c r="E888" s="147">
        <f>'Input 2 - Inventory'!F833</f>
        <v>0</v>
      </c>
      <c r="F888" s="148" t="str">
        <f>'Input 2 - Inventory'!W833</f>
        <v/>
      </c>
      <c r="G888" s="148">
        <f>'Input 2 - Inventory'!R833</f>
        <v>0</v>
      </c>
      <c r="H888" s="148">
        <f>'Input 2 - Inventory'!AH833</f>
        <v>0</v>
      </c>
      <c r="I888" s="149">
        <f>'Input 2 - Inventory'!L833</f>
        <v>0</v>
      </c>
      <c r="J888" s="150">
        <f>'Input 2 - Inventory'!AB833</f>
        <v>0</v>
      </c>
      <c r="K888" s="147" t="str" cm="1">
        <f t="array" ref="K888">IFERROR(INDEX($C$9:$C$54,MATCH($E888,$A$9:$A$54,0),0),"N/A")</f>
        <v>N/A</v>
      </c>
      <c r="L888" s="151" t="str" cm="1">
        <f t="array" ref="L888">IFERROR(INDEX($D$9:$D$54,MATCH($E888,$A$9:$A$54,0),0),"N/A")</f>
        <v>N/A</v>
      </c>
      <c r="M888" s="152" t="str">
        <f t="shared" si="115"/>
        <v>N/A</v>
      </c>
      <c r="N888" s="153" t="str">
        <f t="shared" si="116"/>
        <v>N/A</v>
      </c>
      <c r="O888" s="147" t="str" cm="1">
        <f t="array" ref="O888">IFERROR(INDEX($E$9:$E$54,MATCH($E888,$A$9:$A$54,0),0),"N/A")</f>
        <v>N/A</v>
      </c>
      <c r="P888" s="151" t="str" cm="1">
        <f t="array" ref="P888">IFERROR(INDEX($F$9:$F$54,MATCH($E888,$A$9:$A$54,0),0),"N/A")</f>
        <v>N/A</v>
      </c>
      <c r="Q888" s="152" t="str">
        <f t="shared" si="117"/>
        <v>N/A</v>
      </c>
      <c r="R888" s="153" t="str">
        <f t="shared" si="118"/>
        <v>N/A</v>
      </c>
      <c r="S888" s="147" t="str" cm="1">
        <f t="array" ref="S888">IFERROR(INDEX($G$9:$G$54,MATCH($E888,$A$9:$A$54,0),0),"N/A")</f>
        <v>N/A</v>
      </c>
      <c r="T888" s="151" t="str" cm="1">
        <f t="array" ref="T888">IFERROR(INDEX($H$9:$H$54,MATCH($E888,$A$9:$A$54,0),0),"N/A")</f>
        <v>N/A</v>
      </c>
      <c r="U888" s="152" t="str">
        <f t="shared" si="111"/>
        <v>N/A</v>
      </c>
      <c r="V888" s="153" t="str">
        <f t="shared" si="112"/>
        <v>N/A</v>
      </c>
      <c r="W888" s="147" t="str" cm="1">
        <f t="array" ref="W888">IFERROR(INDEX($I$9:$I$54,MATCH($E888,$A$9:$A$54,0),0),"N/A")</f>
        <v>N/A</v>
      </c>
      <c r="X888" s="147" t="str" cm="1">
        <f t="array" ref="X888">IFERROR(INDEX($J$9:$J$54,MATCH($E888,$A$9:$A$54,0),0),"N/A")</f>
        <v>N/A</v>
      </c>
      <c r="Y888" s="152" t="str">
        <f t="shared" si="113"/>
        <v>N/A</v>
      </c>
      <c r="Z888" s="153" t="str">
        <f t="shared" si="114"/>
        <v>N/A</v>
      </c>
      <c r="AA888" s="70" t="str">
        <f>IFERROR(VLOOKUP('Input 1 - Schedule 1'!N835,'Input 1 - Schedule 1'!$I$7:$L$1009,4,FALSE),"")</f>
        <v/>
      </c>
      <c r="AB888" s="70"/>
      <c r="AS888" s="84" t="s">
        <v>20</v>
      </c>
    </row>
    <row r="889" spans="1:45" x14ac:dyDescent="0.3">
      <c r="A889" s="93">
        <f t="shared" si="119"/>
        <v>827</v>
      </c>
      <c r="B889" s="145">
        <f>'Input 2 - Inventory'!C834</f>
        <v>0</v>
      </c>
      <c r="C889" s="146">
        <f>'Input 1 - Schedule 1'!G836</f>
        <v>0</v>
      </c>
      <c r="D889" s="146" t="str">
        <f>IF(OR(LEFT(E889,5)= "Asset",LEFT(E889,5)="Other"),"N/A",'Input 1 - Schedule 1'!G836 &amp; " (Ins/Bank)")</f>
        <v>0 (Ins/Bank)</v>
      </c>
      <c r="E889" s="147">
        <f>'Input 2 - Inventory'!F834</f>
        <v>0</v>
      </c>
      <c r="F889" s="148" t="str">
        <f>'Input 2 - Inventory'!W834</f>
        <v/>
      </c>
      <c r="G889" s="148">
        <f>'Input 2 - Inventory'!R834</f>
        <v>0</v>
      </c>
      <c r="H889" s="148">
        <f>'Input 2 - Inventory'!AH834</f>
        <v>0</v>
      </c>
      <c r="I889" s="149">
        <f>'Input 2 - Inventory'!L834</f>
        <v>0</v>
      </c>
      <c r="J889" s="150">
        <f>'Input 2 - Inventory'!AB834</f>
        <v>0</v>
      </c>
      <c r="K889" s="147" t="str" cm="1">
        <f t="array" ref="K889">IFERROR(INDEX($C$9:$C$54,MATCH($E889,$A$9:$A$54,0),0),"N/A")</f>
        <v>N/A</v>
      </c>
      <c r="L889" s="151" t="str" cm="1">
        <f t="array" ref="L889">IFERROR(INDEX($D$9:$D$54,MATCH($E889,$A$9:$A$54,0),0),"N/A")</f>
        <v>N/A</v>
      </c>
      <c r="M889" s="152" t="str">
        <f t="shared" si="115"/>
        <v>N/A</v>
      </c>
      <c r="N889" s="153" t="str">
        <f t="shared" si="116"/>
        <v>N/A</v>
      </c>
      <c r="O889" s="147" t="str" cm="1">
        <f t="array" ref="O889">IFERROR(INDEX($E$9:$E$54,MATCH($E889,$A$9:$A$54,0),0),"N/A")</f>
        <v>N/A</v>
      </c>
      <c r="P889" s="151" t="str" cm="1">
        <f t="array" ref="P889">IFERROR(INDEX($F$9:$F$54,MATCH($E889,$A$9:$A$54,0),0),"N/A")</f>
        <v>N/A</v>
      </c>
      <c r="Q889" s="152" t="str">
        <f t="shared" si="117"/>
        <v>N/A</v>
      </c>
      <c r="R889" s="153" t="str">
        <f t="shared" si="118"/>
        <v>N/A</v>
      </c>
      <c r="S889" s="147" t="str" cm="1">
        <f t="array" ref="S889">IFERROR(INDEX($G$9:$G$54,MATCH($E889,$A$9:$A$54,0),0),"N/A")</f>
        <v>N/A</v>
      </c>
      <c r="T889" s="151" t="str" cm="1">
        <f t="array" ref="T889">IFERROR(INDEX($H$9:$H$54,MATCH($E889,$A$9:$A$54,0),0),"N/A")</f>
        <v>N/A</v>
      </c>
      <c r="U889" s="152" t="str">
        <f t="shared" si="111"/>
        <v>N/A</v>
      </c>
      <c r="V889" s="153" t="str">
        <f t="shared" si="112"/>
        <v>N/A</v>
      </c>
      <c r="W889" s="147" t="str" cm="1">
        <f t="array" ref="W889">IFERROR(INDEX($I$9:$I$54,MATCH($E889,$A$9:$A$54,0),0),"N/A")</f>
        <v>N/A</v>
      </c>
      <c r="X889" s="147" t="str" cm="1">
        <f t="array" ref="X889">IFERROR(INDEX($J$9:$J$54,MATCH($E889,$A$9:$A$54,0),0),"N/A")</f>
        <v>N/A</v>
      </c>
      <c r="Y889" s="152" t="str">
        <f t="shared" si="113"/>
        <v>N/A</v>
      </c>
      <c r="Z889" s="153" t="str">
        <f t="shared" si="114"/>
        <v>N/A</v>
      </c>
      <c r="AA889" s="70" t="str">
        <f>IFERROR(VLOOKUP('Input 1 - Schedule 1'!N836,'Input 1 - Schedule 1'!$I$7:$L$1009,4,FALSE),"")</f>
        <v/>
      </c>
      <c r="AB889" s="70"/>
      <c r="AS889" s="84" t="s">
        <v>20</v>
      </c>
    </row>
    <row r="890" spans="1:45" x14ac:dyDescent="0.3">
      <c r="A890" s="93">
        <f t="shared" si="119"/>
        <v>828</v>
      </c>
      <c r="B890" s="145">
        <f>'Input 2 - Inventory'!C835</f>
        <v>0</v>
      </c>
      <c r="C890" s="146">
        <f>'Input 1 - Schedule 1'!G837</f>
        <v>0</v>
      </c>
      <c r="D890" s="146" t="str">
        <f>IF(OR(LEFT(E890,5)= "Asset",LEFT(E890,5)="Other"),"N/A",'Input 1 - Schedule 1'!G837 &amp; " (Ins/Bank)")</f>
        <v>0 (Ins/Bank)</v>
      </c>
      <c r="E890" s="147">
        <f>'Input 2 - Inventory'!F835</f>
        <v>0</v>
      </c>
      <c r="F890" s="148" t="str">
        <f>'Input 2 - Inventory'!W835</f>
        <v/>
      </c>
      <c r="G890" s="148">
        <f>'Input 2 - Inventory'!R835</f>
        <v>0</v>
      </c>
      <c r="H890" s="148">
        <f>'Input 2 - Inventory'!AH835</f>
        <v>0</v>
      </c>
      <c r="I890" s="149">
        <f>'Input 2 - Inventory'!L835</f>
        <v>0</v>
      </c>
      <c r="J890" s="150">
        <f>'Input 2 - Inventory'!AB835</f>
        <v>0</v>
      </c>
      <c r="K890" s="147" t="str" cm="1">
        <f t="array" ref="K890">IFERROR(INDEX($C$9:$C$54,MATCH($E890,$A$9:$A$54,0),0),"N/A")</f>
        <v>N/A</v>
      </c>
      <c r="L890" s="151" t="str" cm="1">
        <f t="array" ref="L890">IFERROR(INDEX($D$9:$D$54,MATCH($E890,$A$9:$A$54,0),0),"N/A")</f>
        <v>N/A</v>
      </c>
      <c r="M890" s="152" t="str">
        <f t="shared" si="115"/>
        <v>N/A</v>
      </c>
      <c r="N890" s="153" t="str">
        <f t="shared" si="116"/>
        <v>N/A</v>
      </c>
      <c r="O890" s="147" t="str" cm="1">
        <f t="array" ref="O890">IFERROR(INDEX($E$9:$E$54,MATCH($E890,$A$9:$A$54,0),0),"N/A")</f>
        <v>N/A</v>
      </c>
      <c r="P890" s="151" t="str" cm="1">
        <f t="array" ref="P890">IFERROR(INDEX($F$9:$F$54,MATCH($E890,$A$9:$A$54,0),0),"N/A")</f>
        <v>N/A</v>
      </c>
      <c r="Q890" s="152" t="str">
        <f t="shared" si="117"/>
        <v>N/A</v>
      </c>
      <c r="R890" s="153" t="str">
        <f t="shared" si="118"/>
        <v>N/A</v>
      </c>
      <c r="S890" s="147" t="str" cm="1">
        <f t="array" ref="S890">IFERROR(INDEX($G$9:$G$54,MATCH($E890,$A$9:$A$54,0),0),"N/A")</f>
        <v>N/A</v>
      </c>
      <c r="T890" s="151" t="str" cm="1">
        <f t="array" ref="T890">IFERROR(INDEX($H$9:$H$54,MATCH($E890,$A$9:$A$54,0),0),"N/A")</f>
        <v>N/A</v>
      </c>
      <c r="U890" s="152" t="str">
        <f t="shared" si="111"/>
        <v>N/A</v>
      </c>
      <c r="V890" s="153" t="str">
        <f t="shared" si="112"/>
        <v>N/A</v>
      </c>
      <c r="W890" s="147" t="str" cm="1">
        <f t="array" ref="W890">IFERROR(INDEX($I$9:$I$54,MATCH($E890,$A$9:$A$54,0),0),"N/A")</f>
        <v>N/A</v>
      </c>
      <c r="X890" s="147" t="str" cm="1">
        <f t="array" ref="X890">IFERROR(INDEX($J$9:$J$54,MATCH($E890,$A$9:$A$54,0),0),"N/A")</f>
        <v>N/A</v>
      </c>
      <c r="Y890" s="152" t="str">
        <f t="shared" si="113"/>
        <v>N/A</v>
      </c>
      <c r="Z890" s="153" t="str">
        <f t="shared" si="114"/>
        <v>N/A</v>
      </c>
      <c r="AA890" s="70" t="str">
        <f>IFERROR(VLOOKUP('Input 1 - Schedule 1'!N837,'Input 1 - Schedule 1'!$I$7:$L$1009,4,FALSE),"")</f>
        <v/>
      </c>
      <c r="AB890" s="70"/>
      <c r="AS890" s="84" t="s">
        <v>20</v>
      </c>
    </row>
    <row r="891" spans="1:45" x14ac:dyDescent="0.3">
      <c r="A891" s="93">
        <f t="shared" si="119"/>
        <v>829</v>
      </c>
      <c r="B891" s="145">
        <f>'Input 2 - Inventory'!C836</f>
        <v>0</v>
      </c>
      <c r="C891" s="146">
        <f>'Input 1 - Schedule 1'!G838</f>
        <v>0</v>
      </c>
      <c r="D891" s="146" t="str">
        <f>IF(OR(LEFT(E891,5)= "Asset",LEFT(E891,5)="Other"),"N/A",'Input 1 - Schedule 1'!G838 &amp; " (Ins/Bank)")</f>
        <v>0 (Ins/Bank)</v>
      </c>
      <c r="E891" s="147">
        <f>'Input 2 - Inventory'!F836</f>
        <v>0</v>
      </c>
      <c r="F891" s="148" t="str">
        <f>'Input 2 - Inventory'!W836</f>
        <v/>
      </c>
      <c r="G891" s="148">
        <f>'Input 2 - Inventory'!R836</f>
        <v>0</v>
      </c>
      <c r="H891" s="148">
        <f>'Input 2 - Inventory'!AH836</f>
        <v>0</v>
      </c>
      <c r="I891" s="149">
        <f>'Input 2 - Inventory'!L836</f>
        <v>0</v>
      </c>
      <c r="J891" s="150">
        <f>'Input 2 - Inventory'!AB836</f>
        <v>0</v>
      </c>
      <c r="K891" s="147" t="str" cm="1">
        <f t="array" ref="K891">IFERROR(INDEX($C$9:$C$54,MATCH($E891,$A$9:$A$54,0),0),"N/A")</f>
        <v>N/A</v>
      </c>
      <c r="L891" s="151" t="str" cm="1">
        <f t="array" ref="L891">IFERROR(INDEX($D$9:$D$54,MATCH($E891,$A$9:$A$54,0),0),"N/A")</f>
        <v>N/A</v>
      </c>
      <c r="M891" s="152" t="str">
        <f t="shared" si="115"/>
        <v>N/A</v>
      </c>
      <c r="N891" s="153" t="str">
        <f t="shared" si="116"/>
        <v>N/A</v>
      </c>
      <c r="O891" s="147" t="str" cm="1">
        <f t="array" ref="O891">IFERROR(INDEX($E$9:$E$54,MATCH($E891,$A$9:$A$54,0),0),"N/A")</f>
        <v>N/A</v>
      </c>
      <c r="P891" s="151" t="str" cm="1">
        <f t="array" ref="P891">IFERROR(INDEX($F$9:$F$54,MATCH($E891,$A$9:$A$54,0),0),"N/A")</f>
        <v>N/A</v>
      </c>
      <c r="Q891" s="152" t="str">
        <f t="shared" si="117"/>
        <v>N/A</v>
      </c>
      <c r="R891" s="153" t="str">
        <f t="shared" si="118"/>
        <v>N/A</v>
      </c>
      <c r="S891" s="147" t="str" cm="1">
        <f t="array" ref="S891">IFERROR(INDEX($G$9:$G$54,MATCH($E891,$A$9:$A$54,0),0),"N/A")</f>
        <v>N/A</v>
      </c>
      <c r="T891" s="151" t="str" cm="1">
        <f t="array" ref="T891">IFERROR(INDEX($H$9:$H$54,MATCH($E891,$A$9:$A$54,0),0),"N/A")</f>
        <v>N/A</v>
      </c>
      <c r="U891" s="152" t="str">
        <f t="shared" si="111"/>
        <v>N/A</v>
      </c>
      <c r="V891" s="153" t="str">
        <f t="shared" si="112"/>
        <v>N/A</v>
      </c>
      <c r="W891" s="147" t="str" cm="1">
        <f t="array" ref="W891">IFERROR(INDEX($I$9:$I$54,MATCH($E891,$A$9:$A$54,0),0),"N/A")</f>
        <v>N/A</v>
      </c>
      <c r="X891" s="147" t="str" cm="1">
        <f t="array" ref="X891">IFERROR(INDEX($J$9:$J$54,MATCH($E891,$A$9:$A$54,0),0),"N/A")</f>
        <v>N/A</v>
      </c>
      <c r="Y891" s="152" t="str">
        <f t="shared" si="113"/>
        <v>N/A</v>
      </c>
      <c r="Z891" s="153" t="str">
        <f t="shared" si="114"/>
        <v>N/A</v>
      </c>
      <c r="AA891" s="70" t="str">
        <f>IFERROR(VLOOKUP('Input 1 - Schedule 1'!N838,'Input 1 - Schedule 1'!$I$7:$L$1009,4,FALSE),"")</f>
        <v/>
      </c>
      <c r="AB891" s="70"/>
      <c r="AS891" s="84" t="s">
        <v>20</v>
      </c>
    </row>
    <row r="892" spans="1:45" x14ac:dyDescent="0.3">
      <c r="A892" s="93">
        <f t="shared" si="119"/>
        <v>830</v>
      </c>
      <c r="B892" s="145">
        <f>'Input 2 - Inventory'!C837</f>
        <v>0</v>
      </c>
      <c r="C892" s="146">
        <f>'Input 1 - Schedule 1'!G839</f>
        <v>0</v>
      </c>
      <c r="D892" s="146" t="str">
        <f>IF(OR(LEFT(E892,5)= "Asset",LEFT(E892,5)="Other"),"N/A",'Input 1 - Schedule 1'!G839 &amp; " (Ins/Bank)")</f>
        <v>0 (Ins/Bank)</v>
      </c>
      <c r="E892" s="147">
        <f>'Input 2 - Inventory'!F837</f>
        <v>0</v>
      </c>
      <c r="F892" s="148" t="str">
        <f>'Input 2 - Inventory'!W837</f>
        <v/>
      </c>
      <c r="G892" s="148">
        <f>'Input 2 - Inventory'!R837</f>
        <v>0</v>
      </c>
      <c r="H892" s="148">
        <f>'Input 2 - Inventory'!AH837</f>
        <v>0</v>
      </c>
      <c r="I892" s="149">
        <f>'Input 2 - Inventory'!L837</f>
        <v>0</v>
      </c>
      <c r="J892" s="150">
        <f>'Input 2 - Inventory'!AB837</f>
        <v>0</v>
      </c>
      <c r="K892" s="147" t="str" cm="1">
        <f t="array" ref="K892">IFERROR(INDEX($C$9:$C$54,MATCH($E892,$A$9:$A$54,0),0),"N/A")</f>
        <v>N/A</v>
      </c>
      <c r="L892" s="151" t="str" cm="1">
        <f t="array" ref="L892">IFERROR(INDEX($D$9:$D$54,MATCH($E892,$A$9:$A$54,0),0),"N/A")</f>
        <v>N/A</v>
      </c>
      <c r="M892" s="152" t="str">
        <f t="shared" si="115"/>
        <v>N/A</v>
      </c>
      <c r="N892" s="153" t="str">
        <f t="shared" si="116"/>
        <v>N/A</v>
      </c>
      <c r="O892" s="147" t="str" cm="1">
        <f t="array" ref="O892">IFERROR(INDEX($E$9:$E$54,MATCH($E892,$A$9:$A$54,0),0),"N/A")</f>
        <v>N/A</v>
      </c>
      <c r="P892" s="151" t="str" cm="1">
        <f t="array" ref="P892">IFERROR(INDEX($F$9:$F$54,MATCH($E892,$A$9:$A$54,0),0),"N/A")</f>
        <v>N/A</v>
      </c>
      <c r="Q892" s="152" t="str">
        <f t="shared" si="117"/>
        <v>N/A</v>
      </c>
      <c r="R892" s="153" t="str">
        <f t="shared" si="118"/>
        <v>N/A</v>
      </c>
      <c r="S892" s="147" t="str" cm="1">
        <f t="array" ref="S892">IFERROR(INDEX($G$9:$G$54,MATCH($E892,$A$9:$A$54,0),0),"N/A")</f>
        <v>N/A</v>
      </c>
      <c r="T892" s="151" t="str" cm="1">
        <f t="array" ref="T892">IFERROR(INDEX($H$9:$H$54,MATCH($E892,$A$9:$A$54,0),0),"N/A")</f>
        <v>N/A</v>
      </c>
      <c r="U892" s="152" t="str">
        <f t="shared" si="111"/>
        <v>N/A</v>
      </c>
      <c r="V892" s="153" t="str">
        <f t="shared" si="112"/>
        <v>N/A</v>
      </c>
      <c r="W892" s="147" t="str" cm="1">
        <f t="array" ref="W892">IFERROR(INDEX($I$9:$I$54,MATCH($E892,$A$9:$A$54,0),0),"N/A")</f>
        <v>N/A</v>
      </c>
      <c r="X892" s="147" t="str" cm="1">
        <f t="array" ref="X892">IFERROR(INDEX($J$9:$J$54,MATCH($E892,$A$9:$A$54,0),0),"N/A")</f>
        <v>N/A</v>
      </c>
      <c r="Y892" s="152" t="str">
        <f t="shared" si="113"/>
        <v>N/A</v>
      </c>
      <c r="Z892" s="153" t="str">
        <f t="shared" si="114"/>
        <v>N/A</v>
      </c>
      <c r="AA892" s="70" t="str">
        <f>IFERROR(VLOOKUP('Input 1 - Schedule 1'!N839,'Input 1 - Schedule 1'!$I$7:$L$1009,4,FALSE),"")</f>
        <v/>
      </c>
      <c r="AB892" s="70"/>
      <c r="AS892" s="84" t="s">
        <v>20</v>
      </c>
    </row>
    <row r="893" spans="1:45" x14ac:dyDescent="0.3">
      <c r="A893" s="93">
        <f t="shared" si="119"/>
        <v>831</v>
      </c>
      <c r="B893" s="145">
        <f>'Input 2 - Inventory'!C838</f>
        <v>0</v>
      </c>
      <c r="C893" s="146">
        <f>'Input 1 - Schedule 1'!G840</f>
        <v>0</v>
      </c>
      <c r="D893" s="146" t="str">
        <f>IF(OR(LEFT(E893,5)= "Asset",LEFT(E893,5)="Other"),"N/A",'Input 1 - Schedule 1'!G840 &amp; " (Ins/Bank)")</f>
        <v>0 (Ins/Bank)</v>
      </c>
      <c r="E893" s="147">
        <f>'Input 2 - Inventory'!F838</f>
        <v>0</v>
      </c>
      <c r="F893" s="148" t="str">
        <f>'Input 2 - Inventory'!W838</f>
        <v/>
      </c>
      <c r="G893" s="148">
        <f>'Input 2 - Inventory'!R838</f>
        <v>0</v>
      </c>
      <c r="H893" s="148">
        <f>'Input 2 - Inventory'!AH838</f>
        <v>0</v>
      </c>
      <c r="I893" s="149">
        <f>'Input 2 - Inventory'!L838</f>
        <v>0</v>
      </c>
      <c r="J893" s="150">
        <f>'Input 2 - Inventory'!AB838</f>
        <v>0</v>
      </c>
      <c r="K893" s="147" t="str" cm="1">
        <f t="array" ref="K893">IFERROR(INDEX($C$9:$C$54,MATCH($E893,$A$9:$A$54,0),0),"N/A")</f>
        <v>N/A</v>
      </c>
      <c r="L893" s="151" t="str" cm="1">
        <f t="array" ref="L893">IFERROR(INDEX($D$9:$D$54,MATCH($E893,$A$9:$A$54,0),0),"N/A")</f>
        <v>N/A</v>
      </c>
      <c r="M893" s="152" t="str">
        <f t="shared" si="115"/>
        <v>N/A</v>
      </c>
      <c r="N893" s="153" t="str">
        <f t="shared" si="116"/>
        <v>N/A</v>
      </c>
      <c r="O893" s="147" t="str" cm="1">
        <f t="array" ref="O893">IFERROR(INDEX($E$9:$E$54,MATCH($E893,$A$9:$A$54,0),0),"N/A")</f>
        <v>N/A</v>
      </c>
      <c r="P893" s="151" t="str" cm="1">
        <f t="array" ref="P893">IFERROR(INDEX($F$9:$F$54,MATCH($E893,$A$9:$A$54,0),0),"N/A")</f>
        <v>N/A</v>
      </c>
      <c r="Q893" s="152" t="str">
        <f t="shared" si="117"/>
        <v>N/A</v>
      </c>
      <c r="R893" s="153" t="str">
        <f t="shared" si="118"/>
        <v>N/A</v>
      </c>
      <c r="S893" s="147" t="str" cm="1">
        <f t="array" ref="S893">IFERROR(INDEX($G$9:$G$54,MATCH($E893,$A$9:$A$54,0),0),"N/A")</f>
        <v>N/A</v>
      </c>
      <c r="T893" s="151" t="str" cm="1">
        <f t="array" ref="T893">IFERROR(INDEX($H$9:$H$54,MATCH($E893,$A$9:$A$54,0),0),"N/A")</f>
        <v>N/A</v>
      </c>
      <c r="U893" s="152" t="str">
        <f t="shared" si="111"/>
        <v>N/A</v>
      </c>
      <c r="V893" s="153" t="str">
        <f t="shared" si="112"/>
        <v>N/A</v>
      </c>
      <c r="W893" s="147" t="str" cm="1">
        <f t="array" ref="W893">IFERROR(INDEX($I$9:$I$54,MATCH($E893,$A$9:$A$54,0),0),"N/A")</f>
        <v>N/A</v>
      </c>
      <c r="X893" s="147" t="str" cm="1">
        <f t="array" ref="X893">IFERROR(INDEX($J$9:$J$54,MATCH($E893,$A$9:$A$54,0),0),"N/A")</f>
        <v>N/A</v>
      </c>
      <c r="Y893" s="152" t="str">
        <f t="shared" si="113"/>
        <v>N/A</v>
      </c>
      <c r="Z893" s="153" t="str">
        <f t="shared" si="114"/>
        <v>N/A</v>
      </c>
      <c r="AA893" s="70" t="str">
        <f>IFERROR(VLOOKUP('Input 1 - Schedule 1'!N840,'Input 1 - Schedule 1'!$I$7:$L$1009,4,FALSE),"")</f>
        <v/>
      </c>
      <c r="AB893" s="70"/>
      <c r="AS893" s="84" t="s">
        <v>20</v>
      </c>
    </row>
    <row r="894" spans="1:45" x14ac:dyDescent="0.3">
      <c r="A894" s="93">
        <f t="shared" si="119"/>
        <v>832</v>
      </c>
      <c r="B894" s="145">
        <f>'Input 2 - Inventory'!C839</f>
        <v>0</v>
      </c>
      <c r="C894" s="146">
        <f>'Input 1 - Schedule 1'!G841</f>
        <v>0</v>
      </c>
      <c r="D894" s="146" t="str">
        <f>IF(OR(LEFT(E894,5)= "Asset",LEFT(E894,5)="Other"),"N/A",'Input 1 - Schedule 1'!G841 &amp; " (Ins/Bank)")</f>
        <v>0 (Ins/Bank)</v>
      </c>
      <c r="E894" s="147">
        <f>'Input 2 - Inventory'!F839</f>
        <v>0</v>
      </c>
      <c r="F894" s="148" t="str">
        <f>'Input 2 - Inventory'!W839</f>
        <v/>
      </c>
      <c r="G894" s="148">
        <f>'Input 2 - Inventory'!R839</f>
        <v>0</v>
      </c>
      <c r="H894" s="148">
        <f>'Input 2 - Inventory'!AH839</f>
        <v>0</v>
      </c>
      <c r="I894" s="149">
        <f>'Input 2 - Inventory'!L839</f>
        <v>0</v>
      </c>
      <c r="J894" s="150">
        <f>'Input 2 - Inventory'!AB839</f>
        <v>0</v>
      </c>
      <c r="K894" s="147" t="str" cm="1">
        <f t="array" ref="K894">IFERROR(INDEX($C$9:$C$54,MATCH($E894,$A$9:$A$54,0),0),"N/A")</f>
        <v>N/A</v>
      </c>
      <c r="L894" s="151" t="str" cm="1">
        <f t="array" ref="L894">IFERROR(INDEX($D$9:$D$54,MATCH($E894,$A$9:$A$54,0),0),"N/A")</f>
        <v>N/A</v>
      </c>
      <c r="M894" s="152" t="str">
        <f t="shared" si="115"/>
        <v>N/A</v>
      </c>
      <c r="N894" s="153" t="str">
        <f t="shared" si="116"/>
        <v>N/A</v>
      </c>
      <c r="O894" s="147" t="str" cm="1">
        <f t="array" ref="O894">IFERROR(INDEX($E$9:$E$54,MATCH($E894,$A$9:$A$54,0),0),"N/A")</f>
        <v>N/A</v>
      </c>
      <c r="P894" s="151" t="str" cm="1">
        <f t="array" ref="P894">IFERROR(INDEX($F$9:$F$54,MATCH($E894,$A$9:$A$54,0),0),"N/A")</f>
        <v>N/A</v>
      </c>
      <c r="Q894" s="152" t="str">
        <f t="shared" si="117"/>
        <v>N/A</v>
      </c>
      <c r="R894" s="153" t="str">
        <f t="shared" si="118"/>
        <v>N/A</v>
      </c>
      <c r="S894" s="147" t="str" cm="1">
        <f t="array" ref="S894">IFERROR(INDEX($G$9:$G$54,MATCH($E894,$A$9:$A$54,0),0),"N/A")</f>
        <v>N/A</v>
      </c>
      <c r="T894" s="151" t="str" cm="1">
        <f t="array" ref="T894">IFERROR(INDEX($H$9:$H$54,MATCH($E894,$A$9:$A$54,0),0),"N/A")</f>
        <v>N/A</v>
      </c>
      <c r="U894" s="152" t="str">
        <f t="shared" ref="U894:U957" si="120">IF(T894="N/A","N/A",MAX(0,IF(OR(S894="XS Scalar",S894="Pure Scalar"),$H894*T894,IF(S894="Carrying Value",T894*$G894,$F894*T894))))</f>
        <v>N/A</v>
      </c>
      <c r="V894" s="153" t="str">
        <f t="shared" ref="V894:V957" si="121">IF(T894="N/A","N/A",IF(S894="XS Scalar",$G894-($H894-U894),$G894))</f>
        <v>N/A</v>
      </c>
      <c r="W894" s="147" t="str" cm="1">
        <f t="array" ref="W894">IFERROR(INDEX($I$9:$I$54,MATCH($E894,$A$9:$A$54,0),0),"N/A")</f>
        <v>N/A</v>
      </c>
      <c r="X894" s="147" t="str" cm="1">
        <f t="array" ref="X894">IFERROR(INDEX($J$9:$J$54,MATCH($E894,$A$9:$A$54,0),0),"N/A")</f>
        <v>N/A</v>
      </c>
      <c r="Y894" s="152" t="str">
        <f t="shared" ref="Y894:Y957" si="122">IF(X894="N/A","N/A",MAX(0,IF(OR(W894="XS Scalar",W894="Pure Scalar"),$H894*X894,IF(W894="Carrying Value",X894*$G894,$F894*X894))))</f>
        <v>N/A</v>
      </c>
      <c r="Z894" s="153" t="str">
        <f t="shared" ref="Z894:Z957" si="123">IF(X894="N/A","N/A",IF(W894="XS Scalar",$G894-($H894-Y894),$G894))</f>
        <v>N/A</v>
      </c>
      <c r="AA894" s="70" t="str">
        <f>IFERROR(VLOOKUP('Input 1 - Schedule 1'!N841,'Input 1 - Schedule 1'!$I$7:$L$1009,4,FALSE),"")</f>
        <v/>
      </c>
      <c r="AB894" s="70"/>
      <c r="AS894" s="84" t="s">
        <v>20</v>
      </c>
    </row>
    <row r="895" spans="1:45" x14ac:dyDescent="0.3">
      <c r="A895" s="93">
        <f t="shared" si="119"/>
        <v>833</v>
      </c>
      <c r="B895" s="145">
        <f>'Input 2 - Inventory'!C840</f>
        <v>0</v>
      </c>
      <c r="C895" s="146">
        <f>'Input 1 - Schedule 1'!G842</f>
        <v>0</v>
      </c>
      <c r="D895" s="146" t="str">
        <f>IF(OR(LEFT(E895,5)= "Asset",LEFT(E895,5)="Other"),"N/A",'Input 1 - Schedule 1'!G842 &amp; " (Ins/Bank)")</f>
        <v>0 (Ins/Bank)</v>
      </c>
      <c r="E895" s="147">
        <f>'Input 2 - Inventory'!F840</f>
        <v>0</v>
      </c>
      <c r="F895" s="148" t="str">
        <f>'Input 2 - Inventory'!W840</f>
        <v/>
      </c>
      <c r="G895" s="148">
        <f>'Input 2 - Inventory'!R840</f>
        <v>0</v>
      </c>
      <c r="H895" s="148">
        <f>'Input 2 - Inventory'!AH840</f>
        <v>0</v>
      </c>
      <c r="I895" s="149">
        <f>'Input 2 - Inventory'!L840</f>
        <v>0</v>
      </c>
      <c r="J895" s="150">
        <f>'Input 2 - Inventory'!AB840</f>
        <v>0</v>
      </c>
      <c r="K895" s="147" t="str" cm="1">
        <f t="array" ref="K895">IFERROR(INDEX($C$9:$C$54,MATCH($E895,$A$9:$A$54,0),0),"N/A")</f>
        <v>N/A</v>
      </c>
      <c r="L895" s="151" t="str" cm="1">
        <f t="array" ref="L895">IFERROR(INDEX($D$9:$D$54,MATCH($E895,$A$9:$A$54,0),0),"N/A")</f>
        <v>N/A</v>
      </c>
      <c r="M895" s="152" t="str">
        <f t="shared" si="115"/>
        <v>N/A</v>
      </c>
      <c r="N895" s="153" t="str">
        <f t="shared" si="116"/>
        <v>N/A</v>
      </c>
      <c r="O895" s="147" t="str" cm="1">
        <f t="array" ref="O895">IFERROR(INDEX($E$9:$E$54,MATCH($E895,$A$9:$A$54,0),0),"N/A")</f>
        <v>N/A</v>
      </c>
      <c r="P895" s="151" t="str" cm="1">
        <f t="array" ref="P895">IFERROR(INDEX($F$9:$F$54,MATCH($E895,$A$9:$A$54,0),0),"N/A")</f>
        <v>N/A</v>
      </c>
      <c r="Q895" s="152" t="str">
        <f t="shared" si="117"/>
        <v>N/A</v>
      </c>
      <c r="R895" s="153" t="str">
        <f t="shared" si="118"/>
        <v>N/A</v>
      </c>
      <c r="S895" s="147" t="str" cm="1">
        <f t="array" ref="S895">IFERROR(INDEX($G$9:$G$54,MATCH($E895,$A$9:$A$54,0),0),"N/A")</f>
        <v>N/A</v>
      </c>
      <c r="T895" s="151" t="str" cm="1">
        <f t="array" ref="T895">IFERROR(INDEX($H$9:$H$54,MATCH($E895,$A$9:$A$54,0),0),"N/A")</f>
        <v>N/A</v>
      </c>
      <c r="U895" s="152" t="str">
        <f t="shared" si="120"/>
        <v>N/A</v>
      </c>
      <c r="V895" s="153" t="str">
        <f t="shared" si="121"/>
        <v>N/A</v>
      </c>
      <c r="W895" s="147" t="str" cm="1">
        <f t="array" ref="W895">IFERROR(INDEX($I$9:$I$54,MATCH($E895,$A$9:$A$54,0),0),"N/A")</f>
        <v>N/A</v>
      </c>
      <c r="X895" s="147" t="str" cm="1">
        <f t="array" ref="X895">IFERROR(INDEX($J$9:$J$54,MATCH($E895,$A$9:$A$54,0),0),"N/A")</f>
        <v>N/A</v>
      </c>
      <c r="Y895" s="152" t="str">
        <f t="shared" si="122"/>
        <v>N/A</v>
      </c>
      <c r="Z895" s="153" t="str">
        <f t="shared" si="123"/>
        <v>N/A</v>
      </c>
      <c r="AA895" s="70" t="str">
        <f>IFERROR(VLOOKUP('Input 1 - Schedule 1'!N842,'Input 1 - Schedule 1'!$I$7:$L$1009,4,FALSE),"")</f>
        <v/>
      </c>
      <c r="AB895" s="70"/>
      <c r="AS895" s="84" t="s">
        <v>20</v>
      </c>
    </row>
    <row r="896" spans="1:45" x14ac:dyDescent="0.3">
      <c r="A896" s="93">
        <f t="shared" si="119"/>
        <v>834</v>
      </c>
      <c r="B896" s="145">
        <f>'Input 2 - Inventory'!C841</f>
        <v>0</v>
      </c>
      <c r="C896" s="146">
        <f>'Input 1 - Schedule 1'!G843</f>
        <v>0</v>
      </c>
      <c r="D896" s="146" t="str">
        <f>IF(OR(LEFT(E896,5)= "Asset",LEFT(E896,5)="Other"),"N/A",'Input 1 - Schedule 1'!G843 &amp; " (Ins/Bank)")</f>
        <v>0 (Ins/Bank)</v>
      </c>
      <c r="E896" s="147">
        <f>'Input 2 - Inventory'!F841</f>
        <v>0</v>
      </c>
      <c r="F896" s="148" t="str">
        <f>'Input 2 - Inventory'!W841</f>
        <v/>
      </c>
      <c r="G896" s="148">
        <f>'Input 2 - Inventory'!R841</f>
        <v>0</v>
      </c>
      <c r="H896" s="148">
        <f>'Input 2 - Inventory'!AH841</f>
        <v>0</v>
      </c>
      <c r="I896" s="149">
        <f>'Input 2 - Inventory'!L841</f>
        <v>0</v>
      </c>
      <c r="J896" s="150">
        <f>'Input 2 - Inventory'!AB841</f>
        <v>0</v>
      </c>
      <c r="K896" s="147" t="str" cm="1">
        <f t="array" ref="K896">IFERROR(INDEX($C$9:$C$54,MATCH($E896,$A$9:$A$54,0),0),"N/A")</f>
        <v>N/A</v>
      </c>
      <c r="L896" s="151" t="str" cm="1">
        <f t="array" ref="L896">IFERROR(INDEX($D$9:$D$54,MATCH($E896,$A$9:$A$54,0),0),"N/A")</f>
        <v>N/A</v>
      </c>
      <c r="M896" s="152" t="str">
        <f t="shared" si="115"/>
        <v>N/A</v>
      </c>
      <c r="N896" s="153" t="str">
        <f t="shared" si="116"/>
        <v>N/A</v>
      </c>
      <c r="O896" s="147" t="str" cm="1">
        <f t="array" ref="O896">IFERROR(INDEX($E$9:$E$54,MATCH($E896,$A$9:$A$54,0),0),"N/A")</f>
        <v>N/A</v>
      </c>
      <c r="P896" s="151" t="str" cm="1">
        <f t="array" ref="P896">IFERROR(INDEX($F$9:$F$54,MATCH($E896,$A$9:$A$54,0),0),"N/A")</f>
        <v>N/A</v>
      </c>
      <c r="Q896" s="152" t="str">
        <f t="shared" si="117"/>
        <v>N/A</v>
      </c>
      <c r="R896" s="153" t="str">
        <f t="shared" si="118"/>
        <v>N/A</v>
      </c>
      <c r="S896" s="147" t="str" cm="1">
        <f t="array" ref="S896">IFERROR(INDEX($G$9:$G$54,MATCH($E896,$A$9:$A$54,0),0),"N/A")</f>
        <v>N/A</v>
      </c>
      <c r="T896" s="151" t="str" cm="1">
        <f t="array" ref="T896">IFERROR(INDEX($H$9:$H$54,MATCH($E896,$A$9:$A$54,0),0),"N/A")</f>
        <v>N/A</v>
      </c>
      <c r="U896" s="152" t="str">
        <f t="shared" si="120"/>
        <v>N/A</v>
      </c>
      <c r="V896" s="153" t="str">
        <f t="shared" si="121"/>
        <v>N/A</v>
      </c>
      <c r="W896" s="147" t="str" cm="1">
        <f t="array" ref="W896">IFERROR(INDEX($I$9:$I$54,MATCH($E896,$A$9:$A$54,0),0),"N/A")</f>
        <v>N/A</v>
      </c>
      <c r="X896" s="147" t="str" cm="1">
        <f t="array" ref="X896">IFERROR(INDEX($J$9:$J$54,MATCH($E896,$A$9:$A$54,0),0),"N/A")</f>
        <v>N/A</v>
      </c>
      <c r="Y896" s="152" t="str">
        <f t="shared" si="122"/>
        <v>N/A</v>
      </c>
      <c r="Z896" s="153" t="str">
        <f t="shared" si="123"/>
        <v>N/A</v>
      </c>
      <c r="AA896" s="70" t="str">
        <f>IFERROR(VLOOKUP('Input 1 - Schedule 1'!N843,'Input 1 - Schedule 1'!$I$7:$L$1009,4,FALSE),"")</f>
        <v/>
      </c>
      <c r="AB896" s="70"/>
      <c r="AS896" s="84" t="s">
        <v>20</v>
      </c>
    </row>
    <row r="897" spans="1:45" x14ac:dyDescent="0.3">
      <c r="A897" s="93">
        <f t="shared" si="119"/>
        <v>835</v>
      </c>
      <c r="B897" s="145">
        <f>'Input 2 - Inventory'!C842</f>
        <v>0</v>
      </c>
      <c r="C897" s="146">
        <f>'Input 1 - Schedule 1'!G844</f>
        <v>0</v>
      </c>
      <c r="D897" s="146" t="str">
        <f>IF(OR(LEFT(E897,5)= "Asset",LEFT(E897,5)="Other"),"N/A",'Input 1 - Schedule 1'!G844 &amp; " (Ins/Bank)")</f>
        <v>0 (Ins/Bank)</v>
      </c>
      <c r="E897" s="147">
        <f>'Input 2 - Inventory'!F842</f>
        <v>0</v>
      </c>
      <c r="F897" s="148" t="str">
        <f>'Input 2 - Inventory'!W842</f>
        <v/>
      </c>
      <c r="G897" s="148">
        <f>'Input 2 - Inventory'!R842</f>
        <v>0</v>
      </c>
      <c r="H897" s="148">
        <f>'Input 2 - Inventory'!AH842</f>
        <v>0</v>
      </c>
      <c r="I897" s="149">
        <f>'Input 2 - Inventory'!L842</f>
        <v>0</v>
      </c>
      <c r="J897" s="150">
        <f>'Input 2 - Inventory'!AB842</f>
        <v>0</v>
      </c>
      <c r="K897" s="147" t="str" cm="1">
        <f t="array" ref="K897">IFERROR(INDEX($C$9:$C$54,MATCH($E897,$A$9:$A$54,0),0),"N/A")</f>
        <v>N/A</v>
      </c>
      <c r="L897" s="151" t="str" cm="1">
        <f t="array" ref="L897">IFERROR(INDEX($D$9:$D$54,MATCH($E897,$A$9:$A$54,0),0),"N/A")</f>
        <v>N/A</v>
      </c>
      <c r="M897" s="152" t="str">
        <f t="shared" si="115"/>
        <v>N/A</v>
      </c>
      <c r="N897" s="153" t="str">
        <f t="shared" si="116"/>
        <v>N/A</v>
      </c>
      <c r="O897" s="147" t="str" cm="1">
        <f t="array" ref="O897">IFERROR(INDEX($E$9:$E$54,MATCH($E897,$A$9:$A$54,0),0),"N/A")</f>
        <v>N/A</v>
      </c>
      <c r="P897" s="151" t="str" cm="1">
        <f t="array" ref="P897">IFERROR(INDEX($F$9:$F$54,MATCH($E897,$A$9:$A$54,0),0),"N/A")</f>
        <v>N/A</v>
      </c>
      <c r="Q897" s="152" t="str">
        <f t="shared" si="117"/>
        <v>N/A</v>
      </c>
      <c r="R897" s="153" t="str">
        <f t="shared" si="118"/>
        <v>N/A</v>
      </c>
      <c r="S897" s="147" t="str" cm="1">
        <f t="array" ref="S897">IFERROR(INDEX($G$9:$G$54,MATCH($E897,$A$9:$A$54,0),0),"N/A")</f>
        <v>N/A</v>
      </c>
      <c r="T897" s="151" t="str" cm="1">
        <f t="array" ref="T897">IFERROR(INDEX($H$9:$H$54,MATCH($E897,$A$9:$A$54,0),0),"N/A")</f>
        <v>N/A</v>
      </c>
      <c r="U897" s="152" t="str">
        <f t="shared" si="120"/>
        <v>N/A</v>
      </c>
      <c r="V897" s="153" t="str">
        <f t="shared" si="121"/>
        <v>N/A</v>
      </c>
      <c r="W897" s="147" t="str" cm="1">
        <f t="array" ref="W897">IFERROR(INDEX($I$9:$I$54,MATCH($E897,$A$9:$A$54,0),0),"N/A")</f>
        <v>N/A</v>
      </c>
      <c r="X897" s="147" t="str" cm="1">
        <f t="array" ref="X897">IFERROR(INDEX($J$9:$J$54,MATCH($E897,$A$9:$A$54,0),0),"N/A")</f>
        <v>N/A</v>
      </c>
      <c r="Y897" s="152" t="str">
        <f t="shared" si="122"/>
        <v>N/A</v>
      </c>
      <c r="Z897" s="153" t="str">
        <f t="shared" si="123"/>
        <v>N/A</v>
      </c>
      <c r="AA897" s="70" t="str">
        <f>IFERROR(VLOOKUP('Input 1 - Schedule 1'!N844,'Input 1 - Schedule 1'!$I$7:$L$1009,4,FALSE),"")</f>
        <v/>
      </c>
      <c r="AB897" s="70"/>
      <c r="AS897" s="84" t="s">
        <v>20</v>
      </c>
    </row>
    <row r="898" spans="1:45" x14ac:dyDescent="0.3">
      <c r="A898" s="93">
        <f t="shared" si="119"/>
        <v>836</v>
      </c>
      <c r="B898" s="145">
        <f>'Input 2 - Inventory'!C843</f>
        <v>0</v>
      </c>
      <c r="C898" s="146">
        <f>'Input 1 - Schedule 1'!G845</f>
        <v>0</v>
      </c>
      <c r="D898" s="146" t="str">
        <f>IF(OR(LEFT(E898,5)= "Asset",LEFT(E898,5)="Other"),"N/A",'Input 1 - Schedule 1'!G845 &amp; " (Ins/Bank)")</f>
        <v>0 (Ins/Bank)</v>
      </c>
      <c r="E898" s="147">
        <f>'Input 2 - Inventory'!F843</f>
        <v>0</v>
      </c>
      <c r="F898" s="148" t="str">
        <f>'Input 2 - Inventory'!W843</f>
        <v/>
      </c>
      <c r="G898" s="148">
        <f>'Input 2 - Inventory'!R843</f>
        <v>0</v>
      </c>
      <c r="H898" s="148">
        <f>'Input 2 - Inventory'!AH843</f>
        <v>0</v>
      </c>
      <c r="I898" s="149">
        <f>'Input 2 - Inventory'!L843</f>
        <v>0</v>
      </c>
      <c r="J898" s="150">
        <f>'Input 2 - Inventory'!AB843</f>
        <v>0</v>
      </c>
      <c r="K898" s="147" t="str" cm="1">
        <f t="array" ref="K898">IFERROR(INDEX($C$9:$C$54,MATCH($E898,$A$9:$A$54,0),0),"N/A")</f>
        <v>N/A</v>
      </c>
      <c r="L898" s="151" t="str" cm="1">
        <f t="array" ref="L898">IFERROR(INDEX($D$9:$D$54,MATCH($E898,$A$9:$A$54,0),0),"N/A")</f>
        <v>N/A</v>
      </c>
      <c r="M898" s="152" t="str">
        <f t="shared" ref="M898:M961" si="124">IF(L898="N/A","N/A",MAX(0,IF(OR(K898="XS Scalar",K898="Pure Scalar"),$H898*L898,IF(K898="Carrying Value",L898*$G898,$F898*L898))))</f>
        <v>N/A</v>
      </c>
      <c r="N898" s="153" t="str">
        <f t="shared" ref="N898:N961" si="125">IF(L898="N/A","N/A",IF(K898="XS Scalar",$G898-($H898-M898),$G898))</f>
        <v>N/A</v>
      </c>
      <c r="O898" s="147" t="str" cm="1">
        <f t="array" ref="O898">IFERROR(INDEX($E$9:$E$54,MATCH($E898,$A$9:$A$54,0),0),"N/A")</f>
        <v>N/A</v>
      </c>
      <c r="P898" s="151" t="str" cm="1">
        <f t="array" ref="P898">IFERROR(INDEX($F$9:$F$54,MATCH($E898,$A$9:$A$54,0),0),"N/A")</f>
        <v>N/A</v>
      </c>
      <c r="Q898" s="152" t="str">
        <f t="shared" ref="Q898:Q961" si="126">IF(P898="N/A","N/A",MAX(0,IF(OR(O898="XS Scalar",O898="Pure Scalar"),$H898*P898,IF(O898="Carrying Value",P898*$G898,$F898*P898))))</f>
        <v>N/A</v>
      </c>
      <c r="R898" s="153" t="str">
        <f t="shared" ref="R898:R961" si="127">IF(P898="N/A","N/A",IF(O898="XS Scalar",$G898-($H898-Q898),$G898))</f>
        <v>N/A</v>
      </c>
      <c r="S898" s="147" t="str" cm="1">
        <f t="array" ref="S898">IFERROR(INDEX($G$9:$G$54,MATCH($E898,$A$9:$A$54,0),0),"N/A")</f>
        <v>N/A</v>
      </c>
      <c r="T898" s="151" t="str" cm="1">
        <f t="array" ref="T898">IFERROR(INDEX($H$9:$H$54,MATCH($E898,$A$9:$A$54,0),0),"N/A")</f>
        <v>N/A</v>
      </c>
      <c r="U898" s="152" t="str">
        <f t="shared" si="120"/>
        <v>N/A</v>
      </c>
      <c r="V898" s="153" t="str">
        <f t="shared" si="121"/>
        <v>N/A</v>
      </c>
      <c r="W898" s="147" t="str" cm="1">
        <f t="array" ref="W898">IFERROR(INDEX($I$9:$I$54,MATCH($E898,$A$9:$A$54,0),0),"N/A")</f>
        <v>N/A</v>
      </c>
      <c r="X898" s="147" t="str" cm="1">
        <f t="array" ref="X898">IFERROR(INDEX($J$9:$J$54,MATCH($E898,$A$9:$A$54,0),0),"N/A")</f>
        <v>N/A</v>
      </c>
      <c r="Y898" s="152" t="str">
        <f t="shared" si="122"/>
        <v>N/A</v>
      </c>
      <c r="Z898" s="153" t="str">
        <f t="shared" si="123"/>
        <v>N/A</v>
      </c>
      <c r="AA898" s="70" t="str">
        <f>IFERROR(VLOOKUP('Input 1 - Schedule 1'!N845,'Input 1 - Schedule 1'!$I$7:$L$1009,4,FALSE),"")</f>
        <v/>
      </c>
      <c r="AB898" s="70"/>
      <c r="AS898" s="84" t="s">
        <v>20</v>
      </c>
    </row>
    <row r="899" spans="1:45" x14ac:dyDescent="0.3">
      <c r="A899" s="93">
        <f t="shared" ref="A899:A962" si="128">A898+1</f>
        <v>837</v>
      </c>
      <c r="B899" s="145">
        <f>'Input 2 - Inventory'!C844</f>
        <v>0</v>
      </c>
      <c r="C899" s="146">
        <f>'Input 1 - Schedule 1'!G846</f>
        <v>0</v>
      </c>
      <c r="D899" s="146" t="str">
        <f>IF(OR(LEFT(E899,5)= "Asset",LEFT(E899,5)="Other"),"N/A",'Input 1 - Schedule 1'!G846 &amp; " (Ins/Bank)")</f>
        <v>0 (Ins/Bank)</v>
      </c>
      <c r="E899" s="147">
        <f>'Input 2 - Inventory'!F844</f>
        <v>0</v>
      </c>
      <c r="F899" s="148" t="str">
        <f>'Input 2 - Inventory'!W844</f>
        <v/>
      </c>
      <c r="G899" s="148">
        <f>'Input 2 - Inventory'!R844</f>
        <v>0</v>
      </c>
      <c r="H899" s="148">
        <f>'Input 2 - Inventory'!AH844</f>
        <v>0</v>
      </c>
      <c r="I899" s="149">
        <f>'Input 2 - Inventory'!L844</f>
        <v>0</v>
      </c>
      <c r="J899" s="150">
        <f>'Input 2 - Inventory'!AB844</f>
        <v>0</v>
      </c>
      <c r="K899" s="147" t="str" cm="1">
        <f t="array" ref="K899">IFERROR(INDEX($C$9:$C$54,MATCH($E899,$A$9:$A$54,0),0),"N/A")</f>
        <v>N/A</v>
      </c>
      <c r="L899" s="151" t="str" cm="1">
        <f t="array" ref="L899">IFERROR(INDEX($D$9:$D$54,MATCH($E899,$A$9:$A$54,0),0),"N/A")</f>
        <v>N/A</v>
      </c>
      <c r="M899" s="152" t="str">
        <f t="shared" si="124"/>
        <v>N/A</v>
      </c>
      <c r="N899" s="153" t="str">
        <f t="shared" si="125"/>
        <v>N/A</v>
      </c>
      <c r="O899" s="147" t="str" cm="1">
        <f t="array" ref="O899">IFERROR(INDEX($E$9:$E$54,MATCH($E899,$A$9:$A$54,0),0),"N/A")</f>
        <v>N/A</v>
      </c>
      <c r="P899" s="151" t="str" cm="1">
        <f t="array" ref="P899">IFERROR(INDEX($F$9:$F$54,MATCH($E899,$A$9:$A$54,0),0),"N/A")</f>
        <v>N/A</v>
      </c>
      <c r="Q899" s="152" t="str">
        <f t="shared" si="126"/>
        <v>N/A</v>
      </c>
      <c r="R899" s="153" t="str">
        <f t="shared" si="127"/>
        <v>N/A</v>
      </c>
      <c r="S899" s="147" t="str" cm="1">
        <f t="array" ref="S899">IFERROR(INDEX($G$9:$G$54,MATCH($E899,$A$9:$A$54,0),0),"N/A")</f>
        <v>N/A</v>
      </c>
      <c r="T899" s="151" t="str" cm="1">
        <f t="array" ref="T899">IFERROR(INDEX($H$9:$H$54,MATCH($E899,$A$9:$A$54,0),0),"N/A")</f>
        <v>N/A</v>
      </c>
      <c r="U899" s="152" t="str">
        <f t="shared" si="120"/>
        <v>N/A</v>
      </c>
      <c r="V899" s="153" t="str">
        <f t="shared" si="121"/>
        <v>N/A</v>
      </c>
      <c r="W899" s="147" t="str" cm="1">
        <f t="array" ref="W899">IFERROR(INDEX($I$9:$I$54,MATCH($E899,$A$9:$A$54,0),0),"N/A")</f>
        <v>N/A</v>
      </c>
      <c r="X899" s="147" t="str" cm="1">
        <f t="array" ref="X899">IFERROR(INDEX($J$9:$J$54,MATCH($E899,$A$9:$A$54,0),0),"N/A")</f>
        <v>N/A</v>
      </c>
      <c r="Y899" s="152" t="str">
        <f t="shared" si="122"/>
        <v>N/A</v>
      </c>
      <c r="Z899" s="153" t="str">
        <f t="shared" si="123"/>
        <v>N/A</v>
      </c>
      <c r="AA899" s="70" t="str">
        <f>IFERROR(VLOOKUP('Input 1 - Schedule 1'!N846,'Input 1 - Schedule 1'!$I$7:$L$1009,4,FALSE),"")</f>
        <v/>
      </c>
      <c r="AB899" s="70"/>
      <c r="AS899" s="84" t="s">
        <v>20</v>
      </c>
    </row>
    <row r="900" spans="1:45" x14ac:dyDescent="0.3">
      <c r="A900" s="93">
        <f t="shared" si="128"/>
        <v>838</v>
      </c>
      <c r="B900" s="145">
        <f>'Input 2 - Inventory'!C845</f>
        <v>0</v>
      </c>
      <c r="C900" s="146">
        <f>'Input 1 - Schedule 1'!G847</f>
        <v>0</v>
      </c>
      <c r="D900" s="146" t="str">
        <f>IF(OR(LEFT(E900,5)= "Asset",LEFT(E900,5)="Other"),"N/A",'Input 1 - Schedule 1'!G847 &amp; " (Ins/Bank)")</f>
        <v>0 (Ins/Bank)</v>
      </c>
      <c r="E900" s="147">
        <f>'Input 2 - Inventory'!F845</f>
        <v>0</v>
      </c>
      <c r="F900" s="148" t="str">
        <f>'Input 2 - Inventory'!W845</f>
        <v/>
      </c>
      <c r="G900" s="148">
        <f>'Input 2 - Inventory'!R845</f>
        <v>0</v>
      </c>
      <c r="H900" s="148">
        <f>'Input 2 - Inventory'!AH845</f>
        <v>0</v>
      </c>
      <c r="I900" s="149">
        <f>'Input 2 - Inventory'!L845</f>
        <v>0</v>
      </c>
      <c r="J900" s="150">
        <f>'Input 2 - Inventory'!AB845</f>
        <v>0</v>
      </c>
      <c r="K900" s="147" t="str" cm="1">
        <f t="array" ref="K900">IFERROR(INDEX($C$9:$C$54,MATCH($E900,$A$9:$A$54,0),0),"N/A")</f>
        <v>N/A</v>
      </c>
      <c r="L900" s="151" t="str" cm="1">
        <f t="array" ref="L900">IFERROR(INDEX($D$9:$D$54,MATCH($E900,$A$9:$A$54,0),0),"N/A")</f>
        <v>N/A</v>
      </c>
      <c r="M900" s="152" t="str">
        <f t="shared" si="124"/>
        <v>N/A</v>
      </c>
      <c r="N900" s="153" t="str">
        <f t="shared" si="125"/>
        <v>N/A</v>
      </c>
      <c r="O900" s="147" t="str" cm="1">
        <f t="array" ref="O900">IFERROR(INDEX($E$9:$E$54,MATCH($E900,$A$9:$A$54,0),0),"N/A")</f>
        <v>N/A</v>
      </c>
      <c r="P900" s="151" t="str" cm="1">
        <f t="array" ref="P900">IFERROR(INDEX($F$9:$F$54,MATCH($E900,$A$9:$A$54,0),0),"N/A")</f>
        <v>N/A</v>
      </c>
      <c r="Q900" s="152" t="str">
        <f t="shared" si="126"/>
        <v>N/A</v>
      </c>
      <c r="R900" s="153" t="str">
        <f t="shared" si="127"/>
        <v>N/A</v>
      </c>
      <c r="S900" s="147" t="str" cm="1">
        <f t="array" ref="S900">IFERROR(INDEX($G$9:$G$54,MATCH($E900,$A$9:$A$54,0),0),"N/A")</f>
        <v>N/A</v>
      </c>
      <c r="T900" s="151" t="str" cm="1">
        <f t="array" ref="T900">IFERROR(INDEX($H$9:$H$54,MATCH($E900,$A$9:$A$54,0),0),"N/A")</f>
        <v>N/A</v>
      </c>
      <c r="U900" s="152" t="str">
        <f t="shared" si="120"/>
        <v>N/A</v>
      </c>
      <c r="V900" s="153" t="str">
        <f t="shared" si="121"/>
        <v>N/A</v>
      </c>
      <c r="W900" s="147" t="str" cm="1">
        <f t="array" ref="W900">IFERROR(INDEX($I$9:$I$54,MATCH($E900,$A$9:$A$54,0),0),"N/A")</f>
        <v>N/A</v>
      </c>
      <c r="X900" s="147" t="str" cm="1">
        <f t="array" ref="X900">IFERROR(INDEX($J$9:$J$54,MATCH($E900,$A$9:$A$54,0),0),"N/A")</f>
        <v>N/A</v>
      </c>
      <c r="Y900" s="152" t="str">
        <f t="shared" si="122"/>
        <v>N/A</v>
      </c>
      <c r="Z900" s="153" t="str">
        <f t="shared" si="123"/>
        <v>N/A</v>
      </c>
      <c r="AA900" s="70" t="str">
        <f>IFERROR(VLOOKUP('Input 1 - Schedule 1'!N847,'Input 1 - Schedule 1'!$I$7:$L$1009,4,FALSE),"")</f>
        <v/>
      </c>
      <c r="AB900" s="70"/>
      <c r="AS900" s="84" t="s">
        <v>20</v>
      </c>
    </row>
    <row r="901" spans="1:45" x14ac:dyDescent="0.3">
      <c r="A901" s="93">
        <f t="shared" si="128"/>
        <v>839</v>
      </c>
      <c r="B901" s="145">
        <f>'Input 2 - Inventory'!C846</f>
        <v>0</v>
      </c>
      <c r="C901" s="146">
        <f>'Input 1 - Schedule 1'!G848</f>
        <v>0</v>
      </c>
      <c r="D901" s="146" t="str">
        <f>IF(OR(LEFT(E901,5)= "Asset",LEFT(E901,5)="Other"),"N/A",'Input 1 - Schedule 1'!G848 &amp; " (Ins/Bank)")</f>
        <v>0 (Ins/Bank)</v>
      </c>
      <c r="E901" s="147">
        <f>'Input 2 - Inventory'!F846</f>
        <v>0</v>
      </c>
      <c r="F901" s="148" t="str">
        <f>'Input 2 - Inventory'!W846</f>
        <v/>
      </c>
      <c r="G901" s="148">
        <f>'Input 2 - Inventory'!R846</f>
        <v>0</v>
      </c>
      <c r="H901" s="148">
        <f>'Input 2 - Inventory'!AH846</f>
        <v>0</v>
      </c>
      <c r="I901" s="149">
        <f>'Input 2 - Inventory'!L846</f>
        <v>0</v>
      </c>
      <c r="J901" s="150">
        <f>'Input 2 - Inventory'!AB846</f>
        <v>0</v>
      </c>
      <c r="K901" s="147" t="str" cm="1">
        <f t="array" ref="K901">IFERROR(INDEX($C$9:$C$54,MATCH($E901,$A$9:$A$54,0),0),"N/A")</f>
        <v>N/A</v>
      </c>
      <c r="L901" s="151" t="str" cm="1">
        <f t="array" ref="L901">IFERROR(INDEX($D$9:$D$54,MATCH($E901,$A$9:$A$54,0),0),"N/A")</f>
        <v>N/A</v>
      </c>
      <c r="M901" s="152" t="str">
        <f t="shared" si="124"/>
        <v>N/A</v>
      </c>
      <c r="N901" s="153" t="str">
        <f t="shared" si="125"/>
        <v>N/A</v>
      </c>
      <c r="O901" s="147" t="str" cm="1">
        <f t="array" ref="O901">IFERROR(INDEX($E$9:$E$54,MATCH($E901,$A$9:$A$54,0),0),"N/A")</f>
        <v>N/A</v>
      </c>
      <c r="P901" s="151" t="str" cm="1">
        <f t="array" ref="P901">IFERROR(INDEX($F$9:$F$54,MATCH($E901,$A$9:$A$54,0),0),"N/A")</f>
        <v>N/A</v>
      </c>
      <c r="Q901" s="152" t="str">
        <f t="shared" si="126"/>
        <v>N/A</v>
      </c>
      <c r="R901" s="153" t="str">
        <f t="shared" si="127"/>
        <v>N/A</v>
      </c>
      <c r="S901" s="147" t="str" cm="1">
        <f t="array" ref="S901">IFERROR(INDEX($G$9:$G$54,MATCH($E901,$A$9:$A$54,0),0),"N/A")</f>
        <v>N/A</v>
      </c>
      <c r="T901" s="151" t="str" cm="1">
        <f t="array" ref="T901">IFERROR(INDEX($H$9:$H$54,MATCH($E901,$A$9:$A$54,0),0),"N/A")</f>
        <v>N/A</v>
      </c>
      <c r="U901" s="152" t="str">
        <f t="shared" si="120"/>
        <v>N/A</v>
      </c>
      <c r="V901" s="153" t="str">
        <f t="shared" si="121"/>
        <v>N/A</v>
      </c>
      <c r="W901" s="147" t="str" cm="1">
        <f t="array" ref="W901">IFERROR(INDEX($I$9:$I$54,MATCH($E901,$A$9:$A$54,0),0),"N/A")</f>
        <v>N/A</v>
      </c>
      <c r="X901" s="147" t="str" cm="1">
        <f t="array" ref="X901">IFERROR(INDEX($J$9:$J$54,MATCH($E901,$A$9:$A$54,0),0),"N/A")</f>
        <v>N/A</v>
      </c>
      <c r="Y901" s="152" t="str">
        <f t="shared" si="122"/>
        <v>N/A</v>
      </c>
      <c r="Z901" s="153" t="str">
        <f t="shared" si="123"/>
        <v>N/A</v>
      </c>
      <c r="AA901" s="70" t="str">
        <f>IFERROR(VLOOKUP('Input 1 - Schedule 1'!N848,'Input 1 - Schedule 1'!$I$7:$L$1009,4,FALSE),"")</f>
        <v/>
      </c>
      <c r="AB901" s="70"/>
      <c r="AS901" s="84" t="s">
        <v>20</v>
      </c>
    </row>
    <row r="902" spans="1:45" x14ac:dyDescent="0.3">
      <c r="A902" s="93">
        <f t="shared" si="128"/>
        <v>840</v>
      </c>
      <c r="B902" s="145">
        <f>'Input 2 - Inventory'!C847</f>
        <v>0</v>
      </c>
      <c r="C902" s="146">
        <f>'Input 1 - Schedule 1'!G849</f>
        <v>0</v>
      </c>
      <c r="D902" s="146" t="str">
        <f>IF(OR(LEFT(E902,5)= "Asset",LEFT(E902,5)="Other"),"N/A",'Input 1 - Schedule 1'!G849 &amp; " (Ins/Bank)")</f>
        <v>0 (Ins/Bank)</v>
      </c>
      <c r="E902" s="147">
        <f>'Input 2 - Inventory'!F847</f>
        <v>0</v>
      </c>
      <c r="F902" s="148" t="str">
        <f>'Input 2 - Inventory'!W847</f>
        <v/>
      </c>
      <c r="G902" s="148">
        <f>'Input 2 - Inventory'!R847</f>
        <v>0</v>
      </c>
      <c r="H902" s="148">
        <f>'Input 2 - Inventory'!AH847</f>
        <v>0</v>
      </c>
      <c r="I902" s="149">
        <f>'Input 2 - Inventory'!L847</f>
        <v>0</v>
      </c>
      <c r="J902" s="150">
        <f>'Input 2 - Inventory'!AB847</f>
        <v>0</v>
      </c>
      <c r="K902" s="147" t="str" cm="1">
        <f t="array" ref="K902">IFERROR(INDEX($C$9:$C$54,MATCH($E902,$A$9:$A$54,0),0),"N/A")</f>
        <v>N/A</v>
      </c>
      <c r="L902" s="151" t="str" cm="1">
        <f t="array" ref="L902">IFERROR(INDEX($D$9:$D$54,MATCH($E902,$A$9:$A$54,0),0),"N/A")</f>
        <v>N/A</v>
      </c>
      <c r="M902" s="152" t="str">
        <f t="shared" si="124"/>
        <v>N/A</v>
      </c>
      <c r="N902" s="153" t="str">
        <f t="shared" si="125"/>
        <v>N/A</v>
      </c>
      <c r="O902" s="147" t="str" cm="1">
        <f t="array" ref="O902">IFERROR(INDEX($E$9:$E$54,MATCH($E902,$A$9:$A$54,0),0),"N/A")</f>
        <v>N/A</v>
      </c>
      <c r="P902" s="151" t="str" cm="1">
        <f t="array" ref="P902">IFERROR(INDEX($F$9:$F$54,MATCH($E902,$A$9:$A$54,0),0),"N/A")</f>
        <v>N/A</v>
      </c>
      <c r="Q902" s="152" t="str">
        <f t="shared" si="126"/>
        <v>N/A</v>
      </c>
      <c r="R902" s="153" t="str">
        <f t="shared" si="127"/>
        <v>N/A</v>
      </c>
      <c r="S902" s="147" t="str" cm="1">
        <f t="array" ref="S902">IFERROR(INDEX($G$9:$G$54,MATCH($E902,$A$9:$A$54,0),0),"N/A")</f>
        <v>N/A</v>
      </c>
      <c r="T902" s="151" t="str" cm="1">
        <f t="array" ref="T902">IFERROR(INDEX($H$9:$H$54,MATCH($E902,$A$9:$A$54,0),0),"N/A")</f>
        <v>N/A</v>
      </c>
      <c r="U902" s="152" t="str">
        <f t="shared" si="120"/>
        <v>N/A</v>
      </c>
      <c r="V902" s="153" t="str">
        <f t="shared" si="121"/>
        <v>N/A</v>
      </c>
      <c r="W902" s="147" t="str" cm="1">
        <f t="array" ref="W902">IFERROR(INDEX($I$9:$I$54,MATCH($E902,$A$9:$A$54,0),0),"N/A")</f>
        <v>N/A</v>
      </c>
      <c r="X902" s="147" t="str" cm="1">
        <f t="array" ref="X902">IFERROR(INDEX($J$9:$J$54,MATCH($E902,$A$9:$A$54,0),0),"N/A")</f>
        <v>N/A</v>
      </c>
      <c r="Y902" s="152" t="str">
        <f t="shared" si="122"/>
        <v>N/A</v>
      </c>
      <c r="Z902" s="153" t="str">
        <f t="shared" si="123"/>
        <v>N/A</v>
      </c>
      <c r="AA902" s="70" t="str">
        <f>IFERROR(VLOOKUP('Input 1 - Schedule 1'!N849,'Input 1 - Schedule 1'!$I$7:$L$1009,4,FALSE),"")</f>
        <v/>
      </c>
      <c r="AB902" s="70"/>
      <c r="AS902" s="84" t="s">
        <v>20</v>
      </c>
    </row>
    <row r="903" spans="1:45" x14ac:dyDescent="0.3">
      <c r="A903" s="93">
        <f t="shared" si="128"/>
        <v>841</v>
      </c>
      <c r="B903" s="145">
        <f>'Input 2 - Inventory'!C848</f>
        <v>0</v>
      </c>
      <c r="C903" s="146">
        <f>'Input 1 - Schedule 1'!G850</f>
        <v>0</v>
      </c>
      <c r="D903" s="146" t="str">
        <f>IF(OR(LEFT(E903,5)= "Asset",LEFT(E903,5)="Other"),"N/A",'Input 1 - Schedule 1'!G850 &amp; " (Ins/Bank)")</f>
        <v>0 (Ins/Bank)</v>
      </c>
      <c r="E903" s="147">
        <f>'Input 2 - Inventory'!F848</f>
        <v>0</v>
      </c>
      <c r="F903" s="148" t="str">
        <f>'Input 2 - Inventory'!W848</f>
        <v/>
      </c>
      <c r="G903" s="148">
        <f>'Input 2 - Inventory'!R848</f>
        <v>0</v>
      </c>
      <c r="H903" s="148">
        <f>'Input 2 - Inventory'!AH848</f>
        <v>0</v>
      </c>
      <c r="I903" s="149">
        <f>'Input 2 - Inventory'!L848</f>
        <v>0</v>
      </c>
      <c r="J903" s="150">
        <f>'Input 2 - Inventory'!AB848</f>
        <v>0</v>
      </c>
      <c r="K903" s="147" t="str" cm="1">
        <f t="array" ref="K903">IFERROR(INDEX($C$9:$C$54,MATCH($E903,$A$9:$A$54,0),0),"N/A")</f>
        <v>N/A</v>
      </c>
      <c r="L903" s="151" t="str" cm="1">
        <f t="array" ref="L903">IFERROR(INDEX($D$9:$D$54,MATCH($E903,$A$9:$A$54,0),0),"N/A")</f>
        <v>N/A</v>
      </c>
      <c r="M903" s="152" t="str">
        <f t="shared" si="124"/>
        <v>N/A</v>
      </c>
      <c r="N903" s="153" t="str">
        <f t="shared" si="125"/>
        <v>N/A</v>
      </c>
      <c r="O903" s="147" t="str" cm="1">
        <f t="array" ref="O903">IFERROR(INDEX($E$9:$E$54,MATCH($E903,$A$9:$A$54,0),0),"N/A")</f>
        <v>N/A</v>
      </c>
      <c r="P903" s="151" t="str" cm="1">
        <f t="array" ref="P903">IFERROR(INDEX($F$9:$F$54,MATCH($E903,$A$9:$A$54,0),0),"N/A")</f>
        <v>N/A</v>
      </c>
      <c r="Q903" s="152" t="str">
        <f t="shared" si="126"/>
        <v>N/A</v>
      </c>
      <c r="R903" s="153" t="str">
        <f t="shared" si="127"/>
        <v>N/A</v>
      </c>
      <c r="S903" s="147" t="str" cm="1">
        <f t="array" ref="S903">IFERROR(INDEX($G$9:$G$54,MATCH($E903,$A$9:$A$54,0),0),"N/A")</f>
        <v>N/A</v>
      </c>
      <c r="T903" s="151" t="str" cm="1">
        <f t="array" ref="T903">IFERROR(INDEX($H$9:$H$54,MATCH($E903,$A$9:$A$54,0),0),"N/A")</f>
        <v>N/A</v>
      </c>
      <c r="U903" s="152" t="str">
        <f t="shared" si="120"/>
        <v>N/A</v>
      </c>
      <c r="V903" s="153" t="str">
        <f t="shared" si="121"/>
        <v>N/A</v>
      </c>
      <c r="W903" s="147" t="str" cm="1">
        <f t="array" ref="W903">IFERROR(INDEX($I$9:$I$54,MATCH($E903,$A$9:$A$54,0),0),"N/A")</f>
        <v>N/A</v>
      </c>
      <c r="X903" s="147" t="str" cm="1">
        <f t="array" ref="X903">IFERROR(INDEX($J$9:$J$54,MATCH($E903,$A$9:$A$54,0),0),"N/A")</f>
        <v>N/A</v>
      </c>
      <c r="Y903" s="152" t="str">
        <f t="shared" si="122"/>
        <v>N/A</v>
      </c>
      <c r="Z903" s="153" t="str">
        <f t="shared" si="123"/>
        <v>N/A</v>
      </c>
      <c r="AA903" s="70" t="str">
        <f>IFERROR(VLOOKUP('Input 1 - Schedule 1'!N850,'Input 1 - Schedule 1'!$I$7:$L$1009,4,FALSE),"")</f>
        <v/>
      </c>
      <c r="AB903" s="70"/>
      <c r="AS903" s="84" t="s">
        <v>20</v>
      </c>
    </row>
    <row r="904" spans="1:45" x14ac:dyDescent="0.3">
      <c r="A904" s="93">
        <f t="shared" si="128"/>
        <v>842</v>
      </c>
      <c r="B904" s="145">
        <f>'Input 2 - Inventory'!C849</f>
        <v>0</v>
      </c>
      <c r="C904" s="146">
        <f>'Input 1 - Schedule 1'!G851</f>
        <v>0</v>
      </c>
      <c r="D904" s="146" t="str">
        <f>IF(OR(LEFT(E904,5)= "Asset",LEFT(E904,5)="Other"),"N/A",'Input 1 - Schedule 1'!G851 &amp; " (Ins/Bank)")</f>
        <v>0 (Ins/Bank)</v>
      </c>
      <c r="E904" s="147">
        <f>'Input 2 - Inventory'!F849</f>
        <v>0</v>
      </c>
      <c r="F904" s="148" t="str">
        <f>'Input 2 - Inventory'!W849</f>
        <v/>
      </c>
      <c r="G904" s="148">
        <f>'Input 2 - Inventory'!R849</f>
        <v>0</v>
      </c>
      <c r="H904" s="148">
        <f>'Input 2 - Inventory'!AH849</f>
        <v>0</v>
      </c>
      <c r="I904" s="149">
        <f>'Input 2 - Inventory'!L849</f>
        <v>0</v>
      </c>
      <c r="J904" s="150">
        <f>'Input 2 - Inventory'!AB849</f>
        <v>0</v>
      </c>
      <c r="K904" s="147" t="str" cm="1">
        <f t="array" ref="K904">IFERROR(INDEX($C$9:$C$54,MATCH($E904,$A$9:$A$54,0),0),"N/A")</f>
        <v>N/A</v>
      </c>
      <c r="L904" s="151" t="str" cm="1">
        <f t="array" ref="L904">IFERROR(INDEX($D$9:$D$54,MATCH($E904,$A$9:$A$54,0),0),"N/A")</f>
        <v>N/A</v>
      </c>
      <c r="M904" s="152" t="str">
        <f t="shared" si="124"/>
        <v>N/A</v>
      </c>
      <c r="N904" s="153" t="str">
        <f t="shared" si="125"/>
        <v>N/A</v>
      </c>
      <c r="O904" s="147" t="str" cm="1">
        <f t="array" ref="O904">IFERROR(INDEX($E$9:$E$54,MATCH($E904,$A$9:$A$54,0),0),"N/A")</f>
        <v>N/A</v>
      </c>
      <c r="P904" s="151" t="str" cm="1">
        <f t="array" ref="P904">IFERROR(INDEX($F$9:$F$54,MATCH($E904,$A$9:$A$54,0),0),"N/A")</f>
        <v>N/A</v>
      </c>
      <c r="Q904" s="152" t="str">
        <f t="shared" si="126"/>
        <v>N/A</v>
      </c>
      <c r="R904" s="153" t="str">
        <f t="shared" si="127"/>
        <v>N/A</v>
      </c>
      <c r="S904" s="147" t="str" cm="1">
        <f t="array" ref="S904">IFERROR(INDEX($G$9:$G$54,MATCH($E904,$A$9:$A$54,0),0),"N/A")</f>
        <v>N/A</v>
      </c>
      <c r="T904" s="151" t="str" cm="1">
        <f t="array" ref="T904">IFERROR(INDEX($H$9:$H$54,MATCH($E904,$A$9:$A$54,0),0),"N/A")</f>
        <v>N/A</v>
      </c>
      <c r="U904" s="152" t="str">
        <f t="shared" si="120"/>
        <v>N/A</v>
      </c>
      <c r="V904" s="153" t="str">
        <f t="shared" si="121"/>
        <v>N/A</v>
      </c>
      <c r="W904" s="147" t="str" cm="1">
        <f t="array" ref="W904">IFERROR(INDEX($I$9:$I$54,MATCH($E904,$A$9:$A$54,0),0),"N/A")</f>
        <v>N/A</v>
      </c>
      <c r="X904" s="147" t="str" cm="1">
        <f t="array" ref="X904">IFERROR(INDEX($J$9:$J$54,MATCH($E904,$A$9:$A$54,0),0),"N/A")</f>
        <v>N/A</v>
      </c>
      <c r="Y904" s="152" t="str">
        <f t="shared" si="122"/>
        <v>N/A</v>
      </c>
      <c r="Z904" s="153" t="str">
        <f t="shared" si="123"/>
        <v>N/A</v>
      </c>
      <c r="AA904" s="70" t="str">
        <f>IFERROR(VLOOKUP('Input 1 - Schedule 1'!N851,'Input 1 - Schedule 1'!$I$7:$L$1009,4,FALSE),"")</f>
        <v/>
      </c>
      <c r="AB904" s="70"/>
      <c r="AS904" s="84" t="s">
        <v>20</v>
      </c>
    </row>
    <row r="905" spans="1:45" x14ac:dyDescent="0.3">
      <c r="A905" s="93">
        <f t="shared" si="128"/>
        <v>843</v>
      </c>
      <c r="B905" s="145">
        <f>'Input 2 - Inventory'!C850</f>
        <v>0</v>
      </c>
      <c r="C905" s="146">
        <f>'Input 1 - Schedule 1'!G852</f>
        <v>0</v>
      </c>
      <c r="D905" s="146" t="str">
        <f>IF(OR(LEFT(E905,5)= "Asset",LEFT(E905,5)="Other"),"N/A",'Input 1 - Schedule 1'!G852 &amp; " (Ins/Bank)")</f>
        <v>0 (Ins/Bank)</v>
      </c>
      <c r="E905" s="147">
        <f>'Input 2 - Inventory'!F850</f>
        <v>0</v>
      </c>
      <c r="F905" s="148" t="str">
        <f>'Input 2 - Inventory'!W850</f>
        <v/>
      </c>
      <c r="G905" s="148">
        <f>'Input 2 - Inventory'!R850</f>
        <v>0</v>
      </c>
      <c r="H905" s="148">
        <f>'Input 2 - Inventory'!AH850</f>
        <v>0</v>
      </c>
      <c r="I905" s="149">
        <f>'Input 2 - Inventory'!L850</f>
        <v>0</v>
      </c>
      <c r="J905" s="150">
        <f>'Input 2 - Inventory'!AB850</f>
        <v>0</v>
      </c>
      <c r="K905" s="147" t="str" cm="1">
        <f t="array" ref="K905">IFERROR(INDEX($C$9:$C$54,MATCH($E905,$A$9:$A$54,0),0),"N/A")</f>
        <v>N/A</v>
      </c>
      <c r="L905" s="151" t="str" cm="1">
        <f t="array" ref="L905">IFERROR(INDEX($D$9:$D$54,MATCH($E905,$A$9:$A$54,0),0),"N/A")</f>
        <v>N/A</v>
      </c>
      <c r="M905" s="152" t="str">
        <f t="shared" si="124"/>
        <v>N/A</v>
      </c>
      <c r="N905" s="153" t="str">
        <f t="shared" si="125"/>
        <v>N/A</v>
      </c>
      <c r="O905" s="147" t="str" cm="1">
        <f t="array" ref="O905">IFERROR(INDEX($E$9:$E$54,MATCH($E905,$A$9:$A$54,0),0),"N/A")</f>
        <v>N/A</v>
      </c>
      <c r="P905" s="151" t="str" cm="1">
        <f t="array" ref="P905">IFERROR(INDEX($F$9:$F$54,MATCH($E905,$A$9:$A$54,0),0),"N/A")</f>
        <v>N/A</v>
      </c>
      <c r="Q905" s="152" t="str">
        <f t="shared" si="126"/>
        <v>N/A</v>
      </c>
      <c r="R905" s="153" t="str">
        <f t="shared" si="127"/>
        <v>N/A</v>
      </c>
      <c r="S905" s="147" t="str" cm="1">
        <f t="array" ref="S905">IFERROR(INDEX($G$9:$G$54,MATCH($E905,$A$9:$A$54,0),0),"N/A")</f>
        <v>N/A</v>
      </c>
      <c r="T905" s="151" t="str" cm="1">
        <f t="array" ref="T905">IFERROR(INDEX($H$9:$H$54,MATCH($E905,$A$9:$A$54,0),0),"N/A")</f>
        <v>N/A</v>
      </c>
      <c r="U905" s="152" t="str">
        <f t="shared" si="120"/>
        <v>N/A</v>
      </c>
      <c r="V905" s="153" t="str">
        <f t="shared" si="121"/>
        <v>N/A</v>
      </c>
      <c r="W905" s="147" t="str" cm="1">
        <f t="array" ref="W905">IFERROR(INDEX($I$9:$I$54,MATCH($E905,$A$9:$A$54,0),0),"N/A")</f>
        <v>N/A</v>
      </c>
      <c r="X905" s="147" t="str" cm="1">
        <f t="array" ref="X905">IFERROR(INDEX($J$9:$J$54,MATCH($E905,$A$9:$A$54,0),0),"N/A")</f>
        <v>N/A</v>
      </c>
      <c r="Y905" s="152" t="str">
        <f t="shared" si="122"/>
        <v>N/A</v>
      </c>
      <c r="Z905" s="153" t="str">
        <f t="shared" si="123"/>
        <v>N/A</v>
      </c>
      <c r="AA905" s="70" t="str">
        <f>IFERROR(VLOOKUP('Input 1 - Schedule 1'!N852,'Input 1 - Schedule 1'!$I$7:$L$1009,4,FALSE),"")</f>
        <v/>
      </c>
      <c r="AB905" s="70"/>
      <c r="AS905" s="84" t="s">
        <v>20</v>
      </c>
    </row>
    <row r="906" spans="1:45" x14ac:dyDescent="0.3">
      <c r="A906" s="93">
        <f t="shared" si="128"/>
        <v>844</v>
      </c>
      <c r="B906" s="145">
        <f>'Input 2 - Inventory'!C851</f>
        <v>0</v>
      </c>
      <c r="C906" s="146">
        <f>'Input 1 - Schedule 1'!G853</f>
        <v>0</v>
      </c>
      <c r="D906" s="146" t="str">
        <f>IF(OR(LEFT(E906,5)= "Asset",LEFT(E906,5)="Other"),"N/A",'Input 1 - Schedule 1'!G853 &amp; " (Ins/Bank)")</f>
        <v>0 (Ins/Bank)</v>
      </c>
      <c r="E906" s="147">
        <f>'Input 2 - Inventory'!F851</f>
        <v>0</v>
      </c>
      <c r="F906" s="148" t="str">
        <f>'Input 2 - Inventory'!W851</f>
        <v/>
      </c>
      <c r="G906" s="148">
        <f>'Input 2 - Inventory'!R851</f>
        <v>0</v>
      </c>
      <c r="H906" s="148">
        <f>'Input 2 - Inventory'!AH851</f>
        <v>0</v>
      </c>
      <c r="I906" s="149">
        <f>'Input 2 - Inventory'!L851</f>
        <v>0</v>
      </c>
      <c r="J906" s="150">
        <f>'Input 2 - Inventory'!AB851</f>
        <v>0</v>
      </c>
      <c r="K906" s="147" t="str" cm="1">
        <f t="array" ref="K906">IFERROR(INDEX($C$9:$C$54,MATCH($E906,$A$9:$A$54,0),0),"N/A")</f>
        <v>N/A</v>
      </c>
      <c r="L906" s="151" t="str" cm="1">
        <f t="array" ref="L906">IFERROR(INDEX($D$9:$D$54,MATCH($E906,$A$9:$A$54,0),0),"N/A")</f>
        <v>N/A</v>
      </c>
      <c r="M906" s="152" t="str">
        <f t="shared" si="124"/>
        <v>N/A</v>
      </c>
      <c r="N906" s="153" t="str">
        <f t="shared" si="125"/>
        <v>N/A</v>
      </c>
      <c r="O906" s="147" t="str" cm="1">
        <f t="array" ref="O906">IFERROR(INDEX($E$9:$E$54,MATCH($E906,$A$9:$A$54,0),0),"N/A")</f>
        <v>N/A</v>
      </c>
      <c r="P906" s="151" t="str" cm="1">
        <f t="array" ref="P906">IFERROR(INDEX($F$9:$F$54,MATCH($E906,$A$9:$A$54,0),0),"N/A")</f>
        <v>N/A</v>
      </c>
      <c r="Q906" s="152" t="str">
        <f t="shared" si="126"/>
        <v>N/A</v>
      </c>
      <c r="R906" s="153" t="str">
        <f t="shared" si="127"/>
        <v>N/A</v>
      </c>
      <c r="S906" s="147" t="str" cm="1">
        <f t="array" ref="S906">IFERROR(INDEX($G$9:$G$54,MATCH($E906,$A$9:$A$54,0),0),"N/A")</f>
        <v>N/A</v>
      </c>
      <c r="T906" s="151" t="str" cm="1">
        <f t="array" ref="T906">IFERROR(INDEX($H$9:$H$54,MATCH($E906,$A$9:$A$54,0),0),"N/A")</f>
        <v>N/A</v>
      </c>
      <c r="U906" s="152" t="str">
        <f t="shared" si="120"/>
        <v>N/A</v>
      </c>
      <c r="V906" s="153" t="str">
        <f t="shared" si="121"/>
        <v>N/A</v>
      </c>
      <c r="W906" s="147" t="str" cm="1">
        <f t="array" ref="W906">IFERROR(INDEX($I$9:$I$54,MATCH($E906,$A$9:$A$54,0),0),"N/A")</f>
        <v>N/A</v>
      </c>
      <c r="X906" s="147" t="str" cm="1">
        <f t="array" ref="X906">IFERROR(INDEX($J$9:$J$54,MATCH($E906,$A$9:$A$54,0),0),"N/A")</f>
        <v>N/A</v>
      </c>
      <c r="Y906" s="152" t="str">
        <f t="shared" si="122"/>
        <v>N/A</v>
      </c>
      <c r="Z906" s="153" t="str">
        <f t="shared" si="123"/>
        <v>N/A</v>
      </c>
      <c r="AA906" s="70" t="str">
        <f>IFERROR(VLOOKUP('Input 1 - Schedule 1'!N853,'Input 1 - Schedule 1'!$I$7:$L$1009,4,FALSE),"")</f>
        <v/>
      </c>
      <c r="AB906" s="70"/>
      <c r="AS906" s="84" t="s">
        <v>20</v>
      </c>
    </row>
    <row r="907" spans="1:45" x14ac:dyDescent="0.3">
      <c r="A907" s="93">
        <f t="shared" si="128"/>
        <v>845</v>
      </c>
      <c r="B907" s="145">
        <f>'Input 2 - Inventory'!C852</f>
        <v>0</v>
      </c>
      <c r="C907" s="146">
        <f>'Input 1 - Schedule 1'!G854</f>
        <v>0</v>
      </c>
      <c r="D907" s="146" t="str">
        <f>IF(OR(LEFT(E907,5)= "Asset",LEFT(E907,5)="Other"),"N/A",'Input 1 - Schedule 1'!G854 &amp; " (Ins/Bank)")</f>
        <v>0 (Ins/Bank)</v>
      </c>
      <c r="E907" s="147">
        <f>'Input 2 - Inventory'!F852</f>
        <v>0</v>
      </c>
      <c r="F907" s="148" t="str">
        <f>'Input 2 - Inventory'!W852</f>
        <v/>
      </c>
      <c r="G907" s="148">
        <f>'Input 2 - Inventory'!R852</f>
        <v>0</v>
      </c>
      <c r="H907" s="148">
        <f>'Input 2 - Inventory'!AH852</f>
        <v>0</v>
      </c>
      <c r="I907" s="149">
        <f>'Input 2 - Inventory'!L852</f>
        <v>0</v>
      </c>
      <c r="J907" s="150">
        <f>'Input 2 - Inventory'!AB852</f>
        <v>0</v>
      </c>
      <c r="K907" s="147" t="str" cm="1">
        <f t="array" ref="K907">IFERROR(INDEX($C$9:$C$54,MATCH($E907,$A$9:$A$54,0),0),"N/A")</f>
        <v>N/A</v>
      </c>
      <c r="L907" s="151" t="str" cm="1">
        <f t="array" ref="L907">IFERROR(INDEX($D$9:$D$54,MATCH($E907,$A$9:$A$54,0),0),"N/A")</f>
        <v>N/A</v>
      </c>
      <c r="M907" s="152" t="str">
        <f t="shared" si="124"/>
        <v>N/A</v>
      </c>
      <c r="N907" s="153" t="str">
        <f t="shared" si="125"/>
        <v>N/A</v>
      </c>
      <c r="O907" s="147" t="str" cm="1">
        <f t="array" ref="O907">IFERROR(INDEX($E$9:$E$54,MATCH($E907,$A$9:$A$54,0),0),"N/A")</f>
        <v>N/A</v>
      </c>
      <c r="P907" s="151" t="str" cm="1">
        <f t="array" ref="P907">IFERROR(INDEX($F$9:$F$54,MATCH($E907,$A$9:$A$54,0),0),"N/A")</f>
        <v>N/A</v>
      </c>
      <c r="Q907" s="152" t="str">
        <f t="shared" si="126"/>
        <v>N/A</v>
      </c>
      <c r="R907" s="153" t="str">
        <f t="shared" si="127"/>
        <v>N/A</v>
      </c>
      <c r="S907" s="147" t="str" cm="1">
        <f t="array" ref="S907">IFERROR(INDEX($G$9:$G$54,MATCH($E907,$A$9:$A$54,0),0),"N/A")</f>
        <v>N/A</v>
      </c>
      <c r="T907" s="151" t="str" cm="1">
        <f t="array" ref="T907">IFERROR(INDEX($H$9:$H$54,MATCH($E907,$A$9:$A$54,0),0),"N/A")</f>
        <v>N/A</v>
      </c>
      <c r="U907" s="152" t="str">
        <f t="shared" si="120"/>
        <v>N/A</v>
      </c>
      <c r="V907" s="153" t="str">
        <f t="shared" si="121"/>
        <v>N/A</v>
      </c>
      <c r="W907" s="147" t="str" cm="1">
        <f t="array" ref="W907">IFERROR(INDEX($I$9:$I$54,MATCH($E907,$A$9:$A$54,0),0),"N/A")</f>
        <v>N/A</v>
      </c>
      <c r="X907" s="147" t="str" cm="1">
        <f t="array" ref="X907">IFERROR(INDEX($J$9:$J$54,MATCH($E907,$A$9:$A$54,0),0),"N/A")</f>
        <v>N/A</v>
      </c>
      <c r="Y907" s="152" t="str">
        <f t="shared" si="122"/>
        <v>N/A</v>
      </c>
      <c r="Z907" s="153" t="str">
        <f t="shared" si="123"/>
        <v>N/A</v>
      </c>
      <c r="AA907" s="70" t="str">
        <f>IFERROR(VLOOKUP('Input 1 - Schedule 1'!N854,'Input 1 - Schedule 1'!$I$7:$L$1009,4,FALSE),"")</f>
        <v/>
      </c>
      <c r="AB907" s="70"/>
      <c r="AS907" s="84" t="s">
        <v>20</v>
      </c>
    </row>
    <row r="908" spans="1:45" x14ac:dyDescent="0.3">
      <c r="A908" s="93">
        <f t="shared" si="128"/>
        <v>846</v>
      </c>
      <c r="B908" s="145">
        <f>'Input 2 - Inventory'!C853</f>
        <v>0</v>
      </c>
      <c r="C908" s="146">
        <f>'Input 1 - Schedule 1'!G855</f>
        <v>0</v>
      </c>
      <c r="D908" s="146" t="str">
        <f>IF(OR(LEFT(E908,5)= "Asset",LEFT(E908,5)="Other"),"N/A",'Input 1 - Schedule 1'!G855 &amp; " (Ins/Bank)")</f>
        <v>0 (Ins/Bank)</v>
      </c>
      <c r="E908" s="147">
        <f>'Input 2 - Inventory'!F853</f>
        <v>0</v>
      </c>
      <c r="F908" s="148" t="str">
        <f>'Input 2 - Inventory'!W853</f>
        <v/>
      </c>
      <c r="G908" s="148">
        <f>'Input 2 - Inventory'!R853</f>
        <v>0</v>
      </c>
      <c r="H908" s="148">
        <f>'Input 2 - Inventory'!AH853</f>
        <v>0</v>
      </c>
      <c r="I908" s="149">
        <f>'Input 2 - Inventory'!L853</f>
        <v>0</v>
      </c>
      <c r="J908" s="150">
        <f>'Input 2 - Inventory'!AB853</f>
        <v>0</v>
      </c>
      <c r="K908" s="147" t="str" cm="1">
        <f t="array" ref="K908">IFERROR(INDEX($C$9:$C$54,MATCH($E908,$A$9:$A$54,0),0),"N/A")</f>
        <v>N/A</v>
      </c>
      <c r="L908" s="151" t="str" cm="1">
        <f t="array" ref="L908">IFERROR(INDEX($D$9:$D$54,MATCH($E908,$A$9:$A$54,0),0),"N/A")</f>
        <v>N/A</v>
      </c>
      <c r="M908" s="152" t="str">
        <f t="shared" si="124"/>
        <v>N/A</v>
      </c>
      <c r="N908" s="153" t="str">
        <f t="shared" si="125"/>
        <v>N/A</v>
      </c>
      <c r="O908" s="147" t="str" cm="1">
        <f t="array" ref="O908">IFERROR(INDEX($E$9:$E$54,MATCH($E908,$A$9:$A$54,0),0),"N/A")</f>
        <v>N/A</v>
      </c>
      <c r="P908" s="151" t="str" cm="1">
        <f t="array" ref="P908">IFERROR(INDEX($F$9:$F$54,MATCH($E908,$A$9:$A$54,0),0),"N/A")</f>
        <v>N/A</v>
      </c>
      <c r="Q908" s="152" t="str">
        <f t="shared" si="126"/>
        <v>N/A</v>
      </c>
      <c r="R908" s="153" t="str">
        <f t="shared" si="127"/>
        <v>N/A</v>
      </c>
      <c r="S908" s="147" t="str" cm="1">
        <f t="array" ref="S908">IFERROR(INDEX($G$9:$G$54,MATCH($E908,$A$9:$A$54,0),0),"N/A")</f>
        <v>N/A</v>
      </c>
      <c r="T908" s="151" t="str" cm="1">
        <f t="array" ref="T908">IFERROR(INDEX($H$9:$H$54,MATCH($E908,$A$9:$A$54,0),0),"N/A")</f>
        <v>N/A</v>
      </c>
      <c r="U908" s="152" t="str">
        <f t="shared" si="120"/>
        <v>N/A</v>
      </c>
      <c r="V908" s="153" t="str">
        <f t="shared" si="121"/>
        <v>N/A</v>
      </c>
      <c r="W908" s="147" t="str" cm="1">
        <f t="array" ref="W908">IFERROR(INDEX($I$9:$I$54,MATCH($E908,$A$9:$A$54,0),0),"N/A")</f>
        <v>N/A</v>
      </c>
      <c r="X908" s="147" t="str" cm="1">
        <f t="array" ref="X908">IFERROR(INDEX($J$9:$J$54,MATCH($E908,$A$9:$A$54,0),0),"N/A")</f>
        <v>N/A</v>
      </c>
      <c r="Y908" s="152" t="str">
        <f t="shared" si="122"/>
        <v>N/A</v>
      </c>
      <c r="Z908" s="153" t="str">
        <f t="shared" si="123"/>
        <v>N/A</v>
      </c>
      <c r="AA908" s="70" t="str">
        <f>IFERROR(VLOOKUP('Input 1 - Schedule 1'!N855,'Input 1 - Schedule 1'!$I$7:$L$1009,4,FALSE),"")</f>
        <v/>
      </c>
      <c r="AB908" s="70"/>
      <c r="AS908" s="84" t="s">
        <v>20</v>
      </c>
    </row>
    <row r="909" spans="1:45" x14ac:dyDescent="0.3">
      <c r="A909" s="93">
        <f t="shared" si="128"/>
        <v>847</v>
      </c>
      <c r="B909" s="145">
        <f>'Input 2 - Inventory'!C854</f>
        <v>0</v>
      </c>
      <c r="C909" s="146">
        <f>'Input 1 - Schedule 1'!G856</f>
        <v>0</v>
      </c>
      <c r="D909" s="146" t="str">
        <f>IF(OR(LEFT(E909,5)= "Asset",LEFT(E909,5)="Other"),"N/A",'Input 1 - Schedule 1'!G856 &amp; " (Ins/Bank)")</f>
        <v>0 (Ins/Bank)</v>
      </c>
      <c r="E909" s="147">
        <f>'Input 2 - Inventory'!F854</f>
        <v>0</v>
      </c>
      <c r="F909" s="148" t="str">
        <f>'Input 2 - Inventory'!W854</f>
        <v/>
      </c>
      <c r="G909" s="148">
        <f>'Input 2 - Inventory'!R854</f>
        <v>0</v>
      </c>
      <c r="H909" s="148">
        <f>'Input 2 - Inventory'!AH854</f>
        <v>0</v>
      </c>
      <c r="I909" s="149">
        <f>'Input 2 - Inventory'!L854</f>
        <v>0</v>
      </c>
      <c r="J909" s="150">
        <f>'Input 2 - Inventory'!AB854</f>
        <v>0</v>
      </c>
      <c r="K909" s="147" t="str" cm="1">
        <f t="array" ref="K909">IFERROR(INDEX($C$9:$C$54,MATCH($E909,$A$9:$A$54,0),0),"N/A")</f>
        <v>N/A</v>
      </c>
      <c r="L909" s="151" t="str" cm="1">
        <f t="array" ref="L909">IFERROR(INDEX($D$9:$D$54,MATCH($E909,$A$9:$A$54,0),0),"N/A")</f>
        <v>N/A</v>
      </c>
      <c r="M909" s="152" t="str">
        <f t="shared" si="124"/>
        <v>N/A</v>
      </c>
      <c r="N909" s="153" t="str">
        <f t="shared" si="125"/>
        <v>N/A</v>
      </c>
      <c r="O909" s="147" t="str" cm="1">
        <f t="array" ref="O909">IFERROR(INDEX($E$9:$E$54,MATCH($E909,$A$9:$A$54,0),0),"N/A")</f>
        <v>N/A</v>
      </c>
      <c r="P909" s="151" t="str" cm="1">
        <f t="array" ref="P909">IFERROR(INDEX($F$9:$F$54,MATCH($E909,$A$9:$A$54,0),0),"N/A")</f>
        <v>N/A</v>
      </c>
      <c r="Q909" s="152" t="str">
        <f t="shared" si="126"/>
        <v>N/A</v>
      </c>
      <c r="R909" s="153" t="str">
        <f t="shared" si="127"/>
        <v>N/A</v>
      </c>
      <c r="S909" s="147" t="str" cm="1">
        <f t="array" ref="S909">IFERROR(INDEX($G$9:$G$54,MATCH($E909,$A$9:$A$54,0),0),"N/A")</f>
        <v>N/A</v>
      </c>
      <c r="T909" s="151" t="str" cm="1">
        <f t="array" ref="T909">IFERROR(INDEX($H$9:$H$54,MATCH($E909,$A$9:$A$54,0),0),"N/A")</f>
        <v>N/A</v>
      </c>
      <c r="U909" s="152" t="str">
        <f t="shared" si="120"/>
        <v>N/A</v>
      </c>
      <c r="V909" s="153" t="str">
        <f t="shared" si="121"/>
        <v>N/A</v>
      </c>
      <c r="W909" s="147" t="str" cm="1">
        <f t="array" ref="W909">IFERROR(INDEX($I$9:$I$54,MATCH($E909,$A$9:$A$54,0),0),"N/A")</f>
        <v>N/A</v>
      </c>
      <c r="X909" s="147" t="str" cm="1">
        <f t="array" ref="X909">IFERROR(INDEX($J$9:$J$54,MATCH($E909,$A$9:$A$54,0),0),"N/A")</f>
        <v>N/A</v>
      </c>
      <c r="Y909" s="152" t="str">
        <f t="shared" si="122"/>
        <v>N/A</v>
      </c>
      <c r="Z909" s="153" t="str">
        <f t="shared" si="123"/>
        <v>N/A</v>
      </c>
      <c r="AA909" s="70" t="str">
        <f>IFERROR(VLOOKUP('Input 1 - Schedule 1'!N856,'Input 1 - Schedule 1'!$I$7:$L$1009,4,FALSE),"")</f>
        <v/>
      </c>
      <c r="AB909" s="70"/>
      <c r="AS909" s="84" t="s">
        <v>20</v>
      </c>
    </row>
    <row r="910" spans="1:45" x14ac:dyDescent="0.3">
      <c r="A910" s="93">
        <f t="shared" si="128"/>
        <v>848</v>
      </c>
      <c r="B910" s="145">
        <f>'Input 2 - Inventory'!C855</f>
        <v>0</v>
      </c>
      <c r="C910" s="146">
        <f>'Input 1 - Schedule 1'!G857</f>
        <v>0</v>
      </c>
      <c r="D910" s="146" t="str">
        <f>IF(OR(LEFT(E910,5)= "Asset",LEFT(E910,5)="Other"),"N/A",'Input 1 - Schedule 1'!G857 &amp; " (Ins/Bank)")</f>
        <v>0 (Ins/Bank)</v>
      </c>
      <c r="E910" s="147">
        <f>'Input 2 - Inventory'!F855</f>
        <v>0</v>
      </c>
      <c r="F910" s="148" t="str">
        <f>'Input 2 - Inventory'!W855</f>
        <v/>
      </c>
      <c r="G910" s="148">
        <f>'Input 2 - Inventory'!R855</f>
        <v>0</v>
      </c>
      <c r="H910" s="148">
        <f>'Input 2 - Inventory'!AH855</f>
        <v>0</v>
      </c>
      <c r="I910" s="149">
        <f>'Input 2 - Inventory'!L855</f>
        <v>0</v>
      </c>
      <c r="J910" s="150">
        <f>'Input 2 - Inventory'!AB855</f>
        <v>0</v>
      </c>
      <c r="K910" s="147" t="str" cm="1">
        <f t="array" ref="K910">IFERROR(INDEX($C$9:$C$54,MATCH($E910,$A$9:$A$54,0),0),"N/A")</f>
        <v>N/A</v>
      </c>
      <c r="L910" s="151" t="str" cm="1">
        <f t="array" ref="L910">IFERROR(INDEX($D$9:$D$54,MATCH($E910,$A$9:$A$54,0),0),"N/A")</f>
        <v>N/A</v>
      </c>
      <c r="M910" s="152" t="str">
        <f t="shared" si="124"/>
        <v>N/A</v>
      </c>
      <c r="N910" s="153" t="str">
        <f t="shared" si="125"/>
        <v>N/A</v>
      </c>
      <c r="O910" s="147" t="str" cm="1">
        <f t="array" ref="O910">IFERROR(INDEX($E$9:$E$54,MATCH($E910,$A$9:$A$54,0),0),"N/A")</f>
        <v>N/A</v>
      </c>
      <c r="P910" s="151" t="str" cm="1">
        <f t="array" ref="P910">IFERROR(INDEX($F$9:$F$54,MATCH($E910,$A$9:$A$54,0),0),"N/A")</f>
        <v>N/A</v>
      </c>
      <c r="Q910" s="152" t="str">
        <f t="shared" si="126"/>
        <v>N/A</v>
      </c>
      <c r="R910" s="153" t="str">
        <f t="shared" si="127"/>
        <v>N/A</v>
      </c>
      <c r="S910" s="147" t="str" cm="1">
        <f t="array" ref="S910">IFERROR(INDEX($G$9:$G$54,MATCH($E910,$A$9:$A$54,0),0),"N/A")</f>
        <v>N/A</v>
      </c>
      <c r="T910" s="151" t="str" cm="1">
        <f t="array" ref="T910">IFERROR(INDEX($H$9:$H$54,MATCH($E910,$A$9:$A$54,0),0),"N/A")</f>
        <v>N/A</v>
      </c>
      <c r="U910" s="152" t="str">
        <f t="shared" si="120"/>
        <v>N/A</v>
      </c>
      <c r="V910" s="153" t="str">
        <f t="shared" si="121"/>
        <v>N/A</v>
      </c>
      <c r="W910" s="147" t="str" cm="1">
        <f t="array" ref="W910">IFERROR(INDEX($I$9:$I$54,MATCH($E910,$A$9:$A$54,0),0),"N/A")</f>
        <v>N/A</v>
      </c>
      <c r="X910" s="147" t="str" cm="1">
        <f t="array" ref="X910">IFERROR(INDEX($J$9:$J$54,MATCH($E910,$A$9:$A$54,0),0),"N/A")</f>
        <v>N/A</v>
      </c>
      <c r="Y910" s="152" t="str">
        <f t="shared" si="122"/>
        <v>N/A</v>
      </c>
      <c r="Z910" s="153" t="str">
        <f t="shared" si="123"/>
        <v>N/A</v>
      </c>
      <c r="AA910" s="70" t="str">
        <f>IFERROR(VLOOKUP('Input 1 - Schedule 1'!N857,'Input 1 - Schedule 1'!$I$7:$L$1009,4,FALSE),"")</f>
        <v/>
      </c>
      <c r="AB910" s="70"/>
      <c r="AS910" s="84" t="s">
        <v>20</v>
      </c>
    </row>
    <row r="911" spans="1:45" x14ac:dyDescent="0.3">
      <c r="A911" s="93">
        <f t="shared" si="128"/>
        <v>849</v>
      </c>
      <c r="B911" s="145">
        <f>'Input 2 - Inventory'!C856</f>
        <v>0</v>
      </c>
      <c r="C911" s="146">
        <f>'Input 1 - Schedule 1'!G858</f>
        <v>0</v>
      </c>
      <c r="D911" s="146" t="str">
        <f>IF(OR(LEFT(E911,5)= "Asset",LEFT(E911,5)="Other"),"N/A",'Input 1 - Schedule 1'!G858 &amp; " (Ins/Bank)")</f>
        <v>0 (Ins/Bank)</v>
      </c>
      <c r="E911" s="147">
        <f>'Input 2 - Inventory'!F856</f>
        <v>0</v>
      </c>
      <c r="F911" s="148" t="str">
        <f>'Input 2 - Inventory'!W856</f>
        <v/>
      </c>
      <c r="G911" s="148">
        <f>'Input 2 - Inventory'!R856</f>
        <v>0</v>
      </c>
      <c r="H911" s="148">
        <f>'Input 2 - Inventory'!AH856</f>
        <v>0</v>
      </c>
      <c r="I911" s="149">
        <f>'Input 2 - Inventory'!L856</f>
        <v>0</v>
      </c>
      <c r="J911" s="150">
        <f>'Input 2 - Inventory'!AB856</f>
        <v>0</v>
      </c>
      <c r="K911" s="147" t="str" cm="1">
        <f t="array" ref="K911">IFERROR(INDEX($C$9:$C$54,MATCH($E911,$A$9:$A$54,0),0),"N/A")</f>
        <v>N/A</v>
      </c>
      <c r="L911" s="151" t="str" cm="1">
        <f t="array" ref="L911">IFERROR(INDEX($D$9:$D$54,MATCH($E911,$A$9:$A$54,0),0),"N/A")</f>
        <v>N/A</v>
      </c>
      <c r="M911" s="152" t="str">
        <f t="shared" si="124"/>
        <v>N/A</v>
      </c>
      <c r="N911" s="153" t="str">
        <f t="shared" si="125"/>
        <v>N/A</v>
      </c>
      <c r="O911" s="147" t="str" cm="1">
        <f t="array" ref="O911">IFERROR(INDEX($E$9:$E$54,MATCH($E911,$A$9:$A$54,0),0),"N/A")</f>
        <v>N/A</v>
      </c>
      <c r="P911" s="151" t="str" cm="1">
        <f t="array" ref="P911">IFERROR(INDEX($F$9:$F$54,MATCH($E911,$A$9:$A$54,0),0),"N/A")</f>
        <v>N/A</v>
      </c>
      <c r="Q911" s="152" t="str">
        <f t="shared" si="126"/>
        <v>N/A</v>
      </c>
      <c r="R911" s="153" t="str">
        <f t="shared" si="127"/>
        <v>N/A</v>
      </c>
      <c r="S911" s="147" t="str" cm="1">
        <f t="array" ref="S911">IFERROR(INDEX($G$9:$G$54,MATCH($E911,$A$9:$A$54,0),0),"N/A")</f>
        <v>N/A</v>
      </c>
      <c r="T911" s="151" t="str" cm="1">
        <f t="array" ref="T911">IFERROR(INDEX($H$9:$H$54,MATCH($E911,$A$9:$A$54,0),0),"N/A")</f>
        <v>N/A</v>
      </c>
      <c r="U911" s="152" t="str">
        <f t="shared" si="120"/>
        <v>N/A</v>
      </c>
      <c r="V911" s="153" t="str">
        <f t="shared" si="121"/>
        <v>N/A</v>
      </c>
      <c r="W911" s="147" t="str" cm="1">
        <f t="array" ref="W911">IFERROR(INDEX($I$9:$I$54,MATCH($E911,$A$9:$A$54,0),0),"N/A")</f>
        <v>N/A</v>
      </c>
      <c r="X911" s="147" t="str" cm="1">
        <f t="array" ref="X911">IFERROR(INDEX($J$9:$J$54,MATCH($E911,$A$9:$A$54,0),0),"N/A")</f>
        <v>N/A</v>
      </c>
      <c r="Y911" s="152" t="str">
        <f t="shared" si="122"/>
        <v>N/A</v>
      </c>
      <c r="Z911" s="153" t="str">
        <f t="shared" si="123"/>
        <v>N/A</v>
      </c>
      <c r="AA911" s="70" t="str">
        <f>IFERROR(VLOOKUP('Input 1 - Schedule 1'!N858,'Input 1 - Schedule 1'!$I$7:$L$1009,4,FALSE),"")</f>
        <v/>
      </c>
      <c r="AB911" s="70"/>
      <c r="AS911" s="84" t="s">
        <v>20</v>
      </c>
    </row>
    <row r="912" spans="1:45" x14ac:dyDescent="0.3">
      <c r="A912" s="93">
        <f t="shared" si="128"/>
        <v>850</v>
      </c>
      <c r="B912" s="145">
        <f>'Input 2 - Inventory'!C857</f>
        <v>0</v>
      </c>
      <c r="C912" s="146">
        <f>'Input 1 - Schedule 1'!G859</f>
        <v>0</v>
      </c>
      <c r="D912" s="146" t="str">
        <f>IF(OR(LEFT(E912,5)= "Asset",LEFT(E912,5)="Other"),"N/A",'Input 1 - Schedule 1'!G859 &amp; " (Ins/Bank)")</f>
        <v>0 (Ins/Bank)</v>
      </c>
      <c r="E912" s="147">
        <f>'Input 2 - Inventory'!F857</f>
        <v>0</v>
      </c>
      <c r="F912" s="148" t="str">
        <f>'Input 2 - Inventory'!W857</f>
        <v/>
      </c>
      <c r="G912" s="148">
        <f>'Input 2 - Inventory'!R857</f>
        <v>0</v>
      </c>
      <c r="H912" s="148">
        <f>'Input 2 - Inventory'!AH857</f>
        <v>0</v>
      </c>
      <c r="I912" s="149">
        <f>'Input 2 - Inventory'!L857</f>
        <v>0</v>
      </c>
      <c r="J912" s="150">
        <f>'Input 2 - Inventory'!AB857</f>
        <v>0</v>
      </c>
      <c r="K912" s="147" t="str" cm="1">
        <f t="array" ref="K912">IFERROR(INDEX($C$9:$C$54,MATCH($E912,$A$9:$A$54,0),0),"N/A")</f>
        <v>N/A</v>
      </c>
      <c r="L912" s="151" t="str" cm="1">
        <f t="array" ref="L912">IFERROR(INDEX($D$9:$D$54,MATCH($E912,$A$9:$A$54,0),0),"N/A")</f>
        <v>N/A</v>
      </c>
      <c r="M912" s="152" t="str">
        <f t="shared" si="124"/>
        <v>N/A</v>
      </c>
      <c r="N912" s="153" t="str">
        <f t="shared" si="125"/>
        <v>N/A</v>
      </c>
      <c r="O912" s="147" t="str" cm="1">
        <f t="array" ref="O912">IFERROR(INDEX($E$9:$E$54,MATCH($E912,$A$9:$A$54,0),0),"N/A")</f>
        <v>N/A</v>
      </c>
      <c r="P912" s="151" t="str" cm="1">
        <f t="array" ref="P912">IFERROR(INDEX($F$9:$F$54,MATCH($E912,$A$9:$A$54,0),0),"N/A")</f>
        <v>N/A</v>
      </c>
      <c r="Q912" s="152" t="str">
        <f t="shared" si="126"/>
        <v>N/A</v>
      </c>
      <c r="R912" s="153" t="str">
        <f t="shared" si="127"/>
        <v>N/A</v>
      </c>
      <c r="S912" s="147" t="str" cm="1">
        <f t="array" ref="S912">IFERROR(INDEX($G$9:$G$54,MATCH($E912,$A$9:$A$54,0),0),"N/A")</f>
        <v>N/A</v>
      </c>
      <c r="T912" s="151" t="str" cm="1">
        <f t="array" ref="T912">IFERROR(INDEX($H$9:$H$54,MATCH($E912,$A$9:$A$54,0),0),"N/A")</f>
        <v>N/A</v>
      </c>
      <c r="U912" s="152" t="str">
        <f t="shared" si="120"/>
        <v>N/A</v>
      </c>
      <c r="V912" s="153" t="str">
        <f t="shared" si="121"/>
        <v>N/A</v>
      </c>
      <c r="W912" s="147" t="str" cm="1">
        <f t="array" ref="W912">IFERROR(INDEX($I$9:$I$54,MATCH($E912,$A$9:$A$54,0),0),"N/A")</f>
        <v>N/A</v>
      </c>
      <c r="X912" s="147" t="str" cm="1">
        <f t="array" ref="X912">IFERROR(INDEX($J$9:$J$54,MATCH($E912,$A$9:$A$54,0),0),"N/A")</f>
        <v>N/A</v>
      </c>
      <c r="Y912" s="152" t="str">
        <f t="shared" si="122"/>
        <v>N/A</v>
      </c>
      <c r="Z912" s="153" t="str">
        <f t="shared" si="123"/>
        <v>N/A</v>
      </c>
      <c r="AA912" s="70" t="str">
        <f>IFERROR(VLOOKUP('Input 1 - Schedule 1'!N859,'Input 1 - Schedule 1'!$I$7:$L$1009,4,FALSE),"")</f>
        <v/>
      </c>
      <c r="AB912" s="70"/>
      <c r="AS912" s="84" t="s">
        <v>20</v>
      </c>
    </row>
    <row r="913" spans="1:45" x14ac:dyDescent="0.3">
      <c r="A913" s="93">
        <f t="shared" si="128"/>
        <v>851</v>
      </c>
      <c r="B913" s="145">
        <f>'Input 2 - Inventory'!C858</f>
        <v>0</v>
      </c>
      <c r="C913" s="146">
        <f>'Input 1 - Schedule 1'!G860</f>
        <v>0</v>
      </c>
      <c r="D913" s="146" t="str">
        <f>IF(OR(LEFT(E913,5)= "Asset",LEFT(E913,5)="Other"),"N/A",'Input 1 - Schedule 1'!G860 &amp; " (Ins/Bank)")</f>
        <v>0 (Ins/Bank)</v>
      </c>
      <c r="E913" s="147">
        <f>'Input 2 - Inventory'!F858</f>
        <v>0</v>
      </c>
      <c r="F913" s="148" t="str">
        <f>'Input 2 - Inventory'!W858</f>
        <v/>
      </c>
      <c r="G913" s="148">
        <f>'Input 2 - Inventory'!R858</f>
        <v>0</v>
      </c>
      <c r="H913" s="148">
        <f>'Input 2 - Inventory'!AH858</f>
        <v>0</v>
      </c>
      <c r="I913" s="149">
        <f>'Input 2 - Inventory'!L858</f>
        <v>0</v>
      </c>
      <c r="J913" s="150">
        <f>'Input 2 - Inventory'!AB858</f>
        <v>0</v>
      </c>
      <c r="K913" s="147" t="str" cm="1">
        <f t="array" ref="K913">IFERROR(INDEX($C$9:$C$54,MATCH($E913,$A$9:$A$54,0),0),"N/A")</f>
        <v>N/A</v>
      </c>
      <c r="L913" s="151" t="str" cm="1">
        <f t="array" ref="L913">IFERROR(INDEX($D$9:$D$54,MATCH($E913,$A$9:$A$54,0),0),"N/A")</f>
        <v>N/A</v>
      </c>
      <c r="M913" s="152" t="str">
        <f t="shared" si="124"/>
        <v>N/A</v>
      </c>
      <c r="N913" s="153" t="str">
        <f t="shared" si="125"/>
        <v>N/A</v>
      </c>
      <c r="O913" s="147" t="str" cm="1">
        <f t="array" ref="O913">IFERROR(INDEX($E$9:$E$54,MATCH($E913,$A$9:$A$54,0),0),"N/A")</f>
        <v>N/A</v>
      </c>
      <c r="P913" s="151" t="str" cm="1">
        <f t="array" ref="P913">IFERROR(INDEX($F$9:$F$54,MATCH($E913,$A$9:$A$54,0),0),"N/A")</f>
        <v>N/A</v>
      </c>
      <c r="Q913" s="152" t="str">
        <f t="shared" si="126"/>
        <v>N/A</v>
      </c>
      <c r="R913" s="153" t="str">
        <f t="shared" si="127"/>
        <v>N/A</v>
      </c>
      <c r="S913" s="147" t="str" cm="1">
        <f t="array" ref="S913">IFERROR(INDEX($G$9:$G$54,MATCH($E913,$A$9:$A$54,0),0),"N/A")</f>
        <v>N/A</v>
      </c>
      <c r="T913" s="151" t="str" cm="1">
        <f t="array" ref="T913">IFERROR(INDEX($H$9:$H$54,MATCH($E913,$A$9:$A$54,0),0),"N/A")</f>
        <v>N/A</v>
      </c>
      <c r="U913" s="152" t="str">
        <f t="shared" si="120"/>
        <v>N/A</v>
      </c>
      <c r="V913" s="153" t="str">
        <f t="shared" si="121"/>
        <v>N/A</v>
      </c>
      <c r="W913" s="147" t="str" cm="1">
        <f t="array" ref="W913">IFERROR(INDEX($I$9:$I$54,MATCH($E913,$A$9:$A$54,0),0),"N/A")</f>
        <v>N/A</v>
      </c>
      <c r="X913" s="147" t="str" cm="1">
        <f t="array" ref="X913">IFERROR(INDEX($J$9:$J$54,MATCH($E913,$A$9:$A$54,0),0),"N/A")</f>
        <v>N/A</v>
      </c>
      <c r="Y913" s="152" t="str">
        <f t="shared" si="122"/>
        <v>N/A</v>
      </c>
      <c r="Z913" s="153" t="str">
        <f t="shared" si="123"/>
        <v>N/A</v>
      </c>
      <c r="AA913" s="70" t="str">
        <f>IFERROR(VLOOKUP('Input 1 - Schedule 1'!N860,'Input 1 - Schedule 1'!$I$7:$L$1009,4,FALSE),"")</f>
        <v/>
      </c>
      <c r="AB913" s="70"/>
      <c r="AS913" s="84" t="s">
        <v>20</v>
      </c>
    </row>
    <row r="914" spans="1:45" x14ac:dyDescent="0.3">
      <c r="A914" s="93">
        <f t="shared" si="128"/>
        <v>852</v>
      </c>
      <c r="B914" s="145">
        <f>'Input 2 - Inventory'!C859</f>
        <v>0</v>
      </c>
      <c r="C914" s="146">
        <f>'Input 1 - Schedule 1'!G861</f>
        <v>0</v>
      </c>
      <c r="D914" s="146" t="str">
        <f>IF(OR(LEFT(E914,5)= "Asset",LEFT(E914,5)="Other"),"N/A",'Input 1 - Schedule 1'!G861 &amp; " (Ins/Bank)")</f>
        <v>0 (Ins/Bank)</v>
      </c>
      <c r="E914" s="147">
        <f>'Input 2 - Inventory'!F859</f>
        <v>0</v>
      </c>
      <c r="F914" s="148" t="str">
        <f>'Input 2 - Inventory'!W859</f>
        <v/>
      </c>
      <c r="G914" s="148">
        <f>'Input 2 - Inventory'!R859</f>
        <v>0</v>
      </c>
      <c r="H914" s="148">
        <f>'Input 2 - Inventory'!AH859</f>
        <v>0</v>
      </c>
      <c r="I914" s="149">
        <f>'Input 2 - Inventory'!L859</f>
        <v>0</v>
      </c>
      <c r="J914" s="150">
        <f>'Input 2 - Inventory'!AB859</f>
        <v>0</v>
      </c>
      <c r="K914" s="147" t="str" cm="1">
        <f t="array" ref="K914">IFERROR(INDEX($C$9:$C$54,MATCH($E914,$A$9:$A$54,0),0),"N/A")</f>
        <v>N/A</v>
      </c>
      <c r="L914" s="151" t="str" cm="1">
        <f t="array" ref="L914">IFERROR(INDEX($D$9:$D$54,MATCH($E914,$A$9:$A$54,0),0),"N/A")</f>
        <v>N/A</v>
      </c>
      <c r="M914" s="152" t="str">
        <f t="shared" si="124"/>
        <v>N/A</v>
      </c>
      <c r="N914" s="153" t="str">
        <f t="shared" si="125"/>
        <v>N/A</v>
      </c>
      <c r="O914" s="147" t="str" cm="1">
        <f t="array" ref="O914">IFERROR(INDEX($E$9:$E$54,MATCH($E914,$A$9:$A$54,0),0),"N/A")</f>
        <v>N/A</v>
      </c>
      <c r="P914" s="151" t="str" cm="1">
        <f t="array" ref="P914">IFERROR(INDEX($F$9:$F$54,MATCH($E914,$A$9:$A$54,0),0),"N/A")</f>
        <v>N/A</v>
      </c>
      <c r="Q914" s="152" t="str">
        <f t="shared" si="126"/>
        <v>N/A</v>
      </c>
      <c r="R914" s="153" t="str">
        <f t="shared" si="127"/>
        <v>N/A</v>
      </c>
      <c r="S914" s="147" t="str" cm="1">
        <f t="array" ref="S914">IFERROR(INDEX($G$9:$G$54,MATCH($E914,$A$9:$A$54,0),0),"N/A")</f>
        <v>N/A</v>
      </c>
      <c r="T914" s="151" t="str" cm="1">
        <f t="array" ref="T914">IFERROR(INDEX($H$9:$H$54,MATCH($E914,$A$9:$A$54,0),0),"N/A")</f>
        <v>N/A</v>
      </c>
      <c r="U914" s="152" t="str">
        <f t="shared" si="120"/>
        <v>N/A</v>
      </c>
      <c r="V914" s="153" t="str">
        <f t="shared" si="121"/>
        <v>N/A</v>
      </c>
      <c r="W914" s="147" t="str" cm="1">
        <f t="array" ref="W914">IFERROR(INDEX($I$9:$I$54,MATCH($E914,$A$9:$A$54,0),0),"N/A")</f>
        <v>N/A</v>
      </c>
      <c r="X914" s="147" t="str" cm="1">
        <f t="array" ref="X914">IFERROR(INDEX($J$9:$J$54,MATCH($E914,$A$9:$A$54,0),0),"N/A")</f>
        <v>N/A</v>
      </c>
      <c r="Y914" s="152" t="str">
        <f t="shared" si="122"/>
        <v>N/A</v>
      </c>
      <c r="Z914" s="153" t="str">
        <f t="shared" si="123"/>
        <v>N/A</v>
      </c>
      <c r="AA914" s="70" t="str">
        <f>IFERROR(VLOOKUP('Input 1 - Schedule 1'!N861,'Input 1 - Schedule 1'!$I$7:$L$1009,4,FALSE),"")</f>
        <v/>
      </c>
      <c r="AB914" s="70"/>
      <c r="AS914" s="84" t="s">
        <v>20</v>
      </c>
    </row>
    <row r="915" spans="1:45" x14ac:dyDescent="0.3">
      <c r="A915" s="93">
        <f t="shared" si="128"/>
        <v>853</v>
      </c>
      <c r="B915" s="145">
        <f>'Input 2 - Inventory'!C860</f>
        <v>0</v>
      </c>
      <c r="C915" s="146">
        <f>'Input 1 - Schedule 1'!G862</f>
        <v>0</v>
      </c>
      <c r="D915" s="146" t="str">
        <f>IF(OR(LEFT(E915,5)= "Asset",LEFT(E915,5)="Other"),"N/A",'Input 1 - Schedule 1'!G862 &amp; " (Ins/Bank)")</f>
        <v>0 (Ins/Bank)</v>
      </c>
      <c r="E915" s="147">
        <f>'Input 2 - Inventory'!F860</f>
        <v>0</v>
      </c>
      <c r="F915" s="148" t="str">
        <f>'Input 2 - Inventory'!W860</f>
        <v/>
      </c>
      <c r="G915" s="148">
        <f>'Input 2 - Inventory'!R860</f>
        <v>0</v>
      </c>
      <c r="H915" s="148">
        <f>'Input 2 - Inventory'!AH860</f>
        <v>0</v>
      </c>
      <c r="I915" s="149">
        <f>'Input 2 - Inventory'!L860</f>
        <v>0</v>
      </c>
      <c r="J915" s="150">
        <f>'Input 2 - Inventory'!AB860</f>
        <v>0</v>
      </c>
      <c r="K915" s="147" t="str" cm="1">
        <f t="array" ref="K915">IFERROR(INDEX($C$9:$C$54,MATCH($E915,$A$9:$A$54,0),0),"N/A")</f>
        <v>N/A</v>
      </c>
      <c r="L915" s="151" t="str" cm="1">
        <f t="array" ref="L915">IFERROR(INDEX($D$9:$D$54,MATCH($E915,$A$9:$A$54,0),0),"N/A")</f>
        <v>N/A</v>
      </c>
      <c r="M915" s="152" t="str">
        <f t="shared" si="124"/>
        <v>N/A</v>
      </c>
      <c r="N915" s="153" t="str">
        <f t="shared" si="125"/>
        <v>N/A</v>
      </c>
      <c r="O915" s="147" t="str" cm="1">
        <f t="array" ref="O915">IFERROR(INDEX($E$9:$E$54,MATCH($E915,$A$9:$A$54,0),0),"N/A")</f>
        <v>N/A</v>
      </c>
      <c r="P915" s="151" t="str" cm="1">
        <f t="array" ref="P915">IFERROR(INDEX($F$9:$F$54,MATCH($E915,$A$9:$A$54,0),0),"N/A")</f>
        <v>N/A</v>
      </c>
      <c r="Q915" s="152" t="str">
        <f t="shared" si="126"/>
        <v>N/A</v>
      </c>
      <c r="R915" s="153" t="str">
        <f t="shared" si="127"/>
        <v>N/A</v>
      </c>
      <c r="S915" s="147" t="str" cm="1">
        <f t="array" ref="S915">IFERROR(INDEX($G$9:$G$54,MATCH($E915,$A$9:$A$54,0),0),"N/A")</f>
        <v>N/A</v>
      </c>
      <c r="T915" s="151" t="str" cm="1">
        <f t="array" ref="T915">IFERROR(INDEX($H$9:$H$54,MATCH($E915,$A$9:$A$54,0),0),"N/A")</f>
        <v>N/A</v>
      </c>
      <c r="U915" s="152" t="str">
        <f t="shared" si="120"/>
        <v>N/A</v>
      </c>
      <c r="V915" s="153" t="str">
        <f t="shared" si="121"/>
        <v>N/A</v>
      </c>
      <c r="W915" s="147" t="str" cm="1">
        <f t="array" ref="W915">IFERROR(INDEX($I$9:$I$54,MATCH($E915,$A$9:$A$54,0),0),"N/A")</f>
        <v>N/A</v>
      </c>
      <c r="X915" s="147" t="str" cm="1">
        <f t="array" ref="X915">IFERROR(INDEX($J$9:$J$54,MATCH($E915,$A$9:$A$54,0),0),"N/A")</f>
        <v>N/A</v>
      </c>
      <c r="Y915" s="152" t="str">
        <f t="shared" si="122"/>
        <v>N/A</v>
      </c>
      <c r="Z915" s="153" t="str">
        <f t="shared" si="123"/>
        <v>N/A</v>
      </c>
      <c r="AA915" s="70" t="str">
        <f>IFERROR(VLOOKUP('Input 1 - Schedule 1'!N862,'Input 1 - Schedule 1'!$I$7:$L$1009,4,FALSE),"")</f>
        <v/>
      </c>
      <c r="AB915" s="70"/>
      <c r="AS915" s="84" t="s">
        <v>20</v>
      </c>
    </row>
    <row r="916" spans="1:45" x14ac:dyDescent="0.3">
      <c r="A916" s="93">
        <f t="shared" si="128"/>
        <v>854</v>
      </c>
      <c r="B916" s="145">
        <f>'Input 2 - Inventory'!C861</f>
        <v>0</v>
      </c>
      <c r="C916" s="146">
        <f>'Input 1 - Schedule 1'!G863</f>
        <v>0</v>
      </c>
      <c r="D916" s="146" t="str">
        <f>IF(OR(LEFT(E916,5)= "Asset",LEFT(E916,5)="Other"),"N/A",'Input 1 - Schedule 1'!G863 &amp; " (Ins/Bank)")</f>
        <v>0 (Ins/Bank)</v>
      </c>
      <c r="E916" s="147">
        <f>'Input 2 - Inventory'!F861</f>
        <v>0</v>
      </c>
      <c r="F916" s="148" t="str">
        <f>'Input 2 - Inventory'!W861</f>
        <v/>
      </c>
      <c r="G916" s="148">
        <f>'Input 2 - Inventory'!R861</f>
        <v>0</v>
      </c>
      <c r="H916" s="148">
        <f>'Input 2 - Inventory'!AH861</f>
        <v>0</v>
      </c>
      <c r="I916" s="149">
        <f>'Input 2 - Inventory'!L861</f>
        <v>0</v>
      </c>
      <c r="J916" s="150">
        <f>'Input 2 - Inventory'!AB861</f>
        <v>0</v>
      </c>
      <c r="K916" s="147" t="str" cm="1">
        <f t="array" ref="K916">IFERROR(INDEX($C$9:$C$54,MATCH($E916,$A$9:$A$54,0),0),"N/A")</f>
        <v>N/A</v>
      </c>
      <c r="L916" s="151" t="str" cm="1">
        <f t="array" ref="L916">IFERROR(INDEX($D$9:$D$54,MATCH($E916,$A$9:$A$54,0),0),"N/A")</f>
        <v>N/A</v>
      </c>
      <c r="M916" s="152" t="str">
        <f t="shared" si="124"/>
        <v>N/A</v>
      </c>
      <c r="N916" s="153" t="str">
        <f t="shared" si="125"/>
        <v>N/A</v>
      </c>
      <c r="O916" s="147" t="str" cm="1">
        <f t="array" ref="O916">IFERROR(INDEX($E$9:$E$54,MATCH($E916,$A$9:$A$54,0),0),"N/A")</f>
        <v>N/A</v>
      </c>
      <c r="P916" s="151" t="str" cm="1">
        <f t="array" ref="P916">IFERROR(INDEX($F$9:$F$54,MATCH($E916,$A$9:$A$54,0),0),"N/A")</f>
        <v>N/A</v>
      </c>
      <c r="Q916" s="152" t="str">
        <f t="shared" si="126"/>
        <v>N/A</v>
      </c>
      <c r="R916" s="153" t="str">
        <f t="shared" si="127"/>
        <v>N/A</v>
      </c>
      <c r="S916" s="147" t="str" cm="1">
        <f t="array" ref="S916">IFERROR(INDEX($G$9:$G$54,MATCH($E916,$A$9:$A$54,0),0),"N/A")</f>
        <v>N/A</v>
      </c>
      <c r="T916" s="151" t="str" cm="1">
        <f t="array" ref="T916">IFERROR(INDEX($H$9:$H$54,MATCH($E916,$A$9:$A$54,0),0),"N/A")</f>
        <v>N/A</v>
      </c>
      <c r="U916" s="152" t="str">
        <f t="shared" si="120"/>
        <v>N/A</v>
      </c>
      <c r="V916" s="153" t="str">
        <f t="shared" si="121"/>
        <v>N/A</v>
      </c>
      <c r="W916" s="147" t="str" cm="1">
        <f t="array" ref="W916">IFERROR(INDEX($I$9:$I$54,MATCH($E916,$A$9:$A$54,0),0),"N/A")</f>
        <v>N/A</v>
      </c>
      <c r="X916" s="147" t="str" cm="1">
        <f t="array" ref="X916">IFERROR(INDEX($J$9:$J$54,MATCH($E916,$A$9:$A$54,0),0),"N/A")</f>
        <v>N/A</v>
      </c>
      <c r="Y916" s="152" t="str">
        <f t="shared" si="122"/>
        <v>N/A</v>
      </c>
      <c r="Z916" s="153" t="str">
        <f t="shared" si="123"/>
        <v>N/A</v>
      </c>
      <c r="AA916" s="70" t="str">
        <f>IFERROR(VLOOKUP('Input 1 - Schedule 1'!N863,'Input 1 - Schedule 1'!$I$7:$L$1009,4,FALSE),"")</f>
        <v/>
      </c>
      <c r="AB916" s="70"/>
      <c r="AS916" s="84" t="s">
        <v>20</v>
      </c>
    </row>
    <row r="917" spans="1:45" x14ac:dyDescent="0.3">
      <c r="A917" s="93">
        <f t="shared" si="128"/>
        <v>855</v>
      </c>
      <c r="B917" s="145">
        <f>'Input 2 - Inventory'!C862</f>
        <v>0</v>
      </c>
      <c r="C917" s="146">
        <f>'Input 1 - Schedule 1'!G864</f>
        <v>0</v>
      </c>
      <c r="D917" s="146" t="str">
        <f>IF(OR(LEFT(E917,5)= "Asset",LEFT(E917,5)="Other"),"N/A",'Input 1 - Schedule 1'!G864 &amp; " (Ins/Bank)")</f>
        <v>0 (Ins/Bank)</v>
      </c>
      <c r="E917" s="147">
        <f>'Input 2 - Inventory'!F862</f>
        <v>0</v>
      </c>
      <c r="F917" s="148" t="str">
        <f>'Input 2 - Inventory'!W862</f>
        <v/>
      </c>
      <c r="G917" s="148">
        <f>'Input 2 - Inventory'!R862</f>
        <v>0</v>
      </c>
      <c r="H917" s="148">
        <f>'Input 2 - Inventory'!AH862</f>
        <v>0</v>
      </c>
      <c r="I917" s="149">
        <f>'Input 2 - Inventory'!L862</f>
        <v>0</v>
      </c>
      <c r="J917" s="150">
        <f>'Input 2 - Inventory'!AB862</f>
        <v>0</v>
      </c>
      <c r="K917" s="147" t="str" cm="1">
        <f t="array" ref="K917">IFERROR(INDEX($C$9:$C$54,MATCH($E917,$A$9:$A$54,0),0),"N/A")</f>
        <v>N/A</v>
      </c>
      <c r="L917" s="151" t="str" cm="1">
        <f t="array" ref="L917">IFERROR(INDEX($D$9:$D$54,MATCH($E917,$A$9:$A$54,0),0),"N/A")</f>
        <v>N/A</v>
      </c>
      <c r="M917" s="152" t="str">
        <f t="shared" si="124"/>
        <v>N/A</v>
      </c>
      <c r="N917" s="153" t="str">
        <f t="shared" si="125"/>
        <v>N/A</v>
      </c>
      <c r="O917" s="147" t="str" cm="1">
        <f t="array" ref="O917">IFERROR(INDEX($E$9:$E$54,MATCH($E917,$A$9:$A$54,0),0),"N/A")</f>
        <v>N/A</v>
      </c>
      <c r="P917" s="151" t="str" cm="1">
        <f t="array" ref="P917">IFERROR(INDEX($F$9:$F$54,MATCH($E917,$A$9:$A$54,0),0),"N/A")</f>
        <v>N/A</v>
      </c>
      <c r="Q917" s="152" t="str">
        <f t="shared" si="126"/>
        <v>N/A</v>
      </c>
      <c r="R917" s="153" t="str">
        <f t="shared" si="127"/>
        <v>N/A</v>
      </c>
      <c r="S917" s="147" t="str" cm="1">
        <f t="array" ref="S917">IFERROR(INDEX($G$9:$G$54,MATCH($E917,$A$9:$A$54,0),0),"N/A")</f>
        <v>N/A</v>
      </c>
      <c r="T917" s="151" t="str" cm="1">
        <f t="array" ref="T917">IFERROR(INDEX($H$9:$H$54,MATCH($E917,$A$9:$A$54,0),0),"N/A")</f>
        <v>N/A</v>
      </c>
      <c r="U917" s="152" t="str">
        <f t="shared" si="120"/>
        <v>N/A</v>
      </c>
      <c r="V917" s="153" t="str">
        <f t="shared" si="121"/>
        <v>N/A</v>
      </c>
      <c r="W917" s="147" t="str" cm="1">
        <f t="array" ref="W917">IFERROR(INDEX($I$9:$I$54,MATCH($E917,$A$9:$A$54,0),0),"N/A")</f>
        <v>N/A</v>
      </c>
      <c r="X917" s="147" t="str" cm="1">
        <f t="array" ref="X917">IFERROR(INDEX($J$9:$J$54,MATCH($E917,$A$9:$A$54,0),0),"N/A")</f>
        <v>N/A</v>
      </c>
      <c r="Y917" s="152" t="str">
        <f t="shared" si="122"/>
        <v>N/A</v>
      </c>
      <c r="Z917" s="153" t="str">
        <f t="shared" si="123"/>
        <v>N/A</v>
      </c>
      <c r="AA917" s="70" t="str">
        <f>IFERROR(VLOOKUP('Input 1 - Schedule 1'!N864,'Input 1 - Schedule 1'!$I$7:$L$1009,4,FALSE),"")</f>
        <v/>
      </c>
      <c r="AB917" s="70"/>
      <c r="AS917" s="84" t="s">
        <v>20</v>
      </c>
    </row>
    <row r="918" spans="1:45" x14ac:dyDescent="0.3">
      <c r="A918" s="93">
        <f t="shared" si="128"/>
        <v>856</v>
      </c>
      <c r="B918" s="145">
        <f>'Input 2 - Inventory'!C863</f>
        <v>0</v>
      </c>
      <c r="C918" s="146">
        <f>'Input 1 - Schedule 1'!G865</f>
        <v>0</v>
      </c>
      <c r="D918" s="146" t="str">
        <f>IF(OR(LEFT(E918,5)= "Asset",LEFT(E918,5)="Other"),"N/A",'Input 1 - Schedule 1'!G865 &amp; " (Ins/Bank)")</f>
        <v>0 (Ins/Bank)</v>
      </c>
      <c r="E918" s="147">
        <f>'Input 2 - Inventory'!F863</f>
        <v>0</v>
      </c>
      <c r="F918" s="148" t="str">
        <f>'Input 2 - Inventory'!W863</f>
        <v/>
      </c>
      <c r="G918" s="148">
        <f>'Input 2 - Inventory'!R863</f>
        <v>0</v>
      </c>
      <c r="H918" s="148">
        <f>'Input 2 - Inventory'!AH863</f>
        <v>0</v>
      </c>
      <c r="I918" s="149">
        <f>'Input 2 - Inventory'!L863</f>
        <v>0</v>
      </c>
      <c r="J918" s="150">
        <f>'Input 2 - Inventory'!AB863</f>
        <v>0</v>
      </c>
      <c r="K918" s="147" t="str" cm="1">
        <f t="array" ref="K918">IFERROR(INDEX($C$9:$C$54,MATCH($E918,$A$9:$A$54,0),0),"N/A")</f>
        <v>N/A</v>
      </c>
      <c r="L918" s="151" t="str" cm="1">
        <f t="array" ref="L918">IFERROR(INDEX($D$9:$D$54,MATCH($E918,$A$9:$A$54,0),0),"N/A")</f>
        <v>N/A</v>
      </c>
      <c r="M918" s="152" t="str">
        <f t="shared" si="124"/>
        <v>N/A</v>
      </c>
      <c r="N918" s="153" t="str">
        <f t="shared" si="125"/>
        <v>N/A</v>
      </c>
      <c r="O918" s="147" t="str" cm="1">
        <f t="array" ref="O918">IFERROR(INDEX($E$9:$E$54,MATCH($E918,$A$9:$A$54,0),0),"N/A")</f>
        <v>N/A</v>
      </c>
      <c r="P918" s="151" t="str" cm="1">
        <f t="array" ref="P918">IFERROR(INDEX($F$9:$F$54,MATCH($E918,$A$9:$A$54,0),0),"N/A")</f>
        <v>N/A</v>
      </c>
      <c r="Q918" s="152" t="str">
        <f t="shared" si="126"/>
        <v>N/A</v>
      </c>
      <c r="R918" s="153" t="str">
        <f t="shared" si="127"/>
        <v>N/A</v>
      </c>
      <c r="S918" s="147" t="str" cm="1">
        <f t="array" ref="S918">IFERROR(INDEX($G$9:$G$54,MATCH($E918,$A$9:$A$54,0),0),"N/A")</f>
        <v>N/A</v>
      </c>
      <c r="T918" s="151" t="str" cm="1">
        <f t="array" ref="T918">IFERROR(INDEX($H$9:$H$54,MATCH($E918,$A$9:$A$54,0),0),"N/A")</f>
        <v>N/A</v>
      </c>
      <c r="U918" s="152" t="str">
        <f t="shared" si="120"/>
        <v>N/A</v>
      </c>
      <c r="V918" s="153" t="str">
        <f t="shared" si="121"/>
        <v>N/A</v>
      </c>
      <c r="W918" s="147" t="str" cm="1">
        <f t="array" ref="W918">IFERROR(INDEX($I$9:$I$54,MATCH($E918,$A$9:$A$54,0),0),"N/A")</f>
        <v>N/A</v>
      </c>
      <c r="X918" s="147" t="str" cm="1">
        <f t="array" ref="X918">IFERROR(INDEX($J$9:$J$54,MATCH($E918,$A$9:$A$54,0),0),"N/A")</f>
        <v>N/A</v>
      </c>
      <c r="Y918" s="152" t="str">
        <f t="shared" si="122"/>
        <v>N/A</v>
      </c>
      <c r="Z918" s="153" t="str">
        <f t="shared" si="123"/>
        <v>N/A</v>
      </c>
      <c r="AA918" s="70" t="str">
        <f>IFERROR(VLOOKUP('Input 1 - Schedule 1'!N865,'Input 1 - Schedule 1'!$I$7:$L$1009,4,FALSE),"")</f>
        <v/>
      </c>
      <c r="AB918" s="70"/>
      <c r="AS918" s="84" t="s">
        <v>20</v>
      </c>
    </row>
    <row r="919" spans="1:45" x14ac:dyDescent="0.3">
      <c r="A919" s="93">
        <f t="shared" si="128"/>
        <v>857</v>
      </c>
      <c r="B919" s="145">
        <f>'Input 2 - Inventory'!C864</f>
        <v>0</v>
      </c>
      <c r="C919" s="146">
        <f>'Input 1 - Schedule 1'!G866</f>
        <v>0</v>
      </c>
      <c r="D919" s="146" t="str">
        <f>IF(OR(LEFT(E919,5)= "Asset",LEFT(E919,5)="Other"),"N/A",'Input 1 - Schedule 1'!G866 &amp; " (Ins/Bank)")</f>
        <v>0 (Ins/Bank)</v>
      </c>
      <c r="E919" s="147">
        <f>'Input 2 - Inventory'!F864</f>
        <v>0</v>
      </c>
      <c r="F919" s="148" t="str">
        <f>'Input 2 - Inventory'!W864</f>
        <v/>
      </c>
      <c r="G919" s="148">
        <f>'Input 2 - Inventory'!R864</f>
        <v>0</v>
      </c>
      <c r="H919" s="148">
        <f>'Input 2 - Inventory'!AH864</f>
        <v>0</v>
      </c>
      <c r="I919" s="149">
        <f>'Input 2 - Inventory'!L864</f>
        <v>0</v>
      </c>
      <c r="J919" s="150">
        <f>'Input 2 - Inventory'!AB864</f>
        <v>0</v>
      </c>
      <c r="K919" s="147" t="str" cm="1">
        <f t="array" ref="K919">IFERROR(INDEX($C$9:$C$54,MATCH($E919,$A$9:$A$54,0),0),"N/A")</f>
        <v>N/A</v>
      </c>
      <c r="L919" s="151" t="str" cm="1">
        <f t="array" ref="L919">IFERROR(INDEX($D$9:$D$54,MATCH($E919,$A$9:$A$54,0),0),"N/A")</f>
        <v>N/A</v>
      </c>
      <c r="M919" s="152" t="str">
        <f t="shared" si="124"/>
        <v>N/A</v>
      </c>
      <c r="N919" s="153" t="str">
        <f t="shared" si="125"/>
        <v>N/A</v>
      </c>
      <c r="O919" s="147" t="str" cm="1">
        <f t="array" ref="O919">IFERROR(INDEX($E$9:$E$54,MATCH($E919,$A$9:$A$54,0),0),"N/A")</f>
        <v>N/A</v>
      </c>
      <c r="P919" s="151" t="str" cm="1">
        <f t="array" ref="P919">IFERROR(INDEX($F$9:$F$54,MATCH($E919,$A$9:$A$54,0),0),"N/A")</f>
        <v>N/A</v>
      </c>
      <c r="Q919" s="152" t="str">
        <f t="shared" si="126"/>
        <v>N/A</v>
      </c>
      <c r="R919" s="153" t="str">
        <f t="shared" si="127"/>
        <v>N/A</v>
      </c>
      <c r="S919" s="147" t="str" cm="1">
        <f t="array" ref="S919">IFERROR(INDEX($G$9:$G$54,MATCH($E919,$A$9:$A$54,0),0),"N/A")</f>
        <v>N/A</v>
      </c>
      <c r="T919" s="151" t="str" cm="1">
        <f t="array" ref="T919">IFERROR(INDEX($H$9:$H$54,MATCH($E919,$A$9:$A$54,0),0),"N/A")</f>
        <v>N/A</v>
      </c>
      <c r="U919" s="152" t="str">
        <f t="shared" si="120"/>
        <v>N/A</v>
      </c>
      <c r="V919" s="153" t="str">
        <f t="shared" si="121"/>
        <v>N/A</v>
      </c>
      <c r="W919" s="147" t="str" cm="1">
        <f t="array" ref="W919">IFERROR(INDEX($I$9:$I$54,MATCH($E919,$A$9:$A$54,0),0),"N/A")</f>
        <v>N/A</v>
      </c>
      <c r="X919" s="147" t="str" cm="1">
        <f t="array" ref="X919">IFERROR(INDEX($J$9:$J$54,MATCH($E919,$A$9:$A$54,0),0),"N/A")</f>
        <v>N/A</v>
      </c>
      <c r="Y919" s="152" t="str">
        <f t="shared" si="122"/>
        <v>N/A</v>
      </c>
      <c r="Z919" s="153" t="str">
        <f t="shared" si="123"/>
        <v>N/A</v>
      </c>
      <c r="AA919" s="70" t="str">
        <f>IFERROR(VLOOKUP('Input 1 - Schedule 1'!N866,'Input 1 - Schedule 1'!$I$7:$L$1009,4,FALSE),"")</f>
        <v/>
      </c>
      <c r="AB919" s="70"/>
      <c r="AS919" s="84" t="s">
        <v>20</v>
      </c>
    </row>
    <row r="920" spans="1:45" x14ac:dyDescent="0.3">
      <c r="A920" s="93">
        <f t="shared" si="128"/>
        <v>858</v>
      </c>
      <c r="B920" s="145">
        <f>'Input 2 - Inventory'!C865</f>
        <v>0</v>
      </c>
      <c r="C920" s="146">
        <f>'Input 1 - Schedule 1'!G867</f>
        <v>0</v>
      </c>
      <c r="D920" s="146" t="str">
        <f>IF(OR(LEFT(E920,5)= "Asset",LEFT(E920,5)="Other"),"N/A",'Input 1 - Schedule 1'!G867 &amp; " (Ins/Bank)")</f>
        <v>0 (Ins/Bank)</v>
      </c>
      <c r="E920" s="147">
        <f>'Input 2 - Inventory'!F865</f>
        <v>0</v>
      </c>
      <c r="F920" s="148" t="str">
        <f>'Input 2 - Inventory'!W865</f>
        <v/>
      </c>
      <c r="G920" s="148">
        <f>'Input 2 - Inventory'!R865</f>
        <v>0</v>
      </c>
      <c r="H920" s="148">
        <f>'Input 2 - Inventory'!AH865</f>
        <v>0</v>
      </c>
      <c r="I920" s="149">
        <f>'Input 2 - Inventory'!L865</f>
        <v>0</v>
      </c>
      <c r="J920" s="150">
        <f>'Input 2 - Inventory'!AB865</f>
        <v>0</v>
      </c>
      <c r="K920" s="147" t="str" cm="1">
        <f t="array" ref="K920">IFERROR(INDEX($C$9:$C$54,MATCH($E920,$A$9:$A$54,0),0),"N/A")</f>
        <v>N/A</v>
      </c>
      <c r="L920" s="151" t="str" cm="1">
        <f t="array" ref="L920">IFERROR(INDEX($D$9:$D$54,MATCH($E920,$A$9:$A$54,0),0),"N/A")</f>
        <v>N/A</v>
      </c>
      <c r="M920" s="152" t="str">
        <f t="shared" si="124"/>
        <v>N/A</v>
      </c>
      <c r="N920" s="153" t="str">
        <f t="shared" si="125"/>
        <v>N/A</v>
      </c>
      <c r="O920" s="147" t="str" cm="1">
        <f t="array" ref="O920">IFERROR(INDEX($E$9:$E$54,MATCH($E920,$A$9:$A$54,0),0),"N/A")</f>
        <v>N/A</v>
      </c>
      <c r="P920" s="151" t="str" cm="1">
        <f t="array" ref="P920">IFERROR(INDEX($F$9:$F$54,MATCH($E920,$A$9:$A$54,0),0),"N/A")</f>
        <v>N/A</v>
      </c>
      <c r="Q920" s="152" t="str">
        <f t="shared" si="126"/>
        <v>N/A</v>
      </c>
      <c r="R920" s="153" t="str">
        <f t="shared" si="127"/>
        <v>N/A</v>
      </c>
      <c r="S920" s="147" t="str" cm="1">
        <f t="array" ref="S920">IFERROR(INDEX($G$9:$G$54,MATCH($E920,$A$9:$A$54,0),0),"N/A")</f>
        <v>N/A</v>
      </c>
      <c r="T920" s="151" t="str" cm="1">
        <f t="array" ref="T920">IFERROR(INDEX($H$9:$H$54,MATCH($E920,$A$9:$A$54,0),0),"N/A")</f>
        <v>N/A</v>
      </c>
      <c r="U920" s="152" t="str">
        <f t="shared" si="120"/>
        <v>N/A</v>
      </c>
      <c r="V920" s="153" t="str">
        <f t="shared" si="121"/>
        <v>N/A</v>
      </c>
      <c r="W920" s="147" t="str" cm="1">
        <f t="array" ref="W920">IFERROR(INDEX($I$9:$I$54,MATCH($E920,$A$9:$A$54,0),0),"N/A")</f>
        <v>N/A</v>
      </c>
      <c r="X920" s="147" t="str" cm="1">
        <f t="array" ref="X920">IFERROR(INDEX($J$9:$J$54,MATCH($E920,$A$9:$A$54,0),0),"N/A")</f>
        <v>N/A</v>
      </c>
      <c r="Y920" s="152" t="str">
        <f t="shared" si="122"/>
        <v>N/A</v>
      </c>
      <c r="Z920" s="153" t="str">
        <f t="shared" si="123"/>
        <v>N/A</v>
      </c>
      <c r="AA920" s="70" t="str">
        <f>IFERROR(VLOOKUP('Input 1 - Schedule 1'!N867,'Input 1 - Schedule 1'!$I$7:$L$1009,4,FALSE),"")</f>
        <v/>
      </c>
      <c r="AB920" s="70"/>
      <c r="AS920" s="84" t="s">
        <v>20</v>
      </c>
    </row>
    <row r="921" spans="1:45" x14ac:dyDescent="0.3">
      <c r="A921" s="93">
        <f t="shared" si="128"/>
        <v>859</v>
      </c>
      <c r="B921" s="145">
        <f>'Input 2 - Inventory'!C866</f>
        <v>0</v>
      </c>
      <c r="C921" s="146">
        <f>'Input 1 - Schedule 1'!G868</f>
        <v>0</v>
      </c>
      <c r="D921" s="146" t="str">
        <f>IF(OR(LEFT(E921,5)= "Asset",LEFT(E921,5)="Other"),"N/A",'Input 1 - Schedule 1'!G868 &amp; " (Ins/Bank)")</f>
        <v>0 (Ins/Bank)</v>
      </c>
      <c r="E921" s="147">
        <f>'Input 2 - Inventory'!F866</f>
        <v>0</v>
      </c>
      <c r="F921" s="148" t="str">
        <f>'Input 2 - Inventory'!W866</f>
        <v/>
      </c>
      <c r="G921" s="148">
        <f>'Input 2 - Inventory'!R866</f>
        <v>0</v>
      </c>
      <c r="H921" s="148">
        <f>'Input 2 - Inventory'!AH866</f>
        <v>0</v>
      </c>
      <c r="I921" s="149">
        <f>'Input 2 - Inventory'!L866</f>
        <v>0</v>
      </c>
      <c r="J921" s="150">
        <f>'Input 2 - Inventory'!AB866</f>
        <v>0</v>
      </c>
      <c r="K921" s="147" t="str" cm="1">
        <f t="array" ref="K921">IFERROR(INDEX($C$9:$C$54,MATCH($E921,$A$9:$A$54,0),0),"N/A")</f>
        <v>N/A</v>
      </c>
      <c r="L921" s="151" t="str" cm="1">
        <f t="array" ref="L921">IFERROR(INDEX($D$9:$D$54,MATCH($E921,$A$9:$A$54,0),0),"N/A")</f>
        <v>N/A</v>
      </c>
      <c r="M921" s="152" t="str">
        <f t="shared" si="124"/>
        <v>N/A</v>
      </c>
      <c r="N921" s="153" t="str">
        <f t="shared" si="125"/>
        <v>N/A</v>
      </c>
      <c r="O921" s="147" t="str" cm="1">
        <f t="array" ref="O921">IFERROR(INDEX($E$9:$E$54,MATCH($E921,$A$9:$A$54,0),0),"N/A")</f>
        <v>N/A</v>
      </c>
      <c r="P921" s="151" t="str" cm="1">
        <f t="array" ref="P921">IFERROR(INDEX($F$9:$F$54,MATCH($E921,$A$9:$A$54,0),0),"N/A")</f>
        <v>N/A</v>
      </c>
      <c r="Q921" s="152" t="str">
        <f t="shared" si="126"/>
        <v>N/A</v>
      </c>
      <c r="R921" s="153" t="str">
        <f t="shared" si="127"/>
        <v>N/A</v>
      </c>
      <c r="S921" s="147" t="str" cm="1">
        <f t="array" ref="S921">IFERROR(INDEX($G$9:$G$54,MATCH($E921,$A$9:$A$54,0),0),"N/A")</f>
        <v>N/A</v>
      </c>
      <c r="T921" s="151" t="str" cm="1">
        <f t="array" ref="T921">IFERROR(INDEX($H$9:$H$54,MATCH($E921,$A$9:$A$54,0),0),"N/A")</f>
        <v>N/A</v>
      </c>
      <c r="U921" s="152" t="str">
        <f t="shared" si="120"/>
        <v>N/A</v>
      </c>
      <c r="V921" s="153" t="str">
        <f t="shared" si="121"/>
        <v>N/A</v>
      </c>
      <c r="W921" s="147" t="str" cm="1">
        <f t="array" ref="W921">IFERROR(INDEX($I$9:$I$54,MATCH($E921,$A$9:$A$54,0),0),"N/A")</f>
        <v>N/A</v>
      </c>
      <c r="X921" s="147" t="str" cm="1">
        <f t="array" ref="X921">IFERROR(INDEX($J$9:$J$54,MATCH($E921,$A$9:$A$54,0),0),"N/A")</f>
        <v>N/A</v>
      </c>
      <c r="Y921" s="152" t="str">
        <f t="shared" si="122"/>
        <v>N/A</v>
      </c>
      <c r="Z921" s="153" t="str">
        <f t="shared" si="123"/>
        <v>N/A</v>
      </c>
      <c r="AA921" s="70" t="str">
        <f>IFERROR(VLOOKUP('Input 1 - Schedule 1'!N868,'Input 1 - Schedule 1'!$I$7:$L$1009,4,FALSE),"")</f>
        <v/>
      </c>
      <c r="AB921" s="70"/>
      <c r="AS921" s="84" t="s">
        <v>20</v>
      </c>
    </row>
    <row r="922" spans="1:45" x14ac:dyDescent="0.3">
      <c r="A922" s="93">
        <f t="shared" si="128"/>
        <v>860</v>
      </c>
      <c r="B922" s="145">
        <f>'Input 2 - Inventory'!C867</f>
        <v>0</v>
      </c>
      <c r="C922" s="146">
        <f>'Input 1 - Schedule 1'!G869</f>
        <v>0</v>
      </c>
      <c r="D922" s="146" t="str">
        <f>IF(OR(LEFT(E922,5)= "Asset",LEFT(E922,5)="Other"),"N/A",'Input 1 - Schedule 1'!G869 &amp; " (Ins/Bank)")</f>
        <v>0 (Ins/Bank)</v>
      </c>
      <c r="E922" s="147">
        <f>'Input 2 - Inventory'!F867</f>
        <v>0</v>
      </c>
      <c r="F922" s="148" t="str">
        <f>'Input 2 - Inventory'!W867</f>
        <v/>
      </c>
      <c r="G922" s="148">
        <f>'Input 2 - Inventory'!R867</f>
        <v>0</v>
      </c>
      <c r="H922" s="148">
        <f>'Input 2 - Inventory'!AH867</f>
        <v>0</v>
      </c>
      <c r="I922" s="149">
        <f>'Input 2 - Inventory'!L867</f>
        <v>0</v>
      </c>
      <c r="J922" s="150">
        <f>'Input 2 - Inventory'!AB867</f>
        <v>0</v>
      </c>
      <c r="K922" s="147" t="str" cm="1">
        <f t="array" ref="K922">IFERROR(INDEX($C$9:$C$54,MATCH($E922,$A$9:$A$54,0),0),"N/A")</f>
        <v>N/A</v>
      </c>
      <c r="L922" s="151" t="str" cm="1">
        <f t="array" ref="L922">IFERROR(INDEX($D$9:$D$54,MATCH($E922,$A$9:$A$54,0),0),"N/A")</f>
        <v>N/A</v>
      </c>
      <c r="M922" s="152" t="str">
        <f t="shared" si="124"/>
        <v>N/A</v>
      </c>
      <c r="N922" s="153" t="str">
        <f t="shared" si="125"/>
        <v>N/A</v>
      </c>
      <c r="O922" s="147" t="str" cm="1">
        <f t="array" ref="O922">IFERROR(INDEX($E$9:$E$54,MATCH($E922,$A$9:$A$54,0),0),"N/A")</f>
        <v>N/A</v>
      </c>
      <c r="P922" s="151" t="str" cm="1">
        <f t="array" ref="P922">IFERROR(INDEX($F$9:$F$54,MATCH($E922,$A$9:$A$54,0),0),"N/A")</f>
        <v>N/A</v>
      </c>
      <c r="Q922" s="152" t="str">
        <f t="shared" si="126"/>
        <v>N/A</v>
      </c>
      <c r="R922" s="153" t="str">
        <f t="shared" si="127"/>
        <v>N/A</v>
      </c>
      <c r="S922" s="147" t="str" cm="1">
        <f t="array" ref="S922">IFERROR(INDEX($G$9:$G$54,MATCH($E922,$A$9:$A$54,0),0),"N/A")</f>
        <v>N/A</v>
      </c>
      <c r="T922" s="151" t="str" cm="1">
        <f t="array" ref="T922">IFERROR(INDEX($H$9:$H$54,MATCH($E922,$A$9:$A$54,0),0),"N/A")</f>
        <v>N/A</v>
      </c>
      <c r="U922" s="152" t="str">
        <f t="shared" si="120"/>
        <v>N/A</v>
      </c>
      <c r="V922" s="153" t="str">
        <f t="shared" si="121"/>
        <v>N/A</v>
      </c>
      <c r="W922" s="147" t="str" cm="1">
        <f t="array" ref="W922">IFERROR(INDEX($I$9:$I$54,MATCH($E922,$A$9:$A$54,0),0),"N/A")</f>
        <v>N/A</v>
      </c>
      <c r="X922" s="147" t="str" cm="1">
        <f t="array" ref="X922">IFERROR(INDEX($J$9:$J$54,MATCH($E922,$A$9:$A$54,0),0),"N/A")</f>
        <v>N/A</v>
      </c>
      <c r="Y922" s="152" t="str">
        <f t="shared" si="122"/>
        <v>N/A</v>
      </c>
      <c r="Z922" s="153" t="str">
        <f t="shared" si="123"/>
        <v>N/A</v>
      </c>
      <c r="AA922" s="70" t="str">
        <f>IFERROR(VLOOKUP('Input 1 - Schedule 1'!N869,'Input 1 - Schedule 1'!$I$7:$L$1009,4,FALSE),"")</f>
        <v/>
      </c>
      <c r="AB922" s="70"/>
      <c r="AS922" s="84" t="s">
        <v>20</v>
      </c>
    </row>
    <row r="923" spans="1:45" x14ac:dyDescent="0.3">
      <c r="A923" s="93">
        <f t="shared" si="128"/>
        <v>861</v>
      </c>
      <c r="B923" s="145">
        <f>'Input 2 - Inventory'!C868</f>
        <v>0</v>
      </c>
      <c r="C923" s="146">
        <f>'Input 1 - Schedule 1'!G870</f>
        <v>0</v>
      </c>
      <c r="D923" s="146" t="str">
        <f>IF(OR(LEFT(E923,5)= "Asset",LEFT(E923,5)="Other"),"N/A",'Input 1 - Schedule 1'!G870 &amp; " (Ins/Bank)")</f>
        <v>0 (Ins/Bank)</v>
      </c>
      <c r="E923" s="147">
        <f>'Input 2 - Inventory'!F868</f>
        <v>0</v>
      </c>
      <c r="F923" s="148" t="str">
        <f>'Input 2 - Inventory'!W868</f>
        <v/>
      </c>
      <c r="G923" s="148">
        <f>'Input 2 - Inventory'!R868</f>
        <v>0</v>
      </c>
      <c r="H923" s="148">
        <f>'Input 2 - Inventory'!AH868</f>
        <v>0</v>
      </c>
      <c r="I923" s="149">
        <f>'Input 2 - Inventory'!L868</f>
        <v>0</v>
      </c>
      <c r="J923" s="150">
        <f>'Input 2 - Inventory'!AB868</f>
        <v>0</v>
      </c>
      <c r="K923" s="147" t="str" cm="1">
        <f t="array" ref="K923">IFERROR(INDEX($C$9:$C$54,MATCH($E923,$A$9:$A$54,0),0),"N/A")</f>
        <v>N/A</v>
      </c>
      <c r="L923" s="151" t="str" cm="1">
        <f t="array" ref="L923">IFERROR(INDEX($D$9:$D$54,MATCH($E923,$A$9:$A$54,0),0),"N/A")</f>
        <v>N/A</v>
      </c>
      <c r="M923" s="152" t="str">
        <f t="shared" si="124"/>
        <v>N/A</v>
      </c>
      <c r="N923" s="153" t="str">
        <f t="shared" si="125"/>
        <v>N/A</v>
      </c>
      <c r="O923" s="147" t="str" cm="1">
        <f t="array" ref="O923">IFERROR(INDEX($E$9:$E$54,MATCH($E923,$A$9:$A$54,0),0),"N/A")</f>
        <v>N/A</v>
      </c>
      <c r="P923" s="151" t="str" cm="1">
        <f t="array" ref="P923">IFERROR(INDEX($F$9:$F$54,MATCH($E923,$A$9:$A$54,0),0),"N/A")</f>
        <v>N/A</v>
      </c>
      <c r="Q923" s="152" t="str">
        <f t="shared" si="126"/>
        <v>N/A</v>
      </c>
      <c r="R923" s="153" t="str">
        <f t="shared" si="127"/>
        <v>N/A</v>
      </c>
      <c r="S923" s="147" t="str" cm="1">
        <f t="array" ref="S923">IFERROR(INDEX($G$9:$G$54,MATCH($E923,$A$9:$A$54,0),0),"N/A")</f>
        <v>N/A</v>
      </c>
      <c r="T923" s="151" t="str" cm="1">
        <f t="array" ref="T923">IFERROR(INDEX($H$9:$H$54,MATCH($E923,$A$9:$A$54,0),0),"N/A")</f>
        <v>N/A</v>
      </c>
      <c r="U923" s="152" t="str">
        <f t="shared" si="120"/>
        <v>N/A</v>
      </c>
      <c r="V923" s="153" t="str">
        <f t="shared" si="121"/>
        <v>N/A</v>
      </c>
      <c r="W923" s="147" t="str" cm="1">
        <f t="array" ref="W923">IFERROR(INDEX($I$9:$I$54,MATCH($E923,$A$9:$A$54,0),0),"N/A")</f>
        <v>N/A</v>
      </c>
      <c r="X923" s="147" t="str" cm="1">
        <f t="array" ref="X923">IFERROR(INDEX($J$9:$J$54,MATCH($E923,$A$9:$A$54,0),0),"N/A")</f>
        <v>N/A</v>
      </c>
      <c r="Y923" s="152" t="str">
        <f t="shared" si="122"/>
        <v>N/A</v>
      </c>
      <c r="Z923" s="153" t="str">
        <f t="shared" si="123"/>
        <v>N/A</v>
      </c>
      <c r="AA923" s="70" t="str">
        <f>IFERROR(VLOOKUP('Input 1 - Schedule 1'!N870,'Input 1 - Schedule 1'!$I$7:$L$1009,4,FALSE),"")</f>
        <v/>
      </c>
      <c r="AB923" s="70"/>
      <c r="AS923" s="84" t="s">
        <v>20</v>
      </c>
    </row>
    <row r="924" spans="1:45" x14ac:dyDescent="0.3">
      <c r="A924" s="93">
        <f t="shared" si="128"/>
        <v>862</v>
      </c>
      <c r="B924" s="145">
        <f>'Input 2 - Inventory'!C869</f>
        <v>0</v>
      </c>
      <c r="C924" s="146">
        <f>'Input 1 - Schedule 1'!G871</f>
        <v>0</v>
      </c>
      <c r="D924" s="146" t="str">
        <f>IF(OR(LEFT(E924,5)= "Asset",LEFT(E924,5)="Other"),"N/A",'Input 1 - Schedule 1'!G871 &amp; " (Ins/Bank)")</f>
        <v>0 (Ins/Bank)</v>
      </c>
      <c r="E924" s="147">
        <f>'Input 2 - Inventory'!F869</f>
        <v>0</v>
      </c>
      <c r="F924" s="148" t="str">
        <f>'Input 2 - Inventory'!W869</f>
        <v/>
      </c>
      <c r="G924" s="148">
        <f>'Input 2 - Inventory'!R869</f>
        <v>0</v>
      </c>
      <c r="H924" s="148">
        <f>'Input 2 - Inventory'!AH869</f>
        <v>0</v>
      </c>
      <c r="I924" s="149">
        <f>'Input 2 - Inventory'!L869</f>
        <v>0</v>
      </c>
      <c r="J924" s="150">
        <f>'Input 2 - Inventory'!AB869</f>
        <v>0</v>
      </c>
      <c r="K924" s="147" t="str" cm="1">
        <f t="array" ref="K924">IFERROR(INDEX($C$9:$C$54,MATCH($E924,$A$9:$A$54,0),0),"N/A")</f>
        <v>N/A</v>
      </c>
      <c r="L924" s="151" t="str" cm="1">
        <f t="array" ref="L924">IFERROR(INDEX($D$9:$D$54,MATCH($E924,$A$9:$A$54,0),0),"N/A")</f>
        <v>N/A</v>
      </c>
      <c r="M924" s="152" t="str">
        <f t="shared" si="124"/>
        <v>N/A</v>
      </c>
      <c r="N924" s="153" t="str">
        <f t="shared" si="125"/>
        <v>N/A</v>
      </c>
      <c r="O924" s="147" t="str" cm="1">
        <f t="array" ref="O924">IFERROR(INDEX($E$9:$E$54,MATCH($E924,$A$9:$A$54,0),0),"N/A")</f>
        <v>N/A</v>
      </c>
      <c r="P924" s="151" t="str" cm="1">
        <f t="array" ref="P924">IFERROR(INDEX($F$9:$F$54,MATCH($E924,$A$9:$A$54,0),0),"N/A")</f>
        <v>N/A</v>
      </c>
      <c r="Q924" s="152" t="str">
        <f t="shared" si="126"/>
        <v>N/A</v>
      </c>
      <c r="R924" s="153" t="str">
        <f t="shared" si="127"/>
        <v>N/A</v>
      </c>
      <c r="S924" s="147" t="str" cm="1">
        <f t="array" ref="S924">IFERROR(INDEX($G$9:$G$54,MATCH($E924,$A$9:$A$54,0),0),"N/A")</f>
        <v>N/A</v>
      </c>
      <c r="T924" s="151" t="str" cm="1">
        <f t="array" ref="T924">IFERROR(INDEX($H$9:$H$54,MATCH($E924,$A$9:$A$54,0),0),"N/A")</f>
        <v>N/A</v>
      </c>
      <c r="U924" s="152" t="str">
        <f t="shared" si="120"/>
        <v>N/A</v>
      </c>
      <c r="V924" s="153" t="str">
        <f t="shared" si="121"/>
        <v>N/A</v>
      </c>
      <c r="W924" s="147" t="str" cm="1">
        <f t="array" ref="W924">IFERROR(INDEX($I$9:$I$54,MATCH($E924,$A$9:$A$54,0),0),"N/A")</f>
        <v>N/A</v>
      </c>
      <c r="X924" s="147" t="str" cm="1">
        <f t="array" ref="X924">IFERROR(INDEX($J$9:$J$54,MATCH($E924,$A$9:$A$54,0),0),"N/A")</f>
        <v>N/A</v>
      </c>
      <c r="Y924" s="152" t="str">
        <f t="shared" si="122"/>
        <v>N/A</v>
      </c>
      <c r="Z924" s="153" t="str">
        <f t="shared" si="123"/>
        <v>N/A</v>
      </c>
      <c r="AA924" s="70" t="str">
        <f>IFERROR(VLOOKUP('Input 1 - Schedule 1'!N871,'Input 1 - Schedule 1'!$I$7:$L$1009,4,FALSE),"")</f>
        <v/>
      </c>
      <c r="AB924" s="70"/>
      <c r="AS924" s="84" t="s">
        <v>20</v>
      </c>
    </row>
    <row r="925" spans="1:45" x14ac:dyDescent="0.3">
      <c r="A925" s="93">
        <f t="shared" si="128"/>
        <v>863</v>
      </c>
      <c r="B925" s="145">
        <f>'Input 2 - Inventory'!C870</f>
        <v>0</v>
      </c>
      <c r="C925" s="146">
        <f>'Input 1 - Schedule 1'!G872</f>
        <v>0</v>
      </c>
      <c r="D925" s="146" t="str">
        <f>IF(OR(LEFT(E925,5)= "Asset",LEFT(E925,5)="Other"),"N/A",'Input 1 - Schedule 1'!G872 &amp; " (Ins/Bank)")</f>
        <v>0 (Ins/Bank)</v>
      </c>
      <c r="E925" s="147">
        <f>'Input 2 - Inventory'!F870</f>
        <v>0</v>
      </c>
      <c r="F925" s="148" t="str">
        <f>'Input 2 - Inventory'!W870</f>
        <v/>
      </c>
      <c r="G925" s="148">
        <f>'Input 2 - Inventory'!R870</f>
        <v>0</v>
      </c>
      <c r="H925" s="148">
        <f>'Input 2 - Inventory'!AH870</f>
        <v>0</v>
      </c>
      <c r="I925" s="149">
        <f>'Input 2 - Inventory'!L870</f>
        <v>0</v>
      </c>
      <c r="J925" s="150">
        <f>'Input 2 - Inventory'!AB870</f>
        <v>0</v>
      </c>
      <c r="K925" s="147" t="str" cm="1">
        <f t="array" ref="K925">IFERROR(INDEX($C$9:$C$54,MATCH($E925,$A$9:$A$54,0),0),"N/A")</f>
        <v>N/A</v>
      </c>
      <c r="L925" s="151" t="str" cm="1">
        <f t="array" ref="L925">IFERROR(INDEX($D$9:$D$54,MATCH($E925,$A$9:$A$54,0),0),"N/A")</f>
        <v>N/A</v>
      </c>
      <c r="M925" s="152" t="str">
        <f t="shared" si="124"/>
        <v>N/A</v>
      </c>
      <c r="N925" s="153" t="str">
        <f t="shared" si="125"/>
        <v>N/A</v>
      </c>
      <c r="O925" s="147" t="str" cm="1">
        <f t="array" ref="O925">IFERROR(INDEX($E$9:$E$54,MATCH($E925,$A$9:$A$54,0),0),"N/A")</f>
        <v>N/A</v>
      </c>
      <c r="P925" s="151" t="str" cm="1">
        <f t="array" ref="P925">IFERROR(INDEX($F$9:$F$54,MATCH($E925,$A$9:$A$54,0),0),"N/A")</f>
        <v>N/A</v>
      </c>
      <c r="Q925" s="152" t="str">
        <f t="shared" si="126"/>
        <v>N/A</v>
      </c>
      <c r="R925" s="153" t="str">
        <f t="shared" si="127"/>
        <v>N/A</v>
      </c>
      <c r="S925" s="147" t="str" cm="1">
        <f t="array" ref="S925">IFERROR(INDEX($G$9:$G$54,MATCH($E925,$A$9:$A$54,0),0),"N/A")</f>
        <v>N/A</v>
      </c>
      <c r="T925" s="151" t="str" cm="1">
        <f t="array" ref="T925">IFERROR(INDEX($H$9:$H$54,MATCH($E925,$A$9:$A$54,0),0),"N/A")</f>
        <v>N/A</v>
      </c>
      <c r="U925" s="152" t="str">
        <f t="shared" si="120"/>
        <v>N/A</v>
      </c>
      <c r="V925" s="153" t="str">
        <f t="shared" si="121"/>
        <v>N/A</v>
      </c>
      <c r="W925" s="147" t="str" cm="1">
        <f t="array" ref="W925">IFERROR(INDEX($I$9:$I$54,MATCH($E925,$A$9:$A$54,0),0),"N/A")</f>
        <v>N/A</v>
      </c>
      <c r="X925" s="147" t="str" cm="1">
        <f t="array" ref="X925">IFERROR(INDEX($J$9:$J$54,MATCH($E925,$A$9:$A$54,0),0),"N/A")</f>
        <v>N/A</v>
      </c>
      <c r="Y925" s="152" t="str">
        <f t="shared" si="122"/>
        <v>N/A</v>
      </c>
      <c r="Z925" s="153" t="str">
        <f t="shared" si="123"/>
        <v>N/A</v>
      </c>
      <c r="AA925" s="70" t="str">
        <f>IFERROR(VLOOKUP('Input 1 - Schedule 1'!N872,'Input 1 - Schedule 1'!$I$7:$L$1009,4,FALSE),"")</f>
        <v/>
      </c>
      <c r="AB925" s="70"/>
      <c r="AS925" s="84" t="s">
        <v>20</v>
      </c>
    </row>
    <row r="926" spans="1:45" x14ac:dyDescent="0.3">
      <c r="A926" s="93">
        <f t="shared" si="128"/>
        <v>864</v>
      </c>
      <c r="B926" s="145">
        <f>'Input 2 - Inventory'!C871</f>
        <v>0</v>
      </c>
      <c r="C926" s="146">
        <f>'Input 1 - Schedule 1'!G873</f>
        <v>0</v>
      </c>
      <c r="D926" s="146" t="str">
        <f>IF(OR(LEFT(E926,5)= "Asset",LEFT(E926,5)="Other"),"N/A",'Input 1 - Schedule 1'!G873 &amp; " (Ins/Bank)")</f>
        <v>0 (Ins/Bank)</v>
      </c>
      <c r="E926" s="147">
        <f>'Input 2 - Inventory'!F871</f>
        <v>0</v>
      </c>
      <c r="F926" s="148" t="str">
        <f>'Input 2 - Inventory'!W871</f>
        <v/>
      </c>
      <c r="G926" s="148">
        <f>'Input 2 - Inventory'!R871</f>
        <v>0</v>
      </c>
      <c r="H926" s="148">
        <f>'Input 2 - Inventory'!AH871</f>
        <v>0</v>
      </c>
      <c r="I926" s="149">
        <f>'Input 2 - Inventory'!L871</f>
        <v>0</v>
      </c>
      <c r="J926" s="150">
        <f>'Input 2 - Inventory'!AB871</f>
        <v>0</v>
      </c>
      <c r="K926" s="147" t="str" cm="1">
        <f t="array" ref="K926">IFERROR(INDEX($C$9:$C$54,MATCH($E926,$A$9:$A$54,0),0),"N/A")</f>
        <v>N/A</v>
      </c>
      <c r="L926" s="151" t="str" cm="1">
        <f t="array" ref="L926">IFERROR(INDEX($D$9:$D$54,MATCH($E926,$A$9:$A$54,0),0),"N/A")</f>
        <v>N/A</v>
      </c>
      <c r="M926" s="152" t="str">
        <f t="shared" si="124"/>
        <v>N/A</v>
      </c>
      <c r="N926" s="153" t="str">
        <f t="shared" si="125"/>
        <v>N/A</v>
      </c>
      <c r="O926" s="147" t="str" cm="1">
        <f t="array" ref="O926">IFERROR(INDEX($E$9:$E$54,MATCH($E926,$A$9:$A$54,0),0),"N/A")</f>
        <v>N/A</v>
      </c>
      <c r="P926" s="151" t="str" cm="1">
        <f t="array" ref="P926">IFERROR(INDEX($F$9:$F$54,MATCH($E926,$A$9:$A$54,0),0),"N/A")</f>
        <v>N/A</v>
      </c>
      <c r="Q926" s="152" t="str">
        <f t="shared" si="126"/>
        <v>N/A</v>
      </c>
      <c r="R926" s="153" t="str">
        <f t="shared" si="127"/>
        <v>N/A</v>
      </c>
      <c r="S926" s="147" t="str" cm="1">
        <f t="array" ref="S926">IFERROR(INDEX($G$9:$G$54,MATCH($E926,$A$9:$A$54,0),0),"N/A")</f>
        <v>N/A</v>
      </c>
      <c r="T926" s="151" t="str" cm="1">
        <f t="array" ref="T926">IFERROR(INDEX($H$9:$H$54,MATCH($E926,$A$9:$A$54,0),0),"N/A")</f>
        <v>N/A</v>
      </c>
      <c r="U926" s="152" t="str">
        <f t="shared" si="120"/>
        <v>N/A</v>
      </c>
      <c r="V926" s="153" t="str">
        <f t="shared" si="121"/>
        <v>N/A</v>
      </c>
      <c r="W926" s="147" t="str" cm="1">
        <f t="array" ref="W926">IFERROR(INDEX($I$9:$I$54,MATCH($E926,$A$9:$A$54,0),0),"N/A")</f>
        <v>N/A</v>
      </c>
      <c r="X926" s="147" t="str" cm="1">
        <f t="array" ref="X926">IFERROR(INDEX($J$9:$J$54,MATCH($E926,$A$9:$A$54,0),0),"N/A")</f>
        <v>N/A</v>
      </c>
      <c r="Y926" s="152" t="str">
        <f t="shared" si="122"/>
        <v>N/A</v>
      </c>
      <c r="Z926" s="153" t="str">
        <f t="shared" si="123"/>
        <v>N/A</v>
      </c>
      <c r="AA926" s="70" t="str">
        <f>IFERROR(VLOOKUP('Input 1 - Schedule 1'!N873,'Input 1 - Schedule 1'!$I$7:$L$1009,4,FALSE),"")</f>
        <v/>
      </c>
      <c r="AB926" s="70"/>
      <c r="AS926" s="84" t="s">
        <v>20</v>
      </c>
    </row>
    <row r="927" spans="1:45" x14ac:dyDescent="0.3">
      <c r="A927" s="93">
        <f t="shared" si="128"/>
        <v>865</v>
      </c>
      <c r="B927" s="145">
        <f>'Input 2 - Inventory'!C872</f>
        <v>0</v>
      </c>
      <c r="C927" s="146">
        <f>'Input 1 - Schedule 1'!G874</f>
        <v>0</v>
      </c>
      <c r="D927" s="146" t="str">
        <f>IF(OR(LEFT(E927,5)= "Asset",LEFT(E927,5)="Other"),"N/A",'Input 1 - Schedule 1'!G874 &amp; " (Ins/Bank)")</f>
        <v>0 (Ins/Bank)</v>
      </c>
      <c r="E927" s="147">
        <f>'Input 2 - Inventory'!F872</f>
        <v>0</v>
      </c>
      <c r="F927" s="148" t="str">
        <f>'Input 2 - Inventory'!W872</f>
        <v/>
      </c>
      <c r="G927" s="148">
        <f>'Input 2 - Inventory'!R872</f>
        <v>0</v>
      </c>
      <c r="H927" s="148">
        <f>'Input 2 - Inventory'!AH872</f>
        <v>0</v>
      </c>
      <c r="I927" s="149">
        <f>'Input 2 - Inventory'!L872</f>
        <v>0</v>
      </c>
      <c r="J927" s="150">
        <f>'Input 2 - Inventory'!AB872</f>
        <v>0</v>
      </c>
      <c r="K927" s="147" t="str" cm="1">
        <f t="array" ref="K927">IFERROR(INDEX($C$9:$C$54,MATCH($E927,$A$9:$A$54,0),0),"N/A")</f>
        <v>N/A</v>
      </c>
      <c r="L927" s="151" t="str" cm="1">
        <f t="array" ref="L927">IFERROR(INDEX($D$9:$D$54,MATCH($E927,$A$9:$A$54,0),0),"N/A")</f>
        <v>N/A</v>
      </c>
      <c r="M927" s="152" t="str">
        <f t="shared" si="124"/>
        <v>N/A</v>
      </c>
      <c r="N927" s="153" t="str">
        <f t="shared" si="125"/>
        <v>N/A</v>
      </c>
      <c r="O927" s="147" t="str" cm="1">
        <f t="array" ref="O927">IFERROR(INDEX($E$9:$E$54,MATCH($E927,$A$9:$A$54,0),0),"N/A")</f>
        <v>N/A</v>
      </c>
      <c r="P927" s="151" t="str" cm="1">
        <f t="array" ref="P927">IFERROR(INDEX($F$9:$F$54,MATCH($E927,$A$9:$A$54,0),0),"N/A")</f>
        <v>N/A</v>
      </c>
      <c r="Q927" s="152" t="str">
        <f t="shared" si="126"/>
        <v>N/A</v>
      </c>
      <c r="R927" s="153" t="str">
        <f t="shared" si="127"/>
        <v>N/A</v>
      </c>
      <c r="S927" s="147" t="str" cm="1">
        <f t="array" ref="S927">IFERROR(INDEX($G$9:$G$54,MATCH($E927,$A$9:$A$54,0),0),"N/A")</f>
        <v>N/A</v>
      </c>
      <c r="T927" s="151" t="str" cm="1">
        <f t="array" ref="T927">IFERROR(INDEX($H$9:$H$54,MATCH($E927,$A$9:$A$54,0),0),"N/A")</f>
        <v>N/A</v>
      </c>
      <c r="U927" s="152" t="str">
        <f t="shared" si="120"/>
        <v>N/A</v>
      </c>
      <c r="V927" s="153" t="str">
        <f t="shared" si="121"/>
        <v>N/A</v>
      </c>
      <c r="W927" s="147" t="str" cm="1">
        <f t="array" ref="W927">IFERROR(INDEX($I$9:$I$54,MATCH($E927,$A$9:$A$54,0),0),"N/A")</f>
        <v>N/A</v>
      </c>
      <c r="X927" s="147" t="str" cm="1">
        <f t="array" ref="X927">IFERROR(INDEX($J$9:$J$54,MATCH($E927,$A$9:$A$54,0),0),"N/A")</f>
        <v>N/A</v>
      </c>
      <c r="Y927" s="152" t="str">
        <f t="shared" si="122"/>
        <v>N/A</v>
      </c>
      <c r="Z927" s="153" t="str">
        <f t="shared" si="123"/>
        <v>N/A</v>
      </c>
      <c r="AA927" s="70" t="str">
        <f>IFERROR(VLOOKUP('Input 1 - Schedule 1'!N874,'Input 1 - Schedule 1'!$I$7:$L$1009,4,FALSE),"")</f>
        <v/>
      </c>
      <c r="AB927" s="70"/>
      <c r="AS927" s="84" t="s">
        <v>20</v>
      </c>
    </row>
    <row r="928" spans="1:45" x14ac:dyDescent="0.3">
      <c r="A928" s="93">
        <f t="shared" si="128"/>
        <v>866</v>
      </c>
      <c r="B928" s="145">
        <f>'Input 2 - Inventory'!C873</f>
        <v>0</v>
      </c>
      <c r="C928" s="146">
        <f>'Input 1 - Schedule 1'!G875</f>
        <v>0</v>
      </c>
      <c r="D928" s="146" t="str">
        <f>IF(OR(LEFT(E928,5)= "Asset",LEFT(E928,5)="Other"),"N/A",'Input 1 - Schedule 1'!G875 &amp; " (Ins/Bank)")</f>
        <v>0 (Ins/Bank)</v>
      </c>
      <c r="E928" s="147">
        <f>'Input 2 - Inventory'!F873</f>
        <v>0</v>
      </c>
      <c r="F928" s="148" t="str">
        <f>'Input 2 - Inventory'!W873</f>
        <v/>
      </c>
      <c r="G928" s="148">
        <f>'Input 2 - Inventory'!R873</f>
        <v>0</v>
      </c>
      <c r="H928" s="148">
        <f>'Input 2 - Inventory'!AH873</f>
        <v>0</v>
      </c>
      <c r="I928" s="149">
        <f>'Input 2 - Inventory'!L873</f>
        <v>0</v>
      </c>
      <c r="J928" s="150">
        <f>'Input 2 - Inventory'!AB873</f>
        <v>0</v>
      </c>
      <c r="K928" s="147" t="str" cm="1">
        <f t="array" ref="K928">IFERROR(INDEX($C$9:$C$54,MATCH($E928,$A$9:$A$54,0),0),"N/A")</f>
        <v>N/A</v>
      </c>
      <c r="L928" s="151" t="str" cm="1">
        <f t="array" ref="L928">IFERROR(INDEX($D$9:$D$54,MATCH($E928,$A$9:$A$54,0),0),"N/A")</f>
        <v>N/A</v>
      </c>
      <c r="M928" s="152" t="str">
        <f t="shared" si="124"/>
        <v>N/A</v>
      </c>
      <c r="N928" s="153" t="str">
        <f t="shared" si="125"/>
        <v>N/A</v>
      </c>
      <c r="O928" s="147" t="str" cm="1">
        <f t="array" ref="O928">IFERROR(INDEX($E$9:$E$54,MATCH($E928,$A$9:$A$54,0),0),"N/A")</f>
        <v>N/A</v>
      </c>
      <c r="P928" s="151" t="str" cm="1">
        <f t="array" ref="P928">IFERROR(INDEX($F$9:$F$54,MATCH($E928,$A$9:$A$54,0),0),"N/A")</f>
        <v>N/A</v>
      </c>
      <c r="Q928" s="152" t="str">
        <f t="shared" si="126"/>
        <v>N/A</v>
      </c>
      <c r="R928" s="153" t="str">
        <f t="shared" si="127"/>
        <v>N/A</v>
      </c>
      <c r="S928" s="147" t="str" cm="1">
        <f t="array" ref="S928">IFERROR(INDEX($G$9:$G$54,MATCH($E928,$A$9:$A$54,0),0),"N/A")</f>
        <v>N/A</v>
      </c>
      <c r="T928" s="151" t="str" cm="1">
        <f t="array" ref="T928">IFERROR(INDEX($H$9:$H$54,MATCH($E928,$A$9:$A$54,0),0),"N/A")</f>
        <v>N/A</v>
      </c>
      <c r="U928" s="152" t="str">
        <f t="shared" si="120"/>
        <v>N/A</v>
      </c>
      <c r="V928" s="153" t="str">
        <f t="shared" si="121"/>
        <v>N/A</v>
      </c>
      <c r="W928" s="147" t="str" cm="1">
        <f t="array" ref="W928">IFERROR(INDEX($I$9:$I$54,MATCH($E928,$A$9:$A$54,0),0),"N/A")</f>
        <v>N/A</v>
      </c>
      <c r="X928" s="147" t="str" cm="1">
        <f t="array" ref="X928">IFERROR(INDEX($J$9:$J$54,MATCH($E928,$A$9:$A$54,0),0),"N/A")</f>
        <v>N/A</v>
      </c>
      <c r="Y928" s="152" t="str">
        <f t="shared" si="122"/>
        <v>N/A</v>
      </c>
      <c r="Z928" s="153" t="str">
        <f t="shared" si="123"/>
        <v>N/A</v>
      </c>
      <c r="AA928" s="70" t="str">
        <f>IFERROR(VLOOKUP('Input 1 - Schedule 1'!N875,'Input 1 - Schedule 1'!$I$7:$L$1009,4,FALSE),"")</f>
        <v/>
      </c>
      <c r="AB928" s="70"/>
      <c r="AS928" s="84" t="s">
        <v>20</v>
      </c>
    </row>
    <row r="929" spans="1:45" x14ac:dyDescent="0.3">
      <c r="A929" s="93">
        <f t="shared" si="128"/>
        <v>867</v>
      </c>
      <c r="B929" s="145">
        <f>'Input 2 - Inventory'!C874</f>
        <v>0</v>
      </c>
      <c r="C929" s="146">
        <f>'Input 1 - Schedule 1'!G876</f>
        <v>0</v>
      </c>
      <c r="D929" s="146" t="str">
        <f>IF(OR(LEFT(E929,5)= "Asset",LEFT(E929,5)="Other"),"N/A",'Input 1 - Schedule 1'!G876 &amp; " (Ins/Bank)")</f>
        <v>0 (Ins/Bank)</v>
      </c>
      <c r="E929" s="147">
        <f>'Input 2 - Inventory'!F874</f>
        <v>0</v>
      </c>
      <c r="F929" s="148" t="str">
        <f>'Input 2 - Inventory'!W874</f>
        <v/>
      </c>
      <c r="G929" s="148">
        <f>'Input 2 - Inventory'!R874</f>
        <v>0</v>
      </c>
      <c r="H929" s="148">
        <f>'Input 2 - Inventory'!AH874</f>
        <v>0</v>
      </c>
      <c r="I929" s="149">
        <f>'Input 2 - Inventory'!L874</f>
        <v>0</v>
      </c>
      <c r="J929" s="150">
        <f>'Input 2 - Inventory'!AB874</f>
        <v>0</v>
      </c>
      <c r="K929" s="147" t="str" cm="1">
        <f t="array" ref="K929">IFERROR(INDEX($C$9:$C$54,MATCH($E929,$A$9:$A$54,0),0),"N/A")</f>
        <v>N/A</v>
      </c>
      <c r="L929" s="151" t="str" cm="1">
        <f t="array" ref="L929">IFERROR(INDEX($D$9:$D$54,MATCH($E929,$A$9:$A$54,0),0),"N/A")</f>
        <v>N/A</v>
      </c>
      <c r="M929" s="152" t="str">
        <f t="shared" si="124"/>
        <v>N/A</v>
      </c>
      <c r="N929" s="153" t="str">
        <f t="shared" si="125"/>
        <v>N/A</v>
      </c>
      <c r="O929" s="147" t="str" cm="1">
        <f t="array" ref="O929">IFERROR(INDEX($E$9:$E$54,MATCH($E929,$A$9:$A$54,0),0),"N/A")</f>
        <v>N/A</v>
      </c>
      <c r="P929" s="151" t="str" cm="1">
        <f t="array" ref="P929">IFERROR(INDEX($F$9:$F$54,MATCH($E929,$A$9:$A$54,0),0),"N/A")</f>
        <v>N/A</v>
      </c>
      <c r="Q929" s="152" t="str">
        <f t="shared" si="126"/>
        <v>N/A</v>
      </c>
      <c r="R929" s="153" t="str">
        <f t="shared" si="127"/>
        <v>N/A</v>
      </c>
      <c r="S929" s="147" t="str" cm="1">
        <f t="array" ref="S929">IFERROR(INDEX($G$9:$G$54,MATCH($E929,$A$9:$A$54,0),0),"N/A")</f>
        <v>N/A</v>
      </c>
      <c r="T929" s="151" t="str" cm="1">
        <f t="array" ref="T929">IFERROR(INDEX($H$9:$H$54,MATCH($E929,$A$9:$A$54,0),0),"N/A")</f>
        <v>N/A</v>
      </c>
      <c r="U929" s="152" t="str">
        <f t="shared" si="120"/>
        <v>N/A</v>
      </c>
      <c r="V929" s="153" t="str">
        <f t="shared" si="121"/>
        <v>N/A</v>
      </c>
      <c r="W929" s="147" t="str" cm="1">
        <f t="array" ref="W929">IFERROR(INDEX($I$9:$I$54,MATCH($E929,$A$9:$A$54,0),0),"N/A")</f>
        <v>N/A</v>
      </c>
      <c r="X929" s="147" t="str" cm="1">
        <f t="array" ref="X929">IFERROR(INDEX($J$9:$J$54,MATCH($E929,$A$9:$A$54,0),0),"N/A")</f>
        <v>N/A</v>
      </c>
      <c r="Y929" s="152" t="str">
        <f t="shared" si="122"/>
        <v>N/A</v>
      </c>
      <c r="Z929" s="153" t="str">
        <f t="shared" si="123"/>
        <v>N/A</v>
      </c>
      <c r="AA929" s="70" t="str">
        <f>IFERROR(VLOOKUP('Input 1 - Schedule 1'!N876,'Input 1 - Schedule 1'!$I$7:$L$1009,4,FALSE),"")</f>
        <v/>
      </c>
      <c r="AB929" s="70"/>
      <c r="AS929" s="84" t="s">
        <v>20</v>
      </c>
    </row>
    <row r="930" spans="1:45" x14ac:dyDescent="0.3">
      <c r="A930" s="93">
        <f t="shared" si="128"/>
        <v>868</v>
      </c>
      <c r="B930" s="145">
        <f>'Input 2 - Inventory'!C875</f>
        <v>0</v>
      </c>
      <c r="C930" s="146">
        <f>'Input 1 - Schedule 1'!G877</f>
        <v>0</v>
      </c>
      <c r="D930" s="146" t="str">
        <f>IF(OR(LEFT(E930,5)= "Asset",LEFT(E930,5)="Other"),"N/A",'Input 1 - Schedule 1'!G877 &amp; " (Ins/Bank)")</f>
        <v>0 (Ins/Bank)</v>
      </c>
      <c r="E930" s="147">
        <f>'Input 2 - Inventory'!F875</f>
        <v>0</v>
      </c>
      <c r="F930" s="148" t="str">
        <f>'Input 2 - Inventory'!W875</f>
        <v/>
      </c>
      <c r="G930" s="148">
        <f>'Input 2 - Inventory'!R875</f>
        <v>0</v>
      </c>
      <c r="H930" s="148">
        <f>'Input 2 - Inventory'!AH875</f>
        <v>0</v>
      </c>
      <c r="I930" s="149">
        <f>'Input 2 - Inventory'!L875</f>
        <v>0</v>
      </c>
      <c r="J930" s="150">
        <f>'Input 2 - Inventory'!AB875</f>
        <v>0</v>
      </c>
      <c r="K930" s="147" t="str" cm="1">
        <f t="array" ref="K930">IFERROR(INDEX($C$9:$C$54,MATCH($E930,$A$9:$A$54,0),0),"N/A")</f>
        <v>N/A</v>
      </c>
      <c r="L930" s="151" t="str" cm="1">
        <f t="array" ref="L930">IFERROR(INDEX($D$9:$D$54,MATCH($E930,$A$9:$A$54,0),0),"N/A")</f>
        <v>N/A</v>
      </c>
      <c r="M930" s="152" t="str">
        <f t="shared" si="124"/>
        <v>N/A</v>
      </c>
      <c r="N930" s="153" t="str">
        <f t="shared" si="125"/>
        <v>N/A</v>
      </c>
      <c r="O930" s="147" t="str" cm="1">
        <f t="array" ref="O930">IFERROR(INDEX($E$9:$E$54,MATCH($E930,$A$9:$A$54,0),0),"N/A")</f>
        <v>N/A</v>
      </c>
      <c r="P930" s="151" t="str" cm="1">
        <f t="array" ref="P930">IFERROR(INDEX($F$9:$F$54,MATCH($E930,$A$9:$A$54,0),0),"N/A")</f>
        <v>N/A</v>
      </c>
      <c r="Q930" s="152" t="str">
        <f t="shared" si="126"/>
        <v>N/A</v>
      </c>
      <c r="R930" s="153" t="str">
        <f t="shared" si="127"/>
        <v>N/A</v>
      </c>
      <c r="S930" s="147" t="str" cm="1">
        <f t="array" ref="S930">IFERROR(INDEX($G$9:$G$54,MATCH($E930,$A$9:$A$54,0),0),"N/A")</f>
        <v>N/A</v>
      </c>
      <c r="T930" s="151" t="str" cm="1">
        <f t="array" ref="T930">IFERROR(INDEX($H$9:$H$54,MATCH($E930,$A$9:$A$54,0),0),"N/A")</f>
        <v>N/A</v>
      </c>
      <c r="U930" s="152" t="str">
        <f t="shared" si="120"/>
        <v>N/A</v>
      </c>
      <c r="V930" s="153" t="str">
        <f t="shared" si="121"/>
        <v>N/A</v>
      </c>
      <c r="W930" s="147" t="str" cm="1">
        <f t="array" ref="W930">IFERROR(INDEX($I$9:$I$54,MATCH($E930,$A$9:$A$54,0),0),"N/A")</f>
        <v>N/A</v>
      </c>
      <c r="X930" s="147" t="str" cm="1">
        <f t="array" ref="X930">IFERROR(INDEX($J$9:$J$54,MATCH($E930,$A$9:$A$54,0),0),"N/A")</f>
        <v>N/A</v>
      </c>
      <c r="Y930" s="152" t="str">
        <f t="shared" si="122"/>
        <v>N/A</v>
      </c>
      <c r="Z930" s="153" t="str">
        <f t="shared" si="123"/>
        <v>N/A</v>
      </c>
      <c r="AA930" s="70" t="str">
        <f>IFERROR(VLOOKUP('Input 1 - Schedule 1'!N877,'Input 1 - Schedule 1'!$I$7:$L$1009,4,FALSE),"")</f>
        <v/>
      </c>
      <c r="AB930" s="70"/>
      <c r="AS930" s="84" t="s">
        <v>20</v>
      </c>
    </row>
    <row r="931" spans="1:45" x14ac:dyDescent="0.3">
      <c r="A931" s="93">
        <f t="shared" si="128"/>
        <v>869</v>
      </c>
      <c r="B931" s="145">
        <f>'Input 2 - Inventory'!C876</f>
        <v>0</v>
      </c>
      <c r="C931" s="146">
        <f>'Input 1 - Schedule 1'!G878</f>
        <v>0</v>
      </c>
      <c r="D931" s="146" t="str">
        <f>IF(OR(LEFT(E931,5)= "Asset",LEFT(E931,5)="Other"),"N/A",'Input 1 - Schedule 1'!G878 &amp; " (Ins/Bank)")</f>
        <v>0 (Ins/Bank)</v>
      </c>
      <c r="E931" s="147">
        <f>'Input 2 - Inventory'!F876</f>
        <v>0</v>
      </c>
      <c r="F931" s="148" t="str">
        <f>'Input 2 - Inventory'!W876</f>
        <v/>
      </c>
      <c r="G931" s="148">
        <f>'Input 2 - Inventory'!R876</f>
        <v>0</v>
      </c>
      <c r="H931" s="148">
        <f>'Input 2 - Inventory'!AH876</f>
        <v>0</v>
      </c>
      <c r="I931" s="149">
        <f>'Input 2 - Inventory'!L876</f>
        <v>0</v>
      </c>
      <c r="J931" s="150">
        <f>'Input 2 - Inventory'!AB876</f>
        <v>0</v>
      </c>
      <c r="K931" s="147" t="str" cm="1">
        <f t="array" ref="K931">IFERROR(INDEX($C$9:$C$54,MATCH($E931,$A$9:$A$54,0),0),"N/A")</f>
        <v>N/A</v>
      </c>
      <c r="L931" s="151" t="str" cm="1">
        <f t="array" ref="L931">IFERROR(INDEX($D$9:$D$54,MATCH($E931,$A$9:$A$54,0),0),"N/A")</f>
        <v>N/A</v>
      </c>
      <c r="M931" s="152" t="str">
        <f t="shared" si="124"/>
        <v>N/A</v>
      </c>
      <c r="N931" s="153" t="str">
        <f t="shared" si="125"/>
        <v>N/A</v>
      </c>
      <c r="O931" s="147" t="str" cm="1">
        <f t="array" ref="O931">IFERROR(INDEX($E$9:$E$54,MATCH($E931,$A$9:$A$54,0),0),"N/A")</f>
        <v>N/A</v>
      </c>
      <c r="P931" s="151" t="str" cm="1">
        <f t="array" ref="P931">IFERROR(INDEX($F$9:$F$54,MATCH($E931,$A$9:$A$54,0),0),"N/A")</f>
        <v>N/A</v>
      </c>
      <c r="Q931" s="152" t="str">
        <f t="shared" si="126"/>
        <v>N/A</v>
      </c>
      <c r="R931" s="153" t="str">
        <f t="shared" si="127"/>
        <v>N/A</v>
      </c>
      <c r="S931" s="147" t="str" cm="1">
        <f t="array" ref="S931">IFERROR(INDEX($G$9:$G$54,MATCH($E931,$A$9:$A$54,0),0),"N/A")</f>
        <v>N/A</v>
      </c>
      <c r="T931" s="151" t="str" cm="1">
        <f t="array" ref="T931">IFERROR(INDEX($H$9:$H$54,MATCH($E931,$A$9:$A$54,0),0),"N/A")</f>
        <v>N/A</v>
      </c>
      <c r="U931" s="152" t="str">
        <f t="shared" si="120"/>
        <v>N/A</v>
      </c>
      <c r="V931" s="153" t="str">
        <f t="shared" si="121"/>
        <v>N/A</v>
      </c>
      <c r="W931" s="147" t="str" cm="1">
        <f t="array" ref="W931">IFERROR(INDEX($I$9:$I$54,MATCH($E931,$A$9:$A$54,0),0),"N/A")</f>
        <v>N/A</v>
      </c>
      <c r="X931" s="147" t="str" cm="1">
        <f t="array" ref="X931">IFERROR(INDEX($J$9:$J$54,MATCH($E931,$A$9:$A$54,0),0),"N/A")</f>
        <v>N/A</v>
      </c>
      <c r="Y931" s="152" t="str">
        <f t="shared" si="122"/>
        <v>N/A</v>
      </c>
      <c r="Z931" s="153" t="str">
        <f t="shared" si="123"/>
        <v>N/A</v>
      </c>
      <c r="AA931" s="70" t="str">
        <f>IFERROR(VLOOKUP('Input 1 - Schedule 1'!N878,'Input 1 - Schedule 1'!$I$7:$L$1009,4,FALSE),"")</f>
        <v/>
      </c>
      <c r="AB931" s="70"/>
      <c r="AS931" s="84" t="s">
        <v>20</v>
      </c>
    </row>
    <row r="932" spans="1:45" x14ac:dyDescent="0.3">
      <c r="A932" s="93">
        <f t="shared" si="128"/>
        <v>870</v>
      </c>
      <c r="B932" s="145">
        <f>'Input 2 - Inventory'!C877</f>
        <v>0</v>
      </c>
      <c r="C932" s="146">
        <f>'Input 1 - Schedule 1'!G879</f>
        <v>0</v>
      </c>
      <c r="D932" s="146" t="str">
        <f>IF(OR(LEFT(E932,5)= "Asset",LEFT(E932,5)="Other"),"N/A",'Input 1 - Schedule 1'!G879 &amp; " (Ins/Bank)")</f>
        <v>0 (Ins/Bank)</v>
      </c>
      <c r="E932" s="147">
        <f>'Input 2 - Inventory'!F877</f>
        <v>0</v>
      </c>
      <c r="F932" s="148" t="str">
        <f>'Input 2 - Inventory'!W877</f>
        <v/>
      </c>
      <c r="G932" s="148">
        <f>'Input 2 - Inventory'!R877</f>
        <v>0</v>
      </c>
      <c r="H932" s="148">
        <f>'Input 2 - Inventory'!AH877</f>
        <v>0</v>
      </c>
      <c r="I932" s="149">
        <f>'Input 2 - Inventory'!L877</f>
        <v>0</v>
      </c>
      <c r="J932" s="150">
        <f>'Input 2 - Inventory'!AB877</f>
        <v>0</v>
      </c>
      <c r="K932" s="147" t="str" cm="1">
        <f t="array" ref="K932">IFERROR(INDEX($C$9:$C$54,MATCH($E932,$A$9:$A$54,0),0),"N/A")</f>
        <v>N/A</v>
      </c>
      <c r="L932" s="151" t="str" cm="1">
        <f t="array" ref="L932">IFERROR(INDEX($D$9:$D$54,MATCH($E932,$A$9:$A$54,0),0),"N/A")</f>
        <v>N/A</v>
      </c>
      <c r="M932" s="152" t="str">
        <f t="shared" si="124"/>
        <v>N/A</v>
      </c>
      <c r="N932" s="153" t="str">
        <f t="shared" si="125"/>
        <v>N/A</v>
      </c>
      <c r="O932" s="147" t="str" cm="1">
        <f t="array" ref="O932">IFERROR(INDEX($E$9:$E$54,MATCH($E932,$A$9:$A$54,0),0),"N/A")</f>
        <v>N/A</v>
      </c>
      <c r="P932" s="151" t="str" cm="1">
        <f t="array" ref="P932">IFERROR(INDEX($F$9:$F$54,MATCH($E932,$A$9:$A$54,0),0),"N/A")</f>
        <v>N/A</v>
      </c>
      <c r="Q932" s="152" t="str">
        <f t="shared" si="126"/>
        <v>N/A</v>
      </c>
      <c r="R932" s="153" t="str">
        <f t="shared" si="127"/>
        <v>N/A</v>
      </c>
      <c r="S932" s="147" t="str" cm="1">
        <f t="array" ref="S932">IFERROR(INDEX($G$9:$G$54,MATCH($E932,$A$9:$A$54,0),0),"N/A")</f>
        <v>N/A</v>
      </c>
      <c r="T932" s="151" t="str" cm="1">
        <f t="array" ref="T932">IFERROR(INDEX($H$9:$H$54,MATCH($E932,$A$9:$A$54,0),0),"N/A")</f>
        <v>N/A</v>
      </c>
      <c r="U932" s="152" t="str">
        <f t="shared" si="120"/>
        <v>N/A</v>
      </c>
      <c r="V932" s="153" t="str">
        <f t="shared" si="121"/>
        <v>N/A</v>
      </c>
      <c r="W932" s="147" t="str" cm="1">
        <f t="array" ref="W932">IFERROR(INDEX($I$9:$I$54,MATCH($E932,$A$9:$A$54,0),0),"N/A")</f>
        <v>N/A</v>
      </c>
      <c r="X932" s="147" t="str" cm="1">
        <f t="array" ref="X932">IFERROR(INDEX($J$9:$J$54,MATCH($E932,$A$9:$A$54,0),0),"N/A")</f>
        <v>N/A</v>
      </c>
      <c r="Y932" s="152" t="str">
        <f t="shared" si="122"/>
        <v>N/A</v>
      </c>
      <c r="Z932" s="153" t="str">
        <f t="shared" si="123"/>
        <v>N/A</v>
      </c>
      <c r="AA932" s="70" t="str">
        <f>IFERROR(VLOOKUP('Input 1 - Schedule 1'!N879,'Input 1 - Schedule 1'!$I$7:$L$1009,4,FALSE),"")</f>
        <v/>
      </c>
      <c r="AB932" s="70"/>
      <c r="AS932" s="84" t="s">
        <v>20</v>
      </c>
    </row>
    <row r="933" spans="1:45" x14ac:dyDescent="0.3">
      <c r="A933" s="93">
        <f t="shared" si="128"/>
        <v>871</v>
      </c>
      <c r="B933" s="145">
        <f>'Input 2 - Inventory'!C878</f>
        <v>0</v>
      </c>
      <c r="C933" s="146">
        <f>'Input 1 - Schedule 1'!G880</f>
        <v>0</v>
      </c>
      <c r="D933" s="146" t="str">
        <f>IF(OR(LEFT(E933,5)= "Asset",LEFT(E933,5)="Other"),"N/A",'Input 1 - Schedule 1'!G880 &amp; " (Ins/Bank)")</f>
        <v>0 (Ins/Bank)</v>
      </c>
      <c r="E933" s="147">
        <f>'Input 2 - Inventory'!F878</f>
        <v>0</v>
      </c>
      <c r="F933" s="148" t="str">
        <f>'Input 2 - Inventory'!W878</f>
        <v/>
      </c>
      <c r="G933" s="148">
        <f>'Input 2 - Inventory'!R878</f>
        <v>0</v>
      </c>
      <c r="H933" s="148">
        <f>'Input 2 - Inventory'!AH878</f>
        <v>0</v>
      </c>
      <c r="I933" s="149">
        <f>'Input 2 - Inventory'!L878</f>
        <v>0</v>
      </c>
      <c r="J933" s="150">
        <f>'Input 2 - Inventory'!AB878</f>
        <v>0</v>
      </c>
      <c r="K933" s="147" t="str" cm="1">
        <f t="array" ref="K933">IFERROR(INDEX($C$9:$C$54,MATCH($E933,$A$9:$A$54,0),0),"N/A")</f>
        <v>N/A</v>
      </c>
      <c r="L933" s="151" t="str" cm="1">
        <f t="array" ref="L933">IFERROR(INDEX($D$9:$D$54,MATCH($E933,$A$9:$A$54,0),0),"N/A")</f>
        <v>N/A</v>
      </c>
      <c r="M933" s="152" t="str">
        <f t="shared" si="124"/>
        <v>N/A</v>
      </c>
      <c r="N933" s="153" t="str">
        <f t="shared" si="125"/>
        <v>N/A</v>
      </c>
      <c r="O933" s="147" t="str" cm="1">
        <f t="array" ref="O933">IFERROR(INDEX($E$9:$E$54,MATCH($E933,$A$9:$A$54,0),0),"N/A")</f>
        <v>N/A</v>
      </c>
      <c r="P933" s="151" t="str" cm="1">
        <f t="array" ref="P933">IFERROR(INDEX($F$9:$F$54,MATCH($E933,$A$9:$A$54,0),0),"N/A")</f>
        <v>N/A</v>
      </c>
      <c r="Q933" s="152" t="str">
        <f t="shared" si="126"/>
        <v>N/A</v>
      </c>
      <c r="R933" s="153" t="str">
        <f t="shared" si="127"/>
        <v>N/A</v>
      </c>
      <c r="S933" s="147" t="str" cm="1">
        <f t="array" ref="S933">IFERROR(INDEX($G$9:$G$54,MATCH($E933,$A$9:$A$54,0),0),"N/A")</f>
        <v>N/A</v>
      </c>
      <c r="T933" s="151" t="str" cm="1">
        <f t="array" ref="T933">IFERROR(INDEX($H$9:$H$54,MATCH($E933,$A$9:$A$54,0),0),"N/A")</f>
        <v>N/A</v>
      </c>
      <c r="U933" s="152" t="str">
        <f t="shared" si="120"/>
        <v>N/A</v>
      </c>
      <c r="V933" s="153" t="str">
        <f t="shared" si="121"/>
        <v>N/A</v>
      </c>
      <c r="W933" s="147" t="str" cm="1">
        <f t="array" ref="W933">IFERROR(INDEX($I$9:$I$54,MATCH($E933,$A$9:$A$54,0),0),"N/A")</f>
        <v>N/A</v>
      </c>
      <c r="X933" s="147" t="str" cm="1">
        <f t="array" ref="X933">IFERROR(INDEX($J$9:$J$54,MATCH($E933,$A$9:$A$54,0),0),"N/A")</f>
        <v>N/A</v>
      </c>
      <c r="Y933" s="152" t="str">
        <f t="shared" si="122"/>
        <v>N/A</v>
      </c>
      <c r="Z933" s="153" t="str">
        <f t="shared" si="123"/>
        <v>N/A</v>
      </c>
      <c r="AA933" s="70" t="str">
        <f>IFERROR(VLOOKUP('Input 1 - Schedule 1'!N880,'Input 1 - Schedule 1'!$I$7:$L$1009,4,FALSE),"")</f>
        <v/>
      </c>
      <c r="AB933" s="70"/>
      <c r="AS933" s="84" t="s">
        <v>20</v>
      </c>
    </row>
    <row r="934" spans="1:45" x14ac:dyDescent="0.3">
      <c r="A934" s="93">
        <f t="shared" si="128"/>
        <v>872</v>
      </c>
      <c r="B934" s="145">
        <f>'Input 2 - Inventory'!C879</f>
        <v>0</v>
      </c>
      <c r="C934" s="146">
        <f>'Input 1 - Schedule 1'!G881</f>
        <v>0</v>
      </c>
      <c r="D934" s="146" t="str">
        <f>IF(OR(LEFT(E934,5)= "Asset",LEFT(E934,5)="Other"),"N/A",'Input 1 - Schedule 1'!G881 &amp; " (Ins/Bank)")</f>
        <v>0 (Ins/Bank)</v>
      </c>
      <c r="E934" s="147">
        <f>'Input 2 - Inventory'!F879</f>
        <v>0</v>
      </c>
      <c r="F934" s="148" t="str">
        <f>'Input 2 - Inventory'!W879</f>
        <v/>
      </c>
      <c r="G934" s="148">
        <f>'Input 2 - Inventory'!R879</f>
        <v>0</v>
      </c>
      <c r="H934" s="148">
        <f>'Input 2 - Inventory'!AH879</f>
        <v>0</v>
      </c>
      <c r="I934" s="149">
        <f>'Input 2 - Inventory'!L879</f>
        <v>0</v>
      </c>
      <c r="J934" s="150">
        <f>'Input 2 - Inventory'!AB879</f>
        <v>0</v>
      </c>
      <c r="K934" s="147" t="str" cm="1">
        <f t="array" ref="K934">IFERROR(INDEX($C$9:$C$54,MATCH($E934,$A$9:$A$54,0),0),"N/A")</f>
        <v>N/A</v>
      </c>
      <c r="L934" s="151" t="str" cm="1">
        <f t="array" ref="L934">IFERROR(INDEX($D$9:$D$54,MATCH($E934,$A$9:$A$54,0),0),"N/A")</f>
        <v>N/A</v>
      </c>
      <c r="M934" s="152" t="str">
        <f t="shared" si="124"/>
        <v>N/A</v>
      </c>
      <c r="N934" s="153" t="str">
        <f t="shared" si="125"/>
        <v>N/A</v>
      </c>
      <c r="O934" s="147" t="str" cm="1">
        <f t="array" ref="O934">IFERROR(INDEX($E$9:$E$54,MATCH($E934,$A$9:$A$54,0),0),"N/A")</f>
        <v>N/A</v>
      </c>
      <c r="P934" s="151" t="str" cm="1">
        <f t="array" ref="P934">IFERROR(INDEX($F$9:$F$54,MATCH($E934,$A$9:$A$54,0),0),"N/A")</f>
        <v>N/A</v>
      </c>
      <c r="Q934" s="152" t="str">
        <f t="shared" si="126"/>
        <v>N/A</v>
      </c>
      <c r="R934" s="153" t="str">
        <f t="shared" si="127"/>
        <v>N/A</v>
      </c>
      <c r="S934" s="147" t="str" cm="1">
        <f t="array" ref="S934">IFERROR(INDEX($G$9:$G$54,MATCH($E934,$A$9:$A$54,0),0),"N/A")</f>
        <v>N/A</v>
      </c>
      <c r="T934" s="151" t="str" cm="1">
        <f t="array" ref="T934">IFERROR(INDEX($H$9:$H$54,MATCH($E934,$A$9:$A$54,0),0),"N/A")</f>
        <v>N/A</v>
      </c>
      <c r="U934" s="152" t="str">
        <f t="shared" si="120"/>
        <v>N/A</v>
      </c>
      <c r="V934" s="153" t="str">
        <f t="shared" si="121"/>
        <v>N/A</v>
      </c>
      <c r="W934" s="147" t="str" cm="1">
        <f t="array" ref="W934">IFERROR(INDEX($I$9:$I$54,MATCH($E934,$A$9:$A$54,0),0),"N/A")</f>
        <v>N/A</v>
      </c>
      <c r="X934" s="147" t="str" cm="1">
        <f t="array" ref="X934">IFERROR(INDEX($J$9:$J$54,MATCH($E934,$A$9:$A$54,0),0),"N/A")</f>
        <v>N/A</v>
      </c>
      <c r="Y934" s="152" t="str">
        <f t="shared" si="122"/>
        <v>N/A</v>
      </c>
      <c r="Z934" s="153" t="str">
        <f t="shared" si="123"/>
        <v>N/A</v>
      </c>
      <c r="AA934" s="70" t="str">
        <f>IFERROR(VLOOKUP('Input 1 - Schedule 1'!N881,'Input 1 - Schedule 1'!$I$7:$L$1009,4,FALSE),"")</f>
        <v/>
      </c>
      <c r="AB934" s="70"/>
      <c r="AS934" s="84" t="s">
        <v>20</v>
      </c>
    </row>
    <row r="935" spans="1:45" x14ac:dyDescent="0.3">
      <c r="A935" s="93">
        <f t="shared" si="128"/>
        <v>873</v>
      </c>
      <c r="B935" s="145">
        <f>'Input 2 - Inventory'!C880</f>
        <v>0</v>
      </c>
      <c r="C935" s="146">
        <f>'Input 1 - Schedule 1'!G882</f>
        <v>0</v>
      </c>
      <c r="D935" s="146" t="str">
        <f>IF(OR(LEFT(E935,5)= "Asset",LEFT(E935,5)="Other"),"N/A",'Input 1 - Schedule 1'!G882 &amp; " (Ins/Bank)")</f>
        <v>0 (Ins/Bank)</v>
      </c>
      <c r="E935" s="147">
        <f>'Input 2 - Inventory'!F880</f>
        <v>0</v>
      </c>
      <c r="F935" s="148" t="str">
        <f>'Input 2 - Inventory'!W880</f>
        <v/>
      </c>
      <c r="G935" s="148">
        <f>'Input 2 - Inventory'!R880</f>
        <v>0</v>
      </c>
      <c r="H935" s="148">
        <f>'Input 2 - Inventory'!AH880</f>
        <v>0</v>
      </c>
      <c r="I935" s="149">
        <f>'Input 2 - Inventory'!L880</f>
        <v>0</v>
      </c>
      <c r="J935" s="150">
        <f>'Input 2 - Inventory'!AB880</f>
        <v>0</v>
      </c>
      <c r="K935" s="147" t="str" cm="1">
        <f t="array" ref="K935">IFERROR(INDEX($C$9:$C$54,MATCH($E935,$A$9:$A$54,0),0),"N/A")</f>
        <v>N/A</v>
      </c>
      <c r="L935" s="151" t="str" cm="1">
        <f t="array" ref="L935">IFERROR(INDEX($D$9:$D$54,MATCH($E935,$A$9:$A$54,0),0),"N/A")</f>
        <v>N/A</v>
      </c>
      <c r="M935" s="152" t="str">
        <f t="shared" si="124"/>
        <v>N/A</v>
      </c>
      <c r="N935" s="153" t="str">
        <f t="shared" si="125"/>
        <v>N/A</v>
      </c>
      <c r="O935" s="147" t="str" cm="1">
        <f t="array" ref="O935">IFERROR(INDEX($E$9:$E$54,MATCH($E935,$A$9:$A$54,0),0),"N/A")</f>
        <v>N/A</v>
      </c>
      <c r="P935" s="151" t="str" cm="1">
        <f t="array" ref="P935">IFERROR(INDEX($F$9:$F$54,MATCH($E935,$A$9:$A$54,0),0),"N/A")</f>
        <v>N/A</v>
      </c>
      <c r="Q935" s="152" t="str">
        <f t="shared" si="126"/>
        <v>N/A</v>
      </c>
      <c r="R935" s="153" t="str">
        <f t="shared" si="127"/>
        <v>N/A</v>
      </c>
      <c r="S935" s="147" t="str" cm="1">
        <f t="array" ref="S935">IFERROR(INDEX($G$9:$G$54,MATCH($E935,$A$9:$A$54,0),0),"N/A")</f>
        <v>N/A</v>
      </c>
      <c r="T935" s="151" t="str" cm="1">
        <f t="array" ref="T935">IFERROR(INDEX($H$9:$H$54,MATCH($E935,$A$9:$A$54,0),0),"N/A")</f>
        <v>N/A</v>
      </c>
      <c r="U935" s="152" t="str">
        <f t="shared" si="120"/>
        <v>N/A</v>
      </c>
      <c r="V935" s="153" t="str">
        <f t="shared" si="121"/>
        <v>N/A</v>
      </c>
      <c r="W935" s="147" t="str" cm="1">
        <f t="array" ref="W935">IFERROR(INDEX($I$9:$I$54,MATCH($E935,$A$9:$A$54,0),0),"N/A")</f>
        <v>N/A</v>
      </c>
      <c r="X935" s="147" t="str" cm="1">
        <f t="array" ref="X935">IFERROR(INDEX($J$9:$J$54,MATCH($E935,$A$9:$A$54,0),0),"N/A")</f>
        <v>N/A</v>
      </c>
      <c r="Y935" s="152" t="str">
        <f t="shared" si="122"/>
        <v>N/A</v>
      </c>
      <c r="Z935" s="153" t="str">
        <f t="shared" si="123"/>
        <v>N/A</v>
      </c>
      <c r="AA935" s="70" t="str">
        <f>IFERROR(VLOOKUP('Input 1 - Schedule 1'!N882,'Input 1 - Schedule 1'!$I$7:$L$1009,4,FALSE),"")</f>
        <v/>
      </c>
      <c r="AB935" s="70"/>
      <c r="AS935" s="84" t="s">
        <v>20</v>
      </c>
    </row>
    <row r="936" spans="1:45" x14ac:dyDescent="0.3">
      <c r="A936" s="93">
        <f t="shared" si="128"/>
        <v>874</v>
      </c>
      <c r="B936" s="145">
        <f>'Input 2 - Inventory'!C881</f>
        <v>0</v>
      </c>
      <c r="C936" s="146">
        <f>'Input 1 - Schedule 1'!G883</f>
        <v>0</v>
      </c>
      <c r="D936" s="146" t="str">
        <f>IF(OR(LEFT(E936,5)= "Asset",LEFT(E936,5)="Other"),"N/A",'Input 1 - Schedule 1'!G883 &amp; " (Ins/Bank)")</f>
        <v>0 (Ins/Bank)</v>
      </c>
      <c r="E936" s="147">
        <f>'Input 2 - Inventory'!F881</f>
        <v>0</v>
      </c>
      <c r="F936" s="148" t="str">
        <f>'Input 2 - Inventory'!W881</f>
        <v/>
      </c>
      <c r="G936" s="148">
        <f>'Input 2 - Inventory'!R881</f>
        <v>0</v>
      </c>
      <c r="H936" s="148">
        <f>'Input 2 - Inventory'!AH881</f>
        <v>0</v>
      </c>
      <c r="I936" s="149">
        <f>'Input 2 - Inventory'!L881</f>
        <v>0</v>
      </c>
      <c r="J936" s="150">
        <f>'Input 2 - Inventory'!AB881</f>
        <v>0</v>
      </c>
      <c r="K936" s="147" t="str" cm="1">
        <f t="array" ref="K936">IFERROR(INDEX($C$9:$C$54,MATCH($E936,$A$9:$A$54,0),0),"N/A")</f>
        <v>N/A</v>
      </c>
      <c r="L936" s="151" t="str" cm="1">
        <f t="array" ref="L936">IFERROR(INDEX($D$9:$D$54,MATCH($E936,$A$9:$A$54,0),0),"N/A")</f>
        <v>N/A</v>
      </c>
      <c r="M936" s="152" t="str">
        <f t="shared" si="124"/>
        <v>N/A</v>
      </c>
      <c r="N936" s="153" t="str">
        <f t="shared" si="125"/>
        <v>N/A</v>
      </c>
      <c r="O936" s="147" t="str" cm="1">
        <f t="array" ref="O936">IFERROR(INDEX($E$9:$E$54,MATCH($E936,$A$9:$A$54,0),0),"N/A")</f>
        <v>N/A</v>
      </c>
      <c r="P936" s="151" t="str" cm="1">
        <f t="array" ref="P936">IFERROR(INDEX($F$9:$F$54,MATCH($E936,$A$9:$A$54,0),0),"N/A")</f>
        <v>N/A</v>
      </c>
      <c r="Q936" s="152" t="str">
        <f t="shared" si="126"/>
        <v>N/A</v>
      </c>
      <c r="R936" s="153" t="str">
        <f t="shared" si="127"/>
        <v>N/A</v>
      </c>
      <c r="S936" s="147" t="str" cm="1">
        <f t="array" ref="S936">IFERROR(INDEX($G$9:$G$54,MATCH($E936,$A$9:$A$54,0),0),"N/A")</f>
        <v>N/A</v>
      </c>
      <c r="T936" s="151" t="str" cm="1">
        <f t="array" ref="T936">IFERROR(INDEX($H$9:$H$54,MATCH($E936,$A$9:$A$54,0),0),"N/A")</f>
        <v>N/A</v>
      </c>
      <c r="U936" s="152" t="str">
        <f t="shared" si="120"/>
        <v>N/A</v>
      </c>
      <c r="V936" s="153" t="str">
        <f t="shared" si="121"/>
        <v>N/A</v>
      </c>
      <c r="W936" s="147" t="str" cm="1">
        <f t="array" ref="W936">IFERROR(INDEX($I$9:$I$54,MATCH($E936,$A$9:$A$54,0),0),"N/A")</f>
        <v>N/A</v>
      </c>
      <c r="X936" s="147" t="str" cm="1">
        <f t="array" ref="X936">IFERROR(INDEX($J$9:$J$54,MATCH($E936,$A$9:$A$54,0),0),"N/A")</f>
        <v>N/A</v>
      </c>
      <c r="Y936" s="152" t="str">
        <f t="shared" si="122"/>
        <v>N/A</v>
      </c>
      <c r="Z936" s="153" t="str">
        <f t="shared" si="123"/>
        <v>N/A</v>
      </c>
      <c r="AA936" s="70" t="str">
        <f>IFERROR(VLOOKUP('Input 1 - Schedule 1'!N883,'Input 1 - Schedule 1'!$I$7:$L$1009,4,FALSE),"")</f>
        <v/>
      </c>
      <c r="AB936" s="70"/>
      <c r="AS936" s="84" t="s">
        <v>20</v>
      </c>
    </row>
    <row r="937" spans="1:45" x14ac:dyDescent="0.3">
      <c r="A937" s="93">
        <f t="shared" si="128"/>
        <v>875</v>
      </c>
      <c r="B937" s="145">
        <f>'Input 2 - Inventory'!C882</f>
        <v>0</v>
      </c>
      <c r="C937" s="146">
        <f>'Input 1 - Schedule 1'!G884</f>
        <v>0</v>
      </c>
      <c r="D937" s="146" t="str">
        <f>IF(OR(LEFT(E937,5)= "Asset",LEFT(E937,5)="Other"),"N/A",'Input 1 - Schedule 1'!G884 &amp; " (Ins/Bank)")</f>
        <v>0 (Ins/Bank)</v>
      </c>
      <c r="E937" s="147">
        <f>'Input 2 - Inventory'!F882</f>
        <v>0</v>
      </c>
      <c r="F937" s="148" t="str">
        <f>'Input 2 - Inventory'!W882</f>
        <v/>
      </c>
      <c r="G937" s="148">
        <f>'Input 2 - Inventory'!R882</f>
        <v>0</v>
      </c>
      <c r="H937" s="148">
        <f>'Input 2 - Inventory'!AH882</f>
        <v>0</v>
      </c>
      <c r="I937" s="149">
        <f>'Input 2 - Inventory'!L882</f>
        <v>0</v>
      </c>
      <c r="J937" s="150">
        <f>'Input 2 - Inventory'!AB882</f>
        <v>0</v>
      </c>
      <c r="K937" s="147" t="str" cm="1">
        <f t="array" ref="K937">IFERROR(INDEX($C$9:$C$54,MATCH($E937,$A$9:$A$54,0),0),"N/A")</f>
        <v>N/A</v>
      </c>
      <c r="L937" s="151" t="str" cm="1">
        <f t="array" ref="L937">IFERROR(INDEX($D$9:$D$54,MATCH($E937,$A$9:$A$54,0),0),"N/A")</f>
        <v>N/A</v>
      </c>
      <c r="M937" s="152" t="str">
        <f t="shared" si="124"/>
        <v>N/A</v>
      </c>
      <c r="N937" s="153" t="str">
        <f t="shared" si="125"/>
        <v>N/A</v>
      </c>
      <c r="O937" s="147" t="str" cm="1">
        <f t="array" ref="O937">IFERROR(INDEX($E$9:$E$54,MATCH($E937,$A$9:$A$54,0),0),"N/A")</f>
        <v>N/A</v>
      </c>
      <c r="P937" s="151" t="str" cm="1">
        <f t="array" ref="P937">IFERROR(INDEX($F$9:$F$54,MATCH($E937,$A$9:$A$54,0),0),"N/A")</f>
        <v>N/A</v>
      </c>
      <c r="Q937" s="152" t="str">
        <f t="shared" si="126"/>
        <v>N/A</v>
      </c>
      <c r="R937" s="153" t="str">
        <f t="shared" si="127"/>
        <v>N/A</v>
      </c>
      <c r="S937" s="147" t="str" cm="1">
        <f t="array" ref="S937">IFERROR(INDEX($G$9:$G$54,MATCH($E937,$A$9:$A$54,0),0),"N/A")</f>
        <v>N/A</v>
      </c>
      <c r="T937" s="151" t="str" cm="1">
        <f t="array" ref="T937">IFERROR(INDEX($H$9:$H$54,MATCH($E937,$A$9:$A$54,0),0),"N/A")</f>
        <v>N/A</v>
      </c>
      <c r="U937" s="152" t="str">
        <f t="shared" si="120"/>
        <v>N/A</v>
      </c>
      <c r="V937" s="153" t="str">
        <f t="shared" si="121"/>
        <v>N/A</v>
      </c>
      <c r="W937" s="147" t="str" cm="1">
        <f t="array" ref="W937">IFERROR(INDEX($I$9:$I$54,MATCH($E937,$A$9:$A$54,0),0),"N/A")</f>
        <v>N/A</v>
      </c>
      <c r="X937" s="147" t="str" cm="1">
        <f t="array" ref="X937">IFERROR(INDEX($J$9:$J$54,MATCH($E937,$A$9:$A$54,0),0),"N/A")</f>
        <v>N/A</v>
      </c>
      <c r="Y937" s="152" t="str">
        <f t="shared" si="122"/>
        <v>N/A</v>
      </c>
      <c r="Z937" s="153" t="str">
        <f t="shared" si="123"/>
        <v>N/A</v>
      </c>
      <c r="AA937" s="70" t="str">
        <f>IFERROR(VLOOKUP('Input 1 - Schedule 1'!N884,'Input 1 - Schedule 1'!$I$7:$L$1009,4,FALSE),"")</f>
        <v/>
      </c>
      <c r="AB937" s="70"/>
      <c r="AS937" s="84" t="s">
        <v>20</v>
      </c>
    </row>
    <row r="938" spans="1:45" x14ac:dyDescent="0.3">
      <c r="A938" s="93">
        <f t="shared" si="128"/>
        <v>876</v>
      </c>
      <c r="B938" s="145">
        <f>'Input 2 - Inventory'!C883</f>
        <v>0</v>
      </c>
      <c r="C938" s="146">
        <f>'Input 1 - Schedule 1'!G885</f>
        <v>0</v>
      </c>
      <c r="D938" s="146" t="str">
        <f>IF(OR(LEFT(E938,5)= "Asset",LEFT(E938,5)="Other"),"N/A",'Input 1 - Schedule 1'!G885 &amp; " (Ins/Bank)")</f>
        <v>0 (Ins/Bank)</v>
      </c>
      <c r="E938" s="147">
        <f>'Input 2 - Inventory'!F883</f>
        <v>0</v>
      </c>
      <c r="F938" s="148" t="str">
        <f>'Input 2 - Inventory'!W883</f>
        <v/>
      </c>
      <c r="G938" s="148">
        <f>'Input 2 - Inventory'!R883</f>
        <v>0</v>
      </c>
      <c r="H938" s="148">
        <f>'Input 2 - Inventory'!AH883</f>
        <v>0</v>
      </c>
      <c r="I938" s="149">
        <f>'Input 2 - Inventory'!L883</f>
        <v>0</v>
      </c>
      <c r="J938" s="150">
        <f>'Input 2 - Inventory'!AB883</f>
        <v>0</v>
      </c>
      <c r="K938" s="147" t="str" cm="1">
        <f t="array" ref="K938">IFERROR(INDEX($C$9:$C$54,MATCH($E938,$A$9:$A$54,0),0),"N/A")</f>
        <v>N/A</v>
      </c>
      <c r="L938" s="151" t="str" cm="1">
        <f t="array" ref="L938">IFERROR(INDEX($D$9:$D$54,MATCH($E938,$A$9:$A$54,0),0),"N/A")</f>
        <v>N/A</v>
      </c>
      <c r="M938" s="152" t="str">
        <f t="shared" si="124"/>
        <v>N/A</v>
      </c>
      <c r="N938" s="153" t="str">
        <f t="shared" si="125"/>
        <v>N/A</v>
      </c>
      <c r="O938" s="147" t="str" cm="1">
        <f t="array" ref="O938">IFERROR(INDEX($E$9:$E$54,MATCH($E938,$A$9:$A$54,0),0),"N/A")</f>
        <v>N/A</v>
      </c>
      <c r="P938" s="151" t="str" cm="1">
        <f t="array" ref="P938">IFERROR(INDEX($F$9:$F$54,MATCH($E938,$A$9:$A$54,0),0),"N/A")</f>
        <v>N/A</v>
      </c>
      <c r="Q938" s="152" t="str">
        <f t="shared" si="126"/>
        <v>N/A</v>
      </c>
      <c r="R938" s="153" t="str">
        <f t="shared" si="127"/>
        <v>N/A</v>
      </c>
      <c r="S938" s="147" t="str" cm="1">
        <f t="array" ref="S938">IFERROR(INDEX($G$9:$G$54,MATCH($E938,$A$9:$A$54,0),0),"N/A")</f>
        <v>N/A</v>
      </c>
      <c r="T938" s="151" t="str" cm="1">
        <f t="array" ref="T938">IFERROR(INDEX($H$9:$H$54,MATCH($E938,$A$9:$A$54,0),0),"N/A")</f>
        <v>N/A</v>
      </c>
      <c r="U938" s="152" t="str">
        <f t="shared" si="120"/>
        <v>N/A</v>
      </c>
      <c r="V938" s="153" t="str">
        <f t="shared" si="121"/>
        <v>N/A</v>
      </c>
      <c r="W938" s="147" t="str" cm="1">
        <f t="array" ref="W938">IFERROR(INDEX($I$9:$I$54,MATCH($E938,$A$9:$A$54,0),0),"N/A")</f>
        <v>N/A</v>
      </c>
      <c r="X938" s="147" t="str" cm="1">
        <f t="array" ref="X938">IFERROR(INDEX($J$9:$J$54,MATCH($E938,$A$9:$A$54,0),0),"N/A")</f>
        <v>N/A</v>
      </c>
      <c r="Y938" s="152" t="str">
        <f t="shared" si="122"/>
        <v>N/A</v>
      </c>
      <c r="Z938" s="153" t="str">
        <f t="shared" si="123"/>
        <v>N/A</v>
      </c>
      <c r="AA938" s="70" t="str">
        <f>IFERROR(VLOOKUP('Input 1 - Schedule 1'!N885,'Input 1 - Schedule 1'!$I$7:$L$1009,4,FALSE),"")</f>
        <v/>
      </c>
      <c r="AB938" s="70"/>
      <c r="AS938" s="84" t="s">
        <v>20</v>
      </c>
    </row>
    <row r="939" spans="1:45" x14ac:dyDescent="0.3">
      <c r="A939" s="93">
        <f t="shared" si="128"/>
        <v>877</v>
      </c>
      <c r="B939" s="145">
        <f>'Input 2 - Inventory'!C884</f>
        <v>0</v>
      </c>
      <c r="C939" s="146">
        <f>'Input 1 - Schedule 1'!G886</f>
        <v>0</v>
      </c>
      <c r="D939" s="146" t="str">
        <f>IF(OR(LEFT(E939,5)= "Asset",LEFT(E939,5)="Other"),"N/A",'Input 1 - Schedule 1'!G886 &amp; " (Ins/Bank)")</f>
        <v>0 (Ins/Bank)</v>
      </c>
      <c r="E939" s="147">
        <f>'Input 2 - Inventory'!F884</f>
        <v>0</v>
      </c>
      <c r="F939" s="148" t="str">
        <f>'Input 2 - Inventory'!W884</f>
        <v/>
      </c>
      <c r="G939" s="148">
        <f>'Input 2 - Inventory'!R884</f>
        <v>0</v>
      </c>
      <c r="H939" s="148">
        <f>'Input 2 - Inventory'!AH884</f>
        <v>0</v>
      </c>
      <c r="I939" s="149">
        <f>'Input 2 - Inventory'!L884</f>
        <v>0</v>
      </c>
      <c r="J939" s="150">
        <f>'Input 2 - Inventory'!AB884</f>
        <v>0</v>
      </c>
      <c r="K939" s="147" t="str" cm="1">
        <f t="array" ref="K939">IFERROR(INDEX($C$9:$C$54,MATCH($E939,$A$9:$A$54,0),0),"N/A")</f>
        <v>N/A</v>
      </c>
      <c r="L939" s="151" t="str" cm="1">
        <f t="array" ref="L939">IFERROR(INDEX($D$9:$D$54,MATCH($E939,$A$9:$A$54,0),0),"N/A")</f>
        <v>N/A</v>
      </c>
      <c r="M939" s="152" t="str">
        <f t="shared" si="124"/>
        <v>N/A</v>
      </c>
      <c r="N939" s="153" t="str">
        <f t="shared" si="125"/>
        <v>N/A</v>
      </c>
      <c r="O939" s="147" t="str" cm="1">
        <f t="array" ref="O939">IFERROR(INDEX($E$9:$E$54,MATCH($E939,$A$9:$A$54,0),0),"N/A")</f>
        <v>N/A</v>
      </c>
      <c r="P939" s="151" t="str" cm="1">
        <f t="array" ref="P939">IFERROR(INDEX($F$9:$F$54,MATCH($E939,$A$9:$A$54,0),0),"N/A")</f>
        <v>N/A</v>
      </c>
      <c r="Q939" s="152" t="str">
        <f t="shared" si="126"/>
        <v>N/A</v>
      </c>
      <c r="R939" s="153" t="str">
        <f t="shared" si="127"/>
        <v>N/A</v>
      </c>
      <c r="S939" s="147" t="str" cm="1">
        <f t="array" ref="S939">IFERROR(INDEX($G$9:$G$54,MATCH($E939,$A$9:$A$54,0),0),"N/A")</f>
        <v>N/A</v>
      </c>
      <c r="T939" s="151" t="str" cm="1">
        <f t="array" ref="T939">IFERROR(INDEX($H$9:$H$54,MATCH($E939,$A$9:$A$54,0),0),"N/A")</f>
        <v>N/A</v>
      </c>
      <c r="U939" s="152" t="str">
        <f t="shared" si="120"/>
        <v>N/A</v>
      </c>
      <c r="V939" s="153" t="str">
        <f t="shared" si="121"/>
        <v>N/A</v>
      </c>
      <c r="W939" s="147" t="str" cm="1">
        <f t="array" ref="W939">IFERROR(INDEX($I$9:$I$54,MATCH($E939,$A$9:$A$54,0),0),"N/A")</f>
        <v>N/A</v>
      </c>
      <c r="X939" s="147" t="str" cm="1">
        <f t="array" ref="X939">IFERROR(INDEX($J$9:$J$54,MATCH($E939,$A$9:$A$54,0),0),"N/A")</f>
        <v>N/A</v>
      </c>
      <c r="Y939" s="152" t="str">
        <f t="shared" si="122"/>
        <v>N/A</v>
      </c>
      <c r="Z939" s="153" t="str">
        <f t="shared" si="123"/>
        <v>N/A</v>
      </c>
      <c r="AA939" s="70" t="str">
        <f>IFERROR(VLOOKUP('Input 1 - Schedule 1'!N886,'Input 1 - Schedule 1'!$I$7:$L$1009,4,FALSE),"")</f>
        <v/>
      </c>
      <c r="AB939" s="70"/>
      <c r="AS939" s="84" t="s">
        <v>20</v>
      </c>
    </row>
    <row r="940" spans="1:45" x14ac:dyDescent="0.3">
      <c r="A940" s="93">
        <f t="shared" si="128"/>
        <v>878</v>
      </c>
      <c r="B940" s="145">
        <f>'Input 2 - Inventory'!C885</f>
        <v>0</v>
      </c>
      <c r="C940" s="146">
        <f>'Input 1 - Schedule 1'!G887</f>
        <v>0</v>
      </c>
      <c r="D940" s="146" t="str">
        <f>IF(OR(LEFT(E940,5)= "Asset",LEFT(E940,5)="Other"),"N/A",'Input 1 - Schedule 1'!G887 &amp; " (Ins/Bank)")</f>
        <v>0 (Ins/Bank)</v>
      </c>
      <c r="E940" s="147">
        <f>'Input 2 - Inventory'!F885</f>
        <v>0</v>
      </c>
      <c r="F940" s="148" t="str">
        <f>'Input 2 - Inventory'!W885</f>
        <v/>
      </c>
      <c r="G940" s="148">
        <f>'Input 2 - Inventory'!R885</f>
        <v>0</v>
      </c>
      <c r="H940" s="148">
        <f>'Input 2 - Inventory'!AH885</f>
        <v>0</v>
      </c>
      <c r="I940" s="149">
        <f>'Input 2 - Inventory'!L885</f>
        <v>0</v>
      </c>
      <c r="J940" s="150">
        <f>'Input 2 - Inventory'!AB885</f>
        <v>0</v>
      </c>
      <c r="K940" s="147" t="str" cm="1">
        <f t="array" ref="K940">IFERROR(INDEX($C$9:$C$54,MATCH($E940,$A$9:$A$54,0),0),"N/A")</f>
        <v>N/A</v>
      </c>
      <c r="L940" s="151" t="str" cm="1">
        <f t="array" ref="L940">IFERROR(INDEX($D$9:$D$54,MATCH($E940,$A$9:$A$54,0),0),"N/A")</f>
        <v>N/A</v>
      </c>
      <c r="M940" s="152" t="str">
        <f t="shared" si="124"/>
        <v>N/A</v>
      </c>
      <c r="N940" s="153" t="str">
        <f t="shared" si="125"/>
        <v>N/A</v>
      </c>
      <c r="O940" s="147" t="str" cm="1">
        <f t="array" ref="O940">IFERROR(INDEX($E$9:$E$54,MATCH($E940,$A$9:$A$54,0),0),"N/A")</f>
        <v>N/A</v>
      </c>
      <c r="P940" s="151" t="str" cm="1">
        <f t="array" ref="P940">IFERROR(INDEX($F$9:$F$54,MATCH($E940,$A$9:$A$54,0),0),"N/A")</f>
        <v>N/A</v>
      </c>
      <c r="Q940" s="152" t="str">
        <f t="shared" si="126"/>
        <v>N/A</v>
      </c>
      <c r="R940" s="153" t="str">
        <f t="shared" si="127"/>
        <v>N/A</v>
      </c>
      <c r="S940" s="147" t="str" cm="1">
        <f t="array" ref="S940">IFERROR(INDEX($G$9:$G$54,MATCH($E940,$A$9:$A$54,0),0),"N/A")</f>
        <v>N/A</v>
      </c>
      <c r="T940" s="151" t="str" cm="1">
        <f t="array" ref="T940">IFERROR(INDEX($H$9:$H$54,MATCH($E940,$A$9:$A$54,0),0),"N/A")</f>
        <v>N/A</v>
      </c>
      <c r="U940" s="152" t="str">
        <f t="shared" si="120"/>
        <v>N/A</v>
      </c>
      <c r="V940" s="153" t="str">
        <f t="shared" si="121"/>
        <v>N/A</v>
      </c>
      <c r="W940" s="147" t="str" cm="1">
        <f t="array" ref="W940">IFERROR(INDEX($I$9:$I$54,MATCH($E940,$A$9:$A$54,0),0),"N/A")</f>
        <v>N/A</v>
      </c>
      <c r="X940" s="147" t="str" cm="1">
        <f t="array" ref="X940">IFERROR(INDEX($J$9:$J$54,MATCH($E940,$A$9:$A$54,0),0),"N/A")</f>
        <v>N/A</v>
      </c>
      <c r="Y940" s="152" t="str">
        <f t="shared" si="122"/>
        <v>N/A</v>
      </c>
      <c r="Z940" s="153" t="str">
        <f t="shared" si="123"/>
        <v>N/A</v>
      </c>
      <c r="AA940" s="70" t="str">
        <f>IFERROR(VLOOKUP('Input 1 - Schedule 1'!N887,'Input 1 - Schedule 1'!$I$7:$L$1009,4,FALSE),"")</f>
        <v/>
      </c>
      <c r="AB940" s="70"/>
      <c r="AS940" s="84" t="s">
        <v>20</v>
      </c>
    </row>
    <row r="941" spans="1:45" x14ac:dyDescent="0.3">
      <c r="A941" s="93">
        <f t="shared" si="128"/>
        <v>879</v>
      </c>
      <c r="B941" s="145">
        <f>'Input 2 - Inventory'!C886</f>
        <v>0</v>
      </c>
      <c r="C941" s="146">
        <f>'Input 1 - Schedule 1'!G888</f>
        <v>0</v>
      </c>
      <c r="D941" s="146" t="str">
        <f>IF(OR(LEFT(E941,5)= "Asset",LEFT(E941,5)="Other"),"N/A",'Input 1 - Schedule 1'!G888 &amp; " (Ins/Bank)")</f>
        <v>0 (Ins/Bank)</v>
      </c>
      <c r="E941" s="147">
        <f>'Input 2 - Inventory'!F886</f>
        <v>0</v>
      </c>
      <c r="F941" s="148" t="str">
        <f>'Input 2 - Inventory'!W886</f>
        <v/>
      </c>
      <c r="G941" s="148">
        <f>'Input 2 - Inventory'!R886</f>
        <v>0</v>
      </c>
      <c r="H941" s="148">
        <f>'Input 2 - Inventory'!AH886</f>
        <v>0</v>
      </c>
      <c r="I941" s="149">
        <f>'Input 2 - Inventory'!L886</f>
        <v>0</v>
      </c>
      <c r="J941" s="150">
        <f>'Input 2 - Inventory'!AB886</f>
        <v>0</v>
      </c>
      <c r="K941" s="147" t="str" cm="1">
        <f t="array" ref="K941">IFERROR(INDEX($C$9:$C$54,MATCH($E941,$A$9:$A$54,0),0),"N/A")</f>
        <v>N/A</v>
      </c>
      <c r="L941" s="151" t="str" cm="1">
        <f t="array" ref="L941">IFERROR(INDEX($D$9:$D$54,MATCH($E941,$A$9:$A$54,0),0),"N/A")</f>
        <v>N/A</v>
      </c>
      <c r="M941" s="152" t="str">
        <f t="shared" si="124"/>
        <v>N/A</v>
      </c>
      <c r="N941" s="153" t="str">
        <f t="shared" si="125"/>
        <v>N/A</v>
      </c>
      <c r="O941" s="147" t="str" cm="1">
        <f t="array" ref="O941">IFERROR(INDEX($E$9:$E$54,MATCH($E941,$A$9:$A$54,0),0),"N/A")</f>
        <v>N/A</v>
      </c>
      <c r="P941" s="151" t="str" cm="1">
        <f t="array" ref="P941">IFERROR(INDEX($F$9:$F$54,MATCH($E941,$A$9:$A$54,0),0),"N/A")</f>
        <v>N/A</v>
      </c>
      <c r="Q941" s="152" t="str">
        <f t="shared" si="126"/>
        <v>N/A</v>
      </c>
      <c r="R941" s="153" t="str">
        <f t="shared" si="127"/>
        <v>N/A</v>
      </c>
      <c r="S941" s="147" t="str" cm="1">
        <f t="array" ref="S941">IFERROR(INDEX($G$9:$G$54,MATCH($E941,$A$9:$A$54,0),0),"N/A")</f>
        <v>N/A</v>
      </c>
      <c r="T941" s="151" t="str" cm="1">
        <f t="array" ref="T941">IFERROR(INDEX($H$9:$H$54,MATCH($E941,$A$9:$A$54,0),0),"N/A")</f>
        <v>N/A</v>
      </c>
      <c r="U941" s="152" t="str">
        <f t="shared" si="120"/>
        <v>N/A</v>
      </c>
      <c r="V941" s="153" t="str">
        <f t="shared" si="121"/>
        <v>N/A</v>
      </c>
      <c r="W941" s="147" t="str" cm="1">
        <f t="array" ref="W941">IFERROR(INDEX($I$9:$I$54,MATCH($E941,$A$9:$A$54,0),0),"N/A")</f>
        <v>N/A</v>
      </c>
      <c r="X941" s="147" t="str" cm="1">
        <f t="array" ref="X941">IFERROR(INDEX($J$9:$J$54,MATCH($E941,$A$9:$A$54,0),0),"N/A")</f>
        <v>N/A</v>
      </c>
      <c r="Y941" s="152" t="str">
        <f t="shared" si="122"/>
        <v>N/A</v>
      </c>
      <c r="Z941" s="153" t="str">
        <f t="shared" si="123"/>
        <v>N/A</v>
      </c>
      <c r="AA941" s="70" t="str">
        <f>IFERROR(VLOOKUP('Input 1 - Schedule 1'!N888,'Input 1 - Schedule 1'!$I$7:$L$1009,4,FALSE),"")</f>
        <v/>
      </c>
      <c r="AB941" s="70"/>
      <c r="AS941" s="84" t="s">
        <v>20</v>
      </c>
    </row>
    <row r="942" spans="1:45" x14ac:dyDescent="0.3">
      <c r="A942" s="93">
        <f t="shared" si="128"/>
        <v>880</v>
      </c>
      <c r="B942" s="145">
        <f>'Input 2 - Inventory'!C887</f>
        <v>0</v>
      </c>
      <c r="C942" s="146">
        <f>'Input 1 - Schedule 1'!G889</f>
        <v>0</v>
      </c>
      <c r="D942" s="146" t="str">
        <f>IF(OR(LEFT(E942,5)= "Asset",LEFT(E942,5)="Other"),"N/A",'Input 1 - Schedule 1'!G889 &amp; " (Ins/Bank)")</f>
        <v>0 (Ins/Bank)</v>
      </c>
      <c r="E942" s="147">
        <f>'Input 2 - Inventory'!F887</f>
        <v>0</v>
      </c>
      <c r="F942" s="148" t="str">
        <f>'Input 2 - Inventory'!W887</f>
        <v/>
      </c>
      <c r="G942" s="148">
        <f>'Input 2 - Inventory'!R887</f>
        <v>0</v>
      </c>
      <c r="H942" s="148">
        <f>'Input 2 - Inventory'!AH887</f>
        <v>0</v>
      </c>
      <c r="I942" s="149">
        <f>'Input 2 - Inventory'!L887</f>
        <v>0</v>
      </c>
      <c r="J942" s="150">
        <f>'Input 2 - Inventory'!AB887</f>
        <v>0</v>
      </c>
      <c r="K942" s="147" t="str" cm="1">
        <f t="array" ref="K942">IFERROR(INDEX($C$9:$C$54,MATCH($E942,$A$9:$A$54,0),0),"N/A")</f>
        <v>N/A</v>
      </c>
      <c r="L942" s="151" t="str" cm="1">
        <f t="array" ref="L942">IFERROR(INDEX($D$9:$D$54,MATCH($E942,$A$9:$A$54,0),0),"N/A")</f>
        <v>N/A</v>
      </c>
      <c r="M942" s="152" t="str">
        <f t="shared" si="124"/>
        <v>N/A</v>
      </c>
      <c r="N942" s="153" t="str">
        <f t="shared" si="125"/>
        <v>N/A</v>
      </c>
      <c r="O942" s="147" t="str" cm="1">
        <f t="array" ref="O942">IFERROR(INDEX($E$9:$E$54,MATCH($E942,$A$9:$A$54,0),0),"N/A")</f>
        <v>N/A</v>
      </c>
      <c r="P942" s="151" t="str" cm="1">
        <f t="array" ref="P942">IFERROR(INDEX($F$9:$F$54,MATCH($E942,$A$9:$A$54,0),0),"N/A")</f>
        <v>N/A</v>
      </c>
      <c r="Q942" s="152" t="str">
        <f t="shared" si="126"/>
        <v>N/A</v>
      </c>
      <c r="R942" s="153" t="str">
        <f t="shared" si="127"/>
        <v>N/A</v>
      </c>
      <c r="S942" s="147" t="str" cm="1">
        <f t="array" ref="S942">IFERROR(INDEX($G$9:$G$54,MATCH($E942,$A$9:$A$54,0),0),"N/A")</f>
        <v>N/A</v>
      </c>
      <c r="T942" s="151" t="str" cm="1">
        <f t="array" ref="T942">IFERROR(INDEX($H$9:$H$54,MATCH($E942,$A$9:$A$54,0),0),"N/A")</f>
        <v>N/A</v>
      </c>
      <c r="U942" s="152" t="str">
        <f t="shared" si="120"/>
        <v>N/A</v>
      </c>
      <c r="V942" s="153" t="str">
        <f t="shared" si="121"/>
        <v>N/A</v>
      </c>
      <c r="W942" s="147" t="str" cm="1">
        <f t="array" ref="W942">IFERROR(INDEX($I$9:$I$54,MATCH($E942,$A$9:$A$54,0),0),"N/A")</f>
        <v>N/A</v>
      </c>
      <c r="X942" s="147" t="str" cm="1">
        <f t="array" ref="X942">IFERROR(INDEX($J$9:$J$54,MATCH($E942,$A$9:$A$54,0),0),"N/A")</f>
        <v>N/A</v>
      </c>
      <c r="Y942" s="152" t="str">
        <f t="shared" si="122"/>
        <v>N/A</v>
      </c>
      <c r="Z942" s="153" t="str">
        <f t="shared" si="123"/>
        <v>N/A</v>
      </c>
      <c r="AA942" s="70" t="str">
        <f>IFERROR(VLOOKUP('Input 1 - Schedule 1'!N889,'Input 1 - Schedule 1'!$I$7:$L$1009,4,FALSE),"")</f>
        <v/>
      </c>
      <c r="AB942" s="70"/>
      <c r="AS942" s="84" t="s">
        <v>20</v>
      </c>
    </row>
    <row r="943" spans="1:45" x14ac:dyDescent="0.3">
      <c r="A943" s="93">
        <f t="shared" si="128"/>
        <v>881</v>
      </c>
      <c r="B943" s="145">
        <f>'Input 2 - Inventory'!C888</f>
        <v>0</v>
      </c>
      <c r="C943" s="146">
        <f>'Input 1 - Schedule 1'!G890</f>
        <v>0</v>
      </c>
      <c r="D943" s="146" t="str">
        <f>IF(OR(LEFT(E943,5)= "Asset",LEFT(E943,5)="Other"),"N/A",'Input 1 - Schedule 1'!G890 &amp; " (Ins/Bank)")</f>
        <v>0 (Ins/Bank)</v>
      </c>
      <c r="E943" s="147">
        <f>'Input 2 - Inventory'!F888</f>
        <v>0</v>
      </c>
      <c r="F943" s="148" t="str">
        <f>'Input 2 - Inventory'!W888</f>
        <v/>
      </c>
      <c r="G943" s="148">
        <f>'Input 2 - Inventory'!R888</f>
        <v>0</v>
      </c>
      <c r="H943" s="148">
        <f>'Input 2 - Inventory'!AH888</f>
        <v>0</v>
      </c>
      <c r="I943" s="149">
        <f>'Input 2 - Inventory'!L888</f>
        <v>0</v>
      </c>
      <c r="J943" s="150">
        <f>'Input 2 - Inventory'!AB888</f>
        <v>0</v>
      </c>
      <c r="K943" s="147" t="str" cm="1">
        <f t="array" ref="K943">IFERROR(INDEX($C$9:$C$54,MATCH($E943,$A$9:$A$54,0),0),"N/A")</f>
        <v>N/A</v>
      </c>
      <c r="L943" s="151" t="str" cm="1">
        <f t="array" ref="L943">IFERROR(INDEX($D$9:$D$54,MATCH($E943,$A$9:$A$54,0),0),"N/A")</f>
        <v>N/A</v>
      </c>
      <c r="M943" s="152" t="str">
        <f t="shared" si="124"/>
        <v>N/A</v>
      </c>
      <c r="N943" s="153" t="str">
        <f t="shared" si="125"/>
        <v>N/A</v>
      </c>
      <c r="O943" s="147" t="str" cm="1">
        <f t="array" ref="O943">IFERROR(INDEX($E$9:$E$54,MATCH($E943,$A$9:$A$54,0),0),"N/A")</f>
        <v>N/A</v>
      </c>
      <c r="P943" s="151" t="str" cm="1">
        <f t="array" ref="P943">IFERROR(INDEX($F$9:$F$54,MATCH($E943,$A$9:$A$54,0),0),"N/A")</f>
        <v>N/A</v>
      </c>
      <c r="Q943" s="152" t="str">
        <f t="shared" si="126"/>
        <v>N/A</v>
      </c>
      <c r="R943" s="153" t="str">
        <f t="shared" si="127"/>
        <v>N/A</v>
      </c>
      <c r="S943" s="147" t="str" cm="1">
        <f t="array" ref="S943">IFERROR(INDEX($G$9:$G$54,MATCH($E943,$A$9:$A$54,0),0),"N/A")</f>
        <v>N/A</v>
      </c>
      <c r="T943" s="151" t="str" cm="1">
        <f t="array" ref="T943">IFERROR(INDEX($H$9:$H$54,MATCH($E943,$A$9:$A$54,0),0),"N/A")</f>
        <v>N/A</v>
      </c>
      <c r="U943" s="152" t="str">
        <f t="shared" si="120"/>
        <v>N/A</v>
      </c>
      <c r="V943" s="153" t="str">
        <f t="shared" si="121"/>
        <v>N/A</v>
      </c>
      <c r="W943" s="147" t="str" cm="1">
        <f t="array" ref="W943">IFERROR(INDEX($I$9:$I$54,MATCH($E943,$A$9:$A$54,0),0),"N/A")</f>
        <v>N/A</v>
      </c>
      <c r="X943" s="147" t="str" cm="1">
        <f t="array" ref="X943">IFERROR(INDEX($J$9:$J$54,MATCH($E943,$A$9:$A$54,0),0),"N/A")</f>
        <v>N/A</v>
      </c>
      <c r="Y943" s="152" t="str">
        <f t="shared" si="122"/>
        <v>N/A</v>
      </c>
      <c r="Z943" s="153" t="str">
        <f t="shared" si="123"/>
        <v>N/A</v>
      </c>
      <c r="AA943" s="70" t="str">
        <f>IFERROR(VLOOKUP('Input 1 - Schedule 1'!N890,'Input 1 - Schedule 1'!$I$7:$L$1009,4,FALSE),"")</f>
        <v/>
      </c>
      <c r="AB943" s="70"/>
      <c r="AS943" s="84" t="s">
        <v>20</v>
      </c>
    </row>
    <row r="944" spans="1:45" x14ac:dyDescent="0.3">
      <c r="A944" s="93">
        <f t="shared" si="128"/>
        <v>882</v>
      </c>
      <c r="B944" s="145">
        <f>'Input 2 - Inventory'!C889</f>
        <v>0</v>
      </c>
      <c r="C944" s="146">
        <f>'Input 1 - Schedule 1'!G891</f>
        <v>0</v>
      </c>
      <c r="D944" s="146" t="str">
        <f>IF(OR(LEFT(E944,5)= "Asset",LEFT(E944,5)="Other"),"N/A",'Input 1 - Schedule 1'!G891 &amp; " (Ins/Bank)")</f>
        <v>0 (Ins/Bank)</v>
      </c>
      <c r="E944" s="147">
        <f>'Input 2 - Inventory'!F889</f>
        <v>0</v>
      </c>
      <c r="F944" s="148" t="str">
        <f>'Input 2 - Inventory'!W889</f>
        <v/>
      </c>
      <c r="G944" s="148">
        <f>'Input 2 - Inventory'!R889</f>
        <v>0</v>
      </c>
      <c r="H944" s="148">
        <f>'Input 2 - Inventory'!AH889</f>
        <v>0</v>
      </c>
      <c r="I944" s="149">
        <f>'Input 2 - Inventory'!L889</f>
        <v>0</v>
      </c>
      <c r="J944" s="150">
        <f>'Input 2 - Inventory'!AB889</f>
        <v>0</v>
      </c>
      <c r="K944" s="147" t="str" cm="1">
        <f t="array" ref="K944">IFERROR(INDEX($C$9:$C$54,MATCH($E944,$A$9:$A$54,0),0),"N/A")</f>
        <v>N/A</v>
      </c>
      <c r="L944" s="151" t="str" cm="1">
        <f t="array" ref="L944">IFERROR(INDEX($D$9:$D$54,MATCH($E944,$A$9:$A$54,0),0),"N/A")</f>
        <v>N/A</v>
      </c>
      <c r="M944" s="152" t="str">
        <f t="shared" si="124"/>
        <v>N/A</v>
      </c>
      <c r="N944" s="153" t="str">
        <f t="shared" si="125"/>
        <v>N/A</v>
      </c>
      <c r="O944" s="147" t="str" cm="1">
        <f t="array" ref="O944">IFERROR(INDEX($E$9:$E$54,MATCH($E944,$A$9:$A$54,0),0),"N/A")</f>
        <v>N/A</v>
      </c>
      <c r="P944" s="151" t="str" cm="1">
        <f t="array" ref="P944">IFERROR(INDEX($F$9:$F$54,MATCH($E944,$A$9:$A$54,0),0),"N/A")</f>
        <v>N/A</v>
      </c>
      <c r="Q944" s="152" t="str">
        <f t="shared" si="126"/>
        <v>N/A</v>
      </c>
      <c r="R944" s="153" t="str">
        <f t="shared" si="127"/>
        <v>N/A</v>
      </c>
      <c r="S944" s="147" t="str" cm="1">
        <f t="array" ref="S944">IFERROR(INDEX($G$9:$G$54,MATCH($E944,$A$9:$A$54,0),0),"N/A")</f>
        <v>N/A</v>
      </c>
      <c r="T944" s="151" t="str" cm="1">
        <f t="array" ref="T944">IFERROR(INDEX($H$9:$H$54,MATCH($E944,$A$9:$A$54,0),0),"N/A")</f>
        <v>N/A</v>
      </c>
      <c r="U944" s="152" t="str">
        <f t="shared" si="120"/>
        <v>N/A</v>
      </c>
      <c r="V944" s="153" t="str">
        <f t="shared" si="121"/>
        <v>N/A</v>
      </c>
      <c r="W944" s="147" t="str" cm="1">
        <f t="array" ref="W944">IFERROR(INDEX($I$9:$I$54,MATCH($E944,$A$9:$A$54,0),0),"N/A")</f>
        <v>N/A</v>
      </c>
      <c r="X944" s="147" t="str" cm="1">
        <f t="array" ref="X944">IFERROR(INDEX($J$9:$J$54,MATCH($E944,$A$9:$A$54,0),0),"N/A")</f>
        <v>N/A</v>
      </c>
      <c r="Y944" s="152" t="str">
        <f t="shared" si="122"/>
        <v>N/A</v>
      </c>
      <c r="Z944" s="153" t="str">
        <f t="shared" si="123"/>
        <v>N/A</v>
      </c>
      <c r="AA944" s="70" t="str">
        <f>IFERROR(VLOOKUP('Input 1 - Schedule 1'!N891,'Input 1 - Schedule 1'!$I$7:$L$1009,4,FALSE),"")</f>
        <v/>
      </c>
      <c r="AB944" s="70"/>
      <c r="AS944" s="84" t="s">
        <v>20</v>
      </c>
    </row>
    <row r="945" spans="1:45" x14ac:dyDescent="0.3">
      <c r="A945" s="93">
        <f t="shared" si="128"/>
        <v>883</v>
      </c>
      <c r="B945" s="145">
        <f>'Input 2 - Inventory'!C890</f>
        <v>0</v>
      </c>
      <c r="C945" s="146">
        <f>'Input 1 - Schedule 1'!G892</f>
        <v>0</v>
      </c>
      <c r="D945" s="146" t="str">
        <f>IF(OR(LEFT(E945,5)= "Asset",LEFT(E945,5)="Other"),"N/A",'Input 1 - Schedule 1'!G892 &amp; " (Ins/Bank)")</f>
        <v>0 (Ins/Bank)</v>
      </c>
      <c r="E945" s="147">
        <f>'Input 2 - Inventory'!F890</f>
        <v>0</v>
      </c>
      <c r="F945" s="148" t="str">
        <f>'Input 2 - Inventory'!W890</f>
        <v/>
      </c>
      <c r="G945" s="148">
        <f>'Input 2 - Inventory'!R890</f>
        <v>0</v>
      </c>
      <c r="H945" s="148">
        <f>'Input 2 - Inventory'!AH890</f>
        <v>0</v>
      </c>
      <c r="I945" s="149">
        <f>'Input 2 - Inventory'!L890</f>
        <v>0</v>
      </c>
      <c r="J945" s="150">
        <f>'Input 2 - Inventory'!AB890</f>
        <v>0</v>
      </c>
      <c r="K945" s="147" t="str" cm="1">
        <f t="array" ref="K945">IFERROR(INDEX($C$9:$C$54,MATCH($E945,$A$9:$A$54,0),0),"N/A")</f>
        <v>N/A</v>
      </c>
      <c r="L945" s="151" t="str" cm="1">
        <f t="array" ref="L945">IFERROR(INDEX($D$9:$D$54,MATCH($E945,$A$9:$A$54,0),0),"N/A")</f>
        <v>N/A</v>
      </c>
      <c r="M945" s="152" t="str">
        <f t="shared" si="124"/>
        <v>N/A</v>
      </c>
      <c r="N945" s="153" t="str">
        <f t="shared" si="125"/>
        <v>N/A</v>
      </c>
      <c r="O945" s="147" t="str" cm="1">
        <f t="array" ref="O945">IFERROR(INDEX($E$9:$E$54,MATCH($E945,$A$9:$A$54,0),0),"N/A")</f>
        <v>N/A</v>
      </c>
      <c r="P945" s="151" t="str" cm="1">
        <f t="array" ref="P945">IFERROR(INDEX($F$9:$F$54,MATCH($E945,$A$9:$A$54,0),0),"N/A")</f>
        <v>N/A</v>
      </c>
      <c r="Q945" s="152" t="str">
        <f t="shared" si="126"/>
        <v>N/A</v>
      </c>
      <c r="R945" s="153" t="str">
        <f t="shared" si="127"/>
        <v>N/A</v>
      </c>
      <c r="S945" s="147" t="str" cm="1">
        <f t="array" ref="S945">IFERROR(INDEX($G$9:$G$54,MATCH($E945,$A$9:$A$54,0),0),"N/A")</f>
        <v>N/A</v>
      </c>
      <c r="T945" s="151" t="str" cm="1">
        <f t="array" ref="T945">IFERROR(INDEX($H$9:$H$54,MATCH($E945,$A$9:$A$54,0),0),"N/A")</f>
        <v>N/A</v>
      </c>
      <c r="U945" s="152" t="str">
        <f t="shared" si="120"/>
        <v>N/A</v>
      </c>
      <c r="V945" s="153" t="str">
        <f t="shared" si="121"/>
        <v>N/A</v>
      </c>
      <c r="W945" s="147" t="str" cm="1">
        <f t="array" ref="W945">IFERROR(INDEX($I$9:$I$54,MATCH($E945,$A$9:$A$54,0),0),"N/A")</f>
        <v>N/A</v>
      </c>
      <c r="X945" s="147" t="str" cm="1">
        <f t="array" ref="X945">IFERROR(INDEX($J$9:$J$54,MATCH($E945,$A$9:$A$54,0),0),"N/A")</f>
        <v>N/A</v>
      </c>
      <c r="Y945" s="152" t="str">
        <f t="shared" si="122"/>
        <v>N/A</v>
      </c>
      <c r="Z945" s="153" t="str">
        <f t="shared" si="123"/>
        <v>N/A</v>
      </c>
      <c r="AA945" s="70" t="str">
        <f>IFERROR(VLOOKUP('Input 1 - Schedule 1'!N892,'Input 1 - Schedule 1'!$I$7:$L$1009,4,FALSE),"")</f>
        <v/>
      </c>
      <c r="AB945" s="70"/>
      <c r="AS945" s="84" t="s">
        <v>20</v>
      </c>
    </row>
    <row r="946" spans="1:45" x14ac:dyDescent="0.3">
      <c r="A946" s="93">
        <f t="shared" si="128"/>
        <v>884</v>
      </c>
      <c r="B946" s="145">
        <f>'Input 2 - Inventory'!C891</f>
        <v>0</v>
      </c>
      <c r="C946" s="146">
        <f>'Input 1 - Schedule 1'!G893</f>
        <v>0</v>
      </c>
      <c r="D946" s="146" t="str">
        <f>IF(OR(LEFT(E946,5)= "Asset",LEFT(E946,5)="Other"),"N/A",'Input 1 - Schedule 1'!G893 &amp; " (Ins/Bank)")</f>
        <v>0 (Ins/Bank)</v>
      </c>
      <c r="E946" s="147">
        <f>'Input 2 - Inventory'!F891</f>
        <v>0</v>
      </c>
      <c r="F946" s="148" t="str">
        <f>'Input 2 - Inventory'!W891</f>
        <v/>
      </c>
      <c r="G946" s="148">
        <f>'Input 2 - Inventory'!R891</f>
        <v>0</v>
      </c>
      <c r="H946" s="148">
        <f>'Input 2 - Inventory'!AH891</f>
        <v>0</v>
      </c>
      <c r="I946" s="149">
        <f>'Input 2 - Inventory'!L891</f>
        <v>0</v>
      </c>
      <c r="J946" s="150">
        <f>'Input 2 - Inventory'!AB891</f>
        <v>0</v>
      </c>
      <c r="K946" s="147" t="str" cm="1">
        <f t="array" ref="K946">IFERROR(INDEX($C$9:$C$54,MATCH($E946,$A$9:$A$54,0),0),"N/A")</f>
        <v>N/A</v>
      </c>
      <c r="L946" s="151" t="str" cm="1">
        <f t="array" ref="L946">IFERROR(INDEX($D$9:$D$54,MATCH($E946,$A$9:$A$54,0),0),"N/A")</f>
        <v>N/A</v>
      </c>
      <c r="M946" s="152" t="str">
        <f t="shared" si="124"/>
        <v>N/A</v>
      </c>
      <c r="N946" s="153" t="str">
        <f t="shared" si="125"/>
        <v>N/A</v>
      </c>
      <c r="O946" s="147" t="str" cm="1">
        <f t="array" ref="O946">IFERROR(INDEX($E$9:$E$54,MATCH($E946,$A$9:$A$54,0),0),"N/A")</f>
        <v>N/A</v>
      </c>
      <c r="P946" s="151" t="str" cm="1">
        <f t="array" ref="P946">IFERROR(INDEX($F$9:$F$54,MATCH($E946,$A$9:$A$54,0),0),"N/A")</f>
        <v>N/A</v>
      </c>
      <c r="Q946" s="152" t="str">
        <f t="shared" si="126"/>
        <v>N/A</v>
      </c>
      <c r="R946" s="153" t="str">
        <f t="shared" si="127"/>
        <v>N/A</v>
      </c>
      <c r="S946" s="147" t="str" cm="1">
        <f t="array" ref="S946">IFERROR(INDEX($G$9:$G$54,MATCH($E946,$A$9:$A$54,0),0),"N/A")</f>
        <v>N/A</v>
      </c>
      <c r="T946" s="151" t="str" cm="1">
        <f t="array" ref="T946">IFERROR(INDEX($H$9:$H$54,MATCH($E946,$A$9:$A$54,0),0),"N/A")</f>
        <v>N/A</v>
      </c>
      <c r="U946" s="152" t="str">
        <f t="shared" si="120"/>
        <v>N/A</v>
      </c>
      <c r="V946" s="153" t="str">
        <f t="shared" si="121"/>
        <v>N/A</v>
      </c>
      <c r="W946" s="147" t="str" cm="1">
        <f t="array" ref="W946">IFERROR(INDEX($I$9:$I$54,MATCH($E946,$A$9:$A$54,0),0),"N/A")</f>
        <v>N/A</v>
      </c>
      <c r="X946" s="147" t="str" cm="1">
        <f t="array" ref="X946">IFERROR(INDEX($J$9:$J$54,MATCH($E946,$A$9:$A$54,0),0),"N/A")</f>
        <v>N/A</v>
      </c>
      <c r="Y946" s="152" t="str">
        <f t="shared" si="122"/>
        <v>N/A</v>
      </c>
      <c r="Z946" s="153" t="str">
        <f t="shared" si="123"/>
        <v>N/A</v>
      </c>
      <c r="AA946" s="70" t="str">
        <f>IFERROR(VLOOKUP('Input 1 - Schedule 1'!N893,'Input 1 - Schedule 1'!$I$7:$L$1009,4,FALSE),"")</f>
        <v/>
      </c>
      <c r="AB946" s="70"/>
      <c r="AS946" s="84" t="s">
        <v>20</v>
      </c>
    </row>
    <row r="947" spans="1:45" x14ac:dyDescent="0.3">
      <c r="A947" s="93">
        <f t="shared" si="128"/>
        <v>885</v>
      </c>
      <c r="B947" s="145">
        <f>'Input 2 - Inventory'!C892</f>
        <v>0</v>
      </c>
      <c r="C947" s="146">
        <f>'Input 1 - Schedule 1'!G894</f>
        <v>0</v>
      </c>
      <c r="D947" s="146" t="str">
        <f>IF(OR(LEFT(E947,5)= "Asset",LEFT(E947,5)="Other"),"N/A",'Input 1 - Schedule 1'!G894 &amp; " (Ins/Bank)")</f>
        <v>0 (Ins/Bank)</v>
      </c>
      <c r="E947" s="147">
        <f>'Input 2 - Inventory'!F892</f>
        <v>0</v>
      </c>
      <c r="F947" s="148" t="str">
        <f>'Input 2 - Inventory'!W892</f>
        <v/>
      </c>
      <c r="G947" s="148">
        <f>'Input 2 - Inventory'!R892</f>
        <v>0</v>
      </c>
      <c r="H947" s="148">
        <f>'Input 2 - Inventory'!AH892</f>
        <v>0</v>
      </c>
      <c r="I947" s="149">
        <f>'Input 2 - Inventory'!L892</f>
        <v>0</v>
      </c>
      <c r="J947" s="150">
        <f>'Input 2 - Inventory'!AB892</f>
        <v>0</v>
      </c>
      <c r="K947" s="147" t="str" cm="1">
        <f t="array" ref="K947">IFERROR(INDEX($C$9:$C$54,MATCH($E947,$A$9:$A$54,0),0),"N/A")</f>
        <v>N/A</v>
      </c>
      <c r="L947" s="151" t="str" cm="1">
        <f t="array" ref="L947">IFERROR(INDEX($D$9:$D$54,MATCH($E947,$A$9:$A$54,0),0),"N/A")</f>
        <v>N/A</v>
      </c>
      <c r="M947" s="152" t="str">
        <f t="shared" si="124"/>
        <v>N/A</v>
      </c>
      <c r="N947" s="153" t="str">
        <f t="shared" si="125"/>
        <v>N/A</v>
      </c>
      <c r="O947" s="147" t="str" cm="1">
        <f t="array" ref="O947">IFERROR(INDEX($E$9:$E$54,MATCH($E947,$A$9:$A$54,0),0),"N/A")</f>
        <v>N/A</v>
      </c>
      <c r="P947" s="151" t="str" cm="1">
        <f t="array" ref="P947">IFERROR(INDEX($F$9:$F$54,MATCH($E947,$A$9:$A$54,0),0),"N/A")</f>
        <v>N/A</v>
      </c>
      <c r="Q947" s="152" t="str">
        <f t="shared" si="126"/>
        <v>N/A</v>
      </c>
      <c r="R947" s="153" t="str">
        <f t="shared" si="127"/>
        <v>N/A</v>
      </c>
      <c r="S947" s="147" t="str" cm="1">
        <f t="array" ref="S947">IFERROR(INDEX($G$9:$G$54,MATCH($E947,$A$9:$A$54,0),0),"N/A")</f>
        <v>N/A</v>
      </c>
      <c r="T947" s="151" t="str" cm="1">
        <f t="array" ref="T947">IFERROR(INDEX($H$9:$H$54,MATCH($E947,$A$9:$A$54,0),0),"N/A")</f>
        <v>N/A</v>
      </c>
      <c r="U947" s="152" t="str">
        <f t="shared" si="120"/>
        <v>N/A</v>
      </c>
      <c r="V947" s="153" t="str">
        <f t="shared" si="121"/>
        <v>N/A</v>
      </c>
      <c r="W947" s="147" t="str" cm="1">
        <f t="array" ref="W947">IFERROR(INDEX($I$9:$I$54,MATCH($E947,$A$9:$A$54,0),0),"N/A")</f>
        <v>N/A</v>
      </c>
      <c r="X947" s="147" t="str" cm="1">
        <f t="array" ref="X947">IFERROR(INDEX($J$9:$J$54,MATCH($E947,$A$9:$A$54,0),0),"N/A")</f>
        <v>N/A</v>
      </c>
      <c r="Y947" s="152" t="str">
        <f t="shared" si="122"/>
        <v>N/A</v>
      </c>
      <c r="Z947" s="153" t="str">
        <f t="shared" si="123"/>
        <v>N/A</v>
      </c>
      <c r="AA947" s="70" t="str">
        <f>IFERROR(VLOOKUP('Input 1 - Schedule 1'!N894,'Input 1 - Schedule 1'!$I$7:$L$1009,4,FALSE),"")</f>
        <v/>
      </c>
      <c r="AB947" s="70"/>
      <c r="AS947" s="84" t="s">
        <v>20</v>
      </c>
    </row>
    <row r="948" spans="1:45" x14ac:dyDescent="0.3">
      <c r="A948" s="93">
        <f t="shared" si="128"/>
        <v>886</v>
      </c>
      <c r="B948" s="145">
        <f>'Input 2 - Inventory'!C893</f>
        <v>0</v>
      </c>
      <c r="C948" s="146">
        <f>'Input 1 - Schedule 1'!G895</f>
        <v>0</v>
      </c>
      <c r="D948" s="146" t="str">
        <f>IF(OR(LEFT(E948,5)= "Asset",LEFT(E948,5)="Other"),"N/A",'Input 1 - Schedule 1'!G895 &amp; " (Ins/Bank)")</f>
        <v>0 (Ins/Bank)</v>
      </c>
      <c r="E948" s="147">
        <f>'Input 2 - Inventory'!F893</f>
        <v>0</v>
      </c>
      <c r="F948" s="148" t="str">
        <f>'Input 2 - Inventory'!W893</f>
        <v/>
      </c>
      <c r="G948" s="148">
        <f>'Input 2 - Inventory'!R893</f>
        <v>0</v>
      </c>
      <c r="H948" s="148">
        <f>'Input 2 - Inventory'!AH893</f>
        <v>0</v>
      </c>
      <c r="I948" s="149">
        <f>'Input 2 - Inventory'!L893</f>
        <v>0</v>
      </c>
      <c r="J948" s="150">
        <f>'Input 2 - Inventory'!AB893</f>
        <v>0</v>
      </c>
      <c r="K948" s="147" t="str" cm="1">
        <f t="array" ref="K948">IFERROR(INDEX($C$9:$C$54,MATCH($E948,$A$9:$A$54,0),0),"N/A")</f>
        <v>N/A</v>
      </c>
      <c r="L948" s="151" t="str" cm="1">
        <f t="array" ref="L948">IFERROR(INDEX($D$9:$D$54,MATCH($E948,$A$9:$A$54,0),0),"N/A")</f>
        <v>N/A</v>
      </c>
      <c r="M948" s="152" t="str">
        <f t="shared" si="124"/>
        <v>N/A</v>
      </c>
      <c r="N948" s="153" t="str">
        <f t="shared" si="125"/>
        <v>N/A</v>
      </c>
      <c r="O948" s="147" t="str" cm="1">
        <f t="array" ref="O948">IFERROR(INDEX($E$9:$E$54,MATCH($E948,$A$9:$A$54,0),0),"N/A")</f>
        <v>N/A</v>
      </c>
      <c r="P948" s="151" t="str" cm="1">
        <f t="array" ref="P948">IFERROR(INDEX($F$9:$F$54,MATCH($E948,$A$9:$A$54,0),0),"N/A")</f>
        <v>N/A</v>
      </c>
      <c r="Q948" s="152" t="str">
        <f t="shared" si="126"/>
        <v>N/A</v>
      </c>
      <c r="R948" s="153" t="str">
        <f t="shared" si="127"/>
        <v>N/A</v>
      </c>
      <c r="S948" s="147" t="str" cm="1">
        <f t="array" ref="S948">IFERROR(INDEX($G$9:$G$54,MATCH($E948,$A$9:$A$54,0),0),"N/A")</f>
        <v>N/A</v>
      </c>
      <c r="T948" s="151" t="str" cm="1">
        <f t="array" ref="T948">IFERROR(INDEX($H$9:$H$54,MATCH($E948,$A$9:$A$54,0),0),"N/A")</f>
        <v>N/A</v>
      </c>
      <c r="U948" s="152" t="str">
        <f t="shared" si="120"/>
        <v>N/A</v>
      </c>
      <c r="V948" s="153" t="str">
        <f t="shared" si="121"/>
        <v>N/A</v>
      </c>
      <c r="W948" s="147" t="str" cm="1">
        <f t="array" ref="W948">IFERROR(INDEX($I$9:$I$54,MATCH($E948,$A$9:$A$54,0),0),"N/A")</f>
        <v>N/A</v>
      </c>
      <c r="X948" s="147" t="str" cm="1">
        <f t="array" ref="X948">IFERROR(INDEX($J$9:$J$54,MATCH($E948,$A$9:$A$54,0),0),"N/A")</f>
        <v>N/A</v>
      </c>
      <c r="Y948" s="152" t="str">
        <f t="shared" si="122"/>
        <v>N/A</v>
      </c>
      <c r="Z948" s="153" t="str">
        <f t="shared" si="123"/>
        <v>N/A</v>
      </c>
      <c r="AA948" s="70" t="str">
        <f>IFERROR(VLOOKUP('Input 1 - Schedule 1'!N895,'Input 1 - Schedule 1'!$I$7:$L$1009,4,FALSE),"")</f>
        <v/>
      </c>
      <c r="AB948" s="70"/>
      <c r="AS948" s="84" t="s">
        <v>20</v>
      </c>
    </row>
    <row r="949" spans="1:45" x14ac:dyDescent="0.3">
      <c r="A949" s="93">
        <f t="shared" si="128"/>
        <v>887</v>
      </c>
      <c r="B949" s="145">
        <f>'Input 2 - Inventory'!C894</f>
        <v>0</v>
      </c>
      <c r="C949" s="146">
        <f>'Input 1 - Schedule 1'!G896</f>
        <v>0</v>
      </c>
      <c r="D949" s="146" t="str">
        <f>IF(OR(LEFT(E949,5)= "Asset",LEFT(E949,5)="Other"),"N/A",'Input 1 - Schedule 1'!G896 &amp; " (Ins/Bank)")</f>
        <v>0 (Ins/Bank)</v>
      </c>
      <c r="E949" s="147">
        <f>'Input 2 - Inventory'!F894</f>
        <v>0</v>
      </c>
      <c r="F949" s="148" t="str">
        <f>'Input 2 - Inventory'!W894</f>
        <v/>
      </c>
      <c r="G949" s="148">
        <f>'Input 2 - Inventory'!R894</f>
        <v>0</v>
      </c>
      <c r="H949" s="148">
        <f>'Input 2 - Inventory'!AH894</f>
        <v>0</v>
      </c>
      <c r="I949" s="149">
        <f>'Input 2 - Inventory'!L894</f>
        <v>0</v>
      </c>
      <c r="J949" s="150">
        <f>'Input 2 - Inventory'!AB894</f>
        <v>0</v>
      </c>
      <c r="K949" s="147" t="str" cm="1">
        <f t="array" ref="K949">IFERROR(INDEX($C$9:$C$54,MATCH($E949,$A$9:$A$54,0),0),"N/A")</f>
        <v>N/A</v>
      </c>
      <c r="L949" s="151" t="str" cm="1">
        <f t="array" ref="L949">IFERROR(INDEX($D$9:$D$54,MATCH($E949,$A$9:$A$54,0),0),"N/A")</f>
        <v>N/A</v>
      </c>
      <c r="M949" s="152" t="str">
        <f t="shared" si="124"/>
        <v>N/A</v>
      </c>
      <c r="N949" s="153" t="str">
        <f t="shared" si="125"/>
        <v>N/A</v>
      </c>
      <c r="O949" s="147" t="str" cm="1">
        <f t="array" ref="O949">IFERROR(INDEX($E$9:$E$54,MATCH($E949,$A$9:$A$54,0),0),"N/A")</f>
        <v>N/A</v>
      </c>
      <c r="P949" s="151" t="str" cm="1">
        <f t="array" ref="P949">IFERROR(INDEX($F$9:$F$54,MATCH($E949,$A$9:$A$54,0),0),"N/A")</f>
        <v>N/A</v>
      </c>
      <c r="Q949" s="152" t="str">
        <f t="shared" si="126"/>
        <v>N/A</v>
      </c>
      <c r="R949" s="153" t="str">
        <f t="shared" si="127"/>
        <v>N/A</v>
      </c>
      <c r="S949" s="147" t="str" cm="1">
        <f t="array" ref="S949">IFERROR(INDEX($G$9:$G$54,MATCH($E949,$A$9:$A$54,0),0),"N/A")</f>
        <v>N/A</v>
      </c>
      <c r="T949" s="151" t="str" cm="1">
        <f t="array" ref="T949">IFERROR(INDEX($H$9:$H$54,MATCH($E949,$A$9:$A$54,0),0),"N/A")</f>
        <v>N/A</v>
      </c>
      <c r="U949" s="152" t="str">
        <f t="shared" si="120"/>
        <v>N/A</v>
      </c>
      <c r="V949" s="153" t="str">
        <f t="shared" si="121"/>
        <v>N/A</v>
      </c>
      <c r="W949" s="147" t="str" cm="1">
        <f t="array" ref="W949">IFERROR(INDEX($I$9:$I$54,MATCH($E949,$A$9:$A$54,0),0),"N/A")</f>
        <v>N/A</v>
      </c>
      <c r="X949" s="147" t="str" cm="1">
        <f t="array" ref="X949">IFERROR(INDEX($J$9:$J$54,MATCH($E949,$A$9:$A$54,0),0),"N/A")</f>
        <v>N/A</v>
      </c>
      <c r="Y949" s="152" t="str">
        <f t="shared" si="122"/>
        <v>N/A</v>
      </c>
      <c r="Z949" s="153" t="str">
        <f t="shared" si="123"/>
        <v>N/A</v>
      </c>
      <c r="AA949" s="70" t="str">
        <f>IFERROR(VLOOKUP('Input 1 - Schedule 1'!N896,'Input 1 - Schedule 1'!$I$7:$L$1009,4,FALSE),"")</f>
        <v/>
      </c>
      <c r="AB949" s="70"/>
      <c r="AS949" s="84" t="s">
        <v>20</v>
      </c>
    </row>
    <row r="950" spans="1:45" x14ac:dyDescent="0.3">
      <c r="A950" s="93">
        <f t="shared" si="128"/>
        <v>888</v>
      </c>
      <c r="B950" s="145">
        <f>'Input 2 - Inventory'!C895</f>
        <v>0</v>
      </c>
      <c r="C950" s="146">
        <f>'Input 1 - Schedule 1'!G897</f>
        <v>0</v>
      </c>
      <c r="D950" s="146" t="str">
        <f>IF(OR(LEFT(E950,5)= "Asset",LEFT(E950,5)="Other"),"N/A",'Input 1 - Schedule 1'!G897 &amp; " (Ins/Bank)")</f>
        <v>0 (Ins/Bank)</v>
      </c>
      <c r="E950" s="147">
        <f>'Input 2 - Inventory'!F895</f>
        <v>0</v>
      </c>
      <c r="F950" s="148" t="str">
        <f>'Input 2 - Inventory'!W895</f>
        <v/>
      </c>
      <c r="G950" s="148">
        <f>'Input 2 - Inventory'!R895</f>
        <v>0</v>
      </c>
      <c r="H950" s="148">
        <f>'Input 2 - Inventory'!AH895</f>
        <v>0</v>
      </c>
      <c r="I950" s="149">
        <f>'Input 2 - Inventory'!L895</f>
        <v>0</v>
      </c>
      <c r="J950" s="150">
        <f>'Input 2 - Inventory'!AB895</f>
        <v>0</v>
      </c>
      <c r="K950" s="147" t="str" cm="1">
        <f t="array" ref="K950">IFERROR(INDEX($C$9:$C$54,MATCH($E950,$A$9:$A$54,0),0),"N/A")</f>
        <v>N/A</v>
      </c>
      <c r="L950" s="151" t="str" cm="1">
        <f t="array" ref="L950">IFERROR(INDEX($D$9:$D$54,MATCH($E950,$A$9:$A$54,0),0),"N/A")</f>
        <v>N/A</v>
      </c>
      <c r="M950" s="152" t="str">
        <f t="shared" si="124"/>
        <v>N/A</v>
      </c>
      <c r="N950" s="153" t="str">
        <f t="shared" si="125"/>
        <v>N/A</v>
      </c>
      <c r="O950" s="147" t="str" cm="1">
        <f t="array" ref="O950">IFERROR(INDEX($E$9:$E$54,MATCH($E950,$A$9:$A$54,0),0),"N/A")</f>
        <v>N/A</v>
      </c>
      <c r="P950" s="151" t="str" cm="1">
        <f t="array" ref="P950">IFERROR(INDEX($F$9:$F$54,MATCH($E950,$A$9:$A$54,0),0),"N/A")</f>
        <v>N/A</v>
      </c>
      <c r="Q950" s="152" t="str">
        <f t="shared" si="126"/>
        <v>N/A</v>
      </c>
      <c r="R950" s="153" t="str">
        <f t="shared" si="127"/>
        <v>N/A</v>
      </c>
      <c r="S950" s="147" t="str" cm="1">
        <f t="array" ref="S950">IFERROR(INDEX($G$9:$G$54,MATCH($E950,$A$9:$A$54,0),0),"N/A")</f>
        <v>N/A</v>
      </c>
      <c r="T950" s="151" t="str" cm="1">
        <f t="array" ref="T950">IFERROR(INDEX($H$9:$H$54,MATCH($E950,$A$9:$A$54,0),0),"N/A")</f>
        <v>N/A</v>
      </c>
      <c r="U950" s="152" t="str">
        <f t="shared" si="120"/>
        <v>N/A</v>
      </c>
      <c r="V950" s="153" t="str">
        <f t="shared" si="121"/>
        <v>N/A</v>
      </c>
      <c r="W950" s="147" t="str" cm="1">
        <f t="array" ref="W950">IFERROR(INDEX($I$9:$I$54,MATCH($E950,$A$9:$A$54,0),0),"N/A")</f>
        <v>N/A</v>
      </c>
      <c r="X950" s="147" t="str" cm="1">
        <f t="array" ref="X950">IFERROR(INDEX($J$9:$J$54,MATCH($E950,$A$9:$A$54,0),0),"N/A")</f>
        <v>N/A</v>
      </c>
      <c r="Y950" s="152" t="str">
        <f t="shared" si="122"/>
        <v>N/A</v>
      </c>
      <c r="Z950" s="153" t="str">
        <f t="shared" si="123"/>
        <v>N/A</v>
      </c>
      <c r="AA950" s="70" t="str">
        <f>IFERROR(VLOOKUP('Input 1 - Schedule 1'!N897,'Input 1 - Schedule 1'!$I$7:$L$1009,4,FALSE),"")</f>
        <v/>
      </c>
      <c r="AB950" s="70"/>
      <c r="AS950" s="84" t="s">
        <v>20</v>
      </c>
    </row>
    <row r="951" spans="1:45" x14ac:dyDescent="0.3">
      <c r="A951" s="93">
        <f t="shared" si="128"/>
        <v>889</v>
      </c>
      <c r="B951" s="145">
        <f>'Input 2 - Inventory'!C896</f>
        <v>0</v>
      </c>
      <c r="C951" s="146">
        <f>'Input 1 - Schedule 1'!G898</f>
        <v>0</v>
      </c>
      <c r="D951" s="146" t="str">
        <f>IF(OR(LEFT(E951,5)= "Asset",LEFT(E951,5)="Other"),"N/A",'Input 1 - Schedule 1'!G898 &amp; " (Ins/Bank)")</f>
        <v>0 (Ins/Bank)</v>
      </c>
      <c r="E951" s="147">
        <f>'Input 2 - Inventory'!F896</f>
        <v>0</v>
      </c>
      <c r="F951" s="148" t="str">
        <f>'Input 2 - Inventory'!W896</f>
        <v/>
      </c>
      <c r="G951" s="148">
        <f>'Input 2 - Inventory'!R896</f>
        <v>0</v>
      </c>
      <c r="H951" s="148">
        <f>'Input 2 - Inventory'!AH896</f>
        <v>0</v>
      </c>
      <c r="I951" s="149">
        <f>'Input 2 - Inventory'!L896</f>
        <v>0</v>
      </c>
      <c r="J951" s="150">
        <f>'Input 2 - Inventory'!AB896</f>
        <v>0</v>
      </c>
      <c r="K951" s="147" t="str" cm="1">
        <f t="array" ref="K951">IFERROR(INDEX($C$9:$C$54,MATCH($E951,$A$9:$A$54,0),0),"N/A")</f>
        <v>N/A</v>
      </c>
      <c r="L951" s="151" t="str" cm="1">
        <f t="array" ref="L951">IFERROR(INDEX($D$9:$D$54,MATCH($E951,$A$9:$A$54,0),0),"N/A")</f>
        <v>N/A</v>
      </c>
      <c r="M951" s="152" t="str">
        <f t="shared" si="124"/>
        <v>N/A</v>
      </c>
      <c r="N951" s="153" t="str">
        <f t="shared" si="125"/>
        <v>N/A</v>
      </c>
      <c r="O951" s="147" t="str" cm="1">
        <f t="array" ref="O951">IFERROR(INDEX($E$9:$E$54,MATCH($E951,$A$9:$A$54,0),0),"N/A")</f>
        <v>N/A</v>
      </c>
      <c r="P951" s="151" t="str" cm="1">
        <f t="array" ref="P951">IFERROR(INDEX($F$9:$F$54,MATCH($E951,$A$9:$A$54,0),0),"N/A")</f>
        <v>N/A</v>
      </c>
      <c r="Q951" s="152" t="str">
        <f t="shared" si="126"/>
        <v>N/A</v>
      </c>
      <c r="R951" s="153" t="str">
        <f t="shared" si="127"/>
        <v>N/A</v>
      </c>
      <c r="S951" s="147" t="str" cm="1">
        <f t="array" ref="S951">IFERROR(INDEX($G$9:$G$54,MATCH($E951,$A$9:$A$54,0),0),"N/A")</f>
        <v>N/A</v>
      </c>
      <c r="T951" s="151" t="str" cm="1">
        <f t="array" ref="T951">IFERROR(INDEX($H$9:$H$54,MATCH($E951,$A$9:$A$54,0),0),"N/A")</f>
        <v>N/A</v>
      </c>
      <c r="U951" s="152" t="str">
        <f t="shared" si="120"/>
        <v>N/A</v>
      </c>
      <c r="V951" s="153" t="str">
        <f t="shared" si="121"/>
        <v>N/A</v>
      </c>
      <c r="W951" s="147" t="str" cm="1">
        <f t="array" ref="W951">IFERROR(INDEX($I$9:$I$54,MATCH($E951,$A$9:$A$54,0),0),"N/A")</f>
        <v>N/A</v>
      </c>
      <c r="X951" s="147" t="str" cm="1">
        <f t="array" ref="X951">IFERROR(INDEX($J$9:$J$54,MATCH($E951,$A$9:$A$54,0),0),"N/A")</f>
        <v>N/A</v>
      </c>
      <c r="Y951" s="152" t="str">
        <f t="shared" si="122"/>
        <v>N/A</v>
      </c>
      <c r="Z951" s="153" t="str">
        <f t="shared" si="123"/>
        <v>N/A</v>
      </c>
      <c r="AA951" s="70" t="str">
        <f>IFERROR(VLOOKUP('Input 1 - Schedule 1'!N898,'Input 1 - Schedule 1'!$I$7:$L$1009,4,FALSE),"")</f>
        <v/>
      </c>
      <c r="AB951" s="70"/>
      <c r="AS951" s="84" t="s">
        <v>20</v>
      </c>
    </row>
    <row r="952" spans="1:45" x14ac:dyDescent="0.3">
      <c r="A952" s="93">
        <f t="shared" si="128"/>
        <v>890</v>
      </c>
      <c r="B952" s="145">
        <f>'Input 2 - Inventory'!C897</f>
        <v>0</v>
      </c>
      <c r="C952" s="146">
        <f>'Input 1 - Schedule 1'!G899</f>
        <v>0</v>
      </c>
      <c r="D952" s="146" t="str">
        <f>IF(OR(LEFT(E952,5)= "Asset",LEFT(E952,5)="Other"),"N/A",'Input 1 - Schedule 1'!G899 &amp; " (Ins/Bank)")</f>
        <v>0 (Ins/Bank)</v>
      </c>
      <c r="E952" s="147">
        <f>'Input 2 - Inventory'!F897</f>
        <v>0</v>
      </c>
      <c r="F952" s="148" t="str">
        <f>'Input 2 - Inventory'!W897</f>
        <v/>
      </c>
      <c r="G952" s="148">
        <f>'Input 2 - Inventory'!R897</f>
        <v>0</v>
      </c>
      <c r="H952" s="148">
        <f>'Input 2 - Inventory'!AH897</f>
        <v>0</v>
      </c>
      <c r="I952" s="149">
        <f>'Input 2 - Inventory'!L897</f>
        <v>0</v>
      </c>
      <c r="J952" s="150">
        <f>'Input 2 - Inventory'!AB897</f>
        <v>0</v>
      </c>
      <c r="K952" s="147" t="str" cm="1">
        <f t="array" ref="K952">IFERROR(INDEX($C$9:$C$54,MATCH($E952,$A$9:$A$54,0),0),"N/A")</f>
        <v>N/A</v>
      </c>
      <c r="L952" s="151" t="str" cm="1">
        <f t="array" ref="L952">IFERROR(INDEX($D$9:$D$54,MATCH($E952,$A$9:$A$54,0),0),"N/A")</f>
        <v>N/A</v>
      </c>
      <c r="M952" s="152" t="str">
        <f t="shared" si="124"/>
        <v>N/A</v>
      </c>
      <c r="N952" s="153" t="str">
        <f t="shared" si="125"/>
        <v>N/A</v>
      </c>
      <c r="O952" s="147" t="str" cm="1">
        <f t="array" ref="O952">IFERROR(INDEX($E$9:$E$54,MATCH($E952,$A$9:$A$54,0),0),"N/A")</f>
        <v>N/A</v>
      </c>
      <c r="P952" s="151" t="str" cm="1">
        <f t="array" ref="P952">IFERROR(INDEX($F$9:$F$54,MATCH($E952,$A$9:$A$54,0),0),"N/A")</f>
        <v>N/A</v>
      </c>
      <c r="Q952" s="152" t="str">
        <f t="shared" si="126"/>
        <v>N/A</v>
      </c>
      <c r="R952" s="153" t="str">
        <f t="shared" si="127"/>
        <v>N/A</v>
      </c>
      <c r="S952" s="147" t="str" cm="1">
        <f t="array" ref="S952">IFERROR(INDEX($G$9:$G$54,MATCH($E952,$A$9:$A$54,0),0),"N/A")</f>
        <v>N/A</v>
      </c>
      <c r="T952" s="151" t="str" cm="1">
        <f t="array" ref="T952">IFERROR(INDEX($H$9:$H$54,MATCH($E952,$A$9:$A$54,0),0),"N/A")</f>
        <v>N/A</v>
      </c>
      <c r="U952" s="152" t="str">
        <f t="shared" si="120"/>
        <v>N/A</v>
      </c>
      <c r="V952" s="153" t="str">
        <f t="shared" si="121"/>
        <v>N/A</v>
      </c>
      <c r="W952" s="147" t="str" cm="1">
        <f t="array" ref="W952">IFERROR(INDEX($I$9:$I$54,MATCH($E952,$A$9:$A$54,0),0),"N/A")</f>
        <v>N/A</v>
      </c>
      <c r="X952" s="147" t="str" cm="1">
        <f t="array" ref="X952">IFERROR(INDEX($J$9:$J$54,MATCH($E952,$A$9:$A$54,0),0),"N/A")</f>
        <v>N/A</v>
      </c>
      <c r="Y952" s="152" t="str">
        <f t="shared" si="122"/>
        <v>N/A</v>
      </c>
      <c r="Z952" s="153" t="str">
        <f t="shared" si="123"/>
        <v>N/A</v>
      </c>
      <c r="AA952" s="70" t="str">
        <f>IFERROR(VLOOKUP('Input 1 - Schedule 1'!N899,'Input 1 - Schedule 1'!$I$7:$L$1009,4,FALSE),"")</f>
        <v/>
      </c>
      <c r="AB952" s="70"/>
      <c r="AS952" s="84" t="s">
        <v>20</v>
      </c>
    </row>
    <row r="953" spans="1:45" x14ac:dyDescent="0.3">
      <c r="A953" s="93">
        <f t="shared" si="128"/>
        <v>891</v>
      </c>
      <c r="B953" s="145">
        <f>'Input 2 - Inventory'!C898</f>
        <v>0</v>
      </c>
      <c r="C953" s="146">
        <f>'Input 1 - Schedule 1'!G900</f>
        <v>0</v>
      </c>
      <c r="D953" s="146" t="str">
        <f>IF(OR(LEFT(E953,5)= "Asset",LEFT(E953,5)="Other"),"N/A",'Input 1 - Schedule 1'!G900 &amp; " (Ins/Bank)")</f>
        <v>0 (Ins/Bank)</v>
      </c>
      <c r="E953" s="147">
        <f>'Input 2 - Inventory'!F898</f>
        <v>0</v>
      </c>
      <c r="F953" s="148" t="str">
        <f>'Input 2 - Inventory'!W898</f>
        <v/>
      </c>
      <c r="G953" s="148">
        <f>'Input 2 - Inventory'!R898</f>
        <v>0</v>
      </c>
      <c r="H953" s="148">
        <f>'Input 2 - Inventory'!AH898</f>
        <v>0</v>
      </c>
      <c r="I953" s="149">
        <f>'Input 2 - Inventory'!L898</f>
        <v>0</v>
      </c>
      <c r="J953" s="150">
        <f>'Input 2 - Inventory'!AB898</f>
        <v>0</v>
      </c>
      <c r="K953" s="147" t="str" cm="1">
        <f t="array" ref="K953">IFERROR(INDEX($C$9:$C$54,MATCH($E953,$A$9:$A$54,0),0),"N/A")</f>
        <v>N/A</v>
      </c>
      <c r="L953" s="151" t="str" cm="1">
        <f t="array" ref="L953">IFERROR(INDEX($D$9:$D$54,MATCH($E953,$A$9:$A$54,0),0),"N/A")</f>
        <v>N/A</v>
      </c>
      <c r="M953" s="152" t="str">
        <f t="shared" si="124"/>
        <v>N/A</v>
      </c>
      <c r="N953" s="153" t="str">
        <f t="shared" si="125"/>
        <v>N/A</v>
      </c>
      <c r="O953" s="147" t="str" cm="1">
        <f t="array" ref="O953">IFERROR(INDEX($E$9:$E$54,MATCH($E953,$A$9:$A$54,0),0),"N/A")</f>
        <v>N/A</v>
      </c>
      <c r="P953" s="151" t="str" cm="1">
        <f t="array" ref="P953">IFERROR(INDEX($F$9:$F$54,MATCH($E953,$A$9:$A$54,0),0),"N/A")</f>
        <v>N/A</v>
      </c>
      <c r="Q953" s="152" t="str">
        <f t="shared" si="126"/>
        <v>N/A</v>
      </c>
      <c r="R953" s="153" t="str">
        <f t="shared" si="127"/>
        <v>N/A</v>
      </c>
      <c r="S953" s="147" t="str" cm="1">
        <f t="array" ref="S953">IFERROR(INDEX($G$9:$G$54,MATCH($E953,$A$9:$A$54,0),0),"N/A")</f>
        <v>N/A</v>
      </c>
      <c r="T953" s="151" t="str" cm="1">
        <f t="array" ref="T953">IFERROR(INDEX($H$9:$H$54,MATCH($E953,$A$9:$A$54,0),0),"N/A")</f>
        <v>N/A</v>
      </c>
      <c r="U953" s="152" t="str">
        <f t="shared" si="120"/>
        <v>N/A</v>
      </c>
      <c r="V953" s="153" t="str">
        <f t="shared" si="121"/>
        <v>N/A</v>
      </c>
      <c r="W953" s="147" t="str" cm="1">
        <f t="array" ref="W953">IFERROR(INDEX($I$9:$I$54,MATCH($E953,$A$9:$A$54,0),0),"N/A")</f>
        <v>N/A</v>
      </c>
      <c r="X953" s="147" t="str" cm="1">
        <f t="array" ref="X953">IFERROR(INDEX($J$9:$J$54,MATCH($E953,$A$9:$A$54,0),0),"N/A")</f>
        <v>N/A</v>
      </c>
      <c r="Y953" s="152" t="str">
        <f t="shared" si="122"/>
        <v>N/A</v>
      </c>
      <c r="Z953" s="153" t="str">
        <f t="shared" si="123"/>
        <v>N/A</v>
      </c>
      <c r="AA953" s="70" t="str">
        <f>IFERROR(VLOOKUP('Input 1 - Schedule 1'!N900,'Input 1 - Schedule 1'!$I$7:$L$1009,4,FALSE),"")</f>
        <v/>
      </c>
      <c r="AB953" s="70"/>
      <c r="AS953" s="84" t="s">
        <v>20</v>
      </c>
    </row>
    <row r="954" spans="1:45" x14ac:dyDescent="0.3">
      <c r="A954" s="93">
        <f t="shared" si="128"/>
        <v>892</v>
      </c>
      <c r="B954" s="145">
        <f>'Input 2 - Inventory'!C899</f>
        <v>0</v>
      </c>
      <c r="C954" s="146">
        <f>'Input 1 - Schedule 1'!G901</f>
        <v>0</v>
      </c>
      <c r="D954" s="146" t="str">
        <f>IF(OR(LEFT(E954,5)= "Asset",LEFT(E954,5)="Other"),"N/A",'Input 1 - Schedule 1'!G901 &amp; " (Ins/Bank)")</f>
        <v>0 (Ins/Bank)</v>
      </c>
      <c r="E954" s="147">
        <f>'Input 2 - Inventory'!F899</f>
        <v>0</v>
      </c>
      <c r="F954" s="148" t="str">
        <f>'Input 2 - Inventory'!W899</f>
        <v/>
      </c>
      <c r="G954" s="148">
        <f>'Input 2 - Inventory'!R899</f>
        <v>0</v>
      </c>
      <c r="H954" s="148">
        <f>'Input 2 - Inventory'!AH899</f>
        <v>0</v>
      </c>
      <c r="I954" s="149">
        <f>'Input 2 - Inventory'!L899</f>
        <v>0</v>
      </c>
      <c r="J954" s="150">
        <f>'Input 2 - Inventory'!AB899</f>
        <v>0</v>
      </c>
      <c r="K954" s="147" t="str" cm="1">
        <f t="array" ref="K954">IFERROR(INDEX($C$9:$C$54,MATCH($E954,$A$9:$A$54,0),0),"N/A")</f>
        <v>N/A</v>
      </c>
      <c r="L954" s="151" t="str" cm="1">
        <f t="array" ref="L954">IFERROR(INDEX($D$9:$D$54,MATCH($E954,$A$9:$A$54,0),0),"N/A")</f>
        <v>N/A</v>
      </c>
      <c r="M954" s="152" t="str">
        <f t="shared" si="124"/>
        <v>N/A</v>
      </c>
      <c r="N954" s="153" t="str">
        <f t="shared" si="125"/>
        <v>N/A</v>
      </c>
      <c r="O954" s="147" t="str" cm="1">
        <f t="array" ref="O954">IFERROR(INDEX($E$9:$E$54,MATCH($E954,$A$9:$A$54,0),0),"N/A")</f>
        <v>N/A</v>
      </c>
      <c r="P954" s="151" t="str" cm="1">
        <f t="array" ref="P954">IFERROR(INDEX($F$9:$F$54,MATCH($E954,$A$9:$A$54,0),0),"N/A")</f>
        <v>N/A</v>
      </c>
      <c r="Q954" s="152" t="str">
        <f t="shared" si="126"/>
        <v>N/A</v>
      </c>
      <c r="R954" s="153" t="str">
        <f t="shared" si="127"/>
        <v>N/A</v>
      </c>
      <c r="S954" s="147" t="str" cm="1">
        <f t="array" ref="S954">IFERROR(INDEX($G$9:$G$54,MATCH($E954,$A$9:$A$54,0),0),"N/A")</f>
        <v>N/A</v>
      </c>
      <c r="T954" s="151" t="str" cm="1">
        <f t="array" ref="T954">IFERROR(INDEX($H$9:$H$54,MATCH($E954,$A$9:$A$54,0),0),"N/A")</f>
        <v>N/A</v>
      </c>
      <c r="U954" s="152" t="str">
        <f t="shared" si="120"/>
        <v>N/A</v>
      </c>
      <c r="V954" s="153" t="str">
        <f t="shared" si="121"/>
        <v>N/A</v>
      </c>
      <c r="W954" s="147" t="str" cm="1">
        <f t="array" ref="W954">IFERROR(INDEX($I$9:$I$54,MATCH($E954,$A$9:$A$54,0),0),"N/A")</f>
        <v>N/A</v>
      </c>
      <c r="X954" s="147" t="str" cm="1">
        <f t="array" ref="X954">IFERROR(INDEX($J$9:$J$54,MATCH($E954,$A$9:$A$54,0),0),"N/A")</f>
        <v>N/A</v>
      </c>
      <c r="Y954" s="152" t="str">
        <f t="shared" si="122"/>
        <v>N/A</v>
      </c>
      <c r="Z954" s="153" t="str">
        <f t="shared" si="123"/>
        <v>N/A</v>
      </c>
      <c r="AA954" s="70" t="str">
        <f>IFERROR(VLOOKUP('Input 1 - Schedule 1'!N901,'Input 1 - Schedule 1'!$I$7:$L$1009,4,FALSE),"")</f>
        <v/>
      </c>
      <c r="AB954" s="70"/>
      <c r="AS954" s="84" t="s">
        <v>20</v>
      </c>
    </row>
    <row r="955" spans="1:45" x14ac:dyDescent="0.3">
      <c r="A955" s="93">
        <f t="shared" si="128"/>
        <v>893</v>
      </c>
      <c r="B955" s="145">
        <f>'Input 2 - Inventory'!C900</f>
        <v>0</v>
      </c>
      <c r="C955" s="146">
        <f>'Input 1 - Schedule 1'!G902</f>
        <v>0</v>
      </c>
      <c r="D955" s="146" t="str">
        <f>IF(OR(LEFT(E955,5)= "Asset",LEFT(E955,5)="Other"),"N/A",'Input 1 - Schedule 1'!G902 &amp; " (Ins/Bank)")</f>
        <v>0 (Ins/Bank)</v>
      </c>
      <c r="E955" s="147">
        <f>'Input 2 - Inventory'!F900</f>
        <v>0</v>
      </c>
      <c r="F955" s="148" t="str">
        <f>'Input 2 - Inventory'!W900</f>
        <v/>
      </c>
      <c r="G955" s="148">
        <f>'Input 2 - Inventory'!R900</f>
        <v>0</v>
      </c>
      <c r="H955" s="148">
        <f>'Input 2 - Inventory'!AH900</f>
        <v>0</v>
      </c>
      <c r="I955" s="149">
        <f>'Input 2 - Inventory'!L900</f>
        <v>0</v>
      </c>
      <c r="J955" s="150">
        <f>'Input 2 - Inventory'!AB900</f>
        <v>0</v>
      </c>
      <c r="K955" s="147" t="str" cm="1">
        <f t="array" ref="K955">IFERROR(INDEX($C$9:$C$54,MATCH($E955,$A$9:$A$54,0),0),"N/A")</f>
        <v>N/A</v>
      </c>
      <c r="L955" s="151" t="str" cm="1">
        <f t="array" ref="L955">IFERROR(INDEX($D$9:$D$54,MATCH($E955,$A$9:$A$54,0),0),"N/A")</f>
        <v>N/A</v>
      </c>
      <c r="M955" s="152" t="str">
        <f t="shared" si="124"/>
        <v>N/A</v>
      </c>
      <c r="N955" s="153" t="str">
        <f t="shared" si="125"/>
        <v>N/A</v>
      </c>
      <c r="O955" s="147" t="str" cm="1">
        <f t="array" ref="O955">IFERROR(INDEX($E$9:$E$54,MATCH($E955,$A$9:$A$54,0),0),"N/A")</f>
        <v>N/A</v>
      </c>
      <c r="P955" s="151" t="str" cm="1">
        <f t="array" ref="P955">IFERROR(INDEX($F$9:$F$54,MATCH($E955,$A$9:$A$54,0),0),"N/A")</f>
        <v>N/A</v>
      </c>
      <c r="Q955" s="152" t="str">
        <f t="shared" si="126"/>
        <v>N/A</v>
      </c>
      <c r="R955" s="153" t="str">
        <f t="shared" si="127"/>
        <v>N/A</v>
      </c>
      <c r="S955" s="147" t="str" cm="1">
        <f t="array" ref="S955">IFERROR(INDEX($G$9:$G$54,MATCH($E955,$A$9:$A$54,0),0),"N/A")</f>
        <v>N/A</v>
      </c>
      <c r="T955" s="151" t="str" cm="1">
        <f t="array" ref="T955">IFERROR(INDEX($H$9:$H$54,MATCH($E955,$A$9:$A$54,0),0),"N/A")</f>
        <v>N/A</v>
      </c>
      <c r="U955" s="152" t="str">
        <f t="shared" si="120"/>
        <v>N/A</v>
      </c>
      <c r="V955" s="153" t="str">
        <f t="shared" si="121"/>
        <v>N/A</v>
      </c>
      <c r="W955" s="147" t="str" cm="1">
        <f t="array" ref="W955">IFERROR(INDEX($I$9:$I$54,MATCH($E955,$A$9:$A$54,0),0),"N/A")</f>
        <v>N/A</v>
      </c>
      <c r="X955" s="147" t="str" cm="1">
        <f t="array" ref="X955">IFERROR(INDEX($J$9:$J$54,MATCH($E955,$A$9:$A$54,0),0),"N/A")</f>
        <v>N/A</v>
      </c>
      <c r="Y955" s="152" t="str">
        <f t="shared" si="122"/>
        <v>N/A</v>
      </c>
      <c r="Z955" s="153" t="str">
        <f t="shared" si="123"/>
        <v>N/A</v>
      </c>
      <c r="AA955" s="70" t="str">
        <f>IFERROR(VLOOKUP('Input 1 - Schedule 1'!N902,'Input 1 - Schedule 1'!$I$7:$L$1009,4,FALSE),"")</f>
        <v/>
      </c>
      <c r="AB955" s="70"/>
      <c r="AS955" s="84" t="s">
        <v>20</v>
      </c>
    </row>
    <row r="956" spans="1:45" x14ac:dyDescent="0.3">
      <c r="A956" s="93">
        <f t="shared" si="128"/>
        <v>894</v>
      </c>
      <c r="B956" s="145">
        <f>'Input 2 - Inventory'!C901</f>
        <v>0</v>
      </c>
      <c r="C956" s="146">
        <f>'Input 1 - Schedule 1'!G903</f>
        <v>0</v>
      </c>
      <c r="D956" s="146" t="str">
        <f>IF(OR(LEFT(E956,5)= "Asset",LEFT(E956,5)="Other"),"N/A",'Input 1 - Schedule 1'!G903 &amp; " (Ins/Bank)")</f>
        <v>0 (Ins/Bank)</v>
      </c>
      <c r="E956" s="147">
        <f>'Input 2 - Inventory'!F901</f>
        <v>0</v>
      </c>
      <c r="F956" s="148" t="str">
        <f>'Input 2 - Inventory'!W901</f>
        <v/>
      </c>
      <c r="G956" s="148">
        <f>'Input 2 - Inventory'!R901</f>
        <v>0</v>
      </c>
      <c r="H956" s="148">
        <f>'Input 2 - Inventory'!AH901</f>
        <v>0</v>
      </c>
      <c r="I956" s="149">
        <f>'Input 2 - Inventory'!L901</f>
        <v>0</v>
      </c>
      <c r="J956" s="150">
        <f>'Input 2 - Inventory'!AB901</f>
        <v>0</v>
      </c>
      <c r="K956" s="147" t="str" cm="1">
        <f t="array" ref="K956">IFERROR(INDEX($C$9:$C$54,MATCH($E956,$A$9:$A$54,0),0),"N/A")</f>
        <v>N/A</v>
      </c>
      <c r="L956" s="151" t="str" cm="1">
        <f t="array" ref="L956">IFERROR(INDEX($D$9:$D$54,MATCH($E956,$A$9:$A$54,0),0),"N/A")</f>
        <v>N/A</v>
      </c>
      <c r="M956" s="152" t="str">
        <f t="shared" si="124"/>
        <v>N/A</v>
      </c>
      <c r="N956" s="153" t="str">
        <f t="shared" si="125"/>
        <v>N/A</v>
      </c>
      <c r="O956" s="147" t="str" cm="1">
        <f t="array" ref="O956">IFERROR(INDEX($E$9:$E$54,MATCH($E956,$A$9:$A$54,0),0),"N/A")</f>
        <v>N/A</v>
      </c>
      <c r="P956" s="151" t="str" cm="1">
        <f t="array" ref="P956">IFERROR(INDEX($F$9:$F$54,MATCH($E956,$A$9:$A$54,0),0),"N/A")</f>
        <v>N/A</v>
      </c>
      <c r="Q956" s="152" t="str">
        <f t="shared" si="126"/>
        <v>N/A</v>
      </c>
      <c r="R956" s="153" t="str">
        <f t="shared" si="127"/>
        <v>N/A</v>
      </c>
      <c r="S956" s="147" t="str" cm="1">
        <f t="array" ref="S956">IFERROR(INDEX($G$9:$G$54,MATCH($E956,$A$9:$A$54,0),0),"N/A")</f>
        <v>N/A</v>
      </c>
      <c r="T956" s="151" t="str" cm="1">
        <f t="array" ref="T956">IFERROR(INDEX($H$9:$H$54,MATCH($E956,$A$9:$A$54,0),0),"N/A")</f>
        <v>N/A</v>
      </c>
      <c r="U956" s="152" t="str">
        <f t="shared" si="120"/>
        <v>N/A</v>
      </c>
      <c r="V956" s="153" t="str">
        <f t="shared" si="121"/>
        <v>N/A</v>
      </c>
      <c r="W956" s="147" t="str" cm="1">
        <f t="array" ref="W956">IFERROR(INDEX($I$9:$I$54,MATCH($E956,$A$9:$A$54,0),0),"N/A")</f>
        <v>N/A</v>
      </c>
      <c r="X956" s="147" t="str" cm="1">
        <f t="array" ref="X956">IFERROR(INDEX($J$9:$J$54,MATCH($E956,$A$9:$A$54,0),0),"N/A")</f>
        <v>N/A</v>
      </c>
      <c r="Y956" s="152" t="str">
        <f t="shared" si="122"/>
        <v>N/A</v>
      </c>
      <c r="Z956" s="153" t="str">
        <f t="shared" si="123"/>
        <v>N/A</v>
      </c>
      <c r="AA956" s="70" t="str">
        <f>IFERROR(VLOOKUP('Input 1 - Schedule 1'!N903,'Input 1 - Schedule 1'!$I$7:$L$1009,4,FALSE),"")</f>
        <v/>
      </c>
      <c r="AB956" s="70"/>
      <c r="AS956" s="84" t="s">
        <v>20</v>
      </c>
    </row>
    <row r="957" spans="1:45" x14ac:dyDescent="0.3">
      <c r="A957" s="93">
        <f t="shared" si="128"/>
        <v>895</v>
      </c>
      <c r="B957" s="145">
        <f>'Input 2 - Inventory'!C902</f>
        <v>0</v>
      </c>
      <c r="C957" s="146">
        <f>'Input 1 - Schedule 1'!G904</f>
        <v>0</v>
      </c>
      <c r="D957" s="146" t="str">
        <f>IF(OR(LEFT(E957,5)= "Asset",LEFT(E957,5)="Other"),"N/A",'Input 1 - Schedule 1'!G904 &amp; " (Ins/Bank)")</f>
        <v>0 (Ins/Bank)</v>
      </c>
      <c r="E957" s="147">
        <f>'Input 2 - Inventory'!F902</f>
        <v>0</v>
      </c>
      <c r="F957" s="148" t="str">
        <f>'Input 2 - Inventory'!W902</f>
        <v/>
      </c>
      <c r="G957" s="148">
        <f>'Input 2 - Inventory'!R902</f>
        <v>0</v>
      </c>
      <c r="H957" s="148">
        <f>'Input 2 - Inventory'!AH902</f>
        <v>0</v>
      </c>
      <c r="I957" s="149">
        <f>'Input 2 - Inventory'!L902</f>
        <v>0</v>
      </c>
      <c r="J957" s="150">
        <f>'Input 2 - Inventory'!AB902</f>
        <v>0</v>
      </c>
      <c r="K957" s="147" t="str" cm="1">
        <f t="array" ref="K957">IFERROR(INDEX($C$9:$C$54,MATCH($E957,$A$9:$A$54,0),0),"N/A")</f>
        <v>N/A</v>
      </c>
      <c r="L957" s="151" t="str" cm="1">
        <f t="array" ref="L957">IFERROR(INDEX($D$9:$D$54,MATCH($E957,$A$9:$A$54,0),0),"N/A")</f>
        <v>N/A</v>
      </c>
      <c r="M957" s="152" t="str">
        <f t="shared" si="124"/>
        <v>N/A</v>
      </c>
      <c r="N957" s="153" t="str">
        <f t="shared" si="125"/>
        <v>N/A</v>
      </c>
      <c r="O957" s="147" t="str" cm="1">
        <f t="array" ref="O957">IFERROR(INDEX($E$9:$E$54,MATCH($E957,$A$9:$A$54,0),0),"N/A")</f>
        <v>N/A</v>
      </c>
      <c r="P957" s="151" t="str" cm="1">
        <f t="array" ref="P957">IFERROR(INDEX($F$9:$F$54,MATCH($E957,$A$9:$A$54,0),0),"N/A")</f>
        <v>N/A</v>
      </c>
      <c r="Q957" s="152" t="str">
        <f t="shared" si="126"/>
        <v>N/A</v>
      </c>
      <c r="R957" s="153" t="str">
        <f t="shared" si="127"/>
        <v>N/A</v>
      </c>
      <c r="S957" s="147" t="str" cm="1">
        <f t="array" ref="S957">IFERROR(INDEX($G$9:$G$54,MATCH($E957,$A$9:$A$54,0),0),"N/A")</f>
        <v>N/A</v>
      </c>
      <c r="T957" s="151" t="str" cm="1">
        <f t="array" ref="T957">IFERROR(INDEX($H$9:$H$54,MATCH($E957,$A$9:$A$54,0),0),"N/A")</f>
        <v>N/A</v>
      </c>
      <c r="U957" s="152" t="str">
        <f t="shared" si="120"/>
        <v>N/A</v>
      </c>
      <c r="V957" s="153" t="str">
        <f t="shared" si="121"/>
        <v>N/A</v>
      </c>
      <c r="W957" s="147" t="str" cm="1">
        <f t="array" ref="W957">IFERROR(INDEX($I$9:$I$54,MATCH($E957,$A$9:$A$54,0),0),"N/A")</f>
        <v>N/A</v>
      </c>
      <c r="X957" s="147" t="str" cm="1">
        <f t="array" ref="X957">IFERROR(INDEX($J$9:$J$54,MATCH($E957,$A$9:$A$54,0),0),"N/A")</f>
        <v>N/A</v>
      </c>
      <c r="Y957" s="152" t="str">
        <f t="shared" si="122"/>
        <v>N/A</v>
      </c>
      <c r="Z957" s="153" t="str">
        <f t="shared" si="123"/>
        <v>N/A</v>
      </c>
      <c r="AA957" s="70" t="str">
        <f>IFERROR(VLOOKUP('Input 1 - Schedule 1'!N904,'Input 1 - Schedule 1'!$I$7:$L$1009,4,FALSE),"")</f>
        <v/>
      </c>
      <c r="AB957" s="70"/>
      <c r="AS957" s="84" t="s">
        <v>20</v>
      </c>
    </row>
    <row r="958" spans="1:45" x14ac:dyDescent="0.3">
      <c r="A958" s="93">
        <f t="shared" si="128"/>
        <v>896</v>
      </c>
      <c r="B958" s="145">
        <f>'Input 2 - Inventory'!C903</f>
        <v>0</v>
      </c>
      <c r="C958" s="146">
        <f>'Input 1 - Schedule 1'!G905</f>
        <v>0</v>
      </c>
      <c r="D958" s="146" t="str">
        <f>IF(OR(LEFT(E958,5)= "Asset",LEFT(E958,5)="Other"),"N/A",'Input 1 - Schedule 1'!G905 &amp; " (Ins/Bank)")</f>
        <v>0 (Ins/Bank)</v>
      </c>
      <c r="E958" s="147">
        <f>'Input 2 - Inventory'!F903</f>
        <v>0</v>
      </c>
      <c r="F958" s="148" t="str">
        <f>'Input 2 - Inventory'!W903</f>
        <v/>
      </c>
      <c r="G958" s="148">
        <f>'Input 2 - Inventory'!R903</f>
        <v>0</v>
      </c>
      <c r="H958" s="148">
        <f>'Input 2 - Inventory'!AH903</f>
        <v>0</v>
      </c>
      <c r="I958" s="149">
        <f>'Input 2 - Inventory'!L903</f>
        <v>0</v>
      </c>
      <c r="J958" s="150">
        <f>'Input 2 - Inventory'!AB903</f>
        <v>0</v>
      </c>
      <c r="K958" s="147" t="str" cm="1">
        <f t="array" ref="K958">IFERROR(INDEX($C$9:$C$54,MATCH($E958,$A$9:$A$54,0),0),"N/A")</f>
        <v>N/A</v>
      </c>
      <c r="L958" s="151" t="str" cm="1">
        <f t="array" ref="L958">IFERROR(INDEX($D$9:$D$54,MATCH($E958,$A$9:$A$54,0),0),"N/A")</f>
        <v>N/A</v>
      </c>
      <c r="M958" s="152" t="str">
        <f t="shared" si="124"/>
        <v>N/A</v>
      </c>
      <c r="N958" s="153" t="str">
        <f t="shared" si="125"/>
        <v>N/A</v>
      </c>
      <c r="O958" s="147" t="str" cm="1">
        <f t="array" ref="O958">IFERROR(INDEX($E$9:$E$54,MATCH($E958,$A$9:$A$54,0),0),"N/A")</f>
        <v>N/A</v>
      </c>
      <c r="P958" s="151" t="str" cm="1">
        <f t="array" ref="P958">IFERROR(INDEX($F$9:$F$54,MATCH($E958,$A$9:$A$54,0),0),"N/A")</f>
        <v>N/A</v>
      </c>
      <c r="Q958" s="152" t="str">
        <f t="shared" si="126"/>
        <v>N/A</v>
      </c>
      <c r="R958" s="153" t="str">
        <f t="shared" si="127"/>
        <v>N/A</v>
      </c>
      <c r="S958" s="147" t="str" cm="1">
        <f t="array" ref="S958">IFERROR(INDEX($G$9:$G$54,MATCH($E958,$A$9:$A$54,0),0),"N/A")</f>
        <v>N/A</v>
      </c>
      <c r="T958" s="151" t="str" cm="1">
        <f t="array" ref="T958">IFERROR(INDEX($H$9:$H$54,MATCH($E958,$A$9:$A$54,0),0),"N/A")</f>
        <v>N/A</v>
      </c>
      <c r="U958" s="152" t="str">
        <f t="shared" ref="U958:U1021" si="129">IF(T958="N/A","N/A",MAX(0,IF(OR(S958="XS Scalar",S958="Pure Scalar"),$H958*T958,IF(S958="Carrying Value",T958*$G958,$F958*T958))))</f>
        <v>N/A</v>
      </c>
      <c r="V958" s="153" t="str">
        <f t="shared" ref="V958:V1021" si="130">IF(T958="N/A","N/A",IF(S958="XS Scalar",$G958-($H958-U958),$G958))</f>
        <v>N/A</v>
      </c>
      <c r="W958" s="147" t="str" cm="1">
        <f t="array" ref="W958">IFERROR(INDEX($I$9:$I$54,MATCH($E958,$A$9:$A$54,0),0),"N/A")</f>
        <v>N/A</v>
      </c>
      <c r="X958" s="147" t="str" cm="1">
        <f t="array" ref="X958">IFERROR(INDEX($J$9:$J$54,MATCH($E958,$A$9:$A$54,0),0),"N/A")</f>
        <v>N/A</v>
      </c>
      <c r="Y958" s="152" t="str">
        <f t="shared" ref="Y958:Y1021" si="131">IF(X958="N/A","N/A",MAX(0,IF(OR(W958="XS Scalar",W958="Pure Scalar"),$H958*X958,IF(W958="Carrying Value",X958*$G958,$F958*X958))))</f>
        <v>N/A</v>
      </c>
      <c r="Z958" s="153" t="str">
        <f t="shared" ref="Z958:Z1021" si="132">IF(X958="N/A","N/A",IF(W958="XS Scalar",$G958-($H958-Y958),$G958))</f>
        <v>N/A</v>
      </c>
      <c r="AA958" s="70" t="str">
        <f>IFERROR(VLOOKUP('Input 1 - Schedule 1'!N905,'Input 1 - Schedule 1'!$I$7:$L$1009,4,FALSE),"")</f>
        <v/>
      </c>
      <c r="AB958" s="70"/>
      <c r="AS958" s="84" t="s">
        <v>20</v>
      </c>
    </row>
    <row r="959" spans="1:45" x14ac:dyDescent="0.3">
      <c r="A959" s="93">
        <f t="shared" si="128"/>
        <v>897</v>
      </c>
      <c r="B959" s="145">
        <f>'Input 2 - Inventory'!C904</f>
        <v>0</v>
      </c>
      <c r="C959" s="146">
        <f>'Input 1 - Schedule 1'!G906</f>
        <v>0</v>
      </c>
      <c r="D959" s="146" t="str">
        <f>IF(OR(LEFT(E959,5)= "Asset",LEFT(E959,5)="Other"),"N/A",'Input 1 - Schedule 1'!G906 &amp; " (Ins/Bank)")</f>
        <v>0 (Ins/Bank)</v>
      </c>
      <c r="E959" s="147">
        <f>'Input 2 - Inventory'!F904</f>
        <v>0</v>
      </c>
      <c r="F959" s="148" t="str">
        <f>'Input 2 - Inventory'!W904</f>
        <v/>
      </c>
      <c r="G959" s="148">
        <f>'Input 2 - Inventory'!R904</f>
        <v>0</v>
      </c>
      <c r="H959" s="148">
        <f>'Input 2 - Inventory'!AH904</f>
        <v>0</v>
      </c>
      <c r="I959" s="149">
        <f>'Input 2 - Inventory'!L904</f>
        <v>0</v>
      </c>
      <c r="J959" s="150">
        <f>'Input 2 - Inventory'!AB904</f>
        <v>0</v>
      </c>
      <c r="K959" s="147" t="str" cm="1">
        <f t="array" ref="K959">IFERROR(INDEX($C$9:$C$54,MATCH($E959,$A$9:$A$54,0),0),"N/A")</f>
        <v>N/A</v>
      </c>
      <c r="L959" s="151" t="str" cm="1">
        <f t="array" ref="L959">IFERROR(INDEX($D$9:$D$54,MATCH($E959,$A$9:$A$54,0),0),"N/A")</f>
        <v>N/A</v>
      </c>
      <c r="M959" s="152" t="str">
        <f t="shared" si="124"/>
        <v>N/A</v>
      </c>
      <c r="N959" s="153" t="str">
        <f t="shared" si="125"/>
        <v>N/A</v>
      </c>
      <c r="O959" s="147" t="str" cm="1">
        <f t="array" ref="O959">IFERROR(INDEX($E$9:$E$54,MATCH($E959,$A$9:$A$54,0),0),"N/A")</f>
        <v>N/A</v>
      </c>
      <c r="P959" s="151" t="str" cm="1">
        <f t="array" ref="P959">IFERROR(INDEX($F$9:$F$54,MATCH($E959,$A$9:$A$54,0),0),"N/A")</f>
        <v>N/A</v>
      </c>
      <c r="Q959" s="152" t="str">
        <f t="shared" si="126"/>
        <v>N/A</v>
      </c>
      <c r="R959" s="153" t="str">
        <f t="shared" si="127"/>
        <v>N/A</v>
      </c>
      <c r="S959" s="147" t="str" cm="1">
        <f t="array" ref="S959">IFERROR(INDEX($G$9:$G$54,MATCH($E959,$A$9:$A$54,0),0),"N/A")</f>
        <v>N/A</v>
      </c>
      <c r="T959" s="151" t="str" cm="1">
        <f t="array" ref="T959">IFERROR(INDEX($H$9:$H$54,MATCH($E959,$A$9:$A$54,0),0),"N/A")</f>
        <v>N/A</v>
      </c>
      <c r="U959" s="152" t="str">
        <f t="shared" si="129"/>
        <v>N/A</v>
      </c>
      <c r="V959" s="153" t="str">
        <f t="shared" si="130"/>
        <v>N/A</v>
      </c>
      <c r="W959" s="147" t="str" cm="1">
        <f t="array" ref="W959">IFERROR(INDEX($I$9:$I$54,MATCH($E959,$A$9:$A$54,0),0),"N/A")</f>
        <v>N/A</v>
      </c>
      <c r="X959" s="147" t="str" cm="1">
        <f t="array" ref="X959">IFERROR(INDEX($J$9:$J$54,MATCH($E959,$A$9:$A$54,0),0),"N/A")</f>
        <v>N/A</v>
      </c>
      <c r="Y959" s="152" t="str">
        <f t="shared" si="131"/>
        <v>N/A</v>
      </c>
      <c r="Z959" s="153" t="str">
        <f t="shared" si="132"/>
        <v>N/A</v>
      </c>
      <c r="AA959" s="70" t="str">
        <f>IFERROR(VLOOKUP('Input 1 - Schedule 1'!N906,'Input 1 - Schedule 1'!$I$7:$L$1009,4,FALSE),"")</f>
        <v/>
      </c>
      <c r="AB959" s="70"/>
      <c r="AS959" s="84" t="s">
        <v>20</v>
      </c>
    </row>
    <row r="960" spans="1:45" x14ac:dyDescent="0.3">
      <c r="A960" s="93">
        <f t="shared" si="128"/>
        <v>898</v>
      </c>
      <c r="B960" s="145">
        <f>'Input 2 - Inventory'!C905</f>
        <v>0</v>
      </c>
      <c r="C960" s="146">
        <f>'Input 1 - Schedule 1'!G907</f>
        <v>0</v>
      </c>
      <c r="D960" s="146" t="str">
        <f>IF(OR(LEFT(E960,5)= "Asset",LEFT(E960,5)="Other"),"N/A",'Input 1 - Schedule 1'!G907 &amp; " (Ins/Bank)")</f>
        <v>0 (Ins/Bank)</v>
      </c>
      <c r="E960" s="147">
        <f>'Input 2 - Inventory'!F905</f>
        <v>0</v>
      </c>
      <c r="F960" s="148" t="str">
        <f>'Input 2 - Inventory'!W905</f>
        <v/>
      </c>
      <c r="G960" s="148">
        <f>'Input 2 - Inventory'!R905</f>
        <v>0</v>
      </c>
      <c r="H960" s="148">
        <f>'Input 2 - Inventory'!AH905</f>
        <v>0</v>
      </c>
      <c r="I960" s="149">
        <f>'Input 2 - Inventory'!L905</f>
        <v>0</v>
      </c>
      <c r="J960" s="150">
        <f>'Input 2 - Inventory'!AB905</f>
        <v>0</v>
      </c>
      <c r="K960" s="147" t="str" cm="1">
        <f t="array" ref="K960">IFERROR(INDEX($C$9:$C$54,MATCH($E960,$A$9:$A$54,0),0),"N/A")</f>
        <v>N/A</v>
      </c>
      <c r="L960" s="151" t="str" cm="1">
        <f t="array" ref="L960">IFERROR(INDEX($D$9:$D$54,MATCH($E960,$A$9:$A$54,0),0),"N/A")</f>
        <v>N/A</v>
      </c>
      <c r="M960" s="152" t="str">
        <f t="shared" si="124"/>
        <v>N/A</v>
      </c>
      <c r="N960" s="153" t="str">
        <f t="shared" si="125"/>
        <v>N/A</v>
      </c>
      <c r="O960" s="147" t="str" cm="1">
        <f t="array" ref="O960">IFERROR(INDEX($E$9:$E$54,MATCH($E960,$A$9:$A$54,0),0),"N/A")</f>
        <v>N/A</v>
      </c>
      <c r="P960" s="151" t="str" cm="1">
        <f t="array" ref="P960">IFERROR(INDEX($F$9:$F$54,MATCH($E960,$A$9:$A$54,0),0),"N/A")</f>
        <v>N/A</v>
      </c>
      <c r="Q960" s="152" t="str">
        <f t="shared" si="126"/>
        <v>N/A</v>
      </c>
      <c r="R960" s="153" t="str">
        <f t="shared" si="127"/>
        <v>N/A</v>
      </c>
      <c r="S960" s="147" t="str" cm="1">
        <f t="array" ref="S960">IFERROR(INDEX($G$9:$G$54,MATCH($E960,$A$9:$A$54,0),0),"N/A")</f>
        <v>N/A</v>
      </c>
      <c r="T960" s="151" t="str" cm="1">
        <f t="array" ref="T960">IFERROR(INDEX($H$9:$H$54,MATCH($E960,$A$9:$A$54,0),0),"N/A")</f>
        <v>N/A</v>
      </c>
      <c r="U960" s="152" t="str">
        <f t="shared" si="129"/>
        <v>N/A</v>
      </c>
      <c r="V960" s="153" t="str">
        <f t="shared" si="130"/>
        <v>N/A</v>
      </c>
      <c r="W960" s="147" t="str" cm="1">
        <f t="array" ref="W960">IFERROR(INDEX($I$9:$I$54,MATCH($E960,$A$9:$A$54,0),0),"N/A")</f>
        <v>N/A</v>
      </c>
      <c r="X960" s="147" t="str" cm="1">
        <f t="array" ref="X960">IFERROR(INDEX($J$9:$J$54,MATCH($E960,$A$9:$A$54,0),0),"N/A")</f>
        <v>N/A</v>
      </c>
      <c r="Y960" s="152" t="str">
        <f t="shared" si="131"/>
        <v>N/A</v>
      </c>
      <c r="Z960" s="153" t="str">
        <f t="shared" si="132"/>
        <v>N/A</v>
      </c>
      <c r="AA960" s="70" t="str">
        <f>IFERROR(VLOOKUP('Input 1 - Schedule 1'!N907,'Input 1 - Schedule 1'!$I$7:$L$1009,4,FALSE),"")</f>
        <v/>
      </c>
      <c r="AB960" s="70"/>
      <c r="AS960" s="84" t="s">
        <v>20</v>
      </c>
    </row>
    <row r="961" spans="1:45" x14ac:dyDescent="0.3">
      <c r="A961" s="93">
        <f t="shared" si="128"/>
        <v>899</v>
      </c>
      <c r="B961" s="145">
        <f>'Input 2 - Inventory'!C906</f>
        <v>0</v>
      </c>
      <c r="C961" s="146">
        <f>'Input 1 - Schedule 1'!G908</f>
        <v>0</v>
      </c>
      <c r="D961" s="146" t="str">
        <f>IF(OR(LEFT(E961,5)= "Asset",LEFT(E961,5)="Other"),"N/A",'Input 1 - Schedule 1'!G908 &amp; " (Ins/Bank)")</f>
        <v>0 (Ins/Bank)</v>
      </c>
      <c r="E961" s="147">
        <f>'Input 2 - Inventory'!F906</f>
        <v>0</v>
      </c>
      <c r="F961" s="148" t="str">
        <f>'Input 2 - Inventory'!W906</f>
        <v/>
      </c>
      <c r="G961" s="148">
        <f>'Input 2 - Inventory'!R906</f>
        <v>0</v>
      </c>
      <c r="H961" s="148">
        <f>'Input 2 - Inventory'!AH906</f>
        <v>0</v>
      </c>
      <c r="I961" s="149">
        <f>'Input 2 - Inventory'!L906</f>
        <v>0</v>
      </c>
      <c r="J961" s="150">
        <f>'Input 2 - Inventory'!AB906</f>
        <v>0</v>
      </c>
      <c r="K961" s="147" t="str" cm="1">
        <f t="array" ref="K961">IFERROR(INDEX($C$9:$C$54,MATCH($E961,$A$9:$A$54,0),0),"N/A")</f>
        <v>N/A</v>
      </c>
      <c r="L961" s="151" t="str" cm="1">
        <f t="array" ref="L961">IFERROR(INDEX($D$9:$D$54,MATCH($E961,$A$9:$A$54,0),0),"N/A")</f>
        <v>N/A</v>
      </c>
      <c r="M961" s="152" t="str">
        <f t="shared" si="124"/>
        <v>N/A</v>
      </c>
      <c r="N961" s="153" t="str">
        <f t="shared" si="125"/>
        <v>N/A</v>
      </c>
      <c r="O961" s="147" t="str" cm="1">
        <f t="array" ref="O961">IFERROR(INDEX($E$9:$E$54,MATCH($E961,$A$9:$A$54,0),0),"N/A")</f>
        <v>N/A</v>
      </c>
      <c r="P961" s="151" t="str" cm="1">
        <f t="array" ref="P961">IFERROR(INDEX($F$9:$F$54,MATCH($E961,$A$9:$A$54,0),0),"N/A")</f>
        <v>N/A</v>
      </c>
      <c r="Q961" s="152" t="str">
        <f t="shared" si="126"/>
        <v>N/A</v>
      </c>
      <c r="R961" s="153" t="str">
        <f t="shared" si="127"/>
        <v>N/A</v>
      </c>
      <c r="S961" s="147" t="str" cm="1">
        <f t="array" ref="S961">IFERROR(INDEX($G$9:$G$54,MATCH($E961,$A$9:$A$54,0),0),"N/A")</f>
        <v>N/A</v>
      </c>
      <c r="T961" s="151" t="str" cm="1">
        <f t="array" ref="T961">IFERROR(INDEX($H$9:$H$54,MATCH($E961,$A$9:$A$54,0),0),"N/A")</f>
        <v>N/A</v>
      </c>
      <c r="U961" s="152" t="str">
        <f t="shared" si="129"/>
        <v>N/A</v>
      </c>
      <c r="V961" s="153" t="str">
        <f t="shared" si="130"/>
        <v>N/A</v>
      </c>
      <c r="W961" s="147" t="str" cm="1">
        <f t="array" ref="W961">IFERROR(INDEX($I$9:$I$54,MATCH($E961,$A$9:$A$54,0),0),"N/A")</f>
        <v>N/A</v>
      </c>
      <c r="X961" s="147" t="str" cm="1">
        <f t="array" ref="X961">IFERROR(INDEX($J$9:$J$54,MATCH($E961,$A$9:$A$54,0),0),"N/A")</f>
        <v>N/A</v>
      </c>
      <c r="Y961" s="152" t="str">
        <f t="shared" si="131"/>
        <v>N/A</v>
      </c>
      <c r="Z961" s="153" t="str">
        <f t="shared" si="132"/>
        <v>N/A</v>
      </c>
      <c r="AA961" s="70" t="str">
        <f>IFERROR(VLOOKUP('Input 1 - Schedule 1'!N908,'Input 1 - Schedule 1'!$I$7:$L$1009,4,FALSE),"")</f>
        <v/>
      </c>
      <c r="AB961" s="70"/>
      <c r="AS961" s="84" t="s">
        <v>20</v>
      </c>
    </row>
    <row r="962" spans="1:45" x14ac:dyDescent="0.3">
      <c r="A962" s="93">
        <f t="shared" si="128"/>
        <v>900</v>
      </c>
      <c r="B962" s="145">
        <f>'Input 2 - Inventory'!C907</f>
        <v>0</v>
      </c>
      <c r="C962" s="146">
        <f>'Input 1 - Schedule 1'!G909</f>
        <v>0</v>
      </c>
      <c r="D962" s="146" t="str">
        <f>IF(OR(LEFT(E962,5)= "Asset",LEFT(E962,5)="Other"),"N/A",'Input 1 - Schedule 1'!G909 &amp; " (Ins/Bank)")</f>
        <v>0 (Ins/Bank)</v>
      </c>
      <c r="E962" s="147">
        <f>'Input 2 - Inventory'!F907</f>
        <v>0</v>
      </c>
      <c r="F962" s="148" t="str">
        <f>'Input 2 - Inventory'!W907</f>
        <v/>
      </c>
      <c r="G962" s="148">
        <f>'Input 2 - Inventory'!R907</f>
        <v>0</v>
      </c>
      <c r="H962" s="148">
        <f>'Input 2 - Inventory'!AH907</f>
        <v>0</v>
      </c>
      <c r="I962" s="149">
        <f>'Input 2 - Inventory'!L907</f>
        <v>0</v>
      </c>
      <c r="J962" s="150">
        <f>'Input 2 - Inventory'!AB907</f>
        <v>0</v>
      </c>
      <c r="K962" s="147" t="str" cm="1">
        <f t="array" ref="K962">IFERROR(INDEX($C$9:$C$54,MATCH($E962,$A$9:$A$54,0),0),"N/A")</f>
        <v>N/A</v>
      </c>
      <c r="L962" s="151" t="str" cm="1">
        <f t="array" ref="L962">IFERROR(INDEX($D$9:$D$54,MATCH($E962,$A$9:$A$54,0),0),"N/A")</f>
        <v>N/A</v>
      </c>
      <c r="M962" s="152" t="str">
        <f t="shared" ref="M962:M1025" si="133">IF(L962="N/A","N/A",MAX(0,IF(OR(K962="XS Scalar",K962="Pure Scalar"),$H962*L962,IF(K962="Carrying Value",L962*$G962,$F962*L962))))</f>
        <v>N/A</v>
      </c>
      <c r="N962" s="153" t="str">
        <f t="shared" ref="N962:N1025" si="134">IF(L962="N/A","N/A",IF(K962="XS Scalar",$G962-($H962-M962),$G962))</f>
        <v>N/A</v>
      </c>
      <c r="O962" s="147" t="str" cm="1">
        <f t="array" ref="O962">IFERROR(INDEX($E$9:$E$54,MATCH($E962,$A$9:$A$54,0),0),"N/A")</f>
        <v>N/A</v>
      </c>
      <c r="P962" s="151" t="str" cm="1">
        <f t="array" ref="P962">IFERROR(INDEX($F$9:$F$54,MATCH($E962,$A$9:$A$54,0),0),"N/A")</f>
        <v>N/A</v>
      </c>
      <c r="Q962" s="152" t="str">
        <f t="shared" ref="Q962:Q1025" si="135">IF(P962="N/A","N/A",MAX(0,IF(OR(O962="XS Scalar",O962="Pure Scalar"),$H962*P962,IF(O962="Carrying Value",P962*$G962,$F962*P962))))</f>
        <v>N/A</v>
      </c>
      <c r="R962" s="153" t="str">
        <f t="shared" ref="R962:R1025" si="136">IF(P962="N/A","N/A",IF(O962="XS Scalar",$G962-($H962-Q962),$G962))</f>
        <v>N/A</v>
      </c>
      <c r="S962" s="147" t="str" cm="1">
        <f t="array" ref="S962">IFERROR(INDEX($G$9:$G$54,MATCH($E962,$A$9:$A$54,0),0),"N/A")</f>
        <v>N/A</v>
      </c>
      <c r="T962" s="151" t="str" cm="1">
        <f t="array" ref="T962">IFERROR(INDEX($H$9:$H$54,MATCH($E962,$A$9:$A$54,0),0),"N/A")</f>
        <v>N/A</v>
      </c>
      <c r="U962" s="152" t="str">
        <f t="shared" si="129"/>
        <v>N/A</v>
      </c>
      <c r="V962" s="153" t="str">
        <f t="shared" si="130"/>
        <v>N/A</v>
      </c>
      <c r="W962" s="147" t="str" cm="1">
        <f t="array" ref="W962">IFERROR(INDEX($I$9:$I$54,MATCH($E962,$A$9:$A$54,0),0),"N/A")</f>
        <v>N/A</v>
      </c>
      <c r="X962" s="147" t="str" cm="1">
        <f t="array" ref="X962">IFERROR(INDEX($J$9:$J$54,MATCH($E962,$A$9:$A$54,0),0),"N/A")</f>
        <v>N/A</v>
      </c>
      <c r="Y962" s="152" t="str">
        <f t="shared" si="131"/>
        <v>N/A</v>
      </c>
      <c r="Z962" s="153" t="str">
        <f t="shared" si="132"/>
        <v>N/A</v>
      </c>
      <c r="AA962" s="70" t="str">
        <f>IFERROR(VLOOKUP('Input 1 - Schedule 1'!N909,'Input 1 - Schedule 1'!$I$7:$L$1009,4,FALSE),"")</f>
        <v/>
      </c>
      <c r="AB962" s="70"/>
      <c r="AS962" s="84" t="s">
        <v>20</v>
      </c>
    </row>
    <row r="963" spans="1:45" x14ac:dyDescent="0.3">
      <c r="A963" s="93">
        <f t="shared" ref="A963:A1026" si="137">A962+1</f>
        <v>901</v>
      </c>
      <c r="B963" s="145">
        <f>'Input 2 - Inventory'!C908</f>
        <v>0</v>
      </c>
      <c r="C963" s="146">
        <f>'Input 1 - Schedule 1'!G910</f>
        <v>0</v>
      </c>
      <c r="D963" s="146" t="str">
        <f>IF(OR(LEFT(E963,5)= "Asset",LEFT(E963,5)="Other"),"N/A",'Input 1 - Schedule 1'!G910 &amp; " (Ins/Bank)")</f>
        <v>0 (Ins/Bank)</v>
      </c>
      <c r="E963" s="147">
        <f>'Input 2 - Inventory'!F908</f>
        <v>0</v>
      </c>
      <c r="F963" s="148" t="str">
        <f>'Input 2 - Inventory'!W908</f>
        <v/>
      </c>
      <c r="G963" s="148">
        <f>'Input 2 - Inventory'!R908</f>
        <v>0</v>
      </c>
      <c r="H963" s="148">
        <f>'Input 2 - Inventory'!AH908</f>
        <v>0</v>
      </c>
      <c r="I963" s="149">
        <f>'Input 2 - Inventory'!L908</f>
        <v>0</v>
      </c>
      <c r="J963" s="150">
        <f>'Input 2 - Inventory'!AB908</f>
        <v>0</v>
      </c>
      <c r="K963" s="147" t="str" cm="1">
        <f t="array" ref="K963">IFERROR(INDEX($C$9:$C$54,MATCH($E963,$A$9:$A$54,0),0),"N/A")</f>
        <v>N/A</v>
      </c>
      <c r="L963" s="151" t="str" cm="1">
        <f t="array" ref="L963">IFERROR(INDEX($D$9:$D$54,MATCH($E963,$A$9:$A$54,0),0),"N/A")</f>
        <v>N/A</v>
      </c>
      <c r="M963" s="152" t="str">
        <f t="shared" si="133"/>
        <v>N/A</v>
      </c>
      <c r="N963" s="153" t="str">
        <f t="shared" si="134"/>
        <v>N/A</v>
      </c>
      <c r="O963" s="147" t="str" cm="1">
        <f t="array" ref="O963">IFERROR(INDEX($E$9:$E$54,MATCH($E963,$A$9:$A$54,0),0),"N/A")</f>
        <v>N/A</v>
      </c>
      <c r="P963" s="151" t="str" cm="1">
        <f t="array" ref="P963">IFERROR(INDEX($F$9:$F$54,MATCH($E963,$A$9:$A$54,0),0),"N/A")</f>
        <v>N/A</v>
      </c>
      <c r="Q963" s="152" t="str">
        <f t="shared" si="135"/>
        <v>N/A</v>
      </c>
      <c r="R963" s="153" t="str">
        <f t="shared" si="136"/>
        <v>N/A</v>
      </c>
      <c r="S963" s="147" t="str" cm="1">
        <f t="array" ref="S963">IFERROR(INDEX($G$9:$G$54,MATCH($E963,$A$9:$A$54,0),0),"N/A")</f>
        <v>N/A</v>
      </c>
      <c r="T963" s="151" t="str" cm="1">
        <f t="array" ref="T963">IFERROR(INDEX($H$9:$H$54,MATCH($E963,$A$9:$A$54,0),0),"N/A")</f>
        <v>N/A</v>
      </c>
      <c r="U963" s="152" t="str">
        <f t="shared" si="129"/>
        <v>N/A</v>
      </c>
      <c r="V963" s="153" t="str">
        <f t="shared" si="130"/>
        <v>N/A</v>
      </c>
      <c r="W963" s="147" t="str" cm="1">
        <f t="array" ref="W963">IFERROR(INDEX($I$9:$I$54,MATCH($E963,$A$9:$A$54,0),0),"N/A")</f>
        <v>N/A</v>
      </c>
      <c r="X963" s="147" t="str" cm="1">
        <f t="array" ref="X963">IFERROR(INDEX($J$9:$J$54,MATCH($E963,$A$9:$A$54,0),0),"N/A")</f>
        <v>N/A</v>
      </c>
      <c r="Y963" s="152" t="str">
        <f t="shared" si="131"/>
        <v>N/A</v>
      </c>
      <c r="Z963" s="153" t="str">
        <f t="shared" si="132"/>
        <v>N/A</v>
      </c>
      <c r="AA963" s="70" t="str">
        <f>IFERROR(VLOOKUP('Input 1 - Schedule 1'!N910,'Input 1 - Schedule 1'!$I$7:$L$1009,4,FALSE),"")</f>
        <v/>
      </c>
      <c r="AB963" s="70"/>
      <c r="AS963" s="84" t="s">
        <v>20</v>
      </c>
    </row>
    <row r="964" spans="1:45" x14ac:dyDescent="0.3">
      <c r="A964" s="93">
        <f t="shared" si="137"/>
        <v>902</v>
      </c>
      <c r="B964" s="145">
        <f>'Input 2 - Inventory'!C909</f>
        <v>0</v>
      </c>
      <c r="C964" s="146">
        <f>'Input 1 - Schedule 1'!G911</f>
        <v>0</v>
      </c>
      <c r="D964" s="146" t="str">
        <f>IF(OR(LEFT(E964,5)= "Asset",LEFT(E964,5)="Other"),"N/A",'Input 1 - Schedule 1'!G911 &amp; " (Ins/Bank)")</f>
        <v>0 (Ins/Bank)</v>
      </c>
      <c r="E964" s="147">
        <f>'Input 2 - Inventory'!F909</f>
        <v>0</v>
      </c>
      <c r="F964" s="148" t="str">
        <f>'Input 2 - Inventory'!W909</f>
        <v/>
      </c>
      <c r="G964" s="148">
        <f>'Input 2 - Inventory'!R909</f>
        <v>0</v>
      </c>
      <c r="H964" s="148">
        <f>'Input 2 - Inventory'!AH909</f>
        <v>0</v>
      </c>
      <c r="I964" s="149">
        <f>'Input 2 - Inventory'!L909</f>
        <v>0</v>
      </c>
      <c r="J964" s="150">
        <f>'Input 2 - Inventory'!AB909</f>
        <v>0</v>
      </c>
      <c r="K964" s="147" t="str" cm="1">
        <f t="array" ref="K964">IFERROR(INDEX($C$9:$C$54,MATCH($E964,$A$9:$A$54,0),0),"N/A")</f>
        <v>N/A</v>
      </c>
      <c r="L964" s="151" t="str" cm="1">
        <f t="array" ref="L964">IFERROR(INDEX($D$9:$D$54,MATCH($E964,$A$9:$A$54,0),0),"N/A")</f>
        <v>N/A</v>
      </c>
      <c r="M964" s="152" t="str">
        <f t="shared" si="133"/>
        <v>N/A</v>
      </c>
      <c r="N964" s="153" t="str">
        <f t="shared" si="134"/>
        <v>N/A</v>
      </c>
      <c r="O964" s="147" t="str" cm="1">
        <f t="array" ref="O964">IFERROR(INDEX($E$9:$E$54,MATCH($E964,$A$9:$A$54,0),0),"N/A")</f>
        <v>N/A</v>
      </c>
      <c r="P964" s="151" t="str" cm="1">
        <f t="array" ref="P964">IFERROR(INDEX($F$9:$F$54,MATCH($E964,$A$9:$A$54,0),0),"N/A")</f>
        <v>N/A</v>
      </c>
      <c r="Q964" s="152" t="str">
        <f t="shared" si="135"/>
        <v>N/A</v>
      </c>
      <c r="R964" s="153" t="str">
        <f t="shared" si="136"/>
        <v>N/A</v>
      </c>
      <c r="S964" s="147" t="str" cm="1">
        <f t="array" ref="S964">IFERROR(INDEX($G$9:$G$54,MATCH($E964,$A$9:$A$54,0),0),"N/A")</f>
        <v>N/A</v>
      </c>
      <c r="T964" s="151" t="str" cm="1">
        <f t="array" ref="T964">IFERROR(INDEX($H$9:$H$54,MATCH($E964,$A$9:$A$54,0),0),"N/A")</f>
        <v>N/A</v>
      </c>
      <c r="U964" s="152" t="str">
        <f t="shared" si="129"/>
        <v>N/A</v>
      </c>
      <c r="V964" s="153" t="str">
        <f t="shared" si="130"/>
        <v>N/A</v>
      </c>
      <c r="W964" s="147" t="str" cm="1">
        <f t="array" ref="W964">IFERROR(INDEX($I$9:$I$54,MATCH($E964,$A$9:$A$54,0),0),"N/A")</f>
        <v>N/A</v>
      </c>
      <c r="X964" s="147" t="str" cm="1">
        <f t="array" ref="X964">IFERROR(INDEX($J$9:$J$54,MATCH($E964,$A$9:$A$54,0),0),"N/A")</f>
        <v>N/A</v>
      </c>
      <c r="Y964" s="152" t="str">
        <f t="shared" si="131"/>
        <v>N/A</v>
      </c>
      <c r="Z964" s="153" t="str">
        <f t="shared" si="132"/>
        <v>N/A</v>
      </c>
      <c r="AA964" s="70" t="str">
        <f>IFERROR(VLOOKUP('Input 1 - Schedule 1'!N911,'Input 1 - Schedule 1'!$I$7:$L$1009,4,FALSE),"")</f>
        <v/>
      </c>
      <c r="AB964" s="70"/>
      <c r="AS964" s="84" t="s">
        <v>20</v>
      </c>
    </row>
    <row r="965" spans="1:45" x14ac:dyDescent="0.3">
      <c r="A965" s="93">
        <f t="shared" si="137"/>
        <v>903</v>
      </c>
      <c r="B965" s="145">
        <f>'Input 2 - Inventory'!C910</f>
        <v>0</v>
      </c>
      <c r="C965" s="146">
        <f>'Input 1 - Schedule 1'!G912</f>
        <v>0</v>
      </c>
      <c r="D965" s="146" t="str">
        <f>IF(OR(LEFT(E965,5)= "Asset",LEFT(E965,5)="Other"),"N/A",'Input 1 - Schedule 1'!G912 &amp; " (Ins/Bank)")</f>
        <v>0 (Ins/Bank)</v>
      </c>
      <c r="E965" s="147">
        <f>'Input 2 - Inventory'!F910</f>
        <v>0</v>
      </c>
      <c r="F965" s="148" t="str">
        <f>'Input 2 - Inventory'!W910</f>
        <v/>
      </c>
      <c r="G965" s="148">
        <f>'Input 2 - Inventory'!R910</f>
        <v>0</v>
      </c>
      <c r="H965" s="148">
        <f>'Input 2 - Inventory'!AH910</f>
        <v>0</v>
      </c>
      <c r="I965" s="149">
        <f>'Input 2 - Inventory'!L910</f>
        <v>0</v>
      </c>
      <c r="J965" s="150">
        <f>'Input 2 - Inventory'!AB910</f>
        <v>0</v>
      </c>
      <c r="K965" s="147" t="str" cm="1">
        <f t="array" ref="K965">IFERROR(INDEX($C$9:$C$54,MATCH($E965,$A$9:$A$54,0),0),"N/A")</f>
        <v>N/A</v>
      </c>
      <c r="L965" s="151" t="str" cm="1">
        <f t="array" ref="L965">IFERROR(INDEX($D$9:$D$54,MATCH($E965,$A$9:$A$54,0),0),"N/A")</f>
        <v>N/A</v>
      </c>
      <c r="M965" s="152" t="str">
        <f t="shared" si="133"/>
        <v>N/A</v>
      </c>
      <c r="N965" s="153" t="str">
        <f t="shared" si="134"/>
        <v>N/A</v>
      </c>
      <c r="O965" s="147" t="str" cm="1">
        <f t="array" ref="O965">IFERROR(INDEX($E$9:$E$54,MATCH($E965,$A$9:$A$54,0),0),"N/A")</f>
        <v>N/A</v>
      </c>
      <c r="P965" s="151" t="str" cm="1">
        <f t="array" ref="P965">IFERROR(INDEX($F$9:$F$54,MATCH($E965,$A$9:$A$54,0),0),"N/A")</f>
        <v>N/A</v>
      </c>
      <c r="Q965" s="152" t="str">
        <f t="shared" si="135"/>
        <v>N/A</v>
      </c>
      <c r="R965" s="153" t="str">
        <f t="shared" si="136"/>
        <v>N/A</v>
      </c>
      <c r="S965" s="147" t="str" cm="1">
        <f t="array" ref="S965">IFERROR(INDEX($G$9:$G$54,MATCH($E965,$A$9:$A$54,0),0),"N/A")</f>
        <v>N/A</v>
      </c>
      <c r="T965" s="151" t="str" cm="1">
        <f t="array" ref="T965">IFERROR(INDEX($H$9:$H$54,MATCH($E965,$A$9:$A$54,0),0),"N/A")</f>
        <v>N/A</v>
      </c>
      <c r="U965" s="152" t="str">
        <f t="shared" si="129"/>
        <v>N/A</v>
      </c>
      <c r="V965" s="153" t="str">
        <f t="shared" si="130"/>
        <v>N/A</v>
      </c>
      <c r="W965" s="147" t="str" cm="1">
        <f t="array" ref="W965">IFERROR(INDEX($I$9:$I$54,MATCH($E965,$A$9:$A$54,0),0),"N/A")</f>
        <v>N/A</v>
      </c>
      <c r="X965" s="147" t="str" cm="1">
        <f t="array" ref="X965">IFERROR(INDEX($J$9:$J$54,MATCH($E965,$A$9:$A$54,0),0),"N/A")</f>
        <v>N/A</v>
      </c>
      <c r="Y965" s="152" t="str">
        <f t="shared" si="131"/>
        <v>N/A</v>
      </c>
      <c r="Z965" s="153" t="str">
        <f t="shared" si="132"/>
        <v>N/A</v>
      </c>
      <c r="AA965" s="70" t="str">
        <f>IFERROR(VLOOKUP('Input 1 - Schedule 1'!N912,'Input 1 - Schedule 1'!$I$7:$L$1009,4,FALSE),"")</f>
        <v/>
      </c>
      <c r="AB965" s="70"/>
      <c r="AS965" s="84" t="s">
        <v>20</v>
      </c>
    </row>
    <row r="966" spans="1:45" x14ac:dyDescent="0.3">
      <c r="A966" s="93">
        <f t="shared" si="137"/>
        <v>904</v>
      </c>
      <c r="B966" s="145">
        <f>'Input 2 - Inventory'!C911</f>
        <v>0</v>
      </c>
      <c r="C966" s="146">
        <f>'Input 1 - Schedule 1'!G913</f>
        <v>0</v>
      </c>
      <c r="D966" s="146" t="str">
        <f>IF(OR(LEFT(E966,5)= "Asset",LEFT(E966,5)="Other"),"N/A",'Input 1 - Schedule 1'!G913 &amp; " (Ins/Bank)")</f>
        <v>0 (Ins/Bank)</v>
      </c>
      <c r="E966" s="147">
        <f>'Input 2 - Inventory'!F911</f>
        <v>0</v>
      </c>
      <c r="F966" s="148" t="str">
        <f>'Input 2 - Inventory'!W911</f>
        <v/>
      </c>
      <c r="G966" s="148">
        <f>'Input 2 - Inventory'!R911</f>
        <v>0</v>
      </c>
      <c r="H966" s="148">
        <f>'Input 2 - Inventory'!AH911</f>
        <v>0</v>
      </c>
      <c r="I966" s="149">
        <f>'Input 2 - Inventory'!L911</f>
        <v>0</v>
      </c>
      <c r="J966" s="150">
        <f>'Input 2 - Inventory'!AB911</f>
        <v>0</v>
      </c>
      <c r="K966" s="147" t="str" cm="1">
        <f t="array" ref="K966">IFERROR(INDEX($C$9:$C$54,MATCH($E966,$A$9:$A$54,0),0),"N/A")</f>
        <v>N/A</v>
      </c>
      <c r="L966" s="151" t="str" cm="1">
        <f t="array" ref="L966">IFERROR(INDEX($D$9:$D$54,MATCH($E966,$A$9:$A$54,0),0),"N/A")</f>
        <v>N/A</v>
      </c>
      <c r="M966" s="152" t="str">
        <f t="shared" si="133"/>
        <v>N/A</v>
      </c>
      <c r="N966" s="153" t="str">
        <f t="shared" si="134"/>
        <v>N/A</v>
      </c>
      <c r="O966" s="147" t="str" cm="1">
        <f t="array" ref="O966">IFERROR(INDEX($E$9:$E$54,MATCH($E966,$A$9:$A$54,0),0),"N/A")</f>
        <v>N/A</v>
      </c>
      <c r="P966" s="151" t="str" cm="1">
        <f t="array" ref="P966">IFERROR(INDEX($F$9:$F$54,MATCH($E966,$A$9:$A$54,0),0),"N/A")</f>
        <v>N/A</v>
      </c>
      <c r="Q966" s="152" t="str">
        <f t="shared" si="135"/>
        <v>N/A</v>
      </c>
      <c r="R966" s="153" t="str">
        <f t="shared" si="136"/>
        <v>N/A</v>
      </c>
      <c r="S966" s="147" t="str" cm="1">
        <f t="array" ref="S966">IFERROR(INDEX($G$9:$G$54,MATCH($E966,$A$9:$A$54,0),0),"N/A")</f>
        <v>N/A</v>
      </c>
      <c r="T966" s="151" t="str" cm="1">
        <f t="array" ref="T966">IFERROR(INDEX($H$9:$H$54,MATCH($E966,$A$9:$A$54,0),0),"N/A")</f>
        <v>N/A</v>
      </c>
      <c r="U966" s="152" t="str">
        <f t="shared" si="129"/>
        <v>N/A</v>
      </c>
      <c r="V966" s="153" t="str">
        <f t="shared" si="130"/>
        <v>N/A</v>
      </c>
      <c r="W966" s="147" t="str" cm="1">
        <f t="array" ref="W966">IFERROR(INDEX($I$9:$I$54,MATCH($E966,$A$9:$A$54,0),0),"N/A")</f>
        <v>N/A</v>
      </c>
      <c r="X966" s="147" t="str" cm="1">
        <f t="array" ref="X966">IFERROR(INDEX($J$9:$J$54,MATCH($E966,$A$9:$A$54,0),0),"N/A")</f>
        <v>N/A</v>
      </c>
      <c r="Y966" s="152" t="str">
        <f t="shared" si="131"/>
        <v>N/A</v>
      </c>
      <c r="Z966" s="153" t="str">
        <f t="shared" si="132"/>
        <v>N/A</v>
      </c>
      <c r="AA966" s="70" t="str">
        <f>IFERROR(VLOOKUP('Input 1 - Schedule 1'!N913,'Input 1 - Schedule 1'!$I$7:$L$1009,4,FALSE),"")</f>
        <v/>
      </c>
      <c r="AB966" s="70"/>
      <c r="AS966" s="84" t="s">
        <v>20</v>
      </c>
    </row>
    <row r="967" spans="1:45" x14ac:dyDescent="0.3">
      <c r="A967" s="93">
        <f t="shared" si="137"/>
        <v>905</v>
      </c>
      <c r="B967" s="145">
        <f>'Input 2 - Inventory'!C912</f>
        <v>0</v>
      </c>
      <c r="C967" s="146">
        <f>'Input 1 - Schedule 1'!G914</f>
        <v>0</v>
      </c>
      <c r="D967" s="146" t="str">
        <f>IF(OR(LEFT(E967,5)= "Asset",LEFT(E967,5)="Other"),"N/A",'Input 1 - Schedule 1'!G914 &amp; " (Ins/Bank)")</f>
        <v>0 (Ins/Bank)</v>
      </c>
      <c r="E967" s="147">
        <f>'Input 2 - Inventory'!F912</f>
        <v>0</v>
      </c>
      <c r="F967" s="148" t="str">
        <f>'Input 2 - Inventory'!W912</f>
        <v/>
      </c>
      <c r="G967" s="148">
        <f>'Input 2 - Inventory'!R912</f>
        <v>0</v>
      </c>
      <c r="H967" s="148">
        <f>'Input 2 - Inventory'!AH912</f>
        <v>0</v>
      </c>
      <c r="I967" s="149">
        <f>'Input 2 - Inventory'!L912</f>
        <v>0</v>
      </c>
      <c r="J967" s="150">
        <f>'Input 2 - Inventory'!AB912</f>
        <v>0</v>
      </c>
      <c r="K967" s="147" t="str" cm="1">
        <f t="array" ref="K967">IFERROR(INDEX($C$9:$C$54,MATCH($E967,$A$9:$A$54,0),0),"N/A")</f>
        <v>N/A</v>
      </c>
      <c r="L967" s="151" t="str" cm="1">
        <f t="array" ref="L967">IFERROR(INDEX($D$9:$D$54,MATCH($E967,$A$9:$A$54,0),0),"N/A")</f>
        <v>N/A</v>
      </c>
      <c r="M967" s="152" t="str">
        <f t="shared" si="133"/>
        <v>N/A</v>
      </c>
      <c r="N967" s="153" t="str">
        <f t="shared" si="134"/>
        <v>N/A</v>
      </c>
      <c r="O967" s="147" t="str" cm="1">
        <f t="array" ref="O967">IFERROR(INDEX($E$9:$E$54,MATCH($E967,$A$9:$A$54,0),0),"N/A")</f>
        <v>N/A</v>
      </c>
      <c r="P967" s="151" t="str" cm="1">
        <f t="array" ref="P967">IFERROR(INDEX($F$9:$F$54,MATCH($E967,$A$9:$A$54,0),0),"N/A")</f>
        <v>N/A</v>
      </c>
      <c r="Q967" s="152" t="str">
        <f t="shared" si="135"/>
        <v>N/A</v>
      </c>
      <c r="R967" s="153" t="str">
        <f t="shared" si="136"/>
        <v>N/A</v>
      </c>
      <c r="S967" s="147" t="str" cm="1">
        <f t="array" ref="S967">IFERROR(INDEX($G$9:$G$54,MATCH($E967,$A$9:$A$54,0),0),"N/A")</f>
        <v>N/A</v>
      </c>
      <c r="T967" s="151" t="str" cm="1">
        <f t="array" ref="T967">IFERROR(INDEX($H$9:$H$54,MATCH($E967,$A$9:$A$54,0),0),"N/A")</f>
        <v>N/A</v>
      </c>
      <c r="U967" s="152" t="str">
        <f t="shared" si="129"/>
        <v>N/A</v>
      </c>
      <c r="V967" s="153" t="str">
        <f t="shared" si="130"/>
        <v>N/A</v>
      </c>
      <c r="W967" s="147" t="str" cm="1">
        <f t="array" ref="W967">IFERROR(INDEX($I$9:$I$54,MATCH($E967,$A$9:$A$54,0),0),"N/A")</f>
        <v>N/A</v>
      </c>
      <c r="X967" s="147" t="str" cm="1">
        <f t="array" ref="X967">IFERROR(INDEX($J$9:$J$54,MATCH($E967,$A$9:$A$54,0),0),"N/A")</f>
        <v>N/A</v>
      </c>
      <c r="Y967" s="152" t="str">
        <f t="shared" si="131"/>
        <v>N/A</v>
      </c>
      <c r="Z967" s="153" t="str">
        <f t="shared" si="132"/>
        <v>N/A</v>
      </c>
      <c r="AA967" s="70" t="str">
        <f>IFERROR(VLOOKUP('Input 1 - Schedule 1'!N914,'Input 1 - Schedule 1'!$I$7:$L$1009,4,FALSE),"")</f>
        <v/>
      </c>
      <c r="AB967" s="70"/>
      <c r="AS967" s="84" t="s">
        <v>20</v>
      </c>
    </row>
    <row r="968" spans="1:45" x14ac:dyDescent="0.3">
      <c r="A968" s="93">
        <f t="shared" si="137"/>
        <v>906</v>
      </c>
      <c r="B968" s="145">
        <f>'Input 2 - Inventory'!C913</f>
        <v>0</v>
      </c>
      <c r="C968" s="146">
        <f>'Input 1 - Schedule 1'!G915</f>
        <v>0</v>
      </c>
      <c r="D968" s="146" t="str">
        <f>IF(OR(LEFT(E968,5)= "Asset",LEFT(E968,5)="Other"),"N/A",'Input 1 - Schedule 1'!G915 &amp; " (Ins/Bank)")</f>
        <v>0 (Ins/Bank)</v>
      </c>
      <c r="E968" s="147">
        <f>'Input 2 - Inventory'!F913</f>
        <v>0</v>
      </c>
      <c r="F968" s="148" t="str">
        <f>'Input 2 - Inventory'!W913</f>
        <v/>
      </c>
      <c r="G968" s="148">
        <f>'Input 2 - Inventory'!R913</f>
        <v>0</v>
      </c>
      <c r="H968" s="148">
        <f>'Input 2 - Inventory'!AH913</f>
        <v>0</v>
      </c>
      <c r="I968" s="149">
        <f>'Input 2 - Inventory'!L913</f>
        <v>0</v>
      </c>
      <c r="J968" s="150">
        <f>'Input 2 - Inventory'!AB913</f>
        <v>0</v>
      </c>
      <c r="K968" s="147" t="str" cm="1">
        <f t="array" ref="K968">IFERROR(INDEX($C$9:$C$54,MATCH($E968,$A$9:$A$54,0),0),"N/A")</f>
        <v>N/A</v>
      </c>
      <c r="L968" s="151" t="str" cm="1">
        <f t="array" ref="L968">IFERROR(INDEX($D$9:$D$54,MATCH($E968,$A$9:$A$54,0),0),"N/A")</f>
        <v>N/A</v>
      </c>
      <c r="M968" s="152" t="str">
        <f t="shared" si="133"/>
        <v>N/A</v>
      </c>
      <c r="N968" s="153" t="str">
        <f t="shared" si="134"/>
        <v>N/A</v>
      </c>
      <c r="O968" s="147" t="str" cm="1">
        <f t="array" ref="O968">IFERROR(INDEX($E$9:$E$54,MATCH($E968,$A$9:$A$54,0),0),"N/A")</f>
        <v>N/A</v>
      </c>
      <c r="P968" s="151" t="str" cm="1">
        <f t="array" ref="P968">IFERROR(INDEX($F$9:$F$54,MATCH($E968,$A$9:$A$54,0),0),"N/A")</f>
        <v>N/A</v>
      </c>
      <c r="Q968" s="152" t="str">
        <f t="shared" si="135"/>
        <v>N/A</v>
      </c>
      <c r="R968" s="153" t="str">
        <f t="shared" si="136"/>
        <v>N/A</v>
      </c>
      <c r="S968" s="147" t="str" cm="1">
        <f t="array" ref="S968">IFERROR(INDEX($G$9:$G$54,MATCH($E968,$A$9:$A$54,0),0),"N/A")</f>
        <v>N/A</v>
      </c>
      <c r="T968" s="151" t="str" cm="1">
        <f t="array" ref="T968">IFERROR(INDEX($H$9:$H$54,MATCH($E968,$A$9:$A$54,0),0),"N/A")</f>
        <v>N/A</v>
      </c>
      <c r="U968" s="152" t="str">
        <f t="shared" si="129"/>
        <v>N/A</v>
      </c>
      <c r="V968" s="153" t="str">
        <f t="shared" si="130"/>
        <v>N/A</v>
      </c>
      <c r="W968" s="147" t="str" cm="1">
        <f t="array" ref="W968">IFERROR(INDEX($I$9:$I$54,MATCH($E968,$A$9:$A$54,0),0),"N/A")</f>
        <v>N/A</v>
      </c>
      <c r="X968" s="147" t="str" cm="1">
        <f t="array" ref="X968">IFERROR(INDEX($J$9:$J$54,MATCH($E968,$A$9:$A$54,0),0),"N/A")</f>
        <v>N/A</v>
      </c>
      <c r="Y968" s="152" t="str">
        <f t="shared" si="131"/>
        <v>N/A</v>
      </c>
      <c r="Z968" s="153" t="str">
        <f t="shared" si="132"/>
        <v>N/A</v>
      </c>
      <c r="AA968" s="70" t="str">
        <f>IFERROR(VLOOKUP('Input 1 - Schedule 1'!N915,'Input 1 - Schedule 1'!$I$7:$L$1009,4,FALSE),"")</f>
        <v/>
      </c>
      <c r="AB968" s="70"/>
      <c r="AS968" s="84" t="s">
        <v>20</v>
      </c>
    </row>
    <row r="969" spans="1:45" x14ac:dyDescent="0.3">
      <c r="A969" s="93">
        <f t="shared" si="137"/>
        <v>907</v>
      </c>
      <c r="B969" s="145">
        <f>'Input 2 - Inventory'!C914</f>
        <v>0</v>
      </c>
      <c r="C969" s="146">
        <f>'Input 1 - Schedule 1'!G916</f>
        <v>0</v>
      </c>
      <c r="D969" s="146" t="str">
        <f>IF(OR(LEFT(E969,5)= "Asset",LEFT(E969,5)="Other"),"N/A",'Input 1 - Schedule 1'!G916 &amp; " (Ins/Bank)")</f>
        <v>0 (Ins/Bank)</v>
      </c>
      <c r="E969" s="147">
        <f>'Input 2 - Inventory'!F914</f>
        <v>0</v>
      </c>
      <c r="F969" s="148" t="str">
        <f>'Input 2 - Inventory'!W914</f>
        <v/>
      </c>
      <c r="G969" s="148">
        <f>'Input 2 - Inventory'!R914</f>
        <v>0</v>
      </c>
      <c r="H969" s="148">
        <f>'Input 2 - Inventory'!AH914</f>
        <v>0</v>
      </c>
      <c r="I969" s="149">
        <f>'Input 2 - Inventory'!L914</f>
        <v>0</v>
      </c>
      <c r="J969" s="150">
        <f>'Input 2 - Inventory'!AB914</f>
        <v>0</v>
      </c>
      <c r="K969" s="147" t="str" cm="1">
        <f t="array" ref="K969">IFERROR(INDEX($C$9:$C$54,MATCH($E969,$A$9:$A$54,0),0),"N/A")</f>
        <v>N/A</v>
      </c>
      <c r="L969" s="151" t="str" cm="1">
        <f t="array" ref="L969">IFERROR(INDEX($D$9:$D$54,MATCH($E969,$A$9:$A$54,0),0),"N/A")</f>
        <v>N/A</v>
      </c>
      <c r="M969" s="152" t="str">
        <f t="shared" si="133"/>
        <v>N/A</v>
      </c>
      <c r="N969" s="153" t="str">
        <f t="shared" si="134"/>
        <v>N/A</v>
      </c>
      <c r="O969" s="147" t="str" cm="1">
        <f t="array" ref="O969">IFERROR(INDEX($E$9:$E$54,MATCH($E969,$A$9:$A$54,0),0),"N/A")</f>
        <v>N/A</v>
      </c>
      <c r="P969" s="151" t="str" cm="1">
        <f t="array" ref="P969">IFERROR(INDEX($F$9:$F$54,MATCH($E969,$A$9:$A$54,0),0),"N/A")</f>
        <v>N/A</v>
      </c>
      <c r="Q969" s="152" t="str">
        <f t="shared" si="135"/>
        <v>N/A</v>
      </c>
      <c r="R969" s="153" t="str">
        <f t="shared" si="136"/>
        <v>N/A</v>
      </c>
      <c r="S969" s="147" t="str" cm="1">
        <f t="array" ref="S969">IFERROR(INDEX($G$9:$G$54,MATCH($E969,$A$9:$A$54,0),0),"N/A")</f>
        <v>N/A</v>
      </c>
      <c r="T969" s="151" t="str" cm="1">
        <f t="array" ref="T969">IFERROR(INDEX($H$9:$H$54,MATCH($E969,$A$9:$A$54,0),0),"N/A")</f>
        <v>N/A</v>
      </c>
      <c r="U969" s="152" t="str">
        <f t="shared" si="129"/>
        <v>N/A</v>
      </c>
      <c r="V969" s="153" t="str">
        <f t="shared" si="130"/>
        <v>N/A</v>
      </c>
      <c r="W969" s="147" t="str" cm="1">
        <f t="array" ref="W969">IFERROR(INDEX($I$9:$I$54,MATCH($E969,$A$9:$A$54,0),0),"N/A")</f>
        <v>N/A</v>
      </c>
      <c r="X969" s="147" t="str" cm="1">
        <f t="array" ref="X969">IFERROR(INDEX($J$9:$J$54,MATCH($E969,$A$9:$A$54,0),0),"N/A")</f>
        <v>N/A</v>
      </c>
      <c r="Y969" s="152" t="str">
        <f t="shared" si="131"/>
        <v>N/A</v>
      </c>
      <c r="Z969" s="153" t="str">
        <f t="shared" si="132"/>
        <v>N/A</v>
      </c>
      <c r="AA969" s="70" t="str">
        <f>IFERROR(VLOOKUP('Input 1 - Schedule 1'!N916,'Input 1 - Schedule 1'!$I$7:$L$1009,4,FALSE),"")</f>
        <v/>
      </c>
      <c r="AB969" s="70"/>
      <c r="AS969" s="84" t="s">
        <v>20</v>
      </c>
    </row>
    <row r="970" spans="1:45" x14ac:dyDescent="0.3">
      <c r="A970" s="93">
        <f t="shared" si="137"/>
        <v>908</v>
      </c>
      <c r="B970" s="145">
        <f>'Input 2 - Inventory'!C915</f>
        <v>0</v>
      </c>
      <c r="C970" s="146">
        <f>'Input 1 - Schedule 1'!G917</f>
        <v>0</v>
      </c>
      <c r="D970" s="146" t="str">
        <f>IF(OR(LEFT(E970,5)= "Asset",LEFT(E970,5)="Other"),"N/A",'Input 1 - Schedule 1'!G917 &amp; " (Ins/Bank)")</f>
        <v>0 (Ins/Bank)</v>
      </c>
      <c r="E970" s="147">
        <f>'Input 2 - Inventory'!F915</f>
        <v>0</v>
      </c>
      <c r="F970" s="148" t="str">
        <f>'Input 2 - Inventory'!W915</f>
        <v/>
      </c>
      <c r="G970" s="148">
        <f>'Input 2 - Inventory'!R915</f>
        <v>0</v>
      </c>
      <c r="H970" s="148">
        <f>'Input 2 - Inventory'!AH915</f>
        <v>0</v>
      </c>
      <c r="I970" s="149">
        <f>'Input 2 - Inventory'!L915</f>
        <v>0</v>
      </c>
      <c r="J970" s="150">
        <f>'Input 2 - Inventory'!AB915</f>
        <v>0</v>
      </c>
      <c r="K970" s="147" t="str" cm="1">
        <f t="array" ref="K970">IFERROR(INDEX($C$9:$C$54,MATCH($E970,$A$9:$A$54,0),0),"N/A")</f>
        <v>N/A</v>
      </c>
      <c r="L970" s="151" t="str" cm="1">
        <f t="array" ref="L970">IFERROR(INDEX($D$9:$D$54,MATCH($E970,$A$9:$A$54,0),0),"N/A")</f>
        <v>N/A</v>
      </c>
      <c r="M970" s="152" t="str">
        <f t="shared" si="133"/>
        <v>N/A</v>
      </c>
      <c r="N970" s="153" t="str">
        <f t="shared" si="134"/>
        <v>N/A</v>
      </c>
      <c r="O970" s="147" t="str" cm="1">
        <f t="array" ref="O970">IFERROR(INDEX($E$9:$E$54,MATCH($E970,$A$9:$A$54,0),0),"N/A")</f>
        <v>N/A</v>
      </c>
      <c r="P970" s="151" t="str" cm="1">
        <f t="array" ref="P970">IFERROR(INDEX($F$9:$F$54,MATCH($E970,$A$9:$A$54,0),0),"N/A")</f>
        <v>N/A</v>
      </c>
      <c r="Q970" s="152" t="str">
        <f t="shared" si="135"/>
        <v>N/A</v>
      </c>
      <c r="R970" s="153" t="str">
        <f t="shared" si="136"/>
        <v>N/A</v>
      </c>
      <c r="S970" s="147" t="str" cm="1">
        <f t="array" ref="S970">IFERROR(INDEX($G$9:$G$54,MATCH($E970,$A$9:$A$54,0),0),"N/A")</f>
        <v>N/A</v>
      </c>
      <c r="T970" s="151" t="str" cm="1">
        <f t="array" ref="T970">IFERROR(INDEX($H$9:$H$54,MATCH($E970,$A$9:$A$54,0),0),"N/A")</f>
        <v>N/A</v>
      </c>
      <c r="U970" s="152" t="str">
        <f t="shared" si="129"/>
        <v>N/A</v>
      </c>
      <c r="V970" s="153" t="str">
        <f t="shared" si="130"/>
        <v>N/A</v>
      </c>
      <c r="W970" s="147" t="str" cm="1">
        <f t="array" ref="W970">IFERROR(INDEX($I$9:$I$54,MATCH($E970,$A$9:$A$54,0),0),"N/A")</f>
        <v>N/A</v>
      </c>
      <c r="X970" s="147" t="str" cm="1">
        <f t="array" ref="X970">IFERROR(INDEX($J$9:$J$54,MATCH($E970,$A$9:$A$54,0),0),"N/A")</f>
        <v>N/A</v>
      </c>
      <c r="Y970" s="152" t="str">
        <f t="shared" si="131"/>
        <v>N/A</v>
      </c>
      <c r="Z970" s="153" t="str">
        <f t="shared" si="132"/>
        <v>N/A</v>
      </c>
      <c r="AA970" s="70" t="str">
        <f>IFERROR(VLOOKUP('Input 1 - Schedule 1'!N917,'Input 1 - Schedule 1'!$I$7:$L$1009,4,FALSE),"")</f>
        <v/>
      </c>
      <c r="AB970" s="70"/>
      <c r="AS970" s="84" t="s">
        <v>20</v>
      </c>
    </row>
    <row r="971" spans="1:45" x14ac:dyDescent="0.3">
      <c r="A971" s="93">
        <f t="shared" si="137"/>
        <v>909</v>
      </c>
      <c r="B971" s="145">
        <f>'Input 2 - Inventory'!C916</f>
        <v>0</v>
      </c>
      <c r="C971" s="146">
        <f>'Input 1 - Schedule 1'!G918</f>
        <v>0</v>
      </c>
      <c r="D971" s="146" t="str">
        <f>IF(OR(LEFT(E971,5)= "Asset",LEFT(E971,5)="Other"),"N/A",'Input 1 - Schedule 1'!G918 &amp; " (Ins/Bank)")</f>
        <v>0 (Ins/Bank)</v>
      </c>
      <c r="E971" s="147">
        <f>'Input 2 - Inventory'!F916</f>
        <v>0</v>
      </c>
      <c r="F971" s="148" t="str">
        <f>'Input 2 - Inventory'!W916</f>
        <v/>
      </c>
      <c r="G971" s="148">
        <f>'Input 2 - Inventory'!R916</f>
        <v>0</v>
      </c>
      <c r="H971" s="148">
        <f>'Input 2 - Inventory'!AH916</f>
        <v>0</v>
      </c>
      <c r="I971" s="149">
        <f>'Input 2 - Inventory'!L916</f>
        <v>0</v>
      </c>
      <c r="J971" s="150">
        <f>'Input 2 - Inventory'!AB916</f>
        <v>0</v>
      </c>
      <c r="K971" s="147" t="str" cm="1">
        <f t="array" ref="K971">IFERROR(INDEX($C$9:$C$54,MATCH($E971,$A$9:$A$54,0),0),"N/A")</f>
        <v>N/A</v>
      </c>
      <c r="L971" s="151" t="str" cm="1">
        <f t="array" ref="L971">IFERROR(INDEX($D$9:$D$54,MATCH($E971,$A$9:$A$54,0),0),"N/A")</f>
        <v>N/A</v>
      </c>
      <c r="M971" s="152" t="str">
        <f t="shared" si="133"/>
        <v>N/A</v>
      </c>
      <c r="N971" s="153" t="str">
        <f t="shared" si="134"/>
        <v>N/A</v>
      </c>
      <c r="O971" s="147" t="str" cm="1">
        <f t="array" ref="O971">IFERROR(INDEX($E$9:$E$54,MATCH($E971,$A$9:$A$54,0),0),"N/A")</f>
        <v>N/A</v>
      </c>
      <c r="P971" s="151" t="str" cm="1">
        <f t="array" ref="P971">IFERROR(INDEX($F$9:$F$54,MATCH($E971,$A$9:$A$54,0),0),"N/A")</f>
        <v>N/A</v>
      </c>
      <c r="Q971" s="152" t="str">
        <f t="shared" si="135"/>
        <v>N/A</v>
      </c>
      <c r="R971" s="153" t="str">
        <f t="shared" si="136"/>
        <v>N/A</v>
      </c>
      <c r="S971" s="147" t="str" cm="1">
        <f t="array" ref="S971">IFERROR(INDEX($G$9:$G$54,MATCH($E971,$A$9:$A$54,0),0),"N/A")</f>
        <v>N/A</v>
      </c>
      <c r="T971" s="151" t="str" cm="1">
        <f t="array" ref="T971">IFERROR(INDEX($H$9:$H$54,MATCH($E971,$A$9:$A$54,0),0),"N/A")</f>
        <v>N/A</v>
      </c>
      <c r="U971" s="152" t="str">
        <f t="shared" si="129"/>
        <v>N/A</v>
      </c>
      <c r="V971" s="153" t="str">
        <f t="shared" si="130"/>
        <v>N/A</v>
      </c>
      <c r="W971" s="147" t="str" cm="1">
        <f t="array" ref="W971">IFERROR(INDEX($I$9:$I$54,MATCH($E971,$A$9:$A$54,0),0),"N/A")</f>
        <v>N/A</v>
      </c>
      <c r="X971" s="147" t="str" cm="1">
        <f t="array" ref="X971">IFERROR(INDEX($J$9:$J$54,MATCH($E971,$A$9:$A$54,0),0),"N/A")</f>
        <v>N/A</v>
      </c>
      <c r="Y971" s="152" t="str">
        <f t="shared" si="131"/>
        <v>N/A</v>
      </c>
      <c r="Z971" s="153" t="str">
        <f t="shared" si="132"/>
        <v>N/A</v>
      </c>
      <c r="AA971" s="70" t="str">
        <f>IFERROR(VLOOKUP('Input 1 - Schedule 1'!N918,'Input 1 - Schedule 1'!$I$7:$L$1009,4,FALSE),"")</f>
        <v/>
      </c>
      <c r="AB971" s="70"/>
      <c r="AS971" s="84" t="s">
        <v>20</v>
      </c>
    </row>
    <row r="972" spans="1:45" x14ac:dyDescent="0.3">
      <c r="A972" s="93">
        <f t="shared" si="137"/>
        <v>910</v>
      </c>
      <c r="B972" s="145">
        <f>'Input 2 - Inventory'!C917</f>
        <v>0</v>
      </c>
      <c r="C972" s="146">
        <f>'Input 1 - Schedule 1'!G919</f>
        <v>0</v>
      </c>
      <c r="D972" s="146" t="str">
        <f>IF(OR(LEFT(E972,5)= "Asset",LEFT(E972,5)="Other"),"N/A",'Input 1 - Schedule 1'!G919 &amp; " (Ins/Bank)")</f>
        <v>0 (Ins/Bank)</v>
      </c>
      <c r="E972" s="147">
        <f>'Input 2 - Inventory'!F917</f>
        <v>0</v>
      </c>
      <c r="F972" s="148" t="str">
        <f>'Input 2 - Inventory'!W917</f>
        <v/>
      </c>
      <c r="G972" s="148">
        <f>'Input 2 - Inventory'!R917</f>
        <v>0</v>
      </c>
      <c r="H972" s="148">
        <f>'Input 2 - Inventory'!AH917</f>
        <v>0</v>
      </c>
      <c r="I972" s="149">
        <f>'Input 2 - Inventory'!L917</f>
        <v>0</v>
      </c>
      <c r="J972" s="150">
        <f>'Input 2 - Inventory'!AB917</f>
        <v>0</v>
      </c>
      <c r="K972" s="147" t="str" cm="1">
        <f t="array" ref="K972">IFERROR(INDEX($C$9:$C$54,MATCH($E972,$A$9:$A$54,0),0),"N/A")</f>
        <v>N/A</v>
      </c>
      <c r="L972" s="151" t="str" cm="1">
        <f t="array" ref="L972">IFERROR(INDEX($D$9:$D$54,MATCH($E972,$A$9:$A$54,0),0),"N/A")</f>
        <v>N/A</v>
      </c>
      <c r="M972" s="152" t="str">
        <f t="shared" si="133"/>
        <v>N/A</v>
      </c>
      <c r="N972" s="153" t="str">
        <f t="shared" si="134"/>
        <v>N/A</v>
      </c>
      <c r="O972" s="147" t="str" cm="1">
        <f t="array" ref="O972">IFERROR(INDEX($E$9:$E$54,MATCH($E972,$A$9:$A$54,0),0),"N/A")</f>
        <v>N/A</v>
      </c>
      <c r="P972" s="151" t="str" cm="1">
        <f t="array" ref="P972">IFERROR(INDEX($F$9:$F$54,MATCH($E972,$A$9:$A$54,0),0),"N/A")</f>
        <v>N/A</v>
      </c>
      <c r="Q972" s="152" t="str">
        <f t="shared" si="135"/>
        <v>N/A</v>
      </c>
      <c r="R972" s="153" t="str">
        <f t="shared" si="136"/>
        <v>N/A</v>
      </c>
      <c r="S972" s="147" t="str" cm="1">
        <f t="array" ref="S972">IFERROR(INDEX($G$9:$G$54,MATCH($E972,$A$9:$A$54,0),0),"N/A")</f>
        <v>N/A</v>
      </c>
      <c r="T972" s="151" t="str" cm="1">
        <f t="array" ref="T972">IFERROR(INDEX($H$9:$H$54,MATCH($E972,$A$9:$A$54,0),0),"N/A")</f>
        <v>N/A</v>
      </c>
      <c r="U972" s="152" t="str">
        <f t="shared" si="129"/>
        <v>N/A</v>
      </c>
      <c r="V972" s="153" t="str">
        <f t="shared" si="130"/>
        <v>N/A</v>
      </c>
      <c r="W972" s="147" t="str" cm="1">
        <f t="array" ref="W972">IFERROR(INDEX($I$9:$I$54,MATCH($E972,$A$9:$A$54,0),0),"N/A")</f>
        <v>N/A</v>
      </c>
      <c r="X972" s="147" t="str" cm="1">
        <f t="array" ref="X972">IFERROR(INDEX($J$9:$J$54,MATCH($E972,$A$9:$A$54,0),0),"N/A")</f>
        <v>N/A</v>
      </c>
      <c r="Y972" s="152" t="str">
        <f t="shared" si="131"/>
        <v>N/A</v>
      </c>
      <c r="Z972" s="153" t="str">
        <f t="shared" si="132"/>
        <v>N/A</v>
      </c>
      <c r="AA972" s="70" t="str">
        <f>IFERROR(VLOOKUP('Input 1 - Schedule 1'!N919,'Input 1 - Schedule 1'!$I$7:$L$1009,4,FALSE),"")</f>
        <v/>
      </c>
      <c r="AB972" s="70"/>
      <c r="AS972" s="84" t="s">
        <v>20</v>
      </c>
    </row>
    <row r="973" spans="1:45" x14ac:dyDescent="0.3">
      <c r="A973" s="93">
        <f t="shared" si="137"/>
        <v>911</v>
      </c>
      <c r="B973" s="145">
        <f>'Input 2 - Inventory'!C918</f>
        <v>0</v>
      </c>
      <c r="C973" s="146">
        <f>'Input 1 - Schedule 1'!G920</f>
        <v>0</v>
      </c>
      <c r="D973" s="146" t="str">
        <f>IF(OR(LEFT(E973,5)= "Asset",LEFT(E973,5)="Other"),"N/A",'Input 1 - Schedule 1'!G920 &amp; " (Ins/Bank)")</f>
        <v>0 (Ins/Bank)</v>
      </c>
      <c r="E973" s="147">
        <f>'Input 2 - Inventory'!F918</f>
        <v>0</v>
      </c>
      <c r="F973" s="148" t="str">
        <f>'Input 2 - Inventory'!W918</f>
        <v/>
      </c>
      <c r="G973" s="148">
        <f>'Input 2 - Inventory'!R918</f>
        <v>0</v>
      </c>
      <c r="H973" s="148">
        <f>'Input 2 - Inventory'!AH918</f>
        <v>0</v>
      </c>
      <c r="I973" s="149">
        <f>'Input 2 - Inventory'!L918</f>
        <v>0</v>
      </c>
      <c r="J973" s="150">
        <f>'Input 2 - Inventory'!AB918</f>
        <v>0</v>
      </c>
      <c r="K973" s="147" t="str" cm="1">
        <f t="array" ref="K973">IFERROR(INDEX($C$9:$C$54,MATCH($E973,$A$9:$A$54,0),0),"N/A")</f>
        <v>N/A</v>
      </c>
      <c r="L973" s="151" t="str" cm="1">
        <f t="array" ref="L973">IFERROR(INDEX($D$9:$D$54,MATCH($E973,$A$9:$A$54,0),0),"N/A")</f>
        <v>N/A</v>
      </c>
      <c r="M973" s="152" t="str">
        <f t="shared" si="133"/>
        <v>N/A</v>
      </c>
      <c r="N973" s="153" t="str">
        <f t="shared" si="134"/>
        <v>N/A</v>
      </c>
      <c r="O973" s="147" t="str" cm="1">
        <f t="array" ref="O973">IFERROR(INDEX($E$9:$E$54,MATCH($E973,$A$9:$A$54,0),0),"N/A")</f>
        <v>N/A</v>
      </c>
      <c r="P973" s="151" t="str" cm="1">
        <f t="array" ref="P973">IFERROR(INDEX($F$9:$F$54,MATCH($E973,$A$9:$A$54,0),0),"N/A")</f>
        <v>N/A</v>
      </c>
      <c r="Q973" s="152" t="str">
        <f t="shared" si="135"/>
        <v>N/A</v>
      </c>
      <c r="R973" s="153" t="str">
        <f t="shared" si="136"/>
        <v>N/A</v>
      </c>
      <c r="S973" s="147" t="str" cm="1">
        <f t="array" ref="S973">IFERROR(INDEX($G$9:$G$54,MATCH($E973,$A$9:$A$54,0),0),"N/A")</f>
        <v>N/A</v>
      </c>
      <c r="T973" s="151" t="str" cm="1">
        <f t="array" ref="T973">IFERROR(INDEX($H$9:$H$54,MATCH($E973,$A$9:$A$54,0),0),"N/A")</f>
        <v>N/A</v>
      </c>
      <c r="U973" s="152" t="str">
        <f t="shared" si="129"/>
        <v>N/A</v>
      </c>
      <c r="V973" s="153" t="str">
        <f t="shared" si="130"/>
        <v>N/A</v>
      </c>
      <c r="W973" s="147" t="str" cm="1">
        <f t="array" ref="W973">IFERROR(INDEX($I$9:$I$54,MATCH($E973,$A$9:$A$54,0),0),"N/A")</f>
        <v>N/A</v>
      </c>
      <c r="X973" s="147" t="str" cm="1">
        <f t="array" ref="X973">IFERROR(INDEX($J$9:$J$54,MATCH($E973,$A$9:$A$54,0),0),"N/A")</f>
        <v>N/A</v>
      </c>
      <c r="Y973" s="152" t="str">
        <f t="shared" si="131"/>
        <v>N/A</v>
      </c>
      <c r="Z973" s="153" t="str">
        <f t="shared" si="132"/>
        <v>N/A</v>
      </c>
      <c r="AA973" s="70" t="str">
        <f>IFERROR(VLOOKUP('Input 1 - Schedule 1'!N920,'Input 1 - Schedule 1'!$I$7:$L$1009,4,FALSE),"")</f>
        <v/>
      </c>
      <c r="AB973" s="70"/>
      <c r="AS973" s="84" t="s">
        <v>20</v>
      </c>
    </row>
    <row r="974" spans="1:45" x14ac:dyDescent="0.3">
      <c r="A974" s="93">
        <f t="shared" si="137"/>
        <v>912</v>
      </c>
      <c r="B974" s="145">
        <f>'Input 2 - Inventory'!C919</f>
        <v>0</v>
      </c>
      <c r="C974" s="146">
        <f>'Input 1 - Schedule 1'!G921</f>
        <v>0</v>
      </c>
      <c r="D974" s="146" t="str">
        <f>IF(OR(LEFT(E974,5)= "Asset",LEFT(E974,5)="Other"),"N/A",'Input 1 - Schedule 1'!G921 &amp; " (Ins/Bank)")</f>
        <v>0 (Ins/Bank)</v>
      </c>
      <c r="E974" s="147">
        <f>'Input 2 - Inventory'!F919</f>
        <v>0</v>
      </c>
      <c r="F974" s="148" t="str">
        <f>'Input 2 - Inventory'!W919</f>
        <v/>
      </c>
      <c r="G974" s="148">
        <f>'Input 2 - Inventory'!R919</f>
        <v>0</v>
      </c>
      <c r="H974" s="148">
        <f>'Input 2 - Inventory'!AH919</f>
        <v>0</v>
      </c>
      <c r="I974" s="149">
        <f>'Input 2 - Inventory'!L919</f>
        <v>0</v>
      </c>
      <c r="J974" s="150">
        <f>'Input 2 - Inventory'!AB919</f>
        <v>0</v>
      </c>
      <c r="K974" s="147" t="str" cm="1">
        <f t="array" ref="K974">IFERROR(INDEX($C$9:$C$54,MATCH($E974,$A$9:$A$54,0),0),"N/A")</f>
        <v>N/A</v>
      </c>
      <c r="L974" s="151" t="str" cm="1">
        <f t="array" ref="L974">IFERROR(INDEX($D$9:$D$54,MATCH($E974,$A$9:$A$54,0),0),"N/A")</f>
        <v>N/A</v>
      </c>
      <c r="M974" s="152" t="str">
        <f t="shared" si="133"/>
        <v>N/A</v>
      </c>
      <c r="N974" s="153" t="str">
        <f t="shared" si="134"/>
        <v>N/A</v>
      </c>
      <c r="O974" s="147" t="str" cm="1">
        <f t="array" ref="O974">IFERROR(INDEX($E$9:$E$54,MATCH($E974,$A$9:$A$54,0),0),"N/A")</f>
        <v>N/A</v>
      </c>
      <c r="P974" s="151" t="str" cm="1">
        <f t="array" ref="P974">IFERROR(INDEX($F$9:$F$54,MATCH($E974,$A$9:$A$54,0),0),"N/A")</f>
        <v>N/A</v>
      </c>
      <c r="Q974" s="152" t="str">
        <f t="shared" si="135"/>
        <v>N/A</v>
      </c>
      <c r="R974" s="153" t="str">
        <f t="shared" si="136"/>
        <v>N/A</v>
      </c>
      <c r="S974" s="147" t="str" cm="1">
        <f t="array" ref="S974">IFERROR(INDEX($G$9:$G$54,MATCH($E974,$A$9:$A$54,0),0),"N/A")</f>
        <v>N/A</v>
      </c>
      <c r="T974" s="151" t="str" cm="1">
        <f t="array" ref="T974">IFERROR(INDEX($H$9:$H$54,MATCH($E974,$A$9:$A$54,0),0),"N/A")</f>
        <v>N/A</v>
      </c>
      <c r="U974" s="152" t="str">
        <f t="shared" si="129"/>
        <v>N/A</v>
      </c>
      <c r="V974" s="153" t="str">
        <f t="shared" si="130"/>
        <v>N/A</v>
      </c>
      <c r="W974" s="147" t="str" cm="1">
        <f t="array" ref="W974">IFERROR(INDEX($I$9:$I$54,MATCH($E974,$A$9:$A$54,0),0),"N/A")</f>
        <v>N/A</v>
      </c>
      <c r="X974" s="147" t="str" cm="1">
        <f t="array" ref="X974">IFERROR(INDEX($J$9:$J$54,MATCH($E974,$A$9:$A$54,0),0),"N/A")</f>
        <v>N/A</v>
      </c>
      <c r="Y974" s="152" t="str">
        <f t="shared" si="131"/>
        <v>N/A</v>
      </c>
      <c r="Z974" s="153" t="str">
        <f t="shared" si="132"/>
        <v>N/A</v>
      </c>
      <c r="AA974" s="70" t="str">
        <f>IFERROR(VLOOKUP('Input 1 - Schedule 1'!N921,'Input 1 - Schedule 1'!$I$7:$L$1009,4,FALSE),"")</f>
        <v/>
      </c>
      <c r="AB974" s="70"/>
      <c r="AS974" s="84" t="s">
        <v>20</v>
      </c>
    </row>
    <row r="975" spans="1:45" x14ac:dyDescent="0.3">
      <c r="A975" s="93">
        <f t="shared" si="137"/>
        <v>913</v>
      </c>
      <c r="B975" s="145">
        <f>'Input 2 - Inventory'!C920</f>
        <v>0</v>
      </c>
      <c r="C975" s="146">
        <f>'Input 1 - Schedule 1'!G922</f>
        <v>0</v>
      </c>
      <c r="D975" s="146" t="str">
        <f>IF(OR(LEFT(E975,5)= "Asset",LEFT(E975,5)="Other"),"N/A",'Input 1 - Schedule 1'!G922 &amp; " (Ins/Bank)")</f>
        <v>0 (Ins/Bank)</v>
      </c>
      <c r="E975" s="147">
        <f>'Input 2 - Inventory'!F920</f>
        <v>0</v>
      </c>
      <c r="F975" s="148" t="str">
        <f>'Input 2 - Inventory'!W920</f>
        <v/>
      </c>
      <c r="G975" s="148">
        <f>'Input 2 - Inventory'!R920</f>
        <v>0</v>
      </c>
      <c r="H975" s="148">
        <f>'Input 2 - Inventory'!AH920</f>
        <v>0</v>
      </c>
      <c r="I975" s="149">
        <f>'Input 2 - Inventory'!L920</f>
        <v>0</v>
      </c>
      <c r="J975" s="150">
        <f>'Input 2 - Inventory'!AB920</f>
        <v>0</v>
      </c>
      <c r="K975" s="147" t="str" cm="1">
        <f t="array" ref="K975">IFERROR(INDEX($C$9:$C$54,MATCH($E975,$A$9:$A$54,0),0),"N/A")</f>
        <v>N/A</v>
      </c>
      <c r="L975" s="151" t="str" cm="1">
        <f t="array" ref="L975">IFERROR(INDEX($D$9:$D$54,MATCH($E975,$A$9:$A$54,0),0),"N/A")</f>
        <v>N/A</v>
      </c>
      <c r="M975" s="152" t="str">
        <f t="shared" si="133"/>
        <v>N/A</v>
      </c>
      <c r="N975" s="153" t="str">
        <f t="shared" si="134"/>
        <v>N/A</v>
      </c>
      <c r="O975" s="147" t="str" cm="1">
        <f t="array" ref="O975">IFERROR(INDEX($E$9:$E$54,MATCH($E975,$A$9:$A$54,0),0),"N/A")</f>
        <v>N/A</v>
      </c>
      <c r="P975" s="151" t="str" cm="1">
        <f t="array" ref="P975">IFERROR(INDEX($F$9:$F$54,MATCH($E975,$A$9:$A$54,0),0),"N/A")</f>
        <v>N/A</v>
      </c>
      <c r="Q975" s="152" t="str">
        <f t="shared" si="135"/>
        <v>N/A</v>
      </c>
      <c r="R975" s="153" t="str">
        <f t="shared" si="136"/>
        <v>N/A</v>
      </c>
      <c r="S975" s="147" t="str" cm="1">
        <f t="array" ref="S975">IFERROR(INDEX($G$9:$G$54,MATCH($E975,$A$9:$A$54,0),0),"N/A")</f>
        <v>N/A</v>
      </c>
      <c r="T975" s="151" t="str" cm="1">
        <f t="array" ref="T975">IFERROR(INDEX($H$9:$H$54,MATCH($E975,$A$9:$A$54,0),0),"N/A")</f>
        <v>N/A</v>
      </c>
      <c r="U975" s="152" t="str">
        <f t="shared" si="129"/>
        <v>N/A</v>
      </c>
      <c r="V975" s="153" t="str">
        <f t="shared" si="130"/>
        <v>N/A</v>
      </c>
      <c r="W975" s="147" t="str" cm="1">
        <f t="array" ref="W975">IFERROR(INDEX($I$9:$I$54,MATCH($E975,$A$9:$A$54,0),0),"N/A")</f>
        <v>N/A</v>
      </c>
      <c r="X975" s="147" t="str" cm="1">
        <f t="array" ref="X975">IFERROR(INDEX($J$9:$J$54,MATCH($E975,$A$9:$A$54,0),0),"N/A")</f>
        <v>N/A</v>
      </c>
      <c r="Y975" s="152" t="str">
        <f t="shared" si="131"/>
        <v>N/A</v>
      </c>
      <c r="Z975" s="153" t="str">
        <f t="shared" si="132"/>
        <v>N/A</v>
      </c>
      <c r="AA975" s="70" t="str">
        <f>IFERROR(VLOOKUP('Input 1 - Schedule 1'!N922,'Input 1 - Schedule 1'!$I$7:$L$1009,4,FALSE),"")</f>
        <v/>
      </c>
      <c r="AB975" s="70"/>
      <c r="AS975" s="84" t="s">
        <v>20</v>
      </c>
    </row>
    <row r="976" spans="1:45" x14ac:dyDescent="0.3">
      <c r="A976" s="93">
        <f t="shared" si="137"/>
        <v>914</v>
      </c>
      <c r="B976" s="145">
        <f>'Input 2 - Inventory'!C921</f>
        <v>0</v>
      </c>
      <c r="C976" s="146">
        <f>'Input 1 - Schedule 1'!G923</f>
        <v>0</v>
      </c>
      <c r="D976" s="146" t="str">
        <f>IF(OR(LEFT(E976,5)= "Asset",LEFT(E976,5)="Other"),"N/A",'Input 1 - Schedule 1'!G923 &amp; " (Ins/Bank)")</f>
        <v>0 (Ins/Bank)</v>
      </c>
      <c r="E976" s="147">
        <f>'Input 2 - Inventory'!F921</f>
        <v>0</v>
      </c>
      <c r="F976" s="148" t="str">
        <f>'Input 2 - Inventory'!W921</f>
        <v/>
      </c>
      <c r="G976" s="148">
        <f>'Input 2 - Inventory'!R921</f>
        <v>0</v>
      </c>
      <c r="H976" s="148">
        <f>'Input 2 - Inventory'!AH921</f>
        <v>0</v>
      </c>
      <c r="I976" s="149">
        <f>'Input 2 - Inventory'!L921</f>
        <v>0</v>
      </c>
      <c r="J976" s="150">
        <f>'Input 2 - Inventory'!AB921</f>
        <v>0</v>
      </c>
      <c r="K976" s="147" t="str" cm="1">
        <f t="array" ref="K976">IFERROR(INDEX($C$9:$C$54,MATCH($E976,$A$9:$A$54,0),0),"N/A")</f>
        <v>N/A</v>
      </c>
      <c r="L976" s="151" t="str" cm="1">
        <f t="array" ref="L976">IFERROR(INDEX($D$9:$D$54,MATCH($E976,$A$9:$A$54,0),0),"N/A")</f>
        <v>N/A</v>
      </c>
      <c r="M976" s="152" t="str">
        <f t="shared" si="133"/>
        <v>N/A</v>
      </c>
      <c r="N976" s="153" t="str">
        <f t="shared" si="134"/>
        <v>N/A</v>
      </c>
      <c r="O976" s="147" t="str" cm="1">
        <f t="array" ref="O976">IFERROR(INDEX($E$9:$E$54,MATCH($E976,$A$9:$A$54,0),0),"N/A")</f>
        <v>N/A</v>
      </c>
      <c r="P976" s="151" t="str" cm="1">
        <f t="array" ref="P976">IFERROR(INDEX($F$9:$F$54,MATCH($E976,$A$9:$A$54,0),0),"N/A")</f>
        <v>N/A</v>
      </c>
      <c r="Q976" s="152" t="str">
        <f t="shared" si="135"/>
        <v>N/A</v>
      </c>
      <c r="R976" s="153" t="str">
        <f t="shared" si="136"/>
        <v>N/A</v>
      </c>
      <c r="S976" s="147" t="str" cm="1">
        <f t="array" ref="S976">IFERROR(INDEX($G$9:$G$54,MATCH($E976,$A$9:$A$54,0),0),"N/A")</f>
        <v>N/A</v>
      </c>
      <c r="T976" s="151" t="str" cm="1">
        <f t="array" ref="T976">IFERROR(INDEX($H$9:$H$54,MATCH($E976,$A$9:$A$54,0),0),"N/A")</f>
        <v>N/A</v>
      </c>
      <c r="U976" s="152" t="str">
        <f t="shared" si="129"/>
        <v>N/A</v>
      </c>
      <c r="V976" s="153" t="str">
        <f t="shared" si="130"/>
        <v>N/A</v>
      </c>
      <c r="W976" s="147" t="str" cm="1">
        <f t="array" ref="W976">IFERROR(INDEX($I$9:$I$54,MATCH($E976,$A$9:$A$54,0),0),"N/A")</f>
        <v>N/A</v>
      </c>
      <c r="X976" s="147" t="str" cm="1">
        <f t="array" ref="X976">IFERROR(INDEX($J$9:$J$54,MATCH($E976,$A$9:$A$54,0),0),"N/A")</f>
        <v>N/A</v>
      </c>
      <c r="Y976" s="152" t="str">
        <f t="shared" si="131"/>
        <v>N/A</v>
      </c>
      <c r="Z976" s="153" t="str">
        <f t="shared" si="132"/>
        <v>N/A</v>
      </c>
      <c r="AA976" s="70" t="str">
        <f>IFERROR(VLOOKUP('Input 1 - Schedule 1'!N923,'Input 1 - Schedule 1'!$I$7:$L$1009,4,FALSE),"")</f>
        <v/>
      </c>
      <c r="AB976" s="70"/>
      <c r="AS976" s="84" t="s">
        <v>20</v>
      </c>
    </row>
    <row r="977" spans="1:45" x14ac:dyDescent="0.3">
      <c r="A977" s="93">
        <f t="shared" si="137"/>
        <v>915</v>
      </c>
      <c r="B977" s="145">
        <f>'Input 2 - Inventory'!C922</f>
        <v>0</v>
      </c>
      <c r="C977" s="146">
        <f>'Input 1 - Schedule 1'!G924</f>
        <v>0</v>
      </c>
      <c r="D977" s="146" t="str">
        <f>IF(OR(LEFT(E977,5)= "Asset",LEFT(E977,5)="Other"),"N/A",'Input 1 - Schedule 1'!G924 &amp; " (Ins/Bank)")</f>
        <v>0 (Ins/Bank)</v>
      </c>
      <c r="E977" s="147">
        <f>'Input 2 - Inventory'!F922</f>
        <v>0</v>
      </c>
      <c r="F977" s="148" t="str">
        <f>'Input 2 - Inventory'!W922</f>
        <v/>
      </c>
      <c r="G977" s="148">
        <f>'Input 2 - Inventory'!R922</f>
        <v>0</v>
      </c>
      <c r="H977" s="148">
        <f>'Input 2 - Inventory'!AH922</f>
        <v>0</v>
      </c>
      <c r="I977" s="149">
        <f>'Input 2 - Inventory'!L922</f>
        <v>0</v>
      </c>
      <c r="J977" s="150">
        <f>'Input 2 - Inventory'!AB922</f>
        <v>0</v>
      </c>
      <c r="K977" s="147" t="str" cm="1">
        <f t="array" ref="K977">IFERROR(INDEX($C$9:$C$54,MATCH($E977,$A$9:$A$54,0),0),"N/A")</f>
        <v>N/A</v>
      </c>
      <c r="L977" s="151" t="str" cm="1">
        <f t="array" ref="L977">IFERROR(INDEX($D$9:$D$54,MATCH($E977,$A$9:$A$54,0),0),"N/A")</f>
        <v>N/A</v>
      </c>
      <c r="M977" s="152" t="str">
        <f t="shared" si="133"/>
        <v>N/A</v>
      </c>
      <c r="N977" s="153" t="str">
        <f t="shared" si="134"/>
        <v>N/A</v>
      </c>
      <c r="O977" s="147" t="str" cm="1">
        <f t="array" ref="O977">IFERROR(INDEX($E$9:$E$54,MATCH($E977,$A$9:$A$54,0),0),"N/A")</f>
        <v>N/A</v>
      </c>
      <c r="P977" s="151" t="str" cm="1">
        <f t="array" ref="P977">IFERROR(INDEX($F$9:$F$54,MATCH($E977,$A$9:$A$54,0),0),"N/A")</f>
        <v>N/A</v>
      </c>
      <c r="Q977" s="152" t="str">
        <f t="shared" si="135"/>
        <v>N/A</v>
      </c>
      <c r="R977" s="153" t="str">
        <f t="shared" si="136"/>
        <v>N/A</v>
      </c>
      <c r="S977" s="147" t="str" cm="1">
        <f t="array" ref="S977">IFERROR(INDEX($G$9:$G$54,MATCH($E977,$A$9:$A$54,0),0),"N/A")</f>
        <v>N/A</v>
      </c>
      <c r="T977" s="151" t="str" cm="1">
        <f t="array" ref="T977">IFERROR(INDEX($H$9:$H$54,MATCH($E977,$A$9:$A$54,0),0),"N/A")</f>
        <v>N/A</v>
      </c>
      <c r="U977" s="152" t="str">
        <f t="shared" si="129"/>
        <v>N/A</v>
      </c>
      <c r="V977" s="153" t="str">
        <f t="shared" si="130"/>
        <v>N/A</v>
      </c>
      <c r="W977" s="147" t="str" cm="1">
        <f t="array" ref="W977">IFERROR(INDEX($I$9:$I$54,MATCH($E977,$A$9:$A$54,0),0),"N/A")</f>
        <v>N/A</v>
      </c>
      <c r="X977" s="147" t="str" cm="1">
        <f t="array" ref="X977">IFERROR(INDEX($J$9:$J$54,MATCH($E977,$A$9:$A$54,0),0),"N/A")</f>
        <v>N/A</v>
      </c>
      <c r="Y977" s="152" t="str">
        <f t="shared" si="131"/>
        <v>N/A</v>
      </c>
      <c r="Z977" s="153" t="str">
        <f t="shared" si="132"/>
        <v>N/A</v>
      </c>
      <c r="AA977" s="70" t="str">
        <f>IFERROR(VLOOKUP('Input 1 - Schedule 1'!N924,'Input 1 - Schedule 1'!$I$7:$L$1009,4,FALSE),"")</f>
        <v/>
      </c>
      <c r="AB977" s="70"/>
      <c r="AS977" s="84" t="s">
        <v>20</v>
      </c>
    </row>
    <row r="978" spans="1:45" x14ac:dyDescent="0.3">
      <c r="A978" s="93">
        <f t="shared" si="137"/>
        <v>916</v>
      </c>
      <c r="B978" s="145">
        <f>'Input 2 - Inventory'!C923</f>
        <v>0</v>
      </c>
      <c r="C978" s="146">
        <f>'Input 1 - Schedule 1'!G925</f>
        <v>0</v>
      </c>
      <c r="D978" s="146" t="str">
        <f>IF(OR(LEFT(E978,5)= "Asset",LEFT(E978,5)="Other"),"N/A",'Input 1 - Schedule 1'!G925 &amp; " (Ins/Bank)")</f>
        <v>0 (Ins/Bank)</v>
      </c>
      <c r="E978" s="147">
        <f>'Input 2 - Inventory'!F923</f>
        <v>0</v>
      </c>
      <c r="F978" s="148" t="str">
        <f>'Input 2 - Inventory'!W923</f>
        <v/>
      </c>
      <c r="G978" s="148">
        <f>'Input 2 - Inventory'!R923</f>
        <v>0</v>
      </c>
      <c r="H978" s="148">
        <f>'Input 2 - Inventory'!AH923</f>
        <v>0</v>
      </c>
      <c r="I978" s="149">
        <f>'Input 2 - Inventory'!L923</f>
        <v>0</v>
      </c>
      <c r="J978" s="150">
        <f>'Input 2 - Inventory'!AB923</f>
        <v>0</v>
      </c>
      <c r="K978" s="147" t="str" cm="1">
        <f t="array" ref="K978">IFERROR(INDEX($C$9:$C$54,MATCH($E978,$A$9:$A$54,0),0),"N/A")</f>
        <v>N/A</v>
      </c>
      <c r="L978" s="151" t="str" cm="1">
        <f t="array" ref="L978">IFERROR(INDEX($D$9:$D$54,MATCH($E978,$A$9:$A$54,0),0),"N/A")</f>
        <v>N/A</v>
      </c>
      <c r="M978" s="152" t="str">
        <f t="shared" si="133"/>
        <v>N/A</v>
      </c>
      <c r="N978" s="153" t="str">
        <f t="shared" si="134"/>
        <v>N/A</v>
      </c>
      <c r="O978" s="147" t="str" cm="1">
        <f t="array" ref="O978">IFERROR(INDEX($E$9:$E$54,MATCH($E978,$A$9:$A$54,0),0),"N/A")</f>
        <v>N/A</v>
      </c>
      <c r="P978" s="151" t="str" cm="1">
        <f t="array" ref="P978">IFERROR(INDEX($F$9:$F$54,MATCH($E978,$A$9:$A$54,0),0),"N/A")</f>
        <v>N/A</v>
      </c>
      <c r="Q978" s="152" t="str">
        <f t="shared" si="135"/>
        <v>N/A</v>
      </c>
      <c r="R978" s="153" t="str">
        <f t="shared" si="136"/>
        <v>N/A</v>
      </c>
      <c r="S978" s="147" t="str" cm="1">
        <f t="array" ref="S978">IFERROR(INDEX($G$9:$G$54,MATCH($E978,$A$9:$A$54,0),0),"N/A")</f>
        <v>N/A</v>
      </c>
      <c r="T978" s="151" t="str" cm="1">
        <f t="array" ref="T978">IFERROR(INDEX($H$9:$H$54,MATCH($E978,$A$9:$A$54,0),0),"N/A")</f>
        <v>N/A</v>
      </c>
      <c r="U978" s="152" t="str">
        <f t="shared" si="129"/>
        <v>N/A</v>
      </c>
      <c r="V978" s="153" t="str">
        <f t="shared" si="130"/>
        <v>N/A</v>
      </c>
      <c r="W978" s="147" t="str" cm="1">
        <f t="array" ref="W978">IFERROR(INDEX($I$9:$I$54,MATCH($E978,$A$9:$A$54,0),0),"N/A")</f>
        <v>N/A</v>
      </c>
      <c r="X978" s="147" t="str" cm="1">
        <f t="array" ref="X978">IFERROR(INDEX($J$9:$J$54,MATCH($E978,$A$9:$A$54,0),0),"N/A")</f>
        <v>N/A</v>
      </c>
      <c r="Y978" s="152" t="str">
        <f t="shared" si="131"/>
        <v>N/A</v>
      </c>
      <c r="Z978" s="153" t="str">
        <f t="shared" si="132"/>
        <v>N/A</v>
      </c>
      <c r="AA978" s="70" t="str">
        <f>IFERROR(VLOOKUP('Input 1 - Schedule 1'!N925,'Input 1 - Schedule 1'!$I$7:$L$1009,4,FALSE),"")</f>
        <v/>
      </c>
      <c r="AB978" s="70"/>
      <c r="AS978" s="84" t="s">
        <v>20</v>
      </c>
    </row>
    <row r="979" spans="1:45" x14ac:dyDescent="0.3">
      <c r="A979" s="93">
        <f t="shared" si="137"/>
        <v>917</v>
      </c>
      <c r="B979" s="145">
        <f>'Input 2 - Inventory'!C924</f>
        <v>0</v>
      </c>
      <c r="C979" s="146">
        <f>'Input 1 - Schedule 1'!G926</f>
        <v>0</v>
      </c>
      <c r="D979" s="146" t="str">
        <f>IF(OR(LEFT(E979,5)= "Asset",LEFT(E979,5)="Other"),"N/A",'Input 1 - Schedule 1'!G926 &amp; " (Ins/Bank)")</f>
        <v>0 (Ins/Bank)</v>
      </c>
      <c r="E979" s="147">
        <f>'Input 2 - Inventory'!F924</f>
        <v>0</v>
      </c>
      <c r="F979" s="148" t="str">
        <f>'Input 2 - Inventory'!W924</f>
        <v/>
      </c>
      <c r="G979" s="148">
        <f>'Input 2 - Inventory'!R924</f>
        <v>0</v>
      </c>
      <c r="H979" s="148">
        <f>'Input 2 - Inventory'!AH924</f>
        <v>0</v>
      </c>
      <c r="I979" s="149">
        <f>'Input 2 - Inventory'!L924</f>
        <v>0</v>
      </c>
      <c r="J979" s="150">
        <f>'Input 2 - Inventory'!AB924</f>
        <v>0</v>
      </c>
      <c r="K979" s="147" t="str" cm="1">
        <f t="array" ref="K979">IFERROR(INDEX($C$9:$C$54,MATCH($E979,$A$9:$A$54,0),0),"N/A")</f>
        <v>N/A</v>
      </c>
      <c r="L979" s="151" t="str" cm="1">
        <f t="array" ref="L979">IFERROR(INDEX($D$9:$D$54,MATCH($E979,$A$9:$A$54,0),0),"N/A")</f>
        <v>N/A</v>
      </c>
      <c r="M979" s="152" t="str">
        <f t="shared" si="133"/>
        <v>N/A</v>
      </c>
      <c r="N979" s="153" t="str">
        <f t="shared" si="134"/>
        <v>N/A</v>
      </c>
      <c r="O979" s="147" t="str" cm="1">
        <f t="array" ref="O979">IFERROR(INDEX($E$9:$E$54,MATCH($E979,$A$9:$A$54,0),0),"N/A")</f>
        <v>N/A</v>
      </c>
      <c r="P979" s="151" t="str" cm="1">
        <f t="array" ref="P979">IFERROR(INDEX($F$9:$F$54,MATCH($E979,$A$9:$A$54,0),0),"N/A")</f>
        <v>N/A</v>
      </c>
      <c r="Q979" s="152" t="str">
        <f t="shared" si="135"/>
        <v>N/A</v>
      </c>
      <c r="R979" s="153" t="str">
        <f t="shared" si="136"/>
        <v>N/A</v>
      </c>
      <c r="S979" s="147" t="str" cm="1">
        <f t="array" ref="S979">IFERROR(INDEX($G$9:$G$54,MATCH($E979,$A$9:$A$54,0),0),"N/A")</f>
        <v>N/A</v>
      </c>
      <c r="T979" s="151" t="str" cm="1">
        <f t="array" ref="T979">IFERROR(INDEX($H$9:$H$54,MATCH($E979,$A$9:$A$54,0),0),"N/A")</f>
        <v>N/A</v>
      </c>
      <c r="U979" s="152" t="str">
        <f t="shared" si="129"/>
        <v>N/A</v>
      </c>
      <c r="V979" s="153" t="str">
        <f t="shared" si="130"/>
        <v>N/A</v>
      </c>
      <c r="W979" s="147" t="str" cm="1">
        <f t="array" ref="W979">IFERROR(INDEX($I$9:$I$54,MATCH($E979,$A$9:$A$54,0),0),"N/A")</f>
        <v>N/A</v>
      </c>
      <c r="X979" s="147" t="str" cm="1">
        <f t="array" ref="X979">IFERROR(INDEX($J$9:$J$54,MATCH($E979,$A$9:$A$54,0),0),"N/A")</f>
        <v>N/A</v>
      </c>
      <c r="Y979" s="152" t="str">
        <f t="shared" si="131"/>
        <v>N/A</v>
      </c>
      <c r="Z979" s="153" t="str">
        <f t="shared" si="132"/>
        <v>N/A</v>
      </c>
      <c r="AA979" s="70" t="str">
        <f>IFERROR(VLOOKUP('Input 1 - Schedule 1'!N926,'Input 1 - Schedule 1'!$I$7:$L$1009,4,FALSE),"")</f>
        <v/>
      </c>
      <c r="AB979" s="70"/>
      <c r="AS979" s="84" t="s">
        <v>20</v>
      </c>
    </row>
    <row r="980" spans="1:45" x14ac:dyDescent="0.3">
      <c r="A980" s="93">
        <f t="shared" si="137"/>
        <v>918</v>
      </c>
      <c r="B980" s="145">
        <f>'Input 2 - Inventory'!C925</f>
        <v>0</v>
      </c>
      <c r="C980" s="146">
        <f>'Input 1 - Schedule 1'!G927</f>
        <v>0</v>
      </c>
      <c r="D980" s="146" t="str">
        <f>IF(OR(LEFT(E980,5)= "Asset",LEFT(E980,5)="Other"),"N/A",'Input 1 - Schedule 1'!G927 &amp; " (Ins/Bank)")</f>
        <v>0 (Ins/Bank)</v>
      </c>
      <c r="E980" s="147">
        <f>'Input 2 - Inventory'!F925</f>
        <v>0</v>
      </c>
      <c r="F980" s="148" t="str">
        <f>'Input 2 - Inventory'!W925</f>
        <v/>
      </c>
      <c r="G980" s="148">
        <f>'Input 2 - Inventory'!R925</f>
        <v>0</v>
      </c>
      <c r="H980" s="148">
        <f>'Input 2 - Inventory'!AH925</f>
        <v>0</v>
      </c>
      <c r="I980" s="149">
        <f>'Input 2 - Inventory'!L925</f>
        <v>0</v>
      </c>
      <c r="J980" s="150">
        <f>'Input 2 - Inventory'!AB925</f>
        <v>0</v>
      </c>
      <c r="K980" s="147" t="str" cm="1">
        <f t="array" ref="K980">IFERROR(INDEX($C$9:$C$54,MATCH($E980,$A$9:$A$54,0),0),"N/A")</f>
        <v>N/A</v>
      </c>
      <c r="L980" s="151" t="str" cm="1">
        <f t="array" ref="L980">IFERROR(INDEX($D$9:$D$54,MATCH($E980,$A$9:$A$54,0),0),"N/A")</f>
        <v>N/A</v>
      </c>
      <c r="M980" s="152" t="str">
        <f t="shared" si="133"/>
        <v>N/A</v>
      </c>
      <c r="N980" s="153" t="str">
        <f t="shared" si="134"/>
        <v>N/A</v>
      </c>
      <c r="O980" s="147" t="str" cm="1">
        <f t="array" ref="O980">IFERROR(INDEX($E$9:$E$54,MATCH($E980,$A$9:$A$54,0),0),"N/A")</f>
        <v>N/A</v>
      </c>
      <c r="P980" s="151" t="str" cm="1">
        <f t="array" ref="P980">IFERROR(INDEX($F$9:$F$54,MATCH($E980,$A$9:$A$54,0),0),"N/A")</f>
        <v>N/A</v>
      </c>
      <c r="Q980" s="152" t="str">
        <f t="shared" si="135"/>
        <v>N/A</v>
      </c>
      <c r="R980" s="153" t="str">
        <f t="shared" si="136"/>
        <v>N/A</v>
      </c>
      <c r="S980" s="147" t="str" cm="1">
        <f t="array" ref="S980">IFERROR(INDEX($G$9:$G$54,MATCH($E980,$A$9:$A$54,0),0),"N/A")</f>
        <v>N/A</v>
      </c>
      <c r="T980" s="151" t="str" cm="1">
        <f t="array" ref="T980">IFERROR(INDEX($H$9:$H$54,MATCH($E980,$A$9:$A$54,0),0),"N/A")</f>
        <v>N/A</v>
      </c>
      <c r="U980" s="152" t="str">
        <f t="shared" si="129"/>
        <v>N/A</v>
      </c>
      <c r="V980" s="153" t="str">
        <f t="shared" si="130"/>
        <v>N/A</v>
      </c>
      <c r="W980" s="147" t="str" cm="1">
        <f t="array" ref="W980">IFERROR(INDEX($I$9:$I$54,MATCH($E980,$A$9:$A$54,0),0),"N/A")</f>
        <v>N/A</v>
      </c>
      <c r="X980" s="147" t="str" cm="1">
        <f t="array" ref="X980">IFERROR(INDEX($J$9:$J$54,MATCH($E980,$A$9:$A$54,0),0),"N/A")</f>
        <v>N/A</v>
      </c>
      <c r="Y980" s="152" t="str">
        <f t="shared" si="131"/>
        <v>N/A</v>
      </c>
      <c r="Z980" s="153" t="str">
        <f t="shared" si="132"/>
        <v>N/A</v>
      </c>
      <c r="AA980" s="70" t="str">
        <f>IFERROR(VLOOKUP('Input 1 - Schedule 1'!N927,'Input 1 - Schedule 1'!$I$7:$L$1009,4,FALSE),"")</f>
        <v/>
      </c>
      <c r="AB980" s="70"/>
      <c r="AS980" s="84" t="s">
        <v>20</v>
      </c>
    </row>
    <row r="981" spans="1:45" x14ac:dyDescent="0.3">
      <c r="A981" s="93">
        <f t="shared" si="137"/>
        <v>919</v>
      </c>
      <c r="B981" s="145">
        <f>'Input 2 - Inventory'!C926</f>
        <v>0</v>
      </c>
      <c r="C981" s="146">
        <f>'Input 1 - Schedule 1'!G928</f>
        <v>0</v>
      </c>
      <c r="D981" s="146" t="str">
        <f>IF(OR(LEFT(E981,5)= "Asset",LEFT(E981,5)="Other"),"N/A",'Input 1 - Schedule 1'!G928 &amp; " (Ins/Bank)")</f>
        <v>0 (Ins/Bank)</v>
      </c>
      <c r="E981" s="147">
        <f>'Input 2 - Inventory'!F926</f>
        <v>0</v>
      </c>
      <c r="F981" s="148" t="str">
        <f>'Input 2 - Inventory'!W926</f>
        <v/>
      </c>
      <c r="G981" s="148">
        <f>'Input 2 - Inventory'!R926</f>
        <v>0</v>
      </c>
      <c r="H981" s="148">
        <f>'Input 2 - Inventory'!AH926</f>
        <v>0</v>
      </c>
      <c r="I981" s="149">
        <f>'Input 2 - Inventory'!L926</f>
        <v>0</v>
      </c>
      <c r="J981" s="150">
        <f>'Input 2 - Inventory'!AB926</f>
        <v>0</v>
      </c>
      <c r="K981" s="147" t="str" cm="1">
        <f t="array" ref="K981">IFERROR(INDEX($C$9:$C$54,MATCH($E981,$A$9:$A$54,0),0),"N/A")</f>
        <v>N/A</v>
      </c>
      <c r="L981" s="151" t="str" cm="1">
        <f t="array" ref="L981">IFERROR(INDEX($D$9:$D$54,MATCH($E981,$A$9:$A$54,0),0),"N/A")</f>
        <v>N/A</v>
      </c>
      <c r="M981" s="152" t="str">
        <f t="shared" si="133"/>
        <v>N/A</v>
      </c>
      <c r="N981" s="153" t="str">
        <f t="shared" si="134"/>
        <v>N/A</v>
      </c>
      <c r="O981" s="147" t="str" cm="1">
        <f t="array" ref="O981">IFERROR(INDEX($E$9:$E$54,MATCH($E981,$A$9:$A$54,0),0),"N/A")</f>
        <v>N/A</v>
      </c>
      <c r="P981" s="151" t="str" cm="1">
        <f t="array" ref="P981">IFERROR(INDEX($F$9:$F$54,MATCH($E981,$A$9:$A$54,0),0),"N/A")</f>
        <v>N/A</v>
      </c>
      <c r="Q981" s="152" t="str">
        <f t="shared" si="135"/>
        <v>N/A</v>
      </c>
      <c r="R981" s="153" t="str">
        <f t="shared" si="136"/>
        <v>N/A</v>
      </c>
      <c r="S981" s="147" t="str" cm="1">
        <f t="array" ref="S981">IFERROR(INDEX($G$9:$G$54,MATCH($E981,$A$9:$A$54,0),0),"N/A")</f>
        <v>N/A</v>
      </c>
      <c r="T981" s="151" t="str" cm="1">
        <f t="array" ref="T981">IFERROR(INDEX($H$9:$H$54,MATCH($E981,$A$9:$A$54,0),0),"N/A")</f>
        <v>N/A</v>
      </c>
      <c r="U981" s="152" t="str">
        <f t="shared" si="129"/>
        <v>N/A</v>
      </c>
      <c r="V981" s="153" t="str">
        <f t="shared" si="130"/>
        <v>N/A</v>
      </c>
      <c r="W981" s="147" t="str" cm="1">
        <f t="array" ref="W981">IFERROR(INDEX($I$9:$I$54,MATCH($E981,$A$9:$A$54,0),0),"N/A")</f>
        <v>N/A</v>
      </c>
      <c r="X981" s="147" t="str" cm="1">
        <f t="array" ref="X981">IFERROR(INDEX($J$9:$J$54,MATCH($E981,$A$9:$A$54,0),0),"N/A")</f>
        <v>N/A</v>
      </c>
      <c r="Y981" s="152" t="str">
        <f t="shared" si="131"/>
        <v>N/A</v>
      </c>
      <c r="Z981" s="153" t="str">
        <f t="shared" si="132"/>
        <v>N/A</v>
      </c>
      <c r="AA981" s="70" t="str">
        <f>IFERROR(VLOOKUP('Input 1 - Schedule 1'!N928,'Input 1 - Schedule 1'!$I$7:$L$1009,4,FALSE),"")</f>
        <v/>
      </c>
      <c r="AB981" s="70"/>
      <c r="AS981" s="84" t="s">
        <v>20</v>
      </c>
    </row>
    <row r="982" spans="1:45" x14ac:dyDescent="0.3">
      <c r="A982" s="93">
        <f t="shared" si="137"/>
        <v>920</v>
      </c>
      <c r="B982" s="145">
        <f>'Input 2 - Inventory'!C927</f>
        <v>0</v>
      </c>
      <c r="C982" s="146">
        <f>'Input 1 - Schedule 1'!G929</f>
        <v>0</v>
      </c>
      <c r="D982" s="146" t="str">
        <f>IF(OR(LEFT(E982,5)= "Asset",LEFT(E982,5)="Other"),"N/A",'Input 1 - Schedule 1'!G929 &amp; " (Ins/Bank)")</f>
        <v>0 (Ins/Bank)</v>
      </c>
      <c r="E982" s="147">
        <f>'Input 2 - Inventory'!F927</f>
        <v>0</v>
      </c>
      <c r="F982" s="148" t="str">
        <f>'Input 2 - Inventory'!W927</f>
        <v/>
      </c>
      <c r="G982" s="148">
        <f>'Input 2 - Inventory'!R927</f>
        <v>0</v>
      </c>
      <c r="H982" s="148">
        <f>'Input 2 - Inventory'!AH927</f>
        <v>0</v>
      </c>
      <c r="I982" s="149">
        <f>'Input 2 - Inventory'!L927</f>
        <v>0</v>
      </c>
      <c r="J982" s="150">
        <f>'Input 2 - Inventory'!AB927</f>
        <v>0</v>
      </c>
      <c r="K982" s="147" t="str" cm="1">
        <f t="array" ref="K982">IFERROR(INDEX($C$9:$C$54,MATCH($E982,$A$9:$A$54,0),0),"N/A")</f>
        <v>N/A</v>
      </c>
      <c r="L982" s="151" t="str" cm="1">
        <f t="array" ref="L982">IFERROR(INDEX($D$9:$D$54,MATCH($E982,$A$9:$A$54,0),0),"N/A")</f>
        <v>N/A</v>
      </c>
      <c r="M982" s="152" t="str">
        <f t="shared" si="133"/>
        <v>N/A</v>
      </c>
      <c r="N982" s="153" t="str">
        <f t="shared" si="134"/>
        <v>N/A</v>
      </c>
      <c r="O982" s="147" t="str" cm="1">
        <f t="array" ref="O982">IFERROR(INDEX($E$9:$E$54,MATCH($E982,$A$9:$A$54,0),0),"N/A")</f>
        <v>N/A</v>
      </c>
      <c r="P982" s="151" t="str" cm="1">
        <f t="array" ref="P982">IFERROR(INDEX($F$9:$F$54,MATCH($E982,$A$9:$A$54,0),0),"N/A")</f>
        <v>N/A</v>
      </c>
      <c r="Q982" s="152" t="str">
        <f t="shared" si="135"/>
        <v>N/A</v>
      </c>
      <c r="R982" s="153" t="str">
        <f t="shared" si="136"/>
        <v>N/A</v>
      </c>
      <c r="S982" s="147" t="str" cm="1">
        <f t="array" ref="S982">IFERROR(INDEX($G$9:$G$54,MATCH($E982,$A$9:$A$54,0),0),"N/A")</f>
        <v>N/A</v>
      </c>
      <c r="T982" s="151" t="str" cm="1">
        <f t="array" ref="T982">IFERROR(INDEX($H$9:$H$54,MATCH($E982,$A$9:$A$54,0),0),"N/A")</f>
        <v>N/A</v>
      </c>
      <c r="U982" s="152" t="str">
        <f t="shared" si="129"/>
        <v>N/A</v>
      </c>
      <c r="V982" s="153" t="str">
        <f t="shared" si="130"/>
        <v>N/A</v>
      </c>
      <c r="W982" s="147" t="str" cm="1">
        <f t="array" ref="W982">IFERROR(INDEX($I$9:$I$54,MATCH($E982,$A$9:$A$54,0),0),"N/A")</f>
        <v>N/A</v>
      </c>
      <c r="X982" s="147" t="str" cm="1">
        <f t="array" ref="X982">IFERROR(INDEX($J$9:$J$54,MATCH($E982,$A$9:$A$54,0),0),"N/A")</f>
        <v>N/A</v>
      </c>
      <c r="Y982" s="152" t="str">
        <f t="shared" si="131"/>
        <v>N/A</v>
      </c>
      <c r="Z982" s="153" t="str">
        <f t="shared" si="132"/>
        <v>N/A</v>
      </c>
      <c r="AA982" s="70" t="str">
        <f>IFERROR(VLOOKUP('Input 1 - Schedule 1'!N929,'Input 1 - Schedule 1'!$I$7:$L$1009,4,FALSE),"")</f>
        <v/>
      </c>
      <c r="AB982" s="70"/>
      <c r="AS982" s="84" t="s">
        <v>20</v>
      </c>
    </row>
    <row r="983" spans="1:45" x14ac:dyDescent="0.3">
      <c r="A983" s="93">
        <f t="shared" si="137"/>
        <v>921</v>
      </c>
      <c r="B983" s="145">
        <f>'Input 2 - Inventory'!C928</f>
        <v>0</v>
      </c>
      <c r="C983" s="146">
        <f>'Input 1 - Schedule 1'!G930</f>
        <v>0</v>
      </c>
      <c r="D983" s="146" t="str">
        <f>IF(OR(LEFT(E983,5)= "Asset",LEFT(E983,5)="Other"),"N/A",'Input 1 - Schedule 1'!G930 &amp; " (Ins/Bank)")</f>
        <v>0 (Ins/Bank)</v>
      </c>
      <c r="E983" s="147">
        <f>'Input 2 - Inventory'!F928</f>
        <v>0</v>
      </c>
      <c r="F983" s="148" t="str">
        <f>'Input 2 - Inventory'!W928</f>
        <v/>
      </c>
      <c r="G983" s="148">
        <f>'Input 2 - Inventory'!R928</f>
        <v>0</v>
      </c>
      <c r="H983" s="148">
        <f>'Input 2 - Inventory'!AH928</f>
        <v>0</v>
      </c>
      <c r="I983" s="149">
        <f>'Input 2 - Inventory'!L928</f>
        <v>0</v>
      </c>
      <c r="J983" s="150">
        <f>'Input 2 - Inventory'!AB928</f>
        <v>0</v>
      </c>
      <c r="K983" s="147" t="str" cm="1">
        <f t="array" ref="K983">IFERROR(INDEX($C$9:$C$54,MATCH($E983,$A$9:$A$54,0),0),"N/A")</f>
        <v>N/A</v>
      </c>
      <c r="L983" s="151" t="str" cm="1">
        <f t="array" ref="L983">IFERROR(INDEX($D$9:$D$54,MATCH($E983,$A$9:$A$54,0),0),"N/A")</f>
        <v>N/A</v>
      </c>
      <c r="M983" s="152" t="str">
        <f t="shared" si="133"/>
        <v>N/A</v>
      </c>
      <c r="N983" s="153" t="str">
        <f t="shared" si="134"/>
        <v>N/A</v>
      </c>
      <c r="O983" s="147" t="str" cm="1">
        <f t="array" ref="O983">IFERROR(INDEX($E$9:$E$54,MATCH($E983,$A$9:$A$54,0),0),"N/A")</f>
        <v>N/A</v>
      </c>
      <c r="P983" s="151" t="str" cm="1">
        <f t="array" ref="P983">IFERROR(INDEX($F$9:$F$54,MATCH($E983,$A$9:$A$54,0),0),"N/A")</f>
        <v>N/A</v>
      </c>
      <c r="Q983" s="152" t="str">
        <f t="shared" si="135"/>
        <v>N/A</v>
      </c>
      <c r="R983" s="153" t="str">
        <f t="shared" si="136"/>
        <v>N/A</v>
      </c>
      <c r="S983" s="147" t="str" cm="1">
        <f t="array" ref="S983">IFERROR(INDEX($G$9:$G$54,MATCH($E983,$A$9:$A$54,0),0),"N/A")</f>
        <v>N/A</v>
      </c>
      <c r="T983" s="151" t="str" cm="1">
        <f t="array" ref="T983">IFERROR(INDEX($H$9:$H$54,MATCH($E983,$A$9:$A$54,0),0),"N/A")</f>
        <v>N/A</v>
      </c>
      <c r="U983" s="152" t="str">
        <f t="shared" si="129"/>
        <v>N/A</v>
      </c>
      <c r="V983" s="153" t="str">
        <f t="shared" si="130"/>
        <v>N/A</v>
      </c>
      <c r="W983" s="147" t="str" cm="1">
        <f t="array" ref="W983">IFERROR(INDEX($I$9:$I$54,MATCH($E983,$A$9:$A$54,0),0),"N/A")</f>
        <v>N/A</v>
      </c>
      <c r="X983" s="147" t="str" cm="1">
        <f t="array" ref="X983">IFERROR(INDEX($J$9:$J$54,MATCH($E983,$A$9:$A$54,0),0),"N/A")</f>
        <v>N/A</v>
      </c>
      <c r="Y983" s="152" t="str">
        <f t="shared" si="131"/>
        <v>N/A</v>
      </c>
      <c r="Z983" s="153" t="str">
        <f t="shared" si="132"/>
        <v>N/A</v>
      </c>
      <c r="AA983" s="70" t="str">
        <f>IFERROR(VLOOKUP('Input 1 - Schedule 1'!N930,'Input 1 - Schedule 1'!$I$7:$L$1009,4,FALSE),"")</f>
        <v/>
      </c>
      <c r="AB983" s="70"/>
      <c r="AS983" s="84" t="s">
        <v>20</v>
      </c>
    </row>
    <row r="984" spans="1:45" x14ac:dyDescent="0.3">
      <c r="A984" s="93">
        <f t="shared" si="137"/>
        <v>922</v>
      </c>
      <c r="B984" s="145">
        <f>'Input 2 - Inventory'!C929</f>
        <v>0</v>
      </c>
      <c r="C984" s="146">
        <f>'Input 1 - Schedule 1'!G931</f>
        <v>0</v>
      </c>
      <c r="D984" s="146" t="str">
        <f>IF(OR(LEFT(E984,5)= "Asset",LEFT(E984,5)="Other"),"N/A",'Input 1 - Schedule 1'!G931 &amp; " (Ins/Bank)")</f>
        <v>0 (Ins/Bank)</v>
      </c>
      <c r="E984" s="147">
        <f>'Input 2 - Inventory'!F929</f>
        <v>0</v>
      </c>
      <c r="F984" s="148" t="str">
        <f>'Input 2 - Inventory'!W929</f>
        <v/>
      </c>
      <c r="G984" s="148">
        <f>'Input 2 - Inventory'!R929</f>
        <v>0</v>
      </c>
      <c r="H984" s="148">
        <f>'Input 2 - Inventory'!AH929</f>
        <v>0</v>
      </c>
      <c r="I984" s="149">
        <f>'Input 2 - Inventory'!L929</f>
        <v>0</v>
      </c>
      <c r="J984" s="150">
        <f>'Input 2 - Inventory'!AB929</f>
        <v>0</v>
      </c>
      <c r="K984" s="147" t="str" cm="1">
        <f t="array" ref="K984">IFERROR(INDEX($C$9:$C$54,MATCH($E984,$A$9:$A$54,0),0),"N/A")</f>
        <v>N/A</v>
      </c>
      <c r="L984" s="151" t="str" cm="1">
        <f t="array" ref="L984">IFERROR(INDEX($D$9:$D$54,MATCH($E984,$A$9:$A$54,0),0),"N/A")</f>
        <v>N/A</v>
      </c>
      <c r="M984" s="152" t="str">
        <f t="shared" si="133"/>
        <v>N/A</v>
      </c>
      <c r="N984" s="153" t="str">
        <f t="shared" si="134"/>
        <v>N/A</v>
      </c>
      <c r="O984" s="147" t="str" cm="1">
        <f t="array" ref="O984">IFERROR(INDEX($E$9:$E$54,MATCH($E984,$A$9:$A$54,0),0),"N/A")</f>
        <v>N/A</v>
      </c>
      <c r="P984" s="151" t="str" cm="1">
        <f t="array" ref="P984">IFERROR(INDEX($F$9:$F$54,MATCH($E984,$A$9:$A$54,0),0),"N/A")</f>
        <v>N/A</v>
      </c>
      <c r="Q984" s="152" t="str">
        <f t="shared" si="135"/>
        <v>N/A</v>
      </c>
      <c r="R984" s="153" t="str">
        <f t="shared" si="136"/>
        <v>N/A</v>
      </c>
      <c r="S984" s="147" t="str" cm="1">
        <f t="array" ref="S984">IFERROR(INDEX($G$9:$G$54,MATCH($E984,$A$9:$A$54,0),0),"N/A")</f>
        <v>N/A</v>
      </c>
      <c r="T984" s="151" t="str" cm="1">
        <f t="array" ref="T984">IFERROR(INDEX($H$9:$H$54,MATCH($E984,$A$9:$A$54,0),0),"N/A")</f>
        <v>N/A</v>
      </c>
      <c r="U984" s="152" t="str">
        <f t="shared" si="129"/>
        <v>N/A</v>
      </c>
      <c r="V984" s="153" t="str">
        <f t="shared" si="130"/>
        <v>N/A</v>
      </c>
      <c r="W984" s="147" t="str" cm="1">
        <f t="array" ref="W984">IFERROR(INDEX($I$9:$I$54,MATCH($E984,$A$9:$A$54,0),0),"N/A")</f>
        <v>N/A</v>
      </c>
      <c r="X984" s="147" t="str" cm="1">
        <f t="array" ref="X984">IFERROR(INDEX($J$9:$J$54,MATCH($E984,$A$9:$A$54,0),0),"N/A")</f>
        <v>N/A</v>
      </c>
      <c r="Y984" s="152" t="str">
        <f t="shared" si="131"/>
        <v>N/A</v>
      </c>
      <c r="Z984" s="153" t="str">
        <f t="shared" si="132"/>
        <v>N/A</v>
      </c>
      <c r="AA984" s="70" t="str">
        <f>IFERROR(VLOOKUP('Input 1 - Schedule 1'!N931,'Input 1 - Schedule 1'!$I$7:$L$1009,4,FALSE),"")</f>
        <v/>
      </c>
      <c r="AB984" s="70"/>
      <c r="AS984" s="84" t="s">
        <v>20</v>
      </c>
    </row>
    <row r="985" spans="1:45" x14ac:dyDescent="0.3">
      <c r="A985" s="93">
        <f t="shared" si="137"/>
        <v>923</v>
      </c>
      <c r="B985" s="145">
        <f>'Input 2 - Inventory'!C930</f>
        <v>0</v>
      </c>
      <c r="C985" s="146">
        <f>'Input 1 - Schedule 1'!G932</f>
        <v>0</v>
      </c>
      <c r="D985" s="146" t="str">
        <f>IF(OR(LEFT(E985,5)= "Asset",LEFT(E985,5)="Other"),"N/A",'Input 1 - Schedule 1'!G932 &amp; " (Ins/Bank)")</f>
        <v>0 (Ins/Bank)</v>
      </c>
      <c r="E985" s="147">
        <f>'Input 2 - Inventory'!F930</f>
        <v>0</v>
      </c>
      <c r="F985" s="148" t="str">
        <f>'Input 2 - Inventory'!W930</f>
        <v/>
      </c>
      <c r="G985" s="148">
        <f>'Input 2 - Inventory'!R930</f>
        <v>0</v>
      </c>
      <c r="H985" s="148">
        <f>'Input 2 - Inventory'!AH930</f>
        <v>0</v>
      </c>
      <c r="I985" s="149">
        <f>'Input 2 - Inventory'!L930</f>
        <v>0</v>
      </c>
      <c r="J985" s="150">
        <f>'Input 2 - Inventory'!AB930</f>
        <v>0</v>
      </c>
      <c r="K985" s="147" t="str" cm="1">
        <f t="array" ref="K985">IFERROR(INDEX($C$9:$C$54,MATCH($E985,$A$9:$A$54,0),0),"N/A")</f>
        <v>N/A</v>
      </c>
      <c r="L985" s="151" t="str" cm="1">
        <f t="array" ref="L985">IFERROR(INDEX($D$9:$D$54,MATCH($E985,$A$9:$A$54,0),0),"N/A")</f>
        <v>N/A</v>
      </c>
      <c r="M985" s="152" t="str">
        <f t="shared" si="133"/>
        <v>N/A</v>
      </c>
      <c r="N985" s="153" t="str">
        <f t="shared" si="134"/>
        <v>N/A</v>
      </c>
      <c r="O985" s="147" t="str" cm="1">
        <f t="array" ref="O985">IFERROR(INDEX($E$9:$E$54,MATCH($E985,$A$9:$A$54,0),0),"N/A")</f>
        <v>N/A</v>
      </c>
      <c r="P985" s="151" t="str" cm="1">
        <f t="array" ref="P985">IFERROR(INDEX($F$9:$F$54,MATCH($E985,$A$9:$A$54,0),0),"N/A")</f>
        <v>N/A</v>
      </c>
      <c r="Q985" s="152" t="str">
        <f t="shared" si="135"/>
        <v>N/A</v>
      </c>
      <c r="R985" s="153" t="str">
        <f t="shared" si="136"/>
        <v>N/A</v>
      </c>
      <c r="S985" s="147" t="str" cm="1">
        <f t="array" ref="S985">IFERROR(INDEX($G$9:$G$54,MATCH($E985,$A$9:$A$54,0),0),"N/A")</f>
        <v>N/A</v>
      </c>
      <c r="T985" s="151" t="str" cm="1">
        <f t="array" ref="T985">IFERROR(INDEX($H$9:$H$54,MATCH($E985,$A$9:$A$54,0),0),"N/A")</f>
        <v>N/A</v>
      </c>
      <c r="U985" s="152" t="str">
        <f t="shared" si="129"/>
        <v>N/A</v>
      </c>
      <c r="V985" s="153" t="str">
        <f t="shared" si="130"/>
        <v>N/A</v>
      </c>
      <c r="W985" s="147" t="str" cm="1">
        <f t="array" ref="W985">IFERROR(INDEX($I$9:$I$54,MATCH($E985,$A$9:$A$54,0),0),"N/A")</f>
        <v>N/A</v>
      </c>
      <c r="X985" s="147" t="str" cm="1">
        <f t="array" ref="X985">IFERROR(INDEX($J$9:$J$54,MATCH($E985,$A$9:$A$54,0),0),"N/A")</f>
        <v>N/A</v>
      </c>
      <c r="Y985" s="152" t="str">
        <f t="shared" si="131"/>
        <v>N/A</v>
      </c>
      <c r="Z985" s="153" t="str">
        <f t="shared" si="132"/>
        <v>N/A</v>
      </c>
      <c r="AA985" s="70" t="str">
        <f>IFERROR(VLOOKUP('Input 1 - Schedule 1'!N932,'Input 1 - Schedule 1'!$I$7:$L$1009,4,FALSE),"")</f>
        <v/>
      </c>
      <c r="AB985" s="70"/>
      <c r="AS985" s="84" t="s">
        <v>20</v>
      </c>
    </row>
    <row r="986" spans="1:45" x14ac:dyDescent="0.3">
      <c r="A986" s="93">
        <f t="shared" si="137"/>
        <v>924</v>
      </c>
      <c r="B986" s="145">
        <f>'Input 2 - Inventory'!C931</f>
        <v>0</v>
      </c>
      <c r="C986" s="146">
        <f>'Input 1 - Schedule 1'!G933</f>
        <v>0</v>
      </c>
      <c r="D986" s="146" t="str">
        <f>IF(OR(LEFT(E986,5)= "Asset",LEFT(E986,5)="Other"),"N/A",'Input 1 - Schedule 1'!G933 &amp; " (Ins/Bank)")</f>
        <v>0 (Ins/Bank)</v>
      </c>
      <c r="E986" s="147">
        <f>'Input 2 - Inventory'!F931</f>
        <v>0</v>
      </c>
      <c r="F986" s="148" t="str">
        <f>'Input 2 - Inventory'!W931</f>
        <v/>
      </c>
      <c r="G986" s="148">
        <f>'Input 2 - Inventory'!R931</f>
        <v>0</v>
      </c>
      <c r="H986" s="148">
        <f>'Input 2 - Inventory'!AH931</f>
        <v>0</v>
      </c>
      <c r="I986" s="149">
        <f>'Input 2 - Inventory'!L931</f>
        <v>0</v>
      </c>
      <c r="J986" s="150">
        <f>'Input 2 - Inventory'!AB931</f>
        <v>0</v>
      </c>
      <c r="K986" s="147" t="str" cm="1">
        <f t="array" ref="K986">IFERROR(INDEX($C$9:$C$54,MATCH($E986,$A$9:$A$54,0),0),"N/A")</f>
        <v>N/A</v>
      </c>
      <c r="L986" s="151" t="str" cm="1">
        <f t="array" ref="L986">IFERROR(INDEX($D$9:$D$54,MATCH($E986,$A$9:$A$54,0),0),"N/A")</f>
        <v>N/A</v>
      </c>
      <c r="M986" s="152" t="str">
        <f t="shared" si="133"/>
        <v>N/A</v>
      </c>
      <c r="N986" s="153" t="str">
        <f t="shared" si="134"/>
        <v>N/A</v>
      </c>
      <c r="O986" s="147" t="str" cm="1">
        <f t="array" ref="O986">IFERROR(INDEX($E$9:$E$54,MATCH($E986,$A$9:$A$54,0),0),"N/A")</f>
        <v>N/A</v>
      </c>
      <c r="P986" s="151" t="str" cm="1">
        <f t="array" ref="P986">IFERROR(INDEX($F$9:$F$54,MATCH($E986,$A$9:$A$54,0),0),"N/A")</f>
        <v>N/A</v>
      </c>
      <c r="Q986" s="152" t="str">
        <f t="shared" si="135"/>
        <v>N/A</v>
      </c>
      <c r="R986" s="153" t="str">
        <f t="shared" si="136"/>
        <v>N/A</v>
      </c>
      <c r="S986" s="147" t="str" cm="1">
        <f t="array" ref="S986">IFERROR(INDEX($G$9:$G$54,MATCH($E986,$A$9:$A$54,0),0),"N/A")</f>
        <v>N/A</v>
      </c>
      <c r="T986" s="151" t="str" cm="1">
        <f t="array" ref="T986">IFERROR(INDEX($H$9:$H$54,MATCH($E986,$A$9:$A$54,0),0),"N/A")</f>
        <v>N/A</v>
      </c>
      <c r="U986" s="152" t="str">
        <f t="shared" si="129"/>
        <v>N/A</v>
      </c>
      <c r="V986" s="153" t="str">
        <f t="shared" si="130"/>
        <v>N/A</v>
      </c>
      <c r="W986" s="147" t="str" cm="1">
        <f t="array" ref="W986">IFERROR(INDEX($I$9:$I$54,MATCH($E986,$A$9:$A$54,0),0),"N/A")</f>
        <v>N/A</v>
      </c>
      <c r="X986" s="147" t="str" cm="1">
        <f t="array" ref="X986">IFERROR(INDEX($J$9:$J$54,MATCH($E986,$A$9:$A$54,0),0),"N/A")</f>
        <v>N/A</v>
      </c>
      <c r="Y986" s="152" t="str">
        <f t="shared" si="131"/>
        <v>N/A</v>
      </c>
      <c r="Z986" s="153" t="str">
        <f t="shared" si="132"/>
        <v>N/A</v>
      </c>
      <c r="AA986" s="70" t="str">
        <f>IFERROR(VLOOKUP('Input 1 - Schedule 1'!N933,'Input 1 - Schedule 1'!$I$7:$L$1009,4,FALSE),"")</f>
        <v/>
      </c>
      <c r="AB986" s="70"/>
      <c r="AS986" s="84" t="s">
        <v>20</v>
      </c>
    </row>
    <row r="987" spans="1:45" x14ac:dyDescent="0.3">
      <c r="A987" s="93">
        <f t="shared" si="137"/>
        <v>925</v>
      </c>
      <c r="B987" s="145">
        <f>'Input 2 - Inventory'!C932</f>
        <v>0</v>
      </c>
      <c r="C987" s="146">
        <f>'Input 1 - Schedule 1'!G934</f>
        <v>0</v>
      </c>
      <c r="D987" s="146" t="str">
        <f>IF(OR(LEFT(E987,5)= "Asset",LEFT(E987,5)="Other"),"N/A",'Input 1 - Schedule 1'!G934 &amp; " (Ins/Bank)")</f>
        <v>0 (Ins/Bank)</v>
      </c>
      <c r="E987" s="147">
        <f>'Input 2 - Inventory'!F932</f>
        <v>0</v>
      </c>
      <c r="F987" s="148" t="str">
        <f>'Input 2 - Inventory'!W932</f>
        <v/>
      </c>
      <c r="G987" s="148">
        <f>'Input 2 - Inventory'!R932</f>
        <v>0</v>
      </c>
      <c r="H987" s="148">
        <f>'Input 2 - Inventory'!AH932</f>
        <v>0</v>
      </c>
      <c r="I987" s="149">
        <f>'Input 2 - Inventory'!L932</f>
        <v>0</v>
      </c>
      <c r="J987" s="150">
        <f>'Input 2 - Inventory'!AB932</f>
        <v>0</v>
      </c>
      <c r="K987" s="147" t="str" cm="1">
        <f t="array" ref="K987">IFERROR(INDEX($C$9:$C$54,MATCH($E987,$A$9:$A$54,0),0),"N/A")</f>
        <v>N/A</v>
      </c>
      <c r="L987" s="151" t="str" cm="1">
        <f t="array" ref="L987">IFERROR(INDEX($D$9:$D$54,MATCH($E987,$A$9:$A$54,0),0),"N/A")</f>
        <v>N/A</v>
      </c>
      <c r="M987" s="152" t="str">
        <f t="shared" si="133"/>
        <v>N/A</v>
      </c>
      <c r="N987" s="153" t="str">
        <f t="shared" si="134"/>
        <v>N/A</v>
      </c>
      <c r="O987" s="147" t="str" cm="1">
        <f t="array" ref="O987">IFERROR(INDEX($E$9:$E$54,MATCH($E987,$A$9:$A$54,0),0),"N/A")</f>
        <v>N/A</v>
      </c>
      <c r="P987" s="151" t="str" cm="1">
        <f t="array" ref="P987">IFERROR(INDEX($F$9:$F$54,MATCH($E987,$A$9:$A$54,0),0),"N/A")</f>
        <v>N/A</v>
      </c>
      <c r="Q987" s="152" t="str">
        <f t="shared" si="135"/>
        <v>N/A</v>
      </c>
      <c r="R987" s="153" t="str">
        <f t="shared" si="136"/>
        <v>N/A</v>
      </c>
      <c r="S987" s="147" t="str" cm="1">
        <f t="array" ref="S987">IFERROR(INDEX($G$9:$G$54,MATCH($E987,$A$9:$A$54,0),0),"N/A")</f>
        <v>N/A</v>
      </c>
      <c r="T987" s="151" t="str" cm="1">
        <f t="array" ref="T987">IFERROR(INDEX($H$9:$H$54,MATCH($E987,$A$9:$A$54,0),0),"N/A")</f>
        <v>N/A</v>
      </c>
      <c r="U987" s="152" t="str">
        <f t="shared" si="129"/>
        <v>N/A</v>
      </c>
      <c r="V987" s="153" t="str">
        <f t="shared" si="130"/>
        <v>N/A</v>
      </c>
      <c r="W987" s="147" t="str" cm="1">
        <f t="array" ref="W987">IFERROR(INDEX($I$9:$I$54,MATCH($E987,$A$9:$A$54,0),0),"N/A")</f>
        <v>N/A</v>
      </c>
      <c r="X987" s="147" t="str" cm="1">
        <f t="array" ref="X987">IFERROR(INDEX($J$9:$J$54,MATCH($E987,$A$9:$A$54,0),0),"N/A")</f>
        <v>N/A</v>
      </c>
      <c r="Y987" s="152" t="str">
        <f t="shared" si="131"/>
        <v>N/A</v>
      </c>
      <c r="Z987" s="153" t="str">
        <f t="shared" si="132"/>
        <v>N/A</v>
      </c>
      <c r="AA987" s="70" t="str">
        <f>IFERROR(VLOOKUP('Input 1 - Schedule 1'!N934,'Input 1 - Schedule 1'!$I$7:$L$1009,4,FALSE),"")</f>
        <v/>
      </c>
      <c r="AB987" s="70"/>
      <c r="AS987" s="84" t="s">
        <v>20</v>
      </c>
    </row>
    <row r="988" spans="1:45" x14ac:dyDescent="0.3">
      <c r="A988" s="93">
        <f t="shared" si="137"/>
        <v>926</v>
      </c>
      <c r="B988" s="145">
        <f>'Input 2 - Inventory'!C933</f>
        <v>0</v>
      </c>
      <c r="C988" s="146">
        <f>'Input 1 - Schedule 1'!G935</f>
        <v>0</v>
      </c>
      <c r="D988" s="146" t="str">
        <f>IF(OR(LEFT(E988,5)= "Asset",LEFT(E988,5)="Other"),"N/A",'Input 1 - Schedule 1'!G935 &amp; " (Ins/Bank)")</f>
        <v>0 (Ins/Bank)</v>
      </c>
      <c r="E988" s="147">
        <f>'Input 2 - Inventory'!F933</f>
        <v>0</v>
      </c>
      <c r="F988" s="148" t="str">
        <f>'Input 2 - Inventory'!W933</f>
        <v/>
      </c>
      <c r="G988" s="148">
        <f>'Input 2 - Inventory'!R933</f>
        <v>0</v>
      </c>
      <c r="H988" s="148">
        <f>'Input 2 - Inventory'!AH933</f>
        <v>0</v>
      </c>
      <c r="I988" s="149">
        <f>'Input 2 - Inventory'!L933</f>
        <v>0</v>
      </c>
      <c r="J988" s="150">
        <f>'Input 2 - Inventory'!AB933</f>
        <v>0</v>
      </c>
      <c r="K988" s="147" t="str" cm="1">
        <f t="array" ref="K988">IFERROR(INDEX($C$9:$C$54,MATCH($E988,$A$9:$A$54,0),0),"N/A")</f>
        <v>N/A</v>
      </c>
      <c r="L988" s="151" t="str" cm="1">
        <f t="array" ref="L988">IFERROR(INDEX($D$9:$D$54,MATCH($E988,$A$9:$A$54,0),0),"N/A")</f>
        <v>N/A</v>
      </c>
      <c r="M988" s="152" t="str">
        <f t="shared" si="133"/>
        <v>N/A</v>
      </c>
      <c r="N988" s="153" t="str">
        <f t="shared" si="134"/>
        <v>N/A</v>
      </c>
      <c r="O988" s="147" t="str" cm="1">
        <f t="array" ref="O988">IFERROR(INDEX($E$9:$E$54,MATCH($E988,$A$9:$A$54,0),0),"N/A")</f>
        <v>N/A</v>
      </c>
      <c r="P988" s="151" t="str" cm="1">
        <f t="array" ref="P988">IFERROR(INDEX($F$9:$F$54,MATCH($E988,$A$9:$A$54,0),0),"N/A")</f>
        <v>N/A</v>
      </c>
      <c r="Q988" s="152" t="str">
        <f t="shared" si="135"/>
        <v>N/A</v>
      </c>
      <c r="R988" s="153" t="str">
        <f t="shared" si="136"/>
        <v>N/A</v>
      </c>
      <c r="S988" s="147" t="str" cm="1">
        <f t="array" ref="S988">IFERROR(INDEX($G$9:$G$54,MATCH($E988,$A$9:$A$54,0),0),"N/A")</f>
        <v>N/A</v>
      </c>
      <c r="T988" s="151" t="str" cm="1">
        <f t="array" ref="T988">IFERROR(INDEX($H$9:$H$54,MATCH($E988,$A$9:$A$54,0),0),"N/A")</f>
        <v>N/A</v>
      </c>
      <c r="U988" s="152" t="str">
        <f t="shared" si="129"/>
        <v>N/A</v>
      </c>
      <c r="V988" s="153" t="str">
        <f t="shared" si="130"/>
        <v>N/A</v>
      </c>
      <c r="W988" s="147" t="str" cm="1">
        <f t="array" ref="W988">IFERROR(INDEX($I$9:$I$54,MATCH($E988,$A$9:$A$54,0),0),"N/A")</f>
        <v>N/A</v>
      </c>
      <c r="X988" s="147" t="str" cm="1">
        <f t="array" ref="X988">IFERROR(INDEX($J$9:$J$54,MATCH($E988,$A$9:$A$54,0),0),"N/A")</f>
        <v>N/A</v>
      </c>
      <c r="Y988" s="152" t="str">
        <f t="shared" si="131"/>
        <v>N/A</v>
      </c>
      <c r="Z988" s="153" t="str">
        <f t="shared" si="132"/>
        <v>N/A</v>
      </c>
      <c r="AA988" s="70" t="str">
        <f>IFERROR(VLOOKUP('Input 1 - Schedule 1'!N935,'Input 1 - Schedule 1'!$I$7:$L$1009,4,FALSE),"")</f>
        <v/>
      </c>
      <c r="AB988" s="70"/>
      <c r="AS988" s="84" t="s">
        <v>20</v>
      </c>
    </row>
    <row r="989" spans="1:45" x14ac:dyDescent="0.3">
      <c r="A989" s="93">
        <f t="shared" si="137"/>
        <v>927</v>
      </c>
      <c r="B989" s="145">
        <f>'Input 2 - Inventory'!C934</f>
        <v>0</v>
      </c>
      <c r="C989" s="146">
        <f>'Input 1 - Schedule 1'!G936</f>
        <v>0</v>
      </c>
      <c r="D989" s="146" t="str">
        <f>IF(OR(LEFT(E989,5)= "Asset",LEFT(E989,5)="Other"),"N/A",'Input 1 - Schedule 1'!G936 &amp; " (Ins/Bank)")</f>
        <v>0 (Ins/Bank)</v>
      </c>
      <c r="E989" s="147">
        <f>'Input 2 - Inventory'!F934</f>
        <v>0</v>
      </c>
      <c r="F989" s="148" t="str">
        <f>'Input 2 - Inventory'!W934</f>
        <v/>
      </c>
      <c r="G989" s="148">
        <f>'Input 2 - Inventory'!R934</f>
        <v>0</v>
      </c>
      <c r="H989" s="148">
        <f>'Input 2 - Inventory'!AH934</f>
        <v>0</v>
      </c>
      <c r="I989" s="149">
        <f>'Input 2 - Inventory'!L934</f>
        <v>0</v>
      </c>
      <c r="J989" s="150">
        <f>'Input 2 - Inventory'!AB934</f>
        <v>0</v>
      </c>
      <c r="K989" s="147" t="str" cm="1">
        <f t="array" ref="K989">IFERROR(INDEX($C$9:$C$54,MATCH($E989,$A$9:$A$54,0),0),"N/A")</f>
        <v>N/A</v>
      </c>
      <c r="L989" s="151" t="str" cm="1">
        <f t="array" ref="L989">IFERROR(INDEX($D$9:$D$54,MATCH($E989,$A$9:$A$54,0),0),"N/A")</f>
        <v>N/A</v>
      </c>
      <c r="M989" s="152" t="str">
        <f t="shared" si="133"/>
        <v>N/A</v>
      </c>
      <c r="N989" s="153" t="str">
        <f t="shared" si="134"/>
        <v>N/A</v>
      </c>
      <c r="O989" s="147" t="str" cm="1">
        <f t="array" ref="O989">IFERROR(INDEX($E$9:$E$54,MATCH($E989,$A$9:$A$54,0),0),"N/A")</f>
        <v>N/A</v>
      </c>
      <c r="P989" s="151" t="str" cm="1">
        <f t="array" ref="P989">IFERROR(INDEX($F$9:$F$54,MATCH($E989,$A$9:$A$54,0),0),"N/A")</f>
        <v>N/A</v>
      </c>
      <c r="Q989" s="152" t="str">
        <f t="shared" si="135"/>
        <v>N/A</v>
      </c>
      <c r="R989" s="153" t="str">
        <f t="shared" si="136"/>
        <v>N/A</v>
      </c>
      <c r="S989" s="147" t="str" cm="1">
        <f t="array" ref="S989">IFERROR(INDEX($G$9:$G$54,MATCH($E989,$A$9:$A$54,0),0),"N/A")</f>
        <v>N/A</v>
      </c>
      <c r="T989" s="151" t="str" cm="1">
        <f t="array" ref="T989">IFERROR(INDEX($H$9:$H$54,MATCH($E989,$A$9:$A$54,0),0),"N/A")</f>
        <v>N/A</v>
      </c>
      <c r="U989" s="152" t="str">
        <f t="shared" si="129"/>
        <v>N/A</v>
      </c>
      <c r="V989" s="153" t="str">
        <f t="shared" si="130"/>
        <v>N/A</v>
      </c>
      <c r="W989" s="147" t="str" cm="1">
        <f t="array" ref="W989">IFERROR(INDEX($I$9:$I$54,MATCH($E989,$A$9:$A$54,0),0),"N/A")</f>
        <v>N/A</v>
      </c>
      <c r="X989" s="147" t="str" cm="1">
        <f t="array" ref="X989">IFERROR(INDEX($J$9:$J$54,MATCH($E989,$A$9:$A$54,0),0),"N/A")</f>
        <v>N/A</v>
      </c>
      <c r="Y989" s="152" t="str">
        <f t="shared" si="131"/>
        <v>N/A</v>
      </c>
      <c r="Z989" s="153" t="str">
        <f t="shared" si="132"/>
        <v>N/A</v>
      </c>
      <c r="AA989" s="70" t="str">
        <f>IFERROR(VLOOKUP('Input 1 - Schedule 1'!N936,'Input 1 - Schedule 1'!$I$7:$L$1009,4,FALSE),"")</f>
        <v/>
      </c>
      <c r="AB989" s="70"/>
      <c r="AS989" s="84" t="s">
        <v>20</v>
      </c>
    </row>
    <row r="990" spans="1:45" x14ac:dyDescent="0.3">
      <c r="A990" s="93">
        <f t="shared" si="137"/>
        <v>928</v>
      </c>
      <c r="B990" s="145">
        <f>'Input 2 - Inventory'!C935</f>
        <v>0</v>
      </c>
      <c r="C990" s="146">
        <f>'Input 1 - Schedule 1'!G937</f>
        <v>0</v>
      </c>
      <c r="D990" s="146" t="str">
        <f>IF(OR(LEFT(E990,5)= "Asset",LEFT(E990,5)="Other"),"N/A",'Input 1 - Schedule 1'!G937 &amp; " (Ins/Bank)")</f>
        <v>0 (Ins/Bank)</v>
      </c>
      <c r="E990" s="147">
        <f>'Input 2 - Inventory'!F935</f>
        <v>0</v>
      </c>
      <c r="F990" s="148" t="str">
        <f>'Input 2 - Inventory'!W935</f>
        <v/>
      </c>
      <c r="G990" s="148">
        <f>'Input 2 - Inventory'!R935</f>
        <v>0</v>
      </c>
      <c r="H990" s="148">
        <f>'Input 2 - Inventory'!AH935</f>
        <v>0</v>
      </c>
      <c r="I990" s="149">
        <f>'Input 2 - Inventory'!L935</f>
        <v>0</v>
      </c>
      <c r="J990" s="150">
        <f>'Input 2 - Inventory'!AB935</f>
        <v>0</v>
      </c>
      <c r="K990" s="147" t="str" cm="1">
        <f t="array" ref="K990">IFERROR(INDEX($C$9:$C$54,MATCH($E990,$A$9:$A$54,0),0),"N/A")</f>
        <v>N/A</v>
      </c>
      <c r="L990" s="151" t="str" cm="1">
        <f t="array" ref="L990">IFERROR(INDEX($D$9:$D$54,MATCH($E990,$A$9:$A$54,0),0),"N/A")</f>
        <v>N/A</v>
      </c>
      <c r="M990" s="152" t="str">
        <f t="shared" si="133"/>
        <v>N/A</v>
      </c>
      <c r="N990" s="153" t="str">
        <f t="shared" si="134"/>
        <v>N/A</v>
      </c>
      <c r="O990" s="147" t="str" cm="1">
        <f t="array" ref="O990">IFERROR(INDEX($E$9:$E$54,MATCH($E990,$A$9:$A$54,0),0),"N/A")</f>
        <v>N/A</v>
      </c>
      <c r="P990" s="151" t="str" cm="1">
        <f t="array" ref="P990">IFERROR(INDEX($F$9:$F$54,MATCH($E990,$A$9:$A$54,0),0),"N/A")</f>
        <v>N/A</v>
      </c>
      <c r="Q990" s="152" t="str">
        <f t="shared" si="135"/>
        <v>N/A</v>
      </c>
      <c r="R990" s="153" t="str">
        <f t="shared" si="136"/>
        <v>N/A</v>
      </c>
      <c r="S990" s="147" t="str" cm="1">
        <f t="array" ref="S990">IFERROR(INDEX($G$9:$G$54,MATCH($E990,$A$9:$A$54,0),0),"N/A")</f>
        <v>N/A</v>
      </c>
      <c r="T990" s="151" t="str" cm="1">
        <f t="array" ref="T990">IFERROR(INDEX($H$9:$H$54,MATCH($E990,$A$9:$A$54,0),0),"N/A")</f>
        <v>N/A</v>
      </c>
      <c r="U990" s="152" t="str">
        <f t="shared" si="129"/>
        <v>N/A</v>
      </c>
      <c r="V990" s="153" t="str">
        <f t="shared" si="130"/>
        <v>N/A</v>
      </c>
      <c r="W990" s="147" t="str" cm="1">
        <f t="array" ref="W990">IFERROR(INDEX($I$9:$I$54,MATCH($E990,$A$9:$A$54,0),0),"N/A")</f>
        <v>N/A</v>
      </c>
      <c r="X990" s="147" t="str" cm="1">
        <f t="array" ref="X990">IFERROR(INDEX($J$9:$J$54,MATCH($E990,$A$9:$A$54,0),0),"N/A")</f>
        <v>N/A</v>
      </c>
      <c r="Y990" s="152" t="str">
        <f t="shared" si="131"/>
        <v>N/A</v>
      </c>
      <c r="Z990" s="153" t="str">
        <f t="shared" si="132"/>
        <v>N/A</v>
      </c>
      <c r="AA990" s="70" t="str">
        <f>IFERROR(VLOOKUP('Input 1 - Schedule 1'!N937,'Input 1 - Schedule 1'!$I$7:$L$1009,4,FALSE),"")</f>
        <v/>
      </c>
      <c r="AB990" s="70"/>
      <c r="AS990" s="84" t="s">
        <v>20</v>
      </c>
    </row>
    <row r="991" spans="1:45" x14ac:dyDescent="0.3">
      <c r="A991" s="93">
        <f t="shared" si="137"/>
        <v>929</v>
      </c>
      <c r="B991" s="145">
        <f>'Input 2 - Inventory'!C936</f>
        <v>0</v>
      </c>
      <c r="C991" s="146">
        <f>'Input 1 - Schedule 1'!G938</f>
        <v>0</v>
      </c>
      <c r="D991" s="146" t="str">
        <f>IF(OR(LEFT(E991,5)= "Asset",LEFT(E991,5)="Other"),"N/A",'Input 1 - Schedule 1'!G938 &amp; " (Ins/Bank)")</f>
        <v>0 (Ins/Bank)</v>
      </c>
      <c r="E991" s="147">
        <f>'Input 2 - Inventory'!F936</f>
        <v>0</v>
      </c>
      <c r="F991" s="148" t="str">
        <f>'Input 2 - Inventory'!W936</f>
        <v/>
      </c>
      <c r="G991" s="148">
        <f>'Input 2 - Inventory'!R936</f>
        <v>0</v>
      </c>
      <c r="H991" s="148">
        <f>'Input 2 - Inventory'!AH936</f>
        <v>0</v>
      </c>
      <c r="I991" s="149">
        <f>'Input 2 - Inventory'!L936</f>
        <v>0</v>
      </c>
      <c r="J991" s="150">
        <f>'Input 2 - Inventory'!AB936</f>
        <v>0</v>
      </c>
      <c r="K991" s="147" t="str" cm="1">
        <f t="array" ref="K991">IFERROR(INDEX($C$9:$C$54,MATCH($E991,$A$9:$A$54,0),0),"N/A")</f>
        <v>N/A</v>
      </c>
      <c r="L991" s="151" t="str" cm="1">
        <f t="array" ref="L991">IFERROR(INDEX($D$9:$D$54,MATCH($E991,$A$9:$A$54,0),0),"N/A")</f>
        <v>N/A</v>
      </c>
      <c r="M991" s="152" t="str">
        <f t="shared" si="133"/>
        <v>N/A</v>
      </c>
      <c r="N991" s="153" t="str">
        <f t="shared" si="134"/>
        <v>N/A</v>
      </c>
      <c r="O991" s="147" t="str" cm="1">
        <f t="array" ref="O991">IFERROR(INDEX($E$9:$E$54,MATCH($E991,$A$9:$A$54,0),0),"N/A")</f>
        <v>N/A</v>
      </c>
      <c r="P991" s="151" t="str" cm="1">
        <f t="array" ref="P991">IFERROR(INDEX($F$9:$F$54,MATCH($E991,$A$9:$A$54,0),0),"N/A")</f>
        <v>N/A</v>
      </c>
      <c r="Q991" s="152" t="str">
        <f t="shared" si="135"/>
        <v>N/A</v>
      </c>
      <c r="R991" s="153" t="str">
        <f t="shared" si="136"/>
        <v>N/A</v>
      </c>
      <c r="S991" s="147" t="str" cm="1">
        <f t="array" ref="S991">IFERROR(INDEX($G$9:$G$54,MATCH($E991,$A$9:$A$54,0),0),"N/A")</f>
        <v>N/A</v>
      </c>
      <c r="T991" s="151" t="str" cm="1">
        <f t="array" ref="T991">IFERROR(INDEX($H$9:$H$54,MATCH($E991,$A$9:$A$54,0),0),"N/A")</f>
        <v>N/A</v>
      </c>
      <c r="U991" s="152" t="str">
        <f t="shared" si="129"/>
        <v>N/A</v>
      </c>
      <c r="V991" s="153" t="str">
        <f t="shared" si="130"/>
        <v>N/A</v>
      </c>
      <c r="W991" s="147" t="str" cm="1">
        <f t="array" ref="W991">IFERROR(INDEX($I$9:$I$54,MATCH($E991,$A$9:$A$54,0),0),"N/A")</f>
        <v>N/A</v>
      </c>
      <c r="X991" s="147" t="str" cm="1">
        <f t="array" ref="X991">IFERROR(INDEX($J$9:$J$54,MATCH($E991,$A$9:$A$54,0),0),"N/A")</f>
        <v>N/A</v>
      </c>
      <c r="Y991" s="152" t="str">
        <f t="shared" si="131"/>
        <v>N/A</v>
      </c>
      <c r="Z991" s="153" t="str">
        <f t="shared" si="132"/>
        <v>N/A</v>
      </c>
      <c r="AA991" s="70" t="str">
        <f>IFERROR(VLOOKUP('Input 1 - Schedule 1'!N938,'Input 1 - Schedule 1'!$I$7:$L$1009,4,FALSE),"")</f>
        <v/>
      </c>
      <c r="AB991" s="70"/>
      <c r="AS991" s="84" t="s">
        <v>20</v>
      </c>
    </row>
    <row r="992" spans="1:45" x14ac:dyDescent="0.3">
      <c r="A992" s="93">
        <f t="shared" si="137"/>
        <v>930</v>
      </c>
      <c r="B992" s="145">
        <f>'Input 2 - Inventory'!C937</f>
        <v>0</v>
      </c>
      <c r="C992" s="146">
        <f>'Input 1 - Schedule 1'!G939</f>
        <v>0</v>
      </c>
      <c r="D992" s="146" t="str">
        <f>IF(OR(LEFT(E992,5)= "Asset",LEFT(E992,5)="Other"),"N/A",'Input 1 - Schedule 1'!G939 &amp; " (Ins/Bank)")</f>
        <v>0 (Ins/Bank)</v>
      </c>
      <c r="E992" s="147">
        <f>'Input 2 - Inventory'!F937</f>
        <v>0</v>
      </c>
      <c r="F992" s="148" t="str">
        <f>'Input 2 - Inventory'!W937</f>
        <v/>
      </c>
      <c r="G992" s="148">
        <f>'Input 2 - Inventory'!R937</f>
        <v>0</v>
      </c>
      <c r="H992" s="148">
        <f>'Input 2 - Inventory'!AH937</f>
        <v>0</v>
      </c>
      <c r="I992" s="149">
        <f>'Input 2 - Inventory'!L937</f>
        <v>0</v>
      </c>
      <c r="J992" s="150">
        <f>'Input 2 - Inventory'!AB937</f>
        <v>0</v>
      </c>
      <c r="K992" s="147" t="str" cm="1">
        <f t="array" ref="K992">IFERROR(INDEX($C$9:$C$54,MATCH($E992,$A$9:$A$54,0),0),"N/A")</f>
        <v>N/A</v>
      </c>
      <c r="L992" s="151" t="str" cm="1">
        <f t="array" ref="L992">IFERROR(INDEX($D$9:$D$54,MATCH($E992,$A$9:$A$54,0),0),"N/A")</f>
        <v>N/A</v>
      </c>
      <c r="M992" s="152" t="str">
        <f t="shared" si="133"/>
        <v>N/A</v>
      </c>
      <c r="N992" s="153" t="str">
        <f t="shared" si="134"/>
        <v>N/A</v>
      </c>
      <c r="O992" s="147" t="str" cm="1">
        <f t="array" ref="O992">IFERROR(INDEX($E$9:$E$54,MATCH($E992,$A$9:$A$54,0),0),"N/A")</f>
        <v>N/A</v>
      </c>
      <c r="P992" s="151" t="str" cm="1">
        <f t="array" ref="P992">IFERROR(INDEX($F$9:$F$54,MATCH($E992,$A$9:$A$54,0),0),"N/A")</f>
        <v>N/A</v>
      </c>
      <c r="Q992" s="152" t="str">
        <f t="shared" si="135"/>
        <v>N/A</v>
      </c>
      <c r="R992" s="153" t="str">
        <f t="shared" si="136"/>
        <v>N/A</v>
      </c>
      <c r="S992" s="147" t="str" cm="1">
        <f t="array" ref="S992">IFERROR(INDEX($G$9:$G$54,MATCH($E992,$A$9:$A$54,0),0),"N/A")</f>
        <v>N/A</v>
      </c>
      <c r="T992" s="151" t="str" cm="1">
        <f t="array" ref="T992">IFERROR(INDEX($H$9:$H$54,MATCH($E992,$A$9:$A$54,0),0),"N/A")</f>
        <v>N/A</v>
      </c>
      <c r="U992" s="152" t="str">
        <f t="shared" si="129"/>
        <v>N/A</v>
      </c>
      <c r="V992" s="153" t="str">
        <f t="shared" si="130"/>
        <v>N/A</v>
      </c>
      <c r="W992" s="147" t="str" cm="1">
        <f t="array" ref="W992">IFERROR(INDEX($I$9:$I$54,MATCH($E992,$A$9:$A$54,0),0),"N/A")</f>
        <v>N/A</v>
      </c>
      <c r="X992" s="147" t="str" cm="1">
        <f t="array" ref="X992">IFERROR(INDEX($J$9:$J$54,MATCH($E992,$A$9:$A$54,0),0),"N/A")</f>
        <v>N/A</v>
      </c>
      <c r="Y992" s="152" t="str">
        <f t="shared" si="131"/>
        <v>N/A</v>
      </c>
      <c r="Z992" s="153" t="str">
        <f t="shared" si="132"/>
        <v>N/A</v>
      </c>
      <c r="AA992" s="70" t="str">
        <f>IFERROR(VLOOKUP('Input 1 - Schedule 1'!N939,'Input 1 - Schedule 1'!$I$7:$L$1009,4,FALSE),"")</f>
        <v/>
      </c>
      <c r="AB992" s="70"/>
      <c r="AS992" s="84" t="s">
        <v>20</v>
      </c>
    </row>
    <row r="993" spans="1:45" x14ac:dyDescent="0.3">
      <c r="A993" s="93">
        <f t="shared" si="137"/>
        <v>931</v>
      </c>
      <c r="B993" s="145">
        <f>'Input 2 - Inventory'!C938</f>
        <v>0</v>
      </c>
      <c r="C993" s="146">
        <f>'Input 1 - Schedule 1'!G940</f>
        <v>0</v>
      </c>
      <c r="D993" s="146" t="str">
        <f>IF(OR(LEFT(E993,5)= "Asset",LEFT(E993,5)="Other"),"N/A",'Input 1 - Schedule 1'!G940 &amp; " (Ins/Bank)")</f>
        <v>0 (Ins/Bank)</v>
      </c>
      <c r="E993" s="147">
        <f>'Input 2 - Inventory'!F938</f>
        <v>0</v>
      </c>
      <c r="F993" s="148" t="str">
        <f>'Input 2 - Inventory'!W938</f>
        <v/>
      </c>
      <c r="G993" s="148">
        <f>'Input 2 - Inventory'!R938</f>
        <v>0</v>
      </c>
      <c r="H993" s="148">
        <f>'Input 2 - Inventory'!AH938</f>
        <v>0</v>
      </c>
      <c r="I993" s="149">
        <f>'Input 2 - Inventory'!L938</f>
        <v>0</v>
      </c>
      <c r="J993" s="150">
        <f>'Input 2 - Inventory'!AB938</f>
        <v>0</v>
      </c>
      <c r="K993" s="147" t="str" cm="1">
        <f t="array" ref="K993">IFERROR(INDEX($C$9:$C$54,MATCH($E993,$A$9:$A$54,0),0),"N/A")</f>
        <v>N/A</v>
      </c>
      <c r="L993" s="151" t="str" cm="1">
        <f t="array" ref="L993">IFERROR(INDEX($D$9:$D$54,MATCH($E993,$A$9:$A$54,0),0),"N/A")</f>
        <v>N/A</v>
      </c>
      <c r="M993" s="152" t="str">
        <f t="shared" si="133"/>
        <v>N/A</v>
      </c>
      <c r="N993" s="153" t="str">
        <f t="shared" si="134"/>
        <v>N/A</v>
      </c>
      <c r="O993" s="147" t="str" cm="1">
        <f t="array" ref="O993">IFERROR(INDEX($E$9:$E$54,MATCH($E993,$A$9:$A$54,0),0),"N/A")</f>
        <v>N/A</v>
      </c>
      <c r="P993" s="151" t="str" cm="1">
        <f t="array" ref="P993">IFERROR(INDEX($F$9:$F$54,MATCH($E993,$A$9:$A$54,0),0),"N/A")</f>
        <v>N/A</v>
      </c>
      <c r="Q993" s="152" t="str">
        <f t="shared" si="135"/>
        <v>N/A</v>
      </c>
      <c r="R993" s="153" t="str">
        <f t="shared" si="136"/>
        <v>N/A</v>
      </c>
      <c r="S993" s="147" t="str" cm="1">
        <f t="array" ref="S993">IFERROR(INDEX($G$9:$G$54,MATCH($E993,$A$9:$A$54,0),0),"N/A")</f>
        <v>N/A</v>
      </c>
      <c r="T993" s="151" t="str" cm="1">
        <f t="array" ref="T993">IFERROR(INDEX($H$9:$H$54,MATCH($E993,$A$9:$A$54,0),0),"N/A")</f>
        <v>N/A</v>
      </c>
      <c r="U993" s="152" t="str">
        <f t="shared" si="129"/>
        <v>N/A</v>
      </c>
      <c r="V993" s="153" t="str">
        <f t="shared" si="130"/>
        <v>N/A</v>
      </c>
      <c r="W993" s="147" t="str" cm="1">
        <f t="array" ref="W993">IFERROR(INDEX($I$9:$I$54,MATCH($E993,$A$9:$A$54,0),0),"N/A")</f>
        <v>N/A</v>
      </c>
      <c r="X993" s="147" t="str" cm="1">
        <f t="array" ref="X993">IFERROR(INDEX($J$9:$J$54,MATCH($E993,$A$9:$A$54,0),0),"N/A")</f>
        <v>N/A</v>
      </c>
      <c r="Y993" s="152" t="str">
        <f t="shared" si="131"/>
        <v>N/A</v>
      </c>
      <c r="Z993" s="153" t="str">
        <f t="shared" si="132"/>
        <v>N/A</v>
      </c>
      <c r="AA993" s="70" t="str">
        <f>IFERROR(VLOOKUP('Input 1 - Schedule 1'!N940,'Input 1 - Schedule 1'!$I$7:$L$1009,4,FALSE),"")</f>
        <v/>
      </c>
      <c r="AB993" s="70"/>
      <c r="AS993" s="84" t="s">
        <v>20</v>
      </c>
    </row>
    <row r="994" spans="1:45" x14ac:dyDescent="0.3">
      <c r="A994" s="93">
        <f t="shared" si="137"/>
        <v>932</v>
      </c>
      <c r="B994" s="145">
        <f>'Input 2 - Inventory'!C939</f>
        <v>0</v>
      </c>
      <c r="C994" s="146">
        <f>'Input 1 - Schedule 1'!G941</f>
        <v>0</v>
      </c>
      <c r="D994" s="146" t="str">
        <f>IF(OR(LEFT(E994,5)= "Asset",LEFT(E994,5)="Other"),"N/A",'Input 1 - Schedule 1'!G941 &amp; " (Ins/Bank)")</f>
        <v>0 (Ins/Bank)</v>
      </c>
      <c r="E994" s="147">
        <f>'Input 2 - Inventory'!F939</f>
        <v>0</v>
      </c>
      <c r="F994" s="148" t="str">
        <f>'Input 2 - Inventory'!W939</f>
        <v/>
      </c>
      <c r="G994" s="148">
        <f>'Input 2 - Inventory'!R939</f>
        <v>0</v>
      </c>
      <c r="H994" s="148">
        <f>'Input 2 - Inventory'!AH939</f>
        <v>0</v>
      </c>
      <c r="I994" s="149">
        <f>'Input 2 - Inventory'!L939</f>
        <v>0</v>
      </c>
      <c r="J994" s="150">
        <f>'Input 2 - Inventory'!AB939</f>
        <v>0</v>
      </c>
      <c r="K994" s="147" t="str" cm="1">
        <f t="array" ref="K994">IFERROR(INDEX($C$9:$C$54,MATCH($E994,$A$9:$A$54,0),0),"N/A")</f>
        <v>N/A</v>
      </c>
      <c r="L994" s="151" t="str" cm="1">
        <f t="array" ref="L994">IFERROR(INDEX($D$9:$D$54,MATCH($E994,$A$9:$A$54,0),0),"N/A")</f>
        <v>N/A</v>
      </c>
      <c r="M994" s="152" t="str">
        <f t="shared" si="133"/>
        <v>N/A</v>
      </c>
      <c r="N994" s="153" t="str">
        <f t="shared" si="134"/>
        <v>N/A</v>
      </c>
      <c r="O994" s="147" t="str" cm="1">
        <f t="array" ref="O994">IFERROR(INDEX($E$9:$E$54,MATCH($E994,$A$9:$A$54,0),0),"N/A")</f>
        <v>N/A</v>
      </c>
      <c r="P994" s="151" t="str" cm="1">
        <f t="array" ref="P994">IFERROR(INDEX($F$9:$F$54,MATCH($E994,$A$9:$A$54,0),0),"N/A")</f>
        <v>N/A</v>
      </c>
      <c r="Q994" s="152" t="str">
        <f t="shared" si="135"/>
        <v>N/A</v>
      </c>
      <c r="R994" s="153" t="str">
        <f t="shared" si="136"/>
        <v>N/A</v>
      </c>
      <c r="S994" s="147" t="str" cm="1">
        <f t="array" ref="S994">IFERROR(INDEX($G$9:$G$54,MATCH($E994,$A$9:$A$54,0),0),"N/A")</f>
        <v>N/A</v>
      </c>
      <c r="T994" s="151" t="str" cm="1">
        <f t="array" ref="T994">IFERROR(INDEX($H$9:$H$54,MATCH($E994,$A$9:$A$54,0),0),"N/A")</f>
        <v>N/A</v>
      </c>
      <c r="U994" s="152" t="str">
        <f t="shared" si="129"/>
        <v>N/A</v>
      </c>
      <c r="V994" s="153" t="str">
        <f t="shared" si="130"/>
        <v>N/A</v>
      </c>
      <c r="W994" s="147" t="str" cm="1">
        <f t="array" ref="W994">IFERROR(INDEX($I$9:$I$54,MATCH($E994,$A$9:$A$54,0),0),"N/A")</f>
        <v>N/A</v>
      </c>
      <c r="X994" s="147" t="str" cm="1">
        <f t="array" ref="X994">IFERROR(INDEX($J$9:$J$54,MATCH($E994,$A$9:$A$54,0),0),"N/A")</f>
        <v>N/A</v>
      </c>
      <c r="Y994" s="152" t="str">
        <f t="shared" si="131"/>
        <v>N/A</v>
      </c>
      <c r="Z994" s="153" t="str">
        <f t="shared" si="132"/>
        <v>N/A</v>
      </c>
      <c r="AA994" s="70" t="str">
        <f>IFERROR(VLOOKUP('Input 1 - Schedule 1'!N941,'Input 1 - Schedule 1'!$I$7:$L$1009,4,FALSE),"")</f>
        <v/>
      </c>
      <c r="AB994" s="70"/>
      <c r="AS994" s="84" t="s">
        <v>20</v>
      </c>
    </row>
    <row r="995" spans="1:45" x14ac:dyDescent="0.3">
      <c r="A995" s="93">
        <f t="shared" si="137"/>
        <v>933</v>
      </c>
      <c r="B995" s="145">
        <f>'Input 2 - Inventory'!C940</f>
        <v>0</v>
      </c>
      <c r="C995" s="146">
        <f>'Input 1 - Schedule 1'!G942</f>
        <v>0</v>
      </c>
      <c r="D995" s="146" t="str">
        <f>IF(OR(LEFT(E995,5)= "Asset",LEFT(E995,5)="Other"),"N/A",'Input 1 - Schedule 1'!G942 &amp; " (Ins/Bank)")</f>
        <v>0 (Ins/Bank)</v>
      </c>
      <c r="E995" s="147">
        <f>'Input 2 - Inventory'!F940</f>
        <v>0</v>
      </c>
      <c r="F995" s="148" t="str">
        <f>'Input 2 - Inventory'!W940</f>
        <v/>
      </c>
      <c r="G995" s="148">
        <f>'Input 2 - Inventory'!R940</f>
        <v>0</v>
      </c>
      <c r="H995" s="148">
        <f>'Input 2 - Inventory'!AH940</f>
        <v>0</v>
      </c>
      <c r="I995" s="149">
        <f>'Input 2 - Inventory'!L940</f>
        <v>0</v>
      </c>
      <c r="J995" s="150">
        <f>'Input 2 - Inventory'!AB940</f>
        <v>0</v>
      </c>
      <c r="K995" s="147" t="str" cm="1">
        <f t="array" ref="K995">IFERROR(INDEX($C$9:$C$54,MATCH($E995,$A$9:$A$54,0),0),"N/A")</f>
        <v>N/A</v>
      </c>
      <c r="L995" s="151" t="str" cm="1">
        <f t="array" ref="L995">IFERROR(INDEX($D$9:$D$54,MATCH($E995,$A$9:$A$54,0),0),"N/A")</f>
        <v>N/A</v>
      </c>
      <c r="M995" s="152" t="str">
        <f t="shared" si="133"/>
        <v>N/A</v>
      </c>
      <c r="N995" s="153" t="str">
        <f t="shared" si="134"/>
        <v>N/A</v>
      </c>
      <c r="O995" s="147" t="str" cm="1">
        <f t="array" ref="O995">IFERROR(INDEX($E$9:$E$54,MATCH($E995,$A$9:$A$54,0),0),"N/A")</f>
        <v>N/A</v>
      </c>
      <c r="P995" s="151" t="str" cm="1">
        <f t="array" ref="P995">IFERROR(INDEX($F$9:$F$54,MATCH($E995,$A$9:$A$54,0),0),"N/A")</f>
        <v>N/A</v>
      </c>
      <c r="Q995" s="152" t="str">
        <f t="shared" si="135"/>
        <v>N/A</v>
      </c>
      <c r="R995" s="153" t="str">
        <f t="shared" si="136"/>
        <v>N/A</v>
      </c>
      <c r="S995" s="147" t="str" cm="1">
        <f t="array" ref="S995">IFERROR(INDEX($G$9:$G$54,MATCH($E995,$A$9:$A$54,0),0),"N/A")</f>
        <v>N/A</v>
      </c>
      <c r="T995" s="151" t="str" cm="1">
        <f t="array" ref="T995">IFERROR(INDEX($H$9:$H$54,MATCH($E995,$A$9:$A$54,0),0),"N/A")</f>
        <v>N/A</v>
      </c>
      <c r="U995" s="152" t="str">
        <f t="shared" si="129"/>
        <v>N/A</v>
      </c>
      <c r="V995" s="153" t="str">
        <f t="shared" si="130"/>
        <v>N/A</v>
      </c>
      <c r="W995" s="147" t="str" cm="1">
        <f t="array" ref="W995">IFERROR(INDEX($I$9:$I$54,MATCH($E995,$A$9:$A$54,0),0),"N/A")</f>
        <v>N/A</v>
      </c>
      <c r="X995" s="147" t="str" cm="1">
        <f t="array" ref="X995">IFERROR(INDEX($J$9:$J$54,MATCH($E995,$A$9:$A$54,0),0),"N/A")</f>
        <v>N/A</v>
      </c>
      <c r="Y995" s="152" t="str">
        <f t="shared" si="131"/>
        <v>N/A</v>
      </c>
      <c r="Z995" s="153" t="str">
        <f t="shared" si="132"/>
        <v>N/A</v>
      </c>
      <c r="AA995" s="70" t="str">
        <f>IFERROR(VLOOKUP('Input 1 - Schedule 1'!N942,'Input 1 - Schedule 1'!$I$7:$L$1009,4,FALSE),"")</f>
        <v/>
      </c>
      <c r="AB995" s="70"/>
      <c r="AS995" s="84" t="s">
        <v>20</v>
      </c>
    </row>
    <row r="996" spans="1:45" x14ac:dyDescent="0.3">
      <c r="A996" s="93">
        <f t="shared" si="137"/>
        <v>934</v>
      </c>
      <c r="B996" s="145">
        <f>'Input 2 - Inventory'!C941</f>
        <v>0</v>
      </c>
      <c r="C996" s="146">
        <f>'Input 1 - Schedule 1'!G943</f>
        <v>0</v>
      </c>
      <c r="D996" s="146" t="str">
        <f>IF(OR(LEFT(E996,5)= "Asset",LEFT(E996,5)="Other"),"N/A",'Input 1 - Schedule 1'!G943 &amp; " (Ins/Bank)")</f>
        <v>0 (Ins/Bank)</v>
      </c>
      <c r="E996" s="147">
        <f>'Input 2 - Inventory'!F941</f>
        <v>0</v>
      </c>
      <c r="F996" s="148" t="str">
        <f>'Input 2 - Inventory'!W941</f>
        <v/>
      </c>
      <c r="G996" s="148">
        <f>'Input 2 - Inventory'!R941</f>
        <v>0</v>
      </c>
      <c r="H996" s="148">
        <f>'Input 2 - Inventory'!AH941</f>
        <v>0</v>
      </c>
      <c r="I996" s="149">
        <f>'Input 2 - Inventory'!L941</f>
        <v>0</v>
      </c>
      <c r="J996" s="150">
        <f>'Input 2 - Inventory'!AB941</f>
        <v>0</v>
      </c>
      <c r="K996" s="147" t="str" cm="1">
        <f t="array" ref="K996">IFERROR(INDEX($C$9:$C$54,MATCH($E996,$A$9:$A$54,0),0),"N/A")</f>
        <v>N/A</v>
      </c>
      <c r="L996" s="151" t="str" cm="1">
        <f t="array" ref="L996">IFERROR(INDEX($D$9:$D$54,MATCH($E996,$A$9:$A$54,0),0),"N/A")</f>
        <v>N/A</v>
      </c>
      <c r="M996" s="152" t="str">
        <f t="shared" si="133"/>
        <v>N/A</v>
      </c>
      <c r="N996" s="153" t="str">
        <f t="shared" si="134"/>
        <v>N/A</v>
      </c>
      <c r="O996" s="147" t="str" cm="1">
        <f t="array" ref="O996">IFERROR(INDEX($E$9:$E$54,MATCH($E996,$A$9:$A$54,0),0),"N/A")</f>
        <v>N/A</v>
      </c>
      <c r="P996" s="151" t="str" cm="1">
        <f t="array" ref="P996">IFERROR(INDEX($F$9:$F$54,MATCH($E996,$A$9:$A$54,0),0),"N/A")</f>
        <v>N/A</v>
      </c>
      <c r="Q996" s="152" t="str">
        <f t="shared" si="135"/>
        <v>N/A</v>
      </c>
      <c r="R996" s="153" t="str">
        <f t="shared" si="136"/>
        <v>N/A</v>
      </c>
      <c r="S996" s="147" t="str" cm="1">
        <f t="array" ref="S996">IFERROR(INDEX($G$9:$G$54,MATCH($E996,$A$9:$A$54,0),0),"N/A")</f>
        <v>N/A</v>
      </c>
      <c r="T996" s="151" t="str" cm="1">
        <f t="array" ref="T996">IFERROR(INDEX($H$9:$H$54,MATCH($E996,$A$9:$A$54,0),0),"N/A")</f>
        <v>N/A</v>
      </c>
      <c r="U996" s="152" t="str">
        <f t="shared" si="129"/>
        <v>N/A</v>
      </c>
      <c r="V996" s="153" t="str">
        <f t="shared" si="130"/>
        <v>N/A</v>
      </c>
      <c r="W996" s="147" t="str" cm="1">
        <f t="array" ref="W996">IFERROR(INDEX($I$9:$I$54,MATCH($E996,$A$9:$A$54,0),0),"N/A")</f>
        <v>N/A</v>
      </c>
      <c r="X996" s="147" t="str" cm="1">
        <f t="array" ref="X996">IFERROR(INDEX($J$9:$J$54,MATCH($E996,$A$9:$A$54,0),0),"N/A")</f>
        <v>N/A</v>
      </c>
      <c r="Y996" s="152" t="str">
        <f t="shared" si="131"/>
        <v>N/A</v>
      </c>
      <c r="Z996" s="153" t="str">
        <f t="shared" si="132"/>
        <v>N/A</v>
      </c>
      <c r="AA996" s="70" t="str">
        <f>IFERROR(VLOOKUP('Input 1 - Schedule 1'!N943,'Input 1 - Schedule 1'!$I$7:$L$1009,4,FALSE),"")</f>
        <v/>
      </c>
      <c r="AB996" s="70"/>
      <c r="AS996" s="84" t="s">
        <v>20</v>
      </c>
    </row>
    <row r="997" spans="1:45" x14ac:dyDescent="0.3">
      <c r="A997" s="93">
        <f t="shared" si="137"/>
        <v>935</v>
      </c>
      <c r="B997" s="145">
        <f>'Input 2 - Inventory'!C942</f>
        <v>0</v>
      </c>
      <c r="C997" s="146">
        <f>'Input 1 - Schedule 1'!G944</f>
        <v>0</v>
      </c>
      <c r="D997" s="146" t="str">
        <f>IF(OR(LEFT(E997,5)= "Asset",LEFT(E997,5)="Other"),"N/A",'Input 1 - Schedule 1'!G944 &amp; " (Ins/Bank)")</f>
        <v>0 (Ins/Bank)</v>
      </c>
      <c r="E997" s="147">
        <f>'Input 2 - Inventory'!F942</f>
        <v>0</v>
      </c>
      <c r="F997" s="148" t="str">
        <f>'Input 2 - Inventory'!W942</f>
        <v/>
      </c>
      <c r="G997" s="148">
        <f>'Input 2 - Inventory'!R942</f>
        <v>0</v>
      </c>
      <c r="H997" s="148">
        <f>'Input 2 - Inventory'!AH942</f>
        <v>0</v>
      </c>
      <c r="I997" s="149">
        <f>'Input 2 - Inventory'!L942</f>
        <v>0</v>
      </c>
      <c r="J997" s="150">
        <f>'Input 2 - Inventory'!AB942</f>
        <v>0</v>
      </c>
      <c r="K997" s="147" t="str" cm="1">
        <f t="array" ref="K997">IFERROR(INDEX($C$9:$C$54,MATCH($E997,$A$9:$A$54,0),0),"N/A")</f>
        <v>N/A</v>
      </c>
      <c r="L997" s="151" t="str" cm="1">
        <f t="array" ref="L997">IFERROR(INDEX($D$9:$D$54,MATCH($E997,$A$9:$A$54,0),0),"N/A")</f>
        <v>N/A</v>
      </c>
      <c r="M997" s="152" t="str">
        <f t="shared" si="133"/>
        <v>N/A</v>
      </c>
      <c r="N997" s="153" t="str">
        <f t="shared" si="134"/>
        <v>N/A</v>
      </c>
      <c r="O997" s="147" t="str" cm="1">
        <f t="array" ref="O997">IFERROR(INDEX($E$9:$E$54,MATCH($E997,$A$9:$A$54,0),0),"N/A")</f>
        <v>N/A</v>
      </c>
      <c r="P997" s="151" t="str" cm="1">
        <f t="array" ref="P997">IFERROR(INDEX($F$9:$F$54,MATCH($E997,$A$9:$A$54,0),0),"N/A")</f>
        <v>N/A</v>
      </c>
      <c r="Q997" s="152" t="str">
        <f t="shared" si="135"/>
        <v>N/A</v>
      </c>
      <c r="R997" s="153" t="str">
        <f t="shared" si="136"/>
        <v>N/A</v>
      </c>
      <c r="S997" s="147" t="str" cm="1">
        <f t="array" ref="S997">IFERROR(INDEX($G$9:$G$54,MATCH($E997,$A$9:$A$54,0),0),"N/A")</f>
        <v>N/A</v>
      </c>
      <c r="T997" s="151" t="str" cm="1">
        <f t="array" ref="T997">IFERROR(INDEX($H$9:$H$54,MATCH($E997,$A$9:$A$54,0),0),"N/A")</f>
        <v>N/A</v>
      </c>
      <c r="U997" s="152" t="str">
        <f t="shared" si="129"/>
        <v>N/A</v>
      </c>
      <c r="V997" s="153" t="str">
        <f t="shared" si="130"/>
        <v>N/A</v>
      </c>
      <c r="W997" s="147" t="str" cm="1">
        <f t="array" ref="W997">IFERROR(INDEX($I$9:$I$54,MATCH($E997,$A$9:$A$54,0),0),"N/A")</f>
        <v>N/A</v>
      </c>
      <c r="X997" s="147" t="str" cm="1">
        <f t="array" ref="X997">IFERROR(INDEX($J$9:$J$54,MATCH($E997,$A$9:$A$54,0),0),"N/A")</f>
        <v>N/A</v>
      </c>
      <c r="Y997" s="152" t="str">
        <f t="shared" si="131"/>
        <v>N/A</v>
      </c>
      <c r="Z997" s="153" t="str">
        <f t="shared" si="132"/>
        <v>N/A</v>
      </c>
      <c r="AA997" s="70" t="str">
        <f>IFERROR(VLOOKUP('Input 1 - Schedule 1'!N944,'Input 1 - Schedule 1'!$I$7:$L$1009,4,FALSE),"")</f>
        <v/>
      </c>
      <c r="AB997" s="70"/>
      <c r="AS997" s="84" t="s">
        <v>20</v>
      </c>
    </row>
    <row r="998" spans="1:45" x14ac:dyDescent="0.3">
      <c r="A998" s="93">
        <f t="shared" si="137"/>
        <v>936</v>
      </c>
      <c r="B998" s="145">
        <f>'Input 2 - Inventory'!C943</f>
        <v>0</v>
      </c>
      <c r="C998" s="146">
        <f>'Input 1 - Schedule 1'!G945</f>
        <v>0</v>
      </c>
      <c r="D998" s="146" t="str">
        <f>IF(OR(LEFT(E998,5)= "Asset",LEFT(E998,5)="Other"),"N/A",'Input 1 - Schedule 1'!G945 &amp; " (Ins/Bank)")</f>
        <v>0 (Ins/Bank)</v>
      </c>
      <c r="E998" s="147">
        <f>'Input 2 - Inventory'!F943</f>
        <v>0</v>
      </c>
      <c r="F998" s="148" t="str">
        <f>'Input 2 - Inventory'!W943</f>
        <v/>
      </c>
      <c r="G998" s="148">
        <f>'Input 2 - Inventory'!R943</f>
        <v>0</v>
      </c>
      <c r="H998" s="148">
        <f>'Input 2 - Inventory'!AH943</f>
        <v>0</v>
      </c>
      <c r="I998" s="149">
        <f>'Input 2 - Inventory'!L943</f>
        <v>0</v>
      </c>
      <c r="J998" s="150">
        <f>'Input 2 - Inventory'!AB943</f>
        <v>0</v>
      </c>
      <c r="K998" s="147" t="str" cm="1">
        <f t="array" ref="K998">IFERROR(INDEX($C$9:$C$54,MATCH($E998,$A$9:$A$54,0),0),"N/A")</f>
        <v>N/A</v>
      </c>
      <c r="L998" s="151" t="str" cm="1">
        <f t="array" ref="L998">IFERROR(INDEX($D$9:$D$54,MATCH($E998,$A$9:$A$54,0),0),"N/A")</f>
        <v>N/A</v>
      </c>
      <c r="M998" s="152" t="str">
        <f t="shared" si="133"/>
        <v>N/A</v>
      </c>
      <c r="N998" s="153" t="str">
        <f t="shared" si="134"/>
        <v>N/A</v>
      </c>
      <c r="O998" s="147" t="str" cm="1">
        <f t="array" ref="O998">IFERROR(INDEX($E$9:$E$54,MATCH($E998,$A$9:$A$54,0),0),"N/A")</f>
        <v>N/A</v>
      </c>
      <c r="P998" s="151" t="str" cm="1">
        <f t="array" ref="P998">IFERROR(INDEX($F$9:$F$54,MATCH($E998,$A$9:$A$54,0),0),"N/A")</f>
        <v>N/A</v>
      </c>
      <c r="Q998" s="152" t="str">
        <f t="shared" si="135"/>
        <v>N/A</v>
      </c>
      <c r="R998" s="153" t="str">
        <f t="shared" si="136"/>
        <v>N/A</v>
      </c>
      <c r="S998" s="147" t="str" cm="1">
        <f t="array" ref="S998">IFERROR(INDEX($G$9:$G$54,MATCH($E998,$A$9:$A$54,0),0),"N/A")</f>
        <v>N/A</v>
      </c>
      <c r="T998" s="151" t="str" cm="1">
        <f t="array" ref="T998">IFERROR(INDEX($H$9:$H$54,MATCH($E998,$A$9:$A$54,0),0),"N/A")</f>
        <v>N/A</v>
      </c>
      <c r="U998" s="152" t="str">
        <f t="shared" si="129"/>
        <v>N/A</v>
      </c>
      <c r="V998" s="153" t="str">
        <f t="shared" si="130"/>
        <v>N/A</v>
      </c>
      <c r="W998" s="147" t="str" cm="1">
        <f t="array" ref="W998">IFERROR(INDEX($I$9:$I$54,MATCH($E998,$A$9:$A$54,0),0),"N/A")</f>
        <v>N/A</v>
      </c>
      <c r="X998" s="147" t="str" cm="1">
        <f t="array" ref="X998">IFERROR(INDEX($J$9:$J$54,MATCH($E998,$A$9:$A$54,0),0),"N/A")</f>
        <v>N/A</v>
      </c>
      <c r="Y998" s="152" t="str">
        <f t="shared" si="131"/>
        <v>N/A</v>
      </c>
      <c r="Z998" s="153" t="str">
        <f t="shared" si="132"/>
        <v>N/A</v>
      </c>
      <c r="AA998" s="70" t="str">
        <f>IFERROR(VLOOKUP('Input 1 - Schedule 1'!N945,'Input 1 - Schedule 1'!$I$7:$L$1009,4,FALSE),"")</f>
        <v/>
      </c>
      <c r="AB998" s="70"/>
      <c r="AS998" s="84" t="s">
        <v>20</v>
      </c>
    </row>
    <row r="999" spans="1:45" x14ac:dyDescent="0.3">
      <c r="A999" s="93">
        <f t="shared" si="137"/>
        <v>937</v>
      </c>
      <c r="B999" s="145">
        <f>'Input 2 - Inventory'!C944</f>
        <v>0</v>
      </c>
      <c r="C999" s="146">
        <f>'Input 1 - Schedule 1'!G946</f>
        <v>0</v>
      </c>
      <c r="D999" s="146" t="str">
        <f>IF(OR(LEFT(E999,5)= "Asset",LEFT(E999,5)="Other"),"N/A",'Input 1 - Schedule 1'!G946 &amp; " (Ins/Bank)")</f>
        <v>0 (Ins/Bank)</v>
      </c>
      <c r="E999" s="147">
        <f>'Input 2 - Inventory'!F944</f>
        <v>0</v>
      </c>
      <c r="F999" s="148" t="str">
        <f>'Input 2 - Inventory'!W944</f>
        <v/>
      </c>
      <c r="G999" s="148">
        <f>'Input 2 - Inventory'!R944</f>
        <v>0</v>
      </c>
      <c r="H999" s="148">
        <f>'Input 2 - Inventory'!AH944</f>
        <v>0</v>
      </c>
      <c r="I999" s="149">
        <f>'Input 2 - Inventory'!L944</f>
        <v>0</v>
      </c>
      <c r="J999" s="150">
        <f>'Input 2 - Inventory'!AB944</f>
        <v>0</v>
      </c>
      <c r="K999" s="147" t="str" cm="1">
        <f t="array" ref="K999">IFERROR(INDEX($C$9:$C$54,MATCH($E999,$A$9:$A$54,0),0),"N/A")</f>
        <v>N/A</v>
      </c>
      <c r="L999" s="151" t="str" cm="1">
        <f t="array" ref="L999">IFERROR(INDEX($D$9:$D$54,MATCH($E999,$A$9:$A$54,0),0),"N/A")</f>
        <v>N/A</v>
      </c>
      <c r="M999" s="152" t="str">
        <f t="shared" si="133"/>
        <v>N/A</v>
      </c>
      <c r="N999" s="153" t="str">
        <f t="shared" si="134"/>
        <v>N/A</v>
      </c>
      <c r="O999" s="147" t="str" cm="1">
        <f t="array" ref="O999">IFERROR(INDEX($E$9:$E$54,MATCH($E999,$A$9:$A$54,0),0),"N/A")</f>
        <v>N/A</v>
      </c>
      <c r="P999" s="151" t="str" cm="1">
        <f t="array" ref="P999">IFERROR(INDEX($F$9:$F$54,MATCH($E999,$A$9:$A$54,0),0),"N/A")</f>
        <v>N/A</v>
      </c>
      <c r="Q999" s="152" t="str">
        <f t="shared" si="135"/>
        <v>N/A</v>
      </c>
      <c r="R999" s="153" t="str">
        <f t="shared" si="136"/>
        <v>N/A</v>
      </c>
      <c r="S999" s="147" t="str" cm="1">
        <f t="array" ref="S999">IFERROR(INDEX($G$9:$G$54,MATCH($E999,$A$9:$A$54,0),0),"N/A")</f>
        <v>N/A</v>
      </c>
      <c r="T999" s="151" t="str" cm="1">
        <f t="array" ref="T999">IFERROR(INDEX($H$9:$H$54,MATCH($E999,$A$9:$A$54,0),0),"N/A")</f>
        <v>N/A</v>
      </c>
      <c r="U999" s="152" t="str">
        <f t="shared" si="129"/>
        <v>N/A</v>
      </c>
      <c r="V999" s="153" t="str">
        <f t="shared" si="130"/>
        <v>N/A</v>
      </c>
      <c r="W999" s="147" t="str" cm="1">
        <f t="array" ref="W999">IFERROR(INDEX($I$9:$I$54,MATCH($E999,$A$9:$A$54,0),0),"N/A")</f>
        <v>N/A</v>
      </c>
      <c r="X999" s="147" t="str" cm="1">
        <f t="array" ref="X999">IFERROR(INDEX($J$9:$J$54,MATCH($E999,$A$9:$A$54,0),0),"N/A")</f>
        <v>N/A</v>
      </c>
      <c r="Y999" s="152" t="str">
        <f t="shared" si="131"/>
        <v>N/A</v>
      </c>
      <c r="Z999" s="153" t="str">
        <f t="shared" si="132"/>
        <v>N/A</v>
      </c>
      <c r="AA999" s="70" t="str">
        <f>IFERROR(VLOOKUP('Input 1 - Schedule 1'!N946,'Input 1 - Schedule 1'!$I$7:$L$1009,4,FALSE),"")</f>
        <v/>
      </c>
      <c r="AB999" s="70"/>
      <c r="AS999" s="84" t="s">
        <v>20</v>
      </c>
    </row>
    <row r="1000" spans="1:45" x14ac:dyDescent="0.3">
      <c r="A1000" s="93">
        <f t="shared" si="137"/>
        <v>938</v>
      </c>
      <c r="B1000" s="145">
        <f>'Input 2 - Inventory'!C945</f>
        <v>0</v>
      </c>
      <c r="C1000" s="146">
        <f>'Input 1 - Schedule 1'!G947</f>
        <v>0</v>
      </c>
      <c r="D1000" s="146" t="str">
        <f>IF(OR(LEFT(E1000,5)= "Asset",LEFT(E1000,5)="Other"),"N/A",'Input 1 - Schedule 1'!G947 &amp; " (Ins/Bank)")</f>
        <v>0 (Ins/Bank)</v>
      </c>
      <c r="E1000" s="147">
        <f>'Input 2 - Inventory'!F945</f>
        <v>0</v>
      </c>
      <c r="F1000" s="148" t="str">
        <f>'Input 2 - Inventory'!W945</f>
        <v/>
      </c>
      <c r="G1000" s="148">
        <f>'Input 2 - Inventory'!R945</f>
        <v>0</v>
      </c>
      <c r="H1000" s="148">
        <f>'Input 2 - Inventory'!AH945</f>
        <v>0</v>
      </c>
      <c r="I1000" s="149">
        <f>'Input 2 - Inventory'!L945</f>
        <v>0</v>
      </c>
      <c r="J1000" s="150">
        <f>'Input 2 - Inventory'!AB945</f>
        <v>0</v>
      </c>
      <c r="K1000" s="147" t="str" cm="1">
        <f t="array" ref="K1000">IFERROR(INDEX($C$9:$C$54,MATCH($E1000,$A$9:$A$54,0),0),"N/A")</f>
        <v>N/A</v>
      </c>
      <c r="L1000" s="151" t="str" cm="1">
        <f t="array" ref="L1000">IFERROR(INDEX($D$9:$D$54,MATCH($E1000,$A$9:$A$54,0),0),"N/A")</f>
        <v>N/A</v>
      </c>
      <c r="M1000" s="152" t="str">
        <f t="shared" si="133"/>
        <v>N/A</v>
      </c>
      <c r="N1000" s="153" t="str">
        <f t="shared" si="134"/>
        <v>N/A</v>
      </c>
      <c r="O1000" s="147" t="str" cm="1">
        <f t="array" ref="O1000">IFERROR(INDEX($E$9:$E$54,MATCH($E1000,$A$9:$A$54,0),0),"N/A")</f>
        <v>N/A</v>
      </c>
      <c r="P1000" s="151" t="str" cm="1">
        <f t="array" ref="P1000">IFERROR(INDEX($F$9:$F$54,MATCH($E1000,$A$9:$A$54,0),0),"N/A")</f>
        <v>N/A</v>
      </c>
      <c r="Q1000" s="152" t="str">
        <f t="shared" si="135"/>
        <v>N/A</v>
      </c>
      <c r="R1000" s="153" t="str">
        <f t="shared" si="136"/>
        <v>N/A</v>
      </c>
      <c r="S1000" s="147" t="str" cm="1">
        <f t="array" ref="S1000">IFERROR(INDEX($G$9:$G$54,MATCH($E1000,$A$9:$A$54,0),0),"N/A")</f>
        <v>N/A</v>
      </c>
      <c r="T1000" s="151" t="str" cm="1">
        <f t="array" ref="T1000">IFERROR(INDEX($H$9:$H$54,MATCH($E1000,$A$9:$A$54,0),0),"N/A")</f>
        <v>N/A</v>
      </c>
      <c r="U1000" s="152" t="str">
        <f t="shared" si="129"/>
        <v>N/A</v>
      </c>
      <c r="V1000" s="153" t="str">
        <f t="shared" si="130"/>
        <v>N/A</v>
      </c>
      <c r="W1000" s="147" t="str" cm="1">
        <f t="array" ref="W1000">IFERROR(INDEX($I$9:$I$54,MATCH($E1000,$A$9:$A$54,0),0),"N/A")</f>
        <v>N/A</v>
      </c>
      <c r="X1000" s="147" t="str" cm="1">
        <f t="array" ref="X1000">IFERROR(INDEX($J$9:$J$54,MATCH($E1000,$A$9:$A$54,0),0),"N/A")</f>
        <v>N/A</v>
      </c>
      <c r="Y1000" s="152" t="str">
        <f t="shared" si="131"/>
        <v>N/A</v>
      </c>
      <c r="Z1000" s="153" t="str">
        <f t="shared" si="132"/>
        <v>N/A</v>
      </c>
      <c r="AA1000" s="70" t="str">
        <f>IFERROR(VLOOKUP('Input 1 - Schedule 1'!N947,'Input 1 - Schedule 1'!$I$7:$L$1009,4,FALSE),"")</f>
        <v/>
      </c>
      <c r="AB1000" s="70"/>
      <c r="AS1000" s="84" t="s">
        <v>20</v>
      </c>
    </row>
    <row r="1001" spans="1:45" x14ac:dyDescent="0.3">
      <c r="A1001" s="93">
        <f t="shared" si="137"/>
        <v>939</v>
      </c>
      <c r="B1001" s="145">
        <f>'Input 2 - Inventory'!C946</f>
        <v>0</v>
      </c>
      <c r="C1001" s="146">
        <f>'Input 1 - Schedule 1'!G948</f>
        <v>0</v>
      </c>
      <c r="D1001" s="146" t="str">
        <f>IF(OR(LEFT(E1001,5)= "Asset",LEFT(E1001,5)="Other"),"N/A",'Input 1 - Schedule 1'!G948 &amp; " (Ins/Bank)")</f>
        <v>0 (Ins/Bank)</v>
      </c>
      <c r="E1001" s="147">
        <f>'Input 2 - Inventory'!F946</f>
        <v>0</v>
      </c>
      <c r="F1001" s="148" t="str">
        <f>'Input 2 - Inventory'!W946</f>
        <v/>
      </c>
      <c r="G1001" s="148">
        <f>'Input 2 - Inventory'!R946</f>
        <v>0</v>
      </c>
      <c r="H1001" s="148">
        <f>'Input 2 - Inventory'!AH946</f>
        <v>0</v>
      </c>
      <c r="I1001" s="149">
        <f>'Input 2 - Inventory'!L946</f>
        <v>0</v>
      </c>
      <c r="J1001" s="150">
        <f>'Input 2 - Inventory'!AB946</f>
        <v>0</v>
      </c>
      <c r="K1001" s="147" t="str" cm="1">
        <f t="array" ref="K1001">IFERROR(INDEX($C$9:$C$54,MATCH($E1001,$A$9:$A$54,0),0),"N/A")</f>
        <v>N/A</v>
      </c>
      <c r="L1001" s="151" t="str" cm="1">
        <f t="array" ref="L1001">IFERROR(INDEX($D$9:$D$54,MATCH($E1001,$A$9:$A$54,0),0),"N/A")</f>
        <v>N/A</v>
      </c>
      <c r="M1001" s="152" t="str">
        <f t="shared" si="133"/>
        <v>N/A</v>
      </c>
      <c r="N1001" s="153" t="str">
        <f t="shared" si="134"/>
        <v>N/A</v>
      </c>
      <c r="O1001" s="147" t="str" cm="1">
        <f t="array" ref="O1001">IFERROR(INDEX($E$9:$E$54,MATCH($E1001,$A$9:$A$54,0),0),"N/A")</f>
        <v>N/A</v>
      </c>
      <c r="P1001" s="151" t="str" cm="1">
        <f t="array" ref="P1001">IFERROR(INDEX($F$9:$F$54,MATCH($E1001,$A$9:$A$54,0),0),"N/A")</f>
        <v>N/A</v>
      </c>
      <c r="Q1001" s="152" t="str">
        <f t="shared" si="135"/>
        <v>N/A</v>
      </c>
      <c r="R1001" s="153" t="str">
        <f t="shared" si="136"/>
        <v>N/A</v>
      </c>
      <c r="S1001" s="147" t="str" cm="1">
        <f t="array" ref="S1001">IFERROR(INDEX($G$9:$G$54,MATCH($E1001,$A$9:$A$54,0),0),"N/A")</f>
        <v>N/A</v>
      </c>
      <c r="T1001" s="151" t="str" cm="1">
        <f t="array" ref="T1001">IFERROR(INDEX($H$9:$H$54,MATCH($E1001,$A$9:$A$54,0),0),"N/A")</f>
        <v>N/A</v>
      </c>
      <c r="U1001" s="152" t="str">
        <f t="shared" si="129"/>
        <v>N/A</v>
      </c>
      <c r="V1001" s="153" t="str">
        <f t="shared" si="130"/>
        <v>N/A</v>
      </c>
      <c r="W1001" s="147" t="str" cm="1">
        <f t="array" ref="W1001">IFERROR(INDEX($I$9:$I$54,MATCH($E1001,$A$9:$A$54,0),0),"N/A")</f>
        <v>N/A</v>
      </c>
      <c r="X1001" s="147" t="str" cm="1">
        <f t="array" ref="X1001">IFERROR(INDEX($J$9:$J$54,MATCH($E1001,$A$9:$A$54,0),0),"N/A")</f>
        <v>N/A</v>
      </c>
      <c r="Y1001" s="152" t="str">
        <f t="shared" si="131"/>
        <v>N/A</v>
      </c>
      <c r="Z1001" s="153" t="str">
        <f t="shared" si="132"/>
        <v>N/A</v>
      </c>
      <c r="AA1001" s="70" t="str">
        <f>IFERROR(VLOOKUP('Input 1 - Schedule 1'!N948,'Input 1 - Schedule 1'!$I$7:$L$1009,4,FALSE),"")</f>
        <v/>
      </c>
      <c r="AB1001" s="70"/>
      <c r="AS1001" s="84" t="s">
        <v>20</v>
      </c>
    </row>
    <row r="1002" spans="1:45" x14ac:dyDescent="0.3">
      <c r="A1002" s="93">
        <f t="shared" si="137"/>
        <v>940</v>
      </c>
      <c r="B1002" s="145">
        <f>'Input 2 - Inventory'!C947</f>
        <v>0</v>
      </c>
      <c r="C1002" s="146">
        <f>'Input 1 - Schedule 1'!G949</f>
        <v>0</v>
      </c>
      <c r="D1002" s="146" t="str">
        <f>IF(OR(LEFT(E1002,5)= "Asset",LEFT(E1002,5)="Other"),"N/A",'Input 1 - Schedule 1'!G949 &amp; " (Ins/Bank)")</f>
        <v>0 (Ins/Bank)</v>
      </c>
      <c r="E1002" s="147">
        <f>'Input 2 - Inventory'!F947</f>
        <v>0</v>
      </c>
      <c r="F1002" s="148" t="str">
        <f>'Input 2 - Inventory'!W947</f>
        <v/>
      </c>
      <c r="G1002" s="148">
        <f>'Input 2 - Inventory'!R947</f>
        <v>0</v>
      </c>
      <c r="H1002" s="148">
        <f>'Input 2 - Inventory'!AH947</f>
        <v>0</v>
      </c>
      <c r="I1002" s="149">
        <f>'Input 2 - Inventory'!L947</f>
        <v>0</v>
      </c>
      <c r="J1002" s="150">
        <f>'Input 2 - Inventory'!AB947</f>
        <v>0</v>
      </c>
      <c r="K1002" s="147" t="str" cm="1">
        <f t="array" ref="K1002">IFERROR(INDEX($C$9:$C$54,MATCH($E1002,$A$9:$A$54,0),0),"N/A")</f>
        <v>N/A</v>
      </c>
      <c r="L1002" s="151" t="str" cm="1">
        <f t="array" ref="L1002">IFERROR(INDEX($D$9:$D$54,MATCH($E1002,$A$9:$A$54,0),0),"N/A")</f>
        <v>N/A</v>
      </c>
      <c r="M1002" s="152" t="str">
        <f t="shared" si="133"/>
        <v>N/A</v>
      </c>
      <c r="N1002" s="153" t="str">
        <f t="shared" si="134"/>
        <v>N/A</v>
      </c>
      <c r="O1002" s="147" t="str" cm="1">
        <f t="array" ref="O1002">IFERROR(INDEX($E$9:$E$54,MATCH($E1002,$A$9:$A$54,0),0),"N/A")</f>
        <v>N/A</v>
      </c>
      <c r="P1002" s="151" t="str" cm="1">
        <f t="array" ref="P1002">IFERROR(INDEX($F$9:$F$54,MATCH($E1002,$A$9:$A$54,0),0),"N/A")</f>
        <v>N/A</v>
      </c>
      <c r="Q1002" s="152" t="str">
        <f t="shared" si="135"/>
        <v>N/A</v>
      </c>
      <c r="R1002" s="153" t="str">
        <f t="shared" si="136"/>
        <v>N/A</v>
      </c>
      <c r="S1002" s="147" t="str" cm="1">
        <f t="array" ref="S1002">IFERROR(INDEX($G$9:$G$54,MATCH($E1002,$A$9:$A$54,0),0),"N/A")</f>
        <v>N/A</v>
      </c>
      <c r="T1002" s="151" t="str" cm="1">
        <f t="array" ref="T1002">IFERROR(INDEX($H$9:$H$54,MATCH($E1002,$A$9:$A$54,0),0),"N/A")</f>
        <v>N/A</v>
      </c>
      <c r="U1002" s="152" t="str">
        <f t="shared" si="129"/>
        <v>N/A</v>
      </c>
      <c r="V1002" s="153" t="str">
        <f t="shared" si="130"/>
        <v>N/A</v>
      </c>
      <c r="W1002" s="147" t="str" cm="1">
        <f t="array" ref="W1002">IFERROR(INDEX($I$9:$I$54,MATCH($E1002,$A$9:$A$54,0),0),"N/A")</f>
        <v>N/A</v>
      </c>
      <c r="X1002" s="147" t="str" cm="1">
        <f t="array" ref="X1002">IFERROR(INDEX($J$9:$J$54,MATCH($E1002,$A$9:$A$54,0),0),"N/A")</f>
        <v>N/A</v>
      </c>
      <c r="Y1002" s="152" t="str">
        <f t="shared" si="131"/>
        <v>N/A</v>
      </c>
      <c r="Z1002" s="153" t="str">
        <f t="shared" si="132"/>
        <v>N/A</v>
      </c>
      <c r="AA1002" s="70" t="str">
        <f>IFERROR(VLOOKUP('Input 1 - Schedule 1'!N949,'Input 1 - Schedule 1'!$I$7:$L$1009,4,FALSE),"")</f>
        <v/>
      </c>
      <c r="AB1002" s="70"/>
      <c r="AS1002" s="84" t="s">
        <v>20</v>
      </c>
    </row>
    <row r="1003" spans="1:45" x14ac:dyDescent="0.3">
      <c r="A1003" s="93">
        <f t="shared" si="137"/>
        <v>941</v>
      </c>
      <c r="B1003" s="145">
        <f>'Input 2 - Inventory'!C948</f>
        <v>0</v>
      </c>
      <c r="C1003" s="146">
        <f>'Input 1 - Schedule 1'!G950</f>
        <v>0</v>
      </c>
      <c r="D1003" s="146" t="str">
        <f>IF(OR(LEFT(E1003,5)= "Asset",LEFT(E1003,5)="Other"),"N/A",'Input 1 - Schedule 1'!G950 &amp; " (Ins/Bank)")</f>
        <v>0 (Ins/Bank)</v>
      </c>
      <c r="E1003" s="147">
        <f>'Input 2 - Inventory'!F948</f>
        <v>0</v>
      </c>
      <c r="F1003" s="148" t="str">
        <f>'Input 2 - Inventory'!W948</f>
        <v/>
      </c>
      <c r="G1003" s="148">
        <f>'Input 2 - Inventory'!R948</f>
        <v>0</v>
      </c>
      <c r="H1003" s="148">
        <f>'Input 2 - Inventory'!AH948</f>
        <v>0</v>
      </c>
      <c r="I1003" s="149">
        <f>'Input 2 - Inventory'!L948</f>
        <v>0</v>
      </c>
      <c r="J1003" s="150">
        <f>'Input 2 - Inventory'!AB948</f>
        <v>0</v>
      </c>
      <c r="K1003" s="147" t="str" cm="1">
        <f t="array" ref="K1003">IFERROR(INDEX($C$9:$C$54,MATCH($E1003,$A$9:$A$54,0),0),"N/A")</f>
        <v>N/A</v>
      </c>
      <c r="L1003" s="151" t="str" cm="1">
        <f t="array" ref="L1003">IFERROR(INDEX($D$9:$D$54,MATCH($E1003,$A$9:$A$54,0),0),"N/A")</f>
        <v>N/A</v>
      </c>
      <c r="M1003" s="152" t="str">
        <f t="shared" si="133"/>
        <v>N/A</v>
      </c>
      <c r="N1003" s="153" t="str">
        <f t="shared" si="134"/>
        <v>N/A</v>
      </c>
      <c r="O1003" s="147" t="str" cm="1">
        <f t="array" ref="O1003">IFERROR(INDEX($E$9:$E$54,MATCH($E1003,$A$9:$A$54,0),0),"N/A")</f>
        <v>N/A</v>
      </c>
      <c r="P1003" s="151" t="str" cm="1">
        <f t="array" ref="P1003">IFERROR(INDEX($F$9:$F$54,MATCH($E1003,$A$9:$A$54,0),0),"N/A")</f>
        <v>N/A</v>
      </c>
      <c r="Q1003" s="152" t="str">
        <f t="shared" si="135"/>
        <v>N/A</v>
      </c>
      <c r="R1003" s="153" t="str">
        <f t="shared" si="136"/>
        <v>N/A</v>
      </c>
      <c r="S1003" s="147" t="str" cm="1">
        <f t="array" ref="S1003">IFERROR(INDEX($G$9:$G$54,MATCH($E1003,$A$9:$A$54,0),0),"N/A")</f>
        <v>N/A</v>
      </c>
      <c r="T1003" s="151" t="str" cm="1">
        <f t="array" ref="T1003">IFERROR(INDEX($H$9:$H$54,MATCH($E1003,$A$9:$A$54,0),0),"N/A")</f>
        <v>N/A</v>
      </c>
      <c r="U1003" s="152" t="str">
        <f t="shared" si="129"/>
        <v>N/A</v>
      </c>
      <c r="V1003" s="153" t="str">
        <f t="shared" si="130"/>
        <v>N/A</v>
      </c>
      <c r="W1003" s="147" t="str" cm="1">
        <f t="array" ref="W1003">IFERROR(INDEX($I$9:$I$54,MATCH($E1003,$A$9:$A$54,0),0),"N/A")</f>
        <v>N/A</v>
      </c>
      <c r="X1003" s="147" t="str" cm="1">
        <f t="array" ref="X1003">IFERROR(INDEX($J$9:$J$54,MATCH($E1003,$A$9:$A$54,0),0),"N/A")</f>
        <v>N/A</v>
      </c>
      <c r="Y1003" s="152" t="str">
        <f t="shared" si="131"/>
        <v>N/A</v>
      </c>
      <c r="Z1003" s="153" t="str">
        <f t="shared" si="132"/>
        <v>N/A</v>
      </c>
      <c r="AA1003" s="70" t="str">
        <f>IFERROR(VLOOKUP('Input 1 - Schedule 1'!N950,'Input 1 - Schedule 1'!$I$7:$L$1009,4,FALSE),"")</f>
        <v/>
      </c>
      <c r="AB1003" s="70"/>
      <c r="AS1003" s="84" t="s">
        <v>20</v>
      </c>
    </row>
    <row r="1004" spans="1:45" x14ac:dyDescent="0.3">
      <c r="A1004" s="93">
        <f t="shared" si="137"/>
        <v>942</v>
      </c>
      <c r="B1004" s="145">
        <f>'Input 2 - Inventory'!C949</f>
        <v>0</v>
      </c>
      <c r="C1004" s="146">
        <f>'Input 1 - Schedule 1'!G951</f>
        <v>0</v>
      </c>
      <c r="D1004" s="146" t="str">
        <f>IF(OR(LEFT(E1004,5)= "Asset",LEFT(E1004,5)="Other"),"N/A",'Input 1 - Schedule 1'!G951 &amp; " (Ins/Bank)")</f>
        <v>0 (Ins/Bank)</v>
      </c>
      <c r="E1004" s="147">
        <f>'Input 2 - Inventory'!F949</f>
        <v>0</v>
      </c>
      <c r="F1004" s="148" t="str">
        <f>'Input 2 - Inventory'!W949</f>
        <v/>
      </c>
      <c r="G1004" s="148">
        <f>'Input 2 - Inventory'!R949</f>
        <v>0</v>
      </c>
      <c r="H1004" s="148">
        <f>'Input 2 - Inventory'!AH949</f>
        <v>0</v>
      </c>
      <c r="I1004" s="149">
        <f>'Input 2 - Inventory'!L949</f>
        <v>0</v>
      </c>
      <c r="J1004" s="150">
        <f>'Input 2 - Inventory'!AB949</f>
        <v>0</v>
      </c>
      <c r="K1004" s="147" t="str" cm="1">
        <f t="array" ref="K1004">IFERROR(INDEX($C$9:$C$54,MATCH($E1004,$A$9:$A$54,0),0),"N/A")</f>
        <v>N/A</v>
      </c>
      <c r="L1004" s="151" t="str" cm="1">
        <f t="array" ref="L1004">IFERROR(INDEX($D$9:$D$54,MATCH($E1004,$A$9:$A$54,0),0),"N/A")</f>
        <v>N/A</v>
      </c>
      <c r="M1004" s="152" t="str">
        <f t="shared" si="133"/>
        <v>N/A</v>
      </c>
      <c r="N1004" s="153" t="str">
        <f t="shared" si="134"/>
        <v>N/A</v>
      </c>
      <c r="O1004" s="147" t="str" cm="1">
        <f t="array" ref="O1004">IFERROR(INDEX($E$9:$E$54,MATCH($E1004,$A$9:$A$54,0),0),"N/A")</f>
        <v>N/A</v>
      </c>
      <c r="P1004" s="151" t="str" cm="1">
        <f t="array" ref="P1004">IFERROR(INDEX($F$9:$F$54,MATCH($E1004,$A$9:$A$54,0),0),"N/A")</f>
        <v>N/A</v>
      </c>
      <c r="Q1004" s="152" t="str">
        <f t="shared" si="135"/>
        <v>N/A</v>
      </c>
      <c r="R1004" s="153" t="str">
        <f t="shared" si="136"/>
        <v>N/A</v>
      </c>
      <c r="S1004" s="147" t="str" cm="1">
        <f t="array" ref="S1004">IFERROR(INDEX($G$9:$G$54,MATCH($E1004,$A$9:$A$54,0),0),"N/A")</f>
        <v>N/A</v>
      </c>
      <c r="T1004" s="151" t="str" cm="1">
        <f t="array" ref="T1004">IFERROR(INDEX($H$9:$H$54,MATCH($E1004,$A$9:$A$54,0),0),"N/A")</f>
        <v>N/A</v>
      </c>
      <c r="U1004" s="152" t="str">
        <f t="shared" si="129"/>
        <v>N/A</v>
      </c>
      <c r="V1004" s="153" t="str">
        <f t="shared" si="130"/>
        <v>N/A</v>
      </c>
      <c r="W1004" s="147" t="str" cm="1">
        <f t="array" ref="W1004">IFERROR(INDEX($I$9:$I$54,MATCH($E1004,$A$9:$A$54,0),0),"N/A")</f>
        <v>N/A</v>
      </c>
      <c r="X1004" s="147" t="str" cm="1">
        <f t="array" ref="X1004">IFERROR(INDEX($J$9:$J$54,MATCH($E1004,$A$9:$A$54,0),0),"N/A")</f>
        <v>N/A</v>
      </c>
      <c r="Y1004" s="152" t="str">
        <f t="shared" si="131"/>
        <v>N/A</v>
      </c>
      <c r="Z1004" s="153" t="str">
        <f t="shared" si="132"/>
        <v>N/A</v>
      </c>
      <c r="AA1004" s="70" t="str">
        <f>IFERROR(VLOOKUP('Input 1 - Schedule 1'!N951,'Input 1 - Schedule 1'!$I$7:$L$1009,4,FALSE),"")</f>
        <v/>
      </c>
      <c r="AB1004" s="70"/>
      <c r="AS1004" s="84" t="s">
        <v>20</v>
      </c>
    </row>
    <row r="1005" spans="1:45" x14ac:dyDescent="0.3">
      <c r="A1005" s="93">
        <f t="shared" si="137"/>
        <v>943</v>
      </c>
      <c r="B1005" s="145">
        <f>'Input 2 - Inventory'!C950</f>
        <v>0</v>
      </c>
      <c r="C1005" s="146">
        <f>'Input 1 - Schedule 1'!G952</f>
        <v>0</v>
      </c>
      <c r="D1005" s="146" t="str">
        <f>IF(OR(LEFT(E1005,5)= "Asset",LEFT(E1005,5)="Other"),"N/A",'Input 1 - Schedule 1'!G952 &amp; " (Ins/Bank)")</f>
        <v>0 (Ins/Bank)</v>
      </c>
      <c r="E1005" s="147">
        <f>'Input 2 - Inventory'!F950</f>
        <v>0</v>
      </c>
      <c r="F1005" s="148" t="str">
        <f>'Input 2 - Inventory'!W950</f>
        <v/>
      </c>
      <c r="G1005" s="148">
        <f>'Input 2 - Inventory'!R950</f>
        <v>0</v>
      </c>
      <c r="H1005" s="148">
        <f>'Input 2 - Inventory'!AH950</f>
        <v>0</v>
      </c>
      <c r="I1005" s="149">
        <f>'Input 2 - Inventory'!L950</f>
        <v>0</v>
      </c>
      <c r="J1005" s="150">
        <f>'Input 2 - Inventory'!AB950</f>
        <v>0</v>
      </c>
      <c r="K1005" s="147" t="str" cm="1">
        <f t="array" ref="K1005">IFERROR(INDEX($C$9:$C$54,MATCH($E1005,$A$9:$A$54,0),0),"N/A")</f>
        <v>N/A</v>
      </c>
      <c r="L1005" s="151" t="str" cm="1">
        <f t="array" ref="L1005">IFERROR(INDEX($D$9:$D$54,MATCH($E1005,$A$9:$A$54,0),0),"N/A")</f>
        <v>N/A</v>
      </c>
      <c r="M1005" s="152" t="str">
        <f t="shared" si="133"/>
        <v>N/A</v>
      </c>
      <c r="N1005" s="153" t="str">
        <f t="shared" si="134"/>
        <v>N/A</v>
      </c>
      <c r="O1005" s="147" t="str" cm="1">
        <f t="array" ref="O1005">IFERROR(INDEX($E$9:$E$54,MATCH($E1005,$A$9:$A$54,0),0),"N/A")</f>
        <v>N/A</v>
      </c>
      <c r="P1005" s="151" t="str" cm="1">
        <f t="array" ref="P1005">IFERROR(INDEX($F$9:$F$54,MATCH($E1005,$A$9:$A$54,0),0),"N/A")</f>
        <v>N/A</v>
      </c>
      <c r="Q1005" s="152" t="str">
        <f t="shared" si="135"/>
        <v>N/A</v>
      </c>
      <c r="R1005" s="153" t="str">
        <f t="shared" si="136"/>
        <v>N/A</v>
      </c>
      <c r="S1005" s="147" t="str" cm="1">
        <f t="array" ref="S1005">IFERROR(INDEX($G$9:$G$54,MATCH($E1005,$A$9:$A$54,0),0),"N/A")</f>
        <v>N/A</v>
      </c>
      <c r="T1005" s="151" t="str" cm="1">
        <f t="array" ref="T1005">IFERROR(INDEX($H$9:$H$54,MATCH($E1005,$A$9:$A$54,0),0),"N/A")</f>
        <v>N/A</v>
      </c>
      <c r="U1005" s="152" t="str">
        <f t="shared" si="129"/>
        <v>N/A</v>
      </c>
      <c r="V1005" s="153" t="str">
        <f t="shared" si="130"/>
        <v>N/A</v>
      </c>
      <c r="W1005" s="147" t="str" cm="1">
        <f t="array" ref="W1005">IFERROR(INDEX($I$9:$I$54,MATCH($E1005,$A$9:$A$54,0),0),"N/A")</f>
        <v>N/A</v>
      </c>
      <c r="X1005" s="147" t="str" cm="1">
        <f t="array" ref="X1005">IFERROR(INDEX($J$9:$J$54,MATCH($E1005,$A$9:$A$54,0),0),"N/A")</f>
        <v>N/A</v>
      </c>
      <c r="Y1005" s="152" t="str">
        <f t="shared" si="131"/>
        <v>N/A</v>
      </c>
      <c r="Z1005" s="153" t="str">
        <f t="shared" si="132"/>
        <v>N/A</v>
      </c>
      <c r="AA1005" s="70" t="str">
        <f>IFERROR(VLOOKUP('Input 1 - Schedule 1'!N952,'Input 1 - Schedule 1'!$I$7:$L$1009,4,FALSE),"")</f>
        <v/>
      </c>
      <c r="AB1005" s="70"/>
      <c r="AS1005" s="84" t="s">
        <v>20</v>
      </c>
    </row>
    <row r="1006" spans="1:45" x14ac:dyDescent="0.3">
      <c r="A1006" s="93">
        <f t="shared" si="137"/>
        <v>944</v>
      </c>
      <c r="B1006" s="145">
        <f>'Input 2 - Inventory'!C951</f>
        <v>0</v>
      </c>
      <c r="C1006" s="146">
        <f>'Input 1 - Schedule 1'!G953</f>
        <v>0</v>
      </c>
      <c r="D1006" s="146" t="str">
        <f>IF(OR(LEFT(E1006,5)= "Asset",LEFT(E1006,5)="Other"),"N/A",'Input 1 - Schedule 1'!G953 &amp; " (Ins/Bank)")</f>
        <v>0 (Ins/Bank)</v>
      </c>
      <c r="E1006" s="147">
        <f>'Input 2 - Inventory'!F951</f>
        <v>0</v>
      </c>
      <c r="F1006" s="148" t="str">
        <f>'Input 2 - Inventory'!W951</f>
        <v/>
      </c>
      <c r="G1006" s="148">
        <f>'Input 2 - Inventory'!R951</f>
        <v>0</v>
      </c>
      <c r="H1006" s="148">
        <f>'Input 2 - Inventory'!AH951</f>
        <v>0</v>
      </c>
      <c r="I1006" s="149">
        <f>'Input 2 - Inventory'!L951</f>
        <v>0</v>
      </c>
      <c r="J1006" s="150">
        <f>'Input 2 - Inventory'!AB951</f>
        <v>0</v>
      </c>
      <c r="K1006" s="147" t="str" cm="1">
        <f t="array" ref="K1006">IFERROR(INDEX($C$9:$C$54,MATCH($E1006,$A$9:$A$54,0),0),"N/A")</f>
        <v>N/A</v>
      </c>
      <c r="L1006" s="151" t="str" cm="1">
        <f t="array" ref="L1006">IFERROR(INDEX($D$9:$D$54,MATCH($E1006,$A$9:$A$54,0),0),"N/A")</f>
        <v>N/A</v>
      </c>
      <c r="M1006" s="152" t="str">
        <f t="shared" si="133"/>
        <v>N/A</v>
      </c>
      <c r="N1006" s="153" t="str">
        <f t="shared" si="134"/>
        <v>N/A</v>
      </c>
      <c r="O1006" s="147" t="str" cm="1">
        <f t="array" ref="O1006">IFERROR(INDEX($E$9:$E$54,MATCH($E1006,$A$9:$A$54,0),0),"N/A")</f>
        <v>N/A</v>
      </c>
      <c r="P1006" s="151" t="str" cm="1">
        <f t="array" ref="P1006">IFERROR(INDEX($F$9:$F$54,MATCH($E1006,$A$9:$A$54,0),0),"N/A")</f>
        <v>N/A</v>
      </c>
      <c r="Q1006" s="152" t="str">
        <f t="shared" si="135"/>
        <v>N/A</v>
      </c>
      <c r="R1006" s="153" t="str">
        <f t="shared" si="136"/>
        <v>N/A</v>
      </c>
      <c r="S1006" s="147" t="str" cm="1">
        <f t="array" ref="S1006">IFERROR(INDEX($G$9:$G$54,MATCH($E1006,$A$9:$A$54,0),0),"N/A")</f>
        <v>N/A</v>
      </c>
      <c r="T1006" s="151" t="str" cm="1">
        <f t="array" ref="T1006">IFERROR(INDEX($H$9:$H$54,MATCH($E1006,$A$9:$A$54,0),0),"N/A")</f>
        <v>N/A</v>
      </c>
      <c r="U1006" s="152" t="str">
        <f t="shared" si="129"/>
        <v>N/A</v>
      </c>
      <c r="V1006" s="153" t="str">
        <f t="shared" si="130"/>
        <v>N/A</v>
      </c>
      <c r="W1006" s="147" t="str" cm="1">
        <f t="array" ref="W1006">IFERROR(INDEX($I$9:$I$54,MATCH($E1006,$A$9:$A$54,0),0),"N/A")</f>
        <v>N/A</v>
      </c>
      <c r="X1006" s="147" t="str" cm="1">
        <f t="array" ref="X1006">IFERROR(INDEX($J$9:$J$54,MATCH($E1006,$A$9:$A$54,0),0),"N/A")</f>
        <v>N/A</v>
      </c>
      <c r="Y1006" s="152" t="str">
        <f t="shared" si="131"/>
        <v>N/A</v>
      </c>
      <c r="Z1006" s="153" t="str">
        <f t="shared" si="132"/>
        <v>N/A</v>
      </c>
      <c r="AA1006" s="70" t="str">
        <f>IFERROR(VLOOKUP('Input 1 - Schedule 1'!N953,'Input 1 - Schedule 1'!$I$7:$L$1009,4,FALSE),"")</f>
        <v/>
      </c>
      <c r="AB1006" s="70"/>
      <c r="AS1006" s="84" t="s">
        <v>20</v>
      </c>
    </row>
    <row r="1007" spans="1:45" x14ac:dyDescent="0.3">
      <c r="A1007" s="93">
        <f t="shared" si="137"/>
        <v>945</v>
      </c>
      <c r="B1007" s="145">
        <f>'Input 2 - Inventory'!C952</f>
        <v>0</v>
      </c>
      <c r="C1007" s="146">
        <f>'Input 1 - Schedule 1'!G954</f>
        <v>0</v>
      </c>
      <c r="D1007" s="146" t="str">
        <f>IF(OR(LEFT(E1007,5)= "Asset",LEFT(E1007,5)="Other"),"N/A",'Input 1 - Schedule 1'!G954 &amp; " (Ins/Bank)")</f>
        <v>0 (Ins/Bank)</v>
      </c>
      <c r="E1007" s="147">
        <f>'Input 2 - Inventory'!F952</f>
        <v>0</v>
      </c>
      <c r="F1007" s="148" t="str">
        <f>'Input 2 - Inventory'!W952</f>
        <v/>
      </c>
      <c r="G1007" s="148">
        <f>'Input 2 - Inventory'!R952</f>
        <v>0</v>
      </c>
      <c r="H1007" s="148">
        <f>'Input 2 - Inventory'!AH952</f>
        <v>0</v>
      </c>
      <c r="I1007" s="149">
        <f>'Input 2 - Inventory'!L952</f>
        <v>0</v>
      </c>
      <c r="J1007" s="150">
        <f>'Input 2 - Inventory'!AB952</f>
        <v>0</v>
      </c>
      <c r="K1007" s="147" t="str" cm="1">
        <f t="array" ref="K1007">IFERROR(INDEX($C$9:$C$54,MATCH($E1007,$A$9:$A$54,0),0),"N/A")</f>
        <v>N/A</v>
      </c>
      <c r="L1007" s="151" t="str" cm="1">
        <f t="array" ref="L1007">IFERROR(INDEX($D$9:$D$54,MATCH($E1007,$A$9:$A$54,0),0),"N/A")</f>
        <v>N/A</v>
      </c>
      <c r="M1007" s="152" t="str">
        <f t="shared" si="133"/>
        <v>N/A</v>
      </c>
      <c r="N1007" s="153" t="str">
        <f t="shared" si="134"/>
        <v>N/A</v>
      </c>
      <c r="O1007" s="147" t="str" cm="1">
        <f t="array" ref="O1007">IFERROR(INDEX($E$9:$E$54,MATCH($E1007,$A$9:$A$54,0),0),"N/A")</f>
        <v>N/A</v>
      </c>
      <c r="P1007" s="151" t="str" cm="1">
        <f t="array" ref="P1007">IFERROR(INDEX($F$9:$F$54,MATCH($E1007,$A$9:$A$54,0),0),"N/A")</f>
        <v>N/A</v>
      </c>
      <c r="Q1007" s="152" t="str">
        <f t="shared" si="135"/>
        <v>N/A</v>
      </c>
      <c r="R1007" s="153" t="str">
        <f t="shared" si="136"/>
        <v>N/A</v>
      </c>
      <c r="S1007" s="147" t="str" cm="1">
        <f t="array" ref="S1007">IFERROR(INDEX($G$9:$G$54,MATCH($E1007,$A$9:$A$54,0),0),"N/A")</f>
        <v>N/A</v>
      </c>
      <c r="T1007" s="151" t="str" cm="1">
        <f t="array" ref="T1007">IFERROR(INDEX($H$9:$H$54,MATCH($E1007,$A$9:$A$54,0),0),"N/A")</f>
        <v>N/A</v>
      </c>
      <c r="U1007" s="152" t="str">
        <f t="shared" si="129"/>
        <v>N/A</v>
      </c>
      <c r="V1007" s="153" t="str">
        <f t="shared" si="130"/>
        <v>N/A</v>
      </c>
      <c r="W1007" s="147" t="str" cm="1">
        <f t="array" ref="W1007">IFERROR(INDEX($I$9:$I$54,MATCH($E1007,$A$9:$A$54,0),0),"N/A")</f>
        <v>N/A</v>
      </c>
      <c r="X1007" s="147" t="str" cm="1">
        <f t="array" ref="X1007">IFERROR(INDEX($J$9:$J$54,MATCH($E1007,$A$9:$A$54,0),0),"N/A")</f>
        <v>N/A</v>
      </c>
      <c r="Y1007" s="152" t="str">
        <f t="shared" si="131"/>
        <v>N/A</v>
      </c>
      <c r="Z1007" s="153" t="str">
        <f t="shared" si="132"/>
        <v>N/A</v>
      </c>
      <c r="AA1007" s="70" t="str">
        <f>IFERROR(VLOOKUP('Input 1 - Schedule 1'!N954,'Input 1 - Schedule 1'!$I$7:$L$1009,4,FALSE),"")</f>
        <v/>
      </c>
      <c r="AB1007" s="70"/>
      <c r="AS1007" s="84" t="s">
        <v>20</v>
      </c>
    </row>
    <row r="1008" spans="1:45" x14ac:dyDescent="0.3">
      <c r="A1008" s="93">
        <f t="shared" si="137"/>
        <v>946</v>
      </c>
      <c r="B1008" s="145">
        <f>'Input 2 - Inventory'!C953</f>
        <v>0</v>
      </c>
      <c r="C1008" s="146">
        <f>'Input 1 - Schedule 1'!G955</f>
        <v>0</v>
      </c>
      <c r="D1008" s="146" t="str">
        <f>IF(OR(LEFT(E1008,5)= "Asset",LEFT(E1008,5)="Other"),"N/A",'Input 1 - Schedule 1'!G955 &amp; " (Ins/Bank)")</f>
        <v>0 (Ins/Bank)</v>
      </c>
      <c r="E1008" s="147">
        <f>'Input 2 - Inventory'!F953</f>
        <v>0</v>
      </c>
      <c r="F1008" s="148" t="str">
        <f>'Input 2 - Inventory'!W953</f>
        <v/>
      </c>
      <c r="G1008" s="148">
        <f>'Input 2 - Inventory'!R953</f>
        <v>0</v>
      </c>
      <c r="H1008" s="148">
        <f>'Input 2 - Inventory'!AH953</f>
        <v>0</v>
      </c>
      <c r="I1008" s="149">
        <f>'Input 2 - Inventory'!L953</f>
        <v>0</v>
      </c>
      <c r="J1008" s="150">
        <f>'Input 2 - Inventory'!AB953</f>
        <v>0</v>
      </c>
      <c r="K1008" s="147" t="str" cm="1">
        <f t="array" ref="K1008">IFERROR(INDEX($C$9:$C$54,MATCH($E1008,$A$9:$A$54,0),0),"N/A")</f>
        <v>N/A</v>
      </c>
      <c r="L1008" s="151" t="str" cm="1">
        <f t="array" ref="L1008">IFERROR(INDEX($D$9:$D$54,MATCH($E1008,$A$9:$A$54,0),0),"N/A")</f>
        <v>N/A</v>
      </c>
      <c r="M1008" s="152" t="str">
        <f t="shared" si="133"/>
        <v>N/A</v>
      </c>
      <c r="N1008" s="153" t="str">
        <f t="shared" si="134"/>
        <v>N/A</v>
      </c>
      <c r="O1008" s="147" t="str" cm="1">
        <f t="array" ref="O1008">IFERROR(INDEX($E$9:$E$54,MATCH($E1008,$A$9:$A$54,0),0),"N/A")</f>
        <v>N/A</v>
      </c>
      <c r="P1008" s="151" t="str" cm="1">
        <f t="array" ref="P1008">IFERROR(INDEX($F$9:$F$54,MATCH($E1008,$A$9:$A$54,0),0),"N/A")</f>
        <v>N/A</v>
      </c>
      <c r="Q1008" s="152" t="str">
        <f t="shared" si="135"/>
        <v>N/A</v>
      </c>
      <c r="R1008" s="153" t="str">
        <f t="shared" si="136"/>
        <v>N/A</v>
      </c>
      <c r="S1008" s="147" t="str" cm="1">
        <f t="array" ref="S1008">IFERROR(INDEX($G$9:$G$54,MATCH($E1008,$A$9:$A$54,0),0),"N/A")</f>
        <v>N/A</v>
      </c>
      <c r="T1008" s="151" t="str" cm="1">
        <f t="array" ref="T1008">IFERROR(INDEX($H$9:$H$54,MATCH($E1008,$A$9:$A$54,0),0),"N/A")</f>
        <v>N/A</v>
      </c>
      <c r="U1008" s="152" t="str">
        <f t="shared" si="129"/>
        <v>N/A</v>
      </c>
      <c r="V1008" s="153" t="str">
        <f t="shared" si="130"/>
        <v>N/A</v>
      </c>
      <c r="W1008" s="147" t="str" cm="1">
        <f t="array" ref="W1008">IFERROR(INDEX($I$9:$I$54,MATCH($E1008,$A$9:$A$54,0),0),"N/A")</f>
        <v>N/A</v>
      </c>
      <c r="X1008" s="147" t="str" cm="1">
        <f t="array" ref="X1008">IFERROR(INDEX($J$9:$J$54,MATCH($E1008,$A$9:$A$54,0),0),"N/A")</f>
        <v>N/A</v>
      </c>
      <c r="Y1008" s="152" t="str">
        <f t="shared" si="131"/>
        <v>N/A</v>
      </c>
      <c r="Z1008" s="153" t="str">
        <f t="shared" si="132"/>
        <v>N/A</v>
      </c>
      <c r="AA1008" s="70" t="str">
        <f>IFERROR(VLOOKUP('Input 1 - Schedule 1'!N955,'Input 1 - Schedule 1'!$I$7:$L$1009,4,FALSE),"")</f>
        <v/>
      </c>
      <c r="AB1008" s="70"/>
      <c r="AS1008" s="84" t="s">
        <v>20</v>
      </c>
    </row>
    <row r="1009" spans="1:45" x14ac:dyDescent="0.3">
      <c r="A1009" s="93">
        <f t="shared" si="137"/>
        <v>947</v>
      </c>
      <c r="B1009" s="145">
        <f>'Input 2 - Inventory'!C954</f>
        <v>0</v>
      </c>
      <c r="C1009" s="146">
        <f>'Input 1 - Schedule 1'!G956</f>
        <v>0</v>
      </c>
      <c r="D1009" s="146" t="str">
        <f>IF(OR(LEFT(E1009,5)= "Asset",LEFT(E1009,5)="Other"),"N/A",'Input 1 - Schedule 1'!G956 &amp; " (Ins/Bank)")</f>
        <v>0 (Ins/Bank)</v>
      </c>
      <c r="E1009" s="147">
        <f>'Input 2 - Inventory'!F954</f>
        <v>0</v>
      </c>
      <c r="F1009" s="148" t="str">
        <f>'Input 2 - Inventory'!W954</f>
        <v/>
      </c>
      <c r="G1009" s="148">
        <f>'Input 2 - Inventory'!R954</f>
        <v>0</v>
      </c>
      <c r="H1009" s="148">
        <f>'Input 2 - Inventory'!AH954</f>
        <v>0</v>
      </c>
      <c r="I1009" s="149">
        <f>'Input 2 - Inventory'!L954</f>
        <v>0</v>
      </c>
      <c r="J1009" s="150">
        <f>'Input 2 - Inventory'!AB954</f>
        <v>0</v>
      </c>
      <c r="K1009" s="147" t="str" cm="1">
        <f t="array" ref="K1009">IFERROR(INDEX($C$9:$C$54,MATCH($E1009,$A$9:$A$54,0),0),"N/A")</f>
        <v>N/A</v>
      </c>
      <c r="L1009" s="151" t="str" cm="1">
        <f t="array" ref="L1009">IFERROR(INDEX($D$9:$D$54,MATCH($E1009,$A$9:$A$54,0),0),"N/A")</f>
        <v>N/A</v>
      </c>
      <c r="M1009" s="152" t="str">
        <f t="shared" si="133"/>
        <v>N/A</v>
      </c>
      <c r="N1009" s="153" t="str">
        <f t="shared" si="134"/>
        <v>N/A</v>
      </c>
      <c r="O1009" s="147" t="str" cm="1">
        <f t="array" ref="O1009">IFERROR(INDEX($E$9:$E$54,MATCH($E1009,$A$9:$A$54,0),0),"N/A")</f>
        <v>N/A</v>
      </c>
      <c r="P1009" s="151" t="str" cm="1">
        <f t="array" ref="P1009">IFERROR(INDEX($F$9:$F$54,MATCH($E1009,$A$9:$A$54,0),0),"N/A")</f>
        <v>N/A</v>
      </c>
      <c r="Q1009" s="152" t="str">
        <f t="shared" si="135"/>
        <v>N/A</v>
      </c>
      <c r="R1009" s="153" t="str">
        <f t="shared" si="136"/>
        <v>N/A</v>
      </c>
      <c r="S1009" s="147" t="str" cm="1">
        <f t="array" ref="S1009">IFERROR(INDEX($G$9:$G$54,MATCH($E1009,$A$9:$A$54,0),0),"N/A")</f>
        <v>N/A</v>
      </c>
      <c r="T1009" s="151" t="str" cm="1">
        <f t="array" ref="T1009">IFERROR(INDEX($H$9:$H$54,MATCH($E1009,$A$9:$A$54,0),0),"N/A")</f>
        <v>N/A</v>
      </c>
      <c r="U1009" s="152" t="str">
        <f t="shared" si="129"/>
        <v>N/A</v>
      </c>
      <c r="V1009" s="153" t="str">
        <f t="shared" si="130"/>
        <v>N/A</v>
      </c>
      <c r="W1009" s="147" t="str" cm="1">
        <f t="array" ref="W1009">IFERROR(INDEX($I$9:$I$54,MATCH($E1009,$A$9:$A$54,0),0),"N/A")</f>
        <v>N/A</v>
      </c>
      <c r="X1009" s="147" t="str" cm="1">
        <f t="array" ref="X1009">IFERROR(INDEX($J$9:$J$54,MATCH($E1009,$A$9:$A$54,0),0),"N/A")</f>
        <v>N/A</v>
      </c>
      <c r="Y1009" s="152" t="str">
        <f t="shared" si="131"/>
        <v>N/A</v>
      </c>
      <c r="Z1009" s="153" t="str">
        <f t="shared" si="132"/>
        <v>N/A</v>
      </c>
      <c r="AA1009" s="70" t="str">
        <f>IFERROR(VLOOKUP('Input 1 - Schedule 1'!N956,'Input 1 - Schedule 1'!$I$7:$L$1009,4,FALSE),"")</f>
        <v/>
      </c>
      <c r="AB1009" s="70"/>
      <c r="AS1009" s="84" t="s">
        <v>20</v>
      </c>
    </row>
    <row r="1010" spans="1:45" x14ac:dyDescent="0.3">
      <c r="A1010" s="93">
        <f t="shared" si="137"/>
        <v>948</v>
      </c>
      <c r="B1010" s="145">
        <f>'Input 2 - Inventory'!C955</f>
        <v>0</v>
      </c>
      <c r="C1010" s="146">
        <f>'Input 1 - Schedule 1'!G957</f>
        <v>0</v>
      </c>
      <c r="D1010" s="146" t="str">
        <f>IF(OR(LEFT(E1010,5)= "Asset",LEFT(E1010,5)="Other"),"N/A",'Input 1 - Schedule 1'!G957 &amp; " (Ins/Bank)")</f>
        <v>0 (Ins/Bank)</v>
      </c>
      <c r="E1010" s="147">
        <f>'Input 2 - Inventory'!F955</f>
        <v>0</v>
      </c>
      <c r="F1010" s="148" t="str">
        <f>'Input 2 - Inventory'!W955</f>
        <v/>
      </c>
      <c r="G1010" s="148">
        <f>'Input 2 - Inventory'!R955</f>
        <v>0</v>
      </c>
      <c r="H1010" s="148">
        <f>'Input 2 - Inventory'!AH955</f>
        <v>0</v>
      </c>
      <c r="I1010" s="149">
        <f>'Input 2 - Inventory'!L955</f>
        <v>0</v>
      </c>
      <c r="J1010" s="150">
        <f>'Input 2 - Inventory'!AB955</f>
        <v>0</v>
      </c>
      <c r="K1010" s="147" t="str" cm="1">
        <f t="array" ref="K1010">IFERROR(INDEX($C$9:$C$54,MATCH($E1010,$A$9:$A$54,0),0),"N/A")</f>
        <v>N/A</v>
      </c>
      <c r="L1010" s="151" t="str" cm="1">
        <f t="array" ref="L1010">IFERROR(INDEX($D$9:$D$54,MATCH($E1010,$A$9:$A$54,0),0),"N/A")</f>
        <v>N/A</v>
      </c>
      <c r="M1010" s="152" t="str">
        <f t="shared" si="133"/>
        <v>N/A</v>
      </c>
      <c r="N1010" s="153" t="str">
        <f t="shared" si="134"/>
        <v>N/A</v>
      </c>
      <c r="O1010" s="147" t="str" cm="1">
        <f t="array" ref="O1010">IFERROR(INDEX($E$9:$E$54,MATCH($E1010,$A$9:$A$54,0),0),"N/A")</f>
        <v>N/A</v>
      </c>
      <c r="P1010" s="151" t="str" cm="1">
        <f t="array" ref="P1010">IFERROR(INDEX($F$9:$F$54,MATCH($E1010,$A$9:$A$54,0),0),"N/A")</f>
        <v>N/A</v>
      </c>
      <c r="Q1010" s="152" t="str">
        <f t="shared" si="135"/>
        <v>N/A</v>
      </c>
      <c r="R1010" s="153" t="str">
        <f t="shared" si="136"/>
        <v>N/A</v>
      </c>
      <c r="S1010" s="147" t="str" cm="1">
        <f t="array" ref="S1010">IFERROR(INDEX($G$9:$G$54,MATCH($E1010,$A$9:$A$54,0),0),"N/A")</f>
        <v>N/A</v>
      </c>
      <c r="T1010" s="151" t="str" cm="1">
        <f t="array" ref="T1010">IFERROR(INDEX($H$9:$H$54,MATCH($E1010,$A$9:$A$54,0),0),"N/A")</f>
        <v>N/A</v>
      </c>
      <c r="U1010" s="152" t="str">
        <f t="shared" si="129"/>
        <v>N/A</v>
      </c>
      <c r="V1010" s="153" t="str">
        <f t="shared" si="130"/>
        <v>N/A</v>
      </c>
      <c r="W1010" s="147" t="str" cm="1">
        <f t="array" ref="W1010">IFERROR(INDEX($I$9:$I$54,MATCH($E1010,$A$9:$A$54,0),0),"N/A")</f>
        <v>N/A</v>
      </c>
      <c r="X1010" s="147" t="str" cm="1">
        <f t="array" ref="X1010">IFERROR(INDEX($J$9:$J$54,MATCH($E1010,$A$9:$A$54,0),0),"N/A")</f>
        <v>N/A</v>
      </c>
      <c r="Y1010" s="152" t="str">
        <f t="shared" si="131"/>
        <v>N/A</v>
      </c>
      <c r="Z1010" s="153" t="str">
        <f t="shared" si="132"/>
        <v>N/A</v>
      </c>
      <c r="AA1010" s="70" t="str">
        <f>IFERROR(VLOOKUP('Input 1 - Schedule 1'!N957,'Input 1 - Schedule 1'!$I$7:$L$1009,4,FALSE),"")</f>
        <v/>
      </c>
      <c r="AB1010" s="70"/>
      <c r="AS1010" s="84" t="s">
        <v>20</v>
      </c>
    </row>
    <row r="1011" spans="1:45" x14ac:dyDescent="0.3">
      <c r="A1011" s="93">
        <f t="shared" si="137"/>
        <v>949</v>
      </c>
      <c r="B1011" s="145">
        <f>'Input 2 - Inventory'!C956</f>
        <v>0</v>
      </c>
      <c r="C1011" s="146">
        <f>'Input 1 - Schedule 1'!G958</f>
        <v>0</v>
      </c>
      <c r="D1011" s="146" t="str">
        <f>IF(OR(LEFT(E1011,5)= "Asset",LEFT(E1011,5)="Other"),"N/A",'Input 1 - Schedule 1'!G958 &amp; " (Ins/Bank)")</f>
        <v>0 (Ins/Bank)</v>
      </c>
      <c r="E1011" s="147">
        <f>'Input 2 - Inventory'!F956</f>
        <v>0</v>
      </c>
      <c r="F1011" s="148" t="str">
        <f>'Input 2 - Inventory'!W956</f>
        <v/>
      </c>
      <c r="G1011" s="148">
        <f>'Input 2 - Inventory'!R956</f>
        <v>0</v>
      </c>
      <c r="H1011" s="148">
        <f>'Input 2 - Inventory'!AH956</f>
        <v>0</v>
      </c>
      <c r="I1011" s="149">
        <f>'Input 2 - Inventory'!L956</f>
        <v>0</v>
      </c>
      <c r="J1011" s="150">
        <f>'Input 2 - Inventory'!AB956</f>
        <v>0</v>
      </c>
      <c r="K1011" s="147" t="str" cm="1">
        <f t="array" ref="K1011">IFERROR(INDEX($C$9:$C$54,MATCH($E1011,$A$9:$A$54,0),0),"N/A")</f>
        <v>N/A</v>
      </c>
      <c r="L1011" s="151" t="str" cm="1">
        <f t="array" ref="L1011">IFERROR(INDEX($D$9:$D$54,MATCH($E1011,$A$9:$A$54,0),0),"N/A")</f>
        <v>N/A</v>
      </c>
      <c r="M1011" s="152" t="str">
        <f t="shared" si="133"/>
        <v>N/A</v>
      </c>
      <c r="N1011" s="153" t="str">
        <f t="shared" si="134"/>
        <v>N/A</v>
      </c>
      <c r="O1011" s="147" t="str" cm="1">
        <f t="array" ref="O1011">IFERROR(INDEX($E$9:$E$54,MATCH($E1011,$A$9:$A$54,0),0),"N/A")</f>
        <v>N/A</v>
      </c>
      <c r="P1011" s="151" t="str" cm="1">
        <f t="array" ref="P1011">IFERROR(INDEX($F$9:$F$54,MATCH($E1011,$A$9:$A$54,0),0),"N/A")</f>
        <v>N/A</v>
      </c>
      <c r="Q1011" s="152" t="str">
        <f t="shared" si="135"/>
        <v>N/A</v>
      </c>
      <c r="R1011" s="153" t="str">
        <f t="shared" si="136"/>
        <v>N/A</v>
      </c>
      <c r="S1011" s="147" t="str" cm="1">
        <f t="array" ref="S1011">IFERROR(INDEX($G$9:$G$54,MATCH($E1011,$A$9:$A$54,0),0),"N/A")</f>
        <v>N/A</v>
      </c>
      <c r="T1011" s="151" t="str" cm="1">
        <f t="array" ref="T1011">IFERROR(INDEX($H$9:$H$54,MATCH($E1011,$A$9:$A$54,0),0),"N/A")</f>
        <v>N/A</v>
      </c>
      <c r="U1011" s="152" t="str">
        <f t="shared" si="129"/>
        <v>N/A</v>
      </c>
      <c r="V1011" s="153" t="str">
        <f t="shared" si="130"/>
        <v>N/A</v>
      </c>
      <c r="W1011" s="147" t="str" cm="1">
        <f t="array" ref="W1011">IFERROR(INDEX($I$9:$I$54,MATCH($E1011,$A$9:$A$54,0),0),"N/A")</f>
        <v>N/A</v>
      </c>
      <c r="X1011" s="147" t="str" cm="1">
        <f t="array" ref="X1011">IFERROR(INDEX($J$9:$J$54,MATCH($E1011,$A$9:$A$54,0),0),"N/A")</f>
        <v>N/A</v>
      </c>
      <c r="Y1011" s="152" t="str">
        <f t="shared" si="131"/>
        <v>N/A</v>
      </c>
      <c r="Z1011" s="153" t="str">
        <f t="shared" si="132"/>
        <v>N/A</v>
      </c>
      <c r="AA1011" s="70" t="str">
        <f>IFERROR(VLOOKUP('Input 1 - Schedule 1'!N958,'Input 1 - Schedule 1'!$I$7:$L$1009,4,FALSE),"")</f>
        <v/>
      </c>
      <c r="AB1011" s="70"/>
      <c r="AS1011" s="84" t="s">
        <v>20</v>
      </c>
    </row>
    <row r="1012" spans="1:45" x14ac:dyDescent="0.3">
      <c r="A1012" s="93">
        <f t="shared" si="137"/>
        <v>950</v>
      </c>
      <c r="B1012" s="145">
        <f>'Input 2 - Inventory'!C957</f>
        <v>0</v>
      </c>
      <c r="C1012" s="146">
        <f>'Input 1 - Schedule 1'!G959</f>
        <v>0</v>
      </c>
      <c r="D1012" s="146" t="str">
        <f>IF(OR(LEFT(E1012,5)= "Asset",LEFT(E1012,5)="Other"),"N/A",'Input 1 - Schedule 1'!G959 &amp; " (Ins/Bank)")</f>
        <v>0 (Ins/Bank)</v>
      </c>
      <c r="E1012" s="147">
        <f>'Input 2 - Inventory'!F957</f>
        <v>0</v>
      </c>
      <c r="F1012" s="148" t="str">
        <f>'Input 2 - Inventory'!W957</f>
        <v/>
      </c>
      <c r="G1012" s="148">
        <f>'Input 2 - Inventory'!R957</f>
        <v>0</v>
      </c>
      <c r="H1012" s="148">
        <f>'Input 2 - Inventory'!AH957</f>
        <v>0</v>
      </c>
      <c r="I1012" s="149">
        <f>'Input 2 - Inventory'!L957</f>
        <v>0</v>
      </c>
      <c r="J1012" s="150">
        <f>'Input 2 - Inventory'!AB957</f>
        <v>0</v>
      </c>
      <c r="K1012" s="147" t="str" cm="1">
        <f t="array" ref="K1012">IFERROR(INDEX($C$9:$C$54,MATCH($E1012,$A$9:$A$54,0),0),"N/A")</f>
        <v>N/A</v>
      </c>
      <c r="L1012" s="151" t="str" cm="1">
        <f t="array" ref="L1012">IFERROR(INDEX($D$9:$D$54,MATCH($E1012,$A$9:$A$54,0),0),"N/A")</f>
        <v>N/A</v>
      </c>
      <c r="M1012" s="152" t="str">
        <f t="shared" si="133"/>
        <v>N/A</v>
      </c>
      <c r="N1012" s="153" t="str">
        <f t="shared" si="134"/>
        <v>N/A</v>
      </c>
      <c r="O1012" s="147" t="str" cm="1">
        <f t="array" ref="O1012">IFERROR(INDEX($E$9:$E$54,MATCH($E1012,$A$9:$A$54,0),0),"N/A")</f>
        <v>N/A</v>
      </c>
      <c r="P1012" s="151" t="str" cm="1">
        <f t="array" ref="P1012">IFERROR(INDEX($F$9:$F$54,MATCH($E1012,$A$9:$A$54,0),0),"N/A")</f>
        <v>N/A</v>
      </c>
      <c r="Q1012" s="152" t="str">
        <f t="shared" si="135"/>
        <v>N/A</v>
      </c>
      <c r="R1012" s="153" t="str">
        <f t="shared" si="136"/>
        <v>N/A</v>
      </c>
      <c r="S1012" s="147" t="str" cm="1">
        <f t="array" ref="S1012">IFERROR(INDEX($G$9:$G$54,MATCH($E1012,$A$9:$A$54,0),0),"N/A")</f>
        <v>N/A</v>
      </c>
      <c r="T1012" s="151" t="str" cm="1">
        <f t="array" ref="T1012">IFERROR(INDEX($H$9:$H$54,MATCH($E1012,$A$9:$A$54,0),0),"N/A")</f>
        <v>N/A</v>
      </c>
      <c r="U1012" s="152" t="str">
        <f t="shared" si="129"/>
        <v>N/A</v>
      </c>
      <c r="V1012" s="153" t="str">
        <f t="shared" si="130"/>
        <v>N/A</v>
      </c>
      <c r="W1012" s="147" t="str" cm="1">
        <f t="array" ref="W1012">IFERROR(INDEX($I$9:$I$54,MATCH($E1012,$A$9:$A$54,0),0),"N/A")</f>
        <v>N/A</v>
      </c>
      <c r="X1012" s="147" t="str" cm="1">
        <f t="array" ref="X1012">IFERROR(INDEX($J$9:$J$54,MATCH($E1012,$A$9:$A$54,0),0),"N/A")</f>
        <v>N/A</v>
      </c>
      <c r="Y1012" s="152" t="str">
        <f t="shared" si="131"/>
        <v>N/A</v>
      </c>
      <c r="Z1012" s="153" t="str">
        <f t="shared" si="132"/>
        <v>N/A</v>
      </c>
      <c r="AA1012" s="70" t="str">
        <f>IFERROR(VLOOKUP('Input 1 - Schedule 1'!N959,'Input 1 - Schedule 1'!$I$7:$L$1009,4,FALSE),"")</f>
        <v/>
      </c>
      <c r="AB1012" s="70"/>
      <c r="AS1012" s="84" t="s">
        <v>20</v>
      </c>
    </row>
    <row r="1013" spans="1:45" x14ac:dyDescent="0.3">
      <c r="A1013" s="93">
        <f t="shared" si="137"/>
        <v>951</v>
      </c>
      <c r="B1013" s="145">
        <f>'Input 2 - Inventory'!C958</f>
        <v>0</v>
      </c>
      <c r="C1013" s="146">
        <f>'Input 1 - Schedule 1'!G960</f>
        <v>0</v>
      </c>
      <c r="D1013" s="146" t="str">
        <f>IF(OR(LEFT(E1013,5)= "Asset",LEFT(E1013,5)="Other"),"N/A",'Input 1 - Schedule 1'!G960 &amp; " (Ins/Bank)")</f>
        <v>0 (Ins/Bank)</v>
      </c>
      <c r="E1013" s="147">
        <f>'Input 2 - Inventory'!F958</f>
        <v>0</v>
      </c>
      <c r="F1013" s="148" t="str">
        <f>'Input 2 - Inventory'!W958</f>
        <v/>
      </c>
      <c r="G1013" s="148">
        <f>'Input 2 - Inventory'!R958</f>
        <v>0</v>
      </c>
      <c r="H1013" s="148">
        <f>'Input 2 - Inventory'!AH958</f>
        <v>0</v>
      </c>
      <c r="I1013" s="149">
        <f>'Input 2 - Inventory'!L958</f>
        <v>0</v>
      </c>
      <c r="J1013" s="150">
        <f>'Input 2 - Inventory'!AB958</f>
        <v>0</v>
      </c>
      <c r="K1013" s="147" t="str" cm="1">
        <f t="array" ref="K1013">IFERROR(INDEX($C$9:$C$54,MATCH($E1013,$A$9:$A$54,0),0),"N/A")</f>
        <v>N/A</v>
      </c>
      <c r="L1013" s="151" t="str" cm="1">
        <f t="array" ref="L1013">IFERROR(INDEX($D$9:$D$54,MATCH($E1013,$A$9:$A$54,0),0),"N/A")</f>
        <v>N/A</v>
      </c>
      <c r="M1013" s="152" t="str">
        <f t="shared" si="133"/>
        <v>N/A</v>
      </c>
      <c r="N1013" s="153" t="str">
        <f t="shared" si="134"/>
        <v>N/A</v>
      </c>
      <c r="O1013" s="147" t="str" cm="1">
        <f t="array" ref="O1013">IFERROR(INDEX($E$9:$E$54,MATCH($E1013,$A$9:$A$54,0),0),"N/A")</f>
        <v>N/A</v>
      </c>
      <c r="P1013" s="151" t="str" cm="1">
        <f t="array" ref="P1013">IFERROR(INDEX($F$9:$F$54,MATCH($E1013,$A$9:$A$54,0),0),"N/A")</f>
        <v>N/A</v>
      </c>
      <c r="Q1013" s="152" t="str">
        <f t="shared" si="135"/>
        <v>N/A</v>
      </c>
      <c r="R1013" s="153" t="str">
        <f t="shared" si="136"/>
        <v>N/A</v>
      </c>
      <c r="S1013" s="147" t="str" cm="1">
        <f t="array" ref="S1013">IFERROR(INDEX($G$9:$G$54,MATCH($E1013,$A$9:$A$54,0),0),"N/A")</f>
        <v>N/A</v>
      </c>
      <c r="T1013" s="151" t="str" cm="1">
        <f t="array" ref="T1013">IFERROR(INDEX($H$9:$H$54,MATCH($E1013,$A$9:$A$54,0),0),"N/A")</f>
        <v>N/A</v>
      </c>
      <c r="U1013" s="152" t="str">
        <f t="shared" si="129"/>
        <v>N/A</v>
      </c>
      <c r="V1013" s="153" t="str">
        <f t="shared" si="130"/>
        <v>N/A</v>
      </c>
      <c r="W1013" s="147" t="str" cm="1">
        <f t="array" ref="W1013">IFERROR(INDEX($I$9:$I$54,MATCH($E1013,$A$9:$A$54,0),0),"N/A")</f>
        <v>N/A</v>
      </c>
      <c r="X1013" s="147" t="str" cm="1">
        <f t="array" ref="X1013">IFERROR(INDEX($J$9:$J$54,MATCH($E1013,$A$9:$A$54,0),0),"N/A")</f>
        <v>N/A</v>
      </c>
      <c r="Y1013" s="152" t="str">
        <f t="shared" si="131"/>
        <v>N/A</v>
      </c>
      <c r="Z1013" s="153" t="str">
        <f t="shared" si="132"/>
        <v>N/A</v>
      </c>
      <c r="AA1013" s="70" t="str">
        <f>IFERROR(VLOOKUP('Input 1 - Schedule 1'!N960,'Input 1 - Schedule 1'!$I$7:$L$1009,4,FALSE),"")</f>
        <v/>
      </c>
      <c r="AB1013" s="70"/>
      <c r="AS1013" s="84" t="s">
        <v>20</v>
      </c>
    </row>
    <row r="1014" spans="1:45" x14ac:dyDescent="0.3">
      <c r="A1014" s="93">
        <f t="shared" si="137"/>
        <v>952</v>
      </c>
      <c r="B1014" s="145">
        <f>'Input 2 - Inventory'!C959</f>
        <v>0</v>
      </c>
      <c r="C1014" s="146">
        <f>'Input 1 - Schedule 1'!G961</f>
        <v>0</v>
      </c>
      <c r="D1014" s="146" t="str">
        <f>IF(OR(LEFT(E1014,5)= "Asset",LEFT(E1014,5)="Other"),"N/A",'Input 1 - Schedule 1'!G961 &amp; " (Ins/Bank)")</f>
        <v>0 (Ins/Bank)</v>
      </c>
      <c r="E1014" s="147">
        <f>'Input 2 - Inventory'!F959</f>
        <v>0</v>
      </c>
      <c r="F1014" s="148" t="str">
        <f>'Input 2 - Inventory'!W959</f>
        <v/>
      </c>
      <c r="G1014" s="148">
        <f>'Input 2 - Inventory'!R959</f>
        <v>0</v>
      </c>
      <c r="H1014" s="148">
        <f>'Input 2 - Inventory'!AH959</f>
        <v>0</v>
      </c>
      <c r="I1014" s="149">
        <f>'Input 2 - Inventory'!L959</f>
        <v>0</v>
      </c>
      <c r="J1014" s="150">
        <f>'Input 2 - Inventory'!AB959</f>
        <v>0</v>
      </c>
      <c r="K1014" s="147" t="str" cm="1">
        <f t="array" ref="K1014">IFERROR(INDEX($C$9:$C$54,MATCH($E1014,$A$9:$A$54,0),0),"N/A")</f>
        <v>N/A</v>
      </c>
      <c r="L1014" s="151" t="str" cm="1">
        <f t="array" ref="L1014">IFERROR(INDEX($D$9:$D$54,MATCH($E1014,$A$9:$A$54,0),0),"N/A")</f>
        <v>N/A</v>
      </c>
      <c r="M1014" s="152" t="str">
        <f t="shared" si="133"/>
        <v>N/A</v>
      </c>
      <c r="N1014" s="153" t="str">
        <f t="shared" si="134"/>
        <v>N/A</v>
      </c>
      <c r="O1014" s="147" t="str" cm="1">
        <f t="array" ref="O1014">IFERROR(INDEX($E$9:$E$54,MATCH($E1014,$A$9:$A$54,0),0),"N/A")</f>
        <v>N/A</v>
      </c>
      <c r="P1014" s="151" t="str" cm="1">
        <f t="array" ref="P1014">IFERROR(INDEX($F$9:$F$54,MATCH($E1014,$A$9:$A$54,0),0),"N/A")</f>
        <v>N/A</v>
      </c>
      <c r="Q1014" s="152" t="str">
        <f t="shared" si="135"/>
        <v>N/A</v>
      </c>
      <c r="R1014" s="153" t="str">
        <f t="shared" si="136"/>
        <v>N/A</v>
      </c>
      <c r="S1014" s="147" t="str" cm="1">
        <f t="array" ref="S1014">IFERROR(INDEX($G$9:$G$54,MATCH($E1014,$A$9:$A$54,0),0),"N/A")</f>
        <v>N/A</v>
      </c>
      <c r="T1014" s="151" t="str" cm="1">
        <f t="array" ref="T1014">IFERROR(INDEX($H$9:$H$54,MATCH($E1014,$A$9:$A$54,0),0),"N/A")</f>
        <v>N/A</v>
      </c>
      <c r="U1014" s="152" t="str">
        <f t="shared" si="129"/>
        <v>N/A</v>
      </c>
      <c r="V1014" s="153" t="str">
        <f t="shared" si="130"/>
        <v>N/A</v>
      </c>
      <c r="W1014" s="147" t="str" cm="1">
        <f t="array" ref="W1014">IFERROR(INDEX($I$9:$I$54,MATCH($E1014,$A$9:$A$54,0),0),"N/A")</f>
        <v>N/A</v>
      </c>
      <c r="X1014" s="147" t="str" cm="1">
        <f t="array" ref="X1014">IFERROR(INDEX($J$9:$J$54,MATCH($E1014,$A$9:$A$54,0),0),"N/A")</f>
        <v>N/A</v>
      </c>
      <c r="Y1014" s="152" t="str">
        <f t="shared" si="131"/>
        <v>N/A</v>
      </c>
      <c r="Z1014" s="153" t="str">
        <f t="shared" si="132"/>
        <v>N/A</v>
      </c>
      <c r="AA1014" s="70" t="str">
        <f>IFERROR(VLOOKUP('Input 1 - Schedule 1'!N961,'Input 1 - Schedule 1'!$I$7:$L$1009,4,FALSE),"")</f>
        <v/>
      </c>
      <c r="AB1014" s="70"/>
      <c r="AS1014" s="84" t="s">
        <v>20</v>
      </c>
    </row>
    <row r="1015" spans="1:45" x14ac:dyDescent="0.3">
      <c r="A1015" s="93">
        <f t="shared" si="137"/>
        <v>953</v>
      </c>
      <c r="B1015" s="145">
        <f>'Input 2 - Inventory'!C960</f>
        <v>0</v>
      </c>
      <c r="C1015" s="146">
        <f>'Input 1 - Schedule 1'!G962</f>
        <v>0</v>
      </c>
      <c r="D1015" s="146" t="str">
        <f>IF(OR(LEFT(E1015,5)= "Asset",LEFT(E1015,5)="Other"),"N/A",'Input 1 - Schedule 1'!G962 &amp; " (Ins/Bank)")</f>
        <v>0 (Ins/Bank)</v>
      </c>
      <c r="E1015" s="147">
        <f>'Input 2 - Inventory'!F960</f>
        <v>0</v>
      </c>
      <c r="F1015" s="148" t="str">
        <f>'Input 2 - Inventory'!W960</f>
        <v/>
      </c>
      <c r="G1015" s="148">
        <f>'Input 2 - Inventory'!R960</f>
        <v>0</v>
      </c>
      <c r="H1015" s="148">
        <f>'Input 2 - Inventory'!AH960</f>
        <v>0</v>
      </c>
      <c r="I1015" s="149">
        <f>'Input 2 - Inventory'!L960</f>
        <v>0</v>
      </c>
      <c r="J1015" s="150">
        <f>'Input 2 - Inventory'!AB960</f>
        <v>0</v>
      </c>
      <c r="K1015" s="147" t="str" cm="1">
        <f t="array" ref="K1015">IFERROR(INDEX($C$9:$C$54,MATCH($E1015,$A$9:$A$54,0),0),"N/A")</f>
        <v>N/A</v>
      </c>
      <c r="L1015" s="151" t="str" cm="1">
        <f t="array" ref="L1015">IFERROR(INDEX($D$9:$D$54,MATCH($E1015,$A$9:$A$54,0),0),"N/A")</f>
        <v>N/A</v>
      </c>
      <c r="M1015" s="152" t="str">
        <f t="shared" si="133"/>
        <v>N/A</v>
      </c>
      <c r="N1015" s="153" t="str">
        <f t="shared" si="134"/>
        <v>N/A</v>
      </c>
      <c r="O1015" s="147" t="str" cm="1">
        <f t="array" ref="O1015">IFERROR(INDEX($E$9:$E$54,MATCH($E1015,$A$9:$A$54,0),0),"N/A")</f>
        <v>N/A</v>
      </c>
      <c r="P1015" s="151" t="str" cm="1">
        <f t="array" ref="P1015">IFERROR(INDEX($F$9:$F$54,MATCH($E1015,$A$9:$A$54,0),0),"N/A")</f>
        <v>N/A</v>
      </c>
      <c r="Q1015" s="152" t="str">
        <f t="shared" si="135"/>
        <v>N/A</v>
      </c>
      <c r="R1015" s="153" t="str">
        <f t="shared" si="136"/>
        <v>N/A</v>
      </c>
      <c r="S1015" s="147" t="str" cm="1">
        <f t="array" ref="S1015">IFERROR(INDEX($G$9:$G$54,MATCH($E1015,$A$9:$A$54,0),0),"N/A")</f>
        <v>N/A</v>
      </c>
      <c r="T1015" s="151" t="str" cm="1">
        <f t="array" ref="T1015">IFERROR(INDEX($H$9:$H$54,MATCH($E1015,$A$9:$A$54,0),0),"N/A")</f>
        <v>N/A</v>
      </c>
      <c r="U1015" s="152" t="str">
        <f t="shared" si="129"/>
        <v>N/A</v>
      </c>
      <c r="V1015" s="153" t="str">
        <f t="shared" si="130"/>
        <v>N/A</v>
      </c>
      <c r="W1015" s="147" t="str" cm="1">
        <f t="array" ref="W1015">IFERROR(INDEX($I$9:$I$54,MATCH($E1015,$A$9:$A$54,0),0),"N/A")</f>
        <v>N/A</v>
      </c>
      <c r="X1015" s="147" t="str" cm="1">
        <f t="array" ref="X1015">IFERROR(INDEX($J$9:$J$54,MATCH($E1015,$A$9:$A$54,0),0),"N/A")</f>
        <v>N/A</v>
      </c>
      <c r="Y1015" s="152" t="str">
        <f t="shared" si="131"/>
        <v>N/A</v>
      </c>
      <c r="Z1015" s="153" t="str">
        <f t="shared" si="132"/>
        <v>N/A</v>
      </c>
      <c r="AA1015" s="70" t="str">
        <f>IFERROR(VLOOKUP('Input 1 - Schedule 1'!N962,'Input 1 - Schedule 1'!$I$7:$L$1009,4,FALSE),"")</f>
        <v/>
      </c>
      <c r="AB1015" s="70"/>
      <c r="AS1015" s="84" t="s">
        <v>20</v>
      </c>
    </row>
    <row r="1016" spans="1:45" x14ac:dyDescent="0.3">
      <c r="A1016" s="93">
        <f t="shared" si="137"/>
        <v>954</v>
      </c>
      <c r="B1016" s="145">
        <f>'Input 2 - Inventory'!C961</f>
        <v>0</v>
      </c>
      <c r="C1016" s="146">
        <f>'Input 1 - Schedule 1'!G963</f>
        <v>0</v>
      </c>
      <c r="D1016" s="146" t="str">
        <f>IF(OR(LEFT(E1016,5)= "Asset",LEFT(E1016,5)="Other"),"N/A",'Input 1 - Schedule 1'!G963 &amp; " (Ins/Bank)")</f>
        <v>0 (Ins/Bank)</v>
      </c>
      <c r="E1016" s="147">
        <f>'Input 2 - Inventory'!F961</f>
        <v>0</v>
      </c>
      <c r="F1016" s="148" t="str">
        <f>'Input 2 - Inventory'!W961</f>
        <v/>
      </c>
      <c r="G1016" s="148">
        <f>'Input 2 - Inventory'!R961</f>
        <v>0</v>
      </c>
      <c r="H1016" s="148">
        <f>'Input 2 - Inventory'!AH961</f>
        <v>0</v>
      </c>
      <c r="I1016" s="149">
        <f>'Input 2 - Inventory'!L961</f>
        <v>0</v>
      </c>
      <c r="J1016" s="150">
        <f>'Input 2 - Inventory'!AB961</f>
        <v>0</v>
      </c>
      <c r="K1016" s="147" t="str" cm="1">
        <f t="array" ref="K1016">IFERROR(INDEX($C$9:$C$54,MATCH($E1016,$A$9:$A$54,0),0),"N/A")</f>
        <v>N/A</v>
      </c>
      <c r="L1016" s="151" t="str" cm="1">
        <f t="array" ref="L1016">IFERROR(INDEX($D$9:$D$54,MATCH($E1016,$A$9:$A$54,0),0),"N/A")</f>
        <v>N/A</v>
      </c>
      <c r="M1016" s="152" t="str">
        <f t="shared" si="133"/>
        <v>N/A</v>
      </c>
      <c r="N1016" s="153" t="str">
        <f t="shared" si="134"/>
        <v>N/A</v>
      </c>
      <c r="O1016" s="147" t="str" cm="1">
        <f t="array" ref="O1016">IFERROR(INDEX($E$9:$E$54,MATCH($E1016,$A$9:$A$54,0),0),"N/A")</f>
        <v>N/A</v>
      </c>
      <c r="P1016" s="151" t="str" cm="1">
        <f t="array" ref="P1016">IFERROR(INDEX($F$9:$F$54,MATCH($E1016,$A$9:$A$54,0),0),"N/A")</f>
        <v>N/A</v>
      </c>
      <c r="Q1016" s="152" t="str">
        <f t="shared" si="135"/>
        <v>N/A</v>
      </c>
      <c r="R1016" s="153" t="str">
        <f t="shared" si="136"/>
        <v>N/A</v>
      </c>
      <c r="S1016" s="147" t="str" cm="1">
        <f t="array" ref="S1016">IFERROR(INDEX($G$9:$G$54,MATCH($E1016,$A$9:$A$54,0),0),"N/A")</f>
        <v>N/A</v>
      </c>
      <c r="T1016" s="151" t="str" cm="1">
        <f t="array" ref="T1016">IFERROR(INDEX($H$9:$H$54,MATCH($E1016,$A$9:$A$54,0),0),"N/A")</f>
        <v>N/A</v>
      </c>
      <c r="U1016" s="152" t="str">
        <f t="shared" si="129"/>
        <v>N/A</v>
      </c>
      <c r="V1016" s="153" t="str">
        <f t="shared" si="130"/>
        <v>N/A</v>
      </c>
      <c r="W1016" s="147" t="str" cm="1">
        <f t="array" ref="W1016">IFERROR(INDEX($I$9:$I$54,MATCH($E1016,$A$9:$A$54,0),0),"N/A")</f>
        <v>N/A</v>
      </c>
      <c r="X1016" s="147" t="str" cm="1">
        <f t="array" ref="X1016">IFERROR(INDEX($J$9:$J$54,MATCH($E1016,$A$9:$A$54,0),0),"N/A")</f>
        <v>N/A</v>
      </c>
      <c r="Y1016" s="152" t="str">
        <f t="shared" si="131"/>
        <v>N/A</v>
      </c>
      <c r="Z1016" s="153" t="str">
        <f t="shared" si="132"/>
        <v>N/A</v>
      </c>
      <c r="AA1016" s="70" t="str">
        <f>IFERROR(VLOOKUP('Input 1 - Schedule 1'!N963,'Input 1 - Schedule 1'!$I$7:$L$1009,4,FALSE),"")</f>
        <v/>
      </c>
      <c r="AB1016" s="70"/>
      <c r="AS1016" s="84" t="s">
        <v>20</v>
      </c>
    </row>
    <row r="1017" spans="1:45" x14ac:dyDescent="0.3">
      <c r="A1017" s="93">
        <f t="shared" si="137"/>
        <v>955</v>
      </c>
      <c r="B1017" s="145">
        <f>'Input 2 - Inventory'!C962</f>
        <v>0</v>
      </c>
      <c r="C1017" s="146">
        <f>'Input 1 - Schedule 1'!G964</f>
        <v>0</v>
      </c>
      <c r="D1017" s="146" t="str">
        <f>IF(OR(LEFT(E1017,5)= "Asset",LEFT(E1017,5)="Other"),"N/A",'Input 1 - Schedule 1'!G964 &amp; " (Ins/Bank)")</f>
        <v>0 (Ins/Bank)</v>
      </c>
      <c r="E1017" s="147">
        <f>'Input 2 - Inventory'!F962</f>
        <v>0</v>
      </c>
      <c r="F1017" s="148" t="str">
        <f>'Input 2 - Inventory'!W962</f>
        <v/>
      </c>
      <c r="G1017" s="148">
        <f>'Input 2 - Inventory'!R962</f>
        <v>0</v>
      </c>
      <c r="H1017" s="148">
        <f>'Input 2 - Inventory'!AH962</f>
        <v>0</v>
      </c>
      <c r="I1017" s="149">
        <f>'Input 2 - Inventory'!L962</f>
        <v>0</v>
      </c>
      <c r="J1017" s="150">
        <f>'Input 2 - Inventory'!AB962</f>
        <v>0</v>
      </c>
      <c r="K1017" s="147" t="str" cm="1">
        <f t="array" ref="K1017">IFERROR(INDEX($C$9:$C$54,MATCH($E1017,$A$9:$A$54,0),0),"N/A")</f>
        <v>N/A</v>
      </c>
      <c r="L1017" s="151" t="str" cm="1">
        <f t="array" ref="L1017">IFERROR(INDEX($D$9:$D$54,MATCH($E1017,$A$9:$A$54,0),0),"N/A")</f>
        <v>N/A</v>
      </c>
      <c r="M1017" s="152" t="str">
        <f t="shared" si="133"/>
        <v>N/A</v>
      </c>
      <c r="N1017" s="153" t="str">
        <f t="shared" si="134"/>
        <v>N/A</v>
      </c>
      <c r="O1017" s="147" t="str" cm="1">
        <f t="array" ref="O1017">IFERROR(INDEX($E$9:$E$54,MATCH($E1017,$A$9:$A$54,0),0),"N/A")</f>
        <v>N/A</v>
      </c>
      <c r="P1017" s="151" t="str" cm="1">
        <f t="array" ref="P1017">IFERROR(INDEX($F$9:$F$54,MATCH($E1017,$A$9:$A$54,0),0),"N/A")</f>
        <v>N/A</v>
      </c>
      <c r="Q1017" s="152" t="str">
        <f t="shared" si="135"/>
        <v>N/A</v>
      </c>
      <c r="R1017" s="153" t="str">
        <f t="shared" si="136"/>
        <v>N/A</v>
      </c>
      <c r="S1017" s="147" t="str" cm="1">
        <f t="array" ref="S1017">IFERROR(INDEX($G$9:$G$54,MATCH($E1017,$A$9:$A$54,0),0),"N/A")</f>
        <v>N/A</v>
      </c>
      <c r="T1017" s="151" t="str" cm="1">
        <f t="array" ref="T1017">IFERROR(INDEX($H$9:$H$54,MATCH($E1017,$A$9:$A$54,0),0),"N/A")</f>
        <v>N/A</v>
      </c>
      <c r="U1017" s="152" t="str">
        <f t="shared" si="129"/>
        <v>N/A</v>
      </c>
      <c r="V1017" s="153" t="str">
        <f t="shared" si="130"/>
        <v>N/A</v>
      </c>
      <c r="W1017" s="147" t="str" cm="1">
        <f t="array" ref="W1017">IFERROR(INDEX($I$9:$I$54,MATCH($E1017,$A$9:$A$54,0),0),"N/A")</f>
        <v>N/A</v>
      </c>
      <c r="X1017" s="147" t="str" cm="1">
        <f t="array" ref="X1017">IFERROR(INDEX($J$9:$J$54,MATCH($E1017,$A$9:$A$54,0),0),"N/A")</f>
        <v>N/A</v>
      </c>
      <c r="Y1017" s="152" t="str">
        <f t="shared" si="131"/>
        <v>N/A</v>
      </c>
      <c r="Z1017" s="153" t="str">
        <f t="shared" si="132"/>
        <v>N/A</v>
      </c>
      <c r="AA1017" s="70" t="str">
        <f>IFERROR(VLOOKUP('Input 1 - Schedule 1'!N964,'Input 1 - Schedule 1'!$I$7:$L$1009,4,FALSE),"")</f>
        <v/>
      </c>
      <c r="AB1017" s="70"/>
      <c r="AS1017" s="84" t="s">
        <v>20</v>
      </c>
    </row>
    <row r="1018" spans="1:45" x14ac:dyDescent="0.3">
      <c r="A1018" s="93">
        <f t="shared" si="137"/>
        <v>956</v>
      </c>
      <c r="B1018" s="145">
        <f>'Input 2 - Inventory'!C963</f>
        <v>0</v>
      </c>
      <c r="C1018" s="146">
        <f>'Input 1 - Schedule 1'!G965</f>
        <v>0</v>
      </c>
      <c r="D1018" s="146" t="str">
        <f>IF(OR(LEFT(E1018,5)= "Asset",LEFT(E1018,5)="Other"),"N/A",'Input 1 - Schedule 1'!G965 &amp; " (Ins/Bank)")</f>
        <v>0 (Ins/Bank)</v>
      </c>
      <c r="E1018" s="147">
        <f>'Input 2 - Inventory'!F963</f>
        <v>0</v>
      </c>
      <c r="F1018" s="148" t="str">
        <f>'Input 2 - Inventory'!W963</f>
        <v/>
      </c>
      <c r="G1018" s="148">
        <f>'Input 2 - Inventory'!R963</f>
        <v>0</v>
      </c>
      <c r="H1018" s="148">
        <f>'Input 2 - Inventory'!AH963</f>
        <v>0</v>
      </c>
      <c r="I1018" s="149">
        <f>'Input 2 - Inventory'!L963</f>
        <v>0</v>
      </c>
      <c r="J1018" s="150">
        <f>'Input 2 - Inventory'!AB963</f>
        <v>0</v>
      </c>
      <c r="K1018" s="147" t="str" cm="1">
        <f t="array" ref="K1018">IFERROR(INDEX($C$9:$C$54,MATCH($E1018,$A$9:$A$54,0),0),"N/A")</f>
        <v>N/A</v>
      </c>
      <c r="L1018" s="151" t="str" cm="1">
        <f t="array" ref="L1018">IFERROR(INDEX($D$9:$D$54,MATCH($E1018,$A$9:$A$54,0),0),"N/A")</f>
        <v>N/A</v>
      </c>
      <c r="M1018" s="152" t="str">
        <f t="shared" si="133"/>
        <v>N/A</v>
      </c>
      <c r="N1018" s="153" t="str">
        <f t="shared" si="134"/>
        <v>N/A</v>
      </c>
      <c r="O1018" s="147" t="str" cm="1">
        <f t="array" ref="O1018">IFERROR(INDEX($E$9:$E$54,MATCH($E1018,$A$9:$A$54,0),0),"N/A")</f>
        <v>N/A</v>
      </c>
      <c r="P1018" s="151" t="str" cm="1">
        <f t="array" ref="P1018">IFERROR(INDEX($F$9:$F$54,MATCH($E1018,$A$9:$A$54,0),0),"N/A")</f>
        <v>N/A</v>
      </c>
      <c r="Q1018" s="152" t="str">
        <f t="shared" si="135"/>
        <v>N/A</v>
      </c>
      <c r="R1018" s="153" t="str">
        <f t="shared" si="136"/>
        <v>N/A</v>
      </c>
      <c r="S1018" s="147" t="str" cm="1">
        <f t="array" ref="S1018">IFERROR(INDEX($G$9:$G$54,MATCH($E1018,$A$9:$A$54,0),0),"N/A")</f>
        <v>N/A</v>
      </c>
      <c r="T1018" s="151" t="str" cm="1">
        <f t="array" ref="T1018">IFERROR(INDEX($H$9:$H$54,MATCH($E1018,$A$9:$A$54,0),0),"N/A")</f>
        <v>N/A</v>
      </c>
      <c r="U1018" s="152" t="str">
        <f t="shared" si="129"/>
        <v>N/A</v>
      </c>
      <c r="V1018" s="153" t="str">
        <f t="shared" si="130"/>
        <v>N/A</v>
      </c>
      <c r="W1018" s="147" t="str" cm="1">
        <f t="array" ref="W1018">IFERROR(INDEX($I$9:$I$54,MATCH($E1018,$A$9:$A$54,0),0),"N/A")</f>
        <v>N/A</v>
      </c>
      <c r="X1018" s="147" t="str" cm="1">
        <f t="array" ref="X1018">IFERROR(INDEX($J$9:$J$54,MATCH($E1018,$A$9:$A$54,0),0),"N/A")</f>
        <v>N/A</v>
      </c>
      <c r="Y1018" s="152" t="str">
        <f t="shared" si="131"/>
        <v>N/A</v>
      </c>
      <c r="Z1018" s="153" t="str">
        <f t="shared" si="132"/>
        <v>N/A</v>
      </c>
      <c r="AA1018" s="70" t="str">
        <f>IFERROR(VLOOKUP('Input 1 - Schedule 1'!N965,'Input 1 - Schedule 1'!$I$7:$L$1009,4,FALSE),"")</f>
        <v/>
      </c>
      <c r="AB1018" s="70"/>
      <c r="AS1018" s="84" t="s">
        <v>20</v>
      </c>
    </row>
    <row r="1019" spans="1:45" x14ac:dyDescent="0.3">
      <c r="A1019" s="93">
        <f t="shared" si="137"/>
        <v>957</v>
      </c>
      <c r="B1019" s="145">
        <f>'Input 2 - Inventory'!C964</f>
        <v>0</v>
      </c>
      <c r="C1019" s="146">
        <f>'Input 1 - Schedule 1'!G966</f>
        <v>0</v>
      </c>
      <c r="D1019" s="146" t="str">
        <f>IF(OR(LEFT(E1019,5)= "Asset",LEFT(E1019,5)="Other"),"N/A",'Input 1 - Schedule 1'!G966 &amp; " (Ins/Bank)")</f>
        <v>0 (Ins/Bank)</v>
      </c>
      <c r="E1019" s="147">
        <f>'Input 2 - Inventory'!F964</f>
        <v>0</v>
      </c>
      <c r="F1019" s="148" t="str">
        <f>'Input 2 - Inventory'!W964</f>
        <v/>
      </c>
      <c r="G1019" s="148">
        <f>'Input 2 - Inventory'!R964</f>
        <v>0</v>
      </c>
      <c r="H1019" s="148">
        <f>'Input 2 - Inventory'!AH964</f>
        <v>0</v>
      </c>
      <c r="I1019" s="149">
        <f>'Input 2 - Inventory'!L964</f>
        <v>0</v>
      </c>
      <c r="J1019" s="150">
        <f>'Input 2 - Inventory'!AB964</f>
        <v>0</v>
      </c>
      <c r="K1019" s="147" t="str" cm="1">
        <f t="array" ref="K1019">IFERROR(INDEX($C$9:$C$54,MATCH($E1019,$A$9:$A$54,0),0),"N/A")</f>
        <v>N/A</v>
      </c>
      <c r="L1019" s="151" t="str" cm="1">
        <f t="array" ref="L1019">IFERROR(INDEX($D$9:$D$54,MATCH($E1019,$A$9:$A$54,0),0),"N/A")</f>
        <v>N/A</v>
      </c>
      <c r="M1019" s="152" t="str">
        <f t="shared" si="133"/>
        <v>N/A</v>
      </c>
      <c r="N1019" s="153" t="str">
        <f t="shared" si="134"/>
        <v>N/A</v>
      </c>
      <c r="O1019" s="147" t="str" cm="1">
        <f t="array" ref="O1019">IFERROR(INDEX($E$9:$E$54,MATCH($E1019,$A$9:$A$54,0),0),"N/A")</f>
        <v>N/A</v>
      </c>
      <c r="P1019" s="151" t="str" cm="1">
        <f t="array" ref="P1019">IFERROR(INDEX($F$9:$F$54,MATCH($E1019,$A$9:$A$54,0),0),"N/A")</f>
        <v>N/A</v>
      </c>
      <c r="Q1019" s="152" t="str">
        <f t="shared" si="135"/>
        <v>N/A</v>
      </c>
      <c r="R1019" s="153" t="str">
        <f t="shared" si="136"/>
        <v>N/A</v>
      </c>
      <c r="S1019" s="147" t="str" cm="1">
        <f t="array" ref="S1019">IFERROR(INDEX($G$9:$G$54,MATCH($E1019,$A$9:$A$54,0),0),"N/A")</f>
        <v>N/A</v>
      </c>
      <c r="T1019" s="151" t="str" cm="1">
        <f t="array" ref="T1019">IFERROR(INDEX($H$9:$H$54,MATCH($E1019,$A$9:$A$54,0),0),"N/A")</f>
        <v>N/A</v>
      </c>
      <c r="U1019" s="152" t="str">
        <f t="shared" si="129"/>
        <v>N/A</v>
      </c>
      <c r="V1019" s="153" t="str">
        <f t="shared" si="130"/>
        <v>N/A</v>
      </c>
      <c r="W1019" s="147" t="str" cm="1">
        <f t="array" ref="W1019">IFERROR(INDEX($I$9:$I$54,MATCH($E1019,$A$9:$A$54,0),0),"N/A")</f>
        <v>N/A</v>
      </c>
      <c r="X1019" s="147" t="str" cm="1">
        <f t="array" ref="X1019">IFERROR(INDEX($J$9:$J$54,MATCH($E1019,$A$9:$A$54,0),0),"N/A")</f>
        <v>N/A</v>
      </c>
      <c r="Y1019" s="152" t="str">
        <f t="shared" si="131"/>
        <v>N/A</v>
      </c>
      <c r="Z1019" s="153" t="str">
        <f t="shared" si="132"/>
        <v>N/A</v>
      </c>
      <c r="AA1019" s="70" t="str">
        <f>IFERROR(VLOOKUP('Input 1 - Schedule 1'!N966,'Input 1 - Schedule 1'!$I$7:$L$1009,4,FALSE),"")</f>
        <v/>
      </c>
      <c r="AB1019" s="70"/>
      <c r="AS1019" s="84" t="s">
        <v>20</v>
      </c>
    </row>
    <row r="1020" spans="1:45" x14ac:dyDescent="0.3">
      <c r="A1020" s="93">
        <f t="shared" si="137"/>
        <v>958</v>
      </c>
      <c r="B1020" s="145">
        <f>'Input 2 - Inventory'!C965</f>
        <v>0</v>
      </c>
      <c r="C1020" s="146">
        <f>'Input 1 - Schedule 1'!G967</f>
        <v>0</v>
      </c>
      <c r="D1020" s="146" t="str">
        <f>IF(OR(LEFT(E1020,5)= "Asset",LEFT(E1020,5)="Other"),"N/A",'Input 1 - Schedule 1'!G967 &amp; " (Ins/Bank)")</f>
        <v>0 (Ins/Bank)</v>
      </c>
      <c r="E1020" s="147">
        <f>'Input 2 - Inventory'!F965</f>
        <v>0</v>
      </c>
      <c r="F1020" s="148" t="str">
        <f>'Input 2 - Inventory'!W965</f>
        <v/>
      </c>
      <c r="G1020" s="148">
        <f>'Input 2 - Inventory'!R965</f>
        <v>0</v>
      </c>
      <c r="H1020" s="148">
        <f>'Input 2 - Inventory'!AH965</f>
        <v>0</v>
      </c>
      <c r="I1020" s="149">
        <f>'Input 2 - Inventory'!L965</f>
        <v>0</v>
      </c>
      <c r="J1020" s="150">
        <f>'Input 2 - Inventory'!AB965</f>
        <v>0</v>
      </c>
      <c r="K1020" s="147" t="str" cm="1">
        <f t="array" ref="K1020">IFERROR(INDEX($C$9:$C$54,MATCH($E1020,$A$9:$A$54,0),0),"N/A")</f>
        <v>N/A</v>
      </c>
      <c r="L1020" s="151" t="str" cm="1">
        <f t="array" ref="L1020">IFERROR(INDEX($D$9:$D$54,MATCH($E1020,$A$9:$A$54,0),0),"N/A")</f>
        <v>N/A</v>
      </c>
      <c r="M1020" s="152" t="str">
        <f t="shared" si="133"/>
        <v>N/A</v>
      </c>
      <c r="N1020" s="153" t="str">
        <f t="shared" si="134"/>
        <v>N/A</v>
      </c>
      <c r="O1020" s="147" t="str" cm="1">
        <f t="array" ref="O1020">IFERROR(INDEX($E$9:$E$54,MATCH($E1020,$A$9:$A$54,0),0),"N/A")</f>
        <v>N/A</v>
      </c>
      <c r="P1020" s="151" t="str" cm="1">
        <f t="array" ref="P1020">IFERROR(INDEX($F$9:$F$54,MATCH($E1020,$A$9:$A$54,0),0),"N/A")</f>
        <v>N/A</v>
      </c>
      <c r="Q1020" s="152" t="str">
        <f t="shared" si="135"/>
        <v>N/A</v>
      </c>
      <c r="R1020" s="153" t="str">
        <f t="shared" si="136"/>
        <v>N/A</v>
      </c>
      <c r="S1020" s="147" t="str" cm="1">
        <f t="array" ref="S1020">IFERROR(INDEX($G$9:$G$54,MATCH($E1020,$A$9:$A$54,0),0),"N/A")</f>
        <v>N/A</v>
      </c>
      <c r="T1020" s="151" t="str" cm="1">
        <f t="array" ref="T1020">IFERROR(INDEX($H$9:$H$54,MATCH($E1020,$A$9:$A$54,0),0),"N/A")</f>
        <v>N/A</v>
      </c>
      <c r="U1020" s="152" t="str">
        <f t="shared" si="129"/>
        <v>N/A</v>
      </c>
      <c r="V1020" s="153" t="str">
        <f t="shared" si="130"/>
        <v>N/A</v>
      </c>
      <c r="W1020" s="147" t="str" cm="1">
        <f t="array" ref="W1020">IFERROR(INDEX($I$9:$I$54,MATCH($E1020,$A$9:$A$54,0),0),"N/A")</f>
        <v>N/A</v>
      </c>
      <c r="X1020" s="147" t="str" cm="1">
        <f t="array" ref="X1020">IFERROR(INDEX($J$9:$J$54,MATCH($E1020,$A$9:$A$54,0),0),"N/A")</f>
        <v>N/A</v>
      </c>
      <c r="Y1020" s="152" t="str">
        <f t="shared" si="131"/>
        <v>N/A</v>
      </c>
      <c r="Z1020" s="153" t="str">
        <f t="shared" si="132"/>
        <v>N/A</v>
      </c>
      <c r="AA1020" s="70" t="str">
        <f>IFERROR(VLOOKUP('Input 1 - Schedule 1'!N967,'Input 1 - Schedule 1'!$I$7:$L$1009,4,FALSE),"")</f>
        <v/>
      </c>
      <c r="AB1020" s="70"/>
      <c r="AS1020" s="84" t="s">
        <v>20</v>
      </c>
    </row>
    <row r="1021" spans="1:45" x14ac:dyDescent="0.3">
      <c r="A1021" s="93">
        <f t="shared" si="137"/>
        <v>959</v>
      </c>
      <c r="B1021" s="145">
        <f>'Input 2 - Inventory'!C966</f>
        <v>0</v>
      </c>
      <c r="C1021" s="146">
        <f>'Input 1 - Schedule 1'!G968</f>
        <v>0</v>
      </c>
      <c r="D1021" s="146" t="str">
        <f>IF(OR(LEFT(E1021,5)= "Asset",LEFT(E1021,5)="Other"),"N/A",'Input 1 - Schedule 1'!G968 &amp; " (Ins/Bank)")</f>
        <v>0 (Ins/Bank)</v>
      </c>
      <c r="E1021" s="147">
        <f>'Input 2 - Inventory'!F966</f>
        <v>0</v>
      </c>
      <c r="F1021" s="148" t="str">
        <f>'Input 2 - Inventory'!W966</f>
        <v/>
      </c>
      <c r="G1021" s="148">
        <f>'Input 2 - Inventory'!R966</f>
        <v>0</v>
      </c>
      <c r="H1021" s="148">
        <f>'Input 2 - Inventory'!AH966</f>
        <v>0</v>
      </c>
      <c r="I1021" s="149">
        <f>'Input 2 - Inventory'!L966</f>
        <v>0</v>
      </c>
      <c r="J1021" s="150">
        <f>'Input 2 - Inventory'!AB966</f>
        <v>0</v>
      </c>
      <c r="K1021" s="147" t="str" cm="1">
        <f t="array" ref="K1021">IFERROR(INDEX($C$9:$C$54,MATCH($E1021,$A$9:$A$54,0),0),"N/A")</f>
        <v>N/A</v>
      </c>
      <c r="L1021" s="151" t="str" cm="1">
        <f t="array" ref="L1021">IFERROR(INDEX($D$9:$D$54,MATCH($E1021,$A$9:$A$54,0),0),"N/A")</f>
        <v>N/A</v>
      </c>
      <c r="M1021" s="152" t="str">
        <f t="shared" si="133"/>
        <v>N/A</v>
      </c>
      <c r="N1021" s="153" t="str">
        <f t="shared" si="134"/>
        <v>N/A</v>
      </c>
      <c r="O1021" s="147" t="str" cm="1">
        <f t="array" ref="O1021">IFERROR(INDEX($E$9:$E$54,MATCH($E1021,$A$9:$A$54,0),0),"N/A")</f>
        <v>N/A</v>
      </c>
      <c r="P1021" s="151" t="str" cm="1">
        <f t="array" ref="P1021">IFERROR(INDEX($F$9:$F$54,MATCH($E1021,$A$9:$A$54,0),0),"N/A")</f>
        <v>N/A</v>
      </c>
      <c r="Q1021" s="152" t="str">
        <f t="shared" si="135"/>
        <v>N/A</v>
      </c>
      <c r="R1021" s="153" t="str">
        <f t="shared" si="136"/>
        <v>N/A</v>
      </c>
      <c r="S1021" s="147" t="str" cm="1">
        <f t="array" ref="S1021">IFERROR(INDEX($G$9:$G$54,MATCH($E1021,$A$9:$A$54,0),0),"N/A")</f>
        <v>N/A</v>
      </c>
      <c r="T1021" s="151" t="str" cm="1">
        <f t="array" ref="T1021">IFERROR(INDEX($H$9:$H$54,MATCH($E1021,$A$9:$A$54,0),0),"N/A")</f>
        <v>N/A</v>
      </c>
      <c r="U1021" s="152" t="str">
        <f t="shared" si="129"/>
        <v>N/A</v>
      </c>
      <c r="V1021" s="153" t="str">
        <f t="shared" si="130"/>
        <v>N/A</v>
      </c>
      <c r="W1021" s="147" t="str" cm="1">
        <f t="array" ref="W1021">IFERROR(INDEX($I$9:$I$54,MATCH($E1021,$A$9:$A$54,0),0),"N/A")</f>
        <v>N/A</v>
      </c>
      <c r="X1021" s="147" t="str" cm="1">
        <f t="array" ref="X1021">IFERROR(INDEX($J$9:$J$54,MATCH($E1021,$A$9:$A$54,0),0),"N/A")</f>
        <v>N/A</v>
      </c>
      <c r="Y1021" s="152" t="str">
        <f t="shared" si="131"/>
        <v>N/A</v>
      </c>
      <c r="Z1021" s="153" t="str">
        <f t="shared" si="132"/>
        <v>N/A</v>
      </c>
      <c r="AA1021" s="70" t="str">
        <f>IFERROR(VLOOKUP('Input 1 - Schedule 1'!N968,'Input 1 - Schedule 1'!$I$7:$L$1009,4,FALSE),"")</f>
        <v/>
      </c>
      <c r="AB1021" s="70"/>
      <c r="AS1021" s="84" t="s">
        <v>20</v>
      </c>
    </row>
    <row r="1022" spans="1:45" x14ac:dyDescent="0.3">
      <c r="A1022" s="93">
        <f t="shared" si="137"/>
        <v>960</v>
      </c>
      <c r="B1022" s="145">
        <f>'Input 2 - Inventory'!C967</f>
        <v>0</v>
      </c>
      <c r="C1022" s="146">
        <f>'Input 1 - Schedule 1'!G969</f>
        <v>0</v>
      </c>
      <c r="D1022" s="146" t="str">
        <f>IF(OR(LEFT(E1022,5)= "Asset",LEFT(E1022,5)="Other"),"N/A",'Input 1 - Schedule 1'!G969 &amp; " (Ins/Bank)")</f>
        <v>0 (Ins/Bank)</v>
      </c>
      <c r="E1022" s="147">
        <f>'Input 2 - Inventory'!F967</f>
        <v>0</v>
      </c>
      <c r="F1022" s="148" t="str">
        <f>'Input 2 - Inventory'!W967</f>
        <v/>
      </c>
      <c r="G1022" s="148">
        <f>'Input 2 - Inventory'!R967</f>
        <v>0</v>
      </c>
      <c r="H1022" s="148">
        <f>'Input 2 - Inventory'!AH967</f>
        <v>0</v>
      </c>
      <c r="I1022" s="149">
        <f>'Input 2 - Inventory'!L967</f>
        <v>0</v>
      </c>
      <c r="J1022" s="150">
        <f>'Input 2 - Inventory'!AB967</f>
        <v>0</v>
      </c>
      <c r="K1022" s="147" t="str" cm="1">
        <f t="array" ref="K1022">IFERROR(INDEX($C$9:$C$54,MATCH($E1022,$A$9:$A$54,0),0),"N/A")</f>
        <v>N/A</v>
      </c>
      <c r="L1022" s="151" t="str" cm="1">
        <f t="array" ref="L1022">IFERROR(INDEX($D$9:$D$54,MATCH($E1022,$A$9:$A$54,0),0),"N/A")</f>
        <v>N/A</v>
      </c>
      <c r="M1022" s="152" t="str">
        <f t="shared" si="133"/>
        <v>N/A</v>
      </c>
      <c r="N1022" s="153" t="str">
        <f t="shared" si="134"/>
        <v>N/A</v>
      </c>
      <c r="O1022" s="147" t="str" cm="1">
        <f t="array" ref="O1022">IFERROR(INDEX($E$9:$E$54,MATCH($E1022,$A$9:$A$54,0),0),"N/A")</f>
        <v>N/A</v>
      </c>
      <c r="P1022" s="151" t="str" cm="1">
        <f t="array" ref="P1022">IFERROR(INDEX($F$9:$F$54,MATCH($E1022,$A$9:$A$54,0),0),"N/A")</f>
        <v>N/A</v>
      </c>
      <c r="Q1022" s="152" t="str">
        <f t="shared" si="135"/>
        <v>N/A</v>
      </c>
      <c r="R1022" s="153" t="str">
        <f t="shared" si="136"/>
        <v>N/A</v>
      </c>
      <c r="S1022" s="147" t="str" cm="1">
        <f t="array" ref="S1022">IFERROR(INDEX($G$9:$G$54,MATCH($E1022,$A$9:$A$54,0),0),"N/A")</f>
        <v>N/A</v>
      </c>
      <c r="T1022" s="151" t="str" cm="1">
        <f t="array" ref="T1022">IFERROR(INDEX($H$9:$H$54,MATCH($E1022,$A$9:$A$54,0),0),"N/A")</f>
        <v>N/A</v>
      </c>
      <c r="U1022" s="152" t="str">
        <f t="shared" ref="U1022:U1062" si="138">IF(T1022="N/A","N/A",MAX(0,IF(OR(S1022="XS Scalar",S1022="Pure Scalar"),$H1022*T1022,IF(S1022="Carrying Value",T1022*$G1022,$F1022*T1022))))</f>
        <v>N/A</v>
      </c>
      <c r="V1022" s="153" t="str">
        <f t="shared" ref="V1022:V1062" si="139">IF(T1022="N/A","N/A",IF(S1022="XS Scalar",$G1022-($H1022-U1022),$G1022))</f>
        <v>N/A</v>
      </c>
      <c r="W1022" s="147" t="str" cm="1">
        <f t="array" ref="W1022">IFERROR(INDEX($I$9:$I$54,MATCH($E1022,$A$9:$A$54,0),0),"N/A")</f>
        <v>N/A</v>
      </c>
      <c r="X1022" s="147" t="str" cm="1">
        <f t="array" ref="X1022">IFERROR(INDEX($J$9:$J$54,MATCH($E1022,$A$9:$A$54,0),0),"N/A")</f>
        <v>N/A</v>
      </c>
      <c r="Y1022" s="152" t="str">
        <f t="shared" ref="Y1022:Y1062" si="140">IF(X1022="N/A","N/A",MAX(0,IF(OR(W1022="XS Scalar",W1022="Pure Scalar"),$H1022*X1022,IF(W1022="Carrying Value",X1022*$G1022,$F1022*X1022))))</f>
        <v>N/A</v>
      </c>
      <c r="Z1022" s="153" t="str">
        <f t="shared" ref="Z1022:Z1062" si="141">IF(X1022="N/A","N/A",IF(W1022="XS Scalar",$G1022-($H1022-Y1022),$G1022))</f>
        <v>N/A</v>
      </c>
      <c r="AA1022" s="70" t="str">
        <f>IFERROR(VLOOKUP('Input 1 - Schedule 1'!N969,'Input 1 - Schedule 1'!$I$7:$L$1009,4,FALSE),"")</f>
        <v/>
      </c>
      <c r="AB1022" s="70"/>
      <c r="AS1022" s="84" t="s">
        <v>20</v>
      </c>
    </row>
    <row r="1023" spans="1:45" x14ac:dyDescent="0.3">
      <c r="A1023" s="93">
        <f t="shared" si="137"/>
        <v>961</v>
      </c>
      <c r="B1023" s="145">
        <f>'Input 2 - Inventory'!C968</f>
        <v>0</v>
      </c>
      <c r="C1023" s="146">
        <f>'Input 1 - Schedule 1'!G970</f>
        <v>0</v>
      </c>
      <c r="D1023" s="146" t="str">
        <f>IF(OR(LEFT(E1023,5)= "Asset",LEFT(E1023,5)="Other"),"N/A",'Input 1 - Schedule 1'!G970 &amp; " (Ins/Bank)")</f>
        <v>0 (Ins/Bank)</v>
      </c>
      <c r="E1023" s="147">
        <f>'Input 2 - Inventory'!F968</f>
        <v>0</v>
      </c>
      <c r="F1023" s="148" t="str">
        <f>'Input 2 - Inventory'!W968</f>
        <v/>
      </c>
      <c r="G1023" s="148">
        <f>'Input 2 - Inventory'!R968</f>
        <v>0</v>
      </c>
      <c r="H1023" s="148">
        <f>'Input 2 - Inventory'!AH968</f>
        <v>0</v>
      </c>
      <c r="I1023" s="149">
        <f>'Input 2 - Inventory'!L968</f>
        <v>0</v>
      </c>
      <c r="J1023" s="150">
        <f>'Input 2 - Inventory'!AB968</f>
        <v>0</v>
      </c>
      <c r="K1023" s="147" t="str" cm="1">
        <f t="array" ref="K1023">IFERROR(INDEX($C$9:$C$54,MATCH($E1023,$A$9:$A$54,0),0),"N/A")</f>
        <v>N/A</v>
      </c>
      <c r="L1023" s="151" t="str" cm="1">
        <f t="array" ref="L1023">IFERROR(INDEX($D$9:$D$54,MATCH($E1023,$A$9:$A$54,0),0),"N/A")</f>
        <v>N/A</v>
      </c>
      <c r="M1023" s="152" t="str">
        <f t="shared" si="133"/>
        <v>N/A</v>
      </c>
      <c r="N1023" s="153" t="str">
        <f t="shared" si="134"/>
        <v>N/A</v>
      </c>
      <c r="O1023" s="147" t="str" cm="1">
        <f t="array" ref="O1023">IFERROR(INDEX($E$9:$E$54,MATCH($E1023,$A$9:$A$54,0),0),"N/A")</f>
        <v>N/A</v>
      </c>
      <c r="P1023" s="151" t="str" cm="1">
        <f t="array" ref="P1023">IFERROR(INDEX($F$9:$F$54,MATCH($E1023,$A$9:$A$54,0),0),"N/A")</f>
        <v>N/A</v>
      </c>
      <c r="Q1023" s="152" t="str">
        <f t="shared" si="135"/>
        <v>N/A</v>
      </c>
      <c r="R1023" s="153" t="str">
        <f t="shared" si="136"/>
        <v>N/A</v>
      </c>
      <c r="S1023" s="147" t="str" cm="1">
        <f t="array" ref="S1023">IFERROR(INDEX($G$9:$G$54,MATCH($E1023,$A$9:$A$54,0),0),"N/A")</f>
        <v>N/A</v>
      </c>
      <c r="T1023" s="151" t="str" cm="1">
        <f t="array" ref="T1023">IFERROR(INDEX($H$9:$H$54,MATCH($E1023,$A$9:$A$54,0),0),"N/A")</f>
        <v>N/A</v>
      </c>
      <c r="U1023" s="152" t="str">
        <f t="shared" si="138"/>
        <v>N/A</v>
      </c>
      <c r="V1023" s="153" t="str">
        <f t="shared" si="139"/>
        <v>N/A</v>
      </c>
      <c r="W1023" s="147" t="str" cm="1">
        <f t="array" ref="W1023">IFERROR(INDEX($I$9:$I$54,MATCH($E1023,$A$9:$A$54,0),0),"N/A")</f>
        <v>N/A</v>
      </c>
      <c r="X1023" s="147" t="str" cm="1">
        <f t="array" ref="X1023">IFERROR(INDEX($J$9:$J$54,MATCH($E1023,$A$9:$A$54,0),0),"N/A")</f>
        <v>N/A</v>
      </c>
      <c r="Y1023" s="152" t="str">
        <f t="shared" si="140"/>
        <v>N/A</v>
      </c>
      <c r="Z1023" s="153" t="str">
        <f t="shared" si="141"/>
        <v>N/A</v>
      </c>
      <c r="AA1023" s="70" t="str">
        <f>IFERROR(VLOOKUP('Input 1 - Schedule 1'!N970,'Input 1 - Schedule 1'!$I$7:$L$1009,4,FALSE),"")</f>
        <v/>
      </c>
      <c r="AB1023" s="70"/>
      <c r="AS1023" s="84" t="s">
        <v>20</v>
      </c>
    </row>
    <row r="1024" spans="1:45" x14ac:dyDescent="0.3">
      <c r="A1024" s="93">
        <f t="shared" si="137"/>
        <v>962</v>
      </c>
      <c r="B1024" s="145">
        <f>'Input 2 - Inventory'!C969</f>
        <v>0</v>
      </c>
      <c r="C1024" s="146">
        <f>'Input 1 - Schedule 1'!G971</f>
        <v>0</v>
      </c>
      <c r="D1024" s="146" t="str">
        <f>IF(OR(LEFT(E1024,5)= "Asset",LEFT(E1024,5)="Other"),"N/A",'Input 1 - Schedule 1'!G971 &amp; " (Ins/Bank)")</f>
        <v>0 (Ins/Bank)</v>
      </c>
      <c r="E1024" s="147">
        <f>'Input 2 - Inventory'!F969</f>
        <v>0</v>
      </c>
      <c r="F1024" s="148" t="str">
        <f>'Input 2 - Inventory'!W969</f>
        <v/>
      </c>
      <c r="G1024" s="148">
        <f>'Input 2 - Inventory'!R969</f>
        <v>0</v>
      </c>
      <c r="H1024" s="148">
        <f>'Input 2 - Inventory'!AH969</f>
        <v>0</v>
      </c>
      <c r="I1024" s="149">
        <f>'Input 2 - Inventory'!L969</f>
        <v>0</v>
      </c>
      <c r="J1024" s="150">
        <f>'Input 2 - Inventory'!AB969</f>
        <v>0</v>
      </c>
      <c r="K1024" s="147" t="str" cm="1">
        <f t="array" ref="K1024">IFERROR(INDEX($C$9:$C$54,MATCH($E1024,$A$9:$A$54,0),0),"N/A")</f>
        <v>N/A</v>
      </c>
      <c r="L1024" s="151" t="str" cm="1">
        <f t="array" ref="L1024">IFERROR(INDEX($D$9:$D$54,MATCH($E1024,$A$9:$A$54,0),0),"N/A")</f>
        <v>N/A</v>
      </c>
      <c r="M1024" s="152" t="str">
        <f t="shared" si="133"/>
        <v>N/A</v>
      </c>
      <c r="N1024" s="153" t="str">
        <f t="shared" si="134"/>
        <v>N/A</v>
      </c>
      <c r="O1024" s="147" t="str" cm="1">
        <f t="array" ref="O1024">IFERROR(INDEX($E$9:$E$54,MATCH($E1024,$A$9:$A$54,0),0),"N/A")</f>
        <v>N/A</v>
      </c>
      <c r="P1024" s="151" t="str" cm="1">
        <f t="array" ref="P1024">IFERROR(INDEX($F$9:$F$54,MATCH($E1024,$A$9:$A$54,0),0),"N/A")</f>
        <v>N/A</v>
      </c>
      <c r="Q1024" s="152" t="str">
        <f t="shared" si="135"/>
        <v>N/A</v>
      </c>
      <c r="R1024" s="153" t="str">
        <f t="shared" si="136"/>
        <v>N/A</v>
      </c>
      <c r="S1024" s="147" t="str" cm="1">
        <f t="array" ref="S1024">IFERROR(INDEX($G$9:$G$54,MATCH($E1024,$A$9:$A$54,0),0),"N/A")</f>
        <v>N/A</v>
      </c>
      <c r="T1024" s="151" t="str" cm="1">
        <f t="array" ref="T1024">IFERROR(INDEX($H$9:$H$54,MATCH($E1024,$A$9:$A$54,0),0),"N/A")</f>
        <v>N/A</v>
      </c>
      <c r="U1024" s="152" t="str">
        <f t="shared" si="138"/>
        <v>N/A</v>
      </c>
      <c r="V1024" s="153" t="str">
        <f t="shared" si="139"/>
        <v>N/A</v>
      </c>
      <c r="W1024" s="147" t="str" cm="1">
        <f t="array" ref="W1024">IFERROR(INDEX($I$9:$I$54,MATCH($E1024,$A$9:$A$54,0),0),"N/A")</f>
        <v>N/A</v>
      </c>
      <c r="X1024" s="147" t="str" cm="1">
        <f t="array" ref="X1024">IFERROR(INDEX($J$9:$J$54,MATCH($E1024,$A$9:$A$54,0),0),"N/A")</f>
        <v>N/A</v>
      </c>
      <c r="Y1024" s="152" t="str">
        <f t="shared" si="140"/>
        <v>N/A</v>
      </c>
      <c r="Z1024" s="153" t="str">
        <f t="shared" si="141"/>
        <v>N/A</v>
      </c>
      <c r="AA1024" s="70" t="str">
        <f>IFERROR(VLOOKUP('Input 1 - Schedule 1'!N971,'Input 1 - Schedule 1'!$I$7:$L$1009,4,FALSE),"")</f>
        <v/>
      </c>
      <c r="AB1024" s="70"/>
      <c r="AS1024" s="84" t="s">
        <v>20</v>
      </c>
    </row>
    <row r="1025" spans="1:45" x14ac:dyDescent="0.3">
      <c r="A1025" s="93">
        <f t="shared" si="137"/>
        <v>963</v>
      </c>
      <c r="B1025" s="145">
        <f>'Input 2 - Inventory'!C970</f>
        <v>0</v>
      </c>
      <c r="C1025" s="146">
        <f>'Input 1 - Schedule 1'!G972</f>
        <v>0</v>
      </c>
      <c r="D1025" s="146" t="str">
        <f>IF(OR(LEFT(E1025,5)= "Asset",LEFT(E1025,5)="Other"),"N/A",'Input 1 - Schedule 1'!G972 &amp; " (Ins/Bank)")</f>
        <v>0 (Ins/Bank)</v>
      </c>
      <c r="E1025" s="147">
        <f>'Input 2 - Inventory'!F970</f>
        <v>0</v>
      </c>
      <c r="F1025" s="148" t="str">
        <f>'Input 2 - Inventory'!W970</f>
        <v/>
      </c>
      <c r="G1025" s="148">
        <f>'Input 2 - Inventory'!R970</f>
        <v>0</v>
      </c>
      <c r="H1025" s="148">
        <f>'Input 2 - Inventory'!AH970</f>
        <v>0</v>
      </c>
      <c r="I1025" s="149">
        <f>'Input 2 - Inventory'!L970</f>
        <v>0</v>
      </c>
      <c r="J1025" s="150">
        <f>'Input 2 - Inventory'!AB970</f>
        <v>0</v>
      </c>
      <c r="K1025" s="147" t="str" cm="1">
        <f t="array" ref="K1025">IFERROR(INDEX($C$9:$C$54,MATCH($E1025,$A$9:$A$54,0),0),"N/A")</f>
        <v>N/A</v>
      </c>
      <c r="L1025" s="151" t="str" cm="1">
        <f t="array" ref="L1025">IFERROR(INDEX($D$9:$D$54,MATCH($E1025,$A$9:$A$54,0),0),"N/A")</f>
        <v>N/A</v>
      </c>
      <c r="M1025" s="152" t="str">
        <f t="shared" si="133"/>
        <v>N/A</v>
      </c>
      <c r="N1025" s="153" t="str">
        <f t="shared" si="134"/>
        <v>N/A</v>
      </c>
      <c r="O1025" s="147" t="str" cm="1">
        <f t="array" ref="O1025">IFERROR(INDEX($E$9:$E$54,MATCH($E1025,$A$9:$A$54,0),0),"N/A")</f>
        <v>N/A</v>
      </c>
      <c r="P1025" s="151" t="str" cm="1">
        <f t="array" ref="P1025">IFERROR(INDEX($F$9:$F$54,MATCH($E1025,$A$9:$A$54,0),0),"N/A")</f>
        <v>N/A</v>
      </c>
      <c r="Q1025" s="152" t="str">
        <f t="shared" si="135"/>
        <v>N/A</v>
      </c>
      <c r="R1025" s="153" t="str">
        <f t="shared" si="136"/>
        <v>N/A</v>
      </c>
      <c r="S1025" s="147" t="str" cm="1">
        <f t="array" ref="S1025">IFERROR(INDEX($G$9:$G$54,MATCH($E1025,$A$9:$A$54,0),0),"N/A")</f>
        <v>N/A</v>
      </c>
      <c r="T1025" s="151" t="str" cm="1">
        <f t="array" ref="T1025">IFERROR(INDEX($H$9:$H$54,MATCH($E1025,$A$9:$A$54,0),0),"N/A")</f>
        <v>N/A</v>
      </c>
      <c r="U1025" s="152" t="str">
        <f t="shared" si="138"/>
        <v>N/A</v>
      </c>
      <c r="V1025" s="153" t="str">
        <f t="shared" si="139"/>
        <v>N/A</v>
      </c>
      <c r="W1025" s="147" t="str" cm="1">
        <f t="array" ref="W1025">IFERROR(INDEX($I$9:$I$54,MATCH($E1025,$A$9:$A$54,0),0),"N/A")</f>
        <v>N/A</v>
      </c>
      <c r="X1025" s="147" t="str" cm="1">
        <f t="array" ref="X1025">IFERROR(INDEX($J$9:$J$54,MATCH($E1025,$A$9:$A$54,0),0),"N/A")</f>
        <v>N/A</v>
      </c>
      <c r="Y1025" s="152" t="str">
        <f t="shared" si="140"/>
        <v>N/A</v>
      </c>
      <c r="Z1025" s="153" t="str">
        <f t="shared" si="141"/>
        <v>N/A</v>
      </c>
      <c r="AA1025" s="70" t="str">
        <f>IFERROR(VLOOKUP('Input 1 - Schedule 1'!N972,'Input 1 - Schedule 1'!$I$7:$L$1009,4,FALSE),"")</f>
        <v/>
      </c>
      <c r="AB1025" s="70"/>
      <c r="AS1025" s="84" t="s">
        <v>20</v>
      </c>
    </row>
    <row r="1026" spans="1:45" x14ac:dyDescent="0.3">
      <c r="A1026" s="93">
        <f t="shared" si="137"/>
        <v>964</v>
      </c>
      <c r="B1026" s="145">
        <f>'Input 2 - Inventory'!C971</f>
        <v>0</v>
      </c>
      <c r="C1026" s="146">
        <f>'Input 1 - Schedule 1'!G973</f>
        <v>0</v>
      </c>
      <c r="D1026" s="146" t="str">
        <f>IF(OR(LEFT(E1026,5)= "Asset",LEFT(E1026,5)="Other"),"N/A",'Input 1 - Schedule 1'!G973 &amp; " (Ins/Bank)")</f>
        <v>0 (Ins/Bank)</v>
      </c>
      <c r="E1026" s="147">
        <f>'Input 2 - Inventory'!F971</f>
        <v>0</v>
      </c>
      <c r="F1026" s="148" t="str">
        <f>'Input 2 - Inventory'!W971</f>
        <v/>
      </c>
      <c r="G1026" s="148">
        <f>'Input 2 - Inventory'!R971</f>
        <v>0</v>
      </c>
      <c r="H1026" s="148">
        <f>'Input 2 - Inventory'!AH971</f>
        <v>0</v>
      </c>
      <c r="I1026" s="149">
        <f>'Input 2 - Inventory'!L971</f>
        <v>0</v>
      </c>
      <c r="J1026" s="150">
        <f>'Input 2 - Inventory'!AB971</f>
        <v>0</v>
      </c>
      <c r="K1026" s="147" t="str" cm="1">
        <f t="array" ref="K1026">IFERROR(INDEX($C$9:$C$54,MATCH($E1026,$A$9:$A$54,0),0),"N/A")</f>
        <v>N/A</v>
      </c>
      <c r="L1026" s="151" t="str" cm="1">
        <f t="array" ref="L1026">IFERROR(INDEX($D$9:$D$54,MATCH($E1026,$A$9:$A$54,0),0),"N/A")</f>
        <v>N/A</v>
      </c>
      <c r="M1026" s="152" t="str">
        <f t="shared" ref="M1026:M1062" si="142">IF(L1026="N/A","N/A",MAX(0,IF(OR(K1026="XS Scalar",K1026="Pure Scalar"),$H1026*L1026,IF(K1026="Carrying Value",L1026*$G1026,$F1026*L1026))))</f>
        <v>N/A</v>
      </c>
      <c r="N1026" s="153" t="str">
        <f t="shared" ref="N1026:N1062" si="143">IF(L1026="N/A","N/A",IF(K1026="XS Scalar",$G1026-($H1026-M1026),$G1026))</f>
        <v>N/A</v>
      </c>
      <c r="O1026" s="147" t="str" cm="1">
        <f t="array" ref="O1026">IFERROR(INDEX($E$9:$E$54,MATCH($E1026,$A$9:$A$54,0),0),"N/A")</f>
        <v>N/A</v>
      </c>
      <c r="P1026" s="151" t="str" cm="1">
        <f t="array" ref="P1026">IFERROR(INDEX($F$9:$F$54,MATCH($E1026,$A$9:$A$54,0),0),"N/A")</f>
        <v>N/A</v>
      </c>
      <c r="Q1026" s="152" t="str">
        <f t="shared" ref="Q1026:Q1062" si="144">IF(P1026="N/A","N/A",MAX(0,IF(OR(O1026="XS Scalar",O1026="Pure Scalar"),$H1026*P1026,IF(O1026="Carrying Value",P1026*$G1026,$F1026*P1026))))</f>
        <v>N/A</v>
      </c>
      <c r="R1026" s="153" t="str">
        <f t="shared" ref="R1026:R1062" si="145">IF(P1026="N/A","N/A",IF(O1026="XS Scalar",$G1026-($H1026-Q1026),$G1026))</f>
        <v>N/A</v>
      </c>
      <c r="S1026" s="147" t="str" cm="1">
        <f t="array" ref="S1026">IFERROR(INDEX($G$9:$G$54,MATCH($E1026,$A$9:$A$54,0),0),"N/A")</f>
        <v>N/A</v>
      </c>
      <c r="T1026" s="151" t="str" cm="1">
        <f t="array" ref="T1026">IFERROR(INDEX($H$9:$H$54,MATCH($E1026,$A$9:$A$54,0),0),"N/A")</f>
        <v>N/A</v>
      </c>
      <c r="U1026" s="152" t="str">
        <f t="shared" si="138"/>
        <v>N/A</v>
      </c>
      <c r="V1026" s="153" t="str">
        <f t="shared" si="139"/>
        <v>N/A</v>
      </c>
      <c r="W1026" s="147" t="str" cm="1">
        <f t="array" ref="W1026">IFERROR(INDEX($I$9:$I$54,MATCH($E1026,$A$9:$A$54,0),0),"N/A")</f>
        <v>N/A</v>
      </c>
      <c r="X1026" s="147" t="str" cm="1">
        <f t="array" ref="X1026">IFERROR(INDEX($J$9:$J$54,MATCH($E1026,$A$9:$A$54,0),0),"N/A")</f>
        <v>N/A</v>
      </c>
      <c r="Y1026" s="152" t="str">
        <f t="shared" si="140"/>
        <v>N/A</v>
      </c>
      <c r="Z1026" s="153" t="str">
        <f t="shared" si="141"/>
        <v>N/A</v>
      </c>
      <c r="AA1026" s="70" t="str">
        <f>IFERROR(VLOOKUP('Input 1 - Schedule 1'!N973,'Input 1 - Schedule 1'!$I$7:$L$1009,4,FALSE),"")</f>
        <v/>
      </c>
      <c r="AB1026" s="70"/>
      <c r="AS1026" s="84" t="s">
        <v>20</v>
      </c>
    </row>
    <row r="1027" spans="1:45" x14ac:dyDescent="0.3">
      <c r="A1027" s="93">
        <f t="shared" ref="A1027:A1062" si="146">A1026+1</f>
        <v>965</v>
      </c>
      <c r="B1027" s="145">
        <f>'Input 2 - Inventory'!C972</f>
        <v>0</v>
      </c>
      <c r="C1027" s="146">
        <f>'Input 1 - Schedule 1'!G974</f>
        <v>0</v>
      </c>
      <c r="D1027" s="146" t="str">
        <f>IF(OR(LEFT(E1027,5)= "Asset",LEFT(E1027,5)="Other"),"N/A",'Input 1 - Schedule 1'!G974 &amp; " (Ins/Bank)")</f>
        <v>0 (Ins/Bank)</v>
      </c>
      <c r="E1027" s="147">
        <f>'Input 2 - Inventory'!F972</f>
        <v>0</v>
      </c>
      <c r="F1027" s="148" t="str">
        <f>'Input 2 - Inventory'!W972</f>
        <v/>
      </c>
      <c r="G1027" s="148">
        <f>'Input 2 - Inventory'!R972</f>
        <v>0</v>
      </c>
      <c r="H1027" s="148">
        <f>'Input 2 - Inventory'!AH972</f>
        <v>0</v>
      </c>
      <c r="I1027" s="149">
        <f>'Input 2 - Inventory'!L972</f>
        <v>0</v>
      </c>
      <c r="J1027" s="150">
        <f>'Input 2 - Inventory'!AB972</f>
        <v>0</v>
      </c>
      <c r="K1027" s="147" t="str" cm="1">
        <f t="array" ref="K1027">IFERROR(INDEX($C$9:$C$54,MATCH($E1027,$A$9:$A$54,0),0),"N/A")</f>
        <v>N/A</v>
      </c>
      <c r="L1027" s="151" t="str" cm="1">
        <f t="array" ref="L1027">IFERROR(INDEX($D$9:$D$54,MATCH($E1027,$A$9:$A$54,0),0),"N/A")</f>
        <v>N/A</v>
      </c>
      <c r="M1027" s="152" t="str">
        <f t="shared" si="142"/>
        <v>N/A</v>
      </c>
      <c r="N1027" s="153" t="str">
        <f t="shared" si="143"/>
        <v>N/A</v>
      </c>
      <c r="O1027" s="147" t="str" cm="1">
        <f t="array" ref="O1027">IFERROR(INDEX($E$9:$E$54,MATCH($E1027,$A$9:$A$54,0),0),"N/A")</f>
        <v>N/A</v>
      </c>
      <c r="P1027" s="151" t="str" cm="1">
        <f t="array" ref="P1027">IFERROR(INDEX($F$9:$F$54,MATCH($E1027,$A$9:$A$54,0),0),"N/A")</f>
        <v>N/A</v>
      </c>
      <c r="Q1027" s="152" t="str">
        <f t="shared" si="144"/>
        <v>N/A</v>
      </c>
      <c r="R1027" s="153" t="str">
        <f t="shared" si="145"/>
        <v>N/A</v>
      </c>
      <c r="S1027" s="147" t="str" cm="1">
        <f t="array" ref="S1027">IFERROR(INDEX($G$9:$G$54,MATCH($E1027,$A$9:$A$54,0),0),"N/A")</f>
        <v>N/A</v>
      </c>
      <c r="T1027" s="151" t="str" cm="1">
        <f t="array" ref="T1027">IFERROR(INDEX($H$9:$H$54,MATCH($E1027,$A$9:$A$54,0),0),"N/A")</f>
        <v>N/A</v>
      </c>
      <c r="U1027" s="152" t="str">
        <f t="shared" si="138"/>
        <v>N/A</v>
      </c>
      <c r="V1027" s="153" t="str">
        <f t="shared" si="139"/>
        <v>N/A</v>
      </c>
      <c r="W1027" s="147" t="str" cm="1">
        <f t="array" ref="W1027">IFERROR(INDEX($I$9:$I$54,MATCH($E1027,$A$9:$A$54,0),0),"N/A")</f>
        <v>N/A</v>
      </c>
      <c r="X1027" s="147" t="str" cm="1">
        <f t="array" ref="X1027">IFERROR(INDEX($J$9:$J$54,MATCH($E1027,$A$9:$A$54,0),0),"N/A")</f>
        <v>N/A</v>
      </c>
      <c r="Y1027" s="152" t="str">
        <f t="shared" si="140"/>
        <v>N/A</v>
      </c>
      <c r="Z1027" s="153" t="str">
        <f t="shared" si="141"/>
        <v>N/A</v>
      </c>
      <c r="AA1027" s="70" t="str">
        <f>IFERROR(VLOOKUP('Input 1 - Schedule 1'!N974,'Input 1 - Schedule 1'!$I$7:$L$1009,4,FALSE),"")</f>
        <v/>
      </c>
      <c r="AB1027" s="70"/>
      <c r="AS1027" s="84" t="s">
        <v>20</v>
      </c>
    </row>
    <row r="1028" spans="1:45" x14ac:dyDescent="0.3">
      <c r="A1028" s="93">
        <f t="shared" si="146"/>
        <v>966</v>
      </c>
      <c r="B1028" s="145">
        <f>'Input 2 - Inventory'!C973</f>
        <v>0</v>
      </c>
      <c r="C1028" s="146">
        <f>'Input 1 - Schedule 1'!G975</f>
        <v>0</v>
      </c>
      <c r="D1028" s="146" t="str">
        <f>IF(OR(LEFT(E1028,5)= "Asset",LEFT(E1028,5)="Other"),"N/A",'Input 1 - Schedule 1'!G975 &amp; " (Ins/Bank)")</f>
        <v>0 (Ins/Bank)</v>
      </c>
      <c r="E1028" s="147">
        <f>'Input 2 - Inventory'!F973</f>
        <v>0</v>
      </c>
      <c r="F1028" s="148" t="str">
        <f>'Input 2 - Inventory'!W973</f>
        <v/>
      </c>
      <c r="G1028" s="148">
        <f>'Input 2 - Inventory'!R973</f>
        <v>0</v>
      </c>
      <c r="H1028" s="148">
        <f>'Input 2 - Inventory'!AH973</f>
        <v>0</v>
      </c>
      <c r="I1028" s="149">
        <f>'Input 2 - Inventory'!L973</f>
        <v>0</v>
      </c>
      <c r="J1028" s="150">
        <f>'Input 2 - Inventory'!AB973</f>
        <v>0</v>
      </c>
      <c r="K1028" s="147" t="str" cm="1">
        <f t="array" ref="K1028">IFERROR(INDEX($C$9:$C$54,MATCH($E1028,$A$9:$A$54,0),0),"N/A")</f>
        <v>N/A</v>
      </c>
      <c r="L1028" s="151" t="str" cm="1">
        <f t="array" ref="L1028">IFERROR(INDEX($D$9:$D$54,MATCH($E1028,$A$9:$A$54,0),0),"N/A")</f>
        <v>N/A</v>
      </c>
      <c r="M1028" s="152" t="str">
        <f t="shared" si="142"/>
        <v>N/A</v>
      </c>
      <c r="N1028" s="153" t="str">
        <f t="shared" si="143"/>
        <v>N/A</v>
      </c>
      <c r="O1028" s="147" t="str" cm="1">
        <f t="array" ref="O1028">IFERROR(INDEX($E$9:$E$54,MATCH($E1028,$A$9:$A$54,0),0),"N/A")</f>
        <v>N/A</v>
      </c>
      <c r="P1028" s="151" t="str" cm="1">
        <f t="array" ref="P1028">IFERROR(INDEX($F$9:$F$54,MATCH($E1028,$A$9:$A$54,0),0),"N/A")</f>
        <v>N/A</v>
      </c>
      <c r="Q1028" s="152" t="str">
        <f t="shared" si="144"/>
        <v>N/A</v>
      </c>
      <c r="R1028" s="153" t="str">
        <f t="shared" si="145"/>
        <v>N/A</v>
      </c>
      <c r="S1028" s="147" t="str" cm="1">
        <f t="array" ref="S1028">IFERROR(INDEX($G$9:$G$54,MATCH($E1028,$A$9:$A$54,0),0),"N/A")</f>
        <v>N/A</v>
      </c>
      <c r="T1028" s="151" t="str" cm="1">
        <f t="array" ref="T1028">IFERROR(INDEX($H$9:$H$54,MATCH($E1028,$A$9:$A$54,0),0),"N/A")</f>
        <v>N/A</v>
      </c>
      <c r="U1028" s="152" t="str">
        <f t="shared" si="138"/>
        <v>N/A</v>
      </c>
      <c r="V1028" s="153" t="str">
        <f t="shared" si="139"/>
        <v>N/A</v>
      </c>
      <c r="W1028" s="147" t="str" cm="1">
        <f t="array" ref="W1028">IFERROR(INDEX($I$9:$I$54,MATCH($E1028,$A$9:$A$54,0),0),"N/A")</f>
        <v>N/A</v>
      </c>
      <c r="X1028" s="147" t="str" cm="1">
        <f t="array" ref="X1028">IFERROR(INDEX($J$9:$J$54,MATCH($E1028,$A$9:$A$54,0),0),"N/A")</f>
        <v>N/A</v>
      </c>
      <c r="Y1028" s="152" t="str">
        <f t="shared" si="140"/>
        <v>N/A</v>
      </c>
      <c r="Z1028" s="153" t="str">
        <f t="shared" si="141"/>
        <v>N/A</v>
      </c>
      <c r="AA1028" s="70" t="str">
        <f>IFERROR(VLOOKUP('Input 1 - Schedule 1'!N975,'Input 1 - Schedule 1'!$I$7:$L$1009,4,FALSE),"")</f>
        <v/>
      </c>
      <c r="AB1028" s="70"/>
      <c r="AS1028" s="84" t="s">
        <v>20</v>
      </c>
    </row>
    <row r="1029" spans="1:45" x14ac:dyDescent="0.3">
      <c r="A1029" s="93">
        <f t="shared" si="146"/>
        <v>967</v>
      </c>
      <c r="B1029" s="145">
        <f>'Input 2 - Inventory'!C974</f>
        <v>0</v>
      </c>
      <c r="C1029" s="146">
        <f>'Input 1 - Schedule 1'!G976</f>
        <v>0</v>
      </c>
      <c r="D1029" s="146" t="str">
        <f>IF(OR(LEFT(E1029,5)= "Asset",LEFT(E1029,5)="Other"),"N/A",'Input 1 - Schedule 1'!G976 &amp; " (Ins/Bank)")</f>
        <v>0 (Ins/Bank)</v>
      </c>
      <c r="E1029" s="147">
        <f>'Input 2 - Inventory'!F974</f>
        <v>0</v>
      </c>
      <c r="F1029" s="148" t="str">
        <f>'Input 2 - Inventory'!W974</f>
        <v/>
      </c>
      <c r="G1029" s="148">
        <f>'Input 2 - Inventory'!R974</f>
        <v>0</v>
      </c>
      <c r="H1029" s="148">
        <f>'Input 2 - Inventory'!AH974</f>
        <v>0</v>
      </c>
      <c r="I1029" s="149">
        <f>'Input 2 - Inventory'!L974</f>
        <v>0</v>
      </c>
      <c r="J1029" s="150">
        <f>'Input 2 - Inventory'!AB974</f>
        <v>0</v>
      </c>
      <c r="K1029" s="147" t="str" cm="1">
        <f t="array" ref="K1029">IFERROR(INDEX($C$9:$C$54,MATCH($E1029,$A$9:$A$54,0),0),"N/A")</f>
        <v>N/A</v>
      </c>
      <c r="L1029" s="151" t="str" cm="1">
        <f t="array" ref="L1029">IFERROR(INDEX($D$9:$D$54,MATCH($E1029,$A$9:$A$54,0),0),"N/A")</f>
        <v>N/A</v>
      </c>
      <c r="M1029" s="152" t="str">
        <f t="shared" si="142"/>
        <v>N/A</v>
      </c>
      <c r="N1029" s="153" t="str">
        <f t="shared" si="143"/>
        <v>N/A</v>
      </c>
      <c r="O1029" s="147" t="str" cm="1">
        <f t="array" ref="O1029">IFERROR(INDEX($E$9:$E$54,MATCH($E1029,$A$9:$A$54,0),0),"N/A")</f>
        <v>N/A</v>
      </c>
      <c r="P1029" s="151" t="str" cm="1">
        <f t="array" ref="P1029">IFERROR(INDEX($F$9:$F$54,MATCH($E1029,$A$9:$A$54,0),0),"N/A")</f>
        <v>N/A</v>
      </c>
      <c r="Q1029" s="152" t="str">
        <f t="shared" si="144"/>
        <v>N/A</v>
      </c>
      <c r="R1029" s="153" t="str">
        <f t="shared" si="145"/>
        <v>N/A</v>
      </c>
      <c r="S1029" s="147" t="str" cm="1">
        <f t="array" ref="S1029">IFERROR(INDEX($G$9:$G$54,MATCH($E1029,$A$9:$A$54,0),0),"N/A")</f>
        <v>N/A</v>
      </c>
      <c r="T1029" s="151" t="str" cm="1">
        <f t="array" ref="T1029">IFERROR(INDEX($H$9:$H$54,MATCH($E1029,$A$9:$A$54,0),0),"N/A")</f>
        <v>N/A</v>
      </c>
      <c r="U1029" s="152" t="str">
        <f t="shared" si="138"/>
        <v>N/A</v>
      </c>
      <c r="V1029" s="153" t="str">
        <f t="shared" si="139"/>
        <v>N/A</v>
      </c>
      <c r="W1029" s="147" t="str" cm="1">
        <f t="array" ref="W1029">IFERROR(INDEX($I$9:$I$54,MATCH($E1029,$A$9:$A$54,0),0),"N/A")</f>
        <v>N/A</v>
      </c>
      <c r="X1029" s="147" t="str" cm="1">
        <f t="array" ref="X1029">IFERROR(INDEX($J$9:$J$54,MATCH($E1029,$A$9:$A$54,0),0),"N/A")</f>
        <v>N/A</v>
      </c>
      <c r="Y1029" s="152" t="str">
        <f t="shared" si="140"/>
        <v>N/A</v>
      </c>
      <c r="Z1029" s="153" t="str">
        <f t="shared" si="141"/>
        <v>N/A</v>
      </c>
      <c r="AA1029" s="70" t="str">
        <f>IFERROR(VLOOKUP('Input 1 - Schedule 1'!N976,'Input 1 - Schedule 1'!$I$7:$L$1009,4,FALSE),"")</f>
        <v/>
      </c>
      <c r="AB1029" s="70"/>
      <c r="AS1029" s="84" t="s">
        <v>20</v>
      </c>
    </row>
    <row r="1030" spans="1:45" x14ac:dyDescent="0.3">
      <c r="A1030" s="93">
        <f t="shared" si="146"/>
        <v>968</v>
      </c>
      <c r="B1030" s="145">
        <f>'Input 2 - Inventory'!C975</f>
        <v>0</v>
      </c>
      <c r="C1030" s="146">
        <f>'Input 1 - Schedule 1'!G977</f>
        <v>0</v>
      </c>
      <c r="D1030" s="146" t="str">
        <f>IF(OR(LEFT(E1030,5)= "Asset",LEFT(E1030,5)="Other"),"N/A",'Input 1 - Schedule 1'!G977 &amp; " (Ins/Bank)")</f>
        <v>0 (Ins/Bank)</v>
      </c>
      <c r="E1030" s="147">
        <f>'Input 2 - Inventory'!F975</f>
        <v>0</v>
      </c>
      <c r="F1030" s="148" t="str">
        <f>'Input 2 - Inventory'!W975</f>
        <v/>
      </c>
      <c r="G1030" s="148">
        <f>'Input 2 - Inventory'!R975</f>
        <v>0</v>
      </c>
      <c r="H1030" s="148">
        <f>'Input 2 - Inventory'!AH975</f>
        <v>0</v>
      </c>
      <c r="I1030" s="149">
        <f>'Input 2 - Inventory'!L975</f>
        <v>0</v>
      </c>
      <c r="J1030" s="150">
        <f>'Input 2 - Inventory'!AB975</f>
        <v>0</v>
      </c>
      <c r="K1030" s="147" t="str" cm="1">
        <f t="array" ref="K1030">IFERROR(INDEX($C$9:$C$54,MATCH($E1030,$A$9:$A$54,0),0),"N/A")</f>
        <v>N/A</v>
      </c>
      <c r="L1030" s="151" t="str" cm="1">
        <f t="array" ref="L1030">IFERROR(INDEX($D$9:$D$54,MATCH($E1030,$A$9:$A$54,0),0),"N/A")</f>
        <v>N/A</v>
      </c>
      <c r="M1030" s="152" t="str">
        <f t="shared" si="142"/>
        <v>N/A</v>
      </c>
      <c r="N1030" s="153" t="str">
        <f t="shared" si="143"/>
        <v>N/A</v>
      </c>
      <c r="O1030" s="147" t="str" cm="1">
        <f t="array" ref="O1030">IFERROR(INDEX($E$9:$E$54,MATCH($E1030,$A$9:$A$54,0),0),"N/A")</f>
        <v>N/A</v>
      </c>
      <c r="P1030" s="151" t="str" cm="1">
        <f t="array" ref="P1030">IFERROR(INDEX($F$9:$F$54,MATCH($E1030,$A$9:$A$54,0),0),"N/A")</f>
        <v>N/A</v>
      </c>
      <c r="Q1030" s="152" t="str">
        <f t="shared" si="144"/>
        <v>N/A</v>
      </c>
      <c r="R1030" s="153" t="str">
        <f t="shared" si="145"/>
        <v>N/A</v>
      </c>
      <c r="S1030" s="147" t="str" cm="1">
        <f t="array" ref="S1030">IFERROR(INDEX($G$9:$G$54,MATCH($E1030,$A$9:$A$54,0),0),"N/A")</f>
        <v>N/A</v>
      </c>
      <c r="T1030" s="151" t="str" cm="1">
        <f t="array" ref="T1030">IFERROR(INDEX($H$9:$H$54,MATCH($E1030,$A$9:$A$54,0),0),"N/A")</f>
        <v>N/A</v>
      </c>
      <c r="U1030" s="152" t="str">
        <f t="shared" si="138"/>
        <v>N/A</v>
      </c>
      <c r="V1030" s="153" t="str">
        <f t="shared" si="139"/>
        <v>N/A</v>
      </c>
      <c r="W1030" s="147" t="str" cm="1">
        <f t="array" ref="W1030">IFERROR(INDEX($I$9:$I$54,MATCH($E1030,$A$9:$A$54,0),0),"N/A")</f>
        <v>N/A</v>
      </c>
      <c r="X1030" s="147" t="str" cm="1">
        <f t="array" ref="X1030">IFERROR(INDEX($J$9:$J$54,MATCH($E1030,$A$9:$A$54,0),0),"N/A")</f>
        <v>N/A</v>
      </c>
      <c r="Y1030" s="152" t="str">
        <f t="shared" si="140"/>
        <v>N/A</v>
      </c>
      <c r="Z1030" s="153" t="str">
        <f t="shared" si="141"/>
        <v>N/A</v>
      </c>
      <c r="AA1030" s="70" t="str">
        <f>IFERROR(VLOOKUP('Input 1 - Schedule 1'!N977,'Input 1 - Schedule 1'!$I$7:$L$1009,4,FALSE),"")</f>
        <v/>
      </c>
      <c r="AB1030" s="70"/>
      <c r="AS1030" s="84" t="s">
        <v>20</v>
      </c>
    </row>
    <row r="1031" spans="1:45" x14ac:dyDescent="0.3">
      <c r="A1031" s="93">
        <f t="shared" si="146"/>
        <v>969</v>
      </c>
      <c r="B1031" s="145">
        <f>'Input 2 - Inventory'!C976</f>
        <v>0</v>
      </c>
      <c r="C1031" s="146">
        <f>'Input 1 - Schedule 1'!G978</f>
        <v>0</v>
      </c>
      <c r="D1031" s="146" t="str">
        <f>IF(OR(LEFT(E1031,5)= "Asset",LEFT(E1031,5)="Other"),"N/A",'Input 1 - Schedule 1'!G978 &amp; " (Ins/Bank)")</f>
        <v>0 (Ins/Bank)</v>
      </c>
      <c r="E1031" s="147">
        <f>'Input 2 - Inventory'!F976</f>
        <v>0</v>
      </c>
      <c r="F1031" s="148" t="str">
        <f>'Input 2 - Inventory'!W976</f>
        <v/>
      </c>
      <c r="G1031" s="148">
        <f>'Input 2 - Inventory'!R976</f>
        <v>0</v>
      </c>
      <c r="H1031" s="148">
        <f>'Input 2 - Inventory'!AH976</f>
        <v>0</v>
      </c>
      <c r="I1031" s="149">
        <f>'Input 2 - Inventory'!L976</f>
        <v>0</v>
      </c>
      <c r="J1031" s="150">
        <f>'Input 2 - Inventory'!AB976</f>
        <v>0</v>
      </c>
      <c r="K1031" s="147" t="str" cm="1">
        <f t="array" ref="K1031">IFERROR(INDEX($C$9:$C$54,MATCH($E1031,$A$9:$A$54,0),0),"N/A")</f>
        <v>N/A</v>
      </c>
      <c r="L1031" s="151" t="str" cm="1">
        <f t="array" ref="L1031">IFERROR(INDEX($D$9:$D$54,MATCH($E1031,$A$9:$A$54,0),0),"N/A")</f>
        <v>N/A</v>
      </c>
      <c r="M1031" s="152" t="str">
        <f t="shared" si="142"/>
        <v>N/A</v>
      </c>
      <c r="N1031" s="153" t="str">
        <f t="shared" si="143"/>
        <v>N/A</v>
      </c>
      <c r="O1031" s="147" t="str" cm="1">
        <f t="array" ref="O1031">IFERROR(INDEX($E$9:$E$54,MATCH($E1031,$A$9:$A$54,0),0),"N/A")</f>
        <v>N/A</v>
      </c>
      <c r="P1031" s="151" t="str" cm="1">
        <f t="array" ref="P1031">IFERROR(INDEX($F$9:$F$54,MATCH($E1031,$A$9:$A$54,0),0),"N/A")</f>
        <v>N/A</v>
      </c>
      <c r="Q1031" s="152" t="str">
        <f t="shared" si="144"/>
        <v>N/A</v>
      </c>
      <c r="R1031" s="153" t="str">
        <f t="shared" si="145"/>
        <v>N/A</v>
      </c>
      <c r="S1031" s="147" t="str" cm="1">
        <f t="array" ref="S1031">IFERROR(INDEX($G$9:$G$54,MATCH($E1031,$A$9:$A$54,0),0),"N/A")</f>
        <v>N/A</v>
      </c>
      <c r="T1031" s="151" t="str" cm="1">
        <f t="array" ref="T1031">IFERROR(INDEX($H$9:$H$54,MATCH($E1031,$A$9:$A$54,0),0),"N/A")</f>
        <v>N/A</v>
      </c>
      <c r="U1031" s="152" t="str">
        <f t="shared" si="138"/>
        <v>N/A</v>
      </c>
      <c r="V1031" s="153" t="str">
        <f t="shared" si="139"/>
        <v>N/A</v>
      </c>
      <c r="W1031" s="147" t="str" cm="1">
        <f t="array" ref="W1031">IFERROR(INDEX($I$9:$I$54,MATCH($E1031,$A$9:$A$54,0),0),"N/A")</f>
        <v>N/A</v>
      </c>
      <c r="X1031" s="147" t="str" cm="1">
        <f t="array" ref="X1031">IFERROR(INDEX($J$9:$J$54,MATCH($E1031,$A$9:$A$54,0),0),"N/A")</f>
        <v>N/A</v>
      </c>
      <c r="Y1031" s="152" t="str">
        <f t="shared" si="140"/>
        <v>N/A</v>
      </c>
      <c r="Z1031" s="153" t="str">
        <f t="shared" si="141"/>
        <v>N/A</v>
      </c>
      <c r="AA1031" s="70" t="str">
        <f>IFERROR(VLOOKUP('Input 1 - Schedule 1'!N978,'Input 1 - Schedule 1'!$I$7:$L$1009,4,FALSE),"")</f>
        <v/>
      </c>
      <c r="AB1031" s="70"/>
      <c r="AS1031" s="84" t="s">
        <v>20</v>
      </c>
    </row>
    <row r="1032" spans="1:45" x14ac:dyDescent="0.3">
      <c r="A1032" s="93">
        <f t="shared" si="146"/>
        <v>970</v>
      </c>
      <c r="B1032" s="145">
        <f>'Input 2 - Inventory'!C977</f>
        <v>0</v>
      </c>
      <c r="C1032" s="146">
        <f>'Input 1 - Schedule 1'!G979</f>
        <v>0</v>
      </c>
      <c r="D1032" s="146" t="str">
        <f>IF(OR(LEFT(E1032,5)= "Asset",LEFT(E1032,5)="Other"),"N/A",'Input 1 - Schedule 1'!G979 &amp; " (Ins/Bank)")</f>
        <v>0 (Ins/Bank)</v>
      </c>
      <c r="E1032" s="147">
        <f>'Input 2 - Inventory'!F977</f>
        <v>0</v>
      </c>
      <c r="F1032" s="148" t="str">
        <f>'Input 2 - Inventory'!W977</f>
        <v/>
      </c>
      <c r="G1032" s="148">
        <f>'Input 2 - Inventory'!R977</f>
        <v>0</v>
      </c>
      <c r="H1032" s="148">
        <f>'Input 2 - Inventory'!AH977</f>
        <v>0</v>
      </c>
      <c r="I1032" s="149">
        <f>'Input 2 - Inventory'!L977</f>
        <v>0</v>
      </c>
      <c r="J1032" s="150">
        <f>'Input 2 - Inventory'!AB977</f>
        <v>0</v>
      </c>
      <c r="K1032" s="147" t="str" cm="1">
        <f t="array" ref="K1032">IFERROR(INDEX($C$9:$C$54,MATCH($E1032,$A$9:$A$54,0),0),"N/A")</f>
        <v>N/A</v>
      </c>
      <c r="L1032" s="151" t="str" cm="1">
        <f t="array" ref="L1032">IFERROR(INDEX($D$9:$D$54,MATCH($E1032,$A$9:$A$54,0),0),"N/A")</f>
        <v>N/A</v>
      </c>
      <c r="M1032" s="152" t="str">
        <f t="shared" si="142"/>
        <v>N/A</v>
      </c>
      <c r="N1032" s="153" t="str">
        <f t="shared" si="143"/>
        <v>N/A</v>
      </c>
      <c r="O1032" s="147" t="str" cm="1">
        <f t="array" ref="O1032">IFERROR(INDEX($E$9:$E$54,MATCH($E1032,$A$9:$A$54,0),0),"N/A")</f>
        <v>N/A</v>
      </c>
      <c r="P1032" s="151" t="str" cm="1">
        <f t="array" ref="P1032">IFERROR(INDEX($F$9:$F$54,MATCH($E1032,$A$9:$A$54,0),0),"N/A")</f>
        <v>N/A</v>
      </c>
      <c r="Q1032" s="152" t="str">
        <f t="shared" si="144"/>
        <v>N/A</v>
      </c>
      <c r="R1032" s="153" t="str">
        <f t="shared" si="145"/>
        <v>N/A</v>
      </c>
      <c r="S1032" s="147" t="str" cm="1">
        <f t="array" ref="S1032">IFERROR(INDEX($G$9:$G$54,MATCH($E1032,$A$9:$A$54,0),0),"N/A")</f>
        <v>N/A</v>
      </c>
      <c r="T1032" s="151" t="str" cm="1">
        <f t="array" ref="T1032">IFERROR(INDEX($H$9:$H$54,MATCH($E1032,$A$9:$A$54,0),0),"N/A")</f>
        <v>N/A</v>
      </c>
      <c r="U1032" s="152" t="str">
        <f t="shared" si="138"/>
        <v>N/A</v>
      </c>
      <c r="V1032" s="153" t="str">
        <f t="shared" si="139"/>
        <v>N/A</v>
      </c>
      <c r="W1032" s="147" t="str" cm="1">
        <f t="array" ref="W1032">IFERROR(INDEX($I$9:$I$54,MATCH($E1032,$A$9:$A$54,0),0),"N/A")</f>
        <v>N/A</v>
      </c>
      <c r="X1032" s="147" t="str" cm="1">
        <f t="array" ref="X1032">IFERROR(INDEX($J$9:$J$54,MATCH($E1032,$A$9:$A$54,0),0),"N/A")</f>
        <v>N/A</v>
      </c>
      <c r="Y1032" s="152" t="str">
        <f t="shared" si="140"/>
        <v>N/A</v>
      </c>
      <c r="Z1032" s="153" t="str">
        <f t="shared" si="141"/>
        <v>N/A</v>
      </c>
      <c r="AA1032" s="70" t="str">
        <f>IFERROR(VLOOKUP('Input 1 - Schedule 1'!N979,'Input 1 - Schedule 1'!$I$7:$L$1009,4,FALSE),"")</f>
        <v/>
      </c>
      <c r="AB1032" s="70"/>
      <c r="AS1032" s="84" t="s">
        <v>20</v>
      </c>
    </row>
    <row r="1033" spans="1:45" x14ac:dyDescent="0.3">
      <c r="A1033" s="93">
        <f t="shared" si="146"/>
        <v>971</v>
      </c>
      <c r="B1033" s="145">
        <f>'Input 2 - Inventory'!C978</f>
        <v>0</v>
      </c>
      <c r="C1033" s="146">
        <f>'Input 1 - Schedule 1'!G980</f>
        <v>0</v>
      </c>
      <c r="D1033" s="146" t="str">
        <f>IF(OR(LEFT(E1033,5)= "Asset",LEFT(E1033,5)="Other"),"N/A",'Input 1 - Schedule 1'!G980 &amp; " (Ins/Bank)")</f>
        <v>0 (Ins/Bank)</v>
      </c>
      <c r="E1033" s="147">
        <f>'Input 2 - Inventory'!F978</f>
        <v>0</v>
      </c>
      <c r="F1033" s="148" t="str">
        <f>'Input 2 - Inventory'!W978</f>
        <v/>
      </c>
      <c r="G1033" s="148">
        <f>'Input 2 - Inventory'!R978</f>
        <v>0</v>
      </c>
      <c r="H1033" s="148">
        <f>'Input 2 - Inventory'!AH978</f>
        <v>0</v>
      </c>
      <c r="I1033" s="149">
        <f>'Input 2 - Inventory'!L978</f>
        <v>0</v>
      </c>
      <c r="J1033" s="150">
        <f>'Input 2 - Inventory'!AB978</f>
        <v>0</v>
      </c>
      <c r="K1033" s="147" t="str" cm="1">
        <f t="array" ref="K1033">IFERROR(INDEX($C$9:$C$54,MATCH($E1033,$A$9:$A$54,0),0),"N/A")</f>
        <v>N/A</v>
      </c>
      <c r="L1033" s="151" t="str" cm="1">
        <f t="array" ref="L1033">IFERROR(INDEX($D$9:$D$54,MATCH($E1033,$A$9:$A$54,0),0),"N/A")</f>
        <v>N/A</v>
      </c>
      <c r="M1033" s="152" t="str">
        <f t="shared" si="142"/>
        <v>N/A</v>
      </c>
      <c r="N1033" s="153" t="str">
        <f t="shared" si="143"/>
        <v>N/A</v>
      </c>
      <c r="O1033" s="147" t="str" cm="1">
        <f t="array" ref="O1033">IFERROR(INDEX($E$9:$E$54,MATCH($E1033,$A$9:$A$54,0),0),"N/A")</f>
        <v>N/A</v>
      </c>
      <c r="P1033" s="151" t="str" cm="1">
        <f t="array" ref="P1033">IFERROR(INDEX($F$9:$F$54,MATCH($E1033,$A$9:$A$54,0),0),"N/A")</f>
        <v>N/A</v>
      </c>
      <c r="Q1033" s="152" t="str">
        <f t="shared" si="144"/>
        <v>N/A</v>
      </c>
      <c r="R1033" s="153" t="str">
        <f t="shared" si="145"/>
        <v>N/A</v>
      </c>
      <c r="S1033" s="147" t="str" cm="1">
        <f t="array" ref="S1033">IFERROR(INDEX($G$9:$G$54,MATCH($E1033,$A$9:$A$54,0),0),"N/A")</f>
        <v>N/A</v>
      </c>
      <c r="T1033" s="151" t="str" cm="1">
        <f t="array" ref="T1033">IFERROR(INDEX($H$9:$H$54,MATCH($E1033,$A$9:$A$54,0),0),"N/A")</f>
        <v>N/A</v>
      </c>
      <c r="U1033" s="152" t="str">
        <f t="shared" si="138"/>
        <v>N/A</v>
      </c>
      <c r="V1033" s="153" t="str">
        <f t="shared" si="139"/>
        <v>N/A</v>
      </c>
      <c r="W1033" s="147" t="str" cm="1">
        <f t="array" ref="W1033">IFERROR(INDEX($I$9:$I$54,MATCH($E1033,$A$9:$A$54,0),0),"N/A")</f>
        <v>N/A</v>
      </c>
      <c r="X1033" s="147" t="str" cm="1">
        <f t="array" ref="X1033">IFERROR(INDEX($J$9:$J$54,MATCH($E1033,$A$9:$A$54,0),0),"N/A")</f>
        <v>N/A</v>
      </c>
      <c r="Y1033" s="152" t="str">
        <f t="shared" si="140"/>
        <v>N/A</v>
      </c>
      <c r="Z1033" s="153" t="str">
        <f t="shared" si="141"/>
        <v>N/A</v>
      </c>
      <c r="AA1033" s="70" t="str">
        <f>IFERROR(VLOOKUP('Input 1 - Schedule 1'!N980,'Input 1 - Schedule 1'!$I$7:$L$1009,4,FALSE),"")</f>
        <v/>
      </c>
      <c r="AB1033" s="70"/>
      <c r="AS1033" s="84" t="s">
        <v>20</v>
      </c>
    </row>
    <row r="1034" spans="1:45" x14ac:dyDescent="0.3">
      <c r="A1034" s="93">
        <f t="shared" si="146"/>
        <v>972</v>
      </c>
      <c r="B1034" s="145">
        <f>'Input 2 - Inventory'!C979</f>
        <v>0</v>
      </c>
      <c r="C1034" s="146">
        <f>'Input 1 - Schedule 1'!G981</f>
        <v>0</v>
      </c>
      <c r="D1034" s="146" t="str">
        <f>IF(OR(LEFT(E1034,5)= "Asset",LEFT(E1034,5)="Other"),"N/A",'Input 1 - Schedule 1'!G981 &amp; " (Ins/Bank)")</f>
        <v>0 (Ins/Bank)</v>
      </c>
      <c r="E1034" s="147">
        <f>'Input 2 - Inventory'!F979</f>
        <v>0</v>
      </c>
      <c r="F1034" s="148" t="str">
        <f>'Input 2 - Inventory'!W979</f>
        <v/>
      </c>
      <c r="G1034" s="148">
        <f>'Input 2 - Inventory'!R979</f>
        <v>0</v>
      </c>
      <c r="H1034" s="148">
        <f>'Input 2 - Inventory'!AH979</f>
        <v>0</v>
      </c>
      <c r="I1034" s="149">
        <f>'Input 2 - Inventory'!L979</f>
        <v>0</v>
      </c>
      <c r="J1034" s="150">
        <f>'Input 2 - Inventory'!AB979</f>
        <v>0</v>
      </c>
      <c r="K1034" s="147" t="str" cm="1">
        <f t="array" ref="K1034">IFERROR(INDEX($C$9:$C$54,MATCH($E1034,$A$9:$A$54,0),0),"N/A")</f>
        <v>N/A</v>
      </c>
      <c r="L1034" s="151" t="str" cm="1">
        <f t="array" ref="L1034">IFERROR(INDEX($D$9:$D$54,MATCH($E1034,$A$9:$A$54,0),0),"N/A")</f>
        <v>N/A</v>
      </c>
      <c r="M1034" s="152" t="str">
        <f t="shared" si="142"/>
        <v>N/A</v>
      </c>
      <c r="N1034" s="153" t="str">
        <f t="shared" si="143"/>
        <v>N/A</v>
      </c>
      <c r="O1034" s="147" t="str" cm="1">
        <f t="array" ref="O1034">IFERROR(INDEX($E$9:$E$54,MATCH($E1034,$A$9:$A$54,0),0),"N/A")</f>
        <v>N/A</v>
      </c>
      <c r="P1034" s="151" t="str" cm="1">
        <f t="array" ref="P1034">IFERROR(INDEX($F$9:$F$54,MATCH($E1034,$A$9:$A$54,0),0),"N/A")</f>
        <v>N/A</v>
      </c>
      <c r="Q1034" s="152" t="str">
        <f t="shared" si="144"/>
        <v>N/A</v>
      </c>
      <c r="R1034" s="153" t="str">
        <f t="shared" si="145"/>
        <v>N/A</v>
      </c>
      <c r="S1034" s="147" t="str" cm="1">
        <f t="array" ref="S1034">IFERROR(INDEX($G$9:$G$54,MATCH($E1034,$A$9:$A$54,0),0),"N/A")</f>
        <v>N/A</v>
      </c>
      <c r="T1034" s="151" t="str" cm="1">
        <f t="array" ref="T1034">IFERROR(INDEX($H$9:$H$54,MATCH($E1034,$A$9:$A$54,0),0),"N/A")</f>
        <v>N/A</v>
      </c>
      <c r="U1034" s="152" t="str">
        <f t="shared" si="138"/>
        <v>N/A</v>
      </c>
      <c r="V1034" s="153" t="str">
        <f t="shared" si="139"/>
        <v>N/A</v>
      </c>
      <c r="W1034" s="147" t="str" cm="1">
        <f t="array" ref="W1034">IFERROR(INDEX($I$9:$I$54,MATCH($E1034,$A$9:$A$54,0),0),"N/A")</f>
        <v>N/A</v>
      </c>
      <c r="X1034" s="147" t="str" cm="1">
        <f t="array" ref="X1034">IFERROR(INDEX($J$9:$J$54,MATCH($E1034,$A$9:$A$54,0),0),"N/A")</f>
        <v>N/A</v>
      </c>
      <c r="Y1034" s="152" t="str">
        <f t="shared" si="140"/>
        <v>N/A</v>
      </c>
      <c r="Z1034" s="153" t="str">
        <f t="shared" si="141"/>
        <v>N/A</v>
      </c>
      <c r="AA1034" s="70" t="str">
        <f>IFERROR(VLOOKUP('Input 1 - Schedule 1'!N981,'Input 1 - Schedule 1'!$I$7:$L$1009,4,FALSE),"")</f>
        <v/>
      </c>
      <c r="AB1034" s="70"/>
      <c r="AS1034" s="84" t="s">
        <v>20</v>
      </c>
    </row>
    <row r="1035" spans="1:45" x14ac:dyDescent="0.3">
      <c r="A1035" s="93">
        <f t="shared" si="146"/>
        <v>973</v>
      </c>
      <c r="B1035" s="145">
        <f>'Input 2 - Inventory'!C980</f>
        <v>0</v>
      </c>
      <c r="C1035" s="146">
        <f>'Input 1 - Schedule 1'!G982</f>
        <v>0</v>
      </c>
      <c r="D1035" s="146" t="str">
        <f>IF(OR(LEFT(E1035,5)= "Asset",LEFT(E1035,5)="Other"),"N/A",'Input 1 - Schedule 1'!G982 &amp; " (Ins/Bank)")</f>
        <v>0 (Ins/Bank)</v>
      </c>
      <c r="E1035" s="147">
        <f>'Input 2 - Inventory'!F980</f>
        <v>0</v>
      </c>
      <c r="F1035" s="148" t="str">
        <f>'Input 2 - Inventory'!W980</f>
        <v/>
      </c>
      <c r="G1035" s="148">
        <f>'Input 2 - Inventory'!R980</f>
        <v>0</v>
      </c>
      <c r="H1035" s="148">
        <f>'Input 2 - Inventory'!AH980</f>
        <v>0</v>
      </c>
      <c r="I1035" s="149">
        <f>'Input 2 - Inventory'!L980</f>
        <v>0</v>
      </c>
      <c r="J1035" s="150">
        <f>'Input 2 - Inventory'!AB980</f>
        <v>0</v>
      </c>
      <c r="K1035" s="147" t="str" cm="1">
        <f t="array" ref="K1035">IFERROR(INDEX($C$9:$C$54,MATCH($E1035,$A$9:$A$54,0),0),"N/A")</f>
        <v>N/A</v>
      </c>
      <c r="L1035" s="151" t="str" cm="1">
        <f t="array" ref="L1035">IFERROR(INDEX($D$9:$D$54,MATCH($E1035,$A$9:$A$54,0),0),"N/A")</f>
        <v>N/A</v>
      </c>
      <c r="M1035" s="152" t="str">
        <f t="shared" si="142"/>
        <v>N/A</v>
      </c>
      <c r="N1035" s="153" t="str">
        <f t="shared" si="143"/>
        <v>N/A</v>
      </c>
      <c r="O1035" s="147" t="str" cm="1">
        <f t="array" ref="O1035">IFERROR(INDEX($E$9:$E$54,MATCH($E1035,$A$9:$A$54,0),0),"N/A")</f>
        <v>N/A</v>
      </c>
      <c r="P1035" s="151" t="str" cm="1">
        <f t="array" ref="P1035">IFERROR(INDEX($F$9:$F$54,MATCH($E1035,$A$9:$A$54,0),0),"N/A")</f>
        <v>N/A</v>
      </c>
      <c r="Q1035" s="152" t="str">
        <f t="shared" si="144"/>
        <v>N/A</v>
      </c>
      <c r="R1035" s="153" t="str">
        <f t="shared" si="145"/>
        <v>N/A</v>
      </c>
      <c r="S1035" s="147" t="str" cm="1">
        <f t="array" ref="S1035">IFERROR(INDEX($G$9:$G$54,MATCH($E1035,$A$9:$A$54,0),0),"N/A")</f>
        <v>N/A</v>
      </c>
      <c r="T1035" s="151" t="str" cm="1">
        <f t="array" ref="T1035">IFERROR(INDEX($H$9:$H$54,MATCH($E1035,$A$9:$A$54,0),0),"N/A")</f>
        <v>N/A</v>
      </c>
      <c r="U1035" s="152" t="str">
        <f t="shared" si="138"/>
        <v>N/A</v>
      </c>
      <c r="V1035" s="153" t="str">
        <f t="shared" si="139"/>
        <v>N/A</v>
      </c>
      <c r="W1035" s="147" t="str" cm="1">
        <f t="array" ref="W1035">IFERROR(INDEX($I$9:$I$54,MATCH($E1035,$A$9:$A$54,0),0),"N/A")</f>
        <v>N/A</v>
      </c>
      <c r="X1035" s="147" t="str" cm="1">
        <f t="array" ref="X1035">IFERROR(INDEX($J$9:$J$54,MATCH($E1035,$A$9:$A$54,0),0),"N/A")</f>
        <v>N/A</v>
      </c>
      <c r="Y1035" s="152" t="str">
        <f t="shared" si="140"/>
        <v>N/A</v>
      </c>
      <c r="Z1035" s="153" t="str">
        <f t="shared" si="141"/>
        <v>N/A</v>
      </c>
      <c r="AA1035" s="70" t="str">
        <f>IFERROR(VLOOKUP('Input 1 - Schedule 1'!N982,'Input 1 - Schedule 1'!$I$7:$L$1009,4,FALSE),"")</f>
        <v/>
      </c>
      <c r="AB1035" s="70"/>
      <c r="AS1035" s="84" t="s">
        <v>20</v>
      </c>
    </row>
    <row r="1036" spans="1:45" x14ac:dyDescent="0.3">
      <c r="A1036" s="93">
        <f t="shared" si="146"/>
        <v>974</v>
      </c>
      <c r="B1036" s="145">
        <f>'Input 2 - Inventory'!C981</f>
        <v>0</v>
      </c>
      <c r="C1036" s="146">
        <f>'Input 1 - Schedule 1'!G983</f>
        <v>0</v>
      </c>
      <c r="D1036" s="146" t="str">
        <f>IF(OR(LEFT(E1036,5)= "Asset",LEFT(E1036,5)="Other"),"N/A",'Input 1 - Schedule 1'!G983 &amp; " (Ins/Bank)")</f>
        <v>0 (Ins/Bank)</v>
      </c>
      <c r="E1036" s="147">
        <f>'Input 2 - Inventory'!F981</f>
        <v>0</v>
      </c>
      <c r="F1036" s="148" t="str">
        <f>'Input 2 - Inventory'!W981</f>
        <v/>
      </c>
      <c r="G1036" s="148">
        <f>'Input 2 - Inventory'!R981</f>
        <v>0</v>
      </c>
      <c r="H1036" s="148">
        <f>'Input 2 - Inventory'!AH981</f>
        <v>0</v>
      </c>
      <c r="I1036" s="149">
        <f>'Input 2 - Inventory'!L981</f>
        <v>0</v>
      </c>
      <c r="J1036" s="150">
        <f>'Input 2 - Inventory'!AB981</f>
        <v>0</v>
      </c>
      <c r="K1036" s="147" t="str" cm="1">
        <f t="array" ref="K1036">IFERROR(INDEX($C$9:$C$54,MATCH($E1036,$A$9:$A$54,0),0),"N/A")</f>
        <v>N/A</v>
      </c>
      <c r="L1036" s="151" t="str" cm="1">
        <f t="array" ref="L1036">IFERROR(INDEX($D$9:$D$54,MATCH($E1036,$A$9:$A$54,0),0),"N/A")</f>
        <v>N/A</v>
      </c>
      <c r="M1036" s="152" t="str">
        <f t="shared" si="142"/>
        <v>N/A</v>
      </c>
      <c r="N1036" s="153" t="str">
        <f t="shared" si="143"/>
        <v>N/A</v>
      </c>
      <c r="O1036" s="147" t="str" cm="1">
        <f t="array" ref="O1036">IFERROR(INDEX($E$9:$E$54,MATCH($E1036,$A$9:$A$54,0),0),"N/A")</f>
        <v>N/A</v>
      </c>
      <c r="P1036" s="151" t="str" cm="1">
        <f t="array" ref="P1036">IFERROR(INDEX($F$9:$F$54,MATCH($E1036,$A$9:$A$54,0),0),"N/A")</f>
        <v>N/A</v>
      </c>
      <c r="Q1036" s="152" t="str">
        <f t="shared" si="144"/>
        <v>N/A</v>
      </c>
      <c r="R1036" s="153" t="str">
        <f t="shared" si="145"/>
        <v>N/A</v>
      </c>
      <c r="S1036" s="147" t="str" cm="1">
        <f t="array" ref="S1036">IFERROR(INDEX($G$9:$G$54,MATCH($E1036,$A$9:$A$54,0),0),"N/A")</f>
        <v>N/A</v>
      </c>
      <c r="T1036" s="151" t="str" cm="1">
        <f t="array" ref="T1036">IFERROR(INDEX($H$9:$H$54,MATCH($E1036,$A$9:$A$54,0),0),"N/A")</f>
        <v>N/A</v>
      </c>
      <c r="U1036" s="152" t="str">
        <f t="shared" si="138"/>
        <v>N/A</v>
      </c>
      <c r="V1036" s="153" t="str">
        <f t="shared" si="139"/>
        <v>N/A</v>
      </c>
      <c r="W1036" s="147" t="str" cm="1">
        <f t="array" ref="W1036">IFERROR(INDEX($I$9:$I$54,MATCH($E1036,$A$9:$A$54,0),0),"N/A")</f>
        <v>N/A</v>
      </c>
      <c r="X1036" s="147" t="str" cm="1">
        <f t="array" ref="X1036">IFERROR(INDEX($J$9:$J$54,MATCH($E1036,$A$9:$A$54,0),0),"N/A")</f>
        <v>N/A</v>
      </c>
      <c r="Y1036" s="152" t="str">
        <f t="shared" si="140"/>
        <v>N/A</v>
      </c>
      <c r="Z1036" s="153" t="str">
        <f t="shared" si="141"/>
        <v>N/A</v>
      </c>
      <c r="AA1036" s="70" t="str">
        <f>IFERROR(VLOOKUP('Input 1 - Schedule 1'!N983,'Input 1 - Schedule 1'!$I$7:$L$1009,4,FALSE),"")</f>
        <v/>
      </c>
      <c r="AB1036" s="70"/>
      <c r="AS1036" s="84" t="s">
        <v>20</v>
      </c>
    </row>
    <row r="1037" spans="1:45" x14ac:dyDescent="0.3">
      <c r="A1037" s="93">
        <f t="shared" si="146"/>
        <v>975</v>
      </c>
      <c r="B1037" s="145">
        <f>'Input 2 - Inventory'!C982</f>
        <v>0</v>
      </c>
      <c r="C1037" s="146">
        <f>'Input 1 - Schedule 1'!G984</f>
        <v>0</v>
      </c>
      <c r="D1037" s="146" t="str">
        <f>IF(OR(LEFT(E1037,5)= "Asset",LEFT(E1037,5)="Other"),"N/A",'Input 1 - Schedule 1'!G984 &amp; " (Ins/Bank)")</f>
        <v>0 (Ins/Bank)</v>
      </c>
      <c r="E1037" s="147">
        <f>'Input 2 - Inventory'!F982</f>
        <v>0</v>
      </c>
      <c r="F1037" s="148" t="str">
        <f>'Input 2 - Inventory'!W982</f>
        <v/>
      </c>
      <c r="G1037" s="148">
        <f>'Input 2 - Inventory'!R982</f>
        <v>0</v>
      </c>
      <c r="H1037" s="148">
        <f>'Input 2 - Inventory'!AH982</f>
        <v>0</v>
      </c>
      <c r="I1037" s="149">
        <f>'Input 2 - Inventory'!L982</f>
        <v>0</v>
      </c>
      <c r="J1037" s="150">
        <f>'Input 2 - Inventory'!AB982</f>
        <v>0</v>
      </c>
      <c r="K1037" s="147" t="str" cm="1">
        <f t="array" ref="K1037">IFERROR(INDEX($C$9:$C$54,MATCH($E1037,$A$9:$A$54,0),0),"N/A")</f>
        <v>N/A</v>
      </c>
      <c r="L1037" s="151" t="str" cm="1">
        <f t="array" ref="L1037">IFERROR(INDEX($D$9:$D$54,MATCH($E1037,$A$9:$A$54,0),0),"N/A")</f>
        <v>N/A</v>
      </c>
      <c r="M1037" s="152" t="str">
        <f t="shared" si="142"/>
        <v>N/A</v>
      </c>
      <c r="N1037" s="153" t="str">
        <f t="shared" si="143"/>
        <v>N/A</v>
      </c>
      <c r="O1037" s="147" t="str" cm="1">
        <f t="array" ref="O1037">IFERROR(INDEX($E$9:$E$54,MATCH($E1037,$A$9:$A$54,0),0),"N/A")</f>
        <v>N/A</v>
      </c>
      <c r="P1037" s="151" t="str" cm="1">
        <f t="array" ref="P1037">IFERROR(INDEX($F$9:$F$54,MATCH($E1037,$A$9:$A$54,0),0),"N/A")</f>
        <v>N/A</v>
      </c>
      <c r="Q1037" s="152" t="str">
        <f t="shared" si="144"/>
        <v>N/A</v>
      </c>
      <c r="R1037" s="153" t="str">
        <f t="shared" si="145"/>
        <v>N/A</v>
      </c>
      <c r="S1037" s="147" t="str" cm="1">
        <f t="array" ref="S1037">IFERROR(INDEX($G$9:$G$54,MATCH($E1037,$A$9:$A$54,0),0),"N/A")</f>
        <v>N/A</v>
      </c>
      <c r="T1037" s="151" t="str" cm="1">
        <f t="array" ref="T1037">IFERROR(INDEX($H$9:$H$54,MATCH($E1037,$A$9:$A$54,0),0),"N/A")</f>
        <v>N/A</v>
      </c>
      <c r="U1037" s="152" t="str">
        <f t="shared" si="138"/>
        <v>N/A</v>
      </c>
      <c r="V1037" s="153" t="str">
        <f t="shared" si="139"/>
        <v>N/A</v>
      </c>
      <c r="W1037" s="147" t="str" cm="1">
        <f t="array" ref="W1037">IFERROR(INDEX($I$9:$I$54,MATCH($E1037,$A$9:$A$54,0),0),"N/A")</f>
        <v>N/A</v>
      </c>
      <c r="X1037" s="147" t="str" cm="1">
        <f t="array" ref="X1037">IFERROR(INDEX($J$9:$J$54,MATCH($E1037,$A$9:$A$54,0),0),"N/A")</f>
        <v>N/A</v>
      </c>
      <c r="Y1037" s="152" t="str">
        <f t="shared" si="140"/>
        <v>N/A</v>
      </c>
      <c r="Z1037" s="153" t="str">
        <f t="shared" si="141"/>
        <v>N/A</v>
      </c>
      <c r="AA1037" s="70" t="str">
        <f>IFERROR(VLOOKUP('Input 1 - Schedule 1'!N984,'Input 1 - Schedule 1'!$I$7:$L$1009,4,FALSE),"")</f>
        <v/>
      </c>
      <c r="AB1037" s="70"/>
      <c r="AS1037" s="84" t="s">
        <v>20</v>
      </c>
    </row>
    <row r="1038" spans="1:45" x14ac:dyDescent="0.3">
      <c r="A1038" s="93">
        <f t="shared" si="146"/>
        <v>976</v>
      </c>
      <c r="B1038" s="145">
        <f>'Input 2 - Inventory'!C983</f>
        <v>0</v>
      </c>
      <c r="C1038" s="146">
        <f>'Input 1 - Schedule 1'!G985</f>
        <v>0</v>
      </c>
      <c r="D1038" s="146" t="str">
        <f>IF(OR(LEFT(E1038,5)= "Asset",LEFT(E1038,5)="Other"),"N/A",'Input 1 - Schedule 1'!G985 &amp; " (Ins/Bank)")</f>
        <v>0 (Ins/Bank)</v>
      </c>
      <c r="E1038" s="147">
        <f>'Input 2 - Inventory'!F983</f>
        <v>0</v>
      </c>
      <c r="F1038" s="148" t="str">
        <f>'Input 2 - Inventory'!W983</f>
        <v/>
      </c>
      <c r="G1038" s="148">
        <f>'Input 2 - Inventory'!R983</f>
        <v>0</v>
      </c>
      <c r="H1038" s="148">
        <f>'Input 2 - Inventory'!AH983</f>
        <v>0</v>
      </c>
      <c r="I1038" s="149">
        <f>'Input 2 - Inventory'!L983</f>
        <v>0</v>
      </c>
      <c r="J1038" s="150">
        <f>'Input 2 - Inventory'!AB983</f>
        <v>0</v>
      </c>
      <c r="K1038" s="147" t="str" cm="1">
        <f t="array" ref="K1038">IFERROR(INDEX($C$9:$C$54,MATCH($E1038,$A$9:$A$54,0),0),"N/A")</f>
        <v>N/A</v>
      </c>
      <c r="L1038" s="151" t="str" cm="1">
        <f t="array" ref="L1038">IFERROR(INDEX($D$9:$D$54,MATCH($E1038,$A$9:$A$54,0),0),"N/A")</f>
        <v>N/A</v>
      </c>
      <c r="M1038" s="152" t="str">
        <f t="shared" si="142"/>
        <v>N/A</v>
      </c>
      <c r="N1038" s="153" t="str">
        <f t="shared" si="143"/>
        <v>N/A</v>
      </c>
      <c r="O1038" s="147" t="str" cm="1">
        <f t="array" ref="O1038">IFERROR(INDEX($E$9:$E$54,MATCH($E1038,$A$9:$A$54,0),0),"N/A")</f>
        <v>N/A</v>
      </c>
      <c r="P1038" s="151" t="str" cm="1">
        <f t="array" ref="P1038">IFERROR(INDEX($F$9:$F$54,MATCH($E1038,$A$9:$A$54,0),0),"N/A")</f>
        <v>N/A</v>
      </c>
      <c r="Q1038" s="152" t="str">
        <f t="shared" si="144"/>
        <v>N/A</v>
      </c>
      <c r="R1038" s="153" t="str">
        <f t="shared" si="145"/>
        <v>N/A</v>
      </c>
      <c r="S1038" s="147" t="str" cm="1">
        <f t="array" ref="S1038">IFERROR(INDEX($G$9:$G$54,MATCH($E1038,$A$9:$A$54,0),0),"N/A")</f>
        <v>N/A</v>
      </c>
      <c r="T1038" s="151" t="str" cm="1">
        <f t="array" ref="T1038">IFERROR(INDEX($H$9:$H$54,MATCH($E1038,$A$9:$A$54,0),0),"N/A")</f>
        <v>N/A</v>
      </c>
      <c r="U1038" s="152" t="str">
        <f t="shared" si="138"/>
        <v>N/A</v>
      </c>
      <c r="V1038" s="153" t="str">
        <f t="shared" si="139"/>
        <v>N/A</v>
      </c>
      <c r="W1038" s="147" t="str" cm="1">
        <f t="array" ref="W1038">IFERROR(INDEX($I$9:$I$54,MATCH($E1038,$A$9:$A$54,0),0),"N/A")</f>
        <v>N/A</v>
      </c>
      <c r="X1038" s="147" t="str" cm="1">
        <f t="array" ref="X1038">IFERROR(INDEX($J$9:$J$54,MATCH($E1038,$A$9:$A$54,0),0),"N/A")</f>
        <v>N/A</v>
      </c>
      <c r="Y1038" s="152" t="str">
        <f t="shared" si="140"/>
        <v>N/A</v>
      </c>
      <c r="Z1038" s="153" t="str">
        <f t="shared" si="141"/>
        <v>N/A</v>
      </c>
      <c r="AA1038" s="70" t="str">
        <f>IFERROR(VLOOKUP('Input 1 - Schedule 1'!N985,'Input 1 - Schedule 1'!$I$7:$L$1009,4,FALSE),"")</f>
        <v/>
      </c>
      <c r="AB1038" s="70"/>
      <c r="AS1038" s="84" t="s">
        <v>20</v>
      </c>
    </row>
    <row r="1039" spans="1:45" x14ac:dyDescent="0.3">
      <c r="A1039" s="93">
        <f t="shared" si="146"/>
        <v>977</v>
      </c>
      <c r="B1039" s="145">
        <f>'Input 2 - Inventory'!C984</f>
        <v>0</v>
      </c>
      <c r="C1039" s="146">
        <f>'Input 1 - Schedule 1'!G986</f>
        <v>0</v>
      </c>
      <c r="D1039" s="146" t="str">
        <f>IF(OR(LEFT(E1039,5)= "Asset",LEFT(E1039,5)="Other"),"N/A",'Input 1 - Schedule 1'!G986 &amp; " (Ins/Bank)")</f>
        <v>0 (Ins/Bank)</v>
      </c>
      <c r="E1039" s="147">
        <f>'Input 2 - Inventory'!F984</f>
        <v>0</v>
      </c>
      <c r="F1039" s="148" t="str">
        <f>'Input 2 - Inventory'!W984</f>
        <v/>
      </c>
      <c r="G1039" s="148">
        <f>'Input 2 - Inventory'!R984</f>
        <v>0</v>
      </c>
      <c r="H1039" s="148">
        <f>'Input 2 - Inventory'!AH984</f>
        <v>0</v>
      </c>
      <c r="I1039" s="149">
        <f>'Input 2 - Inventory'!L984</f>
        <v>0</v>
      </c>
      <c r="J1039" s="150">
        <f>'Input 2 - Inventory'!AB984</f>
        <v>0</v>
      </c>
      <c r="K1039" s="147" t="str" cm="1">
        <f t="array" ref="K1039">IFERROR(INDEX($C$9:$C$54,MATCH($E1039,$A$9:$A$54,0),0),"N/A")</f>
        <v>N/A</v>
      </c>
      <c r="L1039" s="151" t="str" cm="1">
        <f t="array" ref="L1039">IFERROR(INDEX($D$9:$D$54,MATCH($E1039,$A$9:$A$54,0),0),"N/A")</f>
        <v>N/A</v>
      </c>
      <c r="M1039" s="152" t="str">
        <f t="shared" si="142"/>
        <v>N/A</v>
      </c>
      <c r="N1039" s="153" t="str">
        <f t="shared" si="143"/>
        <v>N/A</v>
      </c>
      <c r="O1039" s="147" t="str" cm="1">
        <f t="array" ref="O1039">IFERROR(INDEX($E$9:$E$54,MATCH($E1039,$A$9:$A$54,0),0),"N/A")</f>
        <v>N/A</v>
      </c>
      <c r="P1039" s="151" t="str" cm="1">
        <f t="array" ref="P1039">IFERROR(INDEX($F$9:$F$54,MATCH($E1039,$A$9:$A$54,0),0),"N/A")</f>
        <v>N/A</v>
      </c>
      <c r="Q1039" s="152" t="str">
        <f t="shared" si="144"/>
        <v>N/A</v>
      </c>
      <c r="R1039" s="153" t="str">
        <f t="shared" si="145"/>
        <v>N/A</v>
      </c>
      <c r="S1039" s="147" t="str" cm="1">
        <f t="array" ref="S1039">IFERROR(INDEX($G$9:$G$54,MATCH($E1039,$A$9:$A$54,0),0),"N/A")</f>
        <v>N/A</v>
      </c>
      <c r="T1039" s="151" t="str" cm="1">
        <f t="array" ref="T1039">IFERROR(INDEX($H$9:$H$54,MATCH($E1039,$A$9:$A$54,0),0),"N/A")</f>
        <v>N/A</v>
      </c>
      <c r="U1039" s="152" t="str">
        <f t="shared" si="138"/>
        <v>N/A</v>
      </c>
      <c r="V1039" s="153" t="str">
        <f t="shared" si="139"/>
        <v>N/A</v>
      </c>
      <c r="W1039" s="147" t="str" cm="1">
        <f t="array" ref="W1039">IFERROR(INDEX($I$9:$I$54,MATCH($E1039,$A$9:$A$54,0),0),"N/A")</f>
        <v>N/A</v>
      </c>
      <c r="X1039" s="147" t="str" cm="1">
        <f t="array" ref="X1039">IFERROR(INDEX($J$9:$J$54,MATCH($E1039,$A$9:$A$54,0),0),"N/A")</f>
        <v>N/A</v>
      </c>
      <c r="Y1039" s="152" t="str">
        <f t="shared" si="140"/>
        <v>N/A</v>
      </c>
      <c r="Z1039" s="153" t="str">
        <f t="shared" si="141"/>
        <v>N/A</v>
      </c>
      <c r="AA1039" s="70" t="str">
        <f>IFERROR(VLOOKUP('Input 1 - Schedule 1'!N986,'Input 1 - Schedule 1'!$I$7:$L$1009,4,FALSE),"")</f>
        <v/>
      </c>
      <c r="AB1039" s="70"/>
      <c r="AS1039" s="84" t="s">
        <v>20</v>
      </c>
    </row>
    <row r="1040" spans="1:45" x14ac:dyDescent="0.3">
      <c r="A1040" s="93">
        <f t="shared" si="146"/>
        <v>978</v>
      </c>
      <c r="B1040" s="145">
        <f>'Input 2 - Inventory'!C985</f>
        <v>0</v>
      </c>
      <c r="C1040" s="146">
        <f>'Input 1 - Schedule 1'!G987</f>
        <v>0</v>
      </c>
      <c r="D1040" s="146" t="str">
        <f>IF(OR(LEFT(E1040,5)= "Asset",LEFT(E1040,5)="Other"),"N/A",'Input 1 - Schedule 1'!G987 &amp; " (Ins/Bank)")</f>
        <v>0 (Ins/Bank)</v>
      </c>
      <c r="E1040" s="147">
        <f>'Input 2 - Inventory'!F985</f>
        <v>0</v>
      </c>
      <c r="F1040" s="148" t="str">
        <f>'Input 2 - Inventory'!W985</f>
        <v/>
      </c>
      <c r="G1040" s="148">
        <f>'Input 2 - Inventory'!R985</f>
        <v>0</v>
      </c>
      <c r="H1040" s="148">
        <f>'Input 2 - Inventory'!AH985</f>
        <v>0</v>
      </c>
      <c r="I1040" s="149">
        <f>'Input 2 - Inventory'!L985</f>
        <v>0</v>
      </c>
      <c r="J1040" s="150">
        <f>'Input 2 - Inventory'!AB985</f>
        <v>0</v>
      </c>
      <c r="K1040" s="147" t="str" cm="1">
        <f t="array" ref="K1040">IFERROR(INDEX($C$9:$C$54,MATCH($E1040,$A$9:$A$54,0),0),"N/A")</f>
        <v>N/A</v>
      </c>
      <c r="L1040" s="151" t="str" cm="1">
        <f t="array" ref="L1040">IFERROR(INDEX($D$9:$D$54,MATCH($E1040,$A$9:$A$54,0),0),"N/A")</f>
        <v>N/A</v>
      </c>
      <c r="M1040" s="152" t="str">
        <f t="shared" si="142"/>
        <v>N/A</v>
      </c>
      <c r="N1040" s="153" t="str">
        <f t="shared" si="143"/>
        <v>N/A</v>
      </c>
      <c r="O1040" s="147" t="str" cm="1">
        <f t="array" ref="O1040">IFERROR(INDEX($E$9:$E$54,MATCH($E1040,$A$9:$A$54,0),0),"N/A")</f>
        <v>N/A</v>
      </c>
      <c r="P1040" s="151" t="str" cm="1">
        <f t="array" ref="P1040">IFERROR(INDEX($F$9:$F$54,MATCH($E1040,$A$9:$A$54,0),0),"N/A")</f>
        <v>N/A</v>
      </c>
      <c r="Q1040" s="152" t="str">
        <f t="shared" si="144"/>
        <v>N/A</v>
      </c>
      <c r="R1040" s="153" t="str">
        <f t="shared" si="145"/>
        <v>N/A</v>
      </c>
      <c r="S1040" s="147" t="str" cm="1">
        <f t="array" ref="S1040">IFERROR(INDEX($G$9:$G$54,MATCH($E1040,$A$9:$A$54,0),0),"N/A")</f>
        <v>N/A</v>
      </c>
      <c r="T1040" s="151" t="str" cm="1">
        <f t="array" ref="T1040">IFERROR(INDEX($H$9:$H$54,MATCH($E1040,$A$9:$A$54,0),0),"N/A")</f>
        <v>N/A</v>
      </c>
      <c r="U1040" s="152" t="str">
        <f t="shared" si="138"/>
        <v>N/A</v>
      </c>
      <c r="V1040" s="153" t="str">
        <f t="shared" si="139"/>
        <v>N/A</v>
      </c>
      <c r="W1040" s="147" t="str" cm="1">
        <f t="array" ref="W1040">IFERROR(INDEX($I$9:$I$54,MATCH($E1040,$A$9:$A$54,0),0),"N/A")</f>
        <v>N/A</v>
      </c>
      <c r="X1040" s="147" t="str" cm="1">
        <f t="array" ref="X1040">IFERROR(INDEX($J$9:$J$54,MATCH($E1040,$A$9:$A$54,0),0),"N/A")</f>
        <v>N/A</v>
      </c>
      <c r="Y1040" s="152" t="str">
        <f t="shared" si="140"/>
        <v>N/A</v>
      </c>
      <c r="Z1040" s="153" t="str">
        <f t="shared" si="141"/>
        <v>N/A</v>
      </c>
      <c r="AA1040" s="70" t="str">
        <f>IFERROR(VLOOKUP('Input 1 - Schedule 1'!N987,'Input 1 - Schedule 1'!$I$7:$L$1009,4,FALSE),"")</f>
        <v/>
      </c>
      <c r="AB1040" s="70"/>
      <c r="AS1040" s="84" t="s">
        <v>20</v>
      </c>
    </row>
    <row r="1041" spans="1:45" x14ac:dyDescent="0.3">
      <c r="A1041" s="93">
        <f t="shared" si="146"/>
        <v>979</v>
      </c>
      <c r="B1041" s="145">
        <f>'Input 2 - Inventory'!C986</f>
        <v>0</v>
      </c>
      <c r="C1041" s="146">
        <f>'Input 1 - Schedule 1'!G988</f>
        <v>0</v>
      </c>
      <c r="D1041" s="146" t="str">
        <f>IF(OR(LEFT(E1041,5)= "Asset",LEFT(E1041,5)="Other"),"N/A",'Input 1 - Schedule 1'!G988 &amp; " (Ins/Bank)")</f>
        <v>0 (Ins/Bank)</v>
      </c>
      <c r="E1041" s="147">
        <f>'Input 2 - Inventory'!F986</f>
        <v>0</v>
      </c>
      <c r="F1041" s="148" t="str">
        <f>'Input 2 - Inventory'!W986</f>
        <v/>
      </c>
      <c r="G1041" s="148">
        <f>'Input 2 - Inventory'!R986</f>
        <v>0</v>
      </c>
      <c r="H1041" s="148">
        <f>'Input 2 - Inventory'!AH986</f>
        <v>0</v>
      </c>
      <c r="I1041" s="149">
        <f>'Input 2 - Inventory'!L986</f>
        <v>0</v>
      </c>
      <c r="J1041" s="150">
        <f>'Input 2 - Inventory'!AB986</f>
        <v>0</v>
      </c>
      <c r="K1041" s="147" t="str" cm="1">
        <f t="array" ref="K1041">IFERROR(INDEX($C$9:$C$54,MATCH($E1041,$A$9:$A$54,0),0),"N/A")</f>
        <v>N/A</v>
      </c>
      <c r="L1041" s="151" t="str" cm="1">
        <f t="array" ref="L1041">IFERROR(INDEX($D$9:$D$54,MATCH($E1041,$A$9:$A$54,0),0),"N/A")</f>
        <v>N/A</v>
      </c>
      <c r="M1041" s="152" t="str">
        <f t="shared" si="142"/>
        <v>N/A</v>
      </c>
      <c r="N1041" s="153" t="str">
        <f t="shared" si="143"/>
        <v>N/A</v>
      </c>
      <c r="O1041" s="147" t="str" cm="1">
        <f t="array" ref="O1041">IFERROR(INDEX($E$9:$E$54,MATCH($E1041,$A$9:$A$54,0),0),"N/A")</f>
        <v>N/A</v>
      </c>
      <c r="P1041" s="151" t="str" cm="1">
        <f t="array" ref="P1041">IFERROR(INDEX($F$9:$F$54,MATCH($E1041,$A$9:$A$54,0),0),"N/A")</f>
        <v>N/A</v>
      </c>
      <c r="Q1041" s="152" t="str">
        <f t="shared" si="144"/>
        <v>N/A</v>
      </c>
      <c r="R1041" s="153" t="str">
        <f t="shared" si="145"/>
        <v>N/A</v>
      </c>
      <c r="S1041" s="147" t="str" cm="1">
        <f t="array" ref="S1041">IFERROR(INDEX($G$9:$G$54,MATCH($E1041,$A$9:$A$54,0),0),"N/A")</f>
        <v>N/A</v>
      </c>
      <c r="T1041" s="151" t="str" cm="1">
        <f t="array" ref="T1041">IFERROR(INDEX($H$9:$H$54,MATCH($E1041,$A$9:$A$54,0),0),"N/A")</f>
        <v>N/A</v>
      </c>
      <c r="U1041" s="152" t="str">
        <f t="shared" si="138"/>
        <v>N/A</v>
      </c>
      <c r="V1041" s="153" t="str">
        <f t="shared" si="139"/>
        <v>N/A</v>
      </c>
      <c r="W1041" s="147" t="str" cm="1">
        <f t="array" ref="W1041">IFERROR(INDEX($I$9:$I$54,MATCH($E1041,$A$9:$A$54,0),0),"N/A")</f>
        <v>N/A</v>
      </c>
      <c r="X1041" s="147" t="str" cm="1">
        <f t="array" ref="X1041">IFERROR(INDEX($J$9:$J$54,MATCH($E1041,$A$9:$A$54,0),0),"N/A")</f>
        <v>N/A</v>
      </c>
      <c r="Y1041" s="152" t="str">
        <f t="shared" si="140"/>
        <v>N/A</v>
      </c>
      <c r="Z1041" s="153" t="str">
        <f t="shared" si="141"/>
        <v>N/A</v>
      </c>
      <c r="AA1041" s="70" t="str">
        <f>IFERROR(VLOOKUP('Input 1 - Schedule 1'!N988,'Input 1 - Schedule 1'!$I$7:$L$1009,4,FALSE),"")</f>
        <v/>
      </c>
      <c r="AB1041" s="70"/>
      <c r="AS1041" s="84" t="s">
        <v>20</v>
      </c>
    </row>
    <row r="1042" spans="1:45" x14ac:dyDescent="0.3">
      <c r="A1042" s="93">
        <f t="shared" si="146"/>
        <v>980</v>
      </c>
      <c r="B1042" s="145">
        <f>'Input 2 - Inventory'!C987</f>
        <v>0</v>
      </c>
      <c r="C1042" s="146">
        <f>'Input 1 - Schedule 1'!G989</f>
        <v>0</v>
      </c>
      <c r="D1042" s="146" t="str">
        <f>IF(OR(LEFT(E1042,5)= "Asset",LEFT(E1042,5)="Other"),"N/A",'Input 1 - Schedule 1'!G989 &amp; " (Ins/Bank)")</f>
        <v>0 (Ins/Bank)</v>
      </c>
      <c r="E1042" s="147">
        <f>'Input 2 - Inventory'!F987</f>
        <v>0</v>
      </c>
      <c r="F1042" s="148" t="str">
        <f>'Input 2 - Inventory'!W987</f>
        <v/>
      </c>
      <c r="G1042" s="148">
        <f>'Input 2 - Inventory'!R987</f>
        <v>0</v>
      </c>
      <c r="H1042" s="148">
        <f>'Input 2 - Inventory'!AH987</f>
        <v>0</v>
      </c>
      <c r="I1042" s="149">
        <f>'Input 2 - Inventory'!L987</f>
        <v>0</v>
      </c>
      <c r="J1042" s="150">
        <f>'Input 2 - Inventory'!AB987</f>
        <v>0</v>
      </c>
      <c r="K1042" s="147" t="str" cm="1">
        <f t="array" ref="K1042">IFERROR(INDEX($C$9:$C$54,MATCH($E1042,$A$9:$A$54,0),0),"N/A")</f>
        <v>N/A</v>
      </c>
      <c r="L1042" s="151" t="str" cm="1">
        <f t="array" ref="L1042">IFERROR(INDEX($D$9:$D$54,MATCH($E1042,$A$9:$A$54,0),0),"N/A")</f>
        <v>N/A</v>
      </c>
      <c r="M1042" s="152" t="str">
        <f t="shared" si="142"/>
        <v>N/A</v>
      </c>
      <c r="N1042" s="153" t="str">
        <f t="shared" si="143"/>
        <v>N/A</v>
      </c>
      <c r="O1042" s="147" t="str" cm="1">
        <f t="array" ref="O1042">IFERROR(INDEX($E$9:$E$54,MATCH($E1042,$A$9:$A$54,0),0),"N/A")</f>
        <v>N/A</v>
      </c>
      <c r="P1042" s="151" t="str" cm="1">
        <f t="array" ref="P1042">IFERROR(INDEX($F$9:$F$54,MATCH($E1042,$A$9:$A$54,0),0),"N/A")</f>
        <v>N/A</v>
      </c>
      <c r="Q1042" s="152" t="str">
        <f t="shared" si="144"/>
        <v>N/A</v>
      </c>
      <c r="R1042" s="153" t="str">
        <f t="shared" si="145"/>
        <v>N/A</v>
      </c>
      <c r="S1042" s="147" t="str" cm="1">
        <f t="array" ref="S1042">IFERROR(INDEX($G$9:$G$54,MATCH($E1042,$A$9:$A$54,0),0),"N/A")</f>
        <v>N/A</v>
      </c>
      <c r="T1042" s="151" t="str" cm="1">
        <f t="array" ref="T1042">IFERROR(INDEX($H$9:$H$54,MATCH($E1042,$A$9:$A$54,0),0),"N/A")</f>
        <v>N/A</v>
      </c>
      <c r="U1042" s="152" t="str">
        <f t="shared" si="138"/>
        <v>N/A</v>
      </c>
      <c r="V1042" s="153" t="str">
        <f t="shared" si="139"/>
        <v>N/A</v>
      </c>
      <c r="W1042" s="147" t="str" cm="1">
        <f t="array" ref="W1042">IFERROR(INDEX($I$9:$I$54,MATCH($E1042,$A$9:$A$54,0),0),"N/A")</f>
        <v>N/A</v>
      </c>
      <c r="X1042" s="147" t="str" cm="1">
        <f t="array" ref="X1042">IFERROR(INDEX($J$9:$J$54,MATCH($E1042,$A$9:$A$54,0),0),"N/A")</f>
        <v>N/A</v>
      </c>
      <c r="Y1042" s="152" t="str">
        <f t="shared" si="140"/>
        <v>N/A</v>
      </c>
      <c r="Z1042" s="153" t="str">
        <f t="shared" si="141"/>
        <v>N/A</v>
      </c>
      <c r="AA1042" s="70" t="str">
        <f>IFERROR(VLOOKUP('Input 1 - Schedule 1'!N989,'Input 1 - Schedule 1'!$I$7:$L$1009,4,FALSE),"")</f>
        <v/>
      </c>
      <c r="AB1042" s="70"/>
      <c r="AS1042" s="84" t="s">
        <v>20</v>
      </c>
    </row>
    <row r="1043" spans="1:45" x14ac:dyDescent="0.3">
      <c r="A1043" s="93">
        <f t="shared" si="146"/>
        <v>981</v>
      </c>
      <c r="B1043" s="145">
        <f>'Input 2 - Inventory'!C988</f>
        <v>0</v>
      </c>
      <c r="C1043" s="146">
        <f>'Input 1 - Schedule 1'!G990</f>
        <v>0</v>
      </c>
      <c r="D1043" s="146" t="str">
        <f>IF(OR(LEFT(E1043,5)= "Asset",LEFT(E1043,5)="Other"),"N/A",'Input 1 - Schedule 1'!G990 &amp; " (Ins/Bank)")</f>
        <v>0 (Ins/Bank)</v>
      </c>
      <c r="E1043" s="147">
        <f>'Input 2 - Inventory'!F988</f>
        <v>0</v>
      </c>
      <c r="F1043" s="148" t="str">
        <f>'Input 2 - Inventory'!W988</f>
        <v/>
      </c>
      <c r="G1043" s="148">
        <f>'Input 2 - Inventory'!R988</f>
        <v>0</v>
      </c>
      <c r="H1043" s="148">
        <f>'Input 2 - Inventory'!AH988</f>
        <v>0</v>
      </c>
      <c r="I1043" s="149">
        <f>'Input 2 - Inventory'!L988</f>
        <v>0</v>
      </c>
      <c r="J1043" s="150">
        <f>'Input 2 - Inventory'!AB988</f>
        <v>0</v>
      </c>
      <c r="K1043" s="147" t="str" cm="1">
        <f t="array" ref="K1043">IFERROR(INDEX($C$9:$C$54,MATCH($E1043,$A$9:$A$54,0),0),"N/A")</f>
        <v>N/A</v>
      </c>
      <c r="L1043" s="151" t="str" cm="1">
        <f t="array" ref="L1043">IFERROR(INDEX($D$9:$D$54,MATCH($E1043,$A$9:$A$54,0),0),"N/A")</f>
        <v>N/A</v>
      </c>
      <c r="M1043" s="152" t="str">
        <f t="shared" si="142"/>
        <v>N/A</v>
      </c>
      <c r="N1043" s="153" t="str">
        <f t="shared" si="143"/>
        <v>N/A</v>
      </c>
      <c r="O1043" s="147" t="str" cm="1">
        <f t="array" ref="O1043">IFERROR(INDEX($E$9:$E$54,MATCH($E1043,$A$9:$A$54,0),0),"N/A")</f>
        <v>N/A</v>
      </c>
      <c r="P1043" s="151" t="str" cm="1">
        <f t="array" ref="P1043">IFERROR(INDEX($F$9:$F$54,MATCH($E1043,$A$9:$A$54,0),0),"N/A")</f>
        <v>N/A</v>
      </c>
      <c r="Q1043" s="152" t="str">
        <f t="shared" si="144"/>
        <v>N/A</v>
      </c>
      <c r="R1043" s="153" t="str">
        <f t="shared" si="145"/>
        <v>N/A</v>
      </c>
      <c r="S1043" s="147" t="str" cm="1">
        <f t="array" ref="S1043">IFERROR(INDEX($G$9:$G$54,MATCH($E1043,$A$9:$A$54,0),0),"N/A")</f>
        <v>N/A</v>
      </c>
      <c r="T1043" s="151" t="str" cm="1">
        <f t="array" ref="T1043">IFERROR(INDEX($H$9:$H$54,MATCH($E1043,$A$9:$A$54,0),0),"N/A")</f>
        <v>N/A</v>
      </c>
      <c r="U1043" s="152" t="str">
        <f t="shared" si="138"/>
        <v>N/A</v>
      </c>
      <c r="V1043" s="153" t="str">
        <f t="shared" si="139"/>
        <v>N/A</v>
      </c>
      <c r="W1043" s="147" t="str" cm="1">
        <f t="array" ref="W1043">IFERROR(INDEX($I$9:$I$54,MATCH($E1043,$A$9:$A$54,0),0),"N/A")</f>
        <v>N/A</v>
      </c>
      <c r="X1043" s="147" t="str" cm="1">
        <f t="array" ref="X1043">IFERROR(INDEX($J$9:$J$54,MATCH($E1043,$A$9:$A$54,0),0),"N/A")</f>
        <v>N/A</v>
      </c>
      <c r="Y1043" s="152" t="str">
        <f t="shared" si="140"/>
        <v>N/A</v>
      </c>
      <c r="Z1043" s="153" t="str">
        <f t="shared" si="141"/>
        <v>N/A</v>
      </c>
      <c r="AA1043" s="70" t="str">
        <f>IFERROR(VLOOKUP('Input 1 - Schedule 1'!N990,'Input 1 - Schedule 1'!$I$7:$L$1009,4,FALSE),"")</f>
        <v/>
      </c>
      <c r="AB1043" s="70"/>
      <c r="AS1043" s="84" t="s">
        <v>20</v>
      </c>
    </row>
    <row r="1044" spans="1:45" x14ac:dyDescent="0.3">
      <c r="A1044" s="93">
        <f t="shared" si="146"/>
        <v>982</v>
      </c>
      <c r="B1044" s="145">
        <f>'Input 2 - Inventory'!C989</f>
        <v>0</v>
      </c>
      <c r="C1044" s="146">
        <f>'Input 1 - Schedule 1'!G991</f>
        <v>0</v>
      </c>
      <c r="D1044" s="146" t="str">
        <f>IF(OR(LEFT(E1044,5)= "Asset",LEFT(E1044,5)="Other"),"N/A",'Input 1 - Schedule 1'!G991 &amp; " (Ins/Bank)")</f>
        <v>0 (Ins/Bank)</v>
      </c>
      <c r="E1044" s="147">
        <f>'Input 2 - Inventory'!F989</f>
        <v>0</v>
      </c>
      <c r="F1044" s="148" t="str">
        <f>'Input 2 - Inventory'!W989</f>
        <v/>
      </c>
      <c r="G1044" s="148">
        <f>'Input 2 - Inventory'!R989</f>
        <v>0</v>
      </c>
      <c r="H1044" s="148">
        <f>'Input 2 - Inventory'!AH989</f>
        <v>0</v>
      </c>
      <c r="I1044" s="149">
        <f>'Input 2 - Inventory'!L989</f>
        <v>0</v>
      </c>
      <c r="J1044" s="150">
        <f>'Input 2 - Inventory'!AB989</f>
        <v>0</v>
      </c>
      <c r="K1044" s="147" t="str" cm="1">
        <f t="array" ref="K1044">IFERROR(INDEX($C$9:$C$54,MATCH($E1044,$A$9:$A$54,0),0),"N/A")</f>
        <v>N/A</v>
      </c>
      <c r="L1044" s="151" t="str" cm="1">
        <f t="array" ref="L1044">IFERROR(INDEX($D$9:$D$54,MATCH($E1044,$A$9:$A$54,0),0),"N/A")</f>
        <v>N/A</v>
      </c>
      <c r="M1044" s="152" t="str">
        <f t="shared" si="142"/>
        <v>N/A</v>
      </c>
      <c r="N1044" s="153" t="str">
        <f t="shared" si="143"/>
        <v>N/A</v>
      </c>
      <c r="O1044" s="147" t="str" cm="1">
        <f t="array" ref="O1044">IFERROR(INDEX($E$9:$E$54,MATCH($E1044,$A$9:$A$54,0),0),"N/A")</f>
        <v>N/A</v>
      </c>
      <c r="P1044" s="151" t="str" cm="1">
        <f t="array" ref="P1044">IFERROR(INDEX($F$9:$F$54,MATCH($E1044,$A$9:$A$54,0),0),"N/A")</f>
        <v>N/A</v>
      </c>
      <c r="Q1044" s="152" t="str">
        <f t="shared" si="144"/>
        <v>N/A</v>
      </c>
      <c r="R1044" s="153" t="str">
        <f t="shared" si="145"/>
        <v>N/A</v>
      </c>
      <c r="S1044" s="147" t="str" cm="1">
        <f t="array" ref="S1044">IFERROR(INDEX($G$9:$G$54,MATCH($E1044,$A$9:$A$54,0),0),"N/A")</f>
        <v>N/A</v>
      </c>
      <c r="T1044" s="151" t="str" cm="1">
        <f t="array" ref="T1044">IFERROR(INDEX($H$9:$H$54,MATCH($E1044,$A$9:$A$54,0),0),"N/A")</f>
        <v>N/A</v>
      </c>
      <c r="U1044" s="152" t="str">
        <f t="shared" si="138"/>
        <v>N/A</v>
      </c>
      <c r="V1044" s="153" t="str">
        <f t="shared" si="139"/>
        <v>N/A</v>
      </c>
      <c r="W1044" s="147" t="str" cm="1">
        <f t="array" ref="W1044">IFERROR(INDEX($I$9:$I$54,MATCH($E1044,$A$9:$A$54,0),0),"N/A")</f>
        <v>N/A</v>
      </c>
      <c r="X1044" s="147" t="str" cm="1">
        <f t="array" ref="X1044">IFERROR(INDEX($J$9:$J$54,MATCH($E1044,$A$9:$A$54,0),0),"N/A")</f>
        <v>N/A</v>
      </c>
      <c r="Y1044" s="152" t="str">
        <f t="shared" si="140"/>
        <v>N/A</v>
      </c>
      <c r="Z1044" s="153" t="str">
        <f t="shared" si="141"/>
        <v>N/A</v>
      </c>
      <c r="AA1044" s="70" t="str">
        <f>IFERROR(VLOOKUP('Input 1 - Schedule 1'!N991,'Input 1 - Schedule 1'!$I$7:$L$1009,4,FALSE),"")</f>
        <v/>
      </c>
      <c r="AB1044" s="70"/>
      <c r="AS1044" s="84" t="s">
        <v>20</v>
      </c>
    </row>
    <row r="1045" spans="1:45" x14ac:dyDescent="0.3">
      <c r="A1045" s="93">
        <f t="shared" si="146"/>
        <v>983</v>
      </c>
      <c r="B1045" s="145">
        <f>'Input 2 - Inventory'!C990</f>
        <v>0</v>
      </c>
      <c r="C1045" s="146">
        <f>'Input 1 - Schedule 1'!G992</f>
        <v>0</v>
      </c>
      <c r="D1045" s="146" t="str">
        <f>IF(OR(LEFT(E1045,5)= "Asset",LEFT(E1045,5)="Other"),"N/A",'Input 1 - Schedule 1'!G992 &amp; " (Ins/Bank)")</f>
        <v>0 (Ins/Bank)</v>
      </c>
      <c r="E1045" s="147">
        <f>'Input 2 - Inventory'!F990</f>
        <v>0</v>
      </c>
      <c r="F1045" s="148" t="str">
        <f>'Input 2 - Inventory'!W990</f>
        <v/>
      </c>
      <c r="G1045" s="148">
        <f>'Input 2 - Inventory'!R990</f>
        <v>0</v>
      </c>
      <c r="H1045" s="148">
        <f>'Input 2 - Inventory'!AH990</f>
        <v>0</v>
      </c>
      <c r="I1045" s="149">
        <f>'Input 2 - Inventory'!L990</f>
        <v>0</v>
      </c>
      <c r="J1045" s="150">
        <f>'Input 2 - Inventory'!AB990</f>
        <v>0</v>
      </c>
      <c r="K1045" s="147" t="str" cm="1">
        <f t="array" ref="K1045">IFERROR(INDEX($C$9:$C$54,MATCH($E1045,$A$9:$A$54,0),0),"N/A")</f>
        <v>N/A</v>
      </c>
      <c r="L1045" s="151" t="str" cm="1">
        <f t="array" ref="L1045">IFERROR(INDEX($D$9:$D$54,MATCH($E1045,$A$9:$A$54,0),0),"N/A")</f>
        <v>N/A</v>
      </c>
      <c r="M1045" s="152" t="str">
        <f t="shared" si="142"/>
        <v>N/A</v>
      </c>
      <c r="N1045" s="153" t="str">
        <f t="shared" si="143"/>
        <v>N/A</v>
      </c>
      <c r="O1045" s="147" t="str" cm="1">
        <f t="array" ref="O1045">IFERROR(INDEX($E$9:$E$54,MATCH($E1045,$A$9:$A$54,0),0),"N/A")</f>
        <v>N/A</v>
      </c>
      <c r="P1045" s="151" t="str" cm="1">
        <f t="array" ref="P1045">IFERROR(INDEX($F$9:$F$54,MATCH($E1045,$A$9:$A$54,0),0),"N/A")</f>
        <v>N/A</v>
      </c>
      <c r="Q1045" s="152" t="str">
        <f t="shared" si="144"/>
        <v>N/A</v>
      </c>
      <c r="R1045" s="153" t="str">
        <f t="shared" si="145"/>
        <v>N/A</v>
      </c>
      <c r="S1045" s="147" t="str" cm="1">
        <f t="array" ref="S1045">IFERROR(INDEX($G$9:$G$54,MATCH($E1045,$A$9:$A$54,0),0),"N/A")</f>
        <v>N/A</v>
      </c>
      <c r="T1045" s="151" t="str" cm="1">
        <f t="array" ref="T1045">IFERROR(INDEX($H$9:$H$54,MATCH($E1045,$A$9:$A$54,0),0),"N/A")</f>
        <v>N/A</v>
      </c>
      <c r="U1045" s="152" t="str">
        <f t="shared" si="138"/>
        <v>N/A</v>
      </c>
      <c r="V1045" s="153" t="str">
        <f t="shared" si="139"/>
        <v>N/A</v>
      </c>
      <c r="W1045" s="147" t="str" cm="1">
        <f t="array" ref="W1045">IFERROR(INDEX($I$9:$I$54,MATCH($E1045,$A$9:$A$54,0),0),"N/A")</f>
        <v>N/A</v>
      </c>
      <c r="X1045" s="147" t="str" cm="1">
        <f t="array" ref="X1045">IFERROR(INDEX($J$9:$J$54,MATCH($E1045,$A$9:$A$54,0),0),"N/A")</f>
        <v>N/A</v>
      </c>
      <c r="Y1045" s="152" t="str">
        <f t="shared" si="140"/>
        <v>N/A</v>
      </c>
      <c r="Z1045" s="153" t="str">
        <f t="shared" si="141"/>
        <v>N/A</v>
      </c>
      <c r="AA1045" s="70" t="str">
        <f>IFERROR(VLOOKUP('Input 1 - Schedule 1'!N992,'Input 1 - Schedule 1'!$I$7:$L$1009,4,FALSE),"")</f>
        <v/>
      </c>
      <c r="AB1045" s="70"/>
      <c r="AS1045" s="84" t="s">
        <v>20</v>
      </c>
    </row>
    <row r="1046" spans="1:45" x14ac:dyDescent="0.3">
      <c r="A1046" s="93">
        <f t="shared" si="146"/>
        <v>984</v>
      </c>
      <c r="B1046" s="145">
        <f>'Input 2 - Inventory'!C991</f>
        <v>0</v>
      </c>
      <c r="C1046" s="146">
        <f>'Input 1 - Schedule 1'!G993</f>
        <v>0</v>
      </c>
      <c r="D1046" s="146" t="str">
        <f>IF(OR(LEFT(E1046,5)= "Asset",LEFT(E1046,5)="Other"),"N/A",'Input 1 - Schedule 1'!G993 &amp; " (Ins/Bank)")</f>
        <v>0 (Ins/Bank)</v>
      </c>
      <c r="E1046" s="147">
        <f>'Input 2 - Inventory'!F991</f>
        <v>0</v>
      </c>
      <c r="F1046" s="148" t="str">
        <f>'Input 2 - Inventory'!W991</f>
        <v/>
      </c>
      <c r="G1046" s="148">
        <f>'Input 2 - Inventory'!R991</f>
        <v>0</v>
      </c>
      <c r="H1046" s="148">
        <f>'Input 2 - Inventory'!AH991</f>
        <v>0</v>
      </c>
      <c r="I1046" s="149">
        <f>'Input 2 - Inventory'!L991</f>
        <v>0</v>
      </c>
      <c r="J1046" s="150">
        <f>'Input 2 - Inventory'!AB991</f>
        <v>0</v>
      </c>
      <c r="K1046" s="147" t="str" cm="1">
        <f t="array" ref="K1046">IFERROR(INDEX($C$9:$C$54,MATCH($E1046,$A$9:$A$54,0),0),"N/A")</f>
        <v>N/A</v>
      </c>
      <c r="L1046" s="151" t="str" cm="1">
        <f t="array" ref="L1046">IFERROR(INDEX($D$9:$D$54,MATCH($E1046,$A$9:$A$54,0),0),"N/A")</f>
        <v>N/A</v>
      </c>
      <c r="M1046" s="152" t="str">
        <f t="shared" si="142"/>
        <v>N/A</v>
      </c>
      <c r="N1046" s="153" t="str">
        <f t="shared" si="143"/>
        <v>N/A</v>
      </c>
      <c r="O1046" s="147" t="str" cm="1">
        <f t="array" ref="O1046">IFERROR(INDEX($E$9:$E$54,MATCH($E1046,$A$9:$A$54,0),0),"N/A")</f>
        <v>N/A</v>
      </c>
      <c r="P1046" s="151" t="str" cm="1">
        <f t="array" ref="P1046">IFERROR(INDEX($F$9:$F$54,MATCH($E1046,$A$9:$A$54,0),0),"N/A")</f>
        <v>N/A</v>
      </c>
      <c r="Q1046" s="152" t="str">
        <f t="shared" si="144"/>
        <v>N/A</v>
      </c>
      <c r="R1046" s="153" t="str">
        <f t="shared" si="145"/>
        <v>N/A</v>
      </c>
      <c r="S1046" s="147" t="str" cm="1">
        <f t="array" ref="S1046">IFERROR(INDEX($G$9:$G$54,MATCH($E1046,$A$9:$A$54,0),0),"N/A")</f>
        <v>N/A</v>
      </c>
      <c r="T1046" s="151" t="str" cm="1">
        <f t="array" ref="T1046">IFERROR(INDEX($H$9:$H$54,MATCH($E1046,$A$9:$A$54,0),0),"N/A")</f>
        <v>N/A</v>
      </c>
      <c r="U1046" s="152" t="str">
        <f t="shared" si="138"/>
        <v>N/A</v>
      </c>
      <c r="V1046" s="153" t="str">
        <f t="shared" si="139"/>
        <v>N/A</v>
      </c>
      <c r="W1046" s="147" t="str" cm="1">
        <f t="array" ref="W1046">IFERROR(INDEX($I$9:$I$54,MATCH($E1046,$A$9:$A$54,0),0),"N/A")</f>
        <v>N/A</v>
      </c>
      <c r="X1046" s="147" t="str" cm="1">
        <f t="array" ref="X1046">IFERROR(INDEX($J$9:$J$54,MATCH($E1046,$A$9:$A$54,0),0),"N/A")</f>
        <v>N/A</v>
      </c>
      <c r="Y1046" s="152" t="str">
        <f t="shared" si="140"/>
        <v>N/A</v>
      </c>
      <c r="Z1046" s="153" t="str">
        <f t="shared" si="141"/>
        <v>N/A</v>
      </c>
      <c r="AA1046" s="70" t="str">
        <f>IFERROR(VLOOKUP('Input 1 - Schedule 1'!N993,'Input 1 - Schedule 1'!$I$7:$L$1009,4,FALSE),"")</f>
        <v/>
      </c>
      <c r="AB1046" s="70"/>
      <c r="AS1046" s="84" t="s">
        <v>20</v>
      </c>
    </row>
    <row r="1047" spans="1:45" x14ac:dyDescent="0.3">
      <c r="A1047" s="93">
        <f t="shared" si="146"/>
        <v>985</v>
      </c>
      <c r="B1047" s="145">
        <f>'Input 2 - Inventory'!C992</f>
        <v>0</v>
      </c>
      <c r="C1047" s="146">
        <f>'Input 1 - Schedule 1'!G994</f>
        <v>0</v>
      </c>
      <c r="D1047" s="146" t="str">
        <f>IF(OR(LEFT(E1047,5)= "Asset",LEFT(E1047,5)="Other"),"N/A",'Input 1 - Schedule 1'!G994 &amp; " (Ins/Bank)")</f>
        <v>0 (Ins/Bank)</v>
      </c>
      <c r="E1047" s="147">
        <f>'Input 2 - Inventory'!F992</f>
        <v>0</v>
      </c>
      <c r="F1047" s="148" t="str">
        <f>'Input 2 - Inventory'!W992</f>
        <v/>
      </c>
      <c r="G1047" s="148">
        <f>'Input 2 - Inventory'!R992</f>
        <v>0</v>
      </c>
      <c r="H1047" s="148">
        <f>'Input 2 - Inventory'!AH992</f>
        <v>0</v>
      </c>
      <c r="I1047" s="149">
        <f>'Input 2 - Inventory'!L992</f>
        <v>0</v>
      </c>
      <c r="J1047" s="150">
        <f>'Input 2 - Inventory'!AB992</f>
        <v>0</v>
      </c>
      <c r="K1047" s="147" t="str" cm="1">
        <f t="array" ref="K1047">IFERROR(INDEX($C$9:$C$54,MATCH($E1047,$A$9:$A$54,0),0),"N/A")</f>
        <v>N/A</v>
      </c>
      <c r="L1047" s="151" t="str" cm="1">
        <f t="array" ref="L1047">IFERROR(INDEX($D$9:$D$54,MATCH($E1047,$A$9:$A$54,0),0),"N/A")</f>
        <v>N/A</v>
      </c>
      <c r="M1047" s="152" t="str">
        <f t="shared" si="142"/>
        <v>N/A</v>
      </c>
      <c r="N1047" s="153" t="str">
        <f t="shared" si="143"/>
        <v>N/A</v>
      </c>
      <c r="O1047" s="147" t="str" cm="1">
        <f t="array" ref="O1047">IFERROR(INDEX($E$9:$E$54,MATCH($E1047,$A$9:$A$54,0),0),"N/A")</f>
        <v>N/A</v>
      </c>
      <c r="P1047" s="151" t="str" cm="1">
        <f t="array" ref="P1047">IFERROR(INDEX($F$9:$F$54,MATCH($E1047,$A$9:$A$54,0),0),"N/A")</f>
        <v>N/A</v>
      </c>
      <c r="Q1047" s="152" t="str">
        <f t="shared" si="144"/>
        <v>N/A</v>
      </c>
      <c r="R1047" s="153" t="str">
        <f t="shared" si="145"/>
        <v>N/A</v>
      </c>
      <c r="S1047" s="147" t="str" cm="1">
        <f t="array" ref="S1047">IFERROR(INDEX($G$9:$G$54,MATCH($E1047,$A$9:$A$54,0),0),"N/A")</f>
        <v>N/A</v>
      </c>
      <c r="T1047" s="151" t="str" cm="1">
        <f t="array" ref="T1047">IFERROR(INDEX($H$9:$H$54,MATCH($E1047,$A$9:$A$54,0),0),"N/A")</f>
        <v>N/A</v>
      </c>
      <c r="U1047" s="152" t="str">
        <f t="shared" si="138"/>
        <v>N/A</v>
      </c>
      <c r="V1047" s="153" t="str">
        <f t="shared" si="139"/>
        <v>N/A</v>
      </c>
      <c r="W1047" s="147" t="str" cm="1">
        <f t="array" ref="W1047">IFERROR(INDEX($I$9:$I$54,MATCH($E1047,$A$9:$A$54,0),0),"N/A")</f>
        <v>N/A</v>
      </c>
      <c r="X1047" s="147" t="str" cm="1">
        <f t="array" ref="X1047">IFERROR(INDEX($J$9:$J$54,MATCH($E1047,$A$9:$A$54,0),0),"N/A")</f>
        <v>N/A</v>
      </c>
      <c r="Y1047" s="152" t="str">
        <f t="shared" si="140"/>
        <v>N/A</v>
      </c>
      <c r="Z1047" s="153" t="str">
        <f t="shared" si="141"/>
        <v>N/A</v>
      </c>
      <c r="AA1047" s="70" t="str">
        <f>IFERROR(VLOOKUP('Input 1 - Schedule 1'!N994,'Input 1 - Schedule 1'!$I$7:$L$1009,4,FALSE),"")</f>
        <v/>
      </c>
      <c r="AB1047" s="70"/>
      <c r="AS1047" s="84" t="s">
        <v>20</v>
      </c>
    </row>
    <row r="1048" spans="1:45" x14ac:dyDescent="0.3">
      <c r="A1048" s="93">
        <f t="shared" si="146"/>
        <v>986</v>
      </c>
      <c r="B1048" s="145">
        <f>'Input 2 - Inventory'!C993</f>
        <v>0</v>
      </c>
      <c r="C1048" s="146">
        <f>'Input 1 - Schedule 1'!G995</f>
        <v>0</v>
      </c>
      <c r="D1048" s="146" t="str">
        <f>IF(OR(LEFT(E1048,5)= "Asset",LEFT(E1048,5)="Other"),"N/A",'Input 1 - Schedule 1'!G995 &amp; " (Ins/Bank)")</f>
        <v>0 (Ins/Bank)</v>
      </c>
      <c r="E1048" s="147">
        <f>'Input 2 - Inventory'!F993</f>
        <v>0</v>
      </c>
      <c r="F1048" s="148" t="str">
        <f>'Input 2 - Inventory'!W993</f>
        <v/>
      </c>
      <c r="G1048" s="148">
        <f>'Input 2 - Inventory'!R993</f>
        <v>0</v>
      </c>
      <c r="H1048" s="148">
        <f>'Input 2 - Inventory'!AH993</f>
        <v>0</v>
      </c>
      <c r="I1048" s="149">
        <f>'Input 2 - Inventory'!L993</f>
        <v>0</v>
      </c>
      <c r="J1048" s="150">
        <f>'Input 2 - Inventory'!AB993</f>
        <v>0</v>
      </c>
      <c r="K1048" s="147" t="str" cm="1">
        <f t="array" ref="K1048">IFERROR(INDEX($C$9:$C$54,MATCH($E1048,$A$9:$A$54,0),0),"N/A")</f>
        <v>N/A</v>
      </c>
      <c r="L1048" s="151" t="str" cm="1">
        <f t="array" ref="L1048">IFERROR(INDEX($D$9:$D$54,MATCH($E1048,$A$9:$A$54,0),0),"N/A")</f>
        <v>N/A</v>
      </c>
      <c r="M1048" s="152" t="str">
        <f t="shared" si="142"/>
        <v>N/A</v>
      </c>
      <c r="N1048" s="153" t="str">
        <f t="shared" si="143"/>
        <v>N/A</v>
      </c>
      <c r="O1048" s="147" t="str" cm="1">
        <f t="array" ref="O1048">IFERROR(INDEX($E$9:$E$54,MATCH($E1048,$A$9:$A$54,0),0),"N/A")</f>
        <v>N/A</v>
      </c>
      <c r="P1048" s="151" t="str" cm="1">
        <f t="array" ref="P1048">IFERROR(INDEX($F$9:$F$54,MATCH($E1048,$A$9:$A$54,0),0),"N/A")</f>
        <v>N/A</v>
      </c>
      <c r="Q1048" s="152" t="str">
        <f t="shared" si="144"/>
        <v>N/A</v>
      </c>
      <c r="R1048" s="153" t="str">
        <f t="shared" si="145"/>
        <v>N/A</v>
      </c>
      <c r="S1048" s="147" t="str" cm="1">
        <f t="array" ref="S1048">IFERROR(INDEX($G$9:$G$54,MATCH($E1048,$A$9:$A$54,0),0),"N/A")</f>
        <v>N/A</v>
      </c>
      <c r="T1048" s="151" t="str" cm="1">
        <f t="array" ref="T1048">IFERROR(INDEX($H$9:$H$54,MATCH($E1048,$A$9:$A$54,0),0),"N/A")</f>
        <v>N/A</v>
      </c>
      <c r="U1048" s="152" t="str">
        <f t="shared" si="138"/>
        <v>N/A</v>
      </c>
      <c r="V1048" s="153" t="str">
        <f t="shared" si="139"/>
        <v>N/A</v>
      </c>
      <c r="W1048" s="147" t="str" cm="1">
        <f t="array" ref="W1048">IFERROR(INDEX($I$9:$I$54,MATCH($E1048,$A$9:$A$54,0),0),"N/A")</f>
        <v>N/A</v>
      </c>
      <c r="X1048" s="147" t="str" cm="1">
        <f t="array" ref="X1048">IFERROR(INDEX($J$9:$J$54,MATCH($E1048,$A$9:$A$54,0),0),"N/A")</f>
        <v>N/A</v>
      </c>
      <c r="Y1048" s="152" t="str">
        <f t="shared" si="140"/>
        <v>N/A</v>
      </c>
      <c r="Z1048" s="153" t="str">
        <f t="shared" si="141"/>
        <v>N/A</v>
      </c>
      <c r="AA1048" s="70" t="str">
        <f>IFERROR(VLOOKUP('Input 1 - Schedule 1'!N995,'Input 1 - Schedule 1'!$I$7:$L$1009,4,FALSE),"")</f>
        <v/>
      </c>
      <c r="AB1048" s="70"/>
      <c r="AS1048" s="84" t="s">
        <v>20</v>
      </c>
    </row>
    <row r="1049" spans="1:45" x14ac:dyDescent="0.3">
      <c r="A1049" s="93">
        <f t="shared" si="146"/>
        <v>987</v>
      </c>
      <c r="B1049" s="145">
        <f>'Input 2 - Inventory'!C994</f>
        <v>0</v>
      </c>
      <c r="C1049" s="146">
        <f>'Input 1 - Schedule 1'!G996</f>
        <v>0</v>
      </c>
      <c r="D1049" s="146" t="str">
        <f>IF(OR(LEFT(E1049,5)= "Asset",LEFT(E1049,5)="Other"),"N/A",'Input 1 - Schedule 1'!G996 &amp; " (Ins/Bank)")</f>
        <v>0 (Ins/Bank)</v>
      </c>
      <c r="E1049" s="147">
        <f>'Input 2 - Inventory'!F994</f>
        <v>0</v>
      </c>
      <c r="F1049" s="148" t="str">
        <f>'Input 2 - Inventory'!W994</f>
        <v/>
      </c>
      <c r="G1049" s="148">
        <f>'Input 2 - Inventory'!R994</f>
        <v>0</v>
      </c>
      <c r="H1049" s="148">
        <f>'Input 2 - Inventory'!AH994</f>
        <v>0</v>
      </c>
      <c r="I1049" s="149">
        <f>'Input 2 - Inventory'!L994</f>
        <v>0</v>
      </c>
      <c r="J1049" s="150">
        <f>'Input 2 - Inventory'!AB994</f>
        <v>0</v>
      </c>
      <c r="K1049" s="147" t="str" cm="1">
        <f t="array" ref="K1049">IFERROR(INDEX($C$9:$C$54,MATCH($E1049,$A$9:$A$54,0),0),"N/A")</f>
        <v>N/A</v>
      </c>
      <c r="L1049" s="151" t="str" cm="1">
        <f t="array" ref="L1049">IFERROR(INDEX($D$9:$D$54,MATCH($E1049,$A$9:$A$54,0),0),"N/A")</f>
        <v>N/A</v>
      </c>
      <c r="M1049" s="152" t="str">
        <f t="shared" si="142"/>
        <v>N/A</v>
      </c>
      <c r="N1049" s="153" t="str">
        <f t="shared" si="143"/>
        <v>N/A</v>
      </c>
      <c r="O1049" s="147" t="str" cm="1">
        <f t="array" ref="O1049">IFERROR(INDEX($E$9:$E$54,MATCH($E1049,$A$9:$A$54,0),0),"N/A")</f>
        <v>N/A</v>
      </c>
      <c r="P1049" s="151" t="str" cm="1">
        <f t="array" ref="P1049">IFERROR(INDEX($F$9:$F$54,MATCH($E1049,$A$9:$A$54,0),0),"N/A")</f>
        <v>N/A</v>
      </c>
      <c r="Q1049" s="152" t="str">
        <f t="shared" si="144"/>
        <v>N/A</v>
      </c>
      <c r="R1049" s="153" t="str">
        <f t="shared" si="145"/>
        <v>N/A</v>
      </c>
      <c r="S1049" s="147" t="str" cm="1">
        <f t="array" ref="S1049">IFERROR(INDEX($G$9:$G$54,MATCH($E1049,$A$9:$A$54,0),0),"N/A")</f>
        <v>N/A</v>
      </c>
      <c r="T1049" s="151" t="str" cm="1">
        <f t="array" ref="T1049">IFERROR(INDEX($H$9:$H$54,MATCH($E1049,$A$9:$A$54,0),0),"N/A")</f>
        <v>N/A</v>
      </c>
      <c r="U1049" s="152" t="str">
        <f t="shared" si="138"/>
        <v>N/A</v>
      </c>
      <c r="V1049" s="153" t="str">
        <f t="shared" si="139"/>
        <v>N/A</v>
      </c>
      <c r="W1049" s="147" t="str" cm="1">
        <f t="array" ref="W1049">IFERROR(INDEX($I$9:$I$54,MATCH($E1049,$A$9:$A$54,0),0),"N/A")</f>
        <v>N/A</v>
      </c>
      <c r="X1049" s="147" t="str" cm="1">
        <f t="array" ref="X1049">IFERROR(INDEX($J$9:$J$54,MATCH($E1049,$A$9:$A$54,0),0),"N/A")</f>
        <v>N/A</v>
      </c>
      <c r="Y1049" s="152" t="str">
        <f t="shared" si="140"/>
        <v>N/A</v>
      </c>
      <c r="Z1049" s="153" t="str">
        <f t="shared" si="141"/>
        <v>N/A</v>
      </c>
      <c r="AA1049" s="70" t="str">
        <f>IFERROR(VLOOKUP('Input 1 - Schedule 1'!N996,'Input 1 - Schedule 1'!$I$7:$L$1009,4,FALSE),"")</f>
        <v/>
      </c>
      <c r="AB1049" s="70"/>
      <c r="AS1049" s="84" t="s">
        <v>20</v>
      </c>
    </row>
    <row r="1050" spans="1:45" x14ac:dyDescent="0.3">
      <c r="A1050" s="93">
        <f t="shared" si="146"/>
        <v>988</v>
      </c>
      <c r="B1050" s="145">
        <f>'Input 2 - Inventory'!C995</f>
        <v>0</v>
      </c>
      <c r="C1050" s="146">
        <f>'Input 1 - Schedule 1'!G997</f>
        <v>0</v>
      </c>
      <c r="D1050" s="146" t="str">
        <f>IF(OR(LEFT(E1050,5)= "Asset",LEFT(E1050,5)="Other"),"N/A",'Input 1 - Schedule 1'!G997 &amp; " (Ins/Bank)")</f>
        <v>0 (Ins/Bank)</v>
      </c>
      <c r="E1050" s="147">
        <f>'Input 2 - Inventory'!F995</f>
        <v>0</v>
      </c>
      <c r="F1050" s="148" t="str">
        <f>'Input 2 - Inventory'!W995</f>
        <v/>
      </c>
      <c r="G1050" s="148">
        <f>'Input 2 - Inventory'!R995</f>
        <v>0</v>
      </c>
      <c r="H1050" s="148">
        <f>'Input 2 - Inventory'!AH995</f>
        <v>0</v>
      </c>
      <c r="I1050" s="149">
        <f>'Input 2 - Inventory'!L995</f>
        <v>0</v>
      </c>
      <c r="J1050" s="150">
        <f>'Input 2 - Inventory'!AB995</f>
        <v>0</v>
      </c>
      <c r="K1050" s="147" t="str" cm="1">
        <f t="array" ref="K1050">IFERROR(INDEX($C$9:$C$54,MATCH($E1050,$A$9:$A$54,0),0),"N/A")</f>
        <v>N/A</v>
      </c>
      <c r="L1050" s="151" t="str" cm="1">
        <f t="array" ref="L1050">IFERROR(INDEX($D$9:$D$54,MATCH($E1050,$A$9:$A$54,0),0),"N/A")</f>
        <v>N/A</v>
      </c>
      <c r="M1050" s="152" t="str">
        <f t="shared" si="142"/>
        <v>N/A</v>
      </c>
      <c r="N1050" s="153" t="str">
        <f t="shared" si="143"/>
        <v>N/A</v>
      </c>
      <c r="O1050" s="147" t="str" cm="1">
        <f t="array" ref="O1050">IFERROR(INDEX($E$9:$E$54,MATCH($E1050,$A$9:$A$54,0),0),"N/A")</f>
        <v>N/A</v>
      </c>
      <c r="P1050" s="151" t="str" cm="1">
        <f t="array" ref="P1050">IFERROR(INDEX($F$9:$F$54,MATCH($E1050,$A$9:$A$54,0),0),"N/A")</f>
        <v>N/A</v>
      </c>
      <c r="Q1050" s="152" t="str">
        <f t="shared" si="144"/>
        <v>N/A</v>
      </c>
      <c r="R1050" s="153" t="str">
        <f t="shared" si="145"/>
        <v>N/A</v>
      </c>
      <c r="S1050" s="147" t="str" cm="1">
        <f t="array" ref="S1050">IFERROR(INDEX($G$9:$G$54,MATCH($E1050,$A$9:$A$54,0),0),"N/A")</f>
        <v>N/A</v>
      </c>
      <c r="T1050" s="151" t="str" cm="1">
        <f t="array" ref="T1050">IFERROR(INDEX($H$9:$H$54,MATCH($E1050,$A$9:$A$54,0),0),"N/A")</f>
        <v>N/A</v>
      </c>
      <c r="U1050" s="152" t="str">
        <f t="shared" si="138"/>
        <v>N/A</v>
      </c>
      <c r="V1050" s="153" t="str">
        <f t="shared" si="139"/>
        <v>N/A</v>
      </c>
      <c r="W1050" s="147" t="str" cm="1">
        <f t="array" ref="W1050">IFERROR(INDEX($I$9:$I$54,MATCH($E1050,$A$9:$A$54,0),0),"N/A")</f>
        <v>N/A</v>
      </c>
      <c r="X1050" s="147" t="str" cm="1">
        <f t="array" ref="X1050">IFERROR(INDEX($J$9:$J$54,MATCH($E1050,$A$9:$A$54,0),0),"N/A")</f>
        <v>N/A</v>
      </c>
      <c r="Y1050" s="152" t="str">
        <f t="shared" si="140"/>
        <v>N/A</v>
      </c>
      <c r="Z1050" s="153" t="str">
        <f t="shared" si="141"/>
        <v>N/A</v>
      </c>
      <c r="AA1050" s="70" t="str">
        <f>IFERROR(VLOOKUP('Input 1 - Schedule 1'!N997,'Input 1 - Schedule 1'!$I$7:$L$1009,4,FALSE),"")</f>
        <v/>
      </c>
      <c r="AB1050" s="70"/>
      <c r="AS1050" s="84" t="s">
        <v>20</v>
      </c>
    </row>
    <row r="1051" spans="1:45" x14ac:dyDescent="0.3">
      <c r="A1051" s="93">
        <f t="shared" si="146"/>
        <v>989</v>
      </c>
      <c r="B1051" s="145">
        <f>'Input 2 - Inventory'!C996</f>
        <v>0</v>
      </c>
      <c r="C1051" s="146">
        <f>'Input 1 - Schedule 1'!G998</f>
        <v>0</v>
      </c>
      <c r="D1051" s="146" t="str">
        <f>IF(OR(LEFT(E1051,5)= "Asset",LEFT(E1051,5)="Other"),"N/A",'Input 1 - Schedule 1'!G998 &amp; " (Ins/Bank)")</f>
        <v>0 (Ins/Bank)</v>
      </c>
      <c r="E1051" s="147">
        <f>'Input 2 - Inventory'!F996</f>
        <v>0</v>
      </c>
      <c r="F1051" s="148" t="str">
        <f>'Input 2 - Inventory'!W996</f>
        <v/>
      </c>
      <c r="G1051" s="148">
        <f>'Input 2 - Inventory'!R996</f>
        <v>0</v>
      </c>
      <c r="H1051" s="148">
        <f>'Input 2 - Inventory'!AH996</f>
        <v>0</v>
      </c>
      <c r="I1051" s="149">
        <f>'Input 2 - Inventory'!L996</f>
        <v>0</v>
      </c>
      <c r="J1051" s="150">
        <f>'Input 2 - Inventory'!AB996</f>
        <v>0</v>
      </c>
      <c r="K1051" s="147" t="str" cm="1">
        <f t="array" ref="K1051">IFERROR(INDEX($C$9:$C$54,MATCH($E1051,$A$9:$A$54,0),0),"N/A")</f>
        <v>N/A</v>
      </c>
      <c r="L1051" s="151" t="str" cm="1">
        <f t="array" ref="L1051">IFERROR(INDEX($D$9:$D$54,MATCH($E1051,$A$9:$A$54,0),0),"N/A")</f>
        <v>N/A</v>
      </c>
      <c r="M1051" s="152" t="str">
        <f t="shared" si="142"/>
        <v>N/A</v>
      </c>
      <c r="N1051" s="153" t="str">
        <f t="shared" si="143"/>
        <v>N/A</v>
      </c>
      <c r="O1051" s="147" t="str" cm="1">
        <f t="array" ref="O1051">IFERROR(INDEX($E$9:$E$54,MATCH($E1051,$A$9:$A$54,0),0),"N/A")</f>
        <v>N/A</v>
      </c>
      <c r="P1051" s="151" t="str" cm="1">
        <f t="array" ref="P1051">IFERROR(INDEX($F$9:$F$54,MATCH($E1051,$A$9:$A$54,0),0),"N/A")</f>
        <v>N/A</v>
      </c>
      <c r="Q1051" s="152" t="str">
        <f t="shared" si="144"/>
        <v>N/A</v>
      </c>
      <c r="R1051" s="153" t="str">
        <f t="shared" si="145"/>
        <v>N/A</v>
      </c>
      <c r="S1051" s="147" t="str" cm="1">
        <f t="array" ref="S1051">IFERROR(INDEX($G$9:$G$54,MATCH($E1051,$A$9:$A$54,0),0),"N/A")</f>
        <v>N/A</v>
      </c>
      <c r="T1051" s="151" t="str" cm="1">
        <f t="array" ref="T1051">IFERROR(INDEX($H$9:$H$54,MATCH($E1051,$A$9:$A$54,0),0),"N/A")</f>
        <v>N/A</v>
      </c>
      <c r="U1051" s="152" t="str">
        <f t="shared" si="138"/>
        <v>N/A</v>
      </c>
      <c r="V1051" s="153" t="str">
        <f t="shared" si="139"/>
        <v>N/A</v>
      </c>
      <c r="W1051" s="147" t="str" cm="1">
        <f t="array" ref="W1051">IFERROR(INDEX($I$9:$I$54,MATCH($E1051,$A$9:$A$54,0),0),"N/A")</f>
        <v>N/A</v>
      </c>
      <c r="X1051" s="147" t="str" cm="1">
        <f t="array" ref="X1051">IFERROR(INDEX($J$9:$J$54,MATCH($E1051,$A$9:$A$54,0),0),"N/A")</f>
        <v>N/A</v>
      </c>
      <c r="Y1051" s="152" t="str">
        <f t="shared" si="140"/>
        <v>N/A</v>
      </c>
      <c r="Z1051" s="153" t="str">
        <f t="shared" si="141"/>
        <v>N/A</v>
      </c>
      <c r="AA1051" s="70" t="str">
        <f>IFERROR(VLOOKUP('Input 1 - Schedule 1'!N998,'Input 1 - Schedule 1'!$I$7:$L$1009,4,FALSE),"")</f>
        <v/>
      </c>
      <c r="AB1051" s="70"/>
      <c r="AS1051" s="84" t="s">
        <v>20</v>
      </c>
    </row>
    <row r="1052" spans="1:45" x14ac:dyDescent="0.3">
      <c r="A1052" s="93">
        <f t="shared" si="146"/>
        <v>990</v>
      </c>
      <c r="B1052" s="145">
        <f>'Input 2 - Inventory'!C997</f>
        <v>0</v>
      </c>
      <c r="C1052" s="146">
        <f>'Input 1 - Schedule 1'!G999</f>
        <v>0</v>
      </c>
      <c r="D1052" s="146" t="str">
        <f>IF(OR(LEFT(E1052,5)= "Asset",LEFT(E1052,5)="Other"),"N/A",'Input 1 - Schedule 1'!G999 &amp; " (Ins/Bank)")</f>
        <v>0 (Ins/Bank)</v>
      </c>
      <c r="E1052" s="147">
        <f>'Input 2 - Inventory'!F997</f>
        <v>0</v>
      </c>
      <c r="F1052" s="148" t="str">
        <f>'Input 2 - Inventory'!W997</f>
        <v/>
      </c>
      <c r="G1052" s="148">
        <f>'Input 2 - Inventory'!R997</f>
        <v>0</v>
      </c>
      <c r="H1052" s="148">
        <f>'Input 2 - Inventory'!AH997</f>
        <v>0</v>
      </c>
      <c r="I1052" s="149">
        <f>'Input 2 - Inventory'!L997</f>
        <v>0</v>
      </c>
      <c r="J1052" s="150">
        <f>'Input 2 - Inventory'!AB997</f>
        <v>0</v>
      </c>
      <c r="K1052" s="147" t="str" cm="1">
        <f t="array" ref="K1052">IFERROR(INDEX($C$9:$C$54,MATCH($E1052,$A$9:$A$54,0),0),"N/A")</f>
        <v>N/A</v>
      </c>
      <c r="L1052" s="151" t="str" cm="1">
        <f t="array" ref="L1052">IFERROR(INDEX($D$9:$D$54,MATCH($E1052,$A$9:$A$54,0),0),"N/A")</f>
        <v>N/A</v>
      </c>
      <c r="M1052" s="152" t="str">
        <f t="shared" si="142"/>
        <v>N/A</v>
      </c>
      <c r="N1052" s="153" t="str">
        <f t="shared" si="143"/>
        <v>N/A</v>
      </c>
      <c r="O1052" s="147" t="str" cm="1">
        <f t="array" ref="O1052">IFERROR(INDEX($E$9:$E$54,MATCH($E1052,$A$9:$A$54,0),0),"N/A")</f>
        <v>N/A</v>
      </c>
      <c r="P1052" s="151" t="str" cm="1">
        <f t="array" ref="P1052">IFERROR(INDEX($F$9:$F$54,MATCH($E1052,$A$9:$A$54,0),0),"N/A")</f>
        <v>N/A</v>
      </c>
      <c r="Q1052" s="152" t="str">
        <f t="shared" si="144"/>
        <v>N/A</v>
      </c>
      <c r="R1052" s="153" t="str">
        <f t="shared" si="145"/>
        <v>N/A</v>
      </c>
      <c r="S1052" s="147" t="str" cm="1">
        <f t="array" ref="S1052">IFERROR(INDEX($G$9:$G$54,MATCH($E1052,$A$9:$A$54,0),0),"N/A")</f>
        <v>N/A</v>
      </c>
      <c r="T1052" s="151" t="str" cm="1">
        <f t="array" ref="T1052">IFERROR(INDEX($H$9:$H$54,MATCH($E1052,$A$9:$A$54,0),0),"N/A")</f>
        <v>N/A</v>
      </c>
      <c r="U1052" s="152" t="str">
        <f t="shared" si="138"/>
        <v>N/A</v>
      </c>
      <c r="V1052" s="153" t="str">
        <f t="shared" si="139"/>
        <v>N/A</v>
      </c>
      <c r="W1052" s="147" t="str" cm="1">
        <f t="array" ref="W1052">IFERROR(INDEX($I$9:$I$54,MATCH($E1052,$A$9:$A$54,0),0),"N/A")</f>
        <v>N/A</v>
      </c>
      <c r="X1052" s="147" t="str" cm="1">
        <f t="array" ref="X1052">IFERROR(INDEX($J$9:$J$54,MATCH($E1052,$A$9:$A$54,0),0),"N/A")</f>
        <v>N/A</v>
      </c>
      <c r="Y1052" s="152" t="str">
        <f t="shared" si="140"/>
        <v>N/A</v>
      </c>
      <c r="Z1052" s="153" t="str">
        <f t="shared" si="141"/>
        <v>N/A</v>
      </c>
      <c r="AA1052" s="70" t="str">
        <f>IFERROR(VLOOKUP('Input 1 - Schedule 1'!N999,'Input 1 - Schedule 1'!$I$7:$L$1009,4,FALSE),"")</f>
        <v/>
      </c>
      <c r="AB1052" s="70"/>
      <c r="AS1052" s="84" t="s">
        <v>20</v>
      </c>
    </row>
    <row r="1053" spans="1:45" x14ac:dyDescent="0.3">
      <c r="A1053" s="93">
        <f t="shared" si="146"/>
        <v>991</v>
      </c>
      <c r="B1053" s="145">
        <f>'Input 2 - Inventory'!C998</f>
        <v>0</v>
      </c>
      <c r="C1053" s="146">
        <f>'Input 1 - Schedule 1'!G1000</f>
        <v>0</v>
      </c>
      <c r="D1053" s="146" t="str">
        <f>IF(OR(LEFT(E1053,5)= "Asset",LEFT(E1053,5)="Other"),"N/A",'Input 1 - Schedule 1'!G1000 &amp; " (Ins/Bank)")</f>
        <v>0 (Ins/Bank)</v>
      </c>
      <c r="E1053" s="147">
        <f>'Input 2 - Inventory'!F998</f>
        <v>0</v>
      </c>
      <c r="F1053" s="148" t="str">
        <f>'Input 2 - Inventory'!W998</f>
        <v/>
      </c>
      <c r="G1053" s="148">
        <f>'Input 2 - Inventory'!R998</f>
        <v>0</v>
      </c>
      <c r="H1053" s="148">
        <f>'Input 2 - Inventory'!AH998</f>
        <v>0</v>
      </c>
      <c r="I1053" s="149">
        <f>'Input 2 - Inventory'!L998</f>
        <v>0</v>
      </c>
      <c r="J1053" s="150">
        <f>'Input 2 - Inventory'!AB998</f>
        <v>0</v>
      </c>
      <c r="K1053" s="147" t="str" cm="1">
        <f t="array" ref="K1053">IFERROR(INDEX($C$9:$C$54,MATCH($E1053,$A$9:$A$54,0),0),"N/A")</f>
        <v>N/A</v>
      </c>
      <c r="L1053" s="151" t="str" cm="1">
        <f t="array" ref="L1053">IFERROR(INDEX($D$9:$D$54,MATCH($E1053,$A$9:$A$54,0),0),"N/A")</f>
        <v>N/A</v>
      </c>
      <c r="M1053" s="152" t="str">
        <f t="shared" si="142"/>
        <v>N/A</v>
      </c>
      <c r="N1053" s="153" t="str">
        <f t="shared" si="143"/>
        <v>N/A</v>
      </c>
      <c r="O1053" s="147" t="str" cm="1">
        <f t="array" ref="O1053">IFERROR(INDEX($E$9:$E$54,MATCH($E1053,$A$9:$A$54,0),0),"N/A")</f>
        <v>N/A</v>
      </c>
      <c r="P1053" s="151" t="str" cm="1">
        <f t="array" ref="P1053">IFERROR(INDEX($F$9:$F$54,MATCH($E1053,$A$9:$A$54,0),0),"N/A")</f>
        <v>N/A</v>
      </c>
      <c r="Q1053" s="152" t="str">
        <f t="shared" si="144"/>
        <v>N/A</v>
      </c>
      <c r="R1053" s="153" t="str">
        <f t="shared" si="145"/>
        <v>N/A</v>
      </c>
      <c r="S1053" s="147" t="str" cm="1">
        <f t="array" ref="S1053">IFERROR(INDEX($G$9:$G$54,MATCH($E1053,$A$9:$A$54,0),0),"N/A")</f>
        <v>N/A</v>
      </c>
      <c r="T1053" s="151" t="str" cm="1">
        <f t="array" ref="T1053">IFERROR(INDEX($H$9:$H$54,MATCH($E1053,$A$9:$A$54,0),0),"N/A")</f>
        <v>N/A</v>
      </c>
      <c r="U1053" s="152" t="str">
        <f t="shared" si="138"/>
        <v>N/A</v>
      </c>
      <c r="V1053" s="153" t="str">
        <f t="shared" si="139"/>
        <v>N/A</v>
      </c>
      <c r="W1053" s="147" t="str" cm="1">
        <f t="array" ref="W1053">IFERROR(INDEX($I$9:$I$54,MATCH($E1053,$A$9:$A$54,0),0),"N/A")</f>
        <v>N/A</v>
      </c>
      <c r="X1053" s="147" t="str" cm="1">
        <f t="array" ref="X1053">IFERROR(INDEX($J$9:$J$54,MATCH($E1053,$A$9:$A$54,0),0),"N/A")</f>
        <v>N/A</v>
      </c>
      <c r="Y1053" s="152" t="str">
        <f t="shared" si="140"/>
        <v>N/A</v>
      </c>
      <c r="Z1053" s="153" t="str">
        <f t="shared" si="141"/>
        <v>N/A</v>
      </c>
      <c r="AA1053" s="70" t="str">
        <f>IFERROR(VLOOKUP('Input 1 - Schedule 1'!N1000,'Input 1 - Schedule 1'!$I$7:$L$1009,4,FALSE),"")</f>
        <v/>
      </c>
      <c r="AB1053" s="70"/>
      <c r="AS1053" s="84" t="s">
        <v>20</v>
      </c>
    </row>
    <row r="1054" spans="1:45" x14ac:dyDescent="0.3">
      <c r="A1054" s="93">
        <f t="shared" si="146"/>
        <v>992</v>
      </c>
      <c r="B1054" s="145">
        <f>'Input 2 - Inventory'!C999</f>
        <v>0</v>
      </c>
      <c r="C1054" s="146">
        <f>'Input 1 - Schedule 1'!G1001</f>
        <v>0</v>
      </c>
      <c r="D1054" s="146" t="str">
        <f>IF(OR(LEFT(E1054,5)= "Asset",LEFT(E1054,5)="Other"),"N/A",'Input 1 - Schedule 1'!G1001 &amp; " (Ins/Bank)")</f>
        <v>0 (Ins/Bank)</v>
      </c>
      <c r="E1054" s="147">
        <f>'Input 2 - Inventory'!F999</f>
        <v>0</v>
      </c>
      <c r="F1054" s="148" t="str">
        <f>'Input 2 - Inventory'!W999</f>
        <v/>
      </c>
      <c r="G1054" s="148">
        <f>'Input 2 - Inventory'!R999</f>
        <v>0</v>
      </c>
      <c r="H1054" s="148">
        <f>'Input 2 - Inventory'!AH999</f>
        <v>0</v>
      </c>
      <c r="I1054" s="149">
        <f>'Input 2 - Inventory'!L999</f>
        <v>0</v>
      </c>
      <c r="J1054" s="150">
        <f>'Input 2 - Inventory'!AB999</f>
        <v>0</v>
      </c>
      <c r="K1054" s="147" t="str" cm="1">
        <f t="array" ref="K1054">IFERROR(INDEX($C$9:$C$54,MATCH($E1054,$A$9:$A$54,0),0),"N/A")</f>
        <v>N/A</v>
      </c>
      <c r="L1054" s="151" t="str" cm="1">
        <f t="array" ref="L1054">IFERROR(INDEX($D$9:$D$54,MATCH($E1054,$A$9:$A$54,0),0),"N/A")</f>
        <v>N/A</v>
      </c>
      <c r="M1054" s="152" t="str">
        <f t="shared" si="142"/>
        <v>N/A</v>
      </c>
      <c r="N1054" s="153" t="str">
        <f t="shared" si="143"/>
        <v>N/A</v>
      </c>
      <c r="O1054" s="147" t="str" cm="1">
        <f t="array" ref="O1054">IFERROR(INDEX($E$9:$E$54,MATCH($E1054,$A$9:$A$54,0),0),"N/A")</f>
        <v>N/A</v>
      </c>
      <c r="P1054" s="151" t="str" cm="1">
        <f t="array" ref="P1054">IFERROR(INDEX($F$9:$F$54,MATCH($E1054,$A$9:$A$54,0),0),"N/A")</f>
        <v>N/A</v>
      </c>
      <c r="Q1054" s="152" t="str">
        <f t="shared" si="144"/>
        <v>N/A</v>
      </c>
      <c r="R1054" s="153" t="str">
        <f t="shared" si="145"/>
        <v>N/A</v>
      </c>
      <c r="S1054" s="147" t="str" cm="1">
        <f t="array" ref="S1054">IFERROR(INDEX($G$9:$G$54,MATCH($E1054,$A$9:$A$54,0),0),"N/A")</f>
        <v>N/A</v>
      </c>
      <c r="T1054" s="151" t="str" cm="1">
        <f t="array" ref="T1054">IFERROR(INDEX($H$9:$H$54,MATCH($E1054,$A$9:$A$54,0),0),"N/A")</f>
        <v>N/A</v>
      </c>
      <c r="U1054" s="152" t="str">
        <f t="shared" si="138"/>
        <v>N/A</v>
      </c>
      <c r="V1054" s="153" t="str">
        <f t="shared" si="139"/>
        <v>N/A</v>
      </c>
      <c r="W1054" s="147" t="str" cm="1">
        <f t="array" ref="W1054">IFERROR(INDEX($I$9:$I$54,MATCH($E1054,$A$9:$A$54,0),0),"N/A")</f>
        <v>N/A</v>
      </c>
      <c r="X1054" s="147" t="str" cm="1">
        <f t="array" ref="X1054">IFERROR(INDEX($J$9:$J$54,MATCH($E1054,$A$9:$A$54,0),0),"N/A")</f>
        <v>N/A</v>
      </c>
      <c r="Y1054" s="152" t="str">
        <f t="shared" si="140"/>
        <v>N/A</v>
      </c>
      <c r="Z1054" s="153" t="str">
        <f t="shared" si="141"/>
        <v>N/A</v>
      </c>
      <c r="AA1054" s="70" t="str">
        <f>IFERROR(VLOOKUP('Input 1 - Schedule 1'!N1001,'Input 1 - Schedule 1'!$I$7:$L$1009,4,FALSE),"")</f>
        <v/>
      </c>
      <c r="AB1054" s="70"/>
      <c r="AS1054" s="84" t="s">
        <v>20</v>
      </c>
    </row>
    <row r="1055" spans="1:45" x14ac:dyDescent="0.3">
      <c r="A1055" s="93">
        <f t="shared" si="146"/>
        <v>993</v>
      </c>
      <c r="B1055" s="145">
        <f>'Input 2 - Inventory'!C1000</f>
        <v>0</v>
      </c>
      <c r="C1055" s="146">
        <f>'Input 1 - Schedule 1'!G1002</f>
        <v>0</v>
      </c>
      <c r="D1055" s="146" t="str">
        <f>IF(OR(LEFT(E1055,5)= "Asset",LEFT(E1055,5)="Other"),"N/A",'Input 1 - Schedule 1'!G1002 &amp; " (Ins/Bank)")</f>
        <v>0 (Ins/Bank)</v>
      </c>
      <c r="E1055" s="147">
        <f>'Input 2 - Inventory'!F1000</f>
        <v>0</v>
      </c>
      <c r="F1055" s="148" t="str">
        <f>'Input 2 - Inventory'!W1000</f>
        <v/>
      </c>
      <c r="G1055" s="148">
        <f>'Input 2 - Inventory'!R1000</f>
        <v>0</v>
      </c>
      <c r="H1055" s="148">
        <f>'Input 2 - Inventory'!AH1000</f>
        <v>0</v>
      </c>
      <c r="I1055" s="149">
        <f>'Input 2 - Inventory'!L1000</f>
        <v>0</v>
      </c>
      <c r="J1055" s="150">
        <f>'Input 2 - Inventory'!AB1000</f>
        <v>0</v>
      </c>
      <c r="K1055" s="147" t="str" cm="1">
        <f t="array" ref="K1055">IFERROR(INDEX($C$9:$C$54,MATCH($E1055,$A$9:$A$54,0),0),"N/A")</f>
        <v>N/A</v>
      </c>
      <c r="L1055" s="151" t="str" cm="1">
        <f t="array" ref="L1055">IFERROR(INDEX($D$9:$D$54,MATCH($E1055,$A$9:$A$54,0),0),"N/A")</f>
        <v>N/A</v>
      </c>
      <c r="M1055" s="152" t="str">
        <f t="shared" si="142"/>
        <v>N/A</v>
      </c>
      <c r="N1055" s="153" t="str">
        <f t="shared" si="143"/>
        <v>N/A</v>
      </c>
      <c r="O1055" s="147" t="str" cm="1">
        <f t="array" ref="O1055">IFERROR(INDEX($E$9:$E$54,MATCH($E1055,$A$9:$A$54,0),0),"N/A")</f>
        <v>N/A</v>
      </c>
      <c r="P1055" s="151" t="str" cm="1">
        <f t="array" ref="P1055">IFERROR(INDEX($F$9:$F$54,MATCH($E1055,$A$9:$A$54,0),0),"N/A")</f>
        <v>N/A</v>
      </c>
      <c r="Q1055" s="152" t="str">
        <f t="shared" si="144"/>
        <v>N/A</v>
      </c>
      <c r="R1055" s="153" t="str">
        <f t="shared" si="145"/>
        <v>N/A</v>
      </c>
      <c r="S1055" s="147" t="str" cm="1">
        <f t="array" ref="S1055">IFERROR(INDEX($G$9:$G$54,MATCH($E1055,$A$9:$A$54,0),0),"N/A")</f>
        <v>N/A</v>
      </c>
      <c r="T1055" s="151" t="str" cm="1">
        <f t="array" ref="T1055">IFERROR(INDEX($H$9:$H$54,MATCH($E1055,$A$9:$A$54,0),0),"N/A")</f>
        <v>N/A</v>
      </c>
      <c r="U1055" s="152" t="str">
        <f t="shared" si="138"/>
        <v>N/A</v>
      </c>
      <c r="V1055" s="153" t="str">
        <f t="shared" si="139"/>
        <v>N/A</v>
      </c>
      <c r="W1055" s="147" t="str" cm="1">
        <f t="array" ref="W1055">IFERROR(INDEX($I$9:$I$54,MATCH($E1055,$A$9:$A$54,0),0),"N/A")</f>
        <v>N/A</v>
      </c>
      <c r="X1055" s="147" t="str" cm="1">
        <f t="array" ref="X1055">IFERROR(INDEX($J$9:$J$54,MATCH($E1055,$A$9:$A$54,0),0),"N/A")</f>
        <v>N/A</v>
      </c>
      <c r="Y1055" s="152" t="str">
        <f t="shared" si="140"/>
        <v>N/A</v>
      </c>
      <c r="Z1055" s="153" t="str">
        <f t="shared" si="141"/>
        <v>N/A</v>
      </c>
      <c r="AA1055" s="70" t="str">
        <f>IFERROR(VLOOKUP('Input 1 - Schedule 1'!N1002,'Input 1 - Schedule 1'!$I$7:$L$1009,4,FALSE),"")</f>
        <v/>
      </c>
      <c r="AB1055" s="70"/>
      <c r="AS1055" s="84" t="s">
        <v>20</v>
      </c>
    </row>
    <row r="1056" spans="1:45" x14ac:dyDescent="0.3">
      <c r="A1056" s="93">
        <f t="shared" si="146"/>
        <v>994</v>
      </c>
      <c r="B1056" s="145">
        <f>'Input 2 - Inventory'!C1001</f>
        <v>0</v>
      </c>
      <c r="C1056" s="146">
        <f>'Input 1 - Schedule 1'!G1003</f>
        <v>0</v>
      </c>
      <c r="D1056" s="146" t="str">
        <f>IF(OR(LEFT(E1056,5)= "Asset",LEFT(E1056,5)="Other"),"N/A",'Input 1 - Schedule 1'!G1003 &amp; " (Ins/Bank)")</f>
        <v>0 (Ins/Bank)</v>
      </c>
      <c r="E1056" s="147">
        <f>'Input 2 - Inventory'!F1001</f>
        <v>0</v>
      </c>
      <c r="F1056" s="148" t="str">
        <f>'Input 2 - Inventory'!W1001</f>
        <v/>
      </c>
      <c r="G1056" s="148">
        <f>'Input 2 - Inventory'!R1001</f>
        <v>0</v>
      </c>
      <c r="H1056" s="148">
        <f>'Input 2 - Inventory'!AH1001</f>
        <v>0</v>
      </c>
      <c r="I1056" s="149">
        <f>'Input 2 - Inventory'!L1001</f>
        <v>0</v>
      </c>
      <c r="J1056" s="150">
        <f>'Input 2 - Inventory'!AB1001</f>
        <v>0</v>
      </c>
      <c r="K1056" s="147" t="str" cm="1">
        <f t="array" ref="K1056">IFERROR(INDEX($C$9:$C$54,MATCH($E1056,$A$9:$A$54,0),0),"N/A")</f>
        <v>N/A</v>
      </c>
      <c r="L1056" s="151" t="str" cm="1">
        <f t="array" ref="L1056">IFERROR(INDEX($D$9:$D$54,MATCH($E1056,$A$9:$A$54,0),0),"N/A")</f>
        <v>N/A</v>
      </c>
      <c r="M1056" s="152" t="str">
        <f t="shared" si="142"/>
        <v>N/A</v>
      </c>
      <c r="N1056" s="153" t="str">
        <f t="shared" si="143"/>
        <v>N/A</v>
      </c>
      <c r="O1056" s="147" t="str" cm="1">
        <f t="array" ref="O1056">IFERROR(INDEX($E$9:$E$54,MATCH($E1056,$A$9:$A$54,0),0),"N/A")</f>
        <v>N/A</v>
      </c>
      <c r="P1056" s="151" t="str" cm="1">
        <f t="array" ref="P1056">IFERROR(INDEX($F$9:$F$54,MATCH($E1056,$A$9:$A$54,0),0),"N/A")</f>
        <v>N/A</v>
      </c>
      <c r="Q1056" s="152" t="str">
        <f t="shared" si="144"/>
        <v>N/A</v>
      </c>
      <c r="R1056" s="153" t="str">
        <f t="shared" si="145"/>
        <v>N/A</v>
      </c>
      <c r="S1056" s="147" t="str" cm="1">
        <f t="array" ref="S1056">IFERROR(INDEX($G$9:$G$54,MATCH($E1056,$A$9:$A$54,0),0),"N/A")</f>
        <v>N/A</v>
      </c>
      <c r="T1056" s="151" t="str" cm="1">
        <f t="array" ref="T1056">IFERROR(INDEX($H$9:$H$54,MATCH($E1056,$A$9:$A$54,0),0),"N/A")</f>
        <v>N/A</v>
      </c>
      <c r="U1056" s="152" t="str">
        <f t="shared" si="138"/>
        <v>N/A</v>
      </c>
      <c r="V1056" s="153" t="str">
        <f t="shared" si="139"/>
        <v>N/A</v>
      </c>
      <c r="W1056" s="147" t="str" cm="1">
        <f t="array" ref="W1056">IFERROR(INDEX($I$9:$I$54,MATCH($E1056,$A$9:$A$54,0),0),"N/A")</f>
        <v>N/A</v>
      </c>
      <c r="X1056" s="147" t="str" cm="1">
        <f t="array" ref="X1056">IFERROR(INDEX($J$9:$J$54,MATCH($E1056,$A$9:$A$54,0),0),"N/A")</f>
        <v>N/A</v>
      </c>
      <c r="Y1056" s="152" t="str">
        <f t="shared" si="140"/>
        <v>N/A</v>
      </c>
      <c r="Z1056" s="153" t="str">
        <f t="shared" si="141"/>
        <v>N/A</v>
      </c>
      <c r="AA1056" s="70" t="str">
        <f>IFERROR(VLOOKUP('Input 1 - Schedule 1'!N1003,'Input 1 - Schedule 1'!$I$7:$L$1009,4,FALSE),"")</f>
        <v/>
      </c>
      <c r="AB1056" s="70"/>
      <c r="AS1056" s="84" t="s">
        <v>20</v>
      </c>
    </row>
    <row r="1057" spans="1:46" x14ac:dyDescent="0.3">
      <c r="A1057" s="93">
        <f t="shared" si="146"/>
        <v>995</v>
      </c>
      <c r="B1057" s="145">
        <f>'Input 2 - Inventory'!C1002</f>
        <v>0</v>
      </c>
      <c r="C1057" s="146">
        <f>'Input 1 - Schedule 1'!G1004</f>
        <v>0</v>
      </c>
      <c r="D1057" s="146" t="str">
        <f>IF(OR(LEFT(E1057,5)= "Asset",LEFT(E1057,5)="Other"),"N/A",'Input 1 - Schedule 1'!G1004 &amp; " (Ins/Bank)")</f>
        <v>0 (Ins/Bank)</v>
      </c>
      <c r="E1057" s="147">
        <f>'Input 2 - Inventory'!F1002</f>
        <v>0</v>
      </c>
      <c r="F1057" s="148" t="str">
        <f>'Input 2 - Inventory'!W1002</f>
        <v/>
      </c>
      <c r="G1057" s="148">
        <f>'Input 2 - Inventory'!R1002</f>
        <v>0</v>
      </c>
      <c r="H1057" s="148">
        <f>'Input 2 - Inventory'!AH1002</f>
        <v>0</v>
      </c>
      <c r="I1057" s="149">
        <f>'Input 2 - Inventory'!L1002</f>
        <v>0</v>
      </c>
      <c r="J1057" s="150">
        <f>'Input 2 - Inventory'!AB1002</f>
        <v>0</v>
      </c>
      <c r="K1057" s="147" t="str" cm="1">
        <f t="array" ref="K1057">IFERROR(INDEX($C$9:$C$54,MATCH($E1057,$A$9:$A$54,0),0),"N/A")</f>
        <v>N/A</v>
      </c>
      <c r="L1057" s="151" t="str" cm="1">
        <f t="array" ref="L1057">IFERROR(INDEX($D$9:$D$54,MATCH($E1057,$A$9:$A$54,0),0),"N/A")</f>
        <v>N/A</v>
      </c>
      <c r="M1057" s="152" t="str">
        <f t="shared" si="142"/>
        <v>N/A</v>
      </c>
      <c r="N1057" s="153" t="str">
        <f t="shared" si="143"/>
        <v>N/A</v>
      </c>
      <c r="O1057" s="147" t="str" cm="1">
        <f t="array" ref="O1057">IFERROR(INDEX($E$9:$E$54,MATCH($E1057,$A$9:$A$54,0),0),"N/A")</f>
        <v>N/A</v>
      </c>
      <c r="P1057" s="151" t="str" cm="1">
        <f t="array" ref="P1057">IFERROR(INDEX($F$9:$F$54,MATCH($E1057,$A$9:$A$54,0),0),"N/A")</f>
        <v>N/A</v>
      </c>
      <c r="Q1057" s="152" t="str">
        <f t="shared" si="144"/>
        <v>N/A</v>
      </c>
      <c r="R1057" s="153" t="str">
        <f t="shared" si="145"/>
        <v>N/A</v>
      </c>
      <c r="S1057" s="147" t="str" cm="1">
        <f t="array" ref="S1057">IFERROR(INDEX($G$9:$G$54,MATCH($E1057,$A$9:$A$54,0),0),"N/A")</f>
        <v>N/A</v>
      </c>
      <c r="T1057" s="151" t="str" cm="1">
        <f t="array" ref="T1057">IFERROR(INDEX($H$9:$H$54,MATCH($E1057,$A$9:$A$54,0),0),"N/A")</f>
        <v>N/A</v>
      </c>
      <c r="U1057" s="152" t="str">
        <f t="shared" si="138"/>
        <v>N/A</v>
      </c>
      <c r="V1057" s="153" t="str">
        <f t="shared" si="139"/>
        <v>N/A</v>
      </c>
      <c r="W1057" s="147" t="str" cm="1">
        <f t="array" ref="W1057">IFERROR(INDEX($I$9:$I$54,MATCH($E1057,$A$9:$A$54,0),0),"N/A")</f>
        <v>N/A</v>
      </c>
      <c r="X1057" s="147" t="str" cm="1">
        <f t="array" ref="X1057">IFERROR(INDEX($J$9:$J$54,MATCH($E1057,$A$9:$A$54,0),0),"N/A")</f>
        <v>N/A</v>
      </c>
      <c r="Y1057" s="152" t="str">
        <f t="shared" si="140"/>
        <v>N/A</v>
      </c>
      <c r="Z1057" s="153" t="str">
        <f t="shared" si="141"/>
        <v>N/A</v>
      </c>
      <c r="AA1057" s="70" t="str">
        <f>IFERROR(VLOOKUP('Input 1 - Schedule 1'!N1004,'Input 1 - Schedule 1'!$I$7:$L$1009,4,FALSE),"")</f>
        <v/>
      </c>
      <c r="AB1057" s="70"/>
      <c r="AS1057" s="84" t="s">
        <v>20</v>
      </c>
    </row>
    <row r="1058" spans="1:46" x14ac:dyDescent="0.3">
      <c r="A1058" s="93">
        <f t="shared" si="146"/>
        <v>996</v>
      </c>
      <c r="B1058" s="145">
        <f>'Input 2 - Inventory'!C1003</f>
        <v>0</v>
      </c>
      <c r="C1058" s="146">
        <f>'Input 1 - Schedule 1'!G1005</f>
        <v>0</v>
      </c>
      <c r="D1058" s="146" t="str">
        <f>IF(OR(LEFT(E1058,5)= "Asset",LEFT(E1058,5)="Other"),"N/A",'Input 1 - Schedule 1'!G1005 &amp; " (Ins/Bank)")</f>
        <v>0 (Ins/Bank)</v>
      </c>
      <c r="E1058" s="147">
        <f>'Input 2 - Inventory'!F1003</f>
        <v>0</v>
      </c>
      <c r="F1058" s="148" t="str">
        <f>'Input 2 - Inventory'!W1003</f>
        <v/>
      </c>
      <c r="G1058" s="148">
        <f>'Input 2 - Inventory'!R1003</f>
        <v>0</v>
      </c>
      <c r="H1058" s="148">
        <f>'Input 2 - Inventory'!AH1003</f>
        <v>0</v>
      </c>
      <c r="I1058" s="149">
        <f>'Input 2 - Inventory'!L1003</f>
        <v>0</v>
      </c>
      <c r="J1058" s="150">
        <f>'Input 2 - Inventory'!AB1003</f>
        <v>0</v>
      </c>
      <c r="K1058" s="147" t="str" cm="1">
        <f t="array" ref="K1058">IFERROR(INDEX($C$9:$C$54,MATCH($E1058,$A$9:$A$54,0),0),"N/A")</f>
        <v>N/A</v>
      </c>
      <c r="L1058" s="151" t="str" cm="1">
        <f t="array" ref="L1058">IFERROR(INDEX($D$9:$D$54,MATCH($E1058,$A$9:$A$54,0),0),"N/A")</f>
        <v>N/A</v>
      </c>
      <c r="M1058" s="152" t="str">
        <f t="shared" si="142"/>
        <v>N/A</v>
      </c>
      <c r="N1058" s="153" t="str">
        <f t="shared" si="143"/>
        <v>N/A</v>
      </c>
      <c r="O1058" s="147" t="str" cm="1">
        <f t="array" ref="O1058">IFERROR(INDEX($E$9:$E$54,MATCH($E1058,$A$9:$A$54,0),0),"N/A")</f>
        <v>N/A</v>
      </c>
      <c r="P1058" s="151" t="str" cm="1">
        <f t="array" ref="P1058">IFERROR(INDEX($F$9:$F$54,MATCH($E1058,$A$9:$A$54,0),0),"N/A")</f>
        <v>N/A</v>
      </c>
      <c r="Q1058" s="152" t="str">
        <f t="shared" si="144"/>
        <v>N/A</v>
      </c>
      <c r="R1058" s="153" t="str">
        <f t="shared" si="145"/>
        <v>N/A</v>
      </c>
      <c r="S1058" s="147" t="str" cm="1">
        <f t="array" ref="S1058">IFERROR(INDEX($G$9:$G$54,MATCH($E1058,$A$9:$A$54,0),0),"N/A")</f>
        <v>N/A</v>
      </c>
      <c r="T1058" s="151" t="str" cm="1">
        <f t="array" ref="T1058">IFERROR(INDEX($H$9:$H$54,MATCH($E1058,$A$9:$A$54,0),0),"N/A")</f>
        <v>N/A</v>
      </c>
      <c r="U1058" s="152" t="str">
        <f t="shared" si="138"/>
        <v>N/A</v>
      </c>
      <c r="V1058" s="153" t="str">
        <f t="shared" si="139"/>
        <v>N/A</v>
      </c>
      <c r="W1058" s="147" t="str" cm="1">
        <f t="array" ref="W1058">IFERROR(INDEX($I$9:$I$54,MATCH($E1058,$A$9:$A$54,0),0),"N/A")</f>
        <v>N/A</v>
      </c>
      <c r="X1058" s="147" t="str" cm="1">
        <f t="array" ref="X1058">IFERROR(INDEX($J$9:$J$54,MATCH($E1058,$A$9:$A$54,0),0),"N/A")</f>
        <v>N/A</v>
      </c>
      <c r="Y1058" s="152" t="str">
        <f t="shared" si="140"/>
        <v>N/A</v>
      </c>
      <c r="Z1058" s="153" t="str">
        <f t="shared" si="141"/>
        <v>N/A</v>
      </c>
      <c r="AA1058" s="70" t="str">
        <f>IFERROR(VLOOKUP('Input 1 - Schedule 1'!N1005,'Input 1 - Schedule 1'!$I$7:$L$1009,4,FALSE),"")</f>
        <v/>
      </c>
      <c r="AB1058" s="70"/>
      <c r="AS1058" s="84" t="s">
        <v>20</v>
      </c>
    </row>
    <row r="1059" spans="1:46" x14ac:dyDescent="0.3">
      <c r="A1059" s="93">
        <f t="shared" si="146"/>
        <v>997</v>
      </c>
      <c r="B1059" s="145">
        <f>'Input 2 - Inventory'!C1004</f>
        <v>0</v>
      </c>
      <c r="C1059" s="146">
        <f>'Input 1 - Schedule 1'!G1006</f>
        <v>0</v>
      </c>
      <c r="D1059" s="146" t="str">
        <f>IF(OR(LEFT(E1059,5)= "Asset",LEFT(E1059,5)="Other"),"N/A",'Input 1 - Schedule 1'!G1006 &amp; " (Ins/Bank)")</f>
        <v>0 (Ins/Bank)</v>
      </c>
      <c r="E1059" s="147">
        <f>'Input 2 - Inventory'!F1004</f>
        <v>0</v>
      </c>
      <c r="F1059" s="148" t="str">
        <f>'Input 2 - Inventory'!W1004</f>
        <v/>
      </c>
      <c r="G1059" s="148">
        <f>'Input 2 - Inventory'!R1004</f>
        <v>0</v>
      </c>
      <c r="H1059" s="148">
        <f>'Input 2 - Inventory'!AH1004</f>
        <v>0</v>
      </c>
      <c r="I1059" s="149">
        <f>'Input 2 - Inventory'!L1004</f>
        <v>0</v>
      </c>
      <c r="J1059" s="150">
        <f>'Input 2 - Inventory'!AB1004</f>
        <v>0</v>
      </c>
      <c r="K1059" s="147" t="str" cm="1">
        <f t="array" ref="K1059">IFERROR(INDEX($C$9:$C$54,MATCH($E1059,$A$9:$A$54,0),0),"N/A")</f>
        <v>N/A</v>
      </c>
      <c r="L1059" s="151" t="str" cm="1">
        <f t="array" ref="L1059">IFERROR(INDEX($D$9:$D$54,MATCH($E1059,$A$9:$A$54,0),0),"N/A")</f>
        <v>N/A</v>
      </c>
      <c r="M1059" s="152" t="str">
        <f t="shared" si="142"/>
        <v>N/A</v>
      </c>
      <c r="N1059" s="153" t="str">
        <f t="shared" si="143"/>
        <v>N/A</v>
      </c>
      <c r="O1059" s="147" t="str" cm="1">
        <f t="array" ref="O1059">IFERROR(INDEX($E$9:$E$54,MATCH($E1059,$A$9:$A$54,0),0),"N/A")</f>
        <v>N/A</v>
      </c>
      <c r="P1059" s="151" t="str" cm="1">
        <f t="array" ref="P1059">IFERROR(INDEX($F$9:$F$54,MATCH($E1059,$A$9:$A$54,0),0),"N/A")</f>
        <v>N/A</v>
      </c>
      <c r="Q1059" s="152" t="str">
        <f t="shared" si="144"/>
        <v>N/A</v>
      </c>
      <c r="R1059" s="153" t="str">
        <f t="shared" si="145"/>
        <v>N/A</v>
      </c>
      <c r="S1059" s="147" t="str" cm="1">
        <f t="array" ref="S1059">IFERROR(INDEX($G$9:$G$54,MATCH($E1059,$A$9:$A$54,0),0),"N/A")</f>
        <v>N/A</v>
      </c>
      <c r="T1059" s="151" t="str" cm="1">
        <f t="array" ref="T1059">IFERROR(INDEX($H$9:$H$54,MATCH($E1059,$A$9:$A$54,0),0),"N/A")</f>
        <v>N/A</v>
      </c>
      <c r="U1059" s="152" t="str">
        <f t="shared" si="138"/>
        <v>N/A</v>
      </c>
      <c r="V1059" s="153" t="str">
        <f t="shared" si="139"/>
        <v>N/A</v>
      </c>
      <c r="W1059" s="147" t="str" cm="1">
        <f t="array" ref="W1059">IFERROR(INDEX($I$9:$I$54,MATCH($E1059,$A$9:$A$54,0),0),"N/A")</f>
        <v>N/A</v>
      </c>
      <c r="X1059" s="147" t="str" cm="1">
        <f t="array" ref="X1059">IFERROR(INDEX($J$9:$J$54,MATCH($E1059,$A$9:$A$54,0),0),"N/A")</f>
        <v>N/A</v>
      </c>
      <c r="Y1059" s="152" t="str">
        <f t="shared" si="140"/>
        <v>N/A</v>
      </c>
      <c r="Z1059" s="153" t="str">
        <f t="shared" si="141"/>
        <v>N/A</v>
      </c>
      <c r="AA1059" s="70" t="str">
        <f>IFERROR(VLOOKUP('Input 1 - Schedule 1'!N1006,'Input 1 - Schedule 1'!$I$7:$L$1009,4,FALSE),"")</f>
        <v/>
      </c>
      <c r="AB1059" s="70"/>
      <c r="AS1059" s="84" t="s">
        <v>20</v>
      </c>
    </row>
    <row r="1060" spans="1:46" x14ac:dyDescent="0.3">
      <c r="A1060" s="93">
        <f t="shared" si="146"/>
        <v>998</v>
      </c>
      <c r="B1060" s="145">
        <f>'Input 2 - Inventory'!C1005</f>
        <v>0</v>
      </c>
      <c r="C1060" s="146">
        <f>'Input 1 - Schedule 1'!G1007</f>
        <v>0</v>
      </c>
      <c r="D1060" s="146" t="str">
        <f>IF(OR(LEFT(E1060,5)= "Asset",LEFT(E1060,5)="Other"),"N/A",'Input 1 - Schedule 1'!G1007 &amp; " (Ins/Bank)")</f>
        <v>0 (Ins/Bank)</v>
      </c>
      <c r="E1060" s="147">
        <f>'Input 2 - Inventory'!F1005</f>
        <v>0</v>
      </c>
      <c r="F1060" s="148" t="str">
        <f>'Input 2 - Inventory'!W1005</f>
        <v/>
      </c>
      <c r="G1060" s="148">
        <f>'Input 2 - Inventory'!R1005</f>
        <v>0</v>
      </c>
      <c r="H1060" s="148">
        <f>'Input 2 - Inventory'!AH1005</f>
        <v>0</v>
      </c>
      <c r="I1060" s="149">
        <f>'Input 2 - Inventory'!L1005</f>
        <v>0</v>
      </c>
      <c r="J1060" s="150">
        <f>'Input 2 - Inventory'!AB1005</f>
        <v>0</v>
      </c>
      <c r="K1060" s="147" t="str" cm="1">
        <f t="array" ref="K1060">IFERROR(INDEX($C$9:$C$54,MATCH($E1060,$A$9:$A$54,0),0),"N/A")</f>
        <v>N/A</v>
      </c>
      <c r="L1060" s="151" t="str" cm="1">
        <f t="array" ref="L1060">IFERROR(INDEX($D$9:$D$54,MATCH($E1060,$A$9:$A$54,0),0),"N/A")</f>
        <v>N/A</v>
      </c>
      <c r="M1060" s="152" t="str">
        <f t="shared" si="142"/>
        <v>N/A</v>
      </c>
      <c r="N1060" s="153" t="str">
        <f t="shared" si="143"/>
        <v>N/A</v>
      </c>
      <c r="O1060" s="147" t="str" cm="1">
        <f t="array" ref="O1060">IFERROR(INDEX($E$9:$E$54,MATCH($E1060,$A$9:$A$54,0),0),"N/A")</f>
        <v>N/A</v>
      </c>
      <c r="P1060" s="151" t="str" cm="1">
        <f t="array" ref="P1060">IFERROR(INDEX($F$9:$F$54,MATCH($E1060,$A$9:$A$54,0),0),"N/A")</f>
        <v>N/A</v>
      </c>
      <c r="Q1060" s="152" t="str">
        <f t="shared" si="144"/>
        <v>N/A</v>
      </c>
      <c r="R1060" s="153" t="str">
        <f t="shared" si="145"/>
        <v>N/A</v>
      </c>
      <c r="S1060" s="147" t="str" cm="1">
        <f t="array" ref="S1060">IFERROR(INDEX($G$9:$G$54,MATCH($E1060,$A$9:$A$54,0),0),"N/A")</f>
        <v>N/A</v>
      </c>
      <c r="T1060" s="151" t="str" cm="1">
        <f t="array" ref="T1060">IFERROR(INDEX($H$9:$H$54,MATCH($E1060,$A$9:$A$54,0),0),"N/A")</f>
        <v>N/A</v>
      </c>
      <c r="U1060" s="152" t="str">
        <f t="shared" si="138"/>
        <v>N/A</v>
      </c>
      <c r="V1060" s="153" t="str">
        <f t="shared" si="139"/>
        <v>N/A</v>
      </c>
      <c r="W1060" s="147" t="str" cm="1">
        <f t="array" ref="W1060">IFERROR(INDEX($I$9:$I$54,MATCH($E1060,$A$9:$A$54,0),0),"N/A")</f>
        <v>N/A</v>
      </c>
      <c r="X1060" s="147" t="str" cm="1">
        <f t="array" ref="X1060">IFERROR(INDEX($J$9:$J$54,MATCH($E1060,$A$9:$A$54,0),0),"N/A")</f>
        <v>N/A</v>
      </c>
      <c r="Y1060" s="152" t="str">
        <f t="shared" si="140"/>
        <v>N/A</v>
      </c>
      <c r="Z1060" s="153" t="str">
        <f t="shared" si="141"/>
        <v>N/A</v>
      </c>
      <c r="AA1060" s="70" t="str">
        <f>IFERROR(VLOOKUP('Input 1 - Schedule 1'!N1007,'Input 1 - Schedule 1'!$I$7:$L$1009,4,FALSE),"")</f>
        <v/>
      </c>
      <c r="AB1060" s="70"/>
      <c r="AS1060" s="84" t="s">
        <v>20</v>
      </c>
    </row>
    <row r="1061" spans="1:46" x14ac:dyDescent="0.3">
      <c r="A1061" s="93">
        <f t="shared" si="146"/>
        <v>999</v>
      </c>
      <c r="B1061" s="145">
        <f>'Input 2 - Inventory'!C1006</f>
        <v>0</v>
      </c>
      <c r="C1061" s="146">
        <f>'Input 1 - Schedule 1'!G1008</f>
        <v>0</v>
      </c>
      <c r="D1061" s="146" t="str">
        <f>IF(OR(LEFT(E1061,5)= "Asset",LEFT(E1061,5)="Other"),"N/A",'Input 1 - Schedule 1'!G1008 &amp; " (Ins/Bank)")</f>
        <v>0 (Ins/Bank)</v>
      </c>
      <c r="E1061" s="147">
        <f>'Input 2 - Inventory'!F1006</f>
        <v>0</v>
      </c>
      <c r="F1061" s="148" t="str">
        <f>'Input 2 - Inventory'!W1006</f>
        <v/>
      </c>
      <c r="G1061" s="148">
        <f>'Input 2 - Inventory'!R1006</f>
        <v>0</v>
      </c>
      <c r="H1061" s="148">
        <f>'Input 2 - Inventory'!AH1006</f>
        <v>0</v>
      </c>
      <c r="I1061" s="149">
        <f>'Input 2 - Inventory'!L1006</f>
        <v>0</v>
      </c>
      <c r="J1061" s="150">
        <f>'Input 2 - Inventory'!AB1006</f>
        <v>0</v>
      </c>
      <c r="K1061" s="147" t="str" cm="1">
        <f t="array" ref="K1061">IFERROR(INDEX($C$9:$C$54,MATCH($E1061,$A$9:$A$54,0),0),"N/A")</f>
        <v>N/A</v>
      </c>
      <c r="L1061" s="151" t="str" cm="1">
        <f t="array" ref="L1061">IFERROR(INDEX($D$9:$D$54,MATCH($E1061,$A$9:$A$54,0),0),"N/A")</f>
        <v>N/A</v>
      </c>
      <c r="M1061" s="152" t="str">
        <f t="shared" si="142"/>
        <v>N/A</v>
      </c>
      <c r="N1061" s="153" t="str">
        <f t="shared" si="143"/>
        <v>N/A</v>
      </c>
      <c r="O1061" s="147" t="str" cm="1">
        <f t="array" ref="O1061">IFERROR(INDEX($E$9:$E$54,MATCH($E1061,$A$9:$A$54,0),0),"N/A")</f>
        <v>N/A</v>
      </c>
      <c r="P1061" s="151" t="str" cm="1">
        <f t="array" ref="P1061">IFERROR(INDEX($F$9:$F$54,MATCH($E1061,$A$9:$A$54,0),0),"N/A")</f>
        <v>N/A</v>
      </c>
      <c r="Q1061" s="152" t="str">
        <f t="shared" si="144"/>
        <v>N/A</v>
      </c>
      <c r="R1061" s="153" t="str">
        <f t="shared" si="145"/>
        <v>N/A</v>
      </c>
      <c r="S1061" s="147" t="str" cm="1">
        <f t="array" ref="S1061">IFERROR(INDEX($G$9:$G$54,MATCH($E1061,$A$9:$A$54,0),0),"N/A")</f>
        <v>N/A</v>
      </c>
      <c r="T1061" s="151" t="str" cm="1">
        <f t="array" ref="T1061">IFERROR(INDEX($H$9:$H$54,MATCH($E1061,$A$9:$A$54,0),0),"N/A")</f>
        <v>N/A</v>
      </c>
      <c r="U1061" s="152" t="str">
        <f t="shared" si="138"/>
        <v>N/A</v>
      </c>
      <c r="V1061" s="153" t="str">
        <f t="shared" si="139"/>
        <v>N/A</v>
      </c>
      <c r="W1061" s="147" t="str" cm="1">
        <f t="array" ref="W1061">IFERROR(INDEX($I$9:$I$54,MATCH($E1061,$A$9:$A$54,0),0),"N/A")</f>
        <v>N/A</v>
      </c>
      <c r="X1061" s="147" t="str" cm="1">
        <f t="array" ref="X1061">IFERROR(INDEX($J$9:$J$54,MATCH($E1061,$A$9:$A$54,0),0),"N/A")</f>
        <v>N/A</v>
      </c>
      <c r="Y1061" s="152" t="str">
        <f t="shared" si="140"/>
        <v>N/A</v>
      </c>
      <c r="Z1061" s="153" t="str">
        <f t="shared" si="141"/>
        <v>N/A</v>
      </c>
      <c r="AA1061" s="70" t="str">
        <f>IFERROR(VLOOKUP('Input 1 - Schedule 1'!N1008,'Input 1 - Schedule 1'!$I$7:$L$1009,4,FALSE),"")</f>
        <v/>
      </c>
      <c r="AB1061" s="70"/>
      <c r="AS1061" s="84" t="s">
        <v>20</v>
      </c>
    </row>
    <row r="1062" spans="1:46" x14ac:dyDescent="0.3">
      <c r="A1062" s="93">
        <f t="shared" si="146"/>
        <v>1000</v>
      </c>
      <c r="B1062" s="145">
        <f>'Input 2 - Inventory'!C1007</f>
        <v>0</v>
      </c>
      <c r="C1062" s="146">
        <f>'Input 1 - Schedule 1'!G1009</f>
        <v>0</v>
      </c>
      <c r="D1062" s="146" t="str">
        <f>IF(OR(LEFT(E1062,5)= "Asset",LEFT(E1062,5)="Other"),"N/A",'Input 1 - Schedule 1'!G1009 &amp; " (Ins/Bank)")</f>
        <v>0 (Ins/Bank)</v>
      </c>
      <c r="E1062" s="147">
        <f>'Input 2 - Inventory'!F1007</f>
        <v>0</v>
      </c>
      <c r="F1062" s="148" t="str">
        <f>'Input 2 - Inventory'!W1007</f>
        <v/>
      </c>
      <c r="G1062" s="148">
        <f>'Input 2 - Inventory'!R1007</f>
        <v>0</v>
      </c>
      <c r="H1062" s="148">
        <f>'Input 2 - Inventory'!AH1007</f>
        <v>0</v>
      </c>
      <c r="I1062" s="149">
        <f>'Input 2 - Inventory'!L1007</f>
        <v>0</v>
      </c>
      <c r="J1062" s="150">
        <f>'Input 2 - Inventory'!AB1007</f>
        <v>0</v>
      </c>
      <c r="K1062" s="147" t="str" cm="1">
        <f t="array" ref="K1062">IFERROR(INDEX($C$9:$C$54,MATCH($E1062,$A$9:$A$54,0),0),"N/A")</f>
        <v>N/A</v>
      </c>
      <c r="L1062" s="151" t="str" cm="1">
        <f t="array" ref="L1062">IFERROR(INDEX($D$9:$D$54,MATCH($E1062,$A$9:$A$54,0),0),"N/A")</f>
        <v>N/A</v>
      </c>
      <c r="M1062" s="152" t="str">
        <f t="shared" si="142"/>
        <v>N/A</v>
      </c>
      <c r="N1062" s="153" t="str">
        <f t="shared" si="143"/>
        <v>N/A</v>
      </c>
      <c r="O1062" s="147" t="str" cm="1">
        <f t="array" ref="O1062">IFERROR(INDEX($E$9:$E$54,MATCH($E1062,$A$9:$A$54,0),0),"N/A")</f>
        <v>N/A</v>
      </c>
      <c r="P1062" s="151" t="str" cm="1">
        <f t="array" ref="P1062">IFERROR(INDEX($F$9:$F$54,MATCH($E1062,$A$9:$A$54,0),0),"N/A")</f>
        <v>N/A</v>
      </c>
      <c r="Q1062" s="152" t="str">
        <f t="shared" si="144"/>
        <v>N/A</v>
      </c>
      <c r="R1062" s="153" t="str">
        <f t="shared" si="145"/>
        <v>N/A</v>
      </c>
      <c r="S1062" s="147" t="str" cm="1">
        <f t="array" ref="S1062">IFERROR(INDEX($G$9:$G$54,MATCH($E1062,$A$9:$A$54,0),0),"N/A")</f>
        <v>N/A</v>
      </c>
      <c r="T1062" s="151" t="str" cm="1">
        <f t="array" ref="T1062">IFERROR(INDEX($H$9:$H$54,MATCH($E1062,$A$9:$A$54,0),0),"N/A")</f>
        <v>N/A</v>
      </c>
      <c r="U1062" s="152" t="str">
        <f t="shared" si="138"/>
        <v>N/A</v>
      </c>
      <c r="V1062" s="153" t="str">
        <f t="shared" si="139"/>
        <v>N/A</v>
      </c>
      <c r="W1062" s="147" t="str" cm="1">
        <f t="array" ref="W1062">IFERROR(INDEX($I$9:$I$54,MATCH($E1062,$A$9:$A$54,0),0),"N/A")</f>
        <v>N/A</v>
      </c>
      <c r="X1062" s="147" t="str" cm="1">
        <f t="array" ref="X1062">IFERROR(INDEX($J$9:$J$54,MATCH($E1062,$A$9:$A$54,0),0),"N/A")</f>
        <v>N/A</v>
      </c>
      <c r="Y1062" s="152" t="str">
        <f t="shared" si="140"/>
        <v>N/A</v>
      </c>
      <c r="Z1062" s="153" t="str">
        <f t="shared" si="141"/>
        <v>N/A</v>
      </c>
      <c r="AA1062" s="70" t="str">
        <f>IFERROR(VLOOKUP('Input 1 - Schedule 1'!N1009,'Input 1 - Schedule 1'!$I$7:$L$1009,4,FALSE),"")</f>
        <v/>
      </c>
      <c r="AB1062" s="70"/>
      <c r="AS1062" s="84" t="s">
        <v>20</v>
      </c>
    </row>
    <row r="1063" spans="1:46" x14ac:dyDescent="0.3">
      <c r="AS1063" s="84" t="s">
        <v>20</v>
      </c>
    </row>
    <row r="1064" spans="1:46" x14ac:dyDescent="0.3">
      <c r="AS1064" s="84" t="s">
        <v>20</v>
      </c>
    </row>
    <row r="1065" spans="1:46" x14ac:dyDescent="0.3">
      <c r="AS1065" s="84" t="s">
        <v>20</v>
      </c>
    </row>
    <row r="1066" spans="1:46" x14ac:dyDescent="0.3">
      <c r="AS1066" s="84" t="s">
        <v>20</v>
      </c>
    </row>
    <row r="1067" spans="1:46" x14ac:dyDescent="0.3">
      <c r="AS1067" s="84" t="s">
        <v>20</v>
      </c>
    </row>
    <row r="1068" spans="1:46" x14ac:dyDescent="0.3">
      <c r="AS1068" s="84" t="s">
        <v>20</v>
      </c>
    </row>
    <row r="1069" spans="1:46" x14ac:dyDescent="0.3">
      <c r="A1069" s="84" t="s">
        <v>20</v>
      </c>
      <c r="B1069" s="84" t="s">
        <v>20</v>
      </c>
      <c r="C1069" s="84" t="s">
        <v>20</v>
      </c>
      <c r="D1069" s="84" t="s">
        <v>20</v>
      </c>
      <c r="E1069" s="84" t="s">
        <v>20</v>
      </c>
      <c r="F1069" s="84" t="s">
        <v>20</v>
      </c>
      <c r="G1069" s="84" t="s">
        <v>20</v>
      </c>
      <c r="H1069" s="84" t="s">
        <v>20</v>
      </c>
      <c r="I1069" s="84" t="s">
        <v>20</v>
      </c>
      <c r="J1069" s="84" t="s">
        <v>20</v>
      </c>
      <c r="K1069" s="84" t="s">
        <v>20</v>
      </c>
      <c r="L1069" s="84" t="s">
        <v>20</v>
      </c>
      <c r="M1069" s="84" t="s">
        <v>20</v>
      </c>
      <c r="N1069" s="84" t="s">
        <v>20</v>
      </c>
      <c r="O1069" s="84"/>
      <c r="P1069" s="84"/>
      <c r="Q1069" s="84"/>
      <c r="R1069" s="84"/>
      <c r="S1069" s="84"/>
      <c r="T1069" s="84"/>
      <c r="U1069" s="84"/>
      <c r="V1069" s="84"/>
      <c r="W1069" s="84"/>
      <c r="X1069" s="84"/>
      <c r="Y1069" s="84"/>
      <c r="Z1069" s="84"/>
      <c r="AA1069" s="84" t="s">
        <v>20</v>
      </c>
      <c r="AB1069" s="84" t="s">
        <v>20</v>
      </c>
      <c r="AC1069" s="84"/>
      <c r="AD1069" s="84"/>
      <c r="AE1069" s="84"/>
      <c r="AF1069" s="84"/>
      <c r="AG1069" s="84"/>
      <c r="AH1069" s="84"/>
      <c r="AI1069" s="84"/>
      <c r="AJ1069" s="84"/>
      <c r="AK1069" s="84" t="s">
        <v>20</v>
      </c>
      <c r="AL1069" s="84" t="s">
        <v>20</v>
      </c>
      <c r="AM1069" s="84" t="s">
        <v>20</v>
      </c>
      <c r="AN1069" s="84" t="s">
        <v>20</v>
      </c>
      <c r="AO1069" s="84" t="s">
        <v>20</v>
      </c>
      <c r="AP1069" s="84" t="s">
        <v>20</v>
      </c>
      <c r="AQ1069" s="84" t="s">
        <v>20</v>
      </c>
      <c r="AR1069" s="84" t="s">
        <v>20</v>
      </c>
      <c r="AS1069" s="84" t="s">
        <v>20</v>
      </c>
      <c r="AT1069" s="84" t="s">
        <v>20</v>
      </c>
    </row>
  </sheetData>
  <sheetProtection formatCells="0" formatColumns="0" formatRows="0"/>
  <mergeCells count="6">
    <mergeCell ref="I6:J6"/>
    <mergeCell ref="C6:D6"/>
    <mergeCell ref="A7:A8"/>
    <mergeCell ref="A60:A61"/>
    <mergeCell ref="G6:H6"/>
    <mergeCell ref="E6:F6"/>
  </mergeCells>
  <pageMargins left="0.7" right="0.7" top="0.75" bottom="0.75" header="0.3" footer="0.3"/>
  <pageSetup paperSize="5" scale="1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7ACA1-E3D9-4956-B399-2EFA283F60F8}">
  <sheetPr codeName="Sheet16">
    <tabColor rgb="FF92D050"/>
    <pageSetUpPr fitToPage="1"/>
  </sheetPr>
  <dimension ref="A1:R29"/>
  <sheetViews>
    <sheetView zoomScale="70" zoomScaleNormal="70" workbookViewId="0">
      <selection activeCell="F19" sqref="F19"/>
    </sheetView>
  </sheetViews>
  <sheetFormatPr defaultColWidth="9.1796875" defaultRowHeight="13" x14ac:dyDescent="0.3"/>
  <cols>
    <col min="1" max="1" width="9.1796875" style="47" customWidth="1"/>
    <col min="2" max="2" width="18.453125" style="47" customWidth="1"/>
    <col min="3" max="3" width="69" style="47" customWidth="1"/>
    <col min="4" max="4" width="7.1796875" style="49" customWidth="1"/>
    <col min="5" max="6" width="21.453125" style="49" customWidth="1"/>
    <col min="7" max="16" width="21.453125" style="47" customWidth="1"/>
    <col min="17" max="17" width="11.54296875" style="47" customWidth="1"/>
    <col min="18" max="18" width="3.26953125" style="47" customWidth="1"/>
    <col min="19" max="19" width="5.1796875" style="47" customWidth="1"/>
    <col min="20" max="20" width="9.1796875" style="47" customWidth="1"/>
    <col min="21" max="16384" width="9.1796875" style="47"/>
  </cols>
  <sheetData>
    <row r="1" spans="1:18" x14ac:dyDescent="0.3">
      <c r="A1" s="80"/>
      <c r="B1" s="80"/>
      <c r="C1" s="80"/>
      <c r="D1" s="42"/>
      <c r="E1" s="42"/>
      <c r="F1" s="42"/>
      <c r="G1" s="80"/>
      <c r="H1" s="80"/>
      <c r="I1" s="80"/>
      <c r="J1" s="80"/>
      <c r="K1" s="80"/>
      <c r="L1" s="80"/>
      <c r="M1" s="80"/>
      <c r="N1" s="80"/>
      <c r="O1" s="80"/>
      <c r="P1" s="80"/>
      <c r="Q1" s="80"/>
      <c r="R1" s="84" t="s">
        <v>20</v>
      </c>
    </row>
    <row r="2" spans="1:18" ht="10.5" customHeight="1" x14ac:dyDescent="0.3">
      <c r="B2" s="123"/>
      <c r="R2" s="84" t="s">
        <v>20</v>
      </c>
    </row>
    <row r="3" spans="1:18" ht="13.5" customHeight="1" x14ac:dyDescent="0.3">
      <c r="G3" s="49"/>
      <c r="H3" s="49"/>
      <c r="I3" s="49"/>
      <c r="J3" s="49"/>
      <c r="K3" s="49"/>
      <c r="L3" s="49"/>
      <c r="M3" s="49"/>
      <c r="N3" s="49"/>
      <c r="O3" s="49"/>
      <c r="P3" s="49"/>
      <c r="R3" s="84" t="s">
        <v>20</v>
      </c>
    </row>
    <row r="4" spans="1:18" ht="12.75" customHeight="1" x14ac:dyDescent="0.3">
      <c r="B4" s="49"/>
      <c r="C4" s="49"/>
      <c r="G4" s="49"/>
      <c r="H4" s="49"/>
      <c r="I4" s="49"/>
      <c r="J4" s="49"/>
      <c r="K4" s="49"/>
      <c r="L4" s="49"/>
      <c r="M4" s="49"/>
      <c r="N4" s="49"/>
      <c r="O4" s="49"/>
      <c r="P4" s="49"/>
      <c r="R4" s="84" t="s">
        <v>20</v>
      </c>
    </row>
    <row r="5" spans="1:18" ht="26" x14ac:dyDescent="0.3">
      <c r="B5" s="136"/>
      <c r="C5" s="280" t="s">
        <v>368</v>
      </c>
      <c r="D5" s="133"/>
      <c r="E5" s="133" t="s">
        <v>369</v>
      </c>
      <c r="F5" s="133" t="s">
        <v>370</v>
      </c>
      <c r="G5" s="133" t="s">
        <v>371</v>
      </c>
      <c r="H5" s="133" t="s">
        <v>372</v>
      </c>
      <c r="I5" s="133" t="s">
        <v>373</v>
      </c>
      <c r="J5" s="133" t="s">
        <v>374</v>
      </c>
      <c r="K5" s="133" t="s">
        <v>375</v>
      </c>
      <c r="L5" s="133" t="s">
        <v>376</v>
      </c>
      <c r="M5" s="133" t="s">
        <v>377</v>
      </c>
      <c r="N5" s="133" t="s">
        <v>378</v>
      </c>
      <c r="O5" s="133" t="s">
        <v>379</v>
      </c>
      <c r="R5" s="84" t="s">
        <v>20</v>
      </c>
    </row>
    <row r="6" spans="1:18" x14ac:dyDescent="0.3">
      <c r="C6" s="139"/>
      <c r="D6" s="221"/>
      <c r="E6" s="222">
        <v>1</v>
      </c>
      <c r="F6" s="60">
        <f t="shared" ref="F6:J6" si="0">1+E6</f>
        <v>2</v>
      </c>
      <c r="G6" s="60">
        <f t="shared" si="0"/>
        <v>3</v>
      </c>
      <c r="H6" s="60">
        <f t="shared" si="0"/>
        <v>4</v>
      </c>
      <c r="I6" s="60">
        <f t="shared" si="0"/>
        <v>5</v>
      </c>
      <c r="J6" s="60">
        <f t="shared" si="0"/>
        <v>6</v>
      </c>
      <c r="K6" s="60">
        <f t="shared" ref="K6" si="1">1+J6</f>
        <v>7</v>
      </c>
      <c r="L6" s="60">
        <f t="shared" ref="L6" si="2">1+K6</f>
        <v>8</v>
      </c>
      <c r="M6" s="60">
        <f t="shared" ref="M6" si="3">1+L6</f>
        <v>9</v>
      </c>
      <c r="N6" s="60">
        <f t="shared" ref="N6:O6" si="4">1+M6</f>
        <v>10</v>
      </c>
      <c r="O6" s="60">
        <f t="shared" si="4"/>
        <v>11</v>
      </c>
      <c r="R6" s="84" t="s">
        <v>20</v>
      </c>
    </row>
    <row r="7" spans="1:18" ht="13.5" customHeight="1" thickBot="1" x14ac:dyDescent="0.35">
      <c r="B7" s="201" t="s">
        <v>380</v>
      </c>
      <c r="C7" s="262" t="s">
        <v>381</v>
      </c>
      <c r="D7" s="79">
        <v>1</v>
      </c>
      <c r="G7" s="263">
        <f>SUMIFS('Calc 1 - Scaling (Ins)'!G$62:G$1062,'Calc 1 - Scaling (Ins)'!$E$62:$E$1062,'Calc 2 -- Scaling (Non-Ins)'!$C7,'Calc 1 - Scaling (Ins)'!$C$62:$C$1062,"Included")</f>
        <v>0</v>
      </c>
      <c r="H7" s="263">
        <f>SUMIFS('Calc 1 - Scaling (Ins)'!H$62:H$1062,'Calc 1 - Scaling (Ins)'!$E$62:$E$1062,'Calc 2 -- Scaling (Non-Ins)'!$C7,'Calc 1 - Scaling (Ins)'!$C$62:$C$1062,"Included")</f>
        <v>0</v>
      </c>
      <c r="I7" s="225" t="s">
        <v>382</v>
      </c>
      <c r="J7" s="259">
        <f>J19</f>
        <v>0.105</v>
      </c>
      <c r="K7" s="224">
        <f>MAX(IF(I7="Reported AC",G7,IF(I7="Avg Revenue",F7,IF(I7="Reported CC",H7,"TBD")))*J7,0)</f>
        <v>0</v>
      </c>
      <c r="L7" s="224">
        <f>K7*IF(I7="reported cc",1,1.5)</f>
        <v>0</v>
      </c>
      <c r="R7" s="84"/>
    </row>
    <row r="8" spans="1:18" ht="13.5" customHeight="1" x14ac:dyDescent="0.3">
      <c r="B8" s="201"/>
      <c r="D8" s="79"/>
      <c r="G8" s="49"/>
      <c r="H8" s="49"/>
      <c r="I8" s="49"/>
      <c r="J8" s="49"/>
      <c r="K8" s="49"/>
      <c r="L8" s="49"/>
      <c r="R8" s="84" t="s">
        <v>20</v>
      </c>
    </row>
    <row r="9" spans="1:18" ht="13.5" customHeight="1" x14ac:dyDescent="0.3">
      <c r="B9" s="201" t="s">
        <v>383</v>
      </c>
      <c r="C9" s="139" t="s">
        <v>384</v>
      </c>
      <c r="D9" s="79">
        <f>D7+1</f>
        <v>2</v>
      </c>
      <c r="G9" s="263">
        <f>SUMIFS('Calc 1 - Scaling (Ins)'!G$62:G$1062,'Calc 1 - Scaling (Ins)'!$E$62:$E$1062,'Calc 2 -- Scaling (Non-Ins)'!$C9,'Calc 1 - Scaling (Ins)'!$C$62:$C$1062,"Included")</f>
        <v>0</v>
      </c>
      <c r="H9" s="263">
        <f>SUMIFS('Calc 1 - Scaling (Ins)'!H$62:H$1062,'Calc 1 - Scaling (Ins)'!$E$62:$E$1062,'Calc 2 -- Scaling (Non-Ins)'!$C9,'Calc 1 - Scaling (Ins)'!$C$62:$C$1062,"Included")</f>
        <v>0</v>
      </c>
      <c r="I9" s="60" t="s">
        <v>385</v>
      </c>
      <c r="J9" s="259">
        <v>1</v>
      </c>
      <c r="K9" s="224">
        <f>MAX(IF(I9="Reported AC",G9,IF(I9="Avg Revenue",F9,IF(I9="Reported CC",H9,"TBD")))*J9,0)</f>
        <v>0</v>
      </c>
      <c r="L9" s="224">
        <f t="shared" ref="L9:L19" si="5">K9*IF(I9="reported cc",1,1.5)</f>
        <v>0</v>
      </c>
      <c r="R9" s="84" t="s">
        <v>20</v>
      </c>
    </row>
    <row r="10" spans="1:18" ht="13.5" customHeight="1" x14ac:dyDescent="0.3">
      <c r="B10" s="201" t="s">
        <v>383</v>
      </c>
      <c r="C10" s="139" t="s">
        <v>386</v>
      </c>
      <c r="D10" s="79">
        <f>D9+1</f>
        <v>3</v>
      </c>
      <c r="G10" s="263">
        <f>SUMIFS('Calc 1 - Scaling (Ins)'!G$62:G$1062,'Calc 1 - Scaling (Ins)'!$E$62:$E$1062,'Calc 2 -- Scaling (Non-Ins)'!$C10,'Calc 1 - Scaling (Ins)'!$C$62:$C$1062,"Included")</f>
        <v>0</v>
      </c>
      <c r="H10" s="263">
        <f>SUMIFS('Calc 1 - Scaling (Ins)'!H$62:H$1062,'Calc 1 - Scaling (Ins)'!$E$62:$E$1062,'Calc 2 -- Scaling (Non-Ins)'!$C10,'Calc 1 - Scaling (Ins)'!$C$62:$C$1062,"Included")</f>
        <v>0</v>
      </c>
      <c r="I10" s="60" t="s">
        <v>385</v>
      </c>
      <c r="J10" s="259">
        <v>1</v>
      </c>
      <c r="K10" s="224">
        <f>MAX(IF(I10="Reported AC",G10,IF(I10="Avg Revenue",F10,IF(I10="Reported CC",H10,"TBD")))*J10,0)</f>
        <v>0</v>
      </c>
      <c r="L10" s="224">
        <f t="shared" si="5"/>
        <v>0</v>
      </c>
      <c r="R10" s="84" t="s">
        <v>20</v>
      </c>
    </row>
    <row r="11" spans="1:18" ht="13.5" customHeight="1" thickBot="1" x14ac:dyDescent="0.35">
      <c r="B11" s="201"/>
      <c r="D11" s="79">
        <f t="shared" ref="D11:D19" si="6">D10+1</f>
        <v>4</v>
      </c>
      <c r="E11" s="72"/>
      <c r="G11" s="49"/>
      <c r="H11" s="49"/>
      <c r="I11" s="49"/>
      <c r="J11" s="49"/>
      <c r="K11" s="49"/>
      <c r="L11" s="49"/>
      <c r="M11" s="49"/>
      <c r="N11" s="49"/>
      <c r="R11" s="84" t="s">
        <v>20</v>
      </c>
    </row>
    <row r="12" spans="1:18" ht="13.5" customHeight="1" thickBot="1" x14ac:dyDescent="0.35">
      <c r="B12" s="201" t="s">
        <v>383</v>
      </c>
      <c r="C12" s="274" t="s">
        <v>387</v>
      </c>
      <c r="D12" s="79">
        <f t="shared" si="6"/>
        <v>5</v>
      </c>
      <c r="E12" s="263">
        <f>SUMIFS('Input 2 - Inventory'!V$7:V$1007,'Input 2 - Inventory'!$F$7:$F$1007,$C12,'Input 1 - Schedule 1'!$G$9:$G$1009,"Included")</f>
        <v>0</v>
      </c>
      <c r="F12" s="263">
        <f>SUMIFS('Input 2 - Inventory'!W$7:W$1007,'Input 2 - Inventory'!$F$7:$F$1007,$C12,'Input 1 - Schedule 1'!$G$9:$G$1009,"Included")</f>
        <v>0</v>
      </c>
      <c r="G12" s="263">
        <f>SUMIFS('Calc 1 - Scaling (Ins)'!G$62:G$1062,'Calc 1 - Scaling (Ins)'!$E$62:$E$1062,'Calc 2 -- Scaling (Non-Ins)'!$C12,'Calc 1 - Scaling (Ins)'!$C$62:$C$1062,"Included")</f>
        <v>0</v>
      </c>
      <c r="H12" s="263">
        <f>SUMIFS('Calc 1 - Scaling (Ins)'!H$62:H$1062,'Calc 1 - Scaling (Ins)'!$E$62:$E$1062,'Calc 2 -- Scaling (Non-Ins)'!$C12,'Calc 1 - Scaling (Ins)'!$C$62:$C$1062,"Included")</f>
        <v>0</v>
      </c>
      <c r="I12" s="60" t="s">
        <v>388</v>
      </c>
      <c r="J12" s="259">
        <v>0.1</v>
      </c>
      <c r="K12" s="224">
        <f t="shared" ref="K12:K17" si="7">MAX(IF(I12="Reported AC",G12,IF(I12="Avg Revenue",F12,IF(I12="Reported CC",H12,"TBD")))*J12,0)</f>
        <v>0</v>
      </c>
      <c r="L12" s="224">
        <f t="shared" si="5"/>
        <v>0</v>
      </c>
      <c r="R12" s="84" t="s">
        <v>20</v>
      </c>
    </row>
    <row r="13" spans="1:18" ht="13.5" customHeight="1" thickBot="1" x14ac:dyDescent="0.35">
      <c r="B13" s="201" t="s">
        <v>383</v>
      </c>
      <c r="C13" s="261" t="s">
        <v>389</v>
      </c>
      <c r="D13" s="79">
        <f t="shared" si="6"/>
        <v>6</v>
      </c>
      <c r="E13" s="263">
        <f>SUMIFS('Input 2 - Inventory'!V$7:V$1007,'Input 2 - Inventory'!$F$7:$F$1007,$C13,'Input 1 - Schedule 1'!$G$9:$G$1009,"Included")</f>
        <v>0</v>
      </c>
      <c r="F13" s="263">
        <f>SUMIFS('Input 2 - Inventory'!W$7:W$1007,'Input 2 - Inventory'!$F$7:$F$1007,$C13,'Input 1 - Schedule 1'!$G$9:$G$1009,"Included")</f>
        <v>0</v>
      </c>
      <c r="G13" s="263">
        <f>SUMIFS('Calc 1 - Scaling (Ins)'!G$62:G$1062,'Calc 1 - Scaling (Ins)'!$E$62:$E$1062,'Calc 2 -- Scaling (Non-Ins)'!$C13,'Calc 1 - Scaling (Ins)'!$C$62:$C$1062,"Included")</f>
        <v>0</v>
      </c>
      <c r="H13" s="263">
        <f>SUMIFS('Calc 1 - Scaling (Ins)'!H$62:H$1062,'Calc 1 - Scaling (Ins)'!$E$62:$E$1062,'Calc 2 -- Scaling (Non-Ins)'!$C13,'Calc 1 - Scaling (Ins)'!$C$62:$C$1062,"Included")</f>
        <v>0</v>
      </c>
      <c r="I13" s="60" t="s">
        <v>388</v>
      </c>
      <c r="J13" s="259">
        <v>0.05</v>
      </c>
      <c r="K13" s="224">
        <f t="shared" si="7"/>
        <v>0</v>
      </c>
      <c r="L13" s="224">
        <f t="shared" si="5"/>
        <v>0</v>
      </c>
      <c r="R13" s="84" t="s">
        <v>20</v>
      </c>
    </row>
    <row r="14" spans="1:18" ht="14.5" thickBot="1" x14ac:dyDescent="0.35">
      <c r="B14" s="201" t="s">
        <v>383</v>
      </c>
      <c r="C14" s="261" t="s">
        <v>390</v>
      </c>
      <c r="D14" s="79">
        <f t="shared" si="6"/>
        <v>7</v>
      </c>
      <c r="E14" s="263">
        <f>SUMIFS('Input 2 - Inventory'!V$7:V$1007,'Input 2 - Inventory'!$F$7:$F$1007,$C14,'Input 1 - Schedule 1'!$G$9:$G$1009,"Included")</f>
        <v>0</v>
      </c>
      <c r="F14" s="263">
        <f>SUMIFS('Input 2 - Inventory'!W$7:W$1007,'Input 2 - Inventory'!$F$7:$F$1007,$C14,'Input 1 - Schedule 1'!$G$9:$G$1009,"Included")</f>
        <v>0</v>
      </c>
      <c r="G14" s="263">
        <f>SUMIFS('Calc 1 - Scaling (Ins)'!G$62:G$1062,'Calc 1 - Scaling (Ins)'!$E$62:$E$1062,'Calc 2 -- Scaling (Non-Ins)'!$C14,'Calc 1 - Scaling (Ins)'!$C$62:$C$1062,"Included")</f>
        <v>0</v>
      </c>
      <c r="H14" s="263">
        <f>SUMIFS('Calc 1 - Scaling (Ins)'!H$62:H$1062,'Calc 1 - Scaling (Ins)'!$E$62:$E$1062,'Calc 2 -- Scaling (Non-Ins)'!$C14,'Calc 1 - Scaling (Ins)'!$C$62:$C$1062,"Included")</f>
        <v>0</v>
      </c>
      <c r="I14" s="60" t="s">
        <v>385</v>
      </c>
      <c r="J14" s="259">
        <v>1</v>
      </c>
      <c r="K14" s="224">
        <f t="shared" si="7"/>
        <v>0</v>
      </c>
      <c r="L14" s="224">
        <f t="shared" si="5"/>
        <v>0</v>
      </c>
      <c r="R14" s="84" t="s">
        <v>20</v>
      </c>
    </row>
    <row r="15" spans="1:18" ht="14.5" thickBot="1" x14ac:dyDescent="0.35">
      <c r="B15" s="201" t="s">
        <v>383</v>
      </c>
      <c r="C15" s="274" t="s">
        <v>391</v>
      </c>
      <c r="D15" s="79">
        <f t="shared" si="6"/>
        <v>8</v>
      </c>
      <c r="E15" s="263">
        <f>SUMIFS('Input 2 - Inventory'!V$7:V$1007,'Input 2 - Inventory'!$F$7:$F$1007,$C15,'Input 1 - Schedule 1'!$G$9:$G$1009,"Included")</f>
        <v>0</v>
      </c>
      <c r="F15" s="263">
        <f>SUMIFS('Input 2 - Inventory'!W$7:W$1007,'Input 2 - Inventory'!$F$7:$F$1007,$C15,'Input 1 - Schedule 1'!$G$9:$G$1009,"Included")</f>
        <v>0</v>
      </c>
      <c r="G15" s="263">
        <f>SUMIFS('Calc 1 - Scaling (Ins)'!G$62:G$1062,'Calc 1 - Scaling (Ins)'!$E$62:$E$1062,'Calc 2 -- Scaling (Non-Ins)'!$C15,'Calc 1 - Scaling (Ins)'!$C$62:$C$1062,"Included")</f>
        <v>0</v>
      </c>
      <c r="H15" s="263">
        <f>SUMIFS('Calc 1 - Scaling (Ins)'!H$62:H$1062,'Calc 1 - Scaling (Ins)'!$E$62:$E$1062,'Calc 2 -- Scaling (Non-Ins)'!$C15,'Calc 1 - Scaling (Ins)'!$C$62:$C$1062,"Included")</f>
        <v>0</v>
      </c>
      <c r="I15" s="60" t="s">
        <v>388</v>
      </c>
      <c r="J15" s="259">
        <v>0.1</v>
      </c>
      <c r="K15" s="224">
        <f t="shared" si="7"/>
        <v>0</v>
      </c>
      <c r="L15" s="224">
        <f t="shared" si="5"/>
        <v>0</v>
      </c>
      <c r="O15" s="281"/>
      <c r="R15" s="84" t="s">
        <v>20</v>
      </c>
    </row>
    <row r="16" spans="1:18" ht="13.5" customHeight="1" thickBot="1" x14ac:dyDescent="0.35">
      <c r="B16" s="201" t="s">
        <v>383</v>
      </c>
      <c r="C16" s="261" t="s">
        <v>392</v>
      </c>
      <c r="D16" s="79">
        <f t="shared" si="6"/>
        <v>9</v>
      </c>
      <c r="E16" s="263">
        <f>SUMIFS('Input 2 - Inventory'!V$7:V$1007,'Input 2 - Inventory'!$F$7:$F$1007,$C16,'Input 1 - Schedule 1'!$G$9:$G$1009,"Included")</f>
        <v>0</v>
      </c>
      <c r="F16" s="263">
        <f>SUMIFS('Input 2 - Inventory'!W$7:W$1007,'Input 2 - Inventory'!$F$7:$F$1007,$C16,'Input 1 - Schedule 1'!$G$9:$G$1009,"Included")</f>
        <v>0</v>
      </c>
      <c r="G16" s="263">
        <f>SUMIFS('Calc 1 - Scaling (Ins)'!G$62:G$1062,'Calc 1 - Scaling (Ins)'!$E$62:$E$1062,'Calc 2 -- Scaling (Non-Ins)'!$C16,'Calc 1 - Scaling (Ins)'!$C$62:$C$1062,"Included")</f>
        <v>0</v>
      </c>
      <c r="H16" s="263">
        <f>SUMIFS('Calc 1 - Scaling (Ins)'!H$62:H$1062,'Calc 1 - Scaling (Ins)'!$E$62:$E$1062,'Calc 2 -- Scaling (Non-Ins)'!$C16,'Calc 1 - Scaling (Ins)'!$C$62:$C$1062,"Included")</f>
        <v>0</v>
      </c>
      <c r="I16" s="60" t="s">
        <v>388</v>
      </c>
      <c r="J16" s="259">
        <v>0.05</v>
      </c>
      <c r="K16" s="224">
        <f t="shared" si="7"/>
        <v>0</v>
      </c>
      <c r="L16" s="224">
        <f t="shared" si="5"/>
        <v>0</v>
      </c>
      <c r="O16" s="281"/>
      <c r="R16" s="84" t="s">
        <v>20</v>
      </c>
    </row>
    <row r="17" spans="1:18" ht="13.5" customHeight="1" x14ac:dyDescent="0.3">
      <c r="B17" s="201" t="s">
        <v>383</v>
      </c>
      <c r="C17" s="261" t="s">
        <v>393</v>
      </c>
      <c r="D17" s="79">
        <f t="shared" si="6"/>
        <v>10</v>
      </c>
      <c r="E17" s="263">
        <f>SUMIFS('Input 2 - Inventory'!V$7:V$1007,'Input 2 - Inventory'!$F$7:$F$1007,$C17,'Input 1 - Schedule 1'!$G$9:$G$1009,"Included")</f>
        <v>0</v>
      </c>
      <c r="F17" s="263">
        <f>SUMIFS('Input 2 - Inventory'!W$7:W$1007,'Input 2 - Inventory'!$F$7:$F$1007,$C17,'Input 1 - Schedule 1'!$G$9:$G$1009,"Included")</f>
        <v>0</v>
      </c>
      <c r="G17" s="263">
        <f>SUMIFS('Calc 1 - Scaling (Ins)'!G$62:G$1062,'Calc 1 - Scaling (Ins)'!$E$62:$E$1062,'Calc 2 -- Scaling (Non-Ins)'!$C17,'Calc 1 - Scaling (Ins)'!$C$62:$C$1062,"Included")</f>
        <v>0</v>
      </c>
      <c r="H17" s="263">
        <f>SUMIFS('Calc 1 - Scaling (Ins)'!H$62:H$1062,'Calc 1 - Scaling (Ins)'!$E$62:$E$1062,'Calc 2 -- Scaling (Non-Ins)'!$C17,'Calc 1 - Scaling (Ins)'!$C$62:$C$1062,"Included")</f>
        <v>0</v>
      </c>
      <c r="I17" s="60" t="s">
        <v>388</v>
      </c>
      <c r="J17" s="259">
        <v>2.5000000000000001E-2</v>
      </c>
      <c r="K17" s="224">
        <f t="shared" si="7"/>
        <v>0</v>
      </c>
      <c r="L17" s="224">
        <f t="shared" si="5"/>
        <v>0</v>
      </c>
      <c r="O17" s="281"/>
      <c r="R17" s="84" t="s">
        <v>20</v>
      </c>
    </row>
    <row r="18" spans="1:18" ht="13.5" customHeight="1" x14ac:dyDescent="0.3">
      <c r="B18" s="201"/>
      <c r="C18" s="139"/>
      <c r="D18" s="79">
        <f t="shared" si="6"/>
        <v>11</v>
      </c>
      <c r="E18" s="263"/>
      <c r="F18" s="263"/>
      <c r="G18" s="263"/>
      <c r="H18" s="263"/>
      <c r="I18" s="225"/>
      <c r="J18" s="259"/>
      <c r="K18" s="224"/>
      <c r="L18" s="224"/>
      <c r="O18" s="281"/>
      <c r="R18" s="84" t="s">
        <v>20</v>
      </c>
    </row>
    <row r="19" spans="1:18" ht="13.5" customHeight="1" x14ac:dyDescent="0.3">
      <c r="B19" s="201" t="s">
        <v>394</v>
      </c>
      <c r="C19" s="139" t="s">
        <v>395</v>
      </c>
      <c r="D19" s="79">
        <f t="shared" si="6"/>
        <v>12</v>
      </c>
      <c r="E19" s="263">
        <f>SUMIFS('Input 2 - Inventory'!V$7:V$1007,'Input 2 - Inventory'!$F$7:$F$1007,$C19,'Input 1 - Schedule 1'!$G$9:$G$1009,"Included")</f>
        <v>0</v>
      </c>
      <c r="F19" s="263">
        <f>SUMIFS('Input 2 - Inventory'!W$7:W$1007,'Input 2 - Inventory'!$F$7:$F$1007,$C19,'Input 1 - Schedule 1'!$G$9:$G$1009,"Included")</f>
        <v>0</v>
      </c>
      <c r="G19" s="263">
        <f>SUMIFS('Calc 1 - Scaling (Ins)'!G$62:G$1062,'Calc 1 - Scaling (Ins)'!$E$62:$E$1062,'Calc 2 -- Scaling (Non-Ins)'!$C19,'Calc 1 - Scaling (Ins)'!$C$62:$C$1062,"Included")</f>
        <v>0</v>
      </c>
      <c r="H19" s="263">
        <f>SUMIFS('Calc 1 - Scaling (Ins)'!H$62:H$1062,'Calc 1 - Scaling (Ins)'!$E$62:$E$1062,'Calc 2 -- Scaling (Non-Ins)'!$C19,'Calc 1 - Scaling (Ins)'!$C$62:$C$1062,"Included")</f>
        <v>0</v>
      </c>
      <c r="I19" s="225" t="s">
        <v>382</v>
      </c>
      <c r="J19" s="259">
        <f>IF(I21="Life",10.5%,IF(I21="Health",3.5%,9.5%))</f>
        <v>0.105</v>
      </c>
      <c r="K19" s="224">
        <f>MAX(IF(I19="Reported AC",G19,IF(I19="Avg Revenue",F19,IF(I19="Reported CC",H19,"TBD")))*J19,0)</f>
        <v>0</v>
      </c>
      <c r="L19" s="224">
        <f t="shared" si="5"/>
        <v>0</v>
      </c>
      <c r="M19" s="60" t="s">
        <v>388</v>
      </c>
      <c r="N19" s="225">
        <f>J16</f>
        <v>0.05</v>
      </c>
      <c r="O19" s="224">
        <f>MAX(IF(M19="Reported AC",G19,IF(M19="Avg Revenue",F19,IF(M19="Reported CC",H19,"TBD")))*N19,0)</f>
        <v>0</v>
      </c>
      <c r="R19" s="84" t="s">
        <v>20</v>
      </c>
    </row>
    <row r="20" spans="1:18" ht="14" x14ac:dyDescent="0.3">
      <c r="B20" s="201" t="s">
        <v>394</v>
      </c>
      <c r="C20" s="139" t="s">
        <v>396</v>
      </c>
      <c r="D20" s="79">
        <f t="shared" ref="D20" si="8">D19+1</f>
        <v>13</v>
      </c>
      <c r="E20" s="263">
        <f>SUMIFS('Input 2 - Inventory'!V$7:V$1007,'Input 2 - Inventory'!$F$7:$F$1007,$C20,'Input 1 - Schedule 1'!$G$9:$G$1009,"Included")</f>
        <v>0</v>
      </c>
      <c r="F20" s="263">
        <f>SUMIFS('Input 2 - Inventory'!W$7:W$1007,'Input 2 - Inventory'!$F$7:$F$1007,$C20,'Input 1 - Schedule 1'!$G$9:$G$1009,"Included")</f>
        <v>0</v>
      </c>
      <c r="G20" s="263">
        <f>SUMIFS('Calc 1 - Scaling (Ins)'!G$62:G$1062,'Calc 1 - Scaling (Ins)'!$E$62:$E$1062,'Calc 2 -- Scaling (Non-Ins)'!$C20,'Calc 1 - Scaling (Ins)'!$C$62:$C$1062,"Included")</f>
        <v>0</v>
      </c>
      <c r="H20" s="263">
        <f>SUMIFS('Calc 1 - Scaling (Ins)'!H$62:H$1062,'Calc 1 - Scaling (Ins)'!$E$62:$E$1062,'Calc 2 -- Scaling (Non-Ins)'!$C20,'Calc 1 - Scaling (Ins)'!$C$62:$C$1062,"Included")</f>
        <v>0</v>
      </c>
      <c r="I20" s="225" t="s">
        <v>382</v>
      </c>
      <c r="J20" s="259">
        <v>0</v>
      </c>
      <c r="K20" s="224">
        <f>MAX(IF(I20="Reported AC",G20,IF(I20="Avg Revenue",F20,IF(I20="Reported CC",H20,"TBD")))*J20,0)</f>
        <v>0</v>
      </c>
      <c r="L20" s="224">
        <f t="shared" ref="L20" si="9">K20*IF(I20="reported cc",1,1.5)</f>
        <v>0</v>
      </c>
      <c r="M20" s="225" t="s">
        <v>382</v>
      </c>
      <c r="N20" s="225">
        <v>9.5000000000000001E-2</v>
      </c>
      <c r="O20" s="224">
        <f>MAX(IF(M20="Reported AC",G20,IF(M20="Avg Revenue",F20,IF(M20="Reported CC",H20,"TBD")))*N20,0)</f>
        <v>0</v>
      </c>
      <c r="P20" s="53"/>
      <c r="R20" s="84" t="s">
        <v>20</v>
      </c>
    </row>
    <row r="21" spans="1:18" x14ac:dyDescent="0.3">
      <c r="D21" s="47"/>
      <c r="E21" s="47"/>
      <c r="F21" s="47"/>
      <c r="H21" s="282" t="s">
        <v>397</v>
      </c>
      <c r="I21" s="282" t="str">
        <f>IF(Attestation!$C$36="",IF(MAX(I27:I29)=I27,"Life",IF(MAX(I27:I29)=I28,"P&amp;C","Health")), Attestation!$C$36)</f>
        <v>Life</v>
      </c>
      <c r="R21" s="84" t="s">
        <v>20</v>
      </c>
    </row>
    <row r="22" spans="1:18" ht="14" x14ac:dyDescent="0.3">
      <c r="B22" s="201" t="s">
        <v>398</v>
      </c>
      <c r="C22" s="139" t="s">
        <v>399</v>
      </c>
      <c r="D22" s="79"/>
      <c r="G22" s="263">
        <f>SUMIFS('Calc 1 - Scaling (Ins)'!G$62:G$1062,'Input 1 - Schedule 1'!$E$9:$E$1009,"Excluded", 'Input 1 - Schedule 1'!$F$9:$F$1009,"Included")</f>
        <v>0</v>
      </c>
      <c r="H22" s="263">
        <f>SUMIFS('Calc 1 - Scaling (Ins)'!H$62:H$1062,'Input 1 - Schedule 1'!$E$9:$E$1009,"Excluded", 'Input 1 - Schedule 1'!$F$9:$F$1009,"Included")</f>
        <v>0</v>
      </c>
      <c r="R22" s="84" t="s">
        <v>20</v>
      </c>
    </row>
    <row r="23" spans="1:18" x14ac:dyDescent="0.3">
      <c r="G23" s="49"/>
      <c r="H23" s="49"/>
      <c r="I23" s="49"/>
      <c r="J23" s="49"/>
      <c r="K23" s="49"/>
      <c r="L23" s="49"/>
      <c r="M23" s="49"/>
      <c r="R23" s="84" t="s">
        <v>20</v>
      </c>
    </row>
    <row r="24" spans="1:18" x14ac:dyDescent="0.3">
      <c r="R24" s="84" t="s">
        <v>20</v>
      </c>
    </row>
    <row r="25" spans="1:18" x14ac:dyDescent="0.3">
      <c r="A25" s="84" t="s">
        <v>20</v>
      </c>
      <c r="B25" s="84" t="s">
        <v>20</v>
      </c>
      <c r="C25" s="84" t="s">
        <v>20</v>
      </c>
      <c r="D25" s="84" t="s">
        <v>20</v>
      </c>
      <c r="E25" s="84" t="s">
        <v>20</v>
      </c>
      <c r="F25" s="84" t="s">
        <v>20</v>
      </c>
      <c r="G25" s="84" t="s">
        <v>20</v>
      </c>
      <c r="H25" s="84" t="s">
        <v>20</v>
      </c>
      <c r="I25" s="84" t="s">
        <v>20</v>
      </c>
      <c r="J25" s="84" t="s">
        <v>20</v>
      </c>
      <c r="K25" s="84" t="s">
        <v>20</v>
      </c>
      <c r="L25" s="84"/>
      <c r="M25" s="84" t="s">
        <v>20</v>
      </c>
      <c r="N25" s="84" t="s">
        <v>20</v>
      </c>
      <c r="O25" s="84" t="s">
        <v>20</v>
      </c>
      <c r="P25" s="84" t="s">
        <v>20</v>
      </c>
      <c r="Q25" s="84" t="s">
        <v>20</v>
      </c>
      <c r="R25" s="84" t="s">
        <v>20</v>
      </c>
    </row>
    <row r="27" spans="1:18" ht="26" x14ac:dyDescent="0.3">
      <c r="H27" s="136" t="s">
        <v>301</v>
      </c>
      <c r="I27" s="263">
        <f>'Summary 1 - Entity Level'!K7</f>
        <v>0</v>
      </c>
    </row>
    <row r="28" spans="1:18" ht="26" x14ac:dyDescent="0.3">
      <c r="H28" s="139" t="s">
        <v>305</v>
      </c>
      <c r="I28" s="263">
        <f>'Summary 1 - Entity Level'!K8</f>
        <v>0</v>
      </c>
    </row>
    <row r="29" spans="1:18" ht="26" x14ac:dyDescent="0.3">
      <c r="H29" s="139" t="s">
        <v>306</v>
      </c>
      <c r="I29" s="263">
        <f>'Summary 1 - Entity Level'!K9</f>
        <v>0</v>
      </c>
    </row>
  </sheetData>
  <pageMargins left="0.7" right="0.7" top="0.75" bottom="0.75" header="0.3" footer="0.3"/>
  <pageSetup paperSize="5" scale="7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92D050"/>
    <pageSetUpPr fitToPage="1"/>
  </sheetPr>
  <dimension ref="A1:R77"/>
  <sheetViews>
    <sheetView topLeftCell="B1" zoomScaleNormal="100" workbookViewId="0">
      <selection activeCell="J69" sqref="J69"/>
    </sheetView>
  </sheetViews>
  <sheetFormatPr defaultColWidth="9.1796875" defaultRowHeight="13" x14ac:dyDescent="0.3"/>
  <cols>
    <col min="1" max="1" width="9.1796875" style="47" customWidth="1"/>
    <col min="2" max="2" width="18.453125" style="47" customWidth="1"/>
    <col min="3" max="3" width="90" style="47" customWidth="1"/>
    <col min="4" max="4" width="12.453125" style="49" bestFit="1" customWidth="1"/>
    <col min="5" max="7" width="12.453125" style="49" customWidth="1"/>
    <col min="8" max="8" width="17.81640625" style="47" bestFit="1" customWidth="1"/>
    <col min="9" max="9" width="17.54296875" style="47" bestFit="1" customWidth="1"/>
    <col min="10" max="13" width="10" style="47" customWidth="1"/>
    <col min="14" max="14" width="17.453125" style="47" customWidth="1"/>
    <col min="15" max="16" width="10" style="47" customWidth="1"/>
    <col min="17" max="17" width="11.54296875" style="47" customWidth="1"/>
    <col min="18" max="18" width="10.26953125" style="47" bestFit="1" customWidth="1"/>
    <col min="19" max="19" width="5.1796875" style="47" customWidth="1"/>
    <col min="20" max="20" width="9.1796875" style="47" customWidth="1"/>
    <col min="21" max="23" width="9.1796875" style="47"/>
    <col min="24" max="24" width="10.26953125" style="47" customWidth="1"/>
    <col min="25" max="25" width="10" style="47" customWidth="1"/>
    <col min="26" max="26" width="9.1796875" style="47" customWidth="1"/>
    <col min="27" max="16384" width="9.1796875" style="47"/>
  </cols>
  <sheetData>
    <row r="1" spans="1:18" x14ac:dyDescent="0.3">
      <c r="A1" s="80"/>
      <c r="B1" s="80"/>
      <c r="C1" s="80"/>
      <c r="D1" s="42"/>
      <c r="E1" s="42"/>
      <c r="F1" s="42"/>
      <c r="G1" s="42"/>
      <c r="H1" s="80"/>
      <c r="I1" s="80"/>
      <c r="J1" s="80"/>
      <c r="K1" s="80"/>
      <c r="L1" s="80"/>
      <c r="M1" s="80"/>
      <c r="N1" s="80"/>
      <c r="O1" s="80"/>
      <c r="P1" s="80"/>
      <c r="Q1" s="80"/>
      <c r="R1" s="84" t="s">
        <v>20</v>
      </c>
    </row>
    <row r="2" spans="1:18" ht="10.5" customHeight="1" x14ac:dyDescent="0.3">
      <c r="B2" s="123"/>
      <c r="R2" s="84" t="s">
        <v>20</v>
      </c>
    </row>
    <row r="3" spans="1:18" ht="13.5" customHeight="1" x14ac:dyDescent="0.3">
      <c r="R3" s="84" t="s">
        <v>20</v>
      </c>
    </row>
    <row r="4" spans="1:18" ht="30.75" customHeight="1" x14ac:dyDescent="0.3">
      <c r="B4" s="88" t="s">
        <v>400</v>
      </c>
      <c r="C4" s="350" t="s">
        <v>401</v>
      </c>
      <c r="D4" s="142"/>
      <c r="E4" s="369" t="s">
        <v>402</v>
      </c>
      <c r="F4" s="370"/>
      <c r="G4" s="372"/>
      <c r="H4" s="369" t="s">
        <v>403</v>
      </c>
      <c r="I4" s="370"/>
      <c r="J4" s="372"/>
      <c r="K4" s="369" t="s">
        <v>404</v>
      </c>
      <c r="L4" s="370"/>
      <c r="M4" s="372"/>
      <c r="N4" s="369" t="s">
        <v>405</v>
      </c>
      <c r="O4" s="370"/>
      <c r="P4" s="372"/>
      <c r="R4" s="84" t="s">
        <v>20</v>
      </c>
    </row>
    <row r="5" spans="1:18" ht="81" customHeight="1" x14ac:dyDescent="0.3">
      <c r="B5" s="56"/>
      <c r="C5" s="351"/>
      <c r="D5" s="118"/>
      <c r="E5" s="133" t="s">
        <v>371</v>
      </c>
      <c r="F5" s="133" t="s">
        <v>406</v>
      </c>
      <c r="G5" s="133" t="s">
        <v>407</v>
      </c>
      <c r="H5" s="133" t="s">
        <v>371</v>
      </c>
      <c r="I5" s="133" t="s">
        <v>406</v>
      </c>
      <c r="J5" s="133" t="s">
        <v>407</v>
      </c>
      <c r="K5" s="133" t="s">
        <v>371</v>
      </c>
      <c r="L5" s="133" t="s">
        <v>406</v>
      </c>
      <c r="M5" s="133" t="s">
        <v>407</v>
      </c>
      <c r="N5" s="133" t="s">
        <v>371</v>
      </c>
      <c r="O5" s="133" t="s">
        <v>406</v>
      </c>
      <c r="P5" s="133" t="s">
        <v>407</v>
      </c>
      <c r="R5" s="84" t="s">
        <v>20</v>
      </c>
    </row>
    <row r="6" spans="1:18" x14ac:dyDescent="0.3">
      <c r="B6" s="136"/>
      <c r="C6" s="139"/>
      <c r="D6" s="221" t="s">
        <v>408</v>
      </c>
      <c r="E6" s="60">
        <f>P6+1</f>
        <v>7</v>
      </c>
      <c r="F6" s="60">
        <f>E6+1</f>
        <v>8</v>
      </c>
      <c r="G6" s="60">
        <f>F6+1</f>
        <v>9</v>
      </c>
      <c r="H6" s="60">
        <f>Q6+1</f>
        <v>1</v>
      </c>
      <c r="I6" s="60">
        <f>H6+1</f>
        <v>2</v>
      </c>
      <c r="J6" s="60">
        <f>I6+1</f>
        <v>3</v>
      </c>
      <c r="K6" s="222">
        <v>1</v>
      </c>
      <c r="L6" s="60">
        <f>K6+1</f>
        <v>2</v>
      </c>
      <c r="M6" s="60">
        <f t="shared" ref="M6" si="0">L6+1</f>
        <v>3</v>
      </c>
      <c r="N6" s="60">
        <f>M6+1</f>
        <v>4</v>
      </c>
      <c r="O6" s="60">
        <f>N6+1</f>
        <v>5</v>
      </c>
      <c r="P6" s="60">
        <f>O6+1</f>
        <v>6</v>
      </c>
      <c r="R6" s="84" t="s">
        <v>20</v>
      </c>
    </row>
    <row r="7" spans="1:18" ht="13.5" customHeight="1" x14ac:dyDescent="0.3">
      <c r="B7" s="201" t="s">
        <v>409</v>
      </c>
      <c r="C7" s="136" t="s">
        <v>301</v>
      </c>
      <c r="D7" s="79">
        <v>1</v>
      </c>
      <c r="E7" s="223">
        <f>SUMIFS('Calc 1 - Scaling (Ins)'!V$62:V$1062,'Calc 1 - Scaling (Ins)'!$E$62:$E$1062,'Summary 1 - Entity Level'!$C7,'Calc 1 - Scaling (Ins)'!$C$62:$C$1062,"Included")</f>
        <v>0</v>
      </c>
      <c r="F7" s="224">
        <f>SUMIFS('Calc 1 - Scaling (Ins)'!U$62:U$1062,'Calc 1 - Scaling (Ins)'!$E$62:$E$1062,'Summary 1 - Entity Level'!$C7,'Calc 1 - Scaling (Ins)'!$C$62:$C$1062,"Included")</f>
        <v>0</v>
      </c>
      <c r="G7" s="163" t="str">
        <f>IF(F7=0,"",E7/F7)</f>
        <v/>
      </c>
      <c r="H7" s="223">
        <f>SUMIFS('Calc 1 - Scaling (Ins)'!Z$62:Z$1062,'Calc 1 - Scaling (Ins)'!$E$62:$E$1062,'Summary 1 - Entity Level'!$C7,'Calc 1 - Scaling (Ins)'!$C$62:$C$1062,"Included")</f>
        <v>0</v>
      </c>
      <c r="I7" s="224">
        <f>SUMIFS('Calc 1 - Scaling (Ins)'!Y$62:Y$1062,'Calc 1 - Scaling (Ins)'!$E$62:$E$1062,'Summary 1 - Entity Level'!$C7,'Calc 1 - Scaling (Ins)'!$C$62:$C$1062,"Included")</f>
        <v>0</v>
      </c>
      <c r="J7" s="163" t="str">
        <f>IF(I7=0,"",H7/I7)</f>
        <v/>
      </c>
      <c r="K7" s="223">
        <f>SUMIFS('Calc 1 - Scaling (Ins)'!$N$62:$N$1062,'Calc 1 - Scaling (Ins)'!$E$62:$E$1062,$C7,'Calc 1 - Scaling (Ins)'!$C$62:$C$1062,"Included")</f>
        <v>0</v>
      </c>
      <c r="L7" s="223">
        <f>SUMIFS('Calc 1 - Scaling (Ins)'!$M$62:$M$1062,'Calc 1 - Scaling (Ins)'!$E$62:$E$1062,$C7,'Calc 1 - Scaling (Ins)'!$C$62:$C$1062,"Included")</f>
        <v>0</v>
      </c>
      <c r="M7" s="163" t="str">
        <f>IF(OR(L7=0,L7=""),"",K7/L7)</f>
        <v/>
      </c>
      <c r="N7" s="223">
        <f>SUMIFS('Calc 1 - Scaling (Ins)'!$R$62:$R$1062,'Calc 1 - Scaling (Ins)'!$E$62:$E$1062,$C7,'Calc 1 - Scaling (Ins)'!$C$62:$C$1062,"Included")</f>
        <v>0</v>
      </c>
      <c r="O7" s="223">
        <f>SUMIFS('Calc 1 - Scaling (Ins)'!$Q$62:$Q$1062,'Calc 1 - Scaling (Ins)'!$E$62:$E$1062,$C7,'Calc 1 - Scaling (Ins)'!$C$62:$C$1062,"Included")</f>
        <v>0</v>
      </c>
      <c r="P7" s="163" t="str">
        <f>IF(OR(O7=0,O7=""),"",N7/O7)</f>
        <v/>
      </c>
      <c r="R7" s="84" t="s">
        <v>20</v>
      </c>
    </row>
    <row r="8" spans="1:18" ht="13.5" customHeight="1" x14ac:dyDescent="0.3">
      <c r="B8" s="201" t="s">
        <v>409</v>
      </c>
      <c r="C8" s="139" t="s">
        <v>305</v>
      </c>
      <c r="D8" s="79">
        <f t="shared" ref="D8:D65" si="1">D7+1</f>
        <v>2</v>
      </c>
      <c r="E8" s="223">
        <f>SUMIFS('Calc 1 - Scaling (Ins)'!V$62:V$1062,'Calc 1 - Scaling (Ins)'!$E$62:$E$1062,'Summary 1 - Entity Level'!$C8,'Calc 1 - Scaling (Ins)'!$C$62:$C$1062,"Included")</f>
        <v>0</v>
      </c>
      <c r="F8" s="224">
        <f>SUMIFS('Calc 1 - Scaling (Ins)'!U$62:U$1062,'Calc 1 - Scaling (Ins)'!$E$62:$E$1062,'Summary 1 - Entity Level'!$C8,'Calc 1 - Scaling (Ins)'!$C$62:$C$1062,"Included")</f>
        <v>0</v>
      </c>
      <c r="G8" s="163" t="str">
        <f t="shared" ref="G8:G52" si="2">IF(F8=0,"",E8/F8)</f>
        <v/>
      </c>
      <c r="H8" s="223">
        <f>SUMIFS('Calc 1 - Scaling (Ins)'!Z$62:Z$1062,'Calc 1 - Scaling (Ins)'!$E$62:$E$1062,'Summary 1 - Entity Level'!$C8,'Calc 1 - Scaling (Ins)'!$C$62:$C$1062,"Included")</f>
        <v>0</v>
      </c>
      <c r="I8" s="224">
        <f>SUMIFS('Calc 1 - Scaling (Ins)'!Y$62:Y$1062,'Calc 1 - Scaling (Ins)'!$E$62:$E$1062,'Summary 1 - Entity Level'!$C8,'Calc 1 - Scaling (Ins)'!$C$62:$C$1062,"Included")</f>
        <v>0</v>
      </c>
      <c r="J8" s="163" t="str">
        <f t="shared" ref="J8:J52" si="3">IF(I8=0,"",H8/I8)</f>
        <v/>
      </c>
      <c r="K8" s="223">
        <f>SUMIFS('Calc 1 - Scaling (Ins)'!$N$62:$N$1062,'Calc 1 - Scaling (Ins)'!$E$62:$E$1062,$C8,'Calc 1 - Scaling (Ins)'!$C$62:$C$1062,"Included")</f>
        <v>0</v>
      </c>
      <c r="L8" s="223">
        <f>SUMIFS('Calc 1 - Scaling (Ins)'!$M$62:$M$1062,'Calc 1 - Scaling (Ins)'!$E$62:$E$1062,$C8,'Calc 1 - Scaling (Ins)'!$C$62:$C$1062,"Included")</f>
        <v>0</v>
      </c>
      <c r="M8" s="163" t="str">
        <f t="shared" ref="M8:M52" si="4">IF(OR(L8=0,L8=""),"",K8/L8)</f>
        <v/>
      </c>
      <c r="N8" s="223">
        <f>SUMIFS('Calc 1 - Scaling (Ins)'!$R$62:$R$1062,'Calc 1 - Scaling (Ins)'!$E$62:$E$1062,$C8,'Calc 1 - Scaling (Ins)'!$C$62:$C$1062,"Included")</f>
        <v>0</v>
      </c>
      <c r="O8" s="223">
        <f>SUMIFS('Calc 1 - Scaling (Ins)'!$Q$62:$Q$1062,'Calc 1 - Scaling (Ins)'!$E$62:$E$1062,$C8,'Calc 1 - Scaling (Ins)'!$C$62:$C$1062,"Included")</f>
        <v>0</v>
      </c>
      <c r="P8" s="163" t="str">
        <f t="shared" ref="P8:P52" si="5">IF(OR(O8=0,O8=""),"",N8/O8)</f>
        <v/>
      </c>
      <c r="R8" s="84" t="s">
        <v>20</v>
      </c>
    </row>
    <row r="9" spans="1:18" ht="13.5" customHeight="1" x14ac:dyDescent="0.3">
      <c r="B9" s="201" t="s">
        <v>409</v>
      </c>
      <c r="C9" s="139" t="s">
        <v>306</v>
      </c>
      <c r="D9" s="79">
        <f t="shared" si="1"/>
        <v>3</v>
      </c>
      <c r="E9" s="223">
        <f>SUMIFS('Calc 1 - Scaling (Ins)'!V$62:V$1062,'Calc 1 - Scaling (Ins)'!$E$62:$E$1062,'Summary 1 - Entity Level'!$C9,'Calc 1 - Scaling (Ins)'!$C$62:$C$1062,"Included")</f>
        <v>0</v>
      </c>
      <c r="F9" s="224">
        <f>SUMIFS('Calc 1 - Scaling (Ins)'!U$62:U$1062,'Calc 1 - Scaling (Ins)'!$E$62:$E$1062,'Summary 1 - Entity Level'!$C9,'Calc 1 - Scaling (Ins)'!$C$62:$C$1062,"Included")</f>
        <v>0</v>
      </c>
      <c r="G9" s="163" t="str">
        <f t="shared" si="2"/>
        <v/>
      </c>
      <c r="H9" s="223">
        <f>SUMIFS('Calc 1 - Scaling (Ins)'!Z$62:Z$1062,'Calc 1 - Scaling (Ins)'!$E$62:$E$1062,'Summary 1 - Entity Level'!$C9,'Calc 1 - Scaling (Ins)'!$C$62:$C$1062,"Included")</f>
        <v>0</v>
      </c>
      <c r="I9" s="224">
        <f>SUMIFS('Calc 1 - Scaling (Ins)'!Y$62:Y$1062,'Calc 1 - Scaling (Ins)'!$E$62:$E$1062,'Summary 1 - Entity Level'!$C9,'Calc 1 - Scaling (Ins)'!$C$62:$C$1062,"Included")</f>
        <v>0</v>
      </c>
      <c r="J9" s="163" t="str">
        <f t="shared" si="3"/>
        <v/>
      </c>
      <c r="K9" s="223">
        <f>SUMIFS('Calc 1 - Scaling (Ins)'!$N$62:$N$1062,'Calc 1 - Scaling (Ins)'!$E$62:$E$1062,$C9,'Calc 1 - Scaling (Ins)'!$C$62:$C$1062,"Included")</f>
        <v>0</v>
      </c>
      <c r="L9" s="223">
        <f>SUMIFS('Calc 1 - Scaling (Ins)'!$M$62:$M$1062,'Calc 1 - Scaling (Ins)'!$E$62:$E$1062,$C9,'Calc 1 - Scaling (Ins)'!$C$62:$C$1062,"Included")</f>
        <v>0</v>
      </c>
      <c r="M9" s="163" t="str">
        <f t="shared" si="4"/>
        <v/>
      </c>
      <c r="N9" s="223">
        <f>SUMIFS('Calc 1 - Scaling (Ins)'!$R$62:$R$1062,'Calc 1 - Scaling (Ins)'!$E$62:$E$1062,$C9,'Calc 1 - Scaling (Ins)'!$C$62:$C$1062,"Included")</f>
        <v>0</v>
      </c>
      <c r="O9" s="223">
        <f>SUMIFS('Calc 1 - Scaling (Ins)'!$Q$62:$Q$1062,'Calc 1 - Scaling (Ins)'!$E$62:$E$1062,$C9,'Calc 1 - Scaling (Ins)'!$C$62:$C$1062,"Included")</f>
        <v>0</v>
      </c>
      <c r="P9" s="163" t="str">
        <f t="shared" si="5"/>
        <v/>
      </c>
      <c r="R9" s="84" t="s">
        <v>20</v>
      </c>
    </row>
    <row r="10" spans="1:18" ht="13.5" customHeight="1" x14ac:dyDescent="0.3">
      <c r="B10" s="201" t="s">
        <v>409</v>
      </c>
      <c r="C10" s="139" t="s">
        <v>307</v>
      </c>
      <c r="D10" s="79">
        <f t="shared" si="1"/>
        <v>4</v>
      </c>
      <c r="E10" s="223">
        <f>SUMIFS('Calc 1 - Scaling (Ins)'!V$62:V$1062,'Calc 1 - Scaling (Ins)'!$E$62:$E$1062,'Summary 1 - Entity Level'!$C10,'Calc 1 - Scaling (Ins)'!$C$62:$C$1062,"Included")</f>
        <v>0</v>
      </c>
      <c r="F10" s="224">
        <f>SUMIFS('Calc 1 - Scaling (Ins)'!U$62:U$1062,'Calc 1 - Scaling (Ins)'!$E$62:$E$1062,'Summary 1 - Entity Level'!$C10,'Calc 1 - Scaling (Ins)'!$C$62:$C$1062,"Included")</f>
        <v>0</v>
      </c>
      <c r="G10" s="163" t="str">
        <f t="shared" si="2"/>
        <v/>
      </c>
      <c r="H10" s="223">
        <f>SUMIFS('Calc 1 - Scaling (Ins)'!Z$62:Z$1062,'Calc 1 - Scaling (Ins)'!$E$62:$E$1062,'Summary 1 - Entity Level'!$C10,'Calc 1 - Scaling (Ins)'!$C$62:$C$1062,"Included")</f>
        <v>0</v>
      </c>
      <c r="I10" s="224">
        <f>SUMIFS('Calc 1 - Scaling (Ins)'!Y$62:Y$1062,'Calc 1 - Scaling (Ins)'!$E$62:$E$1062,'Summary 1 - Entity Level'!$C10,'Calc 1 - Scaling (Ins)'!$C$62:$C$1062,"Included")</f>
        <v>0</v>
      </c>
      <c r="J10" s="163" t="str">
        <f t="shared" si="3"/>
        <v/>
      </c>
      <c r="K10" s="223">
        <f>SUMIFS('Calc 1 - Scaling (Ins)'!$N$62:$N$1062,'Calc 1 - Scaling (Ins)'!$E$62:$E$1062,$C10,'Calc 1 - Scaling (Ins)'!$C$62:$C$1062,"Included")</f>
        <v>0</v>
      </c>
      <c r="L10" s="223">
        <f>SUMIFS('Calc 1 - Scaling (Ins)'!$M$62:$M$1062,'Calc 1 - Scaling (Ins)'!$E$62:$E$1062,$C10,'Calc 1 - Scaling (Ins)'!$C$62:$C$1062,"Included")</f>
        <v>0</v>
      </c>
      <c r="M10" s="163" t="str">
        <f t="shared" si="4"/>
        <v/>
      </c>
      <c r="N10" s="223">
        <f>SUMIFS('Calc 1 - Scaling (Ins)'!$R$62:$R$1062,'Calc 1 - Scaling (Ins)'!$E$62:$E$1062,$C10,'Calc 1 - Scaling (Ins)'!$C$62:$C$1062,"Included")</f>
        <v>0</v>
      </c>
      <c r="O10" s="223">
        <f>SUMIFS('Calc 1 - Scaling (Ins)'!$Q$62:$Q$1062,'Calc 1 - Scaling (Ins)'!$E$62:$E$1062,$C10,'Calc 1 - Scaling (Ins)'!$C$62:$C$1062,"Included")</f>
        <v>0</v>
      </c>
      <c r="P10" s="163" t="str">
        <f t="shared" si="5"/>
        <v/>
      </c>
      <c r="R10" s="84" t="s">
        <v>20</v>
      </c>
    </row>
    <row r="11" spans="1:18" ht="13.5" customHeight="1" x14ac:dyDescent="0.3">
      <c r="B11" s="201" t="s">
        <v>409</v>
      </c>
      <c r="C11" s="139" t="s">
        <v>308</v>
      </c>
      <c r="D11" s="79">
        <f t="shared" si="1"/>
        <v>5</v>
      </c>
      <c r="E11" s="223">
        <f>SUMIFS('Calc 1 - Scaling (Ins)'!V$62:V$1062,'Calc 1 - Scaling (Ins)'!$E$62:$E$1062,'Summary 1 - Entity Level'!$C11,'Calc 1 - Scaling (Ins)'!$C$62:$C$1062,"Included")</f>
        <v>0</v>
      </c>
      <c r="F11" s="224">
        <f>SUMIFS('Calc 1 - Scaling (Ins)'!U$62:U$1062,'Calc 1 - Scaling (Ins)'!$E$62:$E$1062,'Summary 1 - Entity Level'!$C11,'Calc 1 - Scaling (Ins)'!$C$62:$C$1062,"Included")</f>
        <v>0</v>
      </c>
      <c r="G11" s="163" t="str">
        <f t="shared" si="2"/>
        <v/>
      </c>
      <c r="H11" s="223">
        <f>SUMIFS('Calc 1 - Scaling (Ins)'!Z$62:Z$1062,'Calc 1 - Scaling (Ins)'!$E$62:$E$1062,'Summary 1 - Entity Level'!$C11,'Calc 1 - Scaling (Ins)'!$C$62:$C$1062,"Included")</f>
        <v>0</v>
      </c>
      <c r="I11" s="224">
        <f>SUMIFS('Calc 1 - Scaling (Ins)'!Y$62:Y$1062,'Calc 1 - Scaling (Ins)'!$E$62:$E$1062,'Summary 1 - Entity Level'!$C11,'Calc 1 - Scaling (Ins)'!$C$62:$C$1062,"Included")</f>
        <v>0</v>
      </c>
      <c r="J11" s="163" t="str">
        <f t="shared" si="3"/>
        <v/>
      </c>
      <c r="K11" s="223">
        <f>SUMIFS('Calc 1 - Scaling (Ins)'!$N$62:$N$1062,'Calc 1 - Scaling (Ins)'!$E$62:$E$1062,$C11,'Calc 1 - Scaling (Ins)'!$C$62:$C$1062,"Included")</f>
        <v>0</v>
      </c>
      <c r="L11" s="223">
        <f>SUMIFS('Calc 1 - Scaling (Ins)'!$M$62:$M$1062,'Calc 1 - Scaling (Ins)'!$E$62:$E$1062,$C11,'Calc 1 - Scaling (Ins)'!$C$62:$C$1062,"Included")</f>
        <v>0</v>
      </c>
      <c r="M11" s="163" t="str">
        <f t="shared" si="4"/>
        <v/>
      </c>
      <c r="N11" s="223">
        <f>SUMIFS('Calc 1 - Scaling (Ins)'!$R$62:$R$1062,'Calc 1 - Scaling (Ins)'!$E$62:$E$1062,$C11,'Calc 1 - Scaling (Ins)'!$C$62:$C$1062,"Included")</f>
        <v>0</v>
      </c>
      <c r="O11" s="223">
        <f>SUMIFS('Calc 1 - Scaling (Ins)'!$Q$62:$Q$1062,'Calc 1 - Scaling (Ins)'!$E$62:$E$1062,$C11,'Calc 1 - Scaling (Ins)'!$C$62:$C$1062,"Included")</f>
        <v>0</v>
      </c>
      <c r="P11" s="163" t="str">
        <f t="shared" si="5"/>
        <v/>
      </c>
      <c r="R11" s="84" t="s">
        <v>20</v>
      </c>
    </row>
    <row r="12" spans="1:18" ht="13.5" customHeight="1" x14ac:dyDescent="0.3">
      <c r="B12" s="201" t="s">
        <v>409</v>
      </c>
      <c r="C12" s="139" t="s">
        <v>309</v>
      </c>
      <c r="D12" s="79">
        <f t="shared" si="1"/>
        <v>6</v>
      </c>
      <c r="E12" s="223">
        <f>SUMIFS('Calc 1 - Scaling (Ins)'!V$62:V$1062,'Calc 1 - Scaling (Ins)'!$E$62:$E$1062,'Summary 1 - Entity Level'!$C12,'Calc 1 - Scaling (Ins)'!$C$62:$C$1062,"Included")</f>
        <v>0</v>
      </c>
      <c r="F12" s="224">
        <f>SUMIFS('Calc 1 - Scaling (Ins)'!U$62:U$1062,'Calc 1 - Scaling (Ins)'!$E$62:$E$1062,'Summary 1 - Entity Level'!$C12,'Calc 1 - Scaling (Ins)'!$C$62:$C$1062,"Included")</f>
        <v>0</v>
      </c>
      <c r="G12" s="163" t="str">
        <f t="shared" si="2"/>
        <v/>
      </c>
      <c r="H12" s="223">
        <f>SUMIFS('Calc 1 - Scaling (Ins)'!Z$62:Z$1062,'Calc 1 - Scaling (Ins)'!$E$62:$E$1062,'Summary 1 - Entity Level'!$C12,'Calc 1 - Scaling (Ins)'!$C$62:$C$1062,"Included")</f>
        <v>0</v>
      </c>
      <c r="I12" s="224">
        <f>SUMIFS('Calc 1 - Scaling (Ins)'!Y$62:Y$1062,'Calc 1 - Scaling (Ins)'!$E$62:$E$1062,'Summary 1 - Entity Level'!$C12,'Calc 1 - Scaling (Ins)'!$C$62:$C$1062,"Included")</f>
        <v>0</v>
      </c>
      <c r="J12" s="163" t="str">
        <f t="shared" si="3"/>
        <v/>
      </c>
      <c r="K12" s="223">
        <f>SUMIFS('Calc 1 - Scaling (Ins)'!$N$62:$N$1062,'Calc 1 - Scaling (Ins)'!$E$62:$E$1062,$C12,'Calc 1 - Scaling (Ins)'!$C$62:$C$1062,"Included")</f>
        <v>0</v>
      </c>
      <c r="L12" s="223">
        <f>SUMIFS('Calc 1 - Scaling (Ins)'!$M$62:$M$1062,'Calc 1 - Scaling (Ins)'!$E$62:$E$1062,$C12,'Calc 1 - Scaling (Ins)'!$C$62:$C$1062,"Included")</f>
        <v>0</v>
      </c>
      <c r="M12" s="163" t="str">
        <f t="shared" si="4"/>
        <v/>
      </c>
      <c r="N12" s="223">
        <f>SUMIFS('Calc 1 - Scaling (Ins)'!$R$62:$R$1062,'Calc 1 - Scaling (Ins)'!$E$62:$E$1062,$C12,'Calc 1 - Scaling (Ins)'!$C$62:$C$1062,"Included")</f>
        <v>0</v>
      </c>
      <c r="O12" s="223">
        <f>SUMIFS('Calc 1 - Scaling (Ins)'!$Q$62:$Q$1062,'Calc 1 - Scaling (Ins)'!$E$62:$E$1062,$C12,'Calc 1 - Scaling (Ins)'!$C$62:$C$1062,"Included")</f>
        <v>0</v>
      </c>
      <c r="P12" s="163" t="str">
        <f t="shared" si="5"/>
        <v/>
      </c>
      <c r="R12" s="84" t="s">
        <v>20</v>
      </c>
    </row>
    <row r="13" spans="1:18" ht="13.5" customHeight="1" x14ac:dyDescent="0.3">
      <c r="B13" s="201" t="s">
        <v>409</v>
      </c>
      <c r="C13" s="139" t="s">
        <v>310</v>
      </c>
      <c r="D13" s="79">
        <f t="shared" si="1"/>
        <v>7</v>
      </c>
      <c r="E13" s="223">
        <f>SUMIFS('Calc 1 - Scaling (Ins)'!V$62:V$1062,'Calc 1 - Scaling (Ins)'!$E$62:$E$1062,'Summary 1 - Entity Level'!$C13,'Calc 1 - Scaling (Ins)'!$C$62:$C$1062,"Included")</f>
        <v>0</v>
      </c>
      <c r="F13" s="224">
        <f>SUMIFS('Calc 1 - Scaling (Ins)'!U$62:U$1062,'Calc 1 - Scaling (Ins)'!$E$62:$E$1062,'Summary 1 - Entity Level'!$C13,'Calc 1 - Scaling (Ins)'!$C$62:$C$1062,"Included")</f>
        <v>0</v>
      </c>
      <c r="G13" s="163" t="str">
        <f t="shared" si="2"/>
        <v/>
      </c>
      <c r="H13" s="223">
        <f>SUMIFS('Calc 1 - Scaling (Ins)'!Z$62:Z$1062,'Calc 1 - Scaling (Ins)'!$E$62:$E$1062,'Summary 1 - Entity Level'!$C13,'Calc 1 - Scaling (Ins)'!$C$62:$C$1062,"Included")</f>
        <v>0</v>
      </c>
      <c r="I13" s="224">
        <f>SUMIFS('Calc 1 - Scaling (Ins)'!Y$62:Y$1062,'Calc 1 - Scaling (Ins)'!$E$62:$E$1062,'Summary 1 - Entity Level'!$C13,'Calc 1 - Scaling (Ins)'!$C$62:$C$1062,"Included")</f>
        <v>0</v>
      </c>
      <c r="J13" s="163" t="str">
        <f t="shared" si="3"/>
        <v/>
      </c>
      <c r="K13" s="223">
        <f>SUMIFS('Calc 1 - Scaling (Ins)'!$N$62:$N$1062,'Calc 1 - Scaling (Ins)'!$E$62:$E$1062,$C13,'Calc 1 - Scaling (Ins)'!$C$62:$C$1062,"Included")</f>
        <v>0</v>
      </c>
      <c r="L13" s="223">
        <f>SUMIFS('Calc 1 - Scaling (Ins)'!$M$62:$M$1062,'Calc 1 - Scaling (Ins)'!$E$62:$E$1062,$C13,'Calc 1 - Scaling (Ins)'!$C$62:$C$1062,"Included")</f>
        <v>0</v>
      </c>
      <c r="M13" s="163" t="str">
        <f t="shared" si="4"/>
        <v/>
      </c>
      <c r="N13" s="223">
        <f>SUMIFS('Calc 1 - Scaling (Ins)'!$R$62:$R$1062,'Calc 1 - Scaling (Ins)'!$E$62:$E$1062,$C13,'Calc 1 - Scaling (Ins)'!$C$62:$C$1062,"Included")</f>
        <v>0</v>
      </c>
      <c r="O13" s="223">
        <f>SUMIFS('Calc 1 - Scaling (Ins)'!$Q$62:$Q$1062,'Calc 1 - Scaling (Ins)'!$E$62:$E$1062,$C13,'Calc 1 - Scaling (Ins)'!$C$62:$C$1062,"Included")</f>
        <v>0</v>
      </c>
      <c r="P13" s="163" t="str">
        <f t="shared" si="5"/>
        <v/>
      </c>
      <c r="R13" s="84" t="s">
        <v>20</v>
      </c>
    </row>
    <row r="14" spans="1:18" ht="13.5" customHeight="1" x14ac:dyDescent="0.3">
      <c r="B14" s="201" t="s">
        <v>409</v>
      </c>
      <c r="C14" s="139" t="s">
        <v>311</v>
      </c>
      <c r="D14" s="79">
        <f t="shared" si="1"/>
        <v>8</v>
      </c>
      <c r="E14" s="223">
        <f>SUMIFS('Calc 1 - Scaling (Ins)'!V$62:V$1062,'Calc 1 - Scaling (Ins)'!$E$62:$E$1062,'Summary 1 - Entity Level'!$C14,'Calc 1 - Scaling (Ins)'!$C$62:$C$1062,"Included")</f>
        <v>0</v>
      </c>
      <c r="F14" s="224">
        <f>SUMIFS('Calc 1 - Scaling (Ins)'!U$62:U$1062,'Calc 1 - Scaling (Ins)'!$E$62:$E$1062,'Summary 1 - Entity Level'!$C14,'Calc 1 - Scaling (Ins)'!$C$62:$C$1062,"Included")</f>
        <v>0</v>
      </c>
      <c r="G14" s="163" t="str">
        <f t="shared" si="2"/>
        <v/>
      </c>
      <c r="H14" s="223">
        <f>SUMIFS('Calc 1 - Scaling (Ins)'!Z$62:Z$1062,'Calc 1 - Scaling (Ins)'!$E$62:$E$1062,'Summary 1 - Entity Level'!$C14,'Calc 1 - Scaling (Ins)'!$C$62:$C$1062,"Included")</f>
        <v>0</v>
      </c>
      <c r="I14" s="224">
        <f>SUMIFS('Calc 1 - Scaling (Ins)'!Y$62:Y$1062,'Calc 1 - Scaling (Ins)'!$E$62:$E$1062,'Summary 1 - Entity Level'!$C14,'Calc 1 - Scaling (Ins)'!$C$62:$C$1062,"Included")</f>
        <v>0</v>
      </c>
      <c r="J14" s="163" t="str">
        <f t="shared" si="3"/>
        <v/>
      </c>
      <c r="K14" s="223">
        <f>SUMIFS('Calc 1 - Scaling (Ins)'!$N$62:$N$1062,'Calc 1 - Scaling (Ins)'!$E$62:$E$1062,$C14,'Calc 1 - Scaling (Ins)'!$C$62:$C$1062,"Included")</f>
        <v>0</v>
      </c>
      <c r="L14" s="223">
        <f>SUMIFS('Calc 1 - Scaling (Ins)'!$M$62:$M$1062,'Calc 1 - Scaling (Ins)'!$E$62:$E$1062,$C14,'Calc 1 - Scaling (Ins)'!$C$62:$C$1062,"Included")</f>
        <v>0</v>
      </c>
      <c r="M14" s="163" t="str">
        <f t="shared" si="4"/>
        <v/>
      </c>
      <c r="N14" s="223">
        <f>SUMIFS('Calc 1 - Scaling (Ins)'!$R$62:$R$1062,'Calc 1 - Scaling (Ins)'!$E$62:$E$1062,$C14,'Calc 1 - Scaling (Ins)'!$C$62:$C$1062,"Included")</f>
        <v>0</v>
      </c>
      <c r="O14" s="223">
        <f>SUMIFS('Calc 1 - Scaling (Ins)'!$Q$62:$Q$1062,'Calc 1 - Scaling (Ins)'!$E$62:$E$1062,$C14,'Calc 1 - Scaling (Ins)'!$C$62:$C$1062,"Included")</f>
        <v>0</v>
      </c>
      <c r="P14" s="163" t="str">
        <f t="shared" si="5"/>
        <v/>
      </c>
      <c r="R14" s="84" t="s">
        <v>20</v>
      </c>
    </row>
    <row r="15" spans="1:18" ht="13.5" customHeight="1" x14ac:dyDescent="0.3">
      <c r="B15" s="201" t="s">
        <v>410</v>
      </c>
      <c r="C15" s="139" t="s">
        <v>312</v>
      </c>
      <c r="D15" s="79">
        <f t="shared" si="1"/>
        <v>9</v>
      </c>
      <c r="E15" s="223">
        <f>SUMIFS('Calc 1 - Scaling (Ins)'!V$62:V$1062,'Calc 1 - Scaling (Ins)'!$E$62:$E$1062,'Summary 1 - Entity Level'!$C15,'Calc 1 - Scaling (Ins)'!$C$62:$C$1062,"Included")</f>
        <v>0</v>
      </c>
      <c r="F15" s="224">
        <f>SUMIFS('Calc 1 - Scaling (Ins)'!U$62:U$1062,'Calc 1 - Scaling (Ins)'!$E$62:$E$1062,'Summary 1 - Entity Level'!$C15,'Calc 1 - Scaling (Ins)'!$C$62:$C$1062,"Included")</f>
        <v>0</v>
      </c>
      <c r="G15" s="163" t="str">
        <f t="shared" si="2"/>
        <v/>
      </c>
      <c r="H15" s="223">
        <f>SUMIFS('Calc 1 - Scaling (Ins)'!Z$62:Z$1062,'Calc 1 - Scaling (Ins)'!$E$62:$E$1062,'Summary 1 - Entity Level'!$C15,'Calc 1 - Scaling (Ins)'!$C$62:$C$1062,"Included")</f>
        <v>0</v>
      </c>
      <c r="I15" s="224">
        <f>SUMIFS('Calc 1 - Scaling (Ins)'!Y$62:Y$1062,'Calc 1 - Scaling (Ins)'!$E$62:$E$1062,'Summary 1 - Entity Level'!$C15,'Calc 1 - Scaling (Ins)'!$C$62:$C$1062,"Included")</f>
        <v>0</v>
      </c>
      <c r="J15" s="163" t="str">
        <f t="shared" si="3"/>
        <v/>
      </c>
      <c r="K15" s="223">
        <f>SUMIFS('Calc 1 - Scaling (Ins)'!$N$62:$N$1062,'Calc 1 - Scaling (Ins)'!$E$62:$E$1062,$C15,'Calc 1 - Scaling (Ins)'!$C$62:$C$1062,"Included")</f>
        <v>0</v>
      </c>
      <c r="L15" s="223">
        <f>SUMIFS('Calc 1 - Scaling (Ins)'!$M$62:$M$1062,'Calc 1 - Scaling (Ins)'!$E$62:$E$1062,$C15,'Calc 1 - Scaling (Ins)'!$C$62:$C$1062,"Included")</f>
        <v>0</v>
      </c>
      <c r="M15" s="163" t="str">
        <f t="shared" si="4"/>
        <v/>
      </c>
      <c r="N15" s="223">
        <f>SUMIFS('Calc 1 - Scaling (Ins)'!$R$62:$R$1062,'Calc 1 - Scaling (Ins)'!$E$62:$E$1062,$C15,'Calc 1 - Scaling (Ins)'!$C$62:$C$1062,"Included")</f>
        <v>0</v>
      </c>
      <c r="O15" s="223">
        <f>SUMIFS('Calc 1 - Scaling (Ins)'!$Q$62:$Q$1062,'Calc 1 - Scaling (Ins)'!$E$62:$E$1062,$C15,'Calc 1 - Scaling (Ins)'!$C$62:$C$1062,"Included")</f>
        <v>0</v>
      </c>
      <c r="P15" s="163" t="str">
        <f t="shared" si="5"/>
        <v/>
      </c>
      <c r="R15" s="84" t="s">
        <v>20</v>
      </c>
    </row>
    <row r="16" spans="1:18" ht="13.5" customHeight="1" x14ac:dyDescent="0.3">
      <c r="B16" s="201" t="s">
        <v>410</v>
      </c>
      <c r="C16" s="139" t="s">
        <v>313</v>
      </c>
      <c r="D16" s="79">
        <f t="shared" si="1"/>
        <v>10</v>
      </c>
      <c r="E16" s="223">
        <f>SUMIFS('Calc 1 - Scaling (Ins)'!V$62:V$1062,'Calc 1 - Scaling (Ins)'!$E$62:$E$1062,'Summary 1 - Entity Level'!$C16,'Calc 1 - Scaling (Ins)'!$C$62:$C$1062,"Included")</f>
        <v>0</v>
      </c>
      <c r="F16" s="224">
        <f>SUMIFS('Calc 1 - Scaling (Ins)'!U$62:U$1062,'Calc 1 - Scaling (Ins)'!$E$62:$E$1062,'Summary 1 - Entity Level'!$C16,'Calc 1 - Scaling (Ins)'!$C$62:$C$1062,"Included")</f>
        <v>0</v>
      </c>
      <c r="G16" s="163" t="str">
        <f t="shared" si="2"/>
        <v/>
      </c>
      <c r="H16" s="223">
        <f>SUMIFS('Calc 1 - Scaling (Ins)'!Z$62:Z$1062,'Calc 1 - Scaling (Ins)'!$E$62:$E$1062,'Summary 1 - Entity Level'!$C16,'Calc 1 - Scaling (Ins)'!$C$62:$C$1062,"Included")</f>
        <v>0</v>
      </c>
      <c r="I16" s="224">
        <f>SUMIFS('Calc 1 - Scaling (Ins)'!Y$62:Y$1062,'Calc 1 - Scaling (Ins)'!$E$62:$E$1062,'Summary 1 - Entity Level'!$C16,'Calc 1 - Scaling (Ins)'!$C$62:$C$1062,"Included")</f>
        <v>0</v>
      </c>
      <c r="J16" s="163" t="str">
        <f t="shared" si="3"/>
        <v/>
      </c>
      <c r="K16" s="223">
        <f>SUMIFS('Calc 1 - Scaling (Ins)'!$N$62:$N$1062,'Calc 1 - Scaling (Ins)'!$E$62:$E$1062,$C16,'Calc 1 - Scaling (Ins)'!$C$62:$C$1062,"Included")</f>
        <v>0</v>
      </c>
      <c r="L16" s="223">
        <f>SUMIFS('Calc 1 - Scaling (Ins)'!$M$62:$M$1062,'Calc 1 - Scaling (Ins)'!$E$62:$E$1062,$C16,'Calc 1 - Scaling (Ins)'!$C$62:$C$1062,"Included")</f>
        <v>0</v>
      </c>
      <c r="M16" s="163" t="str">
        <f t="shared" si="4"/>
        <v/>
      </c>
      <c r="N16" s="223">
        <f>SUMIFS('Calc 1 - Scaling (Ins)'!$R$62:$R$1062,'Calc 1 - Scaling (Ins)'!$E$62:$E$1062,$C16,'Calc 1 - Scaling (Ins)'!$C$62:$C$1062,"Included")</f>
        <v>0</v>
      </c>
      <c r="O16" s="223">
        <f>SUMIFS('Calc 1 - Scaling (Ins)'!$Q$62:$Q$1062,'Calc 1 - Scaling (Ins)'!$E$62:$E$1062,$C16,'Calc 1 - Scaling (Ins)'!$C$62:$C$1062,"Included")</f>
        <v>0</v>
      </c>
      <c r="P16" s="163" t="str">
        <f t="shared" si="5"/>
        <v/>
      </c>
      <c r="R16" s="84" t="s">
        <v>20</v>
      </c>
    </row>
    <row r="17" spans="2:18" ht="13.5" customHeight="1" x14ac:dyDescent="0.3">
      <c r="B17" s="201" t="s">
        <v>410</v>
      </c>
      <c r="C17" s="139" t="s">
        <v>314</v>
      </c>
      <c r="D17" s="79">
        <f t="shared" si="1"/>
        <v>11</v>
      </c>
      <c r="E17" s="223">
        <f>SUMIFS('Calc 1 - Scaling (Ins)'!V$62:V$1062,'Calc 1 - Scaling (Ins)'!$E$62:$E$1062,'Summary 1 - Entity Level'!$C17,'Calc 1 - Scaling (Ins)'!$C$62:$C$1062,"Included")</f>
        <v>0</v>
      </c>
      <c r="F17" s="224">
        <f>SUMIFS('Calc 1 - Scaling (Ins)'!U$62:U$1062,'Calc 1 - Scaling (Ins)'!$E$62:$E$1062,'Summary 1 - Entity Level'!$C17,'Calc 1 - Scaling (Ins)'!$C$62:$C$1062,"Included")</f>
        <v>0</v>
      </c>
      <c r="G17" s="163" t="str">
        <f t="shared" si="2"/>
        <v/>
      </c>
      <c r="H17" s="223">
        <f>SUMIFS('Calc 1 - Scaling (Ins)'!Z$62:Z$1062,'Calc 1 - Scaling (Ins)'!$E$62:$E$1062,'Summary 1 - Entity Level'!$C17,'Calc 1 - Scaling (Ins)'!$C$62:$C$1062,"Included")</f>
        <v>0</v>
      </c>
      <c r="I17" s="224">
        <f>SUMIFS('Calc 1 - Scaling (Ins)'!Y$62:Y$1062,'Calc 1 - Scaling (Ins)'!$E$62:$E$1062,'Summary 1 - Entity Level'!$C17,'Calc 1 - Scaling (Ins)'!$C$62:$C$1062,"Included")</f>
        <v>0</v>
      </c>
      <c r="J17" s="163" t="str">
        <f t="shared" si="3"/>
        <v/>
      </c>
      <c r="K17" s="223">
        <f>SUMIFS('Calc 1 - Scaling (Ins)'!$N$62:$N$1062,'Calc 1 - Scaling (Ins)'!$E$62:$E$1062,$C17,'Calc 1 - Scaling (Ins)'!$C$62:$C$1062,"Included")</f>
        <v>0</v>
      </c>
      <c r="L17" s="223">
        <f>SUMIFS('Calc 1 - Scaling (Ins)'!$M$62:$M$1062,'Calc 1 - Scaling (Ins)'!$E$62:$E$1062,$C17,'Calc 1 - Scaling (Ins)'!$C$62:$C$1062,"Included")</f>
        <v>0</v>
      </c>
      <c r="M17" s="163" t="str">
        <f t="shared" si="4"/>
        <v/>
      </c>
      <c r="N17" s="223">
        <f>SUMIFS('Calc 1 - Scaling (Ins)'!$R$62:$R$1062,'Calc 1 - Scaling (Ins)'!$E$62:$E$1062,$C17,'Calc 1 - Scaling (Ins)'!$C$62:$C$1062,"Included")</f>
        <v>0</v>
      </c>
      <c r="O17" s="223">
        <f>SUMIFS('Calc 1 - Scaling (Ins)'!$Q$62:$Q$1062,'Calc 1 - Scaling (Ins)'!$E$62:$E$1062,$C17,'Calc 1 - Scaling (Ins)'!$C$62:$C$1062,"Included")</f>
        <v>0</v>
      </c>
      <c r="P17" s="163" t="str">
        <f t="shared" si="5"/>
        <v/>
      </c>
      <c r="R17" s="84" t="s">
        <v>20</v>
      </c>
    </row>
    <row r="18" spans="2:18" ht="13.5" customHeight="1" x14ac:dyDescent="0.3">
      <c r="B18" s="201" t="s">
        <v>410</v>
      </c>
      <c r="C18" s="139" t="s">
        <v>315</v>
      </c>
      <c r="D18" s="79">
        <f t="shared" si="1"/>
        <v>12</v>
      </c>
      <c r="E18" s="223">
        <f>SUMIFS('Calc 1 - Scaling (Ins)'!V$62:V$1062,'Calc 1 - Scaling (Ins)'!$E$62:$E$1062,'Summary 1 - Entity Level'!$C18,'Calc 1 - Scaling (Ins)'!$C$62:$C$1062,"Included")</f>
        <v>0</v>
      </c>
      <c r="F18" s="224">
        <f>SUMIFS('Calc 1 - Scaling (Ins)'!U$62:U$1062,'Calc 1 - Scaling (Ins)'!$E$62:$E$1062,'Summary 1 - Entity Level'!$C18,'Calc 1 - Scaling (Ins)'!$C$62:$C$1062,"Included")</f>
        <v>0</v>
      </c>
      <c r="G18" s="163" t="str">
        <f t="shared" si="2"/>
        <v/>
      </c>
      <c r="H18" s="223">
        <f>SUMIFS('Calc 1 - Scaling (Ins)'!Z$62:Z$1062,'Calc 1 - Scaling (Ins)'!$E$62:$E$1062,'Summary 1 - Entity Level'!$C18,'Calc 1 - Scaling (Ins)'!$C$62:$C$1062,"Included")</f>
        <v>0</v>
      </c>
      <c r="I18" s="224">
        <f>SUMIFS('Calc 1 - Scaling (Ins)'!Y$62:Y$1062,'Calc 1 - Scaling (Ins)'!$E$62:$E$1062,'Summary 1 - Entity Level'!$C18,'Calc 1 - Scaling (Ins)'!$C$62:$C$1062,"Included")</f>
        <v>0</v>
      </c>
      <c r="J18" s="163" t="str">
        <f t="shared" si="3"/>
        <v/>
      </c>
      <c r="K18" s="223">
        <f>SUMIFS('Calc 1 - Scaling (Ins)'!$N$62:$N$1062,'Calc 1 - Scaling (Ins)'!$E$62:$E$1062,$C18,'Calc 1 - Scaling (Ins)'!$C$62:$C$1062,"Included")</f>
        <v>0</v>
      </c>
      <c r="L18" s="223">
        <f>SUMIFS('Calc 1 - Scaling (Ins)'!$M$62:$M$1062,'Calc 1 - Scaling (Ins)'!$E$62:$E$1062,$C18,'Calc 1 - Scaling (Ins)'!$C$62:$C$1062,"Included")</f>
        <v>0</v>
      </c>
      <c r="M18" s="163" t="str">
        <f t="shared" si="4"/>
        <v/>
      </c>
      <c r="N18" s="223">
        <f>SUMIFS('Calc 1 - Scaling (Ins)'!$R$62:$R$1062,'Calc 1 - Scaling (Ins)'!$E$62:$E$1062,$C18,'Calc 1 - Scaling (Ins)'!$C$62:$C$1062,"Included")</f>
        <v>0</v>
      </c>
      <c r="O18" s="223">
        <f>SUMIFS('Calc 1 - Scaling (Ins)'!$Q$62:$Q$1062,'Calc 1 - Scaling (Ins)'!$E$62:$E$1062,$C18,'Calc 1 - Scaling (Ins)'!$C$62:$C$1062,"Included")</f>
        <v>0</v>
      </c>
      <c r="P18" s="163" t="str">
        <f t="shared" si="5"/>
        <v/>
      </c>
      <c r="R18" s="84" t="s">
        <v>20</v>
      </c>
    </row>
    <row r="19" spans="2:18" ht="13.5" customHeight="1" x14ac:dyDescent="0.3">
      <c r="B19" s="201" t="s">
        <v>410</v>
      </c>
      <c r="C19" s="139" t="s">
        <v>316</v>
      </c>
      <c r="D19" s="79">
        <f t="shared" si="1"/>
        <v>13</v>
      </c>
      <c r="E19" s="223">
        <f>SUMIFS('Calc 1 - Scaling (Ins)'!V$62:V$1062,'Calc 1 - Scaling (Ins)'!$E$62:$E$1062,'Summary 1 - Entity Level'!$C19,'Calc 1 - Scaling (Ins)'!$C$62:$C$1062,"Included")</f>
        <v>0</v>
      </c>
      <c r="F19" s="224">
        <f>SUMIFS('Calc 1 - Scaling (Ins)'!U$62:U$1062,'Calc 1 - Scaling (Ins)'!$E$62:$E$1062,'Summary 1 - Entity Level'!$C19,'Calc 1 - Scaling (Ins)'!$C$62:$C$1062,"Included")</f>
        <v>0</v>
      </c>
      <c r="G19" s="163" t="str">
        <f t="shared" si="2"/>
        <v/>
      </c>
      <c r="H19" s="223">
        <f>SUMIFS('Calc 1 - Scaling (Ins)'!Z$62:Z$1062,'Calc 1 - Scaling (Ins)'!$E$62:$E$1062,'Summary 1 - Entity Level'!$C19,'Calc 1 - Scaling (Ins)'!$C$62:$C$1062,"Included")</f>
        <v>0</v>
      </c>
      <c r="I19" s="224">
        <f>SUMIFS('Calc 1 - Scaling (Ins)'!Y$62:Y$1062,'Calc 1 - Scaling (Ins)'!$E$62:$E$1062,'Summary 1 - Entity Level'!$C19,'Calc 1 - Scaling (Ins)'!$C$62:$C$1062,"Included")</f>
        <v>0</v>
      </c>
      <c r="J19" s="163" t="str">
        <f t="shared" si="3"/>
        <v/>
      </c>
      <c r="K19" s="223">
        <f>SUMIFS('Calc 1 - Scaling (Ins)'!$N$62:$N$1062,'Calc 1 - Scaling (Ins)'!$E$62:$E$1062,$C19,'Calc 1 - Scaling (Ins)'!$C$62:$C$1062,"Included")</f>
        <v>0</v>
      </c>
      <c r="L19" s="223">
        <f>SUMIFS('Calc 1 - Scaling (Ins)'!$M$62:$M$1062,'Calc 1 - Scaling (Ins)'!$E$62:$E$1062,$C19,'Calc 1 - Scaling (Ins)'!$C$62:$C$1062,"Included")</f>
        <v>0</v>
      </c>
      <c r="M19" s="163" t="str">
        <f t="shared" si="4"/>
        <v/>
      </c>
      <c r="N19" s="223">
        <f>SUMIFS('Calc 1 - Scaling (Ins)'!$R$62:$R$1062,'Calc 1 - Scaling (Ins)'!$E$62:$E$1062,$C19,'Calc 1 - Scaling (Ins)'!$C$62:$C$1062,"Included")</f>
        <v>0</v>
      </c>
      <c r="O19" s="223">
        <f>SUMIFS('Calc 1 - Scaling (Ins)'!$Q$62:$Q$1062,'Calc 1 - Scaling (Ins)'!$E$62:$E$1062,$C19,'Calc 1 - Scaling (Ins)'!$C$62:$C$1062,"Included")</f>
        <v>0</v>
      </c>
      <c r="P19" s="163" t="str">
        <f t="shared" si="5"/>
        <v/>
      </c>
      <c r="R19" s="84" t="s">
        <v>20</v>
      </c>
    </row>
    <row r="20" spans="2:18" ht="13.5" customHeight="1" x14ac:dyDescent="0.3">
      <c r="B20" s="201" t="s">
        <v>410</v>
      </c>
      <c r="C20" s="139" t="s">
        <v>317</v>
      </c>
      <c r="D20" s="79">
        <f t="shared" si="1"/>
        <v>14</v>
      </c>
      <c r="E20" s="223">
        <f>SUMIFS('Calc 1 - Scaling (Ins)'!V$62:V$1062,'Calc 1 - Scaling (Ins)'!$E$62:$E$1062,'Summary 1 - Entity Level'!$C20,'Calc 1 - Scaling (Ins)'!$C$62:$C$1062,"Included")</f>
        <v>0</v>
      </c>
      <c r="F20" s="224">
        <f>SUMIFS('Calc 1 - Scaling (Ins)'!U$62:U$1062,'Calc 1 - Scaling (Ins)'!$E$62:$E$1062,'Summary 1 - Entity Level'!$C20,'Calc 1 - Scaling (Ins)'!$C$62:$C$1062,"Included")</f>
        <v>0</v>
      </c>
      <c r="G20" s="163" t="str">
        <f t="shared" si="2"/>
        <v/>
      </c>
      <c r="H20" s="223">
        <f>SUMIFS('Calc 1 - Scaling (Ins)'!Z$62:Z$1062,'Calc 1 - Scaling (Ins)'!$E$62:$E$1062,'Summary 1 - Entity Level'!$C20,'Calc 1 - Scaling (Ins)'!$C$62:$C$1062,"Included")</f>
        <v>0</v>
      </c>
      <c r="I20" s="224">
        <f>SUMIFS('Calc 1 - Scaling (Ins)'!Y$62:Y$1062,'Calc 1 - Scaling (Ins)'!$E$62:$E$1062,'Summary 1 - Entity Level'!$C20,'Calc 1 - Scaling (Ins)'!$C$62:$C$1062,"Included")</f>
        <v>0</v>
      </c>
      <c r="J20" s="163" t="str">
        <f t="shared" si="3"/>
        <v/>
      </c>
      <c r="K20" s="223">
        <f>SUMIFS('Calc 1 - Scaling (Ins)'!$N$62:$N$1062,'Calc 1 - Scaling (Ins)'!$E$62:$E$1062,$C20,'Calc 1 - Scaling (Ins)'!$C$62:$C$1062,"Included")</f>
        <v>0</v>
      </c>
      <c r="L20" s="223">
        <f>SUMIFS('Calc 1 - Scaling (Ins)'!$M$62:$M$1062,'Calc 1 - Scaling (Ins)'!$E$62:$E$1062,$C20,'Calc 1 - Scaling (Ins)'!$C$62:$C$1062,"Included")</f>
        <v>0</v>
      </c>
      <c r="M20" s="163" t="str">
        <f t="shared" si="4"/>
        <v/>
      </c>
      <c r="N20" s="223">
        <f>SUMIFS('Calc 1 - Scaling (Ins)'!$R$62:$R$1062,'Calc 1 - Scaling (Ins)'!$E$62:$E$1062,$C20,'Calc 1 - Scaling (Ins)'!$C$62:$C$1062,"Included")</f>
        <v>0</v>
      </c>
      <c r="O20" s="223">
        <f>SUMIFS('Calc 1 - Scaling (Ins)'!$Q$62:$Q$1062,'Calc 1 - Scaling (Ins)'!$E$62:$E$1062,$C20,'Calc 1 - Scaling (Ins)'!$C$62:$C$1062,"Included")</f>
        <v>0</v>
      </c>
      <c r="P20" s="163" t="str">
        <f t="shared" si="5"/>
        <v/>
      </c>
      <c r="R20" s="84" t="s">
        <v>20</v>
      </c>
    </row>
    <row r="21" spans="2:18" ht="13.5" customHeight="1" x14ac:dyDescent="0.3">
      <c r="B21" s="201" t="s">
        <v>410</v>
      </c>
      <c r="C21" s="139" t="s">
        <v>318</v>
      </c>
      <c r="D21" s="79">
        <f t="shared" si="1"/>
        <v>15</v>
      </c>
      <c r="E21" s="223">
        <f>SUMIFS('Calc 1 - Scaling (Ins)'!V$62:V$1062,'Calc 1 - Scaling (Ins)'!$E$62:$E$1062,'Summary 1 - Entity Level'!$C21,'Calc 1 - Scaling (Ins)'!$C$62:$C$1062,"Included")</f>
        <v>0</v>
      </c>
      <c r="F21" s="224">
        <f>SUMIFS('Calc 1 - Scaling (Ins)'!U$62:U$1062,'Calc 1 - Scaling (Ins)'!$E$62:$E$1062,'Summary 1 - Entity Level'!$C21,'Calc 1 - Scaling (Ins)'!$C$62:$C$1062,"Included")</f>
        <v>0</v>
      </c>
      <c r="G21" s="163" t="str">
        <f t="shared" si="2"/>
        <v/>
      </c>
      <c r="H21" s="223">
        <f>SUMIFS('Calc 1 - Scaling (Ins)'!Z$62:Z$1062,'Calc 1 - Scaling (Ins)'!$E$62:$E$1062,'Summary 1 - Entity Level'!$C21,'Calc 1 - Scaling (Ins)'!$C$62:$C$1062,"Included")</f>
        <v>0</v>
      </c>
      <c r="I21" s="224">
        <f>SUMIFS('Calc 1 - Scaling (Ins)'!Y$62:Y$1062,'Calc 1 - Scaling (Ins)'!$E$62:$E$1062,'Summary 1 - Entity Level'!$C21,'Calc 1 - Scaling (Ins)'!$C$62:$C$1062,"Included")</f>
        <v>0</v>
      </c>
      <c r="J21" s="163" t="str">
        <f t="shared" si="3"/>
        <v/>
      </c>
      <c r="K21" s="223">
        <f>SUMIFS('Calc 1 - Scaling (Ins)'!$N$62:$N$1062,'Calc 1 - Scaling (Ins)'!$E$62:$E$1062,$C21,'Calc 1 - Scaling (Ins)'!$C$62:$C$1062,"Included")</f>
        <v>0</v>
      </c>
      <c r="L21" s="223">
        <f>SUMIFS('Calc 1 - Scaling (Ins)'!$M$62:$M$1062,'Calc 1 - Scaling (Ins)'!$E$62:$E$1062,$C21,'Calc 1 - Scaling (Ins)'!$C$62:$C$1062,"Included")</f>
        <v>0</v>
      </c>
      <c r="M21" s="163" t="str">
        <f t="shared" si="4"/>
        <v/>
      </c>
      <c r="N21" s="223">
        <f>SUMIFS('Calc 1 - Scaling (Ins)'!$R$62:$R$1062,'Calc 1 - Scaling (Ins)'!$E$62:$E$1062,$C21,'Calc 1 - Scaling (Ins)'!$C$62:$C$1062,"Included")</f>
        <v>0</v>
      </c>
      <c r="O21" s="223">
        <f>SUMIFS('Calc 1 - Scaling (Ins)'!$Q$62:$Q$1062,'Calc 1 - Scaling (Ins)'!$E$62:$E$1062,$C21,'Calc 1 - Scaling (Ins)'!$C$62:$C$1062,"Included")</f>
        <v>0</v>
      </c>
      <c r="P21" s="163" t="str">
        <f t="shared" si="5"/>
        <v/>
      </c>
      <c r="R21" s="84" t="s">
        <v>20</v>
      </c>
    </row>
    <row r="22" spans="2:18" ht="13.5" customHeight="1" x14ac:dyDescent="0.3">
      <c r="B22" s="201" t="s">
        <v>410</v>
      </c>
      <c r="C22" s="139" t="s">
        <v>319</v>
      </c>
      <c r="D22" s="79">
        <f t="shared" si="1"/>
        <v>16</v>
      </c>
      <c r="E22" s="223">
        <f>SUMIFS('Calc 1 - Scaling (Ins)'!V$62:V$1062,'Calc 1 - Scaling (Ins)'!$E$62:$E$1062,'Summary 1 - Entity Level'!$C22,'Calc 1 - Scaling (Ins)'!$C$62:$C$1062,"Included")</f>
        <v>0</v>
      </c>
      <c r="F22" s="224">
        <f>SUMIFS('Calc 1 - Scaling (Ins)'!U$62:U$1062,'Calc 1 - Scaling (Ins)'!$E$62:$E$1062,'Summary 1 - Entity Level'!$C22,'Calc 1 - Scaling (Ins)'!$C$62:$C$1062,"Included")</f>
        <v>0</v>
      </c>
      <c r="G22" s="163" t="str">
        <f t="shared" si="2"/>
        <v/>
      </c>
      <c r="H22" s="223">
        <f>SUMIFS('Calc 1 - Scaling (Ins)'!Z$62:Z$1062,'Calc 1 - Scaling (Ins)'!$E$62:$E$1062,'Summary 1 - Entity Level'!$C22,'Calc 1 - Scaling (Ins)'!$C$62:$C$1062,"Included")</f>
        <v>0</v>
      </c>
      <c r="I22" s="224">
        <f>SUMIFS('Calc 1 - Scaling (Ins)'!Y$62:Y$1062,'Calc 1 - Scaling (Ins)'!$E$62:$E$1062,'Summary 1 - Entity Level'!$C22,'Calc 1 - Scaling (Ins)'!$C$62:$C$1062,"Included")</f>
        <v>0</v>
      </c>
      <c r="J22" s="163" t="str">
        <f t="shared" si="3"/>
        <v/>
      </c>
      <c r="K22" s="223">
        <f>SUMIFS('Calc 1 - Scaling (Ins)'!$N$62:$N$1062,'Calc 1 - Scaling (Ins)'!$E$62:$E$1062,$C22,'Calc 1 - Scaling (Ins)'!$C$62:$C$1062,"Included")</f>
        <v>0</v>
      </c>
      <c r="L22" s="223">
        <f>SUMIFS('Calc 1 - Scaling (Ins)'!$M$62:$M$1062,'Calc 1 - Scaling (Ins)'!$E$62:$E$1062,$C22,'Calc 1 - Scaling (Ins)'!$C$62:$C$1062,"Included")</f>
        <v>0</v>
      </c>
      <c r="M22" s="163" t="str">
        <f t="shared" si="4"/>
        <v/>
      </c>
      <c r="N22" s="223">
        <f>SUMIFS('Calc 1 - Scaling (Ins)'!$R$62:$R$1062,'Calc 1 - Scaling (Ins)'!$E$62:$E$1062,$C22,'Calc 1 - Scaling (Ins)'!$C$62:$C$1062,"Included")</f>
        <v>0</v>
      </c>
      <c r="O22" s="223">
        <f>SUMIFS('Calc 1 - Scaling (Ins)'!$Q$62:$Q$1062,'Calc 1 - Scaling (Ins)'!$E$62:$E$1062,$C22,'Calc 1 - Scaling (Ins)'!$C$62:$C$1062,"Included")</f>
        <v>0</v>
      </c>
      <c r="P22" s="163" t="str">
        <f t="shared" si="5"/>
        <v/>
      </c>
      <c r="R22" s="84" t="s">
        <v>20</v>
      </c>
    </row>
    <row r="23" spans="2:18" ht="13.5" customHeight="1" x14ac:dyDescent="0.3">
      <c r="B23" s="201" t="s">
        <v>410</v>
      </c>
      <c r="C23" s="139" t="s">
        <v>320</v>
      </c>
      <c r="D23" s="79">
        <f t="shared" si="1"/>
        <v>17</v>
      </c>
      <c r="E23" s="223">
        <f>SUMIFS('Calc 1 - Scaling (Ins)'!V$62:V$1062,'Calc 1 - Scaling (Ins)'!$E$62:$E$1062,'Summary 1 - Entity Level'!$C23,'Calc 1 - Scaling (Ins)'!$C$62:$C$1062,"Included")</f>
        <v>0</v>
      </c>
      <c r="F23" s="224">
        <f>SUMIFS('Calc 1 - Scaling (Ins)'!U$62:U$1062,'Calc 1 - Scaling (Ins)'!$E$62:$E$1062,'Summary 1 - Entity Level'!$C23,'Calc 1 - Scaling (Ins)'!$C$62:$C$1062,"Included")</f>
        <v>0</v>
      </c>
      <c r="G23" s="163" t="str">
        <f t="shared" si="2"/>
        <v/>
      </c>
      <c r="H23" s="223">
        <f>SUMIFS('Calc 1 - Scaling (Ins)'!Z$62:Z$1062,'Calc 1 - Scaling (Ins)'!$E$62:$E$1062,'Summary 1 - Entity Level'!$C23,'Calc 1 - Scaling (Ins)'!$C$62:$C$1062,"Included")</f>
        <v>0</v>
      </c>
      <c r="I23" s="224">
        <f>SUMIFS('Calc 1 - Scaling (Ins)'!Y$62:Y$1062,'Calc 1 - Scaling (Ins)'!$E$62:$E$1062,'Summary 1 - Entity Level'!$C23,'Calc 1 - Scaling (Ins)'!$C$62:$C$1062,"Included")</f>
        <v>0</v>
      </c>
      <c r="J23" s="163" t="str">
        <f t="shared" si="3"/>
        <v/>
      </c>
      <c r="K23" s="223">
        <f>SUMIFS('Calc 1 - Scaling (Ins)'!$N$62:$N$1062,'Calc 1 - Scaling (Ins)'!$E$62:$E$1062,$C23,'Calc 1 - Scaling (Ins)'!$C$62:$C$1062,"Included")</f>
        <v>0</v>
      </c>
      <c r="L23" s="223">
        <f>SUMIFS('Calc 1 - Scaling (Ins)'!$M$62:$M$1062,'Calc 1 - Scaling (Ins)'!$E$62:$E$1062,$C23,'Calc 1 - Scaling (Ins)'!$C$62:$C$1062,"Included")</f>
        <v>0</v>
      </c>
      <c r="M23" s="163" t="str">
        <f t="shared" si="4"/>
        <v/>
      </c>
      <c r="N23" s="223">
        <f>SUMIFS('Calc 1 - Scaling (Ins)'!$R$62:$R$1062,'Calc 1 - Scaling (Ins)'!$E$62:$E$1062,$C23,'Calc 1 - Scaling (Ins)'!$C$62:$C$1062,"Included")</f>
        <v>0</v>
      </c>
      <c r="O23" s="223">
        <f>SUMIFS('Calc 1 - Scaling (Ins)'!$Q$62:$Q$1062,'Calc 1 - Scaling (Ins)'!$E$62:$E$1062,$C23,'Calc 1 - Scaling (Ins)'!$C$62:$C$1062,"Included")</f>
        <v>0</v>
      </c>
      <c r="P23" s="163" t="str">
        <f t="shared" si="5"/>
        <v/>
      </c>
      <c r="R23" s="84" t="s">
        <v>20</v>
      </c>
    </row>
    <row r="24" spans="2:18" ht="13.5" customHeight="1" x14ac:dyDescent="0.3">
      <c r="B24" s="201" t="s">
        <v>410</v>
      </c>
      <c r="C24" s="139" t="s">
        <v>321</v>
      </c>
      <c r="D24" s="79">
        <f t="shared" si="1"/>
        <v>18</v>
      </c>
      <c r="E24" s="223">
        <f>SUMIFS('Calc 1 - Scaling (Ins)'!V$62:V$1062,'Calc 1 - Scaling (Ins)'!$E$62:$E$1062,'Summary 1 - Entity Level'!$C24,'Calc 1 - Scaling (Ins)'!$C$62:$C$1062,"Included")</f>
        <v>0</v>
      </c>
      <c r="F24" s="224">
        <f>SUMIFS('Calc 1 - Scaling (Ins)'!U$62:U$1062,'Calc 1 - Scaling (Ins)'!$E$62:$E$1062,'Summary 1 - Entity Level'!$C24,'Calc 1 - Scaling (Ins)'!$C$62:$C$1062,"Included")</f>
        <v>0</v>
      </c>
      <c r="G24" s="163" t="str">
        <f t="shared" si="2"/>
        <v/>
      </c>
      <c r="H24" s="223">
        <f>SUMIFS('Calc 1 - Scaling (Ins)'!Z$62:Z$1062,'Calc 1 - Scaling (Ins)'!$E$62:$E$1062,'Summary 1 - Entity Level'!$C24,'Calc 1 - Scaling (Ins)'!$C$62:$C$1062,"Included")</f>
        <v>0</v>
      </c>
      <c r="I24" s="224">
        <f>SUMIFS('Calc 1 - Scaling (Ins)'!Y$62:Y$1062,'Calc 1 - Scaling (Ins)'!$E$62:$E$1062,'Summary 1 - Entity Level'!$C24,'Calc 1 - Scaling (Ins)'!$C$62:$C$1062,"Included")</f>
        <v>0</v>
      </c>
      <c r="J24" s="163" t="str">
        <f t="shared" si="3"/>
        <v/>
      </c>
      <c r="K24" s="223">
        <f>SUMIFS('Calc 1 - Scaling (Ins)'!$N$62:$N$1062,'Calc 1 - Scaling (Ins)'!$E$62:$E$1062,$C24,'Calc 1 - Scaling (Ins)'!$C$62:$C$1062,"Included")</f>
        <v>0</v>
      </c>
      <c r="L24" s="223">
        <f>SUMIFS('Calc 1 - Scaling (Ins)'!$M$62:$M$1062,'Calc 1 - Scaling (Ins)'!$E$62:$E$1062,$C24,'Calc 1 - Scaling (Ins)'!$C$62:$C$1062,"Included")</f>
        <v>0</v>
      </c>
      <c r="M24" s="163" t="str">
        <f t="shared" si="4"/>
        <v/>
      </c>
      <c r="N24" s="223">
        <f>SUMIFS('Calc 1 - Scaling (Ins)'!$R$62:$R$1062,'Calc 1 - Scaling (Ins)'!$E$62:$E$1062,$C24,'Calc 1 - Scaling (Ins)'!$C$62:$C$1062,"Included")</f>
        <v>0</v>
      </c>
      <c r="O24" s="223">
        <f>SUMIFS('Calc 1 - Scaling (Ins)'!$Q$62:$Q$1062,'Calc 1 - Scaling (Ins)'!$E$62:$E$1062,$C24,'Calc 1 - Scaling (Ins)'!$C$62:$C$1062,"Included")</f>
        <v>0</v>
      </c>
      <c r="P24" s="163" t="str">
        <f t="shared" si="5"/>
        <v/>
      </c>
      <c r="R24" s="84" t="s">
        <v>20</v>
      </c>
    </row>
    <row r="25" spans="2:18" ht="13.5" customHeight="1" x14ac:dyDescent="0.3">
      <c r="B25" s="201" t="s">
        <v>410</v>
      </c>
      <c r="C25" s="139" t="s">
        <v>322</v>
      </c>
      <c r="D25" s="79">
        <f t="shared" si="1"/>
        <v>19</v>
      </c>
      <c r="E25" s="223">
        <f>SUMIFS('Calc 1 - Scaling (Ins)'!V$62:V$1062,'Calc 1 - Scaling (Ins)'!$E$62:$E$1062,'Summary 1 - Entity Level'!$C25,'Calc 1 - Scaling (Ins)'!$C$62:$C$1062,"Included")</f>
        <v>0</v>
      </c>
      <c r="F25" s="224">
        <f>SUMIFS('Calc 1 - Scaling (Ins)'!U$62:U$1062,'Calc 1 - Scaling (Ins)'!$E$62:$E$1062,'Summary 1 - Entity Level'!$C25,'Calc 1 - Scaling (Ins)'!$C$62:$C$1062,"Included")</f>
        <v>0</v>
      </c>
      <c r="G25" s="163" t="str">
        <f t="shared" si="2"/>
        <v/>
      </c>
      <c r="H25" s="223">
        <f>SUMIFS('Calc 1 - Scaling (Ins)'!Z$62:Z$1062,'Calc 1 - Scaling (Ins)'!$E$62:$E$1062,'Summary 1 - Entity Level'!$C25,'Calc 1 - Scaling (Ins)'!$C$62:$C$1062,"Included")</f>
        <v>0</v>
      </c>
      <c r="I25" s="224">
        <f>SUMIFS('Calc 1 - Scaling (Ins)'!Y$62:Y$1062,'Calc 1 - Scaling (Ins)'!$E$62:$E$1062,'Summary 1 - Entity Level'!$C25,'Calc 1 - Scaling (Ins)'!$C$62:$C$1062,"Included")</f>
        <v>0</v>
      </c>
      <c r="J25" s="163" t="str">
        <f t="shared" si="3"/>
        <v/>
      </c>
      <c r="K25" s="223">
        <f>SUMIFS('Calc 1 - Scaling (Ins)'!$N$62:$N$1062,'Calc 1 - Scaling (Ins)'!$E$62:$E$1062,$C25,'Calc 1 - Scaling (Ins)'!$C$62:$C$1062,"Included")</f>
        <v>0</v>
      </c>
      <c r="L25" s="223">
        <f>SUMIFS('Calc 1 - Scaling (Ins)'!$M$62:$M$1062,'Calc 1 - Scaling (Ins)'!$E$62:$E$1062,$C25,'Calc 1 - Scaling (Ins)'!$C$62:$C$1062,"Included")</f>
        <v>0</v>
      </c>
      <c r="M25" s="163" t="str">
        <f t="shared" si="4"/>
        <v/>
      </c>
      <c r="N25" s="223">
        <f>SUMIFS('Calc 1 - Scaling (Ins)'!$R$62:$R$1062,'Calc 1 - Scaling (Ins)'!$E$62:$E$1062,$C25,'Calc 1 - Scaling (Ins)'!$C$62:$C$1062,"Included")</f>
        <v>0</v>
      </c>
      <c r="O25" s="223">
        <f>SUMIFS('Calc 1 - Scaling (Ins)'!$Q$62:$Q$1062,'Calc 1 - Scaling (Ins)'!$E$62:$E$1062,$C25,'Calc 1 - Scaling (Ins)'!$C$62:$C$1062,"Included")</f>
        <v>0</v>
      </c>
      <c r="P25" s="163" t="str">
        <f t="shared" si="5"/>
        <v/>
      </c>
      <c r="R25" s="84" t="s">
        <v>20</v>
      </c>
    </row>
    <row r="26" spans="2:18" ht="13.5" customHeight="1" x14ac:dyDescent="0.3">
      <c r="B26" s="201" t="s">
        <v>410</v>
      </c>
      <c r="C26" s="139" t="s">
        <v>323</v>
      </c>
      <c r="D26" s="79">
        <f t="shared" si="1"/>
        <v>20</v>
      </c>
      <c r="E26" s="223">
        <f>SUMIFS('Calc 1 - Scaling (Ins)'!V$62:V$1062,'Calc 1 - Scaling (Ins)'!$E$62:$E$1062,'Summary 1 - Entity Level'!$C26,'Calc 1 - Scaling (Ins)'!$C$62:$C$1062,"Included")</f>
        <v>0</v>
      </c>
      <c r="F26" s="224">
        <f>SUMIFS('Calc 1 - Scaling (Ins)'!U$62:U$1062,'Calc 1 - Scaling (Ins)'!$E$62:$E$1062,'Summary 1 - Entity Level'!$C26,'Calc 1 - Scaling (Ins)'!$C$62:$C$1062,"Included")</f>
        <v>0</v>
      </c>
      <c r="G26" s="163" t="str">
        <f t="shared" si="2"/>
        <v/>
      </c>
      <c r="H26" s="223">
        <f>SUMIFS('Calc 1 - Scaling (Ins)'!Z$62:Z$1062,'Calc 1 - Scaling (Ins)'!$E$62:$E$1062,'Summary 1 - Entity Level'!$C26,'Calc 1 - Scaling (Ins)'!$C$62:$C$1062,"Included")</f>
        <v>0</v>
      </c>
      <c r="I26" s="224">
        <f>SUMIFS('Calc 1 - Scaling (Ins)'!Y$62:Y$1062,'Calc 1 - Scaling (Ins)'!$E$62:$E$1062,'Summary 1 - Entity Level'!$C26,'Calc 1 - Scaling (Ins)'!$C$62:$C$1062,"Included")</f>
        <v>0</v>
      </c>
      <c r="J26" s="163" t="str">
        <f t="shared" si="3"/>
        <v/>
      </c>
      <c r="K26" s="223">
        <f>SUMIFS('Calc 1 - Scaling (Ins)'!$N$62:$N$1062,'Calc 1 - Scaling (Ins)'!$E$62:$E$1062,$C26,'Calc 1 - Scaling (Ins)'!$C$62:$C$1062,"Included")</f>
        <v>0</v>
      </c>
      <c r="L26" s="223">
        <f>SUMIFS('Calc 1 - Scaling (Ins)'!$M$62:$M$1062,'Calc 1 - Scaling (Ins)'!$E$62:$E$1062,$C26,'Calc 1 - Scaling (Ins)'!$C$62:$C$1062,"Included")</f>
        <v>0</v>
      </c>
      <c r="M26" s="163" t="str">
        <f t="shared" si="4"/>
        <v/>
      </c>
      <c r="N26" s="223">
        <f>SUMIFS('Calc 1 - Scaling (Ins)'!$R$62:$R$1062,'Calc 1 - Scaling (Ins)'!$E$62:$E$1062,$C26,'Calc 1 - Scaling (Ins)'!$C$62:$C$1062,"Included")</f>
        <v>0</v>
      </c>
      <c r="O26" s="223">
        <f>SUMIFS('Calc 1 - Scaling (Ins)'!$Q$62:$Q$1062,'Calc 1 - Scaling (Ins)'!$E$62:$E$1062,$C26,'Calc 1 - Scaling (Ins)'!$C$62:$C$1062,"Included")</f>
        <v>0</v>
      </c>
      <c r="P26" s="163" t="str">
        <f t="shared" si="5"/>
        <v/>
      </c>
      <c r="R26" s="84" t="s">
        <v>20</v>
      </c>
    </row>
    <row r="27" spans="2:18" ht="13.5" customHeight="1" x14ac:dyDescent="0.3">
      <c r="B27" s="201" t="s">
        <v>410</v>
      </c>
      <c r="C27" s="139" t="s">
        <v>324</v>
      </c>
      <c r="D27" s="79">
        <f t="shared" si="1"/>
        <v>21</v>
      </c>
      <c r="E27" s="223">
        <f>SUMIFS('Calc 1 - Scaling (Ins)'!V$62:V$1062,'Calc 1 - Scaling (Ins)'!$E$62:$E$1062,'Summary 1 - Entity Level'!$C27,'Calc 1 - Scaling (Ins)'!$C$62:$C$1062,"Included")</f>
        <v>0</v>
      </c>
      <c r="F27" s="224">
        <f>SUMIFS('Calc 1 - Scaling (Ins)'!U$62:U$1062,'Calc 1 - Scaling (Ins)'!$E$62:$E$1062,'Summary 1 - Entity Level'!$C27,'Calc 1 - Scaling (Ins)'!$C$62:$C$1062,"Included")</f>
        <v>0</v>
      </c>
      <c r="G27" s="163" t="str">
        <f t="shared" si="2"/>
        <v/>
      </c>
      <c r="H27" s="223">
        <f>SUMIFS('Calc 1 - Scaling (Ins)'!Z$62:Z$1062,'Calc 1 - Scaling (Ins)'!$E$62:$E$1062,'Summary 1 - Entity Level'!$C27,'Calc 1 - Scaling (Ins)'!$C$62:$C$1062,"Included")</f>
        <v>0</v>
      </c>
      <c r="I27" s="224">
        <f>SUMIFS('Calc 1 - Scaling (Ins)'!Y$62:Y$1062,'Calc 1 - Scaling (Ins)'!$E$62:$E$1062,'Summary 1 - Entity Level'!$C27,'Calc 1 - Scaling (Ins)'!$C$62:$C$1062,"Included")</f>
        <v>0</v>
      </c>
      <c r="J27" s="163" t="str">
        <f t="shared" si="3"/>
        <v/>
      </c>
      <c r="K27" s="223">
        <f>SUMIFS('Calc 1 - Scaling (Ins)'!$N$62:$N$1062,'Calc 1 - Scaling (Ins)'!$E$62:$E$1062,$C27,'Calc 1 - Scaling (Ins)'!$C$62:$C$1062,"Included")</f>
        <v>0</v>
      </c>
      <c r="L27" s="223">
        <f>SUMIFS('Calc 1 - Scaling (Ins)'!$M$62:$M$1062,'Calc 1 - Scaling (Ins)'!$E$62:$E$1062,$C27,'Calc 1 - Scaling (Ins)'!$C$62:$C$1062,"Included")</f>
        <v>0</v>
      </c>
      <c r="M27" s="163" t="str">
        <f t="shared" si="4"/>
        <v/>
      </c>
      <c r="N27" s="223">
        <f>SUMIFS('Calc 1 - Scaling (Ins)'!$R$62:$R$1062,'Calc 1 - Scaling (Ins)'!$E$62:$E$1062,$C27,'Calc 1 - Scaling (Ins)'!$C$62:$C$1062,"Included")</f>
        <v>0</v>
      </c>
      <c r="O27" s="223">
        <f>SUMIFS('Calc 1 - Scaling (Ins)'!$Q$62:$Q$1062,'Calc 1 - Scaling (Ins)'!$E$62:$E$1062,$C27,'Calc 1 - Scaling (Ins)'!$C$62:$C$1062,"Included")</f>
        <v>0</v>
      </c>
      <c r="P27" s="163" t="str">
        <f t="shared" si="5"/>
        <v/>
      </c>
      <c r="R27" s="84" t="s">
        <v>20</v>
      </c>
    </row>
    <row r="28" spans="2:18" ht="13.5" customHeight="1" x14ac:dyDescent="0.3">
      <c r="B28" s="201" t="s">
        <v>410</v>
      </c>
      <c r="C28" s="139" t="s">
        <v>325</v>
      </c>
      <c r="D28" s="79">
        <f t="shared" si="1"/>
        <v>22</v>
      </c>
      <c r="E28" s="223">
        <f>SUMIFS('Calc 1 - Scaling (Ins)'!V$62:V$1062,'Calc 1 - Scaling (Ins)'!$E$62:$E$1062,'Summary 1 - Entity Level'!$C28,'Calc 1 - Scaling (Ins)'!$C$62:$C$1062,"Included")</f>
        <v>0</v>
      </c>
      <c r="F28" s="224">
        <f>SUMIFS('Calc 1 - Scaling (Ins)'!U$62:U$1062,'Calc 1 - Scaling (Ins)'!$E$62:$E$1062,'Summary 1 - Entity Level'!$C28,'Calc 1 - Scaling (Ins)'!$C$62:$C$1062,"Included")</f>
        <v>0</v>
      </c>
      <c r="G28" s="163" t="str">
        <f t="shared" si="2"/>
        <v/>
      </c>
      <c r="H28" s="223">
        <f>SUMIFS('Calc 1 - Scaling (Ins)'!Z$62:Z$1062,'Calc 1 - Scaling (Ins)'!$E$62:$E$1062,'Summary 1 - Entity Level'!$C28,'Calc 1 - Scaling (Ins)'!$C$62:$C$1062,"Included")</f>
        <v>0</v>
      </c>
      <c r="I28" s="224">
        <f>SUMIFS('Calc 1 - Scaling (Ins)'!Y$62:Y$1062,'Calc 1 - Scaling (Ins)'!$E$62:$E$1062,'Summary 1 - Entity Level'!$C28,'Calc 1 - Scaling (Ins)'!$C$62:$C$1062,"Included")</f>
        <v>0</v>
      </c>
      <c r="J28" s="163" t="str">
        <f t="shared" si="3"/>
        <v/>
      </c>
      <c r="K28" s="223">
        <f>SUMIFS('Calc 1 - Scaling (Ins)'!$N$62:$N$1062,'Calc 1 - Scaling (Ins)'!$E$62:$E$1062,$C28,'Calc 1 - Scaling (Ins)'!$C$62:$C$1062,"Included")</f>
        <v>0</v>
      </c>
      <c r="L28" s="223">
        <f>SUMIFS('Calc 1 - Scaling (Ins)'!$M$62:$M$1062,'Calc 1 - Scaling (Ins)'!$E$62:$E$1062,$C28,'Calc 1 - Scaling (Ins)'!$C$62:$C$1062,"Included")</f>
        <v>0</v>
      </c>
      <c r="M28" s="163" t="str">
        <f t="shared" si="4"/>
        <v/>
      </c>
      <c r="N28" s="223">
        <f>SUMIFS('Calc 1 - Scaling (Ins)'!$R$62:$R$1062,'Calc 1 - Scaling (Ins)'!$E$62:$E$1062,$C28,'Calc 1 - Scaling (Ins)'!$C$62:$C$1062,"Included")</f>
        <v>0</v>
      </c>
      <c r="O28" s="223">
        <f>SUMIFS('Calc 1 - Scaling (Ins)'!$Q$62:$Q$1062,'Calc 1 - Scaling (Ins)'!$E$62:$E$1062,$C28,'Calc 1 - Scaling (Ins)'!$C$62:$C$1062,"Included")</f>
        <v>0</v>
      </c>
      <c r="P28" s="163" t="str">
        <f t="shared" si="5"/>
        <v/>
      </c>
      <c r="R28" s="84" t="s">
        <v>20</v>
      </c>
    </row>
    <row r="29" spans="2:18" ht="13.5" customHeight="1" x14ac:dyDescent="0.3">
      <c r="B29" s="201" t="s">
        <v>410</v>
      </c>
      <c r="C29" s="139" t="s">
        <v>326</v>
      </c>
      <c r="D29" s="79">
        <f t="shared" si="1"/>
        <v>23</v>
      </c>
      <c r="E29" s="223">
        <f>SUMIFS('Calc 1 - Scaling (Ins)'!V$62:V$1062,'Calc 1 - Scaling (Ins)'!$E$62:$E$1062,'Summary 1 - Entity Level'!$C29,'Calc 1 - Scaling (Ins)'!$C$62:$C$1062,"Included")</f>
        <v>0</v>
      </c>
      <c r="F29" s="224">
        <f>SUMIFS('Calc 1 - Scaling (Ins)'!U$62:U$1062,'Calc 1 - Scaling (Ins)'!$E$62:$E$1062,'Summary 1 - Entity Level'!$C29,'Calc 1 - Scaling (Ins)'!$C$62:$C$1062,"Included")</f>
        <v>0</v>
      </c>
      <c r="G29" s="163" t="str">
        <f t="shared" si="2"/>
        <v/>
      </c>
      <c r="H29" s="223">
        <f>SUMIFS('Calc 1 - Scaling (Ins)'!Z$62:Z$1062,'Calc 1 - Scaling (Ins)'!$E$62:$E$1062,'Summary 1 - Entity Level'!$C29,'Calc 1 - Scaling (Ins)'!$C$62:$C$1062,"Included")</f>
        <v>0</v>
      </c>
      <c r="I29" s="224">
        <f>SUMIFS('Calc 1 - Scaling (Ins)'!Y$62:Y$1062,'Calc 1 - Scaling (Ins)'!$E$62:$E$1062,'Summary 1 - Entity Level'!$C29,'Calc 1 - Scaling (Ins)'!$C$62:$C$1062,"Included")</f>
        <v>0</v>
      </c>
      <c r="J29" s="163" t="str">
        <f t="shared" si="3"/>
        <v/>
      </c>
      <c r="K29" s="223">
        <f>SUMIFS('Calc 1 - Scaling (Ins)'!$N$62:$N$1062,'Calc 1 - Scaling (Ins)'!$E$62:$E$1062,$C29,'Calc 1 - Scaling (Ins)'!$C$62:$C$1062,"Included")</f>
        <v>0</v>
      </c>
      <c r="L29" s="223">
        <f>SUMIFS('Calc 1 - Scaling (Ins)'!$M$62:$M$1062,'Calc 1 - Scaling (Ins)'!$E$62:$E$1062,$C29,'Calc 1 - Scaling (Ins)'!$C$62:$C$1062,"Included")</f>
        <v>0</v>
      </c>
      <c r="M29" s="163" t="str">
        <f t="shared" si="4"/>
        <v/>
      </c>
      <c r="N29" s="223">
        <f>SUMIFS('Calc 1 - Scaling (Ins)'!$R$62:$R$1062,'Calc 1 - Scaling (Ins)'!$E$62:$E$1062,$C29,'Calc 1 - Scaling (Ins)'!$C$62:$C$1062,"Included")</f>
        <v>0</v>
      </c>
      <c r="O29" s="223">
        <f>SUMIFS('Calc 1 - Scaling (Ins)'!$Q$62:$Q$1062,'Calc 1 - Scaling (Ins)'!$E$62:$E$1062,$C29,'Calc 1 - Scaling (Ins)'!$C$62:$C$1062,"Included")</f>
        <v>0</v>
      </c>
      <c r="P29" s="163" t="str">
        <f t="shared" si="5"/>
        <v/>
      </c>
      <c r="R29" s="84" t="s">
        <v>20</v>
      </c>
    </row>
    <row r="30" spans="2:18" ht="13.5" customHeight="1" x14ac:dyDescent="0.3">
      <c r="B30" s="201" t="s">
        <v>410</v>
      </c>
      <c r="C30" s="139" t="s">
        <v>327</v>
      </c>
      <c r="D30" s="79">
        <f t="shared" si="1"/>
        <v>24</v>
      </c>
      <c r="E30" s="223">
        <f>SUMIFS('Calc 1 - Scaling (Ins)'!V$62:V$1062,'Calc 1 - Scaling (Ins)'!$E$62:$E$1062,'Summary 1 - Entity Level'!$C30,'Calc 1 - Scaling (Ins)'!$C$62:$C$1062,"Included")</f>
        <v>0</v>
      </c>
      <c r="F30" s="224">
        <f>SUMIFS('Calc 1 - Scaling (Ins)'!U$62:U$1062,'Calc 1 - Scaling (Ins)'!$E$62:$E$1062,'Summary 1 - Entity Level'!$C30,'Calc 1 - Scaling (Ins)'!$C$62:$C$1062,"Included")</f>
        <v>0</v>
      </c>
      <c r="G30" s="163" t="str">
        <f t="shared" si="2"/>
        <v/>
      </c>
      <c r="H30" s="223">
        <f>SUMIFS('Calc 1 - Scaling (Ins)'!Z$62:Z$1062,'Calc 1 - Scaling (Ins)'!$E$62:$E$1062,'Summary 1 - Entity Level'!$C30,'Calc 1 - Scaling (Ins)'!$C$62:$C$1062,"Included")</f>
        <v>0</v>
      </c>
      <c r="I30" s="224">
        <f>SUMIFS('Calc 1 - Scaling (Ins)'!Y$62:Y$1062,'Calc 1 - Scaling (Ins)'!$E$62:$E$1062,'Summary 1 - Entity Level'!$C30,'Calc 1 - Scaling (Ins)'!$C$62:$C$1062,"Included")</f>
        <v>0</v>
      </c>
      <c r="J30" s="163" t="str">
        <f t="shared" si="3"/>
        <v/>
      </c>
      <c r="K30" s="223">
        <f>SUMIFS('Calc 1 - Scaling (Ins)'!$N$62:$N$1062,'Calc 1 - Scaling (Ins)'!$E$62:$E$1062,$C30,'Calc 1 - Scaling (Ins)'!$C$62:$C$1062,"Included")</f>
        <v>0</v>
      </c>
      <c r="L30" s="223">
        <f>SUMIFS('Calc 1 - Scaling (Ins)'!$M$62:$M$1062,'Calc 1 - Scaling (Ins)'!$E$62:$E$1062,$C30,'Calc 1 - Scaling (Ins)'!$C$62:$C$1062,"Included")</f>
        <v>0</v>
      </c>
      <c r="M30" s="163" t="str">
        <f t="shared" si="4"/>
        <v/>
      </c>
      <c r="N30" s="223">
        <f>SUMIFS('Calc 1 - Scaling (Ins)'!$R$62:$R$1062,'Calc 1 - Scaling (Ins)'!$E$62:$E$1062,$C30,'Calc 1 - Scaling (Ins)'!$C$62:$C$1062,"Included")</f>
        <v>0</v>
      </c>
      <c r="O30" s="223">
        <f>SUMIFS('Calc 1 - Scaling (Ins)'!$Q$62:$Q$1062,'Calc 1 - Scaling (Ins)'!$E$62:$E$1062,$C30,'Calc 1 - Scaling (Ins)'!$C$62:$C$1062,"Included")</f>
        <v>0</v>
      </c>
      <c r="P30" s="163" t="str">
        <f t="shared" si="5"/>
        <v/>
      </c>
      <c r="R30" s="84" t="s">
        <v>20</v>
      </c>
    </row>
    <row r="31" spans="2:18" ht="13.5" customHeight="1" x14ac:dyDescent="0.3">
      <c r="B31" s="201" t="s">
        <v>410</v>
      </c>
      <c r="C31" s="139" t="s">
        <v>328</v>
      </c>
      <c r="D31" s="79">
        <f t="shared" si="1"/>
        <v>25</v>
      </c>
      <c r="E31" s="223">
        <f>SUMIFS('Calc 1 - Scaling (Ins)'!V$62:V$1062,'Calc 1 - Scaling (Ins)'!$E$62:$E$1062,'Summary 1 - Entity Level'!$C31,'Calc 1 - Scaling (Ins)'!$C$62:$C$1062,"Included")</f>
        <v>0</v>
      </c>
      <c r="F31" s="224">
        <f>SUMIFS('Calc 1 - Scaling (Ins)'!U$62:U$1062,'Calc 1 - Scaling (Ins)'!$E$62:$E$1062,'Summary 1 - Entity Level'!$C31,'Calc 1 - Scaling (Ins)'!$C$62:$C$1062,"Included")</f>
        <v>0</v>
      </c>
      <c r="G31" s="163" t="str">
        <f t="shared" si="2"/>
        <v/>
      </c>
      <c r="H31" s="223">
        <f>SUMIFS('Calc 1 - Scaling (Ins)'!Z$62:Z$1062,'Calc 1 - Scaling (Ins)'!$E$62:$E$1062,'Summary 1 - Entity Level'!$C31,'Calc 1 - Scaling (Ins)'!$C$62:$C$1062,"Included")</f>
        <v>0</v>
      </c>
      <c r="I31" s="224">
        <f>SUMIFS('Calc 1 - Scaling (Ins)'!Y$62:Y$1062,'Calc 1 - Scaling (Ins)'!$E$62:$E$1062,'Summary 1 - Entity Level'!$C31,'Calc 1 - Scaling (Ins)'!$C$62:$C$1062,"Included")</f>
        <v>0</v>
      </c>
      <c r="J31" s="163" t="str">
        <f t="shared" si="3"/>
        <v/>
      </c>
      <c r="K31" s="223">
        <f>SUMIFS('Calc 1 - Scaling (Ins)'!$N$62:$N$1062,'Calc 1 - Scaling (Ins)'!$E$62:$E$1062,$C31,'Calc 1 - Scaling (Ins)'!$C$62:$C$1062,"Included")</f>
        <v>0</v>
      </c>
      <c r="L31" s="223">
        <f>SUMIFS('Calc 1 - Scaling (Ins)'!$M$62:$M$1062,'Calc 1 - Scaling (Ins)'!$E$62:$E$1062,$C31,'Calc 1 - Scaling (Ins)'!$C$62:$C$1062,"Included")</f>
        <v>0</v>
      </c>
      <c r="M31" s="163" t="str">
        <f t="shared" si="4"/>
        <v/>
      </c>
      <c r="N31" s="223">
        <f>SUMIFS('Calc 1 - Scaling (Ins)'!$R$62:$R$1062,'Calc 1 - Scaling (Ins)'!$E$62:$E$1062,$C31,'Calc 1 - Scaling (Ins)'!$C$62:$C$1062,"Included")</f>
        <v>0</v>
      </c>
      <c r="O31" s="223">
        <f>SUMIFS('Calc 1 - Scaling (Ins)'!$Q$62:$Q$1062,'Calc 1 - Scaling (Ins)'!$E$62:$E$1062,$C31,'Calc 1 - Scaling (Ins)'!$C$62:$C$1062,"Included")</f>
        <v>0</v>
      </c>
      <c r="P31" s="163" t="str">
        <f t="shared" si="5"/>
        <v/>
      </c>
      <c r="R31" s="84" t="s">
        <v>20</v>
      </c>
    </row>
    <row r="32" spans="2:18" ht="13.5" customHeight="1" x14ac:dyDescent="0.3">
      <c r="B32" s="201" t="s">
        <v>410</v>
      </c>
      <c r="C32" s="139" t="s">
        <v>329</v>
      </c>
      <c r="D32" s="79">
        <f t="shared" si="1"/>
        <v>26</v>
      </c>
      <c r="E32" s="223">
        <f>SUMIFS('Calc 1 - Scaling (Ins)'!V$62:V$1062,'Calc 1 - Scaling (Ins)'!$E$62:$E$1062,'Summary 1 - Entity Level'!$C32,'Calc 1 - Scaling (Ins)'!$C$62:$C$1062,"Included")</f>
        <v>0</v>
      </c>
      <c r="F32" s="224">
        <f>SUMIFS('Calc 1 - Scaling (Ins)'!U$62:U$1062,'Calc 1 - Scaling (Ins)'!$E$62:$E$1062,'Summary 1 - Entity Level'!$C32,'Calc 1 - Scaling (Ins)'!$C$62:$C$1062,"Included")</f>
        <v>0</v>
      </c>
      <c r="G32" s="163" t="str">
        <f t="shared" si="2"/>
        <v/>
      </c>
      <c r="H32" s="223">
        <f>SUMIFS('Calc 1 - Scaling (Ins)'!Z$62:Z$1062,'Calc 1 - Scaling (Ins)'!$E$62:$E$1062,'Summary 1 - Entity Level'!$C32,'Calc 1 - Scaling (Ins)'!$C$62:$C$1062,"Included")</f>
        <v>0</v>
      </c>
      <c r="I32" s="224">
        <f>SUMIFS('Calc 1 - Scaling (Ins)'!Y$62:Y$1062,'Calc 1 - Scaling (Ins)'!$E$62:$E$1062,'Summary 1 - Entity Level'!$C32,'Calc 1 - Scaling (Ins)'!$C$62:$C$1062,"Included")</f>
        <v>0</v>
      </c>
      <c r="J32" s="163" t="str">
        <f t="shared" si="3"/>
        <v/>
      </c>
      <c r="K32" s="223">
        <f>SUMIFS('Calc 1 - Scaling (Ins)'!$N$62:$N$1062,'Calc 1 - Scaling (Ins)'!$E$62:$E$1062,$C32,'Calc 1 - Scaling (Ins)'!$C$62:$C$1062,"Included")</f>
        <v>0</v>
      </c>
      <c r="L32" s="223">
        <f>SUMIFS('Calc 1 - Scaling (Ins)'!$M$62:$M$1062,'Calc 1 - Scaling (Ins)'!$E$62:$E$1062,$C32,'Calc 1 - Scaling (Ins)'!$C$62:$C$1062,"Included")</f>
        <v>0</v>
      </c>
      <c r="M32" s="163" t="str">
        <f t="shared" si="4"/>
        <v/>
      </c>
      <c r="N32" s="223">
        <f>SUMIFS('Calc 1 - Scaling (Ins)'!$R$62:$R$1062,'Calc 1 - Scaling (Ins)'!$E$62:$E$1062,$C32,'Calc 1 - Scaling (Ins)'!$C$62:$C$1062,"Included")</f>
        <v>0</v>
      </c>
      <c r="O32" s="223">
        <f>SUMIFS('Calc 1 - Scaling (Ins)'!$Q$62:$Q$1062,'Calc 1 - Scaling (Ins)'!$E$62:$E$1062,$C32,'Calc 1 - Scaling (Ins)'!$C$62:$C$1062,"Included")</f>
        <v>0</v>
      </c>
      <c r="P32" s="163" t="str">
        <f t="shared" si="5"/>
        <v/>
      </c>
      <c r="R32" s="84" t="s">
        <v>20</v>
      </c>
    </row>
    <row r="33" spans="2:18" ht="13.5" customHeight="1" x14ac:dyDescent="0.3">
      <c r="B33" s="201" t="s">
        <v>410</v>
      </c>
      <c r="C33" s="139" t="s">
        <v>330</v>
      </c>
      <c r="D33" s="79">
        <f t="shared" si="1"/>
        <v>27</v>
      </c>
      <c r="E33" s="223">
        <f>SUMIFS('Calc 1 - Scaling (Ins)'!V$62:V$1062,'Calc 1 - Scaling (Ins)'!$E$62:$E$1062,'Summary 1 - Entity Level'!$C33,'Calc 1 - Scaling (Ins)'!$C$62:$C$1062,"Included")</f>
        <v>0</v>
      </c>
      <c r="F33" s="224">
        <f>SUMIFS('Calc 1 - Scaling (Ins)'!U$62:U$1062,'Calc 1 - Scaling (Ins)'!$E$62:$E$1062,'Summary 1 - Entity Level'!$C33,'Calc 1 - Scaling (Ins)'!$C$62:$C$1062,"Included")</f>
        <v>0</v>
      </c>
      <c r="G33" s="163" t="str">
        <f t="shared" si="2"/>
        <v/>
      </c>
      <c r="H33" s="223">
        <f>SUMIFS('Calc 1 - Scaling (Ins)'!Z$62:Z$1062,'Calc 1 - Scaling (Ins)'!$E$62:$E$1062,'Summary 1 - Entity Level'!$C33,'Calc 1 - Scaling (Ins)'!$C$62:$C$1062,"Included")</f>
        <v>0</v>
      </c>
      <c r="I33" s="224">
        <f>SUMIFS('Calc 1 - Scaling (Ins)'!Y$62:Y$1062,'Calc 1 - Scaling (Ins)'!$E$62:$E$1062,'Summary 1 - Entity Level'!$C33,'Calc 1 - Scaling (Ins)'!$C$62:$C$1062,"Included")</f>
        <v>0</v>
      </c>
      <c r="J33" s="163" t="str">
        <f t="shared" si="3"/>
        <v/>
      </c>
      <c r="K33" s="223">
        <f>SUMIFS('Calc 1 - Scaling (Ins)'!$N$62:$N$1062,'Calc 1 - Scaling (Ins)'!$E$62:$E$1062,$C33,'Calc 1 - Scaling (Ins)'!$C$62:$C$1062,"Included")</f>
        <v>0</v>
      </c>
      <c r="L33" s="223">
        <f>SUMIFS('Calc 1 - Scaling (Ins)'!$M$62:$M$1062,'Calc 1 - Scaling (Ins)'!$E$62:$E$1062,$C33,'Calc 1 - Scaling (Ins)'!$C$62:$C$1062,"Included")</f>
        <v>0</v>
      </c>
      <c r="M33" s="163" t="str">
        <f t="shared" si="4"/>
        <v/>
      </c>
      <c r="N33" s="223">
        <f>SUMIFS('Calc 1 - Scaling (Ins)'!$R$62:$R$1062,'Calc 1 - Scaling (Ins)'!$E$62:$E$1062,$C33,'Calc 1 - Scaling (Ins)'!$C$62:$C$1062,"Included")</f>
        <v>0</v>
      </c>
      <c r="O33" s="223">
        <f>SUMIFS('Calc 1 - Scaling (Ins)'!$Q$62:$Q$1062,'Calc 1 - Scaling (Ins)'!$E$62:$E$1062,$C33,'Calc 1 - Scaling (Ins)'!$C$62:$C$1062,"Included")</f>
        <v>0</v>
      </c>
      <c r="P33" s="163" t="str">
        <f t="shared" si="5"/>
        <v/>
      </c>
      <c r="R33" s="84" t="s">
        <v>20</v>
      </c>
    </row>
    <row r="34" spans="2:18" ht="13.5" customHeight="1" x14ac:dyDescent="0.3">
      <c r="B34" s="201" t="s">
        <v>410</v>
      </c>
      <c r="C34" s="139" t="s">
        <v>331</v>
      </c>
      <c r="D34" s="79">
        <f t="shared" si="1"/>
        <v>28</v>
      </c>
      <c r="E34" s="223">
        <f>SUMIFS('Calc 1 - Scaling (Ins)'!V$62:V$1062,'Calc 1 - Scaling (Ins)'!$E$62:$E$1062,'Summary 1 - Entity Level'!$C34,'Calc 1 - Scaling (Ins)'!$C$62:$C$1062,"Included")</f>
        <v>0</v>
      </c>
      <c r="F34" s="224">
        <f>SUMIFS('Calc 1 - Scaling (Ins)'!U$62:U$1062,'Calc 1 - Scaling (Ins)'!$E$62:$E$1062,'Summary 1 - Entity Level'!$C34,'Calc 1 - Scaling (Ins)'!$C$62:$C$1062,"Included")</f>
        <v>0</v>
      </c>
      <c r="G34" s="163" t="str">
        <f t="shared" si="2"/>
        <v/>
      </c>
      <c r="H34" s="223">
        <f>SUMIFS('Calc 1 - Scaling (Ins)'!Z$62:Z$1062,'Calc 1 - Scaling (Ins)'!$E$62:$E$1062,'Summary 1 - Entity Level'!$C34,'Calc 1 - Scaling (Ins)'!$C$62:$C$1062,"Included")</f>
        <v>0</v>
      </c>
      <c r="I34" s="224">
        <f>SUMIFS('Calc 1 - Scaling (Ins)'!Y$62:Y$1062,'Calc 1 - Scaling (Ins)'!$E$62:$E$1062,'Summary 1 - Entity Level'!$C34,'Calc 1 - Scaling (Ins)'!$C$62:$C$1062,"Included")</f>
        <v>0</v>
      </c>
      <c r="J34" s="163" t="str">
        <f t="shared" si="3"/>
        <v/>
      </c>
      <c r="K34" s="223">
        <f>SUMIFS('Calc 1 - Scaling (Ins)'!$N$62:$N$1062,'Calc 1 - Scaling (Ins)'!$E$62:$E$1062,$C34,'Calc 1 - Scaling (Ins)'!$C$62:$C$1062,"Included")</f>
        <v>0</v>
      </c>
      <c r="L34" s="223">
        <f>SUMIFS('Calc 1 - Scaling (Ins)'!$M$62:$M$1062,'Calc 1 - Scaling (Ins)'!$E$62:$E$1062,$C34,'Calc 1 - Scaling (Ins)'!$C$62:$C$1062,"Included")</f>
        <v>0</v>
      </c>
      <c r="M34" s="163" t="str">
        <f t="shared" si="4"/>
        <v/>
      </c>
      <c r="N34" s="223">
        <f>SUMIFS('Calc 1 - Scaling (Ins)'!$R$62:$R$1062,'Calc 1 - Scaling (Ins)'!$E$62:$E$1062,$C34,'Calc 1 - Scaling (Ins)'!$C$62:$C$1062,"Included")</f>
        <v>0</v>
      </c>
      <c r="O34" s="223">
        <f>SUMIFS('Calc 1 - Scaling (Ins)'!$Q$62:$Q$1062,'Calc 1 - Scaling (Ins)'!$E$62:$E$1062,$C34,'Calc 1 - Scaling (Ins)'!$C$62:$C$1062,"Included")</f>
        <v>0</v>
      </c>
      <c r="P34" s="163" t="str">
        <f t="shared" si="5"/>
        <v/>
      </c>
      <c r="R34" s="84" t="s">
        <v>20</v>
      </c>
    </row>
    <row r="35" spans="2:18" ht="13.5" customHeight="1" x14ac:dyDescent="0.3">
      <c r="B35" s="201" t="s">
        <v>410</v>
      </c>
      <c r="C35" s="139" t="s">
        <v>332</v>
      </c>
      <c r="D35" s="79">
        <f t="shared" si="1"/>
        <v>29</v>
      </c>
      <c r="E35" s="223">
        <f>SUMIFS('Calc 1 - Scaling (Ins)'!V$62:V$1062,'Calc 1 - Scaling (Ins)'!$E$62:$E$1062,'Summary 1 - Entity Level'!$C35,'Calc 1 - Scaling (Ins)'!$C$62:$C$1062,"Included")</f>
        <v>0</v>
      </c>
      <c r="F35" s="224">
        <f>SUMIFS('Calc 1 - Scaling (Ins)'!U$62:U$1062,'Calc 1 - Scaling (Ins)'!$E$62:$E$1062,'Summary 1 - Entity Level'!$C35,'Calc 1 - Scaling (Ins)'!$C$62:$C$1062,"Included")</f>
        <v>0</v>
      </c>
      <c r="G35" s="163" t="str">
        <f t="shared" si="2"/>
        <v/>
      </c>
      <c r="H35" s="223">
        <f>SUMIFS('Calc 1 - Scaling (Ins)'!Z$62:Z$1062,'Calc 1 - Scaling (Ins)'!$E$62:$E$1062,'Summary 1 - Entity Level'!$C35,'Calc 1 - Scaling (Ins)'!$C$62:$C$1062,"Included")</f>
        <v>0</v>
      </c>
      <c r="I35" s="224">
        <f>SUMIFS('Calc 1 - Scaling (Ins)'!Y$62:Y$1062,'Calc 1 - Scaling (Ins)'!$E$62:$E$1062,'Summary 1 - Entity Level'!$C35,'Calc 1 - Scaling (Ins)'!$C$62:$C$1062,"Included")</f>
        <v>0</v>
      </c>
      <c r="J35" s="163" t="str">
        <f t="shared" si="3"/>
        <v/>
      </c>
      <c r="K35" s="223">
        <f>SUMIFS('Calc 1 - Scaling (Ins)'!$N$62:$N$1062,'Calc 1 - Scaling (Ins)'!$E$62:$E$1062,$C35,'Calc 1 - Scaling (Ins)'!$C$62:$C$1062,"Included")</f>
        <v>0</v>
      </c>
      <c r="L35" s="223">
        <f>SUMIFS('Calc 1 - Scaling (Ins)'!$M$62:$M$1062,'Calc 1 - Scaling (Ins)'!$E$62:$E$1062,$C35,'Calc 1 - Scaling (Ins)'!$C$62:$C$1062,"Included")</f>
        <v>0</v>
      </c>
      <c r="M35" s="163" t="str">
        <f t="shared" si="4"/>
        <v/>
      </c>
      <c r="N35" s="223">
        <f>SUMIFS('Calc 1 - Scaling (Ins)'!$R$62:$R$1062,'Calc 1 - Scaling (Ins)'!$E$62:$E$1062,$C35,'Calc 1 - Scaling (Ins)'!$C$62:$C$1062,"Included")</f>
        <v>0</v>
      </c>
      <c r="O35" s="223">
        <f>SUMIFS('Calc 1 - Scaling (Ins)'!$Q$62:$Q$1062,'Calc 1 - Scaling (Ins)'!$E$62:$E$1062,$C35,'Calc 1 - Scaling (Ins)'!$C$62:$C$1062,"Included")</f>
        <v>0</v>
      </c>
      <c r="P35" s="163" t="str">
        <f t="shared" si="5"/>
        <v/>
      </c>
      <c r="R35" s="84" t="s">
        <v>20</v>
      </c>
    </row>
    <row r="36" spans="2:18" ht="13.5" customHeight="1" x14ac:dyDescent="0.3">
      <c r="B36" s="201" t="s">
        <v>410</v>
      </c>
      <c r="C36" s="139" t="s">
        <v>333</v>
      </c>
      <c r="D36" s="79">
        <f t="shared" si="1"/>
        <v>30</v>
      </c>
      <c r="E36" s="223">
        <f>SUMIFS('Calc 1 - Scaling (Ins)'!V$62:V$1062,'Calc 1 - Scaling (Ins)'!$E$62:$E$1062,'Summary 1 - Entity Level'!$C36,'Calc 1 - Scaling (Ins)'!$C$62:$C$1062,"Included")</f>
        <v>0</v>
      </c>
      <c r="F36" s="224">
        <f>SUMIFS('Calc 1 - Scaling (Ins)'!U$62:U$1062,'Calc 1 - Scaling (Ins)'!$E$62:$E$1062,'Summary 1 - Entity Level'!$C36,'Calc 1 - Scaling (Ins)'!$C$62:$C$1062,"Included")</f>
        <v>0</v>
      </c>
      <c r="G36" s="163" t="str">
        <f t="shared" si="2"/>
        <v/>
      </c>
      <c r="H36" s="223">
        <f>SUMIFS('Calc 1 - Scaling (Ins)'!Z$62:Z$1062,'Calc 1 - Scaling (Ins)'!$E$62:$E$1062,'Summary 1 - Entity Level'!$C36,'Calc 1 - Scaling (Ins)'!$C$62:$C$1062,"Included")</f>
        <v>0</v>
      </c>
      <c r="I36" s="224">
        <f>SUMIFS('Calc 1 - Scaling (Ins)'!Y$62:Y$1062,'Calc 1 - Scaling (Ins)'!$E$62:$E$1062,'Summary 1 - Entity Level'!$C36,'Calc 1 - Scaling (Ins)'!$C$62:$C$1062,"Included")</f>
        <v>0</v>
      </c>
      <c r="J36" s="163" t="str">
        <f t="shared" si="3"/>
        <v/>
      </c>
      <c r="K36" s="223">
        <f>SUMIFS('Calc 1 - Scaling (Ins)'!$N$62:$N$1062,'Calc 1 - Scaling (Ins)'!$E$62:$E$1062,$C36,'Calc 1 - Scaling (Ins)'!$C$62:$C$1062,"Included")</f>
        <v>0</v>
      </c>
      <c r="L36" s="223">
        <f>SUMIFS('Calc 1 - Scaling (Ins)'!$M$62:$M$1062,'Calc 1 - Scaling (Ins)'!$E$62:$E$1062,$C36,'Calc 1 - Scaling (Ins)'!$C$62:$C$1062,"Included")</f>
        <v>0</v>
      </c>
      <c r="M36" s="163" t="str">
        <f t="shared" si="4"/>
        <v/>
      </c>
      <c r="N36" s="223">
        <f>SUMIFS('Calc 1 - Scaling (Ins)'!$R$62:$R$1062,'Calc 1 - Scaling (Ins)'!$E$62:$E$1062,$C36,'Calc 1 - Scaling (Ins)'!$C$62:$C$1062,"Included")</f>
        <v>0</v>
      </c>
      <c r="O36" s="223">
        <f>SUMIFS('Calc 1 - Scaling (Ins)'!$Q$62:$Q$1062,'Calc 1 - Scaling (Ins)'!$E$62:$E$1062,$C36,'Calc 1 - Scaling (Ins)'!$C$62:$C$1062,"Included")</f>
        <v>0</v>
      </c>
      <c r="P36" s="163" t="str">
        <f t="shared" si="5"/>
        <v/>
      </c>
      <c r="R36" s="84" t="s">
        <v>20</v>
      </c>
    </row>
    <row r="37" spans="2:18" ht="13.5" customHeight="1" x14ac:dyDescent="0.3">
      <c r="B37" s="201" t="s">
        <v>410</v>
      </c>
      <c r="C37" s="139" t="s">
        <v>334</v>
      </c>
      <c r="D37" s="79">
        <f t="shared" si="1"/>
        <v>31</v>
      </c>
      <c r="E37" s="223">
        <f>SUMIFS('Calc 1 - Scaling (Ins)'!V$62:V$1062,'Calc 1 - Scaling (Ins)'!$E$62:$E$1062,'Summary 1 - Entity Level'!$C37,'Calc 1 - Scaling (Ins)'!$C$62:$C$1062,"Included")</f>
        <v>0</v>
      </c>
      <c r="F37" s="224">
        <f>SUMIFS('Calc 1 - Scaling (Ins)'!U$62:U$1062,'Calc 1 - Scaling (Ins)'!$E$62:$E$1062,'Summary 1 - Entity Level'!$C37,'Calc 1 - Scaling (Ins)'!$C$62:$C$1062,"Included")</f>
        <v>0</v>
      </c>
      <c r="G37" s="163" t="str">
        <f t="shared" si="2"/>
        <v/>
      </c>
      <c r="H37" s="223">
        <f>SUMIFS('Calc 1 - Scaling (Ins)'!Z$62:Z$1062,'Calc 1 - Scaling (Ins)'!$E$62:$E$1062,'Summary 1 - Entity Level'!$C37,'Calc 1 - Scaling (Ins)'!$C$62:$C$1062,"Included")</f>
        <v>0</v>
      </c>
      <c r="I37" s="224">
        <f>SUMIFS('Calc 1 - Scaling (Ins)'!Y$62:Y$1062,'Calc 1 - Scaling (Ins)'!$E$62:$E$1062,'Summary 1 - Entity Level'!$C37,'Calc 1 - Scaling (Ins)'!$C$62:$C$1062,"Included")</f>
        <v>0</v>
      </c>
      <c r="J37" s="163" t="str">
        <f t="shared" si="3"/>
        <v/>
      </c>
      <c r="K37" s="223">
        <f>SUMIFS('Calc 1 - Scaling (Ins)'!$N$62:$N$1062,'Calc 1 - Scaling (Ins)'!$E$62:$E$1062,$C37,'Calc 1 - Scaling (Ins)'!$C$62:$C$1062,"Included")</f>
        <v>0</v>
      </c>
      <c r="L37" s="223">
        <f>SUMIFS('Calc 1 - Scaling (Ins)'!$M$62:$M$1062,'Calc 1 - Scaling (Ins)'!$E$62:$E$1062,$C37,'Calc 1 - Scaling (Ins)'!$C$62:$C$1062,"Included")</f>
        <v>0</v>
      </c>
      <c r="M37" s="163" t="str">
        <f t="shared" si="4"/>
        <v/>
      </c>
      <c r="N37" s="223">
        <f>SUMIFS('Calc 1 - Scaling (Ins)'!$R$62:$R$1062,'Calc 1 - Scaling (Ins)'!$E$62:$E$1062,$C37,'Calc 1 - Scaling (Ins)'!$C$62:$C$1062,"Included")</f>
        <v>0</v>
      </c>
      <c r="O37" s="223">
        <f>SUMIFS('Calc 1 - Scaling (Ins)'!$Q$62:$Q$1062,'Calc 1 - Scaling (Ins)'!$E$62:$E$1062,$C37,'Calc 1 - Scaling (Ins)'!$C$62:$C$1062,"Included")</f>
        <v>0</v>
      </c>
      <c r="P37" s="163" t="str">
        <f t="shared" si="5"/>
        <v/>
      </c>
      <c r="R37" s="84" t="s">
        <v>20</v>
      </c>
    </row>
    <row r="38" spans="2:18" ht="13.5" customHeight="1" x14ac:dyDescent="0.3">
      <c r="B38" s="201" t="s">
        <v>410</v>
      </c>
      <c r="C38" s="139" t="s">
        <v>335</v>
      </c>
      <c r="D38" s="79">
        <f t="shared" si="1"/>
        <v>32</v>
      </c>
      <c r="E38" s="223">
        <f>SUMIFS('Calc 1 - Scaling (Ins)'!V$62:V$1062,'Calc 1 - Scaling (Ins)'!$E$62:$E$1062,'Summary 1 - Entity Level'!$C38,'Calc 1 - Scaling (Ins)'!$C$62:$C$1062,"Included")</f>
        <v>0</v>
      </c>
      <c r="F38" s="224">
        <f>SUMIFS('Calc 1 - Scaling (Ins)'!U$62:U$1062,'Calc 1 - Scaling (Ins)'!$E$62:$E$1062,'Summary 1 - Entity Level'!$C38,'Calc 1 - Scaling (Ins)'!$C$62:$C$1062,"Included")</f>
        <v>0</v>
      </c>
      <c r="G38" s="163" t="str">
        <f t="shared" si="2"/>
        <v/>
      </c>
      <c r="H38" s="223">
        <f>SUMIFS('Calc 1 - Scaling (Ins)'!Z$62:Z$1062,'Calc 1 - Scaling (Ins)'!$E$62:$E$1062,'Summary 1 - Entity Level'!$C38,'Calc 1 - Scaling (Ins)'!$C$62:$C$1062,"Included")</f>
        <v>0</v>
      </c>
      <c r="I38" s="224">
        <f>SUMIFS('Calc 1 - Scaling (Ins)'!Y$62:Y$1062,'Calc 1 - Scaling (Ins)'!$E$62:$E$1062,'Summary 1 - Entity Level'!$C38,'Calc 1 - Scaling (Ins)'!$C$62:$C$1062,"Included")</f>
        <v>0</v>
      </c>
      <c r="J38" s="163" t="str">
        <f t="shared" si="3"/>
        <v/>
      </c>
      <c r="K38" s="223">
        <f>SUMIFS('Calc 1 - Scaling (Ins)'!$N$62:$N$1062,'Calc 1 - Scaling (Ins)'!$E$62:$E$1062,$C38,'Calc 1 - Scaling (Ins)'!$C$62:$C$1062,"Included")</f>
        <v>0</v>
      </c>
      <c r="L38" s="223">
        <f>SUMIFS('Calc 1 - Scaling (Ins)'!$M$62:$M$1062,'Calc 1 - Scaling (Ins)'!$E$62:$E$1062,$C38,'Calc 1 - Scaling (Ins)'!$C$62:$C$1062,"Included")</f>
        <v>0</v>
      </c>
      <c r="M38" s="163" t="str">
        <f t="shared" si="4"/>
        <v/>
      </c>
      <c r="N38" s="223">
        <f>SUMIFS('Calc 1 - Scaling (Ins)'!$R$62:$R$1062,'Calc 1 - Scaling (Ins)'!$E$62:$E$1062,$C38,'Calc 1 - Scaling (Ins)'!$C$62:$C$1062,"Included")</f>
        <v>0</v>
      </c>
      <c r="O38" s="223">
        <f>SUMIFS('Calc 1 - Scaling (Ins)'!$Q$62:$Q$1062,'Calc 1 - Scaling (Ins)'!$E$62:$E$1062,$C38,'Calc 1 - Scaling (Ins)'!$C$62:$C$1062,"Included")</f>
        <v>0</v>
      </c>
      <c r="P38" s="163" t="str">
        <f t="shared" si="5"/>
        <v/>
      </c>
      <c r="R38" s="84" t="s">
        <v>20</v>
      </c>
    </row>
    <row r="39" spans="2:18" ht="13.5" customHeight="1" x14ac:dyDescent="0.3">
      <c r="B39" s="201" t="s">
        <v>410</v>
      </c>
      <c r="C39" s="139" t="s">
        <v>336</v>
      </c>
      <c r="D39" s="79">
        <f t="shared" si="1"/>
        <v>33</v>
      </c>
      <c r="E39" s="223">
        <f>SUMIFS('Calc 1 - Scaling (Ins)'!V$62:V$1062,'Calc 1 - Scaling (Ins)'!$E$62:$E$1062,'Summary 1 - Entity Level'!$C39,'Calc 1 - Scaling (Ins)'!$C$62:$C$1062,"Included")</f>
        <v>0</v>
      </c>
      <c r="F39" s="224">
        <f>SUMIFS('Calc 1 - Scaling (Ins)'!U$62:U$1062,'Calc 1 - Scaling (Ins)'!$E$62:$E$1062,'Summary 1 - Entity Level'!$C39,'Calc 1 - Scaling (Ins)'!$C$62:$C$1062,"Included")</f>
        <v>0</v>
      </c>
      <c r="G39" s="163" t="str">
        <f t="shared" si="2"/>
        <v/>
      </c>
      <c r="H39" s="223">
        <f>SUMIFS('Calc 1 - Scaling (Ins)'!Z$62:Z$1062,'Calc 1 - Scaling (Ins)'!$E$62:$E$1062,'Summary 1 - Entity Level'!$C39,'Calc 1 - Scaling (Ins)'!$C$62:$C$1062,"Included")</f>
        <v>0</v>
      </c>
      <c r="I39" s="224">
        <f>SUMIFS('Calc 1 - Scaling (Ins)'!Y$62:Y$1062,'Calc 1 - Scaling (Ins)'!$E$62:$E$1062,'Summary 1 - Entity Level'!$C39,'Calc 1 - Scaling (Ins)'!$C$62:$C$1062,"Included")</f>
        <v>0</v>
      </c>
      <c r="J39" s="163" t="str">
        <f t="shared" si="3"/>
        <v/>
      </c>
      <c r="K39" s="223">
        <f>SUMIFS('Calc 1 - Scaling (Ins)'!$N$62:$N$1062,'Calc 1 - Scaling (Ins)'!$E$62:$E$1062,$C39,'Calc 1 - Scaling (Ins)'!$C$62:$C$1062,"Included")</f>
        <v>0</v>
      </c>
      <c r="L39" s="223">
        <f>SUMIFS('Calc 1 - Scaling (Ins)'!$M$62:$M$1062,'Calc 1 - Scaling (Ins)'!$E$62:$E$1062,$C39,'Calc 1 - Scaling (Ins)'!$C$62:$C$1062,"Included")</f>
        <v>0</v>
      </c>
      <c r="M39" s="163" t="str">
        <f t="shared" si="4"/>
        <v/>
      </c>
      <c r="N39" s="223">
        <f>SUMIFS('Calc 1 - Scaling (Ins)'!$R$62:$R$1062,'Calc 1 - Scaling (Ins)'!$E$62:$E$1062,$C39,'Calc 1 - Scaling (Ins)'!$C$62:$C$1062,"Included")</f>
        <v>0</v>
      </c>
      <c r="O39" s="223">
        <f>SUMIFS('Calc 1 - Scaling (Ins)'!$Q$62:$Q$1062,'Calc 1 - Scaling (Ins)'!$E$62:$E$1062,$C39,'Calc 1 - Scaling (Ins)'!$C$62:$C$1062,"Included")</f>
        <v>0</v>
      </c>
      <c r="P39" s="163" t="str">
        <f t="shared" si="5"/>
        <v/>
      </c>
      <c r="R39" s="84" t="s">
        <v>20</v>
      </c>
    </row>
    <row r="40" spans="2:18" ht="13.5" customHeight="1" x14ac:dyDescent="0.3">
      <c r="B40" s="201" t="s">
        <v>410</v>
      </c>
      <c r="C40" s="139" t="s">
        <v>339</v>
      </c>
      <c r="D40" s="79">
        <f t="shared" si="1"/>
        <v>34</v>
      </c>
      <c r="E40" s="223">
        <f>SUMIFS('Calc 1 - Scaling (Ins)'!V$62:V$1062,'Calc 1 - Scaling (Ins)'!$E$62:$E$1062,'Summary 1 - Entity Level'!$C40,'Calc 1 - Scaling (Ins)'!$C$62:$C$1062,"Included")</f>
        <v>0</v>
      </c>
      <c r="F40" s="224">
        <f>SUMIFS('Calc 1 - Scaling (Ins)'!U$62:U$1062,'Calc 1 - Scaling (Ins)'!$E$62:$E$1062,'Summary 1 - Entity Level'!$C40,'Calc 1 - Scaling (Ins)'!$C$62:$C$1062,"Included")</f>
        <v>0</v>
      </c>
      <c r="G40" s="163" t="str">
        <f t="shared" si="2"/>
        <v/>
      </c>
      <c r="H40" s="223">
        <f>SUMIFS('Calc 1 - Scaling (Ins)'!Z$62:Z$1062,'Calc 1 - Scaling (Ins)'!$E$62:$E$1062,'Summary 1 - Entity Level'!$C40,'Calc 1 - Scaling (Ins)'!$C$62:$C$1062,"Included")</f>
        <v>0</v>
      </c>
      <c r="I40" s="224">
        <f>SUMIFS('Calc 1 - Scaling (Ins)'!Y$62:Y$1062,'Calc 1 - Scaling (Ins)'!$E$62:$E$1062,'Summary 1 - Entity Level'!$C40,'Calc 1 - Scaling (Ins)'!$C$62:$C$1062,"Included")</f>
        <v>0</v>
      </c>
      <c r="J40" s="163" t="str">
        <f t="shared" si="3"/>
        <v/>
      </c>
      <c r="K40" s="223">
        <f>SUMIFS('Calc 1 - Scaling (Ins)'!$N$62:$N$1062,'Calc 1 - Scaling (Ins)'!$E$62:$E$1062,$C40,'Calc 1 - Scaling (Ins)'!$C$62:$C$1062,"Included")</f>
        <v>0</v>
      </c>
      <c r="L40" s="223">
        <f>SUMIFS('Calc 1 - Scaling (Ins)'!$M$62:$M$1062,'Calc 1 - Scaling (Ins)'!$E$62:$E$1062,$C40,'Calc 1 - Scaling (Ins)'!$C$62:$C$1062,"Included")</f>
        <v>0</v>
      </c>
      <c r="M40" s="163" t="str">
        <f t="shared" si="4"/>
        <v/>
      </c>
      <c r="N40" s="223">
        <f>SUMIFS('Calc 1 - Scaling (Ins)'!$R$62:$R$1062,'Calc 1 - Scaling (Ins)'!$E$62:$E$1062,$C40,'Calc 1 - Scaling (Ins)'!$C$62:$C$1062,"Included")</f>
        <v>0</v>
      </c>
      <c r="O40" s="223">
        <f>SUMIFS('Calc 1 - Scaling (Ins)'!$Q$62:$Q$1062,'Calc 1 - Scaling (Ins)'!$E$62:$E$1062,$C40,'Calc 1 - Scaling (Ins)'!$C$62:$C$1062,"Included")</f>
        <v>0</v>
      </c>
      <c r="P40" s="163" t="str">
        <f t="shared" si="5"/>
        <v/>
      </c>
      <c r="R40" s="84" t="s">
        <v>20</v>
      </c>
    </row>
    <row r="41" spans="2:18" ht="13.5" customHeight="1" x14ac:dyDescent="0.3">
      <c r="B41" s="201" t="s">
        <v>410</v>
      </c>
      <c r="C41" s="139" t="s">
        <v>340</v>
      </c>
      <c r="D41" s="79">
        <f t="shared" si="1"/>
        <v>35</v>
      </c>
      <c r="E41" s="223">
        <f>SUMIFS('Calc 1 - Scaling (Ins)'!V$62:V$1062,'Calc 1 - Scaling (Ins)'!$E$62:$E$1062,'Summary 1 - Entity Level'!$C41,'Calc 1 - Scaling (Ins)'!$C$62:$C$1062,"Included")</f>
        <v>0</v>
      </c>
      <c r="F41" s="224">
        <f>SUMIFS('Calc 1 - Scaling (Ins)'!U$62:U$1062,'Calc 1 - Scaling (Ins)'!$E$62:$E$1062,'Summary 1 - Entity Level'!$C41,'Calc 1 - Scaling (Ins)'!$C$62:$C$1062,"Included")</f>
        <v>0</v>
      </c>
      <c r="G41" s="163" t="str">
        <f t="shared" si="2"/>
        <v/>
      </c>
      <c r="H41" s="223">
        <f>SUMIFS('Calc 1 - Scaling (Ins)'!Z$62:Z$1062,'Calc 1 - Scaling (Ins)'!$E$62:$E$1062,'Summary 1 - Entity Level'!$C41,'Calc 1 - Scaling (Ins)'!$C$62:$C$1062,"Included")</f>
        <v>0</v>
      </c>
      <c r="I41" s="224">
        <f>SUMIFS('Calc 1 - Scaling (Ins)'!Y$62:Y$1062,'Calc 1 - Scaling (Ins)'!$E$62:$E$1062,'Summary 1 - Entity Level'!$C41,'Calc 1 - Scaling (Ins)'!$C$62:$C$1062,"Included")</f>
        <v>0</v>
      </c>
      <c r="J41" s="163" t="str">
        <f t="shared" si="3"/>
        <v/>
      </c>
      <c r="K41" s="223">
        <f>SUMIFS('Calc 1 - Scaling (Ins)'!$N$62:$N$1062,'Calc 1 - Scaling (Ins)'!$E$62:$E$1062,$C41,'Calc 1 - Scaling (Ins)'!$C$62:$C$1062,"Included")</f>
        <v>0</v>
      </c>
      <c r="L41" s="223">
        <f>SUMIFS('Calc 1 - Scaling (Ins)'!$M$62:$M$1062,'Calc 1 - Scaling (Ins)'!$E$62:$E$1062,$C41,'Calc 1 - Scaling (Ins)'!$C$62:$C$1062,"Included")</f>
        <v>0</v>
      </c>
      <c r="M41" s="163" t="str">
        <f t="shared" si="4"/>
        <v/>
      </c>
      <c r="N41" s="223">
        <f>SUMIFS('Calc 1 - Scaling (Ins)'!$R$62:$R$1062,'Calc 1 - Scaling (Ins)'!$E$62:$E$1062,$C41,'Calc 1 - Scaling (Ins)'!$C$62:$C$1062,"Included")</f>
        <v>0</v>
      </c>
      <c r="O41" s="223">
        <f>SUMIFS('Calc 1 - Scaling (Ins)'!$Q$62:$Q$1062,'Calc 1 - Scaling (Ins)'!$E$62:$E$1062,$C41,'Calc 1 - Scaling (Ins)'!$C$62:$C$1062,"Included")</f>
        <v>0</v>
      </c>
      <c r="P41" s="163" t="str">
        <f t="shared" si="5"/>
        <v/>
      </c>
      <c r="R41" s="84" t="s">
        <v>20</v>
      </c>
    </row>
    <row r="42" spans="2:18" ht="13.5" customHeight="1" x14ac:dyDescent="0.3">
      <c r="B42" s="201" t="s">
        <v>410</v>
      </c>
      <c r="C42" s="139" t="s">
        <v>341</v>
      </c>
      <c r="D42" s="79">
        <f t="shared" si="1"/>
        <v>36</v>
      </c>
      <c r="E42" s="223">
        <f>SUMIFS('Calc 1 - Scaling (Ins)'!V$62:V$1062,'Calc 1 - Scaling (Ins)'!$E$62:$E$1062,'Summary 1 - Entity Level'!$C42,'Calc 1 - Scaling (Ins)'!$C$62:$C$1062,"Included")</f>
        <v>0</v>
      </c>
      <c r="F42" s="224">
        <f>SUMIFS('Calc 1 - Scaling (Ins)'!U$62:U$1062,'Calc 1 - Scaling (Ins)'!$E$62:$E$1062,'Summary 1 - Entity Level'!$C42,'Calc 1 - Scaling (Ins)'!$C$62:$C$1062,"Included")</f>
        <v>0</v>
      </c>
      <c r="G42" s="163" t="str">
        <f t="shared" si="2"/>
        <v/>
      </c>
      <c r="H42" s="223">
        <f>SUMIFS('Calc 1 - Scaling (Ins)'!Z$62:Z$1062,'Calc 1 - Scaling (Ins)'!$E$62:$E$1062,'Summary 1 - Entity Level'!$C42,'Calc 1 - Scaling (Ins)'!$C$62:$C$1062,"Included")</f>
        <v>0</v>
      </c>
      <c r="I42" s="224">
        <f>SUMIFS('Calc 1 - Scaling (Ins)'!Y$62:Y$1062,'Calc 1 - Scaling (Ins)'!$E$62:$E$1062,'Summary 1 - Entity Level'!$C42,'Calc 1 - Scaling (Ins)'!$C$62:$C$1062,"Included")</f>
        <v>0</v>
      </c>
      <c r="J42" s="163" t="str">
        <f t="shared" si="3"/>
        <v/>
      </c>
      <c r="K42" s="223">
        <f>SUMIFS('Calc 1 - Scaling (Ins)'!$N$62:$N$1062,'Calc 1 - Scaling (Ins)'!$E$62:$E$1062,$C42,'Calc 1 - Scaling (Ins)'!$C$62:$C$1062,"Included")</f>
        <v>0</v>
      </c>
      <c r="L42" s="223">
        <f>SUMIFS('Calc 1 - Scaling (Ins)'!$M$62:$M$1062,'Calc 1 - Scaling (Ins)'!$E$62:$E$1062,$C42,'Calc 1 - Scaling (Ins)'!$C$62:$C$1062,"Included")</f>
        <v>0</v>
      </c>
      <c r="M42" s="163" t="str">
        <f t="shared" si="4"/>
        <v/>
      </c>
      <c r="N42" s="223">
        <f>SUMIFS('Calc 1 - Scaling (Ins)'!$R$62:$R$1062,'Calc 1 - Scaling (Ins)'!$E$62:$E$1062,$C42,'Calc 1 - Scaling (Ins)'!$C$62:$C$1062,"Included")</f>
        <v>0</v>
      </c>
      <c r="O42" s="223">
        <f>SUMIFS('Calc 1 - Scaling (Ins)'!$Q$62:$Q$1062,'Calc 1 - Scaling (Ins)'!$E$62:$E$1062,$C42,'Calc 1 - Scaling (Ins)'!$C$62:$C$1062,"Included")</f>
        <v>0</v>
      </c>
      <c r="P42" s="163" t="str">
        <f t="shared" si="5"/>
        <v/>
      </c>
      <c r="R42" s="84" t="s">
        <v>20</v>
      </c>
    </row>
    <row r="43" spans="2:18" ht="13.5" customHeight="1" x14ac:dyDescent="0.3">
      <c r="B43" s="201" t="s">
        <v>410</v>
      </c>
      <c r="C43" s="139" t="s">
        <v>342</v>
      </c>
      <c r="D43" s="79">
        <f t="shared" si="1"/>
        <v>37</v>
      </c>
      <c r="E43" s="223">
        <f>SUMIFS('Calc 1 - Scaling (Ins)'!V$62:V$1062,'Calc 1 - Scaling (Ins)'!$E$62:$E$1062,'Summary 1 - Entity Level'!$C43,'Calc 1 - Scaling (Ins)'!$C$62:$C$1062,"Included")</f>
        <v>0</v>
      </c>
      <c r="F43" s="224">
        <f>SUMIFS('Calc 1 - Scaling (Ins)'!U$62:U$1062,'Calc 1 - Scaling (Ins)'!$E$62:$E$1062,'Summary 1 - Entity Level'!$C43,'Calc 1 - Scaling (Ins)'!$C$62:$C$1062,"Included")</f>
        <v>0</v>
      </c>
      <c r="G43" s="163" t="str">
        <f t="shared" si="2"/>
        <v/>
      </c>
      <c r="H43" s="223">
        <f>SUMIFS('Calc 1 - Scaling (Ins)'!Z$62:Z$1062,'Calc 1 - Scaling (Ins)'!$E$62:$E$1062,'Summary 1 - Entity Level'!$C43,'Calc 1 - Scaling (Ins)'!$C$62:$C$1062,"Included")</f>
        <v>0</v>
      </c>
      <c r="I43" s="224">
        <f>SUMIFS('Calc 1 - Scaling (Ins)'!Y$62:Y$1062,'Calc 1 - Scaling (Ins)'!$E$62:$E$1062,'Summary 1 - Entity Level'!$C43,'Calc 1 - Scaling (Ins)'!$C$62:$C$1062,"Included")</f>
        <v>0</v>
      </c>
      <c r="J43" s="163" t="str">
        <f t="shared" si="3"/>
        <v/>
      </c>
      <c r="K43" s="223">
        <f>SUMIFS('Calc 1 - Scaling (Ins)'!$N$62:$N$1062,'Calc 1 - Scaling (Ins)'!$E$62:$E$1062,$C43,'Calc 1 - Scaling (Ins)'!$C$62:$C$1062,"Included")</f>
        <v>0</v>
      </c>
      <c r="L43" s="223">
        <f>SUMIFS('Calc 1 - Scaling (Ins)'!$M$62:$M$1062,'Calc 1 - Scaling (Ins)'!$E$62:$E$1062,$C43,'Calc 1 - Scaling (Ins)'!$C$62:$C$1062,"Included")</f>
        <v>0</v>
      </c>
      <c r="M43" s="163" t="str">
        <f t="shared" si="4"/>
        <v/>
      </c>
      <c r="N43" s="223">
        <f>SUMIFS('Calc 1 - Scaling (Ins)'!$R$62:$R$1062,'Calc 1 - Scaling (Ins)'!$E$62:$E$1062,$C43,'Calc 1 - Scaling (Ins)'!$C$62:$C$1062,"Included")</f>
        <v>0</v>
      </c>
      <c r="O43" s="223">
        <f>SUMIFS('Calc 1 - Scaling (Ins)'!$Q$62:$Q$1062,'Calc 1 - Scaling (Ins)'!$E$62:$E$1062,$C43,'Calc 1 - Scaling (Ins)'!$C$62:$C$1062,"Included")</f>
        <v>0</v>
      </c>
      <c r="P43" s="163" t="str">
        <f t="shared" si="5"/>
        <v/>
      </c>
      <c r="R43" s="84" t="s">
        <v>20</v>
      </c>
    </row>
    <row r="44" spans="2:18" ht="13.5" customHeight="1" x14ac:dyDescent="0.3">
      <c r="B44" s="201" t="s">
        <v>410</v>
      </c>
      <c r="C44" s="139" t="s">
        <v>343</v>
      </c>
      <c r="D44" s="79">
        <f t="shared" si="1"/>
        <v>38</v>
      </c>
      <c r="E44" s="223">
        <f>SUMIFS('Calc 1 - Scaling (Ins)'!V$62:V$1062,'Calc 1 - Scaling (Ins)'!$E$62:$E$1062,'Summary 1 - Entity Level'!$C44,'Calc 1 - Scaling (Ins)'!$C$62:$C$1062,"Included")</f>
        <v>0</v>
      </c>
      <c r="F44" s="224">
        <f>SUMIFS('Calc 1 - Scaling (Ins)'!U$62:U$1062,'Calc 1 - Scaling (Ins)'!$E$62:$E$1062,'Summary 1 - Entity Level'!$C44,'Calc 1 - Scaling (Ins)'!$C$62:$C$1062,"Included")</f>
        <v>0</v>
      </c>
      <c r="G44" s="163" t="str">
        <f t="shared" si="2"/>
        <v/>
      </c>
      <c r="H44" s="223">
        <f>SUMIFS('Calc 1 - Scaling (Ins)'!Z$62:Z$1062,'Calc 1 - Scaling (Ins)'!$E$62:$E$1062,'Summary 1 - Entity Level'!$C44,'Calc 1 - Scaling (Ins)'!$C$62:$C$1062,"Included")</f>
        <v>0</v>
      </c>
      <c r="I44" s="224">
        <f>SUMIFS('Calc 1 - Scaling (Ins)'!Y$62:Y$1062,'Calc 1 - Scaling (Ins)'!$E$62:$E$1062,'Summary 1 - Entity Level'!$C44,'Calc 1 - Scaling (Ins)'!$C$62:$C$1062,"Included")</f>
        <v>0</v>
      </c>
      <c r="J44" s="163" t="str">
        <f t="shared" si="3"/>
        <v/>
      </c>
      <c r="K44" s="223">
        <f>SUMIFS('Calc 1 - Scaling (Ins)'!$N$62:$N$1062,'Calc 1 - Scaling (Ins)'!$E$62:$E$1062,$C44,'Calc 1 - Scaling (Ins)'!$C$62:$C$1062,"Included")</f>
        <v>0</v>
      </c>
      <c r="L44" s="223">
        <f>SUMIFS('Calc 1 - Scaling (Ins)'!$M$62:$M$1062,'Calc 1 - Scaling (Ins)'!$E$62:$E$1062,$C44,'Calc 1 - Scaling (Ins)'!$C$62:$C$1062,"Included")</f>
        <v>0</v>
      </c>
      <c r="M44" s="163" t="str">
        <f t="shared" si="4"/>
        <v/>
      </c>
      <c r="N44" s="223">
        <f>SUMIFS('Calc 1 - Scaling (Ins)'!$R$62:$R$1062,'Calc 1 - Scaling (Ins)'!$E$62:$E$1062,$C44,'Calc 1 - Scaling (Ins)'!$C$62:$C$1062,"Included")</f>
        <v>0</v>
      </c>
      <c r="O44" s="223">
        <f>SUMIFS('Calc 1 - Scaling (Ins)'!$Q$62:$Q$1062,'Calc 1 - Scaling (Ins)'!$E$62:$E$1062,$C44,'Calc 1 - Scaling (Ins)'!$C$62:$C$1062,"Included")</f>
        <v>0</v>
      </c>
      <c r="P44" s="163" t="str">
        <f t="shared" si="5"/>
        <v/>
      </c>
      <c r="R44" s="84" t="s">
        <v>20</v>
      </c>
    </row>
    <row r="45" spans="2:18" ht="13.5" customHeight="1" x14ac:dyDescent="0.3">
      <c r="B45" s="201" t="s">
        <v>410</v>
      </c>
      <c r="C45" s="139" t="s">
        <v>344</v>
      </c>
      <c r="D45" s="79">
        <f t="shared" si="1"/>
        <v>39</v>
      </c>
      <c r="E45" s="223">
        <f>SUMIFS('Calc 1 - Scaling (Ins)'!V$62:V$1062,'Calc 1 - Scaling (Ins)'!$E$62:$E$1062,'Summary 1 - Entity Level'!$C45,'Calc 1 - Scaling (Ins)'!$C$62:$C$1062,"Included")</f>
        <v>0</v>
      </c>
      <c r="F45" s="224">
        <f>SUMIFS('Calc 1 - Scaling (Ins)'!U$62:U$1062,'Calc 1 - Scaling (Ins)'!$E$62:$E$1062,'Summary 1 - Entity Level'!$C45,'Calc 1 - Scaling (Ins)'!$C$62:$C$1062,"Included")</f>
        <v>0</v>
      </c>
      <c r="G45" s="163" t="str">
        <f t="shared" si="2"/>
        <v/>
      </c>
      <c r="H45" s="223">
        <f>SUMIFS('Calc 1 - Scaling (Ins)'!Z$62:Z$1062,'Calc 1 - Scaling (Ins)'!$E$62:$E$1062,'Summary 1 - Entity Level'!$C45,'Calc 1 - Scaling (Ins)'!$C$62:$C$1062,"Included")</f>
        <v>0</v>
      </c>
      <c r="I45" s="224">
        <f>SUMIFS('Calc 1 - Scaling (Ins)'!Y$62:Y$1062,'Calc 1 - Scaling (Ins)'!$E$62:$E$1062,'Summary 1 - Entity Level'!$C45,'Calc 1 - Scaling (Ins)'!$C$62:$C$1062,"Included")</f>
        <v>0</v>
      </c>
      <c r="J45" s="163" t="str">
        <f t="shared" si="3"/>
        <v/>
      </c>
      <c r="K45" s="223">
        <f>SUMIFS('Calc 1 - Scaling (Ins)'!$N$62:$N$1062,'Calc 1 - Scaling (Ins)'!$E$62:$E$1062,$C45,'Calc 1 - Scaling (Ins)'!$C$62:$C$1062,"Included")</f>
        <v>0</v>
      </c>
      <c r="L45" s="223">
        <f>SUMIFS('Calc 1 - Scaling (Ins)'!$M$62:$M$1062,'Calc 1 - Scaling (Ins)'!$E$62:$E$1062,$C45,'Calc 1 - Scaling (Ins)'!$C$62:$C$1062,"Included")</f>
        <v>0</v>
      </c>
      <c r="M45" s="163" t="str">
        <f t="shared" si="4"/>
        <v/>
      </c>
      <c r="N45" s="223">
        <f>SUMIFS('Calc 1 - Scaling (Ins)'!$R$62:$R$1062,'Calc 1 - Scaling (Ins)'!$E$62:$E$1062,$C45,'Calc 1 - Scaling (Ins)'!$C$62:$C$1062,"Included")</f>
        <v>0</v>
      </c>
      <c r="O45" s="223">
        <f>SUMIFS('Calc 1 - Scaling (Ins)'!$Q$62:$Q$1062,'Calc 1 - Scaling (Ins)'!$E$62:$E$1062,$C45,'Calc 1 - Scaling (Ins)'!$C$62:$C$1062,"Included")</f>
        <v>0</v>
      </c>
      <c r="P45" s="163" t="str">
        <f t="shared" si="5"/>
        <v/>
      </c>
      <c r="R45" s="84" t="s">
        <v>20</v>
      </c>
    </row>
    <row r="46" spans="2:18" ht="13.5" customHeight="1" x14ac:dyDescent="0.3">
      <c r="B46" s="201" t="s">
        <v>410</v>
      </c>
      <c r="C46" s="139" t="s">
        <v>345</v>
      </c>
      <c r="D46" s="79">
        <f t="shared" si="1"/>
        <v>40</v>
      </c>
      <c r="E46" s="223">
        <f>SUMIFS('Calc 1 - Scaling (Ins)'!V$62:V$1062,'Calc 1 - Scaling (Ins)'!$E$62:$E$1062,'Summary 1 - Entity Level'!$C46,'Calc 1 - Scaling (Ins)'!$C$62:$C$1062,"Included")</f>
        <v>0</v>
      </c>
      <c r="F46" s="224">
        <f>SUMIFS('Calc 1 - Scaling (Ins)'!U$62:U$1062,'Calc 1 - Scaling (Ins)'!$E$62:$E$1062,'Summary 1 - Entity Level'!$C46,'Calc 1 - Scaling (Ins)'!$C$62:$C$1062,"Included")</f>
        <v>0</v>
      </c>
      <c r="G46" s="163" t="str">
        <f t="shared" si="2"/>
        <v/>
      </c>
      <c r="H46" s="223">
        <f>SUMIFS('Calc 1 - Scaling (Ins)'!Z$62:Z$1062,'Calc 1 - Scaling (Ins)'!$E$62:$E$1062,'Summary 1 - Entity Level'!$C46,'Calc 1 - Scaling (Ins)'!$C$62:$C$1062,"Included")</f>
        <v>0</v>
      </c>
      <c r="I46" s="224">
        <f>SUMIFS('Calc 1 - Scaling (Ins)'!Y$62:Y$1062,'Calc 1 - Scaling (Ins)'!$E$62:$E$1062,'Summary 1 - Entity Level'!$C46,'Calc 1 - Scaling (Ins)'!$C$62:$C$1062,"Included")</f>
        <v>0</v>
      </c>
      <c r="J46" s="163" t="str">
        <f t="shared" si="3"/>
        <v/>
      </c>
      <c r="K46" s="223">
        <f>SUMIFS('Calc 1 - Scaling (Ins)'!$N$62:$N$1062,'Calc 1 - Scaling (Ins)'!$E$62:$E$1062,$C46,'Calc 1 - Scaling (Ins)'!$C$62:$C$1062,"Included")</f>
        <v>0</v>
      </c>
      <c r="L46" s="223">
        <f>SUMIFS('Calc 1 - Scaling (Ins)'!$M$62:$M$1062,'Calc 1 - Scaling (Ins)'!$E$62:$E$1062,$C46,'Calc 1 - Scaling (Ins)'!$C$62:$C$1062,"Included")</f>
        <v>0</v>
      </c>
      <c r="M46" s="163" t="str">
        <f t="shared" si="4"/>
        <v/>
      </c>
      <c r="N46" s="223">
        <f>SUMIFS('Calc 1 - Scaling (Ins)'!$R$62:$R$1062,'Calc 1 - Scaling (Ins)'!$E$62:$E$1062,$C46,'Calc 1 - Scaling (Ins)'!$C$62:$C$1062,"Included")</f>
        <v>0</v>
      </c>
      <c r="O46" s="223">
        <f>SUMIFS('Calc 1 - Scaling (Ins)'!$Q$62:$Q$1062,'Calc 1 - Scaling (Ins)'!$E$62:$E$1062,$C46,'Calc 1 - Scaling (Ins)'!$C$62:$C$1062,"Included")</f>
        <v>0</v>
      </c>
      <c r="P46" s="163" t="str">
        <f t="shared" si="5"/>
        <v/>
      </c>
      <c r="R46" s="84" t="s">
        <v>20</v>
      </c>
    </row>
    <row r="47" spans="2:18" ht="13.5" customHeight="1" x14ac:dyDescent="0.3">
      <c r="B47" s="201" t="s">
        <v>410</v>
      </c>
      <c r="C47" s="139" t="s">
        <v>346</v>
      </c>
      <c r="D47" s="79">
        <f t="shared" si="1"/>
        <v>41</v>
      </c>
      <c r="E47" s="223">
        <f>SUMIFS('Calc 1 - Scaling (Ins)'!V$62:V$1062,'Calc 1 - Scaling (Ins)'!$E$62:$E$1062,'Summary 1 - Entity Level'!$C47,'Calc 1 - Scaling (Ins)'!$C$62:$C$1062,"Included")</f>
        <v>0</v>
      </c>
      <c r="F47" s="224">
        <f>SUMIFS('Calc 1 - Scaling (Ins)'!U$62:U$1062,'Calc 1 - Scaling (Ins)'!$E$62:$E$1062,'Summary 1 - Entity Level'!$C47,'Calc 1 - Scaling (Ins)'!$C$62:$C$1062,"Included")</f>
        <v>0</v>
      </c>
      <c r="G47" s="163" t="str">
        <f t="shared" si="2"/>
        <v/>
      </c>
      <c r="H47" s="223">
        <f>SUMIFS('Calc 1 - Scaling (Ins)'!Z$62:Z$1062,'Calc 1 - Scaling (Ins)'!$E$62:$E$1062,'Summary 1 - Entity Level'!$C47,'Calc 1 - Scaling (Ins)'!$C$62:$C$1062,"Included")</f>
        <v>0</v>
      </c>
      <c r="I47" s="224">
        <f>SUMIFS('Calc 1 - Scaling (Ins)'!Y$62:Y$1062,'Calc 1 - Scaling (Ins)'!$E$62:$E$1062,'Summary 1 - Entity Level'!$C47,'Calc 1 - Scaling (Ins)'!$C$62:$C$1062,"Included")</f>
        <v>0</v>
      </c>
      <c r="J47" s="163" t="str">
        <f t="shared" si="3"/>
        <v/>
      </c>
      <c r="K47" s="223">
        <f>SUMIFS('Calc 1 - Scaling (Ins)'!$N$62:$N$1062,'Calc 1 - Scaling (Ins)'!$E$62:$E$1062,$C47,'Calc 1 - Scaling (Ins)'!$C$62:$C$1062,"Included")</f>
        <v>0</v>
      </c>
      <c r="L47" s="223">
        <f>SUMIFS('Calc 1 - Scaling (Ins)'!$M$62:$M$1062,'Calc 1 - Scaling (Ins)'!$E$62:$E$1062,$C47,'Calc 1 - Scaling (Ins)'!$C$62:$C$1062,"Included")</f>
        <v>0</v>
      </c>
      <c r="M47" s="163" t="str">
        <f t="shared" si="4"/>
        <v/>
      </c>
      <c r="N47" s="223">
        <f>SUMIFS('Calc 1 - Scaling (Ins)'!$R$62:$R$1062,'Calc 1 - Scaling (Ins)'!$E$62:$E$1062,$C47,'Calc 1 - Scaling (Ins)'!$C$62:$C$1062,"Included")</f>
        <v>0</v>
      </c>
      <c r="O47" s="223">
        <f>SUMIFS('Calc 1 - Scaling (Ins)'!$Q$62:$Q$1062,'Calc 1 - Scaling (Ins)'!$E$62:$E$1062,$C47,'Calc 1 - Scaling (Ins)'!$C$62:$C$1062,"Included")</f>
        <v>0</v>
      </c>
      <c r="P47" s="163" t="str">
        <f t="shared" si="5"/>
        <v/>
      </c>
      <c r="R47" s="84" t="s">
        <v>20</v>
      </c>
    </row>
    <row r="48" spans="2:18" ht="13.5" customHeight="1" x14ac:dyDescent="0.3">
      <c r="B48" s="201" t="s">
        <v>410</v>
      </c>
      <c r="C48" s="139" t="s">
        <v>347</v>
      </c>
      <c r="D48" s="79">
        <f t="shared" si="1"/>
        <v>42</v>
      </c>
      <c r="E48" s="223">
        <f>SUMIFS('Calc 1 - Scaling (Ins)'!V$62:V$1062,'Calc 1 - Scaling (Ins)'!$E$62:$E$1062,'Summary 1 - Entity Level'!$C48,'Calc 1 - Scaling (Ins)'!$C$62:$C$1062,"Included")</f>
        <v>0</v>
      </c>
      <c r="F48" s="224">
        <f>SUMIFS('Calc 1 - Scaling (Ins)'!U$62:U$1062,'Calc 1 - Scaling (Ins)'!$E$62:$E$1062,'Summary 1 - Entity Level'!$C48,'Calc 1 - Scaling (Ins)'!$C$62:$C$1062,"Included")</f>
        <v>0</v>
      </c>
      <c r="G48" s="163" t="str">
        <f t="shared" si="2"/>
        <v/>
      </c>
      <c r="H48" s="223">
        <f>SUMIFS('Calc 1 - Scaling (Ins)'!Z$62:Z$1062,'Calc 1 - Scaling (Ins)'!$E$62:$E$1062,'Summary 1 - Entity Level'!$C48,'Calc 1 - Scaling (Ins)'!$C$62:$C$1062,"Included")</f>
        <v>0</v>
      </c>
      <c r="I48" s="224">
        <f>SUMIFS('Calc 1 - Scaling (Ins)'!Y$62:Y$1062,'Calc 1 - Scaling (Ins)'!$E$62:$E$1062,'Summary 1 - Entity Level'!$C48,'Calc 1 - Scaling (Ins)'!$C$62:$C$1062,"Included")</f>
        <v>0</v>
      </c>
      <c r="J48" s="163" t="str">
        <f t="shared" si="3"/>
        <v/>
      </c>
      <c r="K48" s="223">
        <f>SUMIFS('Calc 1 - Scaling (Ins)'!$N$62:$N$1062,'Calc 1 - Scaling (Ins)'!$E$62:$E$1062,$C48,'Calc 1 - Scaling (Ins)'!$C$62:$C$1062,"Included")</f>
        <v>0</v>
      </c>
      <c r="L48" s="223">
        <f>SUMIFS('Calc 1 - Scaling (Ins)'!$M$62:$M$1062,'Calc 1 - Scaling (Ins)'!$E$62:$E$1062,$C48,'Calc 1 - Scaling (Ins)'!$C$62:$C$1062,"Included")</f>
        <v>0</v>
      </c>
      <c r="M48" s="163" t="str">
        <f t="shared" si="4"/>
        <v/>
      </c>
      <c r="N48" s="223">
        <f>SUMIFS('Calc 1 - Scaling (Ins)'!$R$62:$R$1062,'Calc 1 - Scaling (Ins)'!$E$62:$E$1062,$C48,'Calc 1 - Scaling (Ins)'!$C$62:$C$1062,"Included")</f>
        <v>0</v>
      </c>
      <c r="O48" s="223">
        <f>SUMIFS('Calc 1 - Scaling (Ins)'!$Q$62:$Q$1062,'Calc 1 - Scaling (Ins)'!$E$62:$E$1062,$C48,'Calc 1 - Scaling (Ins)'!$C$62:$C$1062,"Included")</f>
        <v>0</v>
      </c>
      <c r="P48" s="163" t="str">
        <f t="shared" si="5"/>
        <v/>
      </c>
      <c r="R48" s="84" t="s">
        <v>20</v>
      </c>
    </row>
    <row r="49" spans="2:18" ht="13.5" customHeight="1" x14ac:dyDescent="0.3">
      <c r="B49" s="201" t="s">
        <v>410</v>
      </c>
      <c r="C49" s="139" t="s">
        <v>348</v>
      </c>
      <c r="D49" s="79">
        <f t="shared" si="1"/>
        <v>43</v>
      </c>
      <c r="E49" s="223">
        <f>SUMIFS('Calc 1 - Scaling (Ins)'!V$62:V$1062,'Calc 1 - Scaling (Ins)'!$E$62:$E$1062,'Summary 1 - Entity Level'!$C49,'Calc 1 - Scaling (Ins)'!$C$62:$C$1062,"Included")</f>
        <v>0</v>
      </c>
      <c r="F49" s="224">
        <f>SUMIFS('Calc 1 - Scaling (Ins)'!U$62:U$1062,'Calc 1 - Scaling (Ins)'!$E$62:$E$1062,'Summary 1 - Entity Level'!$C49,'Calc 1 - Scaling (Ins)'!$C$62:$C$1062,"Included")</f>
        <v>0</v>
      </c>
      <c r="G49" s="163" t="str">
        <f t="shared" si="2"/>
        <v/>
      </c>
      <c r="H49" s="223">
        <f>SUMIFS('Calc 1 - Scaling (Ins)'!Z$62:Z$1062,'Calc 1 - Scaling (Ins)'!$E$62:$E$1062,'Summary 1 - Entity Level'!$C49,'Calc 1 - Scaling (Ins)'!$C$62:$C$1062,"Included")</f>
        <v>0</v>
      </c>
      <c r="I49" s="224">
        <f>SUMIFS('Calc 1 - Scaling (Ins)'!Y$62:Y$1062,'Calc 1 - Scaling (Ins)'!$E$62:$E$1062,'Summary 1 - Entity Level'!$C49,'Calc 1 - Scaling (Ins)'!$C$62:$C$1062,"Included")</f>
        <v>0</v>
      </c>
      <c r="J49" s="163" t="str">
        <f t="shared" si="3"/>
        <v/>
      </c>
      <c r="K49" s="223">
        <f>SUMIFS('Calc 1 - Scaling (Ins)'!$N$62:$N$1062,'Calc 1 - Scaling (Ins)'!$E$62:$E$1062,$C49,'Calc 1 - Scaling (Ins)'!$C$62:$C$1062,"Included")</f>
        <v>0</v>
      </c>
      <c r="L49" s="223">
        <f>SUMIFS('Calc 1 - Scaling (Ins)'!$M$62:$M$1062,'Calc 1 - Scaling (Ins)'!$E$62:$E$1062,$C49,'Calc 1 - Scaling (Ins)'!$C$62:$C$1062,"Included")</f>
        <v>0</v>
      </c>
      <c r="M49" s="163" t="str">
        <f t="shared" si="4"/>
        <v/>
      </c>
      <c r="N49" s="223">
        <f>SUMIFS('Calc 1 - Scaling (Ins)'!$R$62:$R$1062,'Calc 1 - Scaling (Ins)'!$E$62:$E$1062,$C49,'Calc 1 - Scaling (Ins)'!$C$62:$C$1062,"Included")</f>
        <v>0</v>
      </c>
      <c r="O49" s="223">
        <f>SUMIFS('Calc 1 - Scaling (Ins)'!$Q$62:$Q$1062,'Calc 1 - Scaling (Ins)'!$E$62:$E$1062,$C49,'Calc 1 - Scaling (Ins)'!$C$62:$C$1062,"Included")</f>
        <v>0</v>
      </c>
      <c r="P49" s="163" t="str">
        <f t="shared" si="5"/>
        <v/>
      </c>
      <c r="R49" s="84" t="s">
        <v>20</v>
      </c>
    </row>
    <row r="50" spans="2:18" ht="13.5" customHeight="1" x14ac:dyDescent="0.3">
      <c r="B50" s="201" t="s">
        <v>410</v>
      </c>
      <c r="C50" s="139" t="s">
        <v>349</v>
      </c>
      <c r="D50" s="79">
        <f t="shared" si="1"/>
        <v>44</v>
      </c>
      <c r="E50" s="223">
        <f>SUMIFS('Calc 1 - Scaling (Ins)'!V$62:V$1062,'Calc 1 - Scaling (Ins)'!$E$62:$E$1062,'Summary 1 - Entity Level'!$C50,'Calc 1 - Scaling (Ins)'!$C$62:$C$1062,"Included")</f>
        <v>0</v>
      </c>
      <c r="F50" s="224">
        <f>SUMIFS('Calc 1 - Scaling (Ins)'!U$62:U$1062,'Calc 1 - Scaling (Ins)'!$E$62:$E$1062,'Summary 1 - Entity Level'!$C50,'Calc 1 - Scaling (Ins)'!$C$62:$C$1062,"Included")</f>
        <v>0</v>
      </c>
      <c r="G50" s="163" t="str">
        <f t="shared" si="2"/>
        <v/>
      </c>
      <c r="H50" s="223">
        <f>SUMIFS('Calc 1 - Scaling (Ins)'!Z$62:Z$1062,'Calc 1 - Scaling (Ins)'!$E$62:$E$1062,'Summary 1 - Entity Level'!$C50,'Calc 1 - Scaling (Ins)'!$C$62:$C$1062,"Included")</f>
        <v>0</v>
      </c>
      <c r="I50" s="224">
        <f>SUMIFS('Calc 1 - Scaling (Ins)'!Y$62:Y$1062,'Calc 1 - Scaling (Ins)'!$E$62:$E$1062,'Summary 1 - Entity Level'!$C50,'Calc 1 - Scaling (Ins)'!$C$62:$C$1062,"Included")</f>
        <v>0</v>
      </c>
      <c r="J50" s="163" t="str">
        <f t="shared" si="3"/>
        <v/>
      </c>
      <c r="K50" s="223">
        <f>SUMIFS('Calc 1 - Scaling (Ins)'!$N$62:$N$1062,'Calc 1 - Scaling (Ins)'!$E$62:$E$1062,$C50,'Calc 1 - Scaling (Ins)'!$C$62:$C$1062,"Included")</f>
        <v>0</v>
      </c>
      <c r="L50" s="223">
        <f>SUMIFS('Calc 1 - Scaling (Ins)'!$M$62:$M$1062,'Calc 1 - Scaling (Ins)'!$E$62:$E$1062,$C50,'Calc 1 - Scaling (Ins)'!$C$62:$C$1062,"Included")</f>
        <v>0</v>
      </c>
      <c r="M50" s="163" t="str">
        <f t="shared" si="4"/>
        <v/>
      </c>
      <c r="N50" s="223">
        <f>SUMIFS('Calc 1 - Scaling (Ins)'!$R$62:$R$1062,'Calc 1 - Scaling (Ins)'!$E$62:$E$1062,$C50,'Calc 1 - Scaling (Ins)'!$C$62:$C$1062,"Included")</f>
        <v>0</v>
      </c>
      <c r="O50" s="223">
        <f>SUMIFS('Calc 1 - Scaling (Ins)'!$Q$62:$Q$1062,'Calc 1 - Scaling (Ins)'!$E$62:$E$1062,$C50,'Calc 1 - Scaling (Ins)'!$C$62:$C$1062,"Included")</f>
        <v>0</v>
      </c>
      <c r="P50" s="163" t="str">
        <f t="shared" si="5"/>
        <v/>
      </c>
      <c r="R50" s="84" t="s">
        <v>20</v>
      </c>
    </row>
    <row r="51" spans="2:18" ht="13.5" customHeight="1" x14ac:dyDescent="0.3">
      <c r="B51" s="201" t="s">
        <v>410</v>
      </c>
      <c r="C51" s="139" t="s">
        <v>350</v>
      </c>
      <c r="D51" s="79">
        <f t="shared" si="1"/>
        <v>45</v>
      </c>
      <c r="E51" s="223">
        <f>SUMIFS('Calc 1 - Scaling (Ins)'!V$62:V$1062,'Calc 1 - Scaling (Ins)'!$E$62:$E$1062,'Summary 1 - Entity Level'!$C51,'Calc 1 - Scaling (Ins)'!$C$62:$C$1062,"Included")</f>
        <v>0</v>
      </c>
      <c r="F51" s="224">
        <f>SUMIFS('Calc 1 - Scaling (Ins)'!U$62:U$1062,'Calc 1 - Scaling (Ins)'!$E$62:$E$1062,'Summary 1 - Entity Level'!$C51,'Calc 1 - Scaling (Ins)'!$C$62:$C$1062,"Included")</f>
        <v>0</v>
      </c>
      <c r="G51" s="163" t="str">
        <f t="shared" si="2"/>
        <v/>
      </c>
      <c r="H51" s="223">
        <f>SUMIFS('Calc 1 - Scaling (Ins)'!Z$62:Z$1062,'Calc 1 - Scaling (Ins)'!$E$62:$E$1062,'Summary 1 - Entity Level'!$C51,'Calc 1 - Scaling (Ins)'!$C$62:$C$1062,"Included")</f>
        <v>0</v>
      </c>
      <c r="I51" s="224">
        <f>SUMIFS('Calc 1 - Scaling (Ins)'!Y$62:Y$1062,'Calc 1 - Scaling (Ins)'!$E$62:$E$1062,'Summary 1 - Entity Level'!$C51,'Calc 1 - Scaling (Ins)'!$C$62:$C$1062,"Included")</f>
        <v>0</v>
      </c>
      <c r="J51" s="163" t="str">
        <f t="shared" si="3"/>
        <v/>
      </c>
      <c r="K51" s="223">
        <f>SUMIFS('Calc 1 - Scaling (Ins)'!$N$62:$N$1062,'Calc 1 - Scaling (Ins)'!$E$62:$E$1062,$C51,'Calc 1 - Scaling (Ins)'!$C$62:$C$1062,"Included")</f>
        <v>0</v>
      </c>
      <c r="L51" s="223">
        <f>SUMIFS('Calc 1 - Scaling (Ins)'!$M$62:$M$1062,'Calc 1 - Scaling (Ins)'!$E$62:$E$1062,$C51,'Calc 1 - Scaling (Ins)'!$C$62:$C$1062,"Included")</f>
        <v>0</v>
      </c>
      <c r="M51" s="163" t="str">
        <f t="shared" si="4"/>
        <v/>
      </c>
      <c r="N51" s="223">
        <f>SUMIFS('Calc 1 - Scaling (Ins)'!$R$62:$R$1062,'Calc 1 - Scaling (Ins)'!$E$62:$E$1062,$C51,'Calc 1 - Scaling (Ins)'!$C$62:$C$1062,"Included")</f>
        <v>0</v>
      </c>
      <c r="O51" s="223">
        <f>SUMIFS('Calc 1 - Scaling (Ins)'!$Q$62:$Q$1062,'Calc 1 - Scaling (Ins)'!$E$62:$E$1062,$C51,'Calc 1 - Scaling (Ins)'!$C$62:$C$1062,"Included")</f>
        <v>0</v>
      </c>
      <c r="P51" s="163" t="str">
        <f t="shared" si="5"/>
        <v/>
      </c>
      <c r="R51" s="84" t="s">
        <v>20</v>
      </c>
    </row>
    <row r="52" spans="2:18" ht="13.5" customHeight="1" x14ac:dyDescent="0.3">
      <c r="B52" s="201" t="s">
        <v>410</v>
      </c>
      <c r="C52" s="139" t="s">
        <v>351</v>
      </c>
      <c r="D52" s="79">
        <f t="shared" si="1"/>
        <v>46</v>
      </c>
      <c r="E52" s="223">
        <f>SUMIFS('Calc 1 - Scaling (Ins)'!V$62:V$1062,'Calc 1 - Scaling (Ins)'!$E$62:$E$1062,'Summary 1 - Entity Level'!$C52,'Calc 1 - Scaling (Ins)'!$C$62:$C$1062,"Included")</f>
        <v>0</v>
      </c>
      <c r="F52" s="224">
        <f>SUMIFS('Calc 1 - Scaling (Ins)'!U$62:U$1062,'Calc 1 - Scaling (Ins)'!$E$62:$E$1062,'Summary 1 - Entity Level'!$C52,'Calc 1 - Scaling (Ins)'!$C$62:$C$1062,"Included")</f>
        <v>0</v>
      </c>
      <c r="G52" s="163" t="str">
        <f t="shared" si="2"/>
        <v/>
      </c>
      <c r="H52" s="223">
        <f>SUMIFS('Calc 1 - Scaling (Ins)'!Z$62:Z$1062,'Calc 1 - Scaling (Ins)'!$E$62:$E$1062,'Summary 1 - Entity Level'!$C52,'Calc 1 - Scaling (Ins)'!$C$62:$C$1062,"Included")</f>
        <v>0</v>
      </c>
      <c r="I52" s="224">
        <f>SUMIFS('Calc 1 - Scaling (Ins)'!Y$62:Y$1062,'Calc 1 - Scaling (Ins)'!$E$62:$E$1062,'Summary 1 - Entity Level'!$C52,'Calc 1 - Scaling (Ins)'!$C$62:$C$1062,"Included")</f>
        <v>0</v>
      </c>
      <c r="J52" s="163" t="str">
        <f t="shared" si="3"/>
        <v/>
      </c>
      <c r="K52" s="223">
        <f>SUMIFS('Calc 1 - Scaling (Ins)'!$N$62:$N$1062,'Calc 1 - Scaling (Ins)'!$E$62:$E$1062,$C52,'Calc 1 - Scaling (Ins)'!$C$62:$C$1062,"Included")</f>
        <v>0</v>
      </c>
      <c r="L52" s="223">
        <f>SUMIFS('Calc 1 - Scaling (Ins)'!$M$62:$M$1062,'Calc 1 - Scaling (Ins)'!$E$62:$E$1062,$C52,'Calc 1 - Scaling (Ins)'!$C$62:$C$1062,"Included")</f>
        <v>0</v>
      </c>
      <c r="M52" s="163" t="str">
        <f t="shared" si="4"/>
        <v/>
      </c>
      <c r="N52" s="223">
        <f>SUMIFS('Calc 1 - Scaling (Ins)'!$R$62:$R$1062,'Calc 1 - Scaling (Ins)'!$E$62:$E$1062,$C52,'Calc 1 - Scaling (Ins)'!$C$62:$C$1062,"Included")</f>
        <v>0</v>
      </c>
      <c r="O52" s="223">
        <f>SUMIFS('Calc 1 - Scaling (Ins)'!$Q$62:$Q$1062,'Calc 1 - Scaling (Ins)'!$E$62:$E$1062,$C52,'Calc 1 - Scaling (Ins)'!$C$62:$C$1062,"Included")</f>
        <v>0</v>
      </c>
      <c r="P52" s="163" t="str">
        <f t="shared" si="5"/>
        <v/>
      </c>
      <c r="R52" s="84" t="s">
        <v>20</v>
      </c>
    </row>
    <row r="53" spans="2:18" ht="13.5" customHeight="1" x14ac:dyDescent="0.3">
      <c r="B53" s="201"/>
      <c r="C53" s="139"/>
      <c r="D53" s="79">
        <f t="shared" si="1"/>
        <v>47</v>
      </c>
      <c r="E53" s="223"/>
      <c r="F53" s="224"/>
      <c r="G53" s="163"/>
      <c r="H53" s="223"/>
      <c r="I53" s="224"/>
      <c r="J53" s="163"/>
      <c r="K53" s="223"/>
      <c r="L53" s="224"/>
      <c r="M53" s="163"/>
      <c r="N53" s="223"/>
      <c r="O53" s="224"/>
      <c r="P53" s="163"/>
      <c r="R53" s="84" t="s">
        <v>20</v>
      </c>
    </row>
    <row r="54" spans="2:18" ht="13.5" customHeight="1" x14ac:dyDescent="0.3">
      <c r="B54" s="201" t="s">
        <v>380</v>
      </c>
      <c r="C54" s="262" t="s">
        <v>381</v>
      </c>
      <c r="D54" s="79">
        <f t="shared" si="1"/>
        <v>48</v>
      </c>
      <c r="E54" s="223">
        <f>'Calc 2 -- Scaling (Non-Ins)'!G7</f>
        <v>0</v>
      </c>
      <c r="F54" s="223">
        <f>L54</f>
        <v>0</v>
      </c>
      <c r="G54" s="163" t="str">
        <f t="shared" ref="G54:G61" si="6">IF(F54=0,"",E54/F54)</f>
        <v/>
      </c>
      <c r="H54" s="223">
        <f>N54</f>
        <v>0</v>
      </c>
      <c r="I54" s="223">
        <f>O54</f>
        <v>0</v>
      </c>
      <c r="J54" s="163" t="str">
        <f t="shared" ref="J54" si="7">IF(I54=0,"",H54/I54)</f>
        <v/>
      </c>
      <c r="K54" s="223">
        <f>E54</f>
        <v>0</v>
      </c>
      <c r="L54" s="223">
        <f>'Calc 2 -- Scaling (Non-Ins)'!K7</f>
        <v>0</v>
      </c>
      <c r="M54" s="163" t="str">
        <f t="shared" ref="M54:M61" si="8">IF(OR(L54=0,L54=""),"",K54/L54)</f>
        <v/>
      </c>
      <c r="N54" s="223">
        <f>K54</f>
        <v>0</v>
      </c>
      <c r="O54" s="223">
        <f>'Calc 2 -- Scaling (Non-Ins)'!L7</f>
        <v>0</v>
      </c>
      <c r="P54" s="163" t="str">
        <f t="shared" ref="P54" si="9">IF(OR(O54=0,O54=""),"",N54/O54)</f>
        <v/>
      </c>
      <c r="R54" s="84" t="s">
        <v>20</v>
      </c>
    </row>
    <row r="55" spans="2:18" ht="13.5" customHeight="1" x14ac:dyDescent="0.3">
      <c r="B55" s="201"/>
      <c r="D55" s="79">
        <f t="shared" si="1"/>
        <v>49</v>
      </c>
      <c r="E55" s="47"/>
      <c r="F55" s="47"/>
      <c r="G55" s="47"/>
      <c r="R55" s="84" t="s">
        <v>20</v>
      </c>
    </row>
    <row r="56" spans="2:18" ht="13.5" customHeight="1" x14ac:dyDescent="0.3">
      <c r="B56" s="201" t="s">
        <v>383</v>
      </c>
      <c r="C56" s="139" t="s">
        <v>384</v>
      </c>
      <c r="D56" s="79">
        <f t="shared" si="1"/>
        <v>50</v>
      </c>
      <c r="E56" s="223">
        <f>'Calc 2 -- Scaling (Non-Ins)'!G9</f>
        <v>0</v>
      </c>
      <c r="F56" s="223">
        <f>L56</f>
        <v>0</v>
      </c>
      <c r="G56" s="163" t="str">
        <f t="shared" si="6"/>
        <v/>
      </c>
      <c r="H56" s="223">
        <f>N56</f>
        <v>0</v>
      </c>
      <c r="I56" s="223">
        <f>O56</f>
        <v>0</v>
      </c>
      <c r="J56" s="163" t="str">
        <f t="shared" ref="J56:J57" si="10">IF(I56=0,"",H56/I56)</f>
        <v/>
      </c>
      <c r="K56" s="223">
        <f>E56</f>
        <v>0</v>
      </c>
      <c r="L56" s="223">
        <f>'Calc 2 -- Scaling (Non-Ins)'!K9</f>
        <v>0</v>
      </c>
      <c r="M56" s="163" t="str">
        <f t="shared" si="8"/>
        <v/>
      </c>
      <c r="N56" s="223">
        <f>K56</f>
        <v>0</v>
      </c>
      <c r="O56" s="223">
        <f>'Calc 2 -- Scaling (Non-Ins)'!L9</f>
        <v>0</v>
      </c>
      <c r="P56" s="163" t="str">
        <f t="shared" ref="P56:P57" si="11">IF(OR(O56=0,O56=""),"",N56/O56)</f>
        <v/>
      </c>
      <c r="R56" s="84" t="s">
        <v>20</v>
      </c>
    </row>
    <row r="57" spans="2:18" ht="13.5" customHeight="1" x14ac:dyDescent="0.3">
      <c r="B57" s="201" t="s">
        <v>383</v>
      </c>
      <c r="C57" s="139" t="s">
        <v>386</v>
      </c>
      <c r="D57" s="79">
        <f t="shared" si="1"/>
        <v>51</v>
      </c>
      <c r="E57" s="223">
        <f>'Calc 2 -- Scaling (Non-Ins)'!G10</f>
        <v>0</v>
      </c>
      <c r="F57" s="223">
        <f>L57</f>
        <v>0</v>
      </c>
      <c r="G57" s="163" t="str">
        <f t="shared" si="6"/>
        <v/>
      </c>
      <c r="H57" s="223">
        <f>N57</f>
        <v>0</v>
      </c>
      <c r="I57" s="223">
        <f>O57</f>
        <v>0</v>
      </c>
      <c r="J57" s="163" t="str">
        <f t="shared" si="10"/>
        <v/>
      </c>
      <c r="K57" s="223">
        <f>E57</f>
        <v>0</v>
      </c>
      <c r="L57" s="223">
        <f>'Calc 2 -- Scaling (Non-Ins)'!K10</f>
        <v>0</v>
      </c>
      <c r="M57" s="163" t="str">
        <f t="shared" si="8"/>
        <v/>
      </c>
      <c r="N57" s="223">
        <f>K57</f>
        <v>0</v>
      </c>
      <c r="O57" s="223">
        <f>'Calc 2 -- Scaling (Non-Ins)'!L10</f>
        <v>0</v>
      </c>
      <c r="P57" s="163" t="str">
        <f t="shared" si="11"/>
        <v/>
      </c>
      <c r="R57" s="84" t="s">
        <v>20</v>
      </c>
    </row>
    <row r="58" spans="2:18" ht="13.5" customHeight="1" x14ac:dyDescent="0.3">
      <c r="B58" s="201"/>
      <c r="D58" s="79">
        <f t="shared" si="1"/>
        <v>52</v>
      </c>
      <c r="E58" s="47"/>
      <c r="F58" s="47"/>
      <c r="G58" s="47"/>
      <c r="R58" s="84" t="s">
        <v>20</v>
      </c>
    </row>
    <row r="59" spans="2:18" ht="13.5" customHeight="1" x14ac:dyDescent="0.3">
      <c r="B59" s="201" t="s">
        <v>383</v>
      </c>
      <c r="C59" s="274" t="s">
        <v>387</v>
      </c>
      <c r="D59" s="79">
        <f t="shared" si="1"/>
        <v>53</v>
      </c>
      <c r="E59" s="223">
        <f>'Calc 2 -- Scaling (Non-Ins)'!G12</f>
        <v>0</v>
      </c>
      <c r="F59" s="223">
        <f t="shared" ref="F59:F64" si="12">L59</f>
        <v>0</v>
      </c>
      <c r="G59" s="163" t="str">
        <f t="shared" si="6"/>
        <v/>
      </c>
      <c r="H59" s="223">
        <f t="shared" ref="H59:I64" si="13">N59</f>
        <v>0</v>
      </c>
      <c r="I59" s="223">
        <f t="shared" si="13"/>
        <v>0</v>
      </c>
      <c r="J59" s="163" t="str">
        <f t="shared" ref="J59:J64" si="14">IF(I59=0,"",H59/I59)</f>
        <v/>
      </c>
      <c r="K59" s="223">
        <f t="shared" ref="K59:K64" si="15">E59</f>
        <v>0</v>
      </c>
      <c r="L59" s="223">
        <f>'Calc 2 -- Scaling (Non-Ins)'!K12</f>
        <v>0</v>
      </c>
      <c r="M59" s="163" t="str">
        <f t="shared" si="8"/>
        <v/>
      </c>
      <c r="N59" s="223">
        <f t="shared" ref="N59:N64" si="16">K59</f>
        <v>0</v>
      </c>
      <c r="O59" s="223">
        <f>'Calc 2 -- Scaling (Non-Ins)'!L12</f>
        <v>0</v>
      </c>
      <c r="P59" s="163" t="str">
        <f t="shared" ref="P59:P64" si="17">IF(OR(O59=0,O59=""),"",N59/O59)</f>
        <v/>
      </c>
      <c r="R59" s="84" t="s">
        <v>20</v>
      </c>
    </row>
    <row r="60" spans="2:18" ht="13.5" customHeight="1" x14ac:dyDescent="0.3">
      <c r="B60" s="201" t="s">
        <v>383</v>
      </c>
      <c r="C60" s="261" t="s">
        <v>389</v>
      </c>
      <c r="D60" s="79">
        <f t="shared" si="1"/>
        <v>54</v>
      </c>
      <c r="E60" s="223">
        <f>'Calc 2 -- Scaling (Non-Ins)'!G13</f>
        <v>0</v>
      </c>
      <c r="F60" s="223">
        <f t="shared" si="12"/>
        <v>0</v>
      </c>
      <c r="G60" s="163" t="str">
        <f t="shared" si="6"/>
        <v/>
      </c>
      <c r="H60" s="223">
        <f t="shared" si="13"/>
        <v>0</v>
      </c>
      <c r="I60" s="223">
        <f t="shared" si="13"/>
        <v>0</v>
      </c>
      <c r="J60" s="163" t="str">
        <f t="shared" si="14"/>
        <v/>
      </c>
      <c r="K60" s="223">
        <f t="shared" si="15"/>
        <v>0</v>
      </c>
      <c r="L60" s="223">
        <f>'Calc 2 -- Scaling (Non-Ins)'!K13</f>
        <v>0</v>
      </c>
      <c r="M60" s="163" t="str">
        <f t="shared" si="8"/>
        <v/>
      </c>
      <c r="N60" s="223">
        <f t="shared" si="16"/>
        <v>0</v>
      </c>
      <c r="O60" s="223">
        <f>'Calc 2 -- Scaling (Non-Ins)'!L13</f>
        <v>0</v>
      </c>
      <c r="P60" s="163" t="str">
        <f t="shared" si="17"/>
        <v/>
      </c>
      <c r="R60" s="84" t="s">
        <v>20</v>
      </c>
    </row>
    <row r="61" spans="2:18" ht="13.5" customHeight="1" x14ac:dyDescent="0.3">
      <c r="B61" s="201" t="s">
        <v>383</v>
      </c>
      <c r="C61" s="261" t="s">
        <v>390</v>
      </c>
      <c r="D61" s="79">
        <f t="shared" si="1"/>
        <v>55</v>
      </c>
      <c r="E61" s="223">
        <f>'Calc 2 -- Scaling (Non-Ins)'!G14</f>
        <v>0</v>
      </c>
      <c r="F61" s="223">
        <f t="shared" si="12"/>
        <v>0</v>
      </c>
      <c r="G61" s="163" t="str">
        <f t="shared" si="6"/>
        <v/>
      </c>
      <c r="H61" s="223">
        <f t="shared" si="13"/>
        <v>0</v>
      </c>
      <c r="I61" s="223">
        <f t="shared" si="13"/>
        <v>0</v>
      </c>
      <c r="J61" s="163" t="str">
        <f t="shared" si="14"/>
        <v/>
      </c>
      <c r="K61" s="223">
        <f t="shared" si="15"/>
        <v>0</v>
      </c>
      <c r="L61" s="223">
        <f>'Calc 2 -- Scaling (Non-Ins)'!K14</f>
        <v>0</v>
      </c>
      <c r="M61" s="163" t="str">
        <f t="shared" si="8"/>
        <v/>
      </c>
      <c r="N61" s="223">
        <f t="shared" si="16"/>
        <v>0</v>
      </c>
      <c r="O61" s="223">
        <f>'Calc 2 -- Scaling (Non-Ins)'!L14</f>
        <v>0</v>
      </c>
      <c r="P61" s="163" t="str">
        <f t="shared" si="17"/>
        <v/>
      </c>
      <c r="R61" s="84" t="s">
        <v>20</v>
      </c>
    </row>
    <row r="62" spans="2:18" ht="13.5" customHeight="1" x14ac:dyDescent="0.3">
      <c r="B62" s="201" t="s">
        <v>383</v>
      </c>
      <c r="C62" s="274" t="s">
        <v>391</v>
      </c>
      <c r="D62" s="79">
        <f t="shared" si="1"/>
        <v>56</v>
      </c>
      <c r="E62" s="223">
        <f>'Calc 2 -- Scaling (Non-Ins)'!G15</f>
        <v>0</v>
      </c>
      <c r="F62" s="223">
        <f t="shared" si="12"/>
        <v>0</v>
      </c>
      <c r="G62" s="163" t="str">
        <f t="shared" ref="G62:G64" si="18">IF(F62=0,"",E62/F62)</f>
        <v/>
      </c>
      <c r="H62" s="223">
        <f t="shared" si="13"/>
        <v>0</v>
      </c>
      <c r="I62" s="223">
        <f t="shared" si="13"/>
        <v>0</v>
      </c>
      <c r="J62" s="163" t="str">
        <f t="shared" si="14"/>
        <v/>
      </c>
      <c r="K62" s="223">
        <f t="shared" si="15"/>
        <v>0</v>
      </c>
      <c r="L62" s="223">
        <f>'Calc 2 -- Scaling (Non-Ins)'!K15</f>
        <v>0</v>
      </c>
      <c r="M62" s="163" t="str">
        <f t="shared" ref="M62:M64" si="19">IF(OR(L62=0,L62=""),"",K62/L62)</f>
        <v/>
      </c>
      <c r="N62" s="223">
        <f t="shared" si="16"/>
        <v>0</v>
      </c>
      <c r="O62" s="223">
        <f>'Calc 2 -- Scaling (Non-Ins)'!L15</f>
        <v>0</v>
      </c>
      <c r="P62" s="163" t="str">
        <f t="shared" si="17"/>
        <v/>
      </c>
      <c r="R62" s="84" t="s">
        <v>20</v>
      </c>
    </row>
    <row r="63" spans="2:18" ht="13.5" customHeight="1" x14ac:dyDescent="0.3">
      <c r="B63" s="201" t="s">
        <v>383</v>
      </c>
      <c r="C63" s="261" t="s">
        <v>392</v>
      </c>
      <c r="D63" s="79">
        <f t="shared" si="1"/>
        <v>57</v>
      </c>
      <c r="E63" s="223">
        <f>'Calc 2 -- Scaling (Non-Ins)'!G16</f>
        <v>0</v>
      </c>
      <c r="F63" s="223">
        <f t="shared" si="12"/>
        <v>0</v>
      </c>
      <c r="G63" s="163" t="str">
        <f t="shared" si="18"/>
        <v/>
      </c>
      <c r="H63" s="223">
        <f t="shared" si="13"/>
        <v>0</v>
      </c>
      <c r="I63" s="223">
        <f t="shared" si="13"/>
        <v>0</v>
      </c>
      <c r="J63" s="163" t="str">
        <f t="shared" si="14"/>
        <v/>
      </c>
      <c r="K63" s="223">
        <f t="shared" si="15"/>
        <v>0</v>
      </c>
      <c r="L63" s="223">
        <f>'Calc 2 -- Scaling (Non-Ins)'!K16</f>
        <v>0</v>
      </c>
      <c r="M63" s="163" t="str">
        <f t="shared" si="19"/>
        <v/>
      </c>
      <c r="N63" s="223">
        <f t="shared" si="16"/>
        <v>0</v>
      </c>
      <c r="O63" s="223">
        <f>'Calc 2 -- Scaling (Non-Ins)'!L16</f>
        <v>0</v>
      </c>
      <c r="P63" s="163" t="str">
        <f t="shared" si="17"/>
        <v/>
      </c>
      <c r="R63" s="84" t="s">
        <v>20</v>
      </c>
    </row>
    <row r="64" spans="2:18" ht="13.5" customHeight="1" x14ac:dyDescent="0.3">
      <c r="B64" s="201" t="s">
        <v>383</v>
      </c>
      <c r="C64" s="261" t="s">
        <v>393</v>
      </c>
      <c r="D64" s="79">
        <f t="shared" si="1"/>
        <v>58</v>
      </c>
      <c r="E64" s="223">
        <f>'Calc 2 -- Scaling (Non-Ins)'!G17</f>
        <v>0</v>
      </c>
      <c r="F64" s="223">
        <f t="shared" si="12"/>
        <v>0</v>
      </c>
      <c r="G64" s="163" t="str">
        <f t="shared" si="18"/>
        <v/>
      </c>
      <c r="H64" s="223">
        <f t="shared" si="13"/>
        <v>0</v>
      </c>
      <c r="I64" s="223">
        <f t="shared" si="13"/>
        <v>0</v>
      </c>
      <c r="J64" s="163" t="str">
        <f t="shared" si="14"/>
        <v/>
      </c>
      <c r="K64" s="223">
        <f t="shared" si="15"/>
        <v>0</v>
      </c>
      <c r="L64" s="223">
        <f>'Calc 2 -- Scaling (Non-Ins)'!K17</f>
        <v>0</v>
      </c>
      <c r="M64" s="163" t="str">
        <f t="shared" si="19"/>
        <v/>
      </c>
      <c r="N64" s="223">
        <f t="shared" si="16"/>
        <v>0</v>
      </c>
      <c r="O64" s="223">
        <f>'Calc 2 -- Scaling (Non-Ins)'!L17</f>
        <v>0</v>
      </c>
      <c r="P64" s="163" t="str">
        <f t="shared" si="17"/>
        <v/>
      </c>
      <c r="R64" s="84" t="s">
        <v>20</v>
      </c>
    </row>
    <row r="65" spans="1:18" ht="13.5" customHeight="1" x14ac:dyDescent="0.3">
      <c r="B65" s="201"/>
      <c r="D65" s="79">
        <f t="shared" si="1"/>
        <v>59</v>
      </c>
      <c r="E65" s="47"/>
      <c r="F65" s="47"/>
      <c r="G65" s="47"/>
      <c r="R65" s="84" t="s">
        <v>20</v>
      </c>
    </row>
    <row r="66" spans="1:18" ht="13.5" customHeight="1" x14ac:dyDescent="0.3">
      <c r="B66" s="201" t="s">
        <v>394</v>
      </c>
      <c r="C66" s="139" t="s">
        <v>395</v>
      </c>
      <c r="D66" s="79">
        <f>D64+1</f>
        <v>59</v>
      </c>
      <c r="E66" s="223">
        <f>'Calc 2 -- Scaling (Non-Ins)'!G19</f>
        <v>0</v>
      </c>
      <c r="F66" s="223">
        <f>L66</f>
        <v>0</v>
      </c>
      <c r="G66" s="163" t="str">
        <f t="shared" ref="G66" si="20">IF(F66=0,"",E66/F66)</f>
        <v/>
      </c>
      <c r="H66" s="223">
        <f>N66</f>
        <v>0</v>
      </c>
      <c r="I66" s="223">
        <f>O66</f>
        <v>0</v>
      </c>
      <c r="J66" s="163" t="str">
        <f t="shared" ref="J66" si="21">IF(I66=0,"",H66/I66)</f>
        <v/>
      </c>
      <c r="K66" s="223">
        <f>E66</f>
        <v>0</v>
      </c>
      <c r="L66" s="223">
        <f>'Calc 2 -- Scaling (Non-Ins)'!K19</f>
        <v>0</v>
      </c>
      <c r="M66" s="163" t="str">
        <f t="shared" ref="M66" si="22">IF(OR(L66=0,L66=""),"",K66/L66)</f>
        <v/>
      </c>
      <c r="N66" s="223">
        <f>K66</f>
        <v>0</v>
      </c>
      <c r="O66" s="223">
        <f>'Calc 2 -- Scaling (Non-Ins)'!L19</f>
        <v>0</v>
      </c>
      <c r="P66" s="163" t="str">
        <f t="shared" ref="P66" si="23">IF(OR(O66=0,O66=""),"",N66/O66)</f>
        <v/>
      </c>
      <c r="R66" s="84" t="s">
        <v>20</v>
      </c>
    </row>
    <row r="67" spans="1:18" ht="13.5" customHeight="1" x14ac:dyDescent="0.3">
      <c r="B67" s="201" t="s">
        <v>394</v>
      </c>
      <c r="C67" s="139" t="s">
        <v>396</v>
      </c>
      <c r="D67" s="79">
        <f t="shared" ref="D67:D70" si="24">D65+1</f>
        <v>60</v>
      </c>
      <c r="E67" s="223">
        <f>'Calc 2 -- Scaling (Non-Ins)'!G20</f>
        <v>0</v>
      </c>
      <c r="F67" s="223">
        <f>L67</f>
        <v>0</v>
      </c>
      <c r="G67" s="163" t="str">
        <f t="shared" ref="G67" si="25">IF(F67=0,"",E67/F67)</f>
        <v/>
      </c>
      <c r="H67" s="223">
        <f>N67</f>
        <v>0</v>
      </c>
      <c r="I67" s="223">
        <f>O67</f>
        <v>0</v>
      </c>
      <c r="J67" s="163" t="str">
        <f t="shared" ref="J67" si="26">IF(I67=0,"",H67/I67)</f>
        <v/>
      </c>
      <c r="K67" s="223">
        <f>E67</f>
        <v>0</v>
      </c>
      <c r="L67" s="223">
        <f>'Calc 2 -- Scaling (Non-Ins)'!K20</f>
        <v>0</v>
      </c>
      <c r="M67" s="163" t="str">
        <f t="shared" ref="M67" si="27">IF(OR(L67=0,L67=""),"",K67/L67)</f>
        <v/>
      </c>
      <c r="N67" s="223">
        <f>K67</f>
        <v>0</v>
      </c>
      <c r="O67" s="223">
        <f>'Calc 2 -- Scaling (Non-Ins)'!L20</f>
        <v>0</v>
      </c>
      <c r="P67" s="163" t="str">
        <f t="shared" ref="P67" si="28">IF(OR(O67=0,O67=""),"",N67/O67)</f>
        <v/>
      </c>
      <c r="R67" s="84" t="s">
        <v>20</v>
      </c>
    </row>
    <row r="68" spans="1:18" ht="13.5" customHeight="1" x14ac:dyDescent="0.3">
      <c r="D68" s="79">
        <f t="shared" si="24"/>
        <v>60</v>
      </c>
      <c r="H68" s="49"/>
      <c r="I68" s="49"/>
      <c r="J68" s="49"/>
      <c r="K68" s="49"/>
      <c r="L68" s="49"/>
      <c r="M68" s="49"/>
      <c r="N68" s="49"/>
      <c r="O68" s="49"/>
      <c r="P68" s="49"/>
      <c r="R68" s="84" t="s">
        <v>20</v>
      </c>
    </row>
    <row r="69" spans="1:18" ht="13.5" customHeight="1" x14ac:dyDescent="0.3">
      <c r="C69" s="58" t="s">
        <v>214</v>
      </c>
      <c r="D69" s="79">
        <f t="shared" si="24"/>
        <v>61</v>
      </c>
      <c r="E69" s="223">
        <f>SUM(E7:E67)</f>
        <v>0</v>
      </c>
      <c r="F69" s="224">
        <f>SUM(F7:F67)</f>
        <v>0</v>
      </c>
      <c r="G69" s="163" t="str">
        <f>IF(F69=0,"",E69/F69)</f>
        <v/>
      </c>
      <c r="H69" s="223">
        <f>SUM(H7:H67)</f>
        <v>0</v>
      </c>
      <c r="I69" s="224">
        <f>SUM(I7:I67)</f>
        <v>0</v>
      </c>
      <c r="J69" s="163" t="str">
        <f>IF(I69=0,"",H69/I69)</f>
        <v/>
      </c>
      <c r="K69" s="223">
        <f>SUM(K7:K67)</f>
        <v>0</v>
      </c>
      <c r="L69" s="224">
        <f>SUM(L7:L67)</f>
        <v>0</v>
      </c>
      <c r="M69" s="163" t="str">
        <f>IF(L69=0,"",K69/L69)</f>
        <v/>
      </c>
      <c r="N69" s="223">
        <f>SUM(N7:N67)</f>
        <v>0</v>
      </c>
      <c r="O69" s="224">
        <f>SUM(O7:O67)</f>
        <v>0</v>
      </c>
      <c r="P69" s="163" t="str">
        <f>IF(O69=0,"",N69/O69)</f>
        <v/>
      </c>
      <c r="R69" s="84" t="s">
        <v>20</v>
      </c>
    </row>
    <row r="70" spans="1:18" ht="13.5" customHeight="1" x14ac:dyDescent="0.3">
      <c r="C70" s="58" t="s">
        <v>411</v>
      </c>
      <c r="D70" s="79">
        <f t="shared" si="24"/>
        <v>61</v>
      </c>
      <c r="E70" s="223">
        <f>E69+'Input 3 - Capital Instruments'!$Y$37</f>
        <v>0</v>
      </c>
      <c r="F70" s="223">
        <f>F69</f>
        <v>0</v>
      </c>
      <c r="G70" s="163" t="str">
        <f>IF(F70=0,"",E70/F70)</f>
        <v/>
      </c>
      <c r="H70" s="223">
        <f>H69+'Input 3 - Capital Instruments'!$Y$37</f>
        <v>0</v>
      </c>
      <c r="I70" s="223">
        <f>I69</f>
        <v>0</v>
      </c>
      <c r="J70" s="163" t="str">
        <f>IF(I70=0,"",H70/I70)</f>
        <v/>
      </c>
      <c r="K70" s="223">
        <f>K69+'Input 3 - Capital Instruments'!$Y$37</f>
        <v>0</v>
      </c>
      <c r="L70" s="223">
        <f>L69</f>
        <v>0</v>
      </c>
      <c r="M70" s="163" t="str">
        <f>IF(L70=0,"",K70/L70)</f>
        <v/>
      </c>
      <c r="N70" s="223">
        <f>N69+'Input 3 - Capital Instruments'!$Y$37</f>
        <v>0</v>
      </c>
      <c r="O70" s="223">
        <f>O69</f>
        <v>0</v>
      </c>
      <c r="P70" s="163" t="str">
        <f>IF(O70=0,"",N70/O70)</f>
        <v/>
      </c>
      <c r="R70" s="84" t="s">
        <v>20</v>
      </c>
    </row>
    <row r="71" spans="1:18" x14ac:dyDescent="0.3">
      <c r="E71" s="47"/>
      <c r="F71" s="47"/>
      <c r="G71" s="47"/>
      <c r="R71" s="84" t="s">
        <v>20</v>
      </c>
    </row>
    <row r="72" spans="1:18" x14ac:dyDescent="0.3">
      <c r="R72" s="84" t="s">
        <v>20</v>
      </c>
    </row>
    <row r="73" spans="1:18" x14ac:dyDescent="0.3">
      <c r="D73" s="47"/>
      <c r="E73" s="47"/>
      <c r="F73" s="47"/>
      <c r="G73" s="47"/>
      <c r="R73" s="84" t="s">
        <v>20</v>
      </c>
    </row>
    <row r="74" spans="1:18" x14ac:dyDescent="0.3">
      <c r="D74" s="47"/>
      <c r="E74" s="47"/>
      <c r="F74" s="47"/>
      <c r="G74" s="47"/>
      <c r="R74" s="84" t="s">
        <v>20</v>
      </c>
    </row>
    <row r="75" spans="1:18" x14ac:dyDescent="0.3">
      <c r="R75" s="84" t="s">
        <v>20</v>
      </c>
    </row>
    <row r="76" spans="1:18" x14ac:dyDescent="0.3">
      <c r="R76" s="84" t="s">
        <v>20</v>
      </c>
    </row>
    <row r="77" spans="1:18" x14ac:dyDescent="0.3">
      <c r="A77" s="84" t="s">
        <v>20</v>
      </c>
      <c r="B77" s="84" t="s">
        <v>20</v>
      </c>
      <c r="C77" s="84" t="s">
        <v>20</v>
      </c>
      <c r="D77" s="84" t="s">
        <v>20</v>
      </c>
      <c r="E77" s="84"/>
      <c r="F77" s="84"/>
      <c r="G77" s="84"/>
      <c r="H77" s="84" t="s">
        <v>20</v>
      </c>
      <c r="I77" s="84" t="s">
        <v>20</v>
      </c>
      <c r="J77" s="84" t="s">
        <v>20</v>
      </c>
      <c r="K77" s="84"/>
      <c r="L77" s="84"/>
      <c r="M77" s="84"/>
      <c r="N77" s="84" t="s">
        <v>20</v>
      </c>
      <c r="O77" s="84" t="s">
        <v>20</v>
      </c>
      <c r="P77" s="84" t="s">
        <v>20</v>
      </c>
      <c r="Q77" s="84" t="s">
        <v>20</v>
      </c>
      <c r="R77" s="84" t="s">
        <v>20</v>
      </c>
    </row>
  </sheetData>
  <mergeCells count="5">
    <mergeCell ref="C4:C5"/>
    <mergeCell ref="E4:G4"/>
    <mergeCell ref="K4:M4"/>
    <mergeCell ref="N4:P4"/>
    <mergeCell ref="H4:J4"/>
  </mergeCells>
  <pageMargins left="0.7" right="0.7" top="0.75" bottom="0.75" header="0.3" footer="0.3"/>
  <pageSetup paperSize="5" scale="5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2D050"/>
    <pageSetUpPr fitToPage="1"/>
  </sheetPr>
  <dimension ref="A1:AA128"/>
  <sheetViews>
    <sheetView topLeftCell="A14" zoomScale="70" zoomScaleNormal="70" workbookViewId="0">
      <selection activeCell="J21" sqref="J21"/>
    </sheetView>
  </sheetViews>
  <sheetFormatPr defaultColWidth="9.1796875" defaultRowHeight="13" x14ac:dyDescent="0.3"/>
  <cols>
    <col min="1" max="1" width="9.1796875" style="47" customWidth="1"/>
    <col min="2" max="2" width="54.81640625" style="47" customWidth="1"/>
    <col min="3" max="3" width="8.54296875" style="47" customWidth="1"/>
    <col min="4" max="4" width="11.1796875" style="47" bestFit="1" customWidth="1"/>
    <col min="5" max="5" width="13.453125" style="47" customWidth="1"/>
    <col min="6" max="10" width="10.54296875" style="47" customWidth="1"/>
    <col min="11" max="11" width="11.7265625" style="47" bestFit="1" customWidth="1"/>
    <col min="12" max="12" width="10.54296875" style="47" customWidth="1"/>
    <col min="13" max="13" width="10.1796875" style="47" customWidth="1"/>
    <col min="14" max="14" width="13" style="47" customWidth="1"/>
    <col min="15" max="15" width="14.453125" style="47" customWidth="1"/>
    <col min="16" max="16" width="11.453125" style="47" customWidth="1"/>
    <col min="17" max="21" width="10.54296875" style="47" customWidth="1"/>
    <col min="22" max="22" width="11.54296875" style="47" customWidth="1"/>
    <col min="23" max="24" width="3.26953125" style="47" customWidth="1"/>
    <col min="25" max="16384" width="9.1796875" style="47"/>
  </cols>
  <sheetData>
    <row r="1" spans="1:23" x14ac:dyDescent="0.3">
      <c r="A1" s="45"/>
      <c r="B1" s="45"/>
      <c r="C1" s="45"/>
      <c r="D1" s="45"/>
      <c r="E1" s="45"/>
      <c r="F1" s="45"/>
      <c r="G1" s="45"/>
      <c r="H1" s="45"/>
      <c r="I1" s="45"/>
      <c r="J1" s="45"/>
      <c r="K1" s="45"/>
      <c r="L1" s="45"/>
      <c r="M1" s="45"/>
      <c r="N1" s="45"/>
      <c r="O1" s="45"/>
      <c r="P1" s="45"/>
      <c r="Q1" s="45"/>
      <c r="R1" s="45"/>
      <c r="S1" s="45"/>
      <c r="T1" s="45"/>
      <c r="U1" s="45"/>
      <c r="V1" s="45"/>
      <c r="W1" s="84" t="s">
        <v>20</v>
      </c>
    </row>
    <row r="2" spans="1:23" x14ac:dyDescent="0.3">
      <c r="B2" s="123"/>
      <c r="C2" s="123"/>
      <c r="W2" s="84" t="s">
        <v>20</v>
      </c>
    </row>
    <row r="3" spans="1:23" x14ac:dyDescent="0.3">
      <c r="W3" s="84" t="s">
        <v>20</v>
      </c>
    </row>
    <row r="4" spans="1:23" ht="64.5" customHeight="1" x14ac:dyDescent="0.3">
      <c r="S4" s="160"/>
      <c r="W4" s="84" t="s">
        <v>20</v>
      </c>
    </row>
    <row r="5" spans="1:23" ht="43.5" customHeight="1" x14ac:dyDescent="0.3">
      <c r="B5" s="377" t="s">
        <v>412</v>
      </c>
      <c r="C5" s="378"/>
      <c r="D5" s="383" t="s">
        <v>413</v>
      </c>
      <c r="E5" s="384"/>
      <c r="F5" s="384"/>
      <c r="G5" s="383" t="s">
        <v>414</v>
      </c>
      <c r="H5" s="384"/>
      <c r="I5" s="384"/>
      <c r="J5" s="383" t="s">
        <v>415</v>
      </c>
      <c r="K5" s="384"/>
      <c r="L5" s="384"/>
      <c r="W5" s="84" t="s">
        <v>20</v>
      </c>
    </row>
    <row r="6" spans="1:23" ht="36" customHeight="1" x14ac:dyDescent="0.3">
      <c r="B6" s="365"/>
      <c r="C6" s="379"/>
      <c r="D6" s="58" t="s">
        <v>416</v>
      </c>
      <c r="E6" s="58" t="s">
        <v>417</v>
      </c>
      <c r="F6" s="58" t="s">
        <v>418</v>
      </c>
      <c r="G6" s="58" t="s">
        <v>416</v>
      </c>
      <c r="H6" s="58" t="s">
        <v>417</v>
      </c>
      <c r="I6" s="58" t="s">
        <v>418</v>
      </c>
      <c r="J6" s="58" t="s">
        <v>416</v>
      </c>
      <c r="K6" s="58" t="s">
        <v>417</v>
      </c>
      <c r="L6" s="58" t="s">
        <v>418</v>
      </c>
      <c r="W6" s="84" t="s">
        <v>20</v>
      </c>
    </row>
    <row r="7" spans="1:23" ht="43.5" customHeight="1" x14ac:dyDescent="0.3">
      <c r="B7" s="89"/>
      <c r="C7" s="164"/>
      <c r="D7" s="156">
        <v>1</v>
      </c>
      <c r="E7" s="156">
        <f>D7+1</f>
        <v>2</v>
      </c>
      <c r="F7" s="156">
        <f t="shared" ref="F7" si="0">E7+1</f>
        <v>3</v>
      </c>
      <c r="G7" s="156">
        <v>1</v>
      </c>
      <c r="H7" s="156">
        <f>G7+1</f>
        <v>2</v>
      </c>
      <c r="I7" s="156">
        <f t="shared" ref="I7" si="1">H7+1</f>
        <v>3</v>
      </c>
      <c r="J7" s="156">
        <f>F7+1</f>
        <v>4</v>
      </c>
      <c r="K7" s="156">
        <f>J7+1</f>
        <v>5</v>
      </c>
      <c r="L7" s="156">
        <f>K7+1</f>
        <v>6</v>
      </c>
      <c r="W7" s="84" t="s">
        <v>20</v>
      </c>
    </row>
    <row r="8" spans="1:23" ht="25.5" customHeight="1" x14ac:dyDescent="0.3">
      <c r="B8" s="166" t="s">
        <v>419</v>
      </c>
      <c r="C8" s="161">
        <v>1</v>
      </c>
      <c r="D8" s="162">
        <f>'Input 2 - Inventory'!L7</f>
        <v>0</v>
      </c>
      <c r="E8" s="120">
        <f>'Input 2 - Inventory'!AB7</f>
        <v>0</v>
      </c>
      <c r="F8" s="292" t="str">
        <f>IF(E8=0,"",D8/E8)</f>
        <v/>
      </c>
      <c r="G8" s="162">
        <f>'Input 2 - Inventory'!O7</f>
        <v>0</v>
      </c>
      <c r="H8" s="120">
        <f>'Input 2 - Inventory'!AE7</f>
        <v>0</v>
      </c>
      <c r="I8" s="292" t="str">
        <f>IF(H8=0,"",G8/H8)</f>
        <v/>
      </c>
      <c r="J8" s="295"/>
      <c r="K8" s="296"/>
      <c r="L8" s="297"/>
      <c r="W8" s="84" t="s">
        <v>20</v>
      </c>
    </row>
    <row r="9" spans="1:23" ht="25.5" customHeight="1" x14ac:dyDescent="0.3">
      <c r="B9" s="166" t="s">
        <v>420</v>
      </c>
      <c r="C9" s="165">
        <v>2</v>
      </c>
      <c r="D9" s="227">
        <f>'Summary 1 - Entity Level'!E69</f>
        <v>0</v>
      </c>
      <c r="E9" s="227">
        <f>'Summary 1 - Entity Level'!F69</f>
        <v>0</v>
      </c>
      <c r="F9" s="163" t="str">
        <f>IF(E9=0,"",D9/E9)</f>
        <v/>
      </c>
      <c r="G9" s="227">
        <f>'Summary 1 - Entity Level'!K69</f>
        <v>0</v>
      </c>
      <c r="H9" s="227">
        <f>'Summary 1 - Entity Level'!L69</f>
        <v>0</v>
      </c>
      <c r="I9" s="163" t="str">
        <f>IF(H9=0,"",G9/H9)</f>
        <v/>
      </c>
      <c r="J9" s="293">
        <f>G9</f>
        <v>0</v>
      </c>
      <c r="K9" s="293">
        <f>H9-(E22-E21)</f>
        <v>0</v>
      </c>
      <c r="L9" s="294" t="str">
        <f>IF(K9=0,"",J9/K9)</f>
        <v/>
      </c>
      <c r="W9" s="84" t="s">
        <v>20</v>
      </c>
    </row>
    <row r="10" spans="1:23" ht="25.5" customHeight="1" x14ac:dyDescent="0.3">
      <c r="B10" s="241" t="s">
        <v>421</v>
      </c>
      <c r="C10" s="165">
        <v>3</v>
      </c>
      <c r="D10" s="242">
        <f>D9+'Input 3 - Capital Instruments'!Y37</f>
        <v>0</v>
      </c>
      <c r="E10" s="243">
        <f>E9</f>
        <v>0</v>
      </c>
      <c r="F10" s="163" t="str">
        <f>IF(E10=0,"",D10/E10)</f>
        <v/>
      </c>
      <c r="G10" s="242">
        <f>G9+'Input 3 - Capital Instruments'!Y37</f>
        <v>0</v>
      </c>
      <c r="H10" s="243">
        <f>H9</f>
        <v>0</v>
      </c>
      <c r="I10" s="163" t="str">
        <f>IF(H10=0,"",G10/H10)</f>
        <v/>
      </c>
      <c r="J10" s="293">
        <f>G10</f>
        <v>0</v>
      </c>
      <c r="K10" s="243">
        <f>K9</f>
        <v>0</v>
      </c>
      <c r="L10" s="163" t="str">
        <f>IF(K10=0,"",J10/K10)</f>
        <v/>
      </c>
      <c r="W10" s="84" t="s">
        <v>20</v>
      </c>
    </row>
    <row r="11" spans="1:23" ht="25.5" customHeight="1" x14ac:dyDescent="0.3">
      <c r="W11" s="84" t="s">
        <v>20</v>
      </c>
    </row>
    <row r="12" spans="1:23" ht="25.5" customHeight="1" x14ac:dyDescent="0.3">
      <c r="W12" s="84" t="s">
        <v>20</v>
      </c>
    </row>
    <row r="13" spans="1:23" ht="25.5" customHeight="1" x14ac:dyDescent="0.3">
      <c r="B13" s="377" t="s">
        <v>422</v>
      </c>
      <c r="C13" s="378"/>
      <c r="D13" s="345" t="s">
        <v>375</v>
      </c>
      <c r="E13" s="385"/>
      <c r="F13" s="385"/>
      <c r="G13" s="346"/>
      <c r="W13" s="84" t="s">
        <v>20</v>
      </c>
    </row>
    <row r="14" spans="1:23" ht="25.5" customHeight="1" x14ac:dyDescent="0.3">
      <c r="B14" s="363"/>
      <c r="C14" s="382"/>
      <c r="D14" s="58" t="s">
        <v>416</v>
      </c>
      <c r="E14" s="58" t="s">
        <v>417</v>
      </c>
      <c r="F14" s="58" t="s">
        <v>418</v>
      </c>
      <c r="G14" s="58" t="s">
        <v>423</v>
      </c>
      <c r="W14" s="84" t="s">
        <v>20</v>
      </c>
    </row>
    <row r="15" spans="1:23" ht="25.5" customHeight="1" x14ac:dyDescent="0.3">
      <c r="B15" s="365"/>
      <c r="C15" s="379"/>
      <c r="D15" s="156">
        <v>1</v>
      </c>
      <c r="E15" s="156">
        <f>D15+1</f>
        <v>2</v>
      </c>
      <c r="F15" s="283">
        <f t="shared" ref="F15:G15" si="2">E15+1</f>
        <v>3</v>
      </c>
      <c r="G15" s="283">
        <f t="shared" si="2"/>
        <v>4</v>
      </c>
      <c r="W15" s="84" t="s">
        <v>20</v>
      </c>
    </row>
    <row r="16" spans="1:23" ht="25.5" customHeight="1" x14ac:dyDescent="0.3">
      <c r="B16" s="249" t="s">
        <v>375</v>
      </c>
      <c r="C16" s="106">
        <v>1</v>
      </c>
      <c r="D16" s="162">
        <f>D10</f>
        <v>0</v>
      </c>
      <c r="E16" s="162">
        <f>E10</f>
        <v>0</v>
      </c>
      <c r="F16" s="163" t="str">
        <f>IF(E16=0,"",D16/E16)</f>
        <v/>
      </c>
      <c r="G16" s="163"/>
      <c r="I16" s="275"/>
      <c r="W16" s="84" t="s">
        <v>20</v>
      </c>
    </row>
    <row r="17" spans="2:27" ht="25.5" customHeight="1" x14ac:dyDescent="0.3">
      <c r="B17" s="249" t="s">
        <v>424</v>
      </c>
      <c r="C17" s="106">
        <f t="shared" ref="C17:C18" si="3">C16+1</f>
        <v>2</v>
      </c>
      <c r="D17" s="162">
        <f>'Summary 1 - Entity Level'!H70</f>
        <v>0</v>
      </c>
      <c r="E17" s="162">
        <f>'Summary 1 - Entity Level'!I70</f>
        <v>0</v>
      </c>
      <c r="F17" s="163" t="str">
        <f t="shared" ref="F17:F21" si="4">IF(E17=0,"",D17/E17)</f>
        <v/>
      </c>
      <c r="G17" s="163" t="e">
        <f t="shared" ref="G17:G21" si="5">F17-F$16</f>
        <v>#VALUE!</v>
      </c>
      <c r="I17" s="275"/>
      <c r="W17" s="84" t="s">
        <v>20</v>
      </c>
    </row>
    <row r="18" spans="2:27" ht="25.5" customHeight="1" x14ac:dyDescent="0.3">
      <c r="B18" s="249" t="s">
        <v>425</v>
      </c>
      <c r="C18" s="106">
        <f t="shared" si="3"/>
        <v>3</v>
      </c>
      <c r="D18" s="162">
        <f>D10-'Calc 2 -- Scaling (Non-Ins)'!G22</f>
        <v>0</v>
      </c>
      <c r="E18" s="162">
        <f>E10-'Calc 2 -- Scaling (Non-Ins)'!H22</f>
        <v>0</v>
      </c>
      <c r="F18" s="163" t="str">
        <f>IF(E18=0,"",D18/E18)</f>
        <v/>
      </c>
      <c r="G18" s="163" t="e">
        <f t="shared" si="5"/>
        <v>#VALUE!</v>
      </c>
      <c r="I18" s="275"/>
      <c r="W18" s="84" t="s">
        <v>20</v>
      </c>
    </row>
    <row r="19" spans="2:27" ht="25.5" customHeight="1" x14ac:dyDescent="0.3">
      <c r="B19" s="249" t="s">
        <v>426</v>
      </c>
      <c r="C19" s="106">
        <f>C18+1</f>
        <v>4</v>
      </c>
      <c r="D19" s="162">
        <f>D$10+'Input 5 - Sensitivity Analysis'!D18</f>
        <v>0</v>
      </c>
      <c r="E19" s="162">
        <f>E$10+'Input 5 - Sensitivity Analysis'!H18</f>
        <v>0</v>
      </c>
      <c r="F19" s="163" t="str">
        <f t="shared" si="4"/>
        <v/>
      </c>
      <c r="G19" s="163" t="e">
        <f t="shared" si="5"/>
        <v>#VALUE!</v>
      </c>
      <c r="I19" s="275"/>
      <c r="W19" s="84" t="s">
        <v>20</v>
      </c>
    </row>
    <row r="20" spans="2:27" ht="25.5" customHeight="1" x14ac:dyDescent="0.3">
      <c r="B20" s="249" t="s">
        <v>427</v>
      </c>
      <c r="C20" s="106">
        <f t="shared" ref="C20:C25" si="6">C19+1</f>
        <v>5</v>
      </c>
      <c r="D20" s="162">
        <f>D$10+'Input 5 - Sensitivity Analysis'!E18</f>
        <v>0</v>
      </c>
      <c r="E20" s="162">
        <f>E$10+'Input 5 - Sensitivity Analysis'!I18</f>
        <v>0</v>
      </c>
      <c r="F20" s="163" t="str">
        <f t="shared" si="4"/>
        <v/>
      </c>
      <c r="G20" s="163" t="e">
        <f t="shared" si="5"/>
        <v>#VALUE!</v>
      </c>
      <c r="I20" s="275"/>
      <c r="W20" s="84" t="s">
        <v>20</v>
      </c>
    </row>
    <row r="21" spans="2:27" ht="25.5" customHeight="1" x14ac:dyDescent="0.3">
      <c r="B21" s="249" t="s">
        <v>428</v>
      </c>
      <c r="C21" s="106">
        <f t="shared" si="6"/>
        <v>6</v>
      </c>
      <c r="D21" s="162">
        <f>'Summary 1 - Entity Level'!K70</f>
        <v>0</v>
      </c>
      <c r="E21" s="162">
        <f>'Summary 1 - Entity Level'!L70</f>
        <v>0</v>
      </c>
      <c r="F21" s="163" t="str">
        <f t="shared" si="4"/>
        <v/>
      </c>
      <c r="G21" s="163" t="e">
        <f t="shared" si="5"/>
        <v>#VALUE!</v>
      </c>
      <c r="H21" s="275"/>
      <c r="I21" s="275"/>
      <c r="W21" s="84" t="s">
        <v>20</v>
      </c>
    </row>
    <row r="22" spans="2:27" ht="25.5" customHeight="1" x14ac:dyDescent="0.3">
      <c r="B22" s="249" t="s">
        <v>429</v>
      </c>
      <c r="C22" s="106">
        <f t="shared" si="6"/>
        <v>7</v>
      </c>
      <c r="D22" s="162">
        <f>'Summary 1 - Entity Level'!N70</f>
        <v>0</v>
      </c>
      <c r="E22" s="162">
        <f>'Summary 1 - Entity Level'!O70</f>
        <v>0</v>
      </c>
      <c r="F22" s="163" t="str">
        <f t="shared" ref="F22" si="7">IF(E22=0,"",D22/E22)</f>
        <v/>
      </c>
      <c r="G22" s="163" t="e">
        <f t="shared" ref="G22" si="8">F22-F$16</f>
        <v>#VALUE!</v>
      </c>
      <c r="H22" s="275"/>
      <c r="I22" s="275"/>
      <c r="W22" s="84" t="s">
        <v>20</v>
      </c>
    </row>
    <row r="23" spans="2:27" ht="25.5" customHeight="1" x14ac:dyDescent="0.3">
      <c r="B23" s="249" t="s">
        <v>430</v>
      </c>
      <c r="C23" s="106">
        <f t="shared" si="6"/>
        <v>8</v>
      </c>
      <c r="D23" s="162">
        <f>D10</f>
        <v>0</v>
      </c>
      <c r="E23" s="162">
        <f>E10+SUM('Calc 2 -- Scaling (Non-Ins)'!O19:O19)-SUM('Calc 2 -- Scaling (Non-Ins)'!K19:K19)</f>
        <v>0</v>
      </c>
      <c r="F23" s="163" t="str">
        <f>IF(E23=0,"",D23/E23)</f>
        <v/>
      </c>
      <c r="G23" s="163" t="e">
        <f>F23-F$16</f>
        <v>#VALUE!</v>
      </c>
      <c r="I23" s="275"/>
      <c r="W23" s="84" t="s">
        <v>20</v>
      </c>
    </row>
    <row r="24" spans="2:27" ht="25.5" customHeight="1" x14ac:dyDescent="0.3">
      <c r="B24" s="249" t="s">
        <v>431</v>
      </c>
      <c r="C24" s="106">
        <f t="shared" si="6"/>
        <v>9</v>
      </c>
      <c r="D24" s="162">
        <f>D10+'Input 5 - Sensitivity Analysis'!D7</f>
        <v>0</v>
      </c>
      <c r="E24" s="162">
        <f>E10</f>
        <v>0</v>
      </c>
      <c r="F24" s="163" t="str">
        <f>IF(E24=0,"",D24/E24)</f>
        <v/>
      </c>
      <c r="G24" s="163" t="e">
        <f>F24-F$16</f>
        <v>#VALUE!</v>
      </c>
      <c r="I24" s="275"/>
      <c r="W24" s="84" t="s">
        <v>20</v>
      </c>
      <c r="AA24" s="50"/>
    </row>
    <row r="25" spans="2:27" ht="38.25" customHeight="1" x14ac:dyDescent="0.3">
      <c r="B25" s="249" t="s">
        <v>432</v>
      </c>
      <c r="C25" s="106">
        <f t="shared" si="6"/>
        <v>10</v>
      </c>
      <c r="D25" s="121">
        <f>D$10+'Input 5 - Sensitivity Analysis'!F18</f>
        <v>0</v>
      </c>
      <c r="E25" s="121">
        <f>E$10+'Input 5 - Sensitivity Analysis'!J18</f>
        <v>0</v>
      </c>
      <c r="F25" s="284" t="str">
        <f>IF(E25=0,"",D25/E25)</f>
        <v/>
      </c>
      <c r="G25" s="284" t="e">
        <f>F25-F$16</f>
        <v>#VALUE!</v>
      </c>
      <c r="I25" s="275"/>
      <c r="W25" s="84" t="s">
        <v>20</v>
      </c>
      <c r="AA25" s="50"/>
    </row>
    <row r="26" spans="2:27" ht="15" customHeight="1" x14ac:dyDescent="0.3">
      <c r="W26" s="84" t="s">
        <v>20</v>
      </c>
      <c r="AA26" s="50"/>
    </row>
    <row r="27" spans="2:27" ht="14" x14ac:dyDescent="0.3">
      <c r="W27" s="84" t="s">
        <v>20</v>
      </c>
      <c r="AA27" s="50"/>
    </row>
    <row r="28" spans="2:27" ht="14" x14ac:dyDescent="0.3">
      <c r="W28" s="84" t="s">
        <v>20</v>
      </c>
      <c r="AA28" s="50"/>
    </row>
    <row r="29" spans="2:27" ht="15" customHeight="1" x14ac:dyDescent="0.3">
      <c r="B29" s="377" t="s">
        <v>433</v>
      </c>
      <c r="C29" s="386"/>
      <c r="D29" s="386"/>
      <c r="E29" s="380" t="s">
        <v>434</v>
      </c>
      <c r="F29" s="381"/>
      <c r="G29" s="381"/>
      <c r="H29" s="381"/>
      <c r="I29" s="381"/>
      <c r="J29" s="381"/>
      <c r="K29" s="381"/>
      <c r="L29" s="381"/>
      <c r="M29" s="381"/>
      <c r="W29" s="84" t="s">
        <v>20</v>
      </c>
      <c r="AA29" s="50"/>
    </row>
    <row r="30" spans="2:27" ht="30" customHeight="1" x14ac:dyDescent="0.3">
      <c r="B30" s="363"/>
      <c r="C30" s="364"/>
      <c r="D30" s="364"/>
      <c r="E30" s="374" t="s">
        <v>435</v>
      </c>
      <c r="F30" s="375"/>
      <c r="G30" s="376"/>
      <c r="H30" s="374" t="s">
        <v>436</v>
      </c>
      <c r="I30" s="375"/>
      <c r="J30" s="376"/>
      <c r="K30" s="374" t="s">
        <v>437</v>
      </c>
      <c r="L30" s="375"/>
      <c r="M30" s="376"/>
      <c r="W30" s="84" t="s">
        <v>20</v>
      </c>
      <c r="AA30" s="50"/>
    </row>
    <row r="31" spans="2:27" ht="30" customHeight="1" x14ac:dyDescent="0.3">
      <c r="B31" s="363"/>
      <c r="C31" s="364"/>
      <c r="D31" s="364"/>
      <c r="E31" s="276" t="s">
        <v>416</v>
      </c>
      <c r="F31" s="58" t="s">
        <v>417</v>
      </c>
      <c r="G31" s="277" t="s">
        <v>418</v>
      </c>
      <c r="H31" s="276" t="s">
        <v>416</v>
      </c>
      <c r="I31" s="58" t="s">
        <v>417</v>
      </c>
      <c r="J31" s="277" t="s">
        <v>418</v>
      </c>
      <c r="K31" s="276" t="s">
        <v>416</v>
      </c>
      <c r="L31" s="58" t="s">
        <v>417</v>
      </c>
      <c r="M31" s="277" t="s">
        <v>418</v>
      </c>
      <c r="W31" s="84" t="s">
        <v>20</v>
      </c>
    </row>
    <row r="32" spans="2:27" x14ac:dyDescent="0.3">
      <c r="B32" s="365"/>
      <c r="C32" s="366"/>
      <c r="D32" s="366"/>
      <c r="E32" s="285">
        <f>M32+1</f>
        <v>7</v>
      </c>
      <c r="F32" s="286">
        <f>E32+1</f>
        <v>8</v>
      </c>
      <c r="G32" s="287">
        <f>F32+1</f>
        <v>9</v>
      </c>
      <c r="H32" s="285">
        <v>1</v>
      </c>
      <c r="I32" s="286">
        <f>H32+1</f>
        <v>2</v>
      </c>
      <c r="J32" s="287">
        <f>I32+1</f>
        <v>3</v>
      </c>
      <c r="K32" s="285">
        <f>J32+1</f>
        <v>4</v>
      </c>
      <c r="L32" s="286">
        <f t="shared" ref="L32:M32" si="9">K32+1</f>
        <v>5</v>
      </c>
      <c r="M32" s="287">
        <f t="shared" si="9"/>
        <v>6</v>
      </c>
      <c r="W32" s="84" t="s">
        <v>20</v>
      </c>
    </row>
    <row r="33" spans="2:27" ht="12.75" customHeight="1" x14ac:dyDescent="0.3">
      <c r="B33" s="345" t="s">
        <v>409</v>
      </c>
      <c r="C33" s="346"/>
      <c r="D33" s="161">
        <v>1</v>
      </c>
      <c r="E33" s="162">
        <f>SUMIFS('Summary 1 - Entity Level'!E$7:E$67,'Summary 1 - Entity Level'!$B$7:$B$67,$B33)</f>
        <v>0</v>
      </c>
      <c r="F33" s="120">
        <f>SUMIFS('Summary 1 - Entity Level'!F$7:F$67,'Summary 1 - Entity Level'!$B$7:$B$67,$B33)</f>
        <v>0</v>
      </c>
      <c r="G33" s="279" t="str">
        <f>IF(F33=0,"",E33/F33)</f>
        <v/>
      </c>
      <c r="H33" s="162">
        <f>SUMIFS('Summary 1 - Entity Level'!K$7:K$67,'Summary 1 - Entity Level'!$B$7:$B$67,$B33)</f>
        <v>0</v>
      </c>
      <c r="I33" s="120">
        <f>SUMIFS('Summary 1 - Entity Level'!L$7:L$67,'Summary 1 - Entity Level'!$B$7:$B$67,$B33)</f>
        <v>0</v>
      </c>
      <c r="J33" s="163" t="str">
        <f t="shared" ref="J33:J40" si="10">IF(I33=0,"",H33/I33)</f>
        <v/>
      </c>
      <c r="K33" s="162">
        <f>SUMIFS('Summary 1 - Entity Level'!N$7:N$67,'Summary 1 - Entity Level'!$B$7:$B$67,$B33)</f>
        <v>0</v>
      </c>
      <c r="L33" s="120">
        <f>SUMIFS('Summary 1 - Entity Level'!O$7:O$67,'Summary 1 - Entity Level'!$B$7:$B$67,$B33)</f>
        <v>0</v>
      </c>
      <c r="M33" s="279" t="str">
        <f>IF(L33=0,"",K33/L33)</f>
        <v/>
      </c>
      <c r="W33" s="84" t="s">
        <v>20</v>
      </c>
    </row>
    <row r="34" spans="2:27" ht="12.75" customHeight="1" x14ac:dyDescent="0.3">
      <c r="B34" s="373" t="s">
        <v>383</v>
      </c>
      <c r="C34" s="373"/>
      <c r="D34" s="165">
        <f t="shared" ref="D34:D38" si="11">D33+1</f>
        <v>2</v>
      </c>
      <c r="E34" s="278">
        <f>SUMIFS('Summary 1 - Entity Level'!E$7:E$67,'Summary 1 - Entity Level'!$B$7:$B$67,$B34)</f>
        <v>0</v>
      </c>
      <c r="F34" s="162">
        <f>SUMIFS('Summary 1 - Entity Level'!F$7:F$67,'Summary 1 - Entity Level'!$B$7:$B$67,$B34)</f>
        <v>0</v>
      </c>
      <c r="G34" s="279" t="str">
        <f t="shared" ref="G34:G37" si="12">IF(F34=0,"",E34/F34)</f>
        <v/>
      </c>
      <c r="H34" s="162">
        <f>SUMIFS('Summary 1 - Entity Level'!K$7:K$67,'Summary 1 - Entity Level'!$B$7:$B$67,$B34)</f>
        <v>0</v>
      </c>
      <c r="I34" s="120">
        <f>SUMIFS('Summary 1 - Entity Level'!L$7:L$67,'Summary 1 - Entity Level'!$B$7:$B$67,$B34)</f>
        <v>0</v>
      </c>
      <c r="J34" s="163" t="str">
        <f t="shared" ref="J34:J37" si="13">IF(I34=0,"",H34/I34)</f>
        <v/>
      </c>
      <c r="K34" s="278">
        <f>SUMIFS('Summary 1 - Entity Level'!N$7:N$67,'Summary 1 - Entity Level'!$B$7:$B$67,$B34)</f>
        <v>0</v>
      </c>
      <c r="L34" s="162">
        <f>SUMIFS('Summary 1 - Entity Level'!O$7:O$67,'Summary 1 - Entity Level'!$B$7:$B$67,$B34)</f>
        <v>0</v>
      </c>
      <c r="M34" s="279" t="str">
        <f t="shared" ref="M34:M37" si="14">IF(L34=0,"",K34/L34)</f>
        <v/>
      </c>
      <c r="W34" s="84" t="s">
        <v>20</v>
      </c>
    </row>
    <row r="35" spans="2:27" x14ac:dyDescent="0.3">
      <c r="B35" s="373" t="s">
        <v>410</v>
      </c>
      <c r="C35" s="373"/>
      <c r="D35" s="165">
        <f t="shared" si="11"/>
        <v>3</v>
      </c>
      <c r="E35" s="278">
        <f>SUMIFS('Summary 1 - Entity Level'!E$7:E$67,'Summary 1 - Entity Level'!$B$7:$B$67,$B35)</f>
        <v>0</v>
      </c>
      <c r="F35" s="162">
        <f>SUMIFS('Summary 1 - Entity Level'!F$7:F$67,'Summary 1 - Entity Level'!$B$7:$B$67,$B35)</f>
        <v>0</v>
      </c>
      <c r="G35" s="279" t="str">
        <f t="shared" si="12"/>
        <v/>
      </c>
      <c r="H35" s="162">
        <f>SUMIFS('Summary 1 - Entity Level'!K$7:K$67,'Summary 1 - Entity Level'!$B$7:$B$67,$B35)</f>
        <v>0</v>
      </c>
      <c r="I35" s="120">
        <f>SUMIFS('Summary 1 - Entity Level'!L$7:L$67,'Summary 1 - Entity Level'!$B$7:$B$67,$B35)</f>
        <v>0</v>
      </c>
      <c r="J35" s="163" t="str">
        <f t="shared" si="13"/>
        <v/>
      </c>
      <c r="K35" s="278">
        <f>SUMIFS('Summary 1 - Entity Level'!N$7:N$67,'Summary 1 - Entity Level'!$B$7:$B$67,$B35)</f>
        <v>0</v>
      </c>
      <c r="L35" s="162">
        <f>SUMIFS('Summary 1 - Entity Level'!O$7:O$67,'Summary 1 - Entity Level'!$B$7:$B$67,$B35)</f>
        <v>0</v>
      </c>
      <c r="M35" s="279" t="str">
        <f t="shared" si="14"/>
        <v/>
      </c>
      <c r="W35" s="84" t="s">
        <v>20</v>
      </c>
    </row>
    <row r="36" spans="2:27" x14ac:dyDescent="0.3">
      <c r="B36" s="373" t="s">
        <v>380</v>
      </c>
      <c r="C36" s="373"/>
      <c r="D36" s="165">
        <f t="shared" si="11"/>
        <v>4</v>
      </c>
      <c r="E36" s="278">
        <f>SUMIFS('Summary 1 - Entity Level'!E$7:E$67,'Summary 1 - Entity Level'!$B$7:$B$67,$B36)</f>
        <v>0</v>
      </c>
      <c r="F36" s="162">
        <f>SUMIFS('Summary 1 - Entity Level'!F$7:F$67,'Summary 1 - Entity Level'!$B$7:$B$67,$B36)</f>
        <v>0</v>
      </c>
      <c r="G36" s="279" t="str">
        <f t="shared" si="12"/>
        <v/>
      </c>
      <c r="H36" s="162">
        <f>SUMIFS('Summary 1 - Entity Level'!K$7:K$67,'Summary 1 - Entity Level'!$B$7:$B$67,$B36)</f>
        <v>0</v>
      </c>
      <c r="I36" s="120">
        <f>SUMIFS('Summary 1 - Entity Level'!L$7:L$67,'Summary 1 - Entity Level'!$B$7:$B$67,$B36)</f>
        <v>0</v>
      </c>
      <c r="J36" s="163" t="str">
        <f t="shared" si="13"/>
        <v/>
      </c>
      <c r="K36" s="278">
        <f>SUMIFS('Summary 1 - Entity Level'!N$7:N$67,'Summary 1 - Entity Level'!$B$7:$B$67,$B36)</f>
        <v>0</v>
      </c>
      <c r="L36" s="162">
        <f>SUMIFS('Summary 1 - Entity Level'!O$7:O$67,'Summary 1 - Entity Level'!$B$7:$B$67,$B36)</f>
        <v>0</v>
      </c>
      <c r="M36" s="279" t="str">
        <f t="shared" si="14"/>
        <v/>
      </c>
      <c r="W36" s="84" t="s">
        <v>20</v>
      </c>
    </row>
    <row r="37" spans="2:27" x14ac:dyDescent="0.3">
      <c r="B37" s="373" t="s">
        <v>394</v>
      </c>
      <c r="C37" s="373"/>
      <c r="D37" s="165">
        <f t="shared" si="11"/>
        <v>5</v>
      </c>
      <c r="E37" s="278">
        <f>SUMIFS('Summary 1 - Entity Level'!E$7:E$67,'Summary 1 - Entity Level'!$B$7:$B$67,$B37)</f>
        <v>0</v>
      </c>
      <c r="F37" s="162">
        <f>SUMIFS('Summary 1 - Entity Level'!F$7:F$67,'Summary 1 - Entity Level'!$B$7:$B$67,$B37)</f>
        <v>0</v>
      </c>
      <c r="G37" s="279" t="str">
        <f t="shared" si="12"/>
        <v/>
      </c>
      <c r="H37" s="162">
        <f>SUMIFS('Summary 1 - Entity Level'!K$7:K$67,'Summary 1 - Entity Level'!$B$7:$B$67,$B37)</f>
        <v>0</v>
      </c>
      <c r="I37" s="120">
        <f>SUMIFS('Summary 1 - Entity Level'!L$7:L$67,'Summary 1 - Entity Level'!$B$7:$B$67,$B37)</f>
        <v>0</v>
      </c>
      <c r="J37" s="163" t="str">
        <f t="shared" si="13"/>
        <v/>
      </c>
      <c r="K37" s="278">
        <f>SUMIFS('Summary 1 - Entity Level'!N$7:N$67,'Summary 1 - Entity Level'!$B$7:$B$67,$B37)</f>
        <v>0</v>
      </c>
      <c r="L37" s="162">
        <f>SUMIFS('Summary 1 - Entity Level'!O$7:O$67,'Summary 1 - Entity Level'!$B$7:$B$67,$B37)</f>
        <v>0</v>
      </c>
      <c r="M37" s="279" t="str">
        <f t="shared" si="14"/>
        <v/>
      </c>
      <c r="W37" s="84" t="s">
        <v>20</v>
      </c>
    </row>
    <row r="38" spans="2:27" x14ac:dyDescent="0.3">
      <c r="B38" s="373" t="s">
        <v>192</v>
      </c>
      <c r="C38" s="373"/>
      <c r="D38" s="165">
        <f t="shared" si="11"/>
        <v>6</v>
      </c>
      <c r="E38" s="278">
        <f>K38</f>
        <v>0</v>
      </c>
      <c r="F38" s="162">
        <f>I38</f>
        <v>0</v>
      </c>
      <c r="G38" s="279" t="str">
        <f t="shared" ref="G38:G40" si="15">IF(F38=0,"",E38/F38)</f>
        <v/>
      </c>
      <c r="H38" s="228">
        <f>'Input 3 - Capital Instruments'!Y37</f>
        <v>0</v>
      </c>
      <c r="I38" s="229">
        <v>0</v>
      </c>
      <c r="J38" s="163" t="str">
        <f t="shared" si="10"/>
        <v/>
      </c>
      <c r="K38" s="278">
        <f>H38</f>
        <v>0</v>
      </c>
      <c r="L38" s="162">
        <f>I38</f>
        <v>0</v>
      </c>
      <c r="M38" s="279" t="str">
        <f t="shared" ref="M38:M40" si="16">IF(L38=0,"",K38/L38)</f>
        <v/>
      </c>
      <c r="W38" s="84" t="s">
        <v>20</v>
      </c>
    </row>
    <row r="39" spans="2:27" x14ac:dyDescent="0.3">
      <c r="W39" s="84"/>
    </row>
    <row r="40" spans="2:27" x14ac:dyDescent="0.3">
      <c r="B40" s="373" t="s">
        <v>214</v>
      </c>
      <c r="C40" s="373"/>
      <c r="D40" s="165">
        <f>D38+1</f>
        <v>7</v>
      </c>
      <c r="E40" s="228">
        <f>SUM(E33:E38)</f>
        <v>0</v>
      </c>
      <c r="F40" s="228">
        <f>SUM(F33:F38)</f>
        <v>0</v>
      </c>
      <c r="G40" s="279" t="str">
        <f t="shared" si="15"/>
        <v/>
      </c>
      <c r="H40" s="228">
        <f>SUM(H33:H38)</f>
        <v>0</v>
      </c>
      <c r="I40" s="228">
        <f>SUM(I33:I38)</f>
        <v>0</v>
      </c>
      <c r="J40" s="163" t="str">
        <f t="shared" si="10"/>
        <v/>
      </c>
      <c r="K40" s="228">
        <f>SUM(K33:K38)</f>
        <v>0</v>
      </c>
      <c r="L40" s="228">
        <f>SUM(L33:L38)</f>
        <v>0</v>
      </c>
      <c r="M40" s="279" t="str">
        <f t="shared" si="16"/>
        <v/>
      </c>
      <c r="W40" s="84" t="s">
        <v>20</v>
      </c>
    </row>
    <row r="41" spans="2:27" ht="14" x14ac:dyDescent="0.3">
      <c r="W41" s="84" t="s">
        <v>20</v>
      </c>
      <c r="AA41" s="50"/>
    </row>
    <row r="42" spans="2:27" ht="14" x14ac:dyDescent="0.3">
      <c r="W42" s="84" t="s">
        <v>20</v>
      </c>
      <c r="AA42" s="50"/>
    </row>
    <row r="43" spans="2:27" ht="14" x14ac:dyDescent="0.3">
      <c r="B43" s="377" t="s">
        <v>438</v>
      </c>
      <c r="C43" s="378"/>
      <c r="D43" s="58" t="s">
        <v>439</v>
      </c>
      <c r="E43" s="58" t="s">
        <v>440</v>
      </c>
      <c r="F43" s="58" t="s">
        <v>441</v>
      </c>
      <c r="W43" s="84" t="s">
        <v>20</v>
      </c>
      <c r="AA43" s="50"/>
    </row>
    <row r="44" spans="2:27" ht="14" x14ac:dyDescent="0.3">
      <c r="B44" s="365"/>
      <c r="C44" s="379"/>
      <c r="D44" s="156">
        <v>1</v>
      </c>
      <c r="E44" s="156">
        <f>D44+1</f>
        <v>2</v>
      </c>
      <c r="F44" s="156">
        <f>E44+1</f>
        <v>3</v>
      </c>
      <c r="W44" s="84" t="s">
        <v>20</v>
      </c>
      <c r="AA44" s="50"/>
    </row>
    <row r="45" spans="2:27" ht="25.5" customHeight="1" x14ac:dyDescent="0.3">
      <c r="B45" s="58" t="s">
        <v>442</v>
      </c>
      <c r="C45" s="161">
        <v>1</v>
      </c>
      <c r="D45" s="162">
        <f>'Input 3 - Capital Instruments'!X17+'Input 3 - Capital Instruments'!X15</f>
        <v>0</v>
      </c>
      <c r="E45" s="162">
        <f>'Summary 1 - Entity Level'!K69+'Calc 2 -- Scaling (Non-Ins)'!G20</f>
        <v>0</v>
      </c>
      <c r="F45" s="163" t="str">
        <f>IF(E45=0,"",D45/E45)</f>
        <v/>
      </c>
      <c r="W45" s="84" t="s">
        <v>20</v>
      </c>
      <c r="AA45" s="50"/>
    </row>
    <row r="46" spans="2:27" ht="14" x14ac:dyDescent="0.3">
      <c r="B46" s="58" t="s">
        <v>443</v>
      </c>
      <c r="C46" s="165">
        <v>2</v>
      </c>
      <c r="D46" s="162">
        <f>D10-D9</f>
        <v>0</v>
      </c>
      <c r="E46" s="162">
        <f>D9</f>
        <v>0</v>
      </c>
      <c r="F46" s="163" t="str">
        <f>IF(E46=0,"",D46/E46)</f>
        <v/>
      </c>
      <c r="W46" s="84" t="s">
        <v>20</v>
      </c>
      <c r="AA46" s="50"/>
    </row>
    <row r="47" spans="2:27" x14ac:dyDescent="0.3">
      <c r="W47" s="84" t="s">
        <v>20</v>
      </c>
    </row>
    <row r="48" spans="2:27" x14ac:dyDescent="0.3">
      <c r="W48" s="84" t="s">
        <v>20</v>
      </c>
    </row>
    <row r="49" spans="1:23" x14ac:dyDescent="0.3">
      <c r="W49" s="84" t="s">
        <v>20</v>
      </c>
    </row>
    <row r="50" spans="1:23" x14ac:dyDescent="0.3">
      <c r="W50" s="84" t="s">
        <v>20</v>
      </c>
    </row>
    <row r="51" spans="1:23" x14ac:dyDescent="0.3">
      <c r="W51" s="84" t="s">
        <v>20</v>
      </c>
    </row>
    <row r="52" spans="1:23" x14ac:dyDescent="0.3">
      <c r="W52" s="84" t="s">
        <v>20</v>
      </c>
    </row>
    <row r="53" spans="1:23" x14ac:dyDescent="0.3">
      <c r="W53" s="84" t="s">
        <v>20</v>
      </c>
    </row>
    <row r="54" spans="1:23" x14ac:dyDescent="0.3">
      <c r="W54" s="84" t="s">
        <v>20</v>
      </c>
    </row>
    <row r="55" spans="1:23" x14ac:dyDescent="0.3">
      <c r="W55" s="84" t="s">
        <v>20</v>
      </c>
    </row>
    <row r="56" spans="1:23" x14ac:dyDescent="0.3">
      <c r="W56" s="84" t="s">
        <v>20</v>
      </c>
    </row>
    <row r="57" spans="1:23" x14ac:dyDescent="0.3">
      <c r="W57" s="84" t="s">
        <v>20</v>
      </c>
    </row>
    <row r="58" spans="1:23" x14ac:dyDescent="0.3">
      <c r="W58" s="84" t="s">
        <v>20</v>
      </c>
    </row>
    <row r="59" spans="1:23" x14ac:dyDescent="0.3">
      <c r="W59" s="84" t="s">
        <v>20</v>
      </c>
    </row>
    <row r="60" spans="1:23" x14ac:dyDescent="0.3">
      <c r="W60" s="84" t="s">
        <v>20</v>
      </c>
    </row>
    <row r="61" spans="1:23" x14ac:dyDescent="0.3">
      <c r="A61" s="84" t="s">
        <v>20</v>
      </c>
      <c r="B61" s="84" t="s">
        <v>20</v>
      </c>
      <c r="C61" s="84" t="s">
        <v>20</v>
      </c>
      <c r="D61" s="84" t="s">
        <v>20</v>
      </c>
      <c r="E61" s="84" t="s">
        <v>20</v>
      </c>
      <c r="F61" s="84" t="s">
        <v>20</v>
      </c>
      <c r="G61" s="84" t="s">
        <v>20</v>
      </c>
      <c r="H61" s="84"/>
      <c r="I61" s="84"/>
      <c r="J61" s="84" t="s">
        <v>20</v>
      </c>
      <c r="K61" s="84" t="s">
        <v>20</v>
      </c>
      <c r="L61" s="84" t="s">
        <v>20</v>
      </c>
      <c r="M61" s="84" t="s">
        <v>20</v>
      </c>
      <c r="N61" s="84" t="s">
        <v>20</v>
      </c>
      <c r="O61" s="84" t="s">
        <v>20</v>
      </c>
      <c r="P61" s="84"/>
      <c r="Q61" s="84" t="s">
        <v>20</v>
      </c>
      <c r="R61" s="84" t="s">
        <v>20</v>
      </c>
      <c r="S61" s="84" t="s">
        <v>20</v>
      </c>
      <c r="T61" s="84" t="s">
        <v>20</v>
      </c>
      <c r="U61" s="84" t="s">
        <v>20</v>
      </c>
      <c r="V61" s="84" t="s">
        <v>20</v>
      </c>
      <c r="W61" s="84" t="s">
        <v>20</v>
      </c>
    </row>
    <row r="73" spans="2:6" ht="38.25" hidden="1" customHeight="1" x14ac:dyDescent="0.3">
      <c r="B73" s="345" t="s">
        <v>206</v>
      </c>
      <c r="C73" s="346"/>
      <c r="D73" s="58" t="s">
        <v>207</v>
      </c>
      <c r="E73" s="58" t="s">
        <v>208</v>
      </c>
      <c r="F73" s="58" t="s">
        <v>209</v>
      </c>
    </row>
    <row r="74" spans="2:6" ht="12.75" hidden="1" customHeight="1" x14ac:dyDescent="0.3">
      <c r="B74" s="107" t="s">
        <v>211</v>
      </c>
      <c r="C74" s="58"/>
      <c r="D74" s="107">
        <v>1</v>
      </c>
      <c r="E74" s="107">
        <f>D74+1</f>
        <v>2</v>
      </c>
      <c r="F74" s="107">
        <f>E74+1</f>
        <v>3</v>
      </c>
    </row>
    <row r="75" spans="2:6" hidden="1" x14ac:dyDescent="0.3">
      <c r="B75" s="58" t="s">
        <v>212</v>
      </c>
      <c r="C75" s="107">
        <v>1</v>
      </c>
      <c r="D75" s="112">
        <f>'Input 3 - Capital Instruments'!X13</f>
        <v>0</v>
      </c>
      <c r="E75" s="2">
        <v>0.3</v>
      </c>
      <c r="F75" s="112">
        <f>'Input 3 - Capital Instruments'!Z13</f>
        <v>0</v>
      </c>
    </row>
    <row r="76" spans="2:6" hidden="1" x14ac:dyDescent="0.3">
      <c r="B76" s="58" t="s">
        <v>213</v>
      </c>
      <c r="C76" s="107">
        <f>C75+1</f>
        <v>2</v>
      </c>
      <c r="D76" s="112">
        <f>'Input 3 - Capital Instruments'!X14</f>
        <v>0</v>
      </c>
      <c r="E76" s="2">
        <v>0.15</v>
      </c>
      <c r="F76" s="112">
        <f>'Input 3 - Capital Instruments'!Z14</f>
        <v>0</v>
      </c>
    </row>
    <row r="77" spans="2:6" hidden="1" x14ac:dyDescent="0.3">
      <c r="B77" s="58" t="s">
        <v>394</v>
      </c>
      <c r="C77" s="107">
        <f>C76+1</f>
        <v>3</v>
      </c>
      <c r="D77" s="112">
        <f>'Input 3 - Capital Instruments'!X17</f>
        <v>0</v>
      </c>
      <c r="E77" s="2">
        <v>0.15</v>
      </c>
      <c r="F77" s="112">
        <f>'Input 3 - Capital Instruments'!Z17</f>
        <v>0</v>
      </c>
    </row>
    <row r="78" spans="2:6" hidden="1" x14ac:dyDescent="0.3">
      <c r="B78" s="58" t="s">
        <v>214</v>
      </c>
      <c r="C78" s="107">
        <f>C77+1</f>
        <v>4</v>
      </c>
      <c r="D78" s="112">
        <f>'Input 3 - Capital Instruments'!X16</f>
        <v>0</v>
      </c>
      <c r="F78" s="112">
        <f>'Input 3 - Capital Instruments'!Z16</f>
        <v>0</v>
      </c>
    </row>
    <row r="79" spans="2:6" hidden="1" x14ac:dyDescent="0.3">
      <c r="B79" s="58" t="s">
        <v>444</v>
      </c>
      <c r="C79" s="107">
        <f>C78+1</f>
        <v>5</v>
      </c>
      <c r="D79" s="112">
        <f>'Input 3 - Capital Instruments'!X15</f>
        <v>0</v>
      </c>
      <c r="F79" s="112">
        <f>'Input 3 - Capital Instruments'!Z15</f>
        <v>0</v>
      </c>
    </row>
    <row r="80" spans="2:6" hidden="1" x14ac:dyDescent="0.3"/>
    <row r="81" spans="2:8" hidden="1" x14ac:dyDescent="0.3"/>
    <row r="82" spans="2:8" hidden="1" x14ac:dyDescent="0.3"/>
    <row r="83" spans="2:8" ht="52" hidden="1" x14ac:dyDescent="0.3">
      <c r="B83" s="345" t="s">
        <v>216</v>
      </c>
      <c r="C83" s="346"/>
      <c r="D83" s="58" t="s">
        <v>217</v>
      </c>
      <c r="E83" s="58" t="s">
        <v>445</v>
      </c>
    </row>
    <row r="84" spans="2:8" ht="78" hidden="1" x14ac:dyDescent="0.3">
      <c r="B84" s="58" t="s">
        <v>218</v>
      </c>
      <c r="C84" s="107">
        <v>1</v>
      </c>
      <c r="D84" s="112">
        <f>'Input 3 - Capital Instruments'!X22</f>
        <v>0</v>
      </c>
      <c r="E84" s="112">
        <f>'Input 3 - Capital Instruments'!Y22</f>
        <v>0</v>
      </c>
      <c r="H84" s="58" t="s">
        <v>219</v>
      </c>
    </row>
    <row r="85" spans="2:8" ht="26" hidden="1" x14ac:dyDescent="0.3">
      <c r="B85" s="58" t="s">
        <v>221</v>
      </c>
      <c r="C85" s="107">
        <f t="shared" ref="C85:C92" si="17">C84+1</f>
        <v>2</v>
      </c>
      <c r="D85" s="112">
        <f>'Input 3 - Capital Instruments'!X23</f>
        <v>0</v>
      </c>
      <c r="E85" s="112">
        <f>'Input 3 - Capital Instruments'!Y23</f>
        <v>0</v>
      </c>
      <c r="G85" s="58" t="s">
        <v>222</v>
      </c>
      <c r="H85" s="112">
        <f>'Input 3 - Capital Instruments'!AB23</f>
        <v>0</v>
      </c>
    </row>
    <row r="86" spans="2:8" hidden="1" x14ac:dyDescent="0.3">
      <c r="B86" s="58" t="s">
        <v>223</v>
      </c>
      <c r="C86" s="107">
        <f t="shared" si="17"/>
        <v>3</v>
      </c>
      <c r="D86" s="112">
        <f>'Input 3 - Capital Instruments'!X24</f>
        <v>0</v>
      </c>
      <c r="E86" s="112">
        <f>'Input 3 - Capital Instruments'!Y24</f>
        <v>0</v>
      </c>
    </row>
    <row r="87" spans="2:8" ht="26" hidden="1" x14ac:dyDescent="0.3">
      <c r="B87" s="58" t="s">
        <v>224</v>
      </c>
      <c r="C87" s="107">
        <f t="shared" si="17"/>
        <v>4</v>
      </c>
      <c r="D87" s="112">
        <f>'Input 3 - Capital Instruments'!X25</f>
        <v>0</v>
      </c>
      <c r="E87" s="112">
        <f>'Input 3 - Capital Instruments'!Y25</f>
        <v>0</v>
      </c>
    </row>
    <row r="88" spans="2:8" hidden="1" x14ac:dyDescent="0.3">
      <c r="B88" s="58" t="s">
        <v>225</v>
      </c>
      <c r="C88" s="107">
        <f t="shared" si="17"/>
        <v>5</v>
      </c>
      <c r="D88" s="112">
        <f>'Input 3 - Capital Instruments'!X26</f>
        <v>0</v>
      </c>
      <c r="E88" s="112">
        <f>'Input 3 - Capital Instruments'!Y26</f>
        <v>0</v>
      </c>
      <c r="G88" s="124" t="s">
        <v>446</v>
      </c>
      <c r="H88" s="112">
        <f>'Input 3 - Capital Instruments'!AB26</f>
        <v>0</v>
      </c>
    </row>
    <row r="89" spans="2:8" hidden="1" x14ac:dyDescent="0.3">
      <c r="B89" s="58" t="s">
        <v>226</v>
      </c>
      <c r="C89" s="107">
        <f t="shared" si="17"/>
        <v>6</v>
      </c>
      <c r="D89" s="112">
        <f>'Input 3 - Capital Instruments'!X27</f>
        <v>0</v>
      </c>
      <c r="E89" s="112">
        <f>'Input 3 - Capital Instruments'!Y27</f>
        <v>0</v>
      </c>
    </row>
    <row r="90" spans="2:8" hidden="1" x14ac:dyDescent="0.3">
      <c r="C90" s="107">
        <f t="shared" si="17"/>
        <v>7</v>
      </c>
    </row>
    <row r="91" spans="2:8" hidden="1" x14ac:dyDescent="0.3">
      <c r="B91" s="58" t="s">
        <v>447</v>
      </c>
      <c r="C91" s="107">
        <f t="shared" si="17"/>
        <v>8</v>
      </c>
      <c r="D91" s="112">
        <f>'Input 3 - Capital Instruments'!X28</f>
        <v>0</v>
      </c>
      <c r="E91" s="112">
        <f>'Input 3 - Capital Instruments'!Y28</f>
        <v>0</v>
      </c>
    </row>
    <row r="92" spans="2:8" hidden="1" x14ac:dyDescent="0.3">
      <c r="B92" s="58" t="s">
        <v>227</v>
      </c>
      <c r="C92" s="107">
        <f t="shared" si="17"/>
        <v>9</v>
      </c>
      <c r="D92" s="112">
        <f>'Input 3 - Capital Instruments'!X29</f>
        <v>0</v>
      </c>
      <c r="E92" s="112">
        <f>'Input 3 - Capital Instruments'!Y29</f>
        <v>0</v>
      </c>
    </row>
    <row r="93" spans="2:8" hidden="1" x14ac:dyDescent="0.3"/>
    <row r="94" spans="2:8" hidden="1" x14ac:dyDescent="0.3"/>
    <row r="97" spans="2:22" hidden="1" x14ac:dyDescent="0.3">
      <c r="B97" s="363" t="s">
        <v>448</v>
      </c>
      <c r="C97" s="364"/>
      <c r="D97" s="364"/>
      <c r="E97" s="374" t="s">
        <v>449</v>
      </c>
      <c r="F97" s="375"/>
      <c r="G97" s="376"/>
      <c r="H97" s="374" t="s">
        <v>450</v>
      </c>
      <c r="I97" s="375"/>
      <c r="J97" s="376"/>
      <c r="K97" s="374" t="s">
        <v>451</v>
      </c>
      <c r="L97" s="375"/>
      <c r="M97" s="376"/>
      <c r="N97" s="374" t="s">
        <v>452</v>
      </c>
      <c r="O97" s="375"/>
      <c r="P97" s="376"/>
      <c r="Q97" s="374" t="s">
        <v>453</v>
      </c>
      <c r="R97" s="375"/>
      <c r="S97" s="376"/>
      <c r="T97" s="374" t="s">
        <v>454</v>
      </c>
      <c r="U97" s="375"/>
      <c r="V97" s="376"/>
    </row>
    <row r="98" spans="2:22" ht="12.75" hidden="1" customHeight="1" x14ac:dyDescent="0.3">
      <c r="B98" s="363"/>
      <c r="C98" s="364"/>
      <c r="D98" s="364"/>
      <c r="E98" s="276" t="s">
        <v>416</v>
      </c>
      <c r="F98" s="58" t="s">
        <v>417</v>
      </c>
      <c r="G98" s="277" t="s">
        <v>418</v>
      </c>
      <c r="H98" s="276" t="s">
        <v>416</v>
      </c>
      <c r="I98" s="58" t="s">
        <v>417</v>
      </c>
      <c r="J98" s="277" t="s">
        <v>418</v>
      </c>
      <c r="K98" s="276" t="s">
        <v>416</v>
      </c>
      <c r="L98" s="58" t="s">
        <v>417</v>
      </c>
      <c r="M98" s="277" t="s">
        <v>418</v>
      </c>
      <c r="N98" s="276" t="s">
        <v>416</v>
      </c>
      <c r="O98" s="58" t="s">
        <v>417</v>
      </c>
      <c r="P98" s="277" t="s">
        <v>418</v>
      </c>
      <c r="Q98" s="276" t="s">
        <v>416</v>
      </c>
      <c r="R98" s="58" t="s">
        <v>417</v>
      </c>
      <c r="S98" s="277" t="s">
        <v>418</v>
      </c>
      <c r="T98" s="276" t="s">
        <v>416</v>
      </c>
      <c r="U98" s="58" t="s">
        <v>417</v>
      </c>
      <c r="V98" s="277" t="s">
        <v>418</v>
      </c>
    </row>
    <row r="99" spans="2:22" hidden="1" x14ac:dyDescent="0.3">
      <c r="B99" s="365"/>
      <c r="C99" s="366"/>
      <c r="D99" s="366"/>
      <c r="E99" s="285">
        <v>1</v>
      </c>
      <c r="F99" s="286">
        <f>E99+1</f>
        <v>2</v>
      </c>
      <c r="G99" s="287">
        <f t="shared" ref="G99" si="18">F99+1</f>
        <v>3</v>
      </c>
      <c r="H99" s="285">
        <v>1</v>
      </c>
      <c r="I99" s="286">
        <f>H99+1</f>
        <v>2</v>
      </c>
      <c r="J99" s="287">
        <f t="shared" ref="J99" si="19">I99+1</f>
        <v>3</v>
      </c>
      <c r="K99" s="285">
        <v>1</v>
      </c>
      <c r="L99" s="286">
        <f>K99+1</f>
        <v>2</v>
      </c>
      <c r="M99" s="287">
        <f t="shared" ref="M99" si="20">L99+1</f>
        <v>3</v>
      </c>
      <c r="N99" s="285">
        <v>1</v>
      </c>
      <c r="O99" s="286">
        <f>N99+1</f>
        <v>2</v>
      </c>
      <c r="P99" s="287">
        <f t="shared" ref="P99" si="21">O99+1</f>
        <v>3</v>
      </c>
      <c r="Q99" s="285">
        <v>1</v>
      </c>
      <c r="R99" s="286">
        <f>Q99+1</f>
        <v>2</v>
      </c>
      <c r="S99" s="287">
        <f t="shared" ref="S99" si="22">R99+1</f>
        <v>3</v>
      </c>
      <c r="T99" s="285">
        <v>1</v>
      </c>
      <c r="U99" s="286">
        <f>T99+1</f>
        <v>2</v>
      </c>
      <c r="V99" s="287">
        <f t="shared" ref="V99" si="23">U99+1</f>
        <v>3</v>
      </c>
    </row>
    <row r="100" spans="2:22" hidden="1" x14ac:dyDescent="0.3">
      <c r="B100" s="345" t="s">
        <v>409</v>
      </c>
      <c r="C100" s="346"/>
      <c r="D100" s="161">
        <v>1</v>
      </c>
      <c r="E100" s="162" t="e">
        <f>#REF!</f>
        <v>#REF!</v>
      </c>
      <c r="F100" s="162" t="e">
        <f>#REF!</f>
        <v>#REF!</v>
      </c>
      <c r="G100" s="163" t="e">
        <f t="shared" ref="G100:G105" si="24">IF(F100=0,"",E100/F100)</f>
        <v>#REF!</v>
      </c>
      <c r="H100" s="162" t="e">
        <f>#REF!</f>
        <v>#REF!</v>
      </c>
      <c r="I100" s="162" t="e">
        <f>#REF!</f>
        <v>#REF!</v>
      </c>
      <c r="J100" s="163" t="e">
        <f t="shared" ref="J100:J105" si="25">IF(I100=0,"",H100/I100)</f>
        <v>#REF!</v>
      </c>
      <c r="K100" s="162" t="e">
        <f>#REF!</f>
        <v>#REF!</v>
      </c>
      <c r="L100" s="162" t="e">
        <f>#REF!</f>
        <v>#REF!</v>
      </c>
      <c r="M100" s="163" t="e">
        <f t="shared" ref="M100:M105" si="26">IF(L100=0,"",K100/L100)</f>
        <v>#REF!</v>
      </c>
      <c r="N100" s="162" t="e">
        <f>#REF!</f>
        <v>#REF!</v>
      </c>
      <c r="O100" s="162" t="e">
        <f>#REF!</f>
        <v>#REF!</v>
      </c>
      <c r="P100" s="163" t="e">
        <f t="shared" ref="P100:P105" si="27">IF(O100=0,"",N100/O100)</f>
        <v>#REF!</v>
      </c>
      <c r="Q100" s="162" t="e">
        <f>#REF!</f>
        <v>#REF!</v>
      </c>
      <c r="R100" s="162" t="e">
        <f>#REF!</f>
        <v>#REF!</v>
      </c>
      <c r="S100" s="163" t="e">
        <f t="shared" ref="S100:S105" si="28">IF(R100=0,"",Q100/R100)</f>
        <v>#REF!</v>
      </c>
      <c r="T100" s="162" t="e">
        <f>#REF!</f>
        <v>#REF!</v>
      </c>
      <c r="U100" s="162" t="e">
        <f>#REF!</f>
        <v>#REF!</v>
      </c>
      <c r="V100" s="163" t="e">
        <f t="shared" ref="V100:V105" si="29">IF(U100=0,"",T100/U100)</f>
        <v>#REF!</v>
      </c>
    </row>
    <row r="101" spans="2:22" hidden="1" x14ac:dyDescent="0.3">
      <c r="B101" s="373" t="s">
        <v>383</v>
      </c>
      <c r="C101" s="373"/>
      <c r="D101" s="165">
        <f t="shared" ref="D101:D105" si="30">D100+1</f>
        <v>2</v>
      </c>
      <c r="E101" s="162" t="e">
        <f>#REF!</f>
        <v>#REF!</v>
      </c>
      <c r="F101" s="162" t="e">
        <f>#REF!</f>
        <v>#REF!</v>
      </c>
      <c r="G101" s="163" t="e">
        <f t="shared" si="24"/>
        <v>#REF!</v>
      </c>
      <c r="H101" s="162" t="e">
        <f>#REF!</f>
        <v>#REF!</v>
      </c>
      <c r="I101" s="162" t="e">
        <f>#REF!</f>
        <v>#REF!</v>
      </c>
      <c r="J101" s="163" t="e">
        <f t="shared" si="25"/>
        <v>#REF!</v>
      </c>
      <c r="K101" s="162" t="e">
        <f>#REF!</f>
        <v>#REF!</v>
      </c>
      <c r="L101" s="162" t="e">
        <f>#REF!</f>
        <v>#REF!</v>
      </c>
      <c r="M101" s="163" t="e">
        <f t="shared" si="26"/>
        <v>#REF!</v>
      </c>
      <c r="N101" s="162" t="e">
        <f>#REF!</f>
        <v>#REF!</v>
      </c>
      <c r="O101" s="162" t="e">
        <f>#REF!</f>
        <v>#REF!</v>
      </c>
      <c r="P101" s="163" t="e">
        <f t="shared" si="27"/>
        <v>#REF!</v>
      </c>
      <c r="Q101" s="162" t="e">
        <f>#REF!</f>
        <v>#REF!</v>
      </c>
      <c r="R101" s="162" t="e">
        <f>#REF!</f>
        <v>#REF!</v>
      </c>
      <c r="S101" s="163" t="e">
        <f t="shared" si="28"/>
        <v>#REF!</v>
      </c>
      <c r="T101" s="162" t="e">
        <f>#REF!</f>
        <v>#REF!</v>
      </c>
      <c r="U101" s="162" t="e">
        <f>#REF!</f>
        <v>#REF!</v>
      </c>
      <c r="V101" s="163" t="e">
        <f t="shared" si="29"/>
        <v>#REF!</v>
      </c>
    </row>
    <row r="102" spans="2:22" hidden="1" x14ac:dyDescent="0.3">
      <c r="B102" s="373" t="s">
        <v>410</v>
      </c>
      <c r="C102" s="373"/>
      <c r="D102" s="165">
        <f t="shared" si="30"/>
        <v>3</v>
      </c>
      <c r="E102" s="162" t="e">
        <f>#REF!</f>
        <v>#REF!</v>
      </c>
      <c r="F102" s="162" t="e">
        <f>#REF!</f>
        <v>#REF!</v>
      </c>
      <c r="G102" s="163" t="e">
        <f t="shared" si="24"/>
        <v>#REF!</v>
      </c>
      <c r="H102" s="162" t="e">
        <f>#REF!</f>
        <v>#REF!</v>
      </c>
      <c r="I102" s="162" t="e">
        <f>#REF!</f>
        <v>#REF!</v>
      </c>
      <c r="J102" s="163" t="e">
        <f t="shared" si="25"/>
        <v>#REF!</v>
      </c>
      <c r="K102" s="162" t="e">
        <f>#REF!</f>
        <v>#REF!</v>
      </c>
      <c r="L102" s="162" t="e">
        <f>#REF!</f>
        <v>#REF!</v>
      </c>
      <c r="M102" s="163" t="e">
        <f t="shared" si="26"/>
        <v>#REF!</v>
      </c>
      <c r="N102" s="162" t="e">
        <f>#REF!</f>
        <v>#REF!</v>
      </c>
      <c r="O102" s="162" t="e">
        <f>#REF!</f>
        <v>#REF!</v>
      </c>
      <c r="P102" s="163" t="e">
        <f t="shared" si="27"/>
        <v>#REF!</v>
      </c>
      <c r="Q102" s="162" t="e">
        <f>#REF!</f>
        <v>#REF!</v>
      </c>
      <c r="R102" s="162" t="e">
        <f>#REF!</f>
        <v>#REF!</v>
      </c>
      <c r="S102" s="163" t="e">
        <f t="shared" si="28"/>
        <v>#REF!</v>
      </c>
      <c r="T102" s="162" t="e">
        <f>#REF!</f>
        <v>#REF!</v>
      </c>
      <c r="U102" s="162" t="e">
        <f>#REF!</f>
        <v>#REF!</v>
      </c>
      <c r="V102" s="163" t="e">
        <f t="shared" si="29"/>
        <v>#REF!</v>
      </c>
    </row>
    <row r="103" spans="2:22" hidden="1" x14ac:dyDescent="0.3">
      <c r="B103" s="373" t="s">
        <v>380</v>
      </c>
      <c r="C103" s="373"/>
      <c r="D103" s="165">
        <f t="shared" si="30"/>
        <v>4</v>
      </c>
      <c r="E103" s="162" t="e">
        <f>#REF!</f>
        <v>#REF!</v>
      </c>
      <c r="F103" s="162" t="e">
        <f>#REF!</f>
        <v>#REF!</v>
      </c>
      <c r="G103" s="163" t="e">
        <f t="shared" si="24"/>
        <v>#REF!</v>
      </c>
      <c r="H103" s="162" t="e">
        <f>#REF!</f>
        <v>#REF!</v>
      </c>
      <c r="I103" s="162" t="e">
        <f>#REF!</f>
        <v>#REF!</v>
      </c>
      <c r="J103" s="163" t="e">
        <f t="shared" si="25"/>
        <v>#REF!</v>
      </c>
      <c r="K103" s="162" t="e">
        <f>#REF!</f>
        <v>#REF!</v>
      </c>
      <c r="L103" s="162" t="e">
        <f>#REF!</f>
        <v>#REF!</v>
      </c>
      <c r="M103" s="163" t="e">
        <f t="shared" si="26"/>
        <v>#REF!</v>
      </c>
      <c r="N103" s="162" t="e">
        <f>#REF!</f>
        <v>#REF!</v>
      </c>
      <c r="O103" s="162" t="e">
        <f>#REF!</f>
        <v>#REF!</v>
      </c>
      <c r="P103" s="163" t="e">
        <f t="shared" si="27"/>
        <v>#REF!</v>
      </c>
      <c r="Q103" s="162" t="e">
        <f>#REF!</f>
        <v>#REF!</v>
      </c>
      <c r="R103" s="162" t="e">
        <f>#REF!</f>
        <v>#REF!</v>
      </c>
      <c r="S103" s="163" t="e">
        <f t="shared" si="28"/>
        <v>#REF!</v>
      </c>
      <c r="T103" s="162" t="e">
        <f>#REF!</f>
        <v>#REF!</v>
      </c>
      <c r="U103" s="162" t="e">
        <f>#REF!</f>
        <v>#REF!</v>
      </c>
      <c r="V103" s="163" t="e">
        <f t="shared" si="29"/>
        <v>#REF!</v>
      </c>
    </row>
    <row r="104" spans="2:22" hidden="1" x14ac:dyDescent="0.3">
      <c r="B104" s="373" t="s">
        <v>394</v>
      </c>
      <c r="C104" s="373"/>
      <c r="D104" s="165">
        <f t="shared" si="30"/>
        <v>5</v>
      </c>
      <c r="E104" s="162" t="e">
        <f>#REF!</f>
        <v>#REF!</v>
      </c>
      <c r="F104" s="162" t="e">
        <f>#REF!</f>
        <v>#REF!</v>
      </c>
      <c r="G104" s="163" t="e">
        <f t="shared" si="24"/>
        <v>#REF!</v>
      </c>
      <c r="H104" s="162" t="e">
        <f>#REF!</f>
        <v>#REF!</v>
      </c>
      <c r="I104" s="162" t="e">
        <f>#REF!</f>
        <v>#REF!</v>
      </c>
      <c r="J104" s="163" t="e">
        <f t="shared" si="25"/>
        <v>#REF!</v>
      </c>
      <c r="K104" s="162" t="e">
        <f>#REF!</f>
        <v>#REF!</v>
      </c>
      <c r="L104" s="162" t="e">
        <f>#REF!</f>
        <v>#REF!</v>
      </c>
      <c r="M104" s="163" t="e">
        <f t="shared" si="26"/>
        <v>#REF!</v>
      </c>
      <c r="N104" s="162" t="e">
        <f>#REF!</f>
        <v>#REF!</v>
      </c>
      <c r="O104" s="162" t="e">
        <f>#REF!</f>
        <v>#REF!</v>
      </c>
      <c r="P104" s="163" t="e">
        <f t="shared" si="27"/>
        <v>#REF!</v>
      </c>
      <c r="Q104" s="162" t="e">
        <f>#REF!</f>
        <v>#REF!</v>
      </c>
      <c r="R104" s="162" t="e">
        <f>#REF!</f>
        <v>#REF!</v>
      </c>
      <c r="S104" s="163" t="e">
        <f t="shared" si="28"/>
        <v>#REF!</v>
      </c>
      <c r="T104" s="162" t="e">
        <f>#REF!</f>
        <v>#REF!</v>
      </c>
      <c r="U104" s="162" t="e">
        <f>#REF!</f>
        <v>#REF!</v>
      </c>
      <c r="V104" s="163" t="e">
        <f t="shared" si="29"/>
        <v>#REF!</v>
      </c>
    </row>
    <row r="105" spans="2:22" hidden="1" x14ac:dyDescent="0.3">
      <c r="B105" s="373" t="s">
        <v>192</v>
      </c>
      <c r="C105" s="373"/>
      <c r="D105" s="165">
        <f t="shared" si="30"/>
        <v>6</v>
      </c>
      <c r="E105" s="162" t="e">
        <f>#REF!</f>
        <v>#REF!</v>
      </c>
      <c r="F105" s="162" t="e">
        <f>#REF!</f>
        <v>#REF!</v>
      </c>
      <c r="G105" s="163" t="e">
        <f t="shared" si="24"/>
        <v>#REF!</v>
      </c>
      <c r="H105" s="162" t="e">
        <f>#REF!</f>
        <v>#REF!</v>
      </c>
      <c r="I105" s="162" t="e">
        <f>#REF!</f>
        <v>#REF!</v>
      </c>
      <c r="J105" s="163" t="e">
        <f t="shared" si="25"/>
        <v>#REF!</v>
      </c>
      <c r="K105" s="162" t="e">
        <f>#REF!</f>
        <v>#REF!</v>
      </c>
      <c r="L105" s="162" t="e">
        <f>#REF!</f>
        <v>#REF!</v>
      </c>
      <c r="M105" s="163" t="e">
        <f t="shared" si="26"/>
        <v>#REF!</v>
      </c>
      <c r="N105" s="162" t="e">
        <f>#REF!</f>
        <v>#REF!</v>
      </c>
      <c r="O105" s="162" t="e">
        <f>#REF!</f>
        <v>#REF!</v>
      </c>
      <c r="P105" s="163" t="e">
        <f t="shared" si="27"/>
        <v>#REF!</v>
      </c>
      <c r="Q105" s="162" t="e">
        <f>#REF!</f>
        <v>#REF!</v>
      </c>
      <c r="R105" s="162" t="e">
        <f>#REF!</f>
        <v>#REF!</v>
      </c>
      <c r="S105" s="163" t="e">
        <f t="shared" si="28"/>
        <v>#REF!</v>
      </c>
      <c r="T105" s="162" t="e">
        <f>#REF!</f>
        <v>#REF!</v>
      </c>
      <c r="U105" s="162" t="e">
        <f>#REF!</f>
        <v>#REF!</v>
      </c>
      <c r="V105" s="163" t="e">
        <f t="shared" si="29"/>
        <v>#REF!</v>
      </c>
    </row>
    <row r="106" spans="2:22" hidden="1" x14ac:dyDescent="0.3"/>
    <row r="107" spans="2:22" hidden="1" x14ac:dyDescent="0.3">
      <c r="B107" s="373" t="s">
        <v>455</v>
      </c>
      <c r="C107" s="373"/>
      <c r="D107" s="165">
        <f>D105+1</f>
        <v>7</v>
      </c>
      <c r="E107" s="162" t="e">
        <f>#REF!</f>
        <v>#REF!</v>
      </c>
      <c r="F107" s="162" t="e">
        <f>#REF!</f>
        <v>#REF!</v>
      </c>
      <c r="G107" s="163" t="e">
        <f t="shared" ref="G107" si="31">IF(F107=0,"",E107/F107)</f>
        <v>#REF!</v>
      </c>
      <c r="H107" s="162" t="e">
        <f>#REF!</f>
        <v>#REF!</v>
      </c>
      <c r="I107" s="162" t="e">
        <f>#REF!</f>
        <v>#REF!</v>
      </c>
      <c r="J107" s="163" t="e">
        <f t="shared" ref="J107" si="32">IF(I107=0,"",H107/I107)</f>
        <v>#REF!</v>
      </c>
      <c r="K107" s="162" t="e">
        <f>#REF!</f>
        <v>#REF!</v>
      </c>
      <c r="L107" s="162" t="e">
        <f>#REF!</f>
        <v>#REF!</v>
      </c>
      <c r="M107" s="163" t="e">
        <f t="shared" ref="M107" si="33">IF(L107=0,"",K107/L107)</f>
        <v>#REF!</v>
      </c>
      <c r="N107" s="162" t="e">
        <f>#REF!</f>
        <v>#REF!</v>
      </c>
      <c r="O107" s="162" t="e">
        <f>#REF!</f>
        <v>#REF!</v>
      </c>
      <c r="P107" s="163" t="e">
        <f t="shared" ref="P107" si="34">IF(O107=0,"",N107/O107)</f>
        <v>#REF!</v>
      </c>
      <c r="Q107" s="162" t="e">
        <f>#REF!</f>
        <v>#REF!</v>
      </c>
      <c r="R107" s="162" t="e">
        <f>#REF!</f>
        <v>#REF!</v>
      </c>
      <c r="S107" s="163" t="e">
        <f t="shared" ref="S107" si="35">IF(R107=0,"",Q107/R107)</f>
        <v>#REF!</v>
      </c>
      <c r="T107" s="162" t="e">
        <f>#REF!</f>
        <v>#REF!</v>
      </c>
      <c r="U107" s="162" t="e">
        <f>#REF!</f>
        <v>#REF!</v>
      </c>
      <c r="V107" s="163" t="e">
        <f t="shared" ref="V107" si="36">IF(U107=0,"",T107/U107)</f>
        <v>#REF!</v>
      </c>
    </row>
    <row r="108" spans="2:22" hidden="1" x14ac:dyDescent="0.3"/>
    <row r="109" spans="2:22" hidden="1" x14ac:dyDescent="0.3"/>
    <row r="110" spans="2:22" ht="26" hidden="1" x14ac:dyDescent="0.3">
      <c r="B110" s="345" t="s">
        <v>206</v>
      </c>
      <c r="C110" s="346"/>
      <c r="D110" s="58" t="s">
        <v>208</v>
      </c>
      <c r="E110" s="58" t="s">
        <v>207</v>
      </c>
      <c r="F110" s="58" t="s">
        <v>209</v>
      </c>
      <c r="H110" s="58" t="s">
        <v>207</v>
      </c>
      <c r="I110" s="58" t="s">
        <v>209</v>
      </c>
      <c r="K110" s="58" t="s">
        <v>207</v>
      </c>
      <c r="L110" s="58" t="s">
        <v>209</v>
      </c>
      <c r="N110" s="58" t="s">
        <v>207</v>
      </c>
      <c r="O110" s="58" t="s">
        <v>209</v>
      </c>
      <c r="Q110" s="58" t="s">
        <v>207</v>
      </c>
      <c r="R110" s="58" t="s">
        <v>209</v>
      </c>
      <c r="T110" s="58" t="s">
        <v>207</v>
      </c>
      <c r="U110" s="58" t="s">
        <v>209</v>
      </c>
    </row>
    <row r="111" spans="2:22" hidden="1" x14ac:dyDescent="0.3">
      <c r="B111" s="58" t="s">
        <v>212</v>
      </c>
      <c r="C111" s="107">
        <v>1</v>
      </c>
      <c r="D111" s="2">
        <v>0.3</v>
      </c>
      <c r="E111" s="112" t="e">
        <f>#REF!</f>
        <v>#REF!</v>
      </c>
      <c r="F111" s="112" t="e">
        <f>#REF!</f>
        <v>#REF!</v>
      </c>
      <c r="H111" s="112" t="e">
        <f>#REF!</f>
        <v>#REF!</v>
      </c>
      <c r="I111" s="112" t="e">
        <f>#REF!</f>
        <v>#REF!</v>
      </c>
      <c r="K111" s="112" t="e">
        <f>#REF!</f>
        <v>#REF!</v>
      </c>
      <c r="L111" s="112" t="e">
        <f>#REF!</f>
        <v>#REF!</v>
      </c>
      <c r="N111" s="112" t="e">
        <f>#REF!</f>
        <v>#REF!</v>
      </c>
      <c r="O111" s="112" t="e">
        <f>#REF!</f>
        <v>#REF!</v>
      </c>
      <c r="Q111" s="112" t="e">
        <f>#REF!</f>
        <v>#REF!</v>
      </c>
      <c r="R111" s="112" t="e">
        <f>#REF!</f>
        <v>#REF!</v>
      </c>
      <c r="T111" s="112" t="e">
        <f>#REF!</f>
        <v>#REF!</v>
      </c>
      <c r="U111" s="112" t="e">
        <f>#REF!</f>
        <v>#REF!</v>
      </c>
    </row>
    <row r="112" spans="2:22" hidden="1" x14ac:dyDescent="0.3">
      <c r="B112" s="58" t="s">
        <v>213</v>
      </c>
      <c r="C112" s="107">
        <f>C111+1</f>
        <v>2</v>
      </c>
      <c r="D112" s="2">
        <v>0.15</v>
      </c>
      <c r="E112" s="112" t="e">
        <f>#REF!</f>
        <v>#REF!</v>
      </c>
      <c r="F112" s="112" t="e">
        <f>#REF!</f>
        <v>#REF!</v>
      </c>
      <c r="H112" s="112" t="e">
        <f>#REF!</f>
        <v>#REF!</v>
      </c>
      <c r="I112" s="112" t="e">
        <f>#REF!</f>
        <v>#REF!</v>
      </c>
      <c r="K112" s="112" t="e">
        <f>#REF!</f>
        <v>#REF!</v>
      </c>
      <c r="L112" s="112" t="e">
        <f>#REF!</f>
        <v>#REF!</v>
      </c>
      <c r="N112" s="112" t="e">
        <f>#REF!</f>
        <v>#REF!</v>
      </c>
      <c r="O112" s="112" t="e">
        <f>#REF!</f>
        <v>#REF!</v>
      </c>
      <c r="Q112" s="112" t="e">
        <f>#REF!</f>
        <v>#REF!</v>
      </c>
      <c r="R112" s="112" t="e">
        <f>#REF!</f>
        <v>#REF!</v>
      </c>
      <c r="T112" s="112" t="e">
        <f>#REF!</f>
        <v>#REF!</v>
      </c>
      <c r="U112" s="112" t="e">
        <f>#REF!</f>
        <v>#REF!</v>
      </c>
    </row>
    <row r="113" spans="2:21" hidden="1" x14ac:dyDescent="0.3">
      <c r="B113" s="58" t="s">
        <v>394</v>
      </c>
      <c r="C113" s="107">
        <f>C112+1</f>
        <v>3</v>
      </c>
      <c r="D113" s="2">
        <v>0.15</v>
      </c>
      <c r="E113" s="112" t="e">
        <f>#REF!</f>
        <v>#REF!</v>
      </c>
      <c r="F113" s="112" t="e">
        <f>#REF!</f>
        <v>#REF!</v>
      </c>
      <c r="H113" s="112" t="e">
        <f>#REF!</f>
        <v>#REF!</v>
      </c>
      <c r="I113" s="112" t="e">
        <f>#REF!</f>
        <v>#REF!</v>
      </c>
      <c r="K113" s="112" t="e">
        <f>#REF!</f>
        <v>#REF!</v>
      </c>
      <c r="L113" s="112" t="e">
        <f>#REF!</f>
        <v>#REF!</v>
      </c>
      <c r="N113" s="112" t="e">
        <f>#REF!</f>
        <v>#REF!</v>
      </c>
      <c r="O113" s="112" t="e">
        <f>#REF!</f>
        <v>#REF!</v>
      </c>
      <c r="Q113" s="112" t="e">
        <f>#REF!</f>
        <v>#REF!</v>
      </c>
      <c r="R113" s="112" t="e">
        <f>#REF!</f>
        <v>#REF!</v>
      </c>
      <c r="T113" s="112" t="e">
        <f>#REF!</f>
        <v>#REF!</v>
      </c>
      <c r="U113" s="112" t="e">
        <f>#REF!</f>
        <v>#REF!</v>
      </c>
    </row>
    <row r="114" spans="2:21" hidden="1" x14ac:dyDescent="0.3">
      <c r="B114" s="58" t="s">
        <v>214</v>
      </c>
      <c r="C114" s="107">
        <f>C113+1</f>
        <v>4</v>
      </c>
      <c r="E114" s="112" t="e">
        <f>#REF!</f>
        <v>#REF!</v>
      </c>
      <c r="F114" s="112" t="e">
        <f>#REF!</f>
        <v>#REF!</v>
      </c>
      <c r="H114" s="112" t="e">
        <f>#REF!</f>
        <v>#REF!</v>
      </c>
      <c r="I114" s="112" t="e">
        <f>#REF!</f>
        <v>#REF!</v>
      </c>
      <c r="K114" s="112" t="e">
        <f>#REF!</f>
        <v>#REF!</v>
      </c>
      <c r="L114" s="112" t="e">
        <f>#REF!</f>
        <v>#REF!</v>
      </c>
      <c r="N114" s="112" t="e">
        <f>#REF!</f>
        <v>#REF!</v>
      </c>
      <c r="O114" s="112" t="e">
        <f>#REF!</f>
        <v>#REF!</v>
      </c>
      <c r="Q114" s="112" t="e">
        <f>#REF!</f>
        <v>#REF!</v>
      </c>
      <c r="R114" s="112" t="e">
        <f>#REF!</f>
        <v>#REF!</v>
      </c>
      <c r="T114" s="112" t="e">
        <f>#REF!</f>
        <v>#REF!</v>
      </c>
      <c r="U114" s="112" t="e">
        <f>#REF!</f>
        <v>#REF!</v>
      </c>
    </row>
    <row r="115" spans="2:21" hidden="1" x14ac:dyDescent="0.3">
      <c r="B115" s="58" t="s">
        <v>444</v>
      </c>
      <c r="C115" s="107">
        <f>C114+1</f>
        <v>5</v>
      </c>
      <c r="E115" s="112" t="e">
        <f>#REF!</f>
        <v>#REF!</v>
      </c>
      <c r="F115" s="112" t="e">
        <f>#REF!</f>
        <v>#REF!</v>
      </c>
      <c r="H115" s="112" t="e">
        <f>#REF!</f>
        <v>#REF!</v>
      </c>
      <c r="I115" s="112" t="e">
        <f>#REF!</f>
        <v>#REF!</v>
      </c>
      <c r="K115" s="112" t="e">
        <f>#REF!</f>
        <v>#REF!</v>
      </c>
      <c r="L115" s="112" t="e">
        <f>#REF!</f>
        <v>#REF!</v>
      </c>
      <c r="N115" s="112" t="e">
        <f>#REF!</f>
        <v>#REF!</v>
      </c>
      <c r="O115" s="112" t="e">
        <f>#REF!</f>
        <v>#REF!</v>
      </c>
      <c r="Q115" s="112" t="e">
        <f>#REF!</f>
        <v>#REF!</v>
      </c>
      <c r="R115" s="112" t="e">
        <f>#REF!</f>
        <v>#REF!</v>
      </c>
      <c r="T115" s="112" t="e">
        <f>#REF!</f>
        <v>#REF!</v>
      </c>
      <c r="U115" s="112" t="e">
        <f>#REF!</f>
        <v>#REF!</v>
      </c>
    </row>
    <row r="116" spans="2:21" hidden="1" x14ac:dyDescent="0.3"/>
    <row r="117" spans="2:21" hidden="1" x14ac:dyDescent="0.3">
      <c r="B117" s="58" t="s">
        <v>220</v>
      </c>
      <c r="E117" s="112" t="e">
        <f>#REF!</f>
        <v>#REF!</v>
      </c>
      <c r="H117" s="112" t="e">
        <f>#REF!</f>
        <v>#REF!</v>
      </c>
      <c r="K117" s="112" t="e">
        <f>#REF!</f>
        <v>#REF!</v>
      </c>
      <c r="N117" s="112" t="e">
        <f>#REF!</f>
        <v>#REF!</v>
      </c>
      <c r="Q117" s="112" t="e">
        <f>#REF!</f>
        <v>#REF!</v>
      </c>
      <c r="T117" s="112" t="e">
        <f>#REF!</f>
        <v>#REF!</v>
      </c>
    </row>
    <row r="118" spans="2:21" hidden="1" x14ac:dyDescent="0.3"/>
    <row r="119" spans="2:21" ht="52" hidden="1" x14ac:dyDescent="0.3">
      <c r="B119" s="345" t="s">
        <v>216</v>
      </c>
      <c r="C119" s="346"/>
      <c r="E119" s="58" t="s">
        <v>217</v>
      </c>
      <c r="F119" s="58" t="s">
        <v>445</v>
      </c>
      <c r="H119" s="58" t="s">
        <v>217</v>
      </c>
      <c r="I119" s="58" t="s">
        <v>445</v>
      </c>
      <c r="K119" s="58" t="s">
        <v>217</v>
      </c>
      <c r="L119" s="58" t="s">
        <v>445</v>
      </c>
      <c r="N119" s="58" t="s">
        <v>217</v>
      </c>
      <c r="O119" s="58" t="s">
        <v>445</v>
      </c>
      <c r="Q119" s="58" t="s">
        <v>217</v>
      </c>
      <c r="R119" s="58" t="s">
        <v>445</v>
      </c>
      <c r="T119" s="58" t="s">
        <v>217</v>
      </c>
      <c r="U119" s="58" t="s">
        <v>445</v>
      </c>
    </row>
    <row r="120" spans="2:21" hidden="1" x14ac:dyDescent="0.3">
      <c r="B120" s="58" t="s">
        <v>218</v>
      </c>
      <c r="C120" s="107">
        <v>1</v>
      </c>
      <c r="E120" s="112" t="e">
        <f>#REF!</f>
        <v>#REF!</v>
      </c>
      <c r="F120" s="112" t="e">
        <f>#REF!</f>
        <v>#REF!</v>
      </c>
      <c r="H120" s="112" t="e">
        <f>#REF!</f>
        <v>#REF!</v>
      </c>
      <c r="I120" s="112" t="e">
        <f>#REF!</f>
        <v>#REF!</v>
      </c>
      <c r="K120" s="112" t="e">
        <f>#REF!</f>
        <v>#REF!</v>
      </c>
      <c r="L120" s="112" t="e">
        <f>#REF!</f>
        <v>#REF!</v>
      </c>
      <c r="N120" s="112" t="e">
        <f>#REF!</f>
        <v>#REF!</v>
      </c>
      <c r="O120" s="112" t="e">
        <f>#REF!</f>
        <v>#REF!</v>
      </c>
      <c r="Q120" s="112" t="e">
        <f>#REF!</f>
        <v>#REF!</v>
      </c>
      <c r="R120" s="112" t="e">
        <f>#REF!</f>
        <v>#REF!</v>
      </c>
      <c r="T120" s="112" t="e">
        <f>#REF!</f>
        <v>#REF!</v>
      </c>
      <c r="U120" s="112" t="e">
        <f>#REF!</f>
        <v>#REF!</v>
      </c>
    </row>
    <row r="121" spans="2:21" ht="26" hidden="1" x14ac:dyDescent="0.3">
      <c r="B121" s="58" t="s">
        <v>221</v>
      </c>
      <c r="C121" s="107">
        <f t="shared" ref="C121:C127" si="37">C120+1</f>
        <v>2</v>
      </c>
      <c r="E121" s="112" t="e">
        <f>#REF!</f>
        <v>#REF!</v>
      </c>
      <c r="F121" s="112" t="e">
        <f>#REF!</f>
        <v>#REF!</v>
      </c>
      <c r="H121" s="112" t="e">
        <f>#REF!</f>
        <v>#REF!</v>
      </c>
      <c r="I121" s="112" t="e">
        <f>#REF!</f>
        <v>#REF!</v>
      </c>
      <c r="K121" s="112" t="e">
        <f>#REF!</f>
        <v>#REF!</v>
      </c>
      <c r="L121" s="112" t="e">
        <f>#REF!</f>
        <v>#REF!</v>
      </c>
      <c r="N121" s="112" t="e">
        <f>#REF!</f>
        <v>#REF!</v>
      </c>
      <c r="O121" s="112" t="e">
        <f>#REF!</f>
        <v>#REF!</v>
      </c>
      <c r="Q121" s="112" t="e">
        <f>#REF!</f>
        <v>#REF!</v>
      </c>
      <c r="R121" s="112" t="e">
        <f>#REF!</f>
        <v>#REF!</v>
      </c>
      <c r="T121" s="112" t="e">
        <f>#REF!</f>
        <v>#REF!</v>
      </c>
      <c r="U121" s="112" t="e">
        <f>#REF!</f>
        <v>#REF!</v>
      </c>
    </row>
    <row r="122" spans="2:21" hidden="1" x14ac:dyDescent="0.3">
      <c r="B122" s="58" t="s">
        <v>223</v>
      </c>
      <c r="C122" s="107">
        <f t="shared" si="37"/>
        <v>3</v>
      </c>
      <c r="E122" s="112" t="e">
        <f>#REF!</f>
        <v>#REF!</v>
      </c>
      <c r="F122" s="112" t="e">
        <f>#REF!</f>
        <v>#REF!</v>
      </c>
      <c r="H122" s="112" t="e">
        <f>#REF!</f>
        <v>#REF!</v>
      </c>
      <c r="I122" s="112" t="e">
        <f>#REF!</f>
        <v>#REF!</v>
      </c>
      <c r="K122" s="112" t="e">
        <f>#REF!</f>
        <v>#REF!</v>
      </c>
      <c r="L122" s="112" t="e">
        <f>#REF!</f>
        <v>#REF!</v>
      </c>
      <c r="N122" s="112" t="e">
        <f>#REF!</f>
        <v>#REF!</v>
      </c>
      <c r="O122" s="112" t="e">
        <f>#REF!</f>
        <v>#REF!</v>
      </c>
      <c r="Q122" s="112" t="e">
        <f>#REF!</f>
        <v>#REF!</v>
      </c>
      <c r="R122" s="112" t="e">
        <f>#REF!</f>
        <v>#REF!</v>
      </c>
      <c r="T122" s="112" t="e">
        <f>#REF!</f>
        <v>#REF!</v>
      </c>
      <c r="U122" s="112" t="e">
        <f>#REF!</f>
        <v>#REF!</v>
      </c>
    </row>
    <row r="123" spans="2:21" ht="26" hidden="1" x14ac:dyDescent="0.3">
      <c r="B123" s="58" t="s">
        <v>224</v>
      </c>
      <c r="C123" s="107">
        <f t="shared" si="37"/>
        <v>4</v>
      </c>
      <c r="E123" s="112" t="e">
        <f>#REF!</f>
        <v>#REF!</v>
      </c>
      <c r="F123" s="112" t="e">
        <f>#REF!</f>
        <v>#REF!</v>
      </c>
      <c r="H123" s="112" t="e">
        <f>#REF!</f>
        <v>#REF!</v>
      </c>
      <c r="I123" s="112" t="e">
        <f>#REF!</f>
        <v>#REF!</v>
      </c>
      <c r="K123" s="112" t="e">
        <f>#REF!</f>
        <v>#REF!</v>
      </c>
      <c r="L123" s="112" t="e">
        <f>#REF!</f>
        <v>#REF!</v>
      </c>
      <c r="N123" s="112" t="e">
        <f>#REF!</f>
        <v>#REF!</v>
      </c>
      <c r="O123" s="112" t="e">
        <f>#REF!</f>
        <v>#REF!</v>
      </c>
      <c r="Q123" s="112" t="e">
        <f>#REF!</f>
        <v>#REF!</v>
      </c>
      <c r="R123" s="112" t="e">
        <f>#REF!</f>
        <v>#REF!</v>
      </c>
      <c r="T123" s="112" t="e">
        <f>#REF!</f>
        <v>#REF!</v>
      </c>
      <c r="U123" s="112" t="e">
        <f>#REF!</f>
        <v>#REF!</v>
      </c>
    </row>
    <row r="124" spans="2:21" hidden="1" x14ac:dyDescent="0.3">
      <c r="B124" s="58" t="s">
        <v>225</v>
      </c>
      <c r="C124" s="107">
        <f t="shared" si="37"/>
        <v>5</v>
      </c>
      <c r="E124" s="112" t="e">
        <f>#REF!</f>
        <v>#REF!</v>
      </c>
      <c r="F124" s="112" t="e">
        <f>#REF!</f>
        <v>#REF!</v>
      </c>
      <c r="H124" s="112" t="e">
        <f>#REF!</f>
        <v>#REF!</v>
      </c>
      <c r="I124" s="112" t="e">
        <f>#REF!</f>
        <v>#REF!</v>
      </c>
      <c r="K124" s="112" t="e">
        <f>#REF!</f>
        <v>#REF!</v>
      </c>
      <c r="L124" s="112" t="e">
        <f>#REF!</f>
        <v>#REF!</v>
      </c>
      <c r="N124" s="112" t="e">
        <f>#REF!</f>
        <v>#REF!</v>
      </c>
      <c r="O124" s="112" t="e">
        <f>#REF!</f>
        <v>#REF!</v>
      </c>
      <c r="Q124" s="112" t="e">
        <f>#REF!</f>
        <v>#REF!</v>
      </c>
      <c r="R124" s="112" t="e">
        <f>#REF!</f>
        <v>#REF!</v>
      </c>
      <c r="T124" s="112" t="e">
        <f>#REF!</f>
        <v>#REF!</v>
      </c>
      <c r="U124" s="112" t="e">
        <f>#REF!</f>
        <v>#REF!</v>
      </c>
    </row>
    <row r="125" spans="2:21" hidden="1" x14ac:dyDescent="0.3">
      <c r="B125" s="58" t="s">
        <v>226</v>
      </c>
      <c r="C125" s="107">
        <f t="shared" si="37"/>
        <v>6</v>
      </c>
      <c r="E125" s="112" t="e">
        <f>#REF!</f>
        <v>#REF!</v>
      </c>
      <c r="F125" s="112" t="e">
        <f>#REF!</f>
        <v>#REF!</v>
      </c>
      <c r="H125" s="112" t="e">
        <f>#REF!</f>
        <v>#REF!</v>
      </c>
      <c r="I125" s="112" t="e">
        <f>#REF!</f>
        <v>#REF!</v>
      </c>
      <c r="K125" s="112" t="e">
        <f>#REF!</f>
        <v>#REF!</v>
      </c>
      <c r="L125" s="112" t="e">
        <f>#REF!</f>
        <v>#REF!</v>
      </c>
      <c r="N125" s="112" t="e">
        <f>#REF!</f>
        <v>#REF!</v>
      </c>
      <c r="O125" s="112" t="e">
        <f>#REF!</f>
        <v>#REF!</v>
      </c>
      <c r="Q125" s="112" t="e">
        <f>#REF!</f>
        <v>#REF!</v>
      </c>
      <c r="R125" s="112" t="e">
        <f>#REF!</f>
        <v>#REF!</v>
      </c>
      <c r="T125" s="112" t="e">
        <f>#REF!</f>
        <v>#REF!</v>
      </c>
      <c r="U125" s="112" t="e">
        <f>#REF!</f>
        <v>#REF!</v>
      </c>
    </row>
    <row r="126" spans="2:21" hidden="1" x14ac:dyDescent="0.3">
      <c r="B126" s="58" t="s">
        <v>447</v>
      </c>
      <c r="C126" s="107">
        <f t="shared" si="37"/>
        <v>7</v>
      </c>
      <c r="E126" s="112" t="e">
        <f>#REF!</f>
        <v>#REF!</v>
      </c>
      <c r="F126" s="112" t="e">
        <f>#REF!</f>
        <v>#REF!</v>
      </c>
      <c r="H126" s="112" t="e">
        <f>#REF!</f>
        <v>#REF!</v>
      </c>
      <c r="I126" s="112" t="e">
        <f>#REF!</f>
        <v>#REF!</v>
      </c>
      <c r="K126" s="112" t="e">
        <f>#REF!</f>
        <v>#REF!</v>
      </c>
      <c r="L126" s="112" t="e">
        <f>#REF!</f>
        <v>#REF!</v>
      </c>
      <c r="N126" s="112" t="e">
        <f>#REF!</f>
        <v>#REF!</v>
      </c>
      <c r="O126" s="112" t="e">
        <f>#REF!</f>
        <v>#REF!</v>
      </c>
      <c r="Q126" s="112" t="e">
        <f>#REF!</f>
        <v>#REF!</v>
      </c>
      <c r="R126" s="112" t="e">
        <f>#REF!</f>
        <v>#REF!</v>
      </c>
      <c r="T126" s="112" t="e">
        <f>#REF!</f>
        <v>#REF!</v>
      </c>
      <c r="U126" s="112" t="e">
        <f>#REF!</f>
        <v>#REF!</v>
      </c>
    </row>
    <row r="127" spans="2:21" hidden="1" x14ac:dyDescent="0.3">
      <c r="B127" s="58" t="s">
        <v>227</v>
      </c>
      <c r="C127" s="107">
        <f t="shared" si="37"/>
        <v>8</v>
      </c>
      <c r="E127" s="112" t="e">
        <f>#REF!</f>
        <v>#REF!</v>
      </c>
      <c r="F127" s="112" t="e">
        <f>#REF!</f>
        <v>#REF!</v>
      </c>
      <c r="H127" s="112" t="e">
        <f>#REF!</f>
        <v>#REF!</v>
      </c>
      <c r="I127" s="112" t="e">
        <f>#REF!</f>
        <v>#REF!</v>
      </c>
      <c r="K127" s="112" t="e">
        <f>#REF!</f>
        <v>#REF!</v>
      </c>
      <c r="L127" s="112" t="e">
        <f>#REF!</f>
        <v>#REF!</v>
      </c>
      <c r="N127" s="112" t="e">
        <f>#REF!</f>
        <v>#REF!</v>
      </c>
      <c r="O127" s="112" t="e">
        <f>#REF!</f>
        <v>#REF!</v>
      </c>
      <c r="Q127" s="112" t="e">
        <f>#REF!</f>
        <v>#REF!</v>
      </c>
      <c r="R127" s="112" t="e">
        <f>#REF!</f>
        <v>#REF!</v>
      </c>
      <c r="T127" s="112" t="e">
        <f>#REF!</f>
        <v>#REF!</v>
      </c>
      <c r="U127" s="112" t="e">
        <f>#REF!</f>
        <v>#REF!</v>
      </c>
    </row>
    <row r="128" spans="2:21" hidden="1" x14ac:dyDescent="0.3"/>
  </sheetData>
  <sheetProtection formatCells="0" formatColumns="0" formatRows="0"/>
  <mergeCells count="37">
    <mergeCell ref="K30:M30"/>
    <mergeCell ref="E30:G30"/>
    <mergeCell ref="E29:M29"/>
    <mergeCell ref="B5:C6"/>
    <mergeCell ref="B38:C38"/>
    <mergeCell ref="B33:C33"/>
    <mergeCell ref="B13:C15"/>
    <mergeCell ref="D5:F5"/>
    <mergeCell ref="J5:L5"/>
    <mergeCell ref="D13:G13"/>
    <mergeCell ref="B29:D32"/>
    <mergeCell ref="G5:I5"/>
    <mergeCell ref="H30:J30"/>
    <mergeCell ref="B73:C73"/>
    <mergeCell ref="B83:C83"/>
    <mergeCell ref="B40:C40"/>
    <mergeCell ref="B34:C34"/>
    <mergeCell ref="B35:C35"/>
    <mergeCell ref="B36:C36"/>
    <mergeCell ref="B37:C37"/>
    <mergeCell ref="B43:C44"/>
    <mergeCell ref="Q97:S97"/>
    <mergeCell ref="T97:V97"/>
    <mergeCell ref="B100:C100"/>
    <mergeCell ref="B101:C101"/>
    <mergeCell ref="B102:C102"/>
    <mergeCell ref="B97:D99"/>
    <mergeCell ref="E97:G97"/>
    <mergeCell ref="H97:J97"/>
    <mergeCell ref="K97:M97"/>
    <mergeCell ref="N97:P97"/>
    <mergeCell ref="B119:C119"/>
    <mergeCell ref="B103:C103"/>
    <mergeCell ref="B104:C104"/>
    <mergeCell ref="B105:C105"/>
    <mergeCell ref="B107:C107"/>
    <mergeCell ref="B110:C110"/>
  </mergeCells>
  <pageMargins left="0.7" right="0.7" top="0.75" bottom="0.75" header="0.3" footer="0.3"/>
  <pageSetup paperSize="5" scale="2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B762-D3B1-42CE-92B5-8FE4B303587E}">
  <sheetPr codeName="Sheet17">
    <tabColor rgb="FF92D050"/>
    <pageSetUpPr fitToPage="1"/>
  </sheetPr>
  <dimension ref="B1:AF38"/>
  <sheetViews>
    <sheetView topLeftCell="B1" zoomScale="115" zoomScaleNormal="115" workbookViewId="0">
      <selection activeCell="F16" sqref="F16:F21"/>
    </sheetView>
  </sheetViews>
  <sheetFormatPr defaultColWidth="9.1796875" defaultRowHeight="13" x14ac:dyDescent="0.3"/>
  <cols>
    <col min="1" max="1" width="0" style="230" hidden="1" customWidth="1"/>
    <col min="2" max="2" width="2.1796875" style="230" customWidth="1"/>
    <col min="3" max="4" width="10.54296875" style="230" customWidth="1"/>
    <col min="5" max="5" width="4.453125" style="230" customWidth="1"/>
    <col min="6" max="25" width="11" style="230" customWidth="1"/>
    <col min="26" max="27" width="11.54296875" style="230" customWidth="1"/>
    <col min="28" max="29" width="3.26953125" style="230" customWidth="1"/>
    <col min="30" max="16384" width="9.1796875" style="230"/>
  </cols>
  <sheetData>
    <row r="1" spans="3:28" x14ac:dyDescent="0.3">
      <c r="AB1" s="231" t="s">
        <v>20</v>
      </c>
    </row>
    <row r="2" spans="3:28" x14ac:dyDescent="0.3">
      <c r="AB2" s="231" t="s">
        <v>20</v>
      </c>
    </row>
    <row r="3" spans="3:28" ht="12.75" customHeight="1" x14ac:dyDescent="0.3">
      <c r="C3" s="355" t="s">
        <v>456</v>
      </c>
      <c r="D3" s="387"/>
      <c r="E3" s="387"/>
      <c r="F3" s="357" t="s">
        <v>235</v>
      </c>
      <c r="G3" s="357"/>
      <c r="H3" s="357"/>
      <c r="I3" s="357"/>
      <c r="J3" s="357"/>
      <c r="K3" s="352" t="s">
        <v>236</v>
      </c>
      <c r="L3" s="353"/>
      <c r="M3" s="353"/>
      <c r="N3" s="353"/>
      <c r="O3" s="354"/>
      <c r="P3" s="352" t="s">
        <v>457</v>
      </c>
      <c r="Q3" s="353"/>
      <c r="R3" s="353"/>
      <c r="S3" s="353"/>
      <c r="T3" s="354"/>
      <c r="U3" s="352" t="s">
        <v>458</v>
      </c>
      <c r="V3" s="353"/>
      <c r="W3" s="353"/>
      <c r="X3" s="353"/>
      <c r="Y3" s="354"/>
      <c r="AB3" s="231" t="s">
        <v>20</v>
      </c>
    </row>
    <row r="4" spans="3:28" ht="12" customHeight="1" x14ac:dyDescent="0.3">
      <c r="C4" s="341" t="s">
        <v>239</v>
      </c>
      <c r="D4" s="389"/>
      <c r="E4" s="389"/>
      <c r="F4" s="232">
        <v>2022</v>
      </c>
      <c r="G4" s="232">
        <f>F4-1</f>
        <v>2021</v>
      </c>
      <c r="H4" s="232">
        <f t="shared" ref="H4:J4" si="0">G4-1</f>
        <v>2020</v>
      </c>
      <c r="I4" s="232">
        <f t="shared" si="0"/>
        <v>2019</v>
      </c>
      <c r="J4" s="232">
        <f t="shared" si="0"/>
        <v>2018</v>
      </c>
      <c r="K4" s="232">
        <v>2022</v>
      </c>
      <c r="L4" s="232">
        <f>K4-1</f>
        <v>2021</v>
      </c>
      <c r="M4" s="232">
        <f t="shared" ref="M4:O4" si="1">L4-1</f>
        <v>2020</v>
      </c>
      <c r="N4" s="232">
        <f t="shared" si="1"/>
        <v>2019</v>
      </c>
      <c r="O4" s="232">
        <f t="shared" si="1"/>
        <v>2018</v>
      </c>
      <c r="P4" s="232">
        <v>2022</v>
      </c>
      <c r="Q4" s="232">
        <f>P4-1</f>
        <v>2021</v>
      </c>
      <c r="R4" s="232">
        <f t="shared" ref="R4:T4" si="2">Q4-1</f>
        <v>2020</v>
      </c>
      <c r="S4" s="232">
        <f t="shared" si="2"/>
        <v>2019</v>
      </c>
      <c r="T4" s="232">
        <f t="shared" si="2"/>
        <v>2018</v>
      </c>
      <c r="U4" s="232">
        <v>2022</v>
      </c>
      <c r="V4" s="232">
        <f>U4-1</f>
        <v>2021</v>
      </c>
      <c r="W4" s="232">
        <f t="shared" ref="W4:Y4" si="3">V4-1</f>
        <v>2020</v>
      </c>
      <c r="X4" s="232">
        <f t="shared" si="3"/>
        <v>2019</v>
      </c>
      <c r="Y4" s="232">
        <f t="shared" si="3"/>
        <v>2018</v>
      </c>
      <c r="AB4" s="231" t="s">
        <v>20</v>
      </c>
    </row>
    <row r="5" spans="3:28" ht="12" customHeight="1" x14ac:dyDescent="0.3">
      <c r="C5" s="343"/>
      <c r="D5" s="390"/>
      <c r="E5" s="390"/>
      <c r="F5" s="233">
        <v>1</v>
      </c>
      <c r="G5" s="233">
        <v>2</v>
      </c>
      <c r="H5" s="233">
        <v>3</v>
      </c>
      <c r="I5" s="233">
        <v>4</v>
      </c>
      <c r="J5" s="233">
        <v>5</v>
      </c>
      <c r="K5" s="233">
        <v>1</v>
      </c>
      <c r="L5" s="233">
        <v>2</v>
      </c>
      <c r="M5" s="233">
        <v>3</v>
      </c>
      <c r="N5" s="233">
        <v>4</v>
      </c>
      <c r="O5" s="233">
        <v>5</v>
      </c>
      <c r="P5" s="233">
        <v>1</v>
      </c>
      <c r="Q5" s="233">
        <v>2</v>
      </c>
      <c r="R5" s="233">
        <v>3</v>
      </c>
      <c r="S5" s="233">
        <v>4</v>
      </c>
      <c r="T5" s="233">
        <v>5</v>
      </c>
      <c r="U5" s="233">
        <v>1</v>
      </c>
      <c r="V5" s="233">
        <v>2</v>
      </c>
      <c r="W5" s="233">
        <v>3</v>
      </c>
      <c r="X5" s="233">
        <v>4</v>
      </c>
      <c r="Y5" s="233">
        <v>5</v>
      </c>
      <c r="AB5" s="231" t="s">
        <v>20</v>
      </c>
    </row>
    <row r="6" spans="3:28" ht="12" customHeight="1" x14ac:dyDescent="0.3">
      <c r="C6" s="345" t="s">
        <v>380</v>
      </c>
      <c r="D6" s="346"/>
      <c r="E6" s="234">
        <v>1</v>
      </c>
      <c r="F6" s="235">
        <f>SUMIFS('Input 4 - Analytics'!I$6:I$62,'Input 4 - Analytics'!$A$6:$A$62,'Summary 3 - Analytics'!$C6)</f>
        <v>0</v>
      </c>
      <c r="G6" s="235">
        <f>SUMIFS('Input 4 - Analytics'!J$6:J$62,'Input 4 - Analytics'!$A$6:$A$62,'Summary 3 - Analytics'!$C6)</f>
        <v>0</v>
      </c>
      <c r="H6" s="235">
        <f>SUMIFS('Input 4 - Analytics'!K$6:K$62,'Input 4 - Analytics'!$A$6:$A$62,'Summary 3 - Analytics'!$C6)</f>
        <v>0</v>
      </c>
      <c r="I6" s="235" t="s">
        <v>188</v>
      </c>
      <c r="J6" s="235" t="s">
        <v>188</v>
      </c>
      <c r="K6" s="255" t="str">
        <f t="shared" ref="K6:K11" si="4">IFERROR(  F6/F16,"")</f>
        <v/>
      </c>
      <c r="L6" s="255" t="str">
        <f t="shared" ref="L6:L11" si="5">IFERROR(  G6/G16,"")</f>
        <v/>
      </c>
      <c r="M6" s="255" t="str">
        <f t="shared" ref="M6:M11" si="6">IFERROR(  H6/H16,"")</f>
        <v/>
      </c>
      <c r="N6" s="235" t="s">
        <v>188</v>
      </c>
      <c r="O6" s="235" t="s">
        <v>188</v>
      </c>
      <c r="P6" s="235">
        <f>SUMIFS('Input 4 - Analytics'!I$67:I$123,'Input 4 - Analytics'!$A$6:$A$62,'Summary 3 - Analytics'!$C6)</f>
        <v>0</v>
      </c>
      <c r="Q6" s="235">
        <f>SUMIFS('Input 4 - Analytics'!J$67:J$123,'Input 4 - Analytics'!$A$6:$A$62,'Summary 3 - Analytics'!$C6)</f>
        <v>0</v>
      </c>
      <c r="R6" s="235">
        <f>SUMIFS('Input 4 - Analytics'!K$67:K$123,'Input 4 - Analytics'!$A$6:$A$62,'Summary 3 - Analytics'!$C6)</f>
        <v>0</v>
      </c>
      <c r="S6" s="235" t="s">
        <v>188</v>
      </c>
      <c r="T6" s="235" t="s">
        <v>188</v>
      </c>
      <c r="U6" s="235" t="str">
        <f t="shared" ref="U6:U11" si="7">IFERROR(  P6/F16,"")</f>
        <v/>
      </c>
      <c r="V6" s="235" t="str">
        <f t="shared" ref="V6:V11" si="8">IFERROR(  Q6/G16,"")</f>
        <v/>
      </c>
      <c r="W6" s="235" t="str">
        <f t="shared" ref="W6:W11" si="9">IFERROR(  R6/H16,"")</f>
        <v/>
      </c>
      <c r="X6" s="235" t="s">
        <v>188</v>
      </c>
      <c r="Y6" s="235" t="s">
        <v>188</v>
      </c>
      <c r="AB6" s="231" t="s">
        <v>20</v>
      </c>
    </row>
    <row r="7" spans="3:28" ht="12" customHeight="1" x14ac:dyDescent="0.3">
      <c r="C7" s="345" t="s">
        <v>409</v>
      </c>
      <c r="D7" s="346"/>
      <c r="E7" s="236">
        <f>E6+1</f>
        <v>2</v>
      </c>
      <c r="F7" s="235">
        <f>SUMIFS('Input 4 - Analytics'!I$6:I$62,'Input 4 - Analytics'!$A$6:$A$62,'Summary 3 - Analytics'!$C7)</f>
        <v>0</v>
      </c>
      <c r="G7" s="235">
        <f>SUMIFS('Input 4 - Analytics'!J$6:J$62,'Input 4 - Analytics'!$A$6:$A$62,'Summary 3 - Analytics'!$C7)</f>
        <v>0</v>
      </c>
      <c r="H7" s="235">
        <f>SUMIFS('Input 4 - Analytics'!K$6:K$62,'Input 4 - Analytics'!$A$6:$A$62,'Summary 3 - Analytics'!$C7)</f>
        <v>0</v>
      </c>
      <c r="I7" s="235" t="s">
        <v>188</v>
      </c>
      <c r="J7" s="235" t="s">
        <v>188</v>
      </c>
      <c r="K7" s="255" t="str">
        <f t="shared" si="4"/>
        <v/>
      </c>
      <c r="L7" s="255" t="str">
        <f t="shared" si="5"/>
        <v/>
      </c>
      <c r="M7" s="255" t="str">
        <f t="shared" si="6"/>
        <v/>
      </c>
      <c r="N7" s="235" t="s">
        <v>188</v>
      </c>
      <c r="O7" s="235" t="s">
        <v>188</v>
      </c>
      <c r="P7" s="235">
        <f>SUMIFS('Input 4 - Analytics'!I$67:I$123,'Input 4 - Analytics'!$A$6:$A$62,'Summary 3 - Analytics'!$C7)</f>
        <v>0</v>
      </c>
      <c r="Q7" s="235">
        <f>SUMIFS('Input 4 - Analytics'!J$67:J$123,'Input 4 - Analytics'!$A$6:$A$62,'Summary 3 - Analytics'!$C7)</f>
        <v>0</v>
      </c>
      <c r="R7" s="235">
        <f>SUMIFS('Input 4 - Analytics'!K$67:K$123,'Input 4 - Analytics'!$A$6:$A$62,'Summary 3 - Analytics'!$C7)</f>
        <v>0</v>
      </c>
      <c r="S7" s="235" t="s">
        <v>188</v>
      </c>
      <c r="T7" s="235" t="s">
        <v>188</v>
      </c>
      <c r="U7" s="235" t="str">
        <f t="shared" si="7"/>
        <v/>
      </c>
      <c r="V7" s="235" t="str">
        <f t="shared" si="8"/>
        <v/>
      </c>
      <c r="W7" s="235" t="str">
        <f t="shared" si="9"/>
        <v/>
      </c>
      <c r="X7" s="235" t="s">
        <v>188</v>
      </c>
      <c r="Y7" s="235" t="s">
        <v>188</v>
      </c>
      <c r="AB7" s="231" t="s">
        <v>20</v>
      </c>
    </row>
    <row r="8" spans="3:28" ht="12" customHeight="1" x14ac:dyDescent="0.3">
      <c r="C8" s="373" t="s">
        <v>410</v>
      </c>
      <c r="D8" s="373"/>
      <c r="E8" s="236">
        <f>E7+1</f>
        <v>3</v>
      </c>
      <c r="F8" s="235">
        <f>SUMIFS('Input 4 - Analytics'!I$6:I$62,'Input 4 - Analytics'!$A$6:$A$62,'Summary 3 - Analytics'!$C8)</f>
        <v>0</v>
      </c>
      <c r="G8" s="235">
        <f>SUMIFS('Input 4 - Analytics'!J$6:J$62,'Input 4 - Analytics'!$A$6:$A$62,'Summary 3 - Analytics'!$C8)</f>
        <v>0</v>
      </c>
      <c r="H8" s="235">
        <f>SUMIFS('Input 4 - Analytics'!K$6:K$62,'Input 4 - Analytics'!$A$6:$A$62,'Summary 3 - Analytics'!$C8)</f>
        <v>0</v>
      </c>
      <c r="I8" s="235" t="s">
        <v>188</v>
      </c>
      <c r="J8" s="235" t="s">
        <v>188</v>
      </c>
      <c r="K8" s="255" t="str">
        <f t="shared" si="4"/>
        <v/>
      </c>
      <c r="L8" s="255" t="str">
        <f t="shared" si="5"/>
        <v/>
      </c>
      <c r="M8" s="255" t="str">
        <f t="shared" si="6"/>
        <v/>
      </c>
      <c r="N8" s="235" t="s">
        <v>188</v>
      </c>
      <c r="O8" s="235" t="s">
        <v>188</v>
      </c>
      <c r="P8" s="235">
        <f>SUMIFS('Input 4 - Analytics'!I$67:I$123,'Input 4 - Analytics'!$A$6:$A$62,'Summary 3 - Analytics'!$C8)</f>
        <v>0</v>
      </c>
      <c r="Q8" s="235">
        <f>SUMIFS('Input 4 - Analytics'!J$67:J$123,'Input 4 - Analytics'!$A$6:$A$62,'Summary 3 - Analytics'!$C8)</f>
        <v>0</v>
      </c>
      <c r="R8" s="235">
        <f>SUMIFS('Input 4 - Analytics'!K$67:K$123,'Input 4 - Analytics'!$A$6:$A$62,'Summary 3 - Analytics'!$C8)</f>
        <v>0</v>
      </c>
      <c r="S8" s="235" t="s">
        <v>188</v>
      </c>
      <c r="T8" s="235" t="s">
        <v>188</v>
      </c>
      <c r="U8" s="235" t="str">
        <f t="shared" si="7"/>
        <v/>
      </c>
      <c r="V8" s="235" t="str">
        <f t="shared" si="8"/>
        <v/>
      </c>
      <c r="W8" s="235" t="str">
        <f t="shared" si="9"/>
        <v/>
      </c>
      <c r="X8" s="235" t="s">
        <v>188</v>
      </c>
      <c r="Y8" s="235" t="s">
        <v>188</v>
      </c>
      <c r="AB8" s="231" t="s">
        <v>20</v>
      </c>
    </row>
    <row r="9" spans="3:28" ht="12" customHeight="1" x14ac:dyDescent="0.3">
      <c r="C9" s="373" t="s">
        <v>383</v>
      </c>
      <c r="D9" s="373"/>
      <c r="E9" s="236">
        <f>E8+1</f>
        <v>4</v>
      </c>
      <c r="F9" s="235">
        <f>SUMIFS('Input 4 - Analytics'!I$6:I$62,'Input 4 - Analytics'!$A$6:$A$62,'Summary 3 - Analytics'!$C9)</f>
        <v>0</v>
      </c>
      <c r="G9" s="235">
        <f>SUMIFS('Input 4 - Analytics'!J$6:J$62,'Input 4 - Analytics'!$A$6:$A$62,'Summary 3 - Analytics'!$C9)</f>
        <v>0</v>
      </c>
      <c r="H9" s="235">
        <f>SUMIFS('Input 4 - Analytics'!K$6:K$62,'Input 4 - Analytics'!$A$6:$A$62,'Summary 3 - Analytics'!$C9)</f>
        <v>0</v>
      </c>
      <c r="I9" s="235" t="s">
        <v>188</v>
      </c>
      <c r="J9" s="235" t="s">
        <v>188</v>
      </c>
      <c r="K9" s="255" t="str">
        <f t="shared" si="4"/>
        <v/>
      </c>
      <c r="L9" s="255" t="str">
        <f t="shared" si="5"/>
        <v/>
      </c>
      <c r="M9" s="255" t="str">
        <f t="shared" si="6"/>
        <v/>
      </c>
      <c r="N9" s="235" t="s">
        <v>188</v>
      </c>
      <c r="O9" s="235" t="s">
        <v>188</v>
      </c>
      <c r="P9" s="235">
        <f>SUMIFS('Input 4 - Analytics'!I$67:I$123,'Input 4 - Analytics'!$A$6:$A$62,'Summary 3 - Analytics'!$C9)</f>
        <v>0</v>
      </c>
      <c r="Q9" s="235">
        <f>SUMIFS('Input 4 - Analytics'!J$67:J$123,'Input 4 - Analytics'!$A$6:$A$62,'Summary 3 - Analytics'!$C9)</f>
        <v>0</v>
      </c>
      <c r="R9" s="235">
        <f>SUMIFS('Input 4 - Analytics'!K$67:K$123,'Input 4 - Analytics'!$A$6:$A$62,'Summary 3 - Analytics'!$C9)</f>
        <v>0</v>
      </c>
      <c r="S9" s="235" t="s">
        <v>188</v>
      </c>
      <c r="T9" s="235" t="s">
        <v>188</v>
      </c>
      <c r="U9" s="235" t="str">
        <f t="shared" si="7"/>
        <v/>
      </c>
      <c r="V9" s="235" t="str">
        <f t="shared" si="8"/>
        <v/>
      </c>
      <c r="W9" s="235" t="str">
        <f t="shared" si="9"/>
        <v/>
      </c>
      <c r="X9" s="235" t="s">
        <v>188</v>
      </c>
      <c r="Y9" s="235" t="s">
        <v>188</v>
      </c>
      <c r="AB9" s="231" t="s">
        <v>20</v>
      </c>
    </row>
    <row r="10" spans="3:28" ht="12" customHeight="1" x14ac:dyDescent="0.3">
      <c r="C10" s="373" t="s">
        <v>459</v>
      </c>
      <c r="D10" s="373"/>
      <c r="E10" s="236">
        <f>E9+1</f>
        <v>5</v>
      </c>
      <c r="F10" s="235">
        <f>SUMIFS('Input 4 - Analytics'!I$6:I$62,'Input 4 - Analytics'!$A$6:$A$62,'Summary 3 - Analytics'!$C10)</f>
        <v>0</v>
      </c>
      <c r="G10" s="235">
        <f>SUMIFS('Input 4 - Analytics'!J$6:J$62,'Input 4 - Analytics'!$A$6:$A$62,'Summary 3 - Analytics'!$C10)</f>
        <v>0</v>
      </c>
      <c r="H10" s="235">
        <f>SUMIFS('Input 4 - Analytics'!K$6:K$62,'Input 4 - Analytics'!$A$6:$A$62,'Summary 3 - Analytics'!$C10)</f>
        <v>0</v>
      </c>
      <c r="I10" s="235" t="s">
        <v>188</v>
      </c>
      <c r="J10" s="235" t="s">
        <v>188</v>
      </c>
      <c r="K10" s="255" t="str">
        <f t="shared" si="4"/>
        <v/>
      </c>
      <c r="L10" s="255" t="str">
        <f t="shared" si="5"/>
        <v/>
      </c>
      <c r="M10" s="255" t="str">
        <f t="shared" si="6"/>
        <v/>
      </c>
      <c r="N10" s="235" t="s">
        <v>188</v>
      </c>
      <c r="O10" s="235" t="s">
        <v>188</v>
      </c>
      <c r="P10" s="235">
        <f>SUMIFS('Input 4 - Analytics'!I$67:I$123,'Input 4 - Analytics'!$A$6:$A$62,'Summary 3 - Analytics'!$C10)</f>
        <v>0</v>
      </c>
      <c r="Q10" s="235">
        <f>SUMIFS('Input 4 - Analytics'!J$67:J$123,'Input 4 - Analytics'!$A$6:$A$62,'Summary 3 - Analytics'!$C10)</f>
        <v>0</v>
      </c>
      <c r="R10" s="235">
        <f>SUMIFS('Input 4 - Analytics'!K$67:K$123,'Input 4 - Analytics'!$A$6:$A$62,'Summary 3 - Analytics'!$C10)</f>
        <v>0</v>
      </c>
      <c r="S10" s="235" t="s">
        <v>188</v>
      </c>
      <c r="T10" s="235" t="s">
        <v>188</v>
      </c>
      <c r="U10" s="235" t="str">
        <f t="shared" si="7"/>
        <v/>
      </c>
      <c r="V10" s="235" t="str">
        <f t="shared" si="8"/>
        <v/>
      </c>
      <c r="W10" s="235" t="str">
        <f t="shared" si="9"/>
        <v/>
      </c>
      <c r="X10" s="235" t="s">
        <v>188</v>
      </c>
      <c r="Y10" s="235" t="s">
        <v>188</v>
      </c>
      <c r="AB10" s="231" t="s">
        <v>20</v>
      </c>
    </row>
    <row r="11" spans="3:28" ht="12" customHeight="1" x14ac:dyDescent="0.3">
      <c r="C11" s="388" t="s">
        <v>214</v>
      </c>
      <c r="D11" s="388"/>
      <c r="E11" s="236">
        <f>E10+1</f>
        <v>6</v>
      </c>
      <c r="F11" s="235">
        <f t="shared" ref="F11:H11" si="10">SUM(F6:F10)</f>
        <v>0</v>
      </c>
      <c r="G11" s="235">
        <f t="shared" si="10"/>
        <v>0</v>
      </c>
      <c r="H11" s="235">
        <f t="shared" si="10"/>
        <v>0</v>
      </c>
      <c r="I11" s="235" t="s">
        <v>188</v>
      </c>
      <c r="J11" s="235" t="s">
        <v>188</v>
      </c>
      <c r="K11" s="254" t="str">
        <f t="shared" si="4"/>
        <v/>
      </c>
      <c r="L11" s="254" t="str">
        <f t="shared" si="5"/>
        <v/>
      </c>
      <c r="M11" s="254" t="str">
        <f t="shared" si="6"/>
        <v/>
      </c>
      <c r="N11" s="235" t="s">
        <v>188</v>
      </c>
      <c r="O11" s="235" t="s">
        <v>188</v>
      </c>
      <c r="P11" s="235">
        <f t="shared" ref="P11:R11" si="11">SUM(P6:P10)</f>
        <v>0</v>
      </c>
      <c r="Q11" s="235">
        <f t="shared" si="11"/>
        <v>0</v>
      </c>
      <c r="R11" s="235">
        <f t="shared" si="11"/>
        <v>0</v>
      </c>
      <c r="S11" s="235" t="s">
        <v>188</v>
      </c>
      <c r="T11" s="235" t="s">
        <v>188</v>
      </c>
      <c r="U11" s="252" t="str">
        <f t="shared" si="7"/>
        <v/>
      </c>
      <c r="V11" s="252" t="str">
        <f t="shared" si="8"/>
        <v/>
      </c>
      <c r="W11" s="252" t="str">
        <f t="shared" si="9"/>
        <v/>
      </c>
      <c r="X11" s="235" t="s">
        <v>188</v>
      </c>
      <c r="Y11" s="235" t="s">
        <v>188</v>
      </c>
      <c r="AB11" s="231" t="s">
        <v>20</v>
      </c>
    </row>
    <row r="12" spans="3:28" ht="14.25" customHeight="1" x14ac:dyDescent="0.3">
      <c r="AB12" s="231" t="s">
        <v>20</v>
      </c>
    </row>
    <row r="13" spans="3:28" ht="12.75" customHeight="1" x14ac:dyDescent="0.3">
      <c r="C13" s="355" t="s">
        <v>460</v>
      </c>
      <c r="D13" s="387"/>
      <c r="E13" s="387"/>
      <c r="F13" s="357" t="s">
        <v>461</v>
      </c>
      <c r="G13" s="357"/>
      <c r="H13" s="357"/>
      <c r="I13" s="357"/>
      <c r="J13" s="357"/>
      <c r="K13" s="357" t="s">
        <v>462</v>
      </c>
      <c r="L13" s="357"/>
      <c r="M13" s="357"/>
      <c r="N13" s="357"/>
      <c r="O13" s="357"/>
      <c r="P13" s="357" t="s">
        <v>243</v>
      </c>
      <c r="Q13" s="357"/>
      <c r="R13" s="357"/>
      <c r="S13" s="357"/>
      <c r="T13" s="357"/>
      <c r="U13" s="357" t="s">
        <v>249</v>
      </c>
      <c r="V13" s="357"/>
      <c r="W13" s="357"/>
      <c r="X13" s="357"/>
      <c r="Y13" s="357"/>
      <c r="AB13" s="231" t="s">
        <v>20</v>
      </c>
    </row>
    <row r="14" spans="3:28" ht="12" customHeight="1" x14ac:dyDescent="0.3">
      <c r="C14" s="341" t="s">
        <v>239</v>
      </c>
      <c r="D14" s="389"/>
      <c r="E14" s="389"/>
      <c r="F14" s="232">
        <v>2022</v>
      </c>
      <c r="G14" s="232">
        <f>F14-1</f>
        <v>2021</v>
      </c>
      <c r="H14" s="232">
        <f t="shared" ref="H14:J14" si="12">G14-1</f>
        <v>2020</v>
      </c>
      <c r="I14" s="232">
        <f t="shared" si="12"/>
        <v>2019</v>
      </c>
      <c r="J14" s="232">
        <f t="shared" si="12"/>
        <v>2018</v>
      </c>
      <c r="K14" s="232">
        <v>2022</v>
      </c>
      <c r="L14" s="232">
        <f>K14-1</f>
        <v>2021</v>
      </c>
      <c r="M14" s="232">
        <f t="shared" ref="M14:O14" si="13">L14-1</f>
        <v>2020</v>
      </c>
      <c r="N14" s="232">
        <f t="shared" si="13"/>
        <v>2019</v>
      </c>
      <c r="O14" s="232">
        <f t="shared" si="13"/>
        <v>2018</v>
      </c>
      <c r="P14" s="232">
        <v>2022</v>
      </c>
      <c r="Q14" s="232">
        <f>P14-1</f>
        <v>2021</v>
      </c>
      <c r="R14" s="232">
        <f t="shared" ref="R14:T14" si="14">Q14-1</f>
        <v>2020</v>
      </c>
      <c r="S14" s="232">
        <f t="shared" si="14"/>
        <v>2019</v>
      </c>
      <c r="T14" s="232">
        <f t="shared" si="14"/>
        <v>2018</v>
      </c>
      <c r="U14" s="232">
        <v>2022</v>
      </c>
      <c r="V14" s="232">
        <f>U14-1</f>
        <v>2021</v>
      </c>
      <c r="W14" s="232">
        <f t="shared" ref="W14:Y14" si="15">V14-1</f>
        <v>2020</v>
      </c>
      <c r="X14" s="232">
        <f t="shared" si="15"/>
        <v>2019</v>
      </c>
      <c r="Y14" s="232">
        <f t="shared" si="15"/>
        <v>2018</v>
      </c>
      <c r="AB14" s="231" t="s">
        <v>20</v>
      </c>
    </row>
    <row r="15" spans="3:28" ht="12" customHeight="1" x14ac:dyDescent="0.3">
      <c r="C15" s="343"/>
      <c r="D15" s="390"/>
      <c r="E15" s="390"/>
      <c r="F15" s="233">
        <v>1</v>
      </c>
      <c r="G15" s="233">
        <v>2</v>
      </c>
      <c r="H15" s="233">
        <v>3</v>
      </c>
      <c r="I15" s="233">
        <v>4</v>
      </c>
      <c r="J15" s="233">
        <v>5</v>
      </c>
      <c r="K15" s="233">
        <v>1</v>
      </c>
      <c r="L15" s="233">
        <v>2</v>
      </c>
      <c r="M15" s="233">
        <v>3</v>
      </c>
      <c r="N15" s="233">
        <v>4</v>
      </c>
      <c r="O15" s="233">
        <v>5</v>
      </c>
      <c r="P15" s="233">
        <v>1</v>
      </c>
      <c r="Q15" s="233">
        <v>2</v>
      </c>
      <c r="R15" s="233">
        <v>3</v>
      </c>
      <c r="S15" s="233">
        <v>4</v>
      </c>
      <c r="T15" s="233">
        <v>5</v>
      </c>
      <c r="U15" s="233">
        <v>1</v>
      </c>
      <c r="V15" s="233">
        <v>2</v>
      </c>
      <c r="W15" s="233">
        <v>3</v>
      </c>
      <c r="X15" s="233">
        <v>4</v>
      </c>
      <c r="Y15" s="233">
        <v>5</v>
      </c>
      <c r="AB15" s="231" t="s">
        <v>20</v>
      </c>
    </row>
    <row r="16" spans="3:28" ht="12" customHeight="1" x14ac:dyDescent="0.3">
      <c r="C16" s="345" t="s">
        <v>380</v>
      </c>
      <c r="D16" s="346"/>
      <c r="E16" s="234">
        <v>1</v>
      </c>
      <c r="F16" s="235">
        <f>SUMIFS('Input 4 - Analytics'!D$130:D$186,'Input 4 - Analytics'!$A$6:$A$62,'Summary 3 - Analytics'!$C16)</f>
        <v>0</v>
      </c>
      <c r="G16" s="235">
        <f>SUMIFS('Input 4 - Analytics'!E$130:E$186,'Input 4 - Analytics'!$A$6:$A$62,'Summary 3 - Analytics'!$C16)</f>
        <v>0</v>
      </c>
      <c r="H16" s="235">
        <f>SUMIFS('Input 4 - Analytics'!F$130:F$186,'Input 4 - Analytics'!$A$6:$A$62,'Summary 3 - Analytics'!$C16)</f>
        <v>0</v>
      </c>
      <c r="I16" s="235" t="s">
        <v>188</v>
      </c>
      <c r="J16" s="235" t="s">
        <v>188</v>
      </c>
      <c r="K16" s="255" t="str">
        <f t="shared" ref="K16:M21" si="16">IFERROR(+F16/F$21,"")</f>
        <v/>
      </c>
      <c r="L16" s="255" t="str">
        <f t="shared" si="16"/>
        <v/>
      </c>
      <c r="M16" s="255" t="str">
        <f t="shared" si="16"/>
        <v/>
      </c>
      <c r="N16" s="235" t="s">
        <v>188</v>
      </c>
      <c r="O16" s="235" t="s">
        <v>188</v>
      </c>
      <c r="P16" s="235">
        <f>SUMIFS('Input 4 - Analytics'!N$67:N$123,'Input 4 - Analytics'!$A$130:$A$186,'Summary 3 - Analytics'!$C16)</f>
        <v>0</v>
      </c>
      <c r="Q16" s="235">
        <f>SUMIFS('Input 4 - Analytics'!O$67:O$123,'Input 4 - Analytics'!$A$130:$A$186,'Summary 3 - Analytics'!$C16)</f>
        <v>0</v>
      </c>
      <c r="R16" s="235">
        <f>SUMIFS('Input 4 - Analytics'!P$67:P$123,'Input 4 - Analytics'!$A$130:$A$186,'Summary 3 - Analytics'!$C16)</f>
        <v>0</v>
      </c>
      <c r="S16" s="235" t="s">
        <v>188</v>
      </c>
      <c r="T16" s="235" t="s">
        <v>188</v>
      </c>
      <c r="U16" s="235">
        <f>SUMIFS('Input 4 - Analytics'!S$130:S$186,'Input 4 - Analytics'!$A$130:$A$186,'Summary 3 - Analytics'!$C16)</f>
        <v>0</v>
      </c>
      <c r="V16" s="235">
        <f>SUMIFS('Input 4 - Analytics'!T$130:T$186,'Input 4 - Analytics'!$A$130:$A$186,'Summary 3 - Analytics'!$C16)</f>
        <v>0</v>
      </c>
      <c r="W16" s="235">
        <f>SUMIFS('Input 4 - Analytics'!U$130:U$186,'Input 4 - Analytics'!$A$130:$A$186,'Summary 3 - Analytics'!$C16)</f>
        <v>0</v>
      </c>
      <c r="X16" s="235" t="s">
        <v>188</v>
      </c>
      <c r="Y16" s="235" t="s">
        <v>188</v>
      </c>
      <c r="AB16" s="231" t="s">
        <v>20</v>
      </c>
    </row>
    <row r="17" spans="2:32" ht="12" customHeight="1" x14ac:dyDescent="0.3">
      <c r="C17" s="345" t="s">
        <v>409</v>
      </c>
      <c r="D17" s="346"/>
      <c r="E17" s="236">
        <f>E16+1</f>
        <v>2</v>
      </c>
      <c r="F17" s="235">
        <f>SUMIFS('Input 4 - Analytics'!D$130:D$186,'Input 4 - Analytics'!$A$6:$A$62,'Summary 3 - Analytics'!$C17)</f>
        <v>0</v>
      </c>
      <c r="G17" s="235">
        <f>SUMIFS('Input 4 - Analytics'!E$130:E$186,'Input 4 - Analytics'!$A$6:$A$62,'Summary 3 - Analytics'!$C17)</f>
        <v>0</v>
      </c>
      <c r="H17" s="235">
        <f>SUMIFS('Input 4 - Analytics'!F$130:F$186,'Input 4 - Analytics'!$A$6:$A$62,'Summary 3 - Analytics'!$C17)</f>
        <v>0</v>
      </c>
      <c r="I17" s="235" t="s">
        <v>188</v>
      </c>
      <c r="J17" s="235" t="s">
        <v>188</v>
      </c>
      <c r="K17" s="255" t="str">
        <f t="shared" si="16"/>
        <v/>
      </c>
      <c r="L17" s="255" t="str">
        <f t="shared" si="16"/>
        <v/>
      </c>
      <c r="M17" s="255" t="str">
        <f t="shared" si="16"/>
        <v/>
      </c>
      <c r="N17" s="235" t="s">
        <v>188</v>
      </c>
      <c r="O17" s="235" t="s">
        <v>188</v>
      </c>
      <c r="P17" s="235">
        <f>SUMIFS('Input 4 - Analytics'!N$67:N$123,'Input 4 - Analytics'!$A$130:$A$186,'Summary 3 - Analytics'!$C17)</f>
        <v>0</v>
      </c>
      <c r="Q17" s="235">
        <f>SUMIFS('Input 4 - Analytics'!O$67:O$123,'Input 4 - Analytics'!$A$130:$A$186,'Summary 3 - Analytics'!$C17)</f>
        <v>0</v>
      </c>
      <c r="R17" s="235">
        <f>SUMIFS('Input 4 - Analytics'!P$67:P$123,'Input 4 - Analytics'!$A$130:$A$186,'Summary 3 - Analytics'!$C17)</f>
        <v>0</v>
      </c>
      <c r="S17" s="235" t="s">
        <v>188</v>
      </c>
      <c r="T17" s="235" t="s">
        <v>188</v>
      </c>
      <c r="U17" s="235">
        <f>SUMIFS('Input 4 - Analytics'!S$130:S$186,'Input 4 - Analytics'!$A$130:$A$186,'Summary 3 - Analytics'!$C17)</f>
        <v>0</v>
      </c>
      <c r="V17" s="235">
        <f>SUMIFS('Input 4 - Analytics'!T$130:T$186,'Input 4 - Analytics'!$A$130:$A$186,'Summary 3 - Analytics'!$C17)</f>
        <v>0</v>
      </c>
      <c r="W17" s="235">
        <f>SUMIFS('Input 4 - Analytics'!U$130:U$186,'Input 4 - Analytics'!$A$130:$A$186,'Summary 3 - Analytics'!$C17)</f>
        <v>0</v>
      </c>
      <c r="X17" s="235" t="s">
        <v>188</v>
      </c>
      <c r="Y17" s="235" t="s">
        <v>188</v>
      </c>
      <c r="AB17" s="231" t="s">
        <v>20</v>
      </c>
    </row>
    <row r="18" spans="2:32" ht="12" customHeight="1" x14ac:dyDescent="0.35">
      <c r="C18" s="373" t="s">
        <v>410</v>
      </c>
      <c r="D18" s="373"/>
      <c r="E18" s="236">
        <f>E17+1</f>
        <v>3</v>
      </c>
      <c r="F18" s="235">
        <f>SUMIFS('Input 4 - Analytics'!D$130:D$186,'Input 4 - Analytics'!$A$6:$A$62,'Summary 3 - Analytics'!$C18)</f>
        <v>0</v>
      </c>
      <c r="G18" s="235">
        <f>SUMIFS('Input 4 - Analytics'!E$130:E$186,'Input 4 - Analytics'!$A$6:$A$62,'Summary 3 - Analytics'!$C18)</f>
        <v>0</v>
      </c>
      <c r="H18" s="235">
        <f>SUMIFS('Input 4 - Analytics'!F$130:F$186,'Input 4 - Analytics'!$A$6:$A$62,'Summary 3 - Analytics'!$C18)</f>
        <v>0</v>
      </c>
      <c r="I18" s="235" t="s">
        <v>188</v>
      </c>
      <c r="J18" s="235" t="s">
        <v>188</v>
      </c>
      <c r="K18" s="255" t="str">
        <f t="shared" si="16"/>
        <v/>
      </c>
      <c r="L18" s="255" t="str">
        <f t="shared" si="16"/>
        <v/>
      </c>
      <c r="M18" s="255" t="str">
        <f t="shared" si="16"/>
        <v/>
      </c>
      <c r="N18" s="235" t="s">
        <v>188</v>
      </c>
      <c r="O18" s="235" t="s">
        <v>188</v>
      </c>
      <c r="P18" s="235">
        <f>SUMIFS('Input 4 - Analytics'!N$67:N$123,'Input 4 - Analytics'!$A$130:$A$186,'Summary 3 - Analytics'!$C18)</f>
        <v>0</v>
      </c>
      <c r="Q18" s="235">
        <f>SUMIFS('Input 4 - Analytics'!O$67:O$123,'Input 4 - Analytics'!$A$130:$A$186,'Summary 3 - Analytics'!$C18)</f>
        <v>0</v>
      </c>
      <c r="R18" s="235">
        <f>SUMIFS('Input 4 - Analytics'!P$67:P$123,'Input 4 - Analytics'!$A$130:$A$186,'Summary 3 - Analytics'!$C18)</f>
        <v>0</v>
      </c>
      <c r="S18" s="235" t="s">
        <v>188</v>
      </c>
      <c r="T18" s="235" t="s">
        <v>188</v>
      </c>
      <c r="U18" s="235">
        <f>SUMIFS('Input 4 - Analytics'!S$130:S$186,'Input 4 - Analytics'!$A$130:$A$186,'Summary 3 - Analytics'!$C18)</f>
        <v>0</v>
      </c>
      <c r="V18" s="235">
        <f>SUMIFS('Input 4 - Analytics'!T$130:T$186,'Input 4 - Analytics'!$A$130:$A$186,'Summary 3 - Analytics'!$C18)</f>
        <v>0</v>
      </c>
      <c r="W18" s="235">
        <f>SUMIFS('Input 4 - Analytics'!U$130:U$186,'Input 4 - Analytics'!$A$130:$A$186,'Summary 3 - Analytics'!$C18)</f>
        <v>0</v>
      </c>
      <c r="X18" s="235" t="s">
        <v>188</v>
      </c>
      <c r="Y18" s="235" t="s">
        <v>188</v>
      </c>
      <c r="AB18" s="231" t="s">
        <v>20</v>
      </c>
      <c r="AF18"/>
    </row>
    <row r="19" spans="2:32" ht="12" customHeight="1" x14ac:dyDescent="0.35">
      <c r="C19" s="373" t="s">
        <v>383</v>
      </c>
      <c r="D19" s="373"/>
      <c r="E19" s="236">
        <f>E18+1</f>
        <v>4</v>
      </c>
      <c r="F19" s="235">
        <f>SUMIFS('Input 4 - Analytics'!D$130:D$186,'Input 4 - Analytics'!$A$6:$A$62,'Summary 3 - Analytics'!$C19)</f>
        <v>0</v>
      </c>
      <c r="G19" s="235">
        <f>SUMIFS('Input 4 - Analytics'!E$130:E$186,'Input 4 - Analytics'!$A$6:$A$62,'Summary 3 - Analytics'!$C19)</f>
        <v>0</v>
      </c>
      <c r="H19" s="235">
        <f>SUMIFS('Input 4 - Analytics'!F$130:F$186,'Input 4 - Analytics'!$A$6:$A$62,'Summary 3 - Analytics'!$C19)</f>
        <v>0</v>
      </c>
      <c r="I19" s="235" t="s">
        <v>188</v>
      </c>
      <c r="J19" s="235" t="s">
        <v>188</v>
      </c>
      <c r="K19" s="255" t="str">
        <f t="shared" si="16"/>
        <v/>
      </c>
      <c r="L19" s="255" t="str">
        <f t="shared" si="16"/>
        <v/>
      </c>
      <c r="M19" s="255" t="str">
        <f t="shared" si="16"/>
        <v/>
      </c>
      <c r="N19" s="235" t="s">
        <v>188</v>
      </c>
      <c r="O19" s="235" t="s">
        <v>188</v>
      </c>
      <c r="P19" s="235">
        <f>SUMIFS('Input 4 - Analytics'!N$67:N$123,'Input 4 - Analytics'!$A$130:$A$186,'Summary 3 - Analytics'!$C19)</f>
        <v>0</v>
      </c>
      <c r="Q19" s="235">
        <f>SUMIFS('Input 4 - Analytics'!O$67:O$123,'Input 4 - Analytics'!$A$130:$A$186,'Summary 3 - Analytics'!$C19)</f>
        <v>0</v>
      </c>
      <c r="R19" s="235">
        <f>SUMIFS('Input 4 - Analytics'!P$67:P$123,'Input 4 - Analytics'!$A$130:$A$186,'Summary 3 - Analytics'!$C19)</f>
        <v>0</v>
      </c>
      <c r="S19" s="235" t="s">
        <v>188</v>
      </c>
      <c r="T19" s="235" t="s">
        <v>188</v>
      </c>
      <c r="U19" s="235">
        <f>SUMIFS('Input 4 - Analytics'!S$130:S$186,'Input 4 - Analytics'!$A$130:$A$186,'Summary 3 - Analytics'!$C19)</f>
        <v>0</v>
      </c>
      <c r="V19" s="235">
        <f>SUMIFS('Input 4 - Analytics'!T$130:T$186,'Input 4 - Analytics'!$A$130:$A$186,'Summary 3 - Analytics'!$C19)</f>
        <v>0</v>
      </c>
      <c r="W19" s="235">
        <f>SUMIFS('Input 4 - Analytics'!U$130:U$186,'Input 4 - Analytics'!$A$130:$A$186,'Summary 3 - Analytics'!$C19)</f>
        <v>0</v>
      </c>
      <c r="X19" s="235" t="s">
        <v>188</v>
      </c>
      <c r="Y19" s="235" t="s">
        <v>188</v>
      </c>
      <c r="AB19" s="231" t="s">
        <v>20</v>
      </c>
      <c r="AF19"/>
    </row>
    <row r="20" spans="2:32" ht="12" customHeight="1" x14ac:dyDescent="0.35">
      <c r="C20" s="373" t="s">
        <v>459</v>
      </c>
      <c r="D20" s="373"/>
      <c r="E20" s="236">
        <f>E19+1</f>
        <v>5</v>
      </c>
      <c r="F20" s="235">
        <f>SUMIFS('Input 4 - Analytics'!D$130:D$186,'Input 4 - Analytics'!$A$6:$A$62,'Summary 3 - Analytics'!$C20)</f>
        <v>0</v>
      </c>
      <c r="G20" s="235">
        <f>SUMIFS('Input 4 - Analytics'!E$130:E$186,'Input 4 - Analytics'!$A$6:$A$62,'Summary 3 - Analytics'!$C20)</f>
        <v>0</v>
      </c>
      <c r="H20" s="235">
        <f>SUMIFS('Input 4 - Analytics'!F$130:F$186,'Input 4 - Analytics'!$A$6:$A$62,'Summary 3 - Analytics'!$C20)</f>
        <v>0</v>
      </c>
      <c r="I20" s="235" t="s">
        <v>188</v>
      </c>
      <c r="J20" s="235" t="s">
        <v>188</v>
      </c>
      <c r="K20" s="255" t="str">
        <f t="shared" si="16"/>
        <v/>
      </c>
      <c r="L20" s="255" t="str">
        <f t="shared" si="16"/>
        <v/>
      </c>
      <c r="M20" s="255" t="str">
        <f t="shared" si="16"/>
        <v/>
      </c>
      <c r="N20" s="235" t="s">
        <v>188</v>
      </c>
      <c r="O20" s="235" t="s">
        <v>188</v>
      </c>
      <c r="P20" s="235">
        <f>SUMIFS('Input 4 - Analytics'!N$67:N$123,'Input 4 - Analytics'!$A$130:$A$186,'Summary 3 - Analytics'!$C20)</f>
        <v>0</v>
      </c>
      <c r="Q20" s="235">
        <f>SUMIFS('Input 4 - Analytics'!O$67:O$123,'Input 4 - Analytics'!$A$130:$A$186,'Summary 3 - Analytics'!$C20)</f>
        <v>0</v>
      </c>
      <c r="R20" s="235">
        <f>SUMIFS('Input 4 - Analytics'!P$67:P$123,'Input 4 - Analytics'!$A$130:$A$186,'Summary 3 - Analytics'!$C20)</f>
        <v>0</v>
      </c>
      <c r="S20" s="235" t="s">
        <v>188</v>
      </c>
      <c r="T20" s="235" t="s">
        <v>188</v>
      </c>
      <c r="U20" s="235">
        <f>SUMIFS('Input 4 - Analytics'!S$130:S$186,'Input 4 - Analytics'!$A$130:$A$186,'Summary 3 - Analytics'!$C20)</f>
        <v>0</v>
      </c>
      <c r="V20" s="235">
        <f>SUMIFS('Input 4 - Analytics'!T$130:T$186,'Input 4 - Analytics'!$A$130:$A$186,'Summary 3 - Analytics'!$C20)</f>
        <v>0</v>
      </c>
      <c r="W20" s="235">
        <f>SUMIFS('Input 4 - Analytics'!U$130:U$186,'Input 4 - Analytics'!$A$130:$A$186,'Summary 3 - Analytics'!$C20)</f>
        <v>0</v>
      </c>
      <c r="X20" s="235" t="s">
        <v>188</v>
      </c>
      <c r="Y20" s="235" t="s">
        <v>188</v>
      </c>
      <c r="AB20" s="231" t="s">
        <v>20</v>
      </c>
      <c r="AF20"/>
    </row>
    <row r="21" spans="2:32" ht="14.5" x14ac:dyDescent="0.35">
      <c r="C21" s="388" t="s">
        <v>214</v>
      </c>
      <c r="D21" s="388"/>
      <c r="E21" s="236">
        <f>E20+1</f>
        <v>6</v>
      </c>
      <c r="F21" s="235">
        <f>SUMIFS('Input 4 - Analytics'!D$130:D$186,'Input 4 - Analytics'!$A$6:$A$62,'Summary 3 - Analytics'!$C21)</f>
        <v>0</v>
      </c>
      <c r="G21" s="235">
        <f>SUMIFS('Input 4 - Analytics'!E$130:E$186,'Input 4 - Analytics'!$A$6:$A$62,'Summary 3 - Analytics'!$C21)</f>
        <v>0</v>
      </c>
      <c r="H21" s="235">
        <f>SUMIFS('Input 4 - Analytics'!F$130:F$186,'Input 4 - Analytics'!$A$6:$A$62,'Summary 3 - Analytics'!$C21)</f>
        <v>0</v>
      </c>
      <c r="I21" s="235" t="s">
        <v>188</v>
      </c>
      <c r="J21" s="235" t="s">
        <v>188</v>
      </c>
      <c r="K21" s="255" t="str">
        <f t="shared" si="16"/>
        <v/>
      </c>
      <c r="L21" s="255" t="str">
        <f t="shared" si="16"/>
        <v/>
      </c>
      <c r="M21" s="255" t="str">
        <f t="shared" si="16"/>
        <v/>
      </c>
      <c r="N21" s="235" t="s">
        <v>188</v>
      </c>
      <c r="O21" s="235" t="s">
        <v>188</v>
      </c>
      <c r="P21" s="235">
        <f>SUMIFS('Input 4 - Analytics'!N$67:N$123,'Input 4 - Analytics'!$A$130:$A$186,'Summary 3 - Analytics'!$C21)</f>
        <v>0</v>
      </c>
      <c r="Q21" s="235">
        <f>SUMIFS('Input 4 - Analytics'!O$67:O$123,'Input 4 - Analytics'!$A$130:$A$186,'Summary 3 - Analytics'!$C21)</f>
        <v>0</v>
      </c>
      <c r="R21" s="235">
        <f>SUMIFS('Input 4 - Analytics'!P$67:P$123,'Input 4 - Analytics'!$A$130:$A$186,'Summary 3 - Analytics'!$C21)</f>
        <v>0</v>
      </c>
      <c r="S21" s="235" t="s">
        <v>188</v>
      </c>
      <c r="T21" s="235" t="s">
        <v>188</v>
      </c>
      <c r="U21" s="235">
        <f>SUMIFS('Input 4 - Analytics'!S$130:S$186,'Input 4 - Analytics'!$A$130:$A$186,'Summary 3 - Analytics'!$C21)</f>
        <v>0</v>
      </c>
      <c r="V21" s="235">
        <f>SUMIFS('Input 4 - Analytics'!T$130:T$186,'Input 4 - Analytics'!$A$130:$A$186,'Summary 3 - Analytics'!$C21)</f>
        <v>0</v>
      </c>
      <c r="W21" s="235">
        <f>SUMIFS('Input 4 - Analytics'!U$130:U$186,'Input 4 - Analytics'!$A$130:$A$186,'Summary 3 - Analytics'!$C21)</f>
        <v>0</v>
      </c>
      <c r="X21" s="235" t="s">
        <v>188</v>
      </c>
      <c r="Y21" s="235" t="s">
        <v>188</v>
      </c>
      <c r="AB21" s="231" t="s">
        <v>20</v>
      </c>
      <c r="AF21"/>
    </row>
    <row r="22" spans="2:32" ht="14.5" x14ac:dyDescent="0.35">
      <c r="AB22" s="231" t="s">
        <v>20</v>
      </c>
      <c r="AF22"/>
    </row>
    <row r="23" spans="2:32" ht="14.5" x14ac:dyDescent="0.35">
      <c r="AB23" s="231" t="s">
        <v>20</v>
      </c>
      <c r="AF23"/>
    </row>
    <row r="24" spans="2:32" ht="14.5" x14ac:dyDescent="0.35">
      <c r="AB24" s="231" t="s">
        <v>20</v>
      </c>
      <c r="AF24"/>
    </row>
    <row r="25" spans="2:32" ht="12.75" customHeight="1" x14ac:dyDescent="0.35">
      <c r="AB25" s="231" t="s">
        <v>20</v>
      </c>
      <c r="AF25"/>
    </row>
    <row r="26" spans="2:32" ht="12.75" customHeight="1" x14ac:dyDescent="0.35">
      <c r="AB26" s="231" t="s">
        <v>20</v>
      </c>
      <c r="AF26"/>
    </row>
    <row r="27" spans="2:32" ht="14.5" x14ac:dyDescent="0.35">
      <c r="AB27" s="231" t="s">
        <v>20</v>
      </c>
      <c r="AF27"/>
    </row>
    <row r="28" spans="2:32" ht="15" customHeight="1" x14ac:dyDescent="0.35">
      <c r="AB28" s="231" t="s">
        <v>20</v>
      </c>
      <c r="AF28"/>
    </row>
    <row r="29" spans="2:32" ht="15" customHeight="1" x14ac:dyDescent="0.35">
      <c r="AB29" s="231" t="s">
        <v>20</v>
      </c>
      <c r="AF29"/>
    </row>
    <row r="30" spans="2:32" ht="15" customHeight="1" x14ac:dyDescent="0.35">
      <c r="AB30" s="231" t="s">
        <v>20</v>
      </c>
      <c r="AF30"/>
    </row>
    <row r="31" spans="2:32" ht="14.5" x14ac:dyDescent="0.35">
      <c r="B31" s="231" t="s">
        <v>20</v>
      </c>
      <c r="C31" s="231" t="s">
        <v>20</v>
      </c>
      <c r="D31" s="231" t="s">
        <v>20</v>
      </c>
      <c r="E31" s="231" t="s">
        <v>20</v>
      </c>
      <c r="F31" s="231" t="s">
        <v>20</v>
      </c>
      <c r="G31" s="231" t="s">
        <v>20</v>
      </c>
      <c r="H31" s="231" t="s">
        <v>20</v>
      </c>
      <c r="I31" s="231" t="s">
        <v>20</v>
      </c>
      <c r="J31" s="231" t="s">
        <v>20</v>
      </c>
      <c r="K31" s="231" t="s">
        <v>20</v>
      </c>
      <c r="L31" s="231" t="s">
        <v>20</v>
      </c>
      <c r="M31" s="231" t="s">
        <v>20</v>
      </c>
      <c r="N31" s="231" t="s">
        <v>20</v>
      </c>
      <c r="O31" s="231" t="s">
        <v>20</v>
      </c>
      <c r="P31" s="231" t="s">
        <v>20</v>
      </c>
      <c r="Q31" s="231" t="s">
        <v>20</v>
      </c>
      <c r="R31" s="231" t="s">
        <v>20</v>
      </c>
      <c r="S31" s="231" t="s">
        <v>20</v>
      </c>
      <c r="T31" s="231" t="s">
        <v>20</v>
      </c>
      <c r="U31" s="231" t="s">
        <v>20</v>
      </c>
      <c r="V31" s="231" t="s">
        <v>20</v>
      </c>
      <c r="W31" s="231" t="s">
        <v>20</v>
      </c>
      <c r="X31" s="231" t="s">
        <v>20</v>
      </c>
      <c r="Y31" s="231" t="s">
        <v>20</v>
      </c>
      <c r="Z31" s="231" t="s">
        <v>20</v>
      </c>
      <c r="AA31" s="231" t="s">
        <v>20</v>
      </c>
      <c r="AB31" s="231" t="s">
        <v>20</v>
      </c>
      <c r="AF31"/>
    </row>
    <row r="32" spans="2:32" ht="14.5" x14ac:dyDescent="0.35">
      <c r="AF32"/>
    </row>
    <row r="33" spans="32:32" ht="14.5" x14ac:dyDescent="0.35">
      <c r="AF33"/>
    </row>
    <row r="34" spans="32:32" ht="14.5" x14ac:dyDescent="0.35">
      <c r="AF34"/>
    </row>
    <row r="35" spans="32:32" ht="14.5" x14ac:dyDescent="0.35">
      <c r="AF35"/>
    </row>
    <row r="36" spans="32:32" ht="14.5" x14ac:dyDescent="0.35">
      <c r="AF36"/>
    </row>
    <row r="37" spans="32:32" ht="14.5" x14ac:dyDescent="0.35">
      <c r="AF37"/>
    </row>
    <row r="38" spans="32:32" ht="14.5" x14ac:dyDescent="0.35">
      <c r="AF38"/>
    </row>
  </sheetData>
  <sheetProtection formatCells="0" formatColumns="0" formatRows="0"/>
  <mergeCells count="26">
    <mergeCell ref="U3:Y3"/>
    <mergeCell ref="C17:D17"/>
    <mergeCell ref="C7:D7"/>
    <mergeCell ref="U13:Y13"/>
    <mergeCell ref="C6:D6"/>
    <mergeCell ref="C8:D8"/>
    <mergeCell ref="C9:D9"/>
    <mergeCell ref="C10:D10"/>
    <mergeCell ref="C11:D11"/>
    <mergeCell ref="C13:E13"/>
    <mergeCell ref="F13:J13"/>
    <mergeCell ref="K13:O13"/>
    <mergeCell ref="P13:T13"/>
    <mergeCell ref="P3:T3"/>
    <mergeCell ref="C4:D5"/>
    <mergeCell ref="E4:E5"/>
    <mergeCell ref="C3:E3"/>
    <mergeCell ref="F3:J3"/>
    <mergeCell ref="K3:O3"/>
    <mergeCell ref="C21:D21"/>
    <mergeCell ref="C14:D15"/>
    <mergeCell ref="E14:E15"/>
    <mergeCell ref="C16:D16"/>
    <mergeCell ref="C18:D18"/>
    <mergeCell ref="C19:D19"/>
    <mergeCell ref="C20:D20"/>
  </mergeCells>
  <pageMargins left="0.7" right="0.7" top="0.75" bottom="0.75" header="0.3" footer="0.3"/>
  <pageSetup paperSize="5" scale="2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2:R1560"/>
  <sheetViews>
    <sheetView topLeftCell="A72" zoomScale="60" zoomScaleNormal="60" workbookViewId="0">
      <selection activeCell="B72" sqref="B72"/>
    </sheetView>
  </sheetViews>
  <sheetFormatPr defaultColWidth="9.1796875" defaultRowHeight="13" x14ac:dyDescent="0.3"/>
  <cols>
    <col min="1" max="1" width="48.1796875" style="49" customWidth="1"/>
    <col min="2" max="2" width="12" style="47" bestFit="1" customWidth="1"/>
    <col min="3" max="3" width="46.1796875" style="47" bestFit="1" customWidth="1"/>
    <col min="4" max="4" width="31.7265625" style="47" customWidth="1"/>
    <col min="5" max="5" width="26.453125" style="47" customWidth="1"/>
    <col min="6" max="6" width="14.7265625" style="47" customWidth="1"/>
    <col min="7" max="7" width="24.54296875" style="47" bestFit="1" customWidth="1"/>
    <col min="8" max="9" width="18" style="47" customWidth="1"/>
    <col min="10" max="16" width="14.7265625" style="47" customWidth="1"/>
    <col min="17" max="17" width="27.453125" style="47" bestFit="1" customWidth="1"/>
    <col min="18" max="16384" width="9.1796875" style="47"/>
  </cols>
  <sheetData>
    <row r="2" spans="1:18" ht="60" customHeight="1" x14ac:dyDescent="0.35">
      <c r="A2" s="178" t="s">
        <v>463</v>
      </c>
    </row>
    <row r="3" spans="1:18" ht="52" x14ac:dyDescent="0.3">
      <c r="A3" s="88" t="s">
        <v>464</v>
      </c>
      <c r="B3" s="58" t="s">
        <v>160</v>
      </c>
      <c r="C3" s="58" t="s">
        <v>125</v>
      </c>
      <c r="D3" s="58" t="s">
        <v>465</v>
      </c>
      <c r="E3" s="58" t="s">
        <v>126</v>
      </c>
      <c r="F3" s="58" t="s">
        <v>466</v>
      </c>
      <c r="G3" s="58" t="s">
        <v>467</v>
      </c>
      <c r="H3" s="58" t="s">
        <v>163</v>
      </c>
      <c r="I3" s="58" t="s">
        <v>164</v>
      </c>
      <c r="J3" s="58" t="s">
        <v>468</v>
      </c>
      <c r="K3" s="58" t="s">
        <v>469</v>
      </c>
      <c r="L3" s="58" t="s">
        <v>176</v>
      </c>
      <c r="M3" s="58" t="s">
        <v>164</v>
      </c>
      <c r="N3" s="58" t="s">
        <v>470</v>
      </c>
      <c r="O3" s="58" t="s">
        <v>471</v>
      </c>
      <c r="P3" s="58" t="s">
        <v>472</v>
      </c>
      <c r="Q3" s="58" t="s">
        <v>365</v>
      </c>
      <c r="R3" s="58" t="s">
        <v>473</v>
      </c>
    </row>
    <row r="4" spans="1:18" x14ac:dyDescent="0.3">
      <c r="A4" s="136"/>
      <c r="B4" s="145"/>
      <c r="C4" s="146"/>
      <c r="D4" s="146"/>
      <c r="E4" s="147"/>
      <c r="F4" s="147"/>
      <c r="G4" s="147"/>
      <c r="H4" s="149"/>
      <c r="I4" s="179"/>
      <c r="J4" s="179"/>
      <c r="K4" s="180"/>
      <c r="L4" s="149"/>
      <c r="M4" s="179"/>
      <c r="N4" s="179"/>
      <c r="O4" s="179"/>
      <c r="P4" s="179"/>
      <c r="Q4" s="146"/>
    </row>
    <row r="5" spans="1:18" x14ac:dyDescent="0.3">
      <c r="A5" s="181" t="s">
        <v>474</v>
      </c>
      <c r="B5" s="391" t="s">
        <v>475</v>
      </c>
      <c r="C5" s="392"/>
      <c r="D5" s="392"/>
      <c r="E5" s="392"/>
      <c r="F5" s="392"/>
      <c r="G5" s="392"/>
      <c r="H5" s="392"/>
      <c r="I5" s="392"/>
      <c r="J5" s="392"/>
      <c r="K5" s="392"/>
      <c r="L5" s="392"/>
      <c r="M5" s="392"/>
      <c r="N5" s="392"/>
      <c r="O5" s="392"/>
      <c r="P5" s="392"/>
      <c r="Q5" s="393"/>
    </row>
    <row r="6" spans="1:18" x14ac:dyDescent="0.3">
      <c r="A6" s="182" t="str">
        <f>IF(AND(P6=0,J6=0),"Exclude","Include")</f>
        <v>Exclude</v>
      </c>
      <c r="B6" s="145"/>
      <c r="C6" s="147" t="s">
        <v>60</v>
      </c>
      <c r="D6" s="159" t="s">
        <v>476</v>
      </c>
      <c r="E6" s="159" t="s">
        <v>477</v>
      </c>
      <c r="F6" s="147" t="s">
        <v>60</v>
      </c>
      <c r="G6" s="159" t="s">
        <v>477</v>
      </c>
      <c r="H6" s="149"/>
      <c r="I6" s="179"/>
      <c r="J6" s="183">
        <f t="shared" ref="J6:J12" si="0">SUMIFS(J$72:J$1553,$D$72:$D$1553,$D6,$F$72:$F$1553,"Y")</f>
        <v>0</v>
      </c>
      <c r="K6" s="184">
        <f t="shared" ref="K6:K12" si="1">SUMIFS(K$72:K$1553,$D$72:$D$1553,$D6)</f>
        <v>0</v>
      </c>
      <c r="L6" s="149"/>
      <c r="M6" s="179"/>
      <c r="N6" s="183" t="e">
        <f>IF(O6="",SUMIFS(N$72:N$1553,$D$72:$D$1553,$D6,$F$72:$F$1553,"Y"),1/0)</f>
        <v>#DIV/0!</v>
      </c>
      <c r="O6" s="183">
        <f>SUMIFS(O$72:O$1553,$D$72:$D$1553,$D6,$F$72:$F$1553,"Y")</f>
        <v>0</v>
      </c>
      <c r="P6" s="184">
        <f t="shared" ref="P6:P12" si="2">SUMIFS(P$72:P$1553,$D$72:$D$1553,$D6)</f>
        <v>0</v>
      </c>
      <c r="Q6" s="146"/>
      <c r="R6" s="162">
        <f t="shared" ref="R6:R12" si="3">COUNTIFS($D$72:$D$1553,$D6,$F$72:$F$1553,"Y",$E$72:$E$1553,$C6)</f>
        <v>0</v>
      </c>
    </row>
    <row r="7" spans="1:18" x14ac:dyDescent="0.3">
      <c r="A7" s="182" t="str">
        <f>IF(AND(P7=0,J7=0),"Exclude","Include")</f>
        <v>Exclude</v>
      </c>
      <c r="B7" s="145"/>
      <c r="C7" s="147" t="s">
        <v>60</v>
      </c>
      <c r="D7" s="159" t="s">
        <v>478</v>
      </c>
      <c r="E7" s="159" t="s">
        <v>477</v>
      </c>
      <c r="F7" s="147" t="s">
        <v>60</v>
      </c>
      <c r="G7" s="159" t="s">
        <v>477</v>
      </c>
      <c r="H7" s="149"/>
      <c r="I7" s="179"/>
      <c r="J7" s="183">
        <f t="shared" si="0"/>
        <v>0</v>
      </c>
      <c r="K7" s="184">
        <f t="shared" si="1"/>
        <v>0</v>
      </c>
      <c r="L7" s="149"/>
      <c r="M7" s="179"/>
      <c r="N7" s="183">
        <f t="shared" ref="N7:N12" si="4">IF(O7="",SUMIFS(N$72:N$1553,$D$72:$D$1553,$D7,$F$72:$F$1553,"Y"),1/0)</f>
        <v>0</v>
      </c>
      <c r="O7" s="183"/>
      <c r="P7" s="184">
        <f t="shared" si="2"/>
        <v>0</v>
      </c>
      <c r="Q7" s="146"/>
      <c r="R7" s="162">
        <f t="shared" si="3"/>
        <v>0</v>
      </c>
    </row>
    <row r="8" spans="1:18" x14ac:dyDescent="0.3">
      <c r="A8" s="181" t="s">
        <v>474</v>
      </c>
      <c r="B8" s="145"/>
      <c r="C8" s="147" t="s">
        <v>60</v>
      </c>
      <c r="D8" s="159" t="s">
        <v>479</v>
      </c>
      <c r="E8" s="159" t="s">
        <v>477</v>
      </c>
      <c r="F8" s="147" t="s">
        <v>60</v>
      </c>
      <c r="G8" s="159" t="s">
        <v>477</v>
      </c>
      <c r="H8" s="149"/>
      <c r="I8" s="179"/>
      <c r="J8" s="183">
        <f t="shared" si="0"/>
        <v>0</v>
      </c>
      <c r="K8" s="184">
        <f t="shared" si="1"/>
        <v>0</v>
      </c>
      <c r="L8" s="149"/>
      <c r="M8" s="179"/>
      <c r="N8" s="183">
        <f t="shared" si="4"/>
        <v>0</v>
      </c>
      <c r="O8" s="183"/>
      <c r="P8" s="184">
        <f t="shared" si="2"/>
        <v>0</v>
      </c>
      <c r="Q8" s="146"/>
      <c r="R8" s="162">
        <f t="shared" si="3"/>
        <v>0</v>
      </c>
    </row>
    <row r="9" spans="1:18" x14ac:dyDescent="0.3">
      <c r="A9" s="181" t="s">
        <v>474</v>
      </c>
      <c r="B9" s="145"/>
      <c r="C9" s="147" t="s">
        <v>60</v>
      </c>
      <c r="D9" s="159" t="s">
        <v>480</v>
      </c>
      <c r="E9" s="159" t="s">
        <v>477</v>
      </c>
      <c r="F9" s="147" t="s">
        <v>60</v>
      </c>
      <c r="G9" s="159" t="s">
        <v>477</v>
      </c>
      <c r="H9" s="149"/>
      <c r="I9" s="179"/>
      <c r="J9" s="183">
        <f t="shared" si="0"/>
        <v>0</v>
      </c>
      <c r="K9" s="184">
        <f t="shared" si="1"/>
        <v>0</v>
      </c>
      <c r="L9" s="149"/>
      <c r="M9" s="179"/>
      <c r="N9" s="183">
        <f t="shared" si="4"/>
        <v>0</v>
      </c>
      <c r="O9" s="183"/>
      <c r="P9" s="184">
        <f t="shared" si="2"/>
        <v>0</v>
      </c>
      <c r="Q9" s="146"/>
      <c r="R9" s="162">
        <f t="shared" si="3"/>
        <v>0</v>
      </c>
    </row>
    <row r="10" spans="1:18" x14ac:dyDescent="0.3">
      <c r="A10" s="181" t="s">
        <v>474</v>
      </c>
      <c r="B10" s="145"/>
      <c r="C10" s="147" t="s">
        <v>60</v>
      </c>
      <c r="D10" s="159" t="s">
        <v>481</v>
      </c>
      <c r="E10" s="159" t="s">
        <v>477</v>
      </c>
      <c r="F10" s="147" t="s">
        <v>60</v>
      </c>
      <c r="G10" s="159" t="s">
        <v>477</v>
      </c>
      <c r="H10" s="149"/>
      <c r="I10" s="179"/>
      <c r="J10" s="183">
        <f t="shared" si="0"/>
        <v>0</v>
      </c>
      <c r="K10" s="184">
        <f t="shared" si="1"/>
        <v>0</v>
      </c>
      <c r="L10" s="149"/>
      <c r="M10" s="179"/>
      <c r="N10" s="183">
        <f t="shared" si="4"/>
        <v>0</v>
      </c>
      <c r="O10" s="183"/>
      <c r="P10" s="184">
        <f t="shared" si="2"/>
        <v>0</v>
      </c>
      <c r="Q10" s="146"/>
      <c r="R10" s="162">
        <f t="shared" si="3"/>
        <v>0</v>
      </c>
    </row>
    <row r="11" spans="1:18" x14ac:dyDescent="0.3">
      <c r="A11" s="181" t="s">
        <v>474</v>
      </c>
      <c r="B11" s="145"/>
      <c r="C11" s="147" t="s">
        <v>60</v>
      </c>
      <c r="D11" s="159" t="s">
        <v>482</v>
      </c>
      <c r="E11" s="159" t="s">
        <v>477</v>
      </c>
      <c r="F11" s="147" t="s">
        <v>60</v>
      </c>
      <c r="G11" s="159" t="s">
        <v>477</v>
      </c>
      <c r="H11" s="149"/>
      <c r="I11" s="179"/>
      <c r="J11" s="183">
        <f t="shared" si="0"/>
        <v>0</v>
      </c>
      <c r="K11" s="184">
        <f t="shared" si="1"/>
        <v>0</v>
      </c>
      <c r="L11" s="149"/>
      <c r="M11" s="179"/>
      <c r="N11" s="183">
        <f t="shared" si="4"/>
        <v>0</v>
      </c>
      <c r="O11" s="183"/>
      <c r="P11" s="184">
        <f t="shared" si="2"/>
        <v>0</v>
      </c>
      <c r="Q11" s="146"/>
      <c r="R11" s="162">
        <f t="shared" si="3"/>
        <v>0</v>
      </c>
    </row>
    <row r="12" spans="1:18" x14ac:dyDescent="0.3">
      <c r="A12" s="182" t="str">
        <f>IF(AND(P12=0,J12=0),"Exclude","Include")</f>
        <v>Exclude</v>
      </c>
      <c r="B12" s="145"/>
      <c r="C12" s="147" t="s">
        <v>60</v>
      </c>
      <c r="D12" s="159" t="s">
        <v>483</v>
      </c>
      <c r="E12" s="159" t="s">
        <v>477</v>
      </c>
      <c r="F12" s="147" t="s">
        <v>60</v>
      </c>
      <c r="G12" s="159" t="s">
        <v>477</v>
      </c>
      <c r="H12" s="149"/>
      <c r="I12" s="179"/>
      <c r="J12" s="183">
        <f t="shared" si="0"/>
        <v>0</v>
      </c>
      <c r="K12" s="184">
        <f t="shared" si="1"/>
        <v>0</v>
      </c>
      <c r="L12" s="149"/>
      <c r="M12" s="179"/>
      <c r="N12" s="183">
        <f t="shared" si="4"/>
        <v>0</v>
      </c>
      <c r="O12" s="183"/>
      <c r="P12" s="184">
        <f t="shared" si="2"/>
        <v>0</v>
      </c>
      <c r="Q12" s="146"/>
      <c r="R12" s="162">
        <f t="shared" si="3"/>
        <v>0</v>
      </c>
    </row>
    <row r="13" spans="1:18" x14ac:dyDescent="0.3">
      <c r="A13" s="181" t="s">
        <v>474</v>
      </c>
      <c r="B13" s="391" t="s">
        <v>484</v>
      </c>
      <c r="C13" s="392"/>
      <c r="D13" s="392"/>
      <c r="E13" s="392"/>
      <c r="F13" s="392"/>
      <c r="G13" s="392"/>
      <c r="H13" s="392"/>
      <c r="I13" s="392"/>
      <c r="J13" s="392"/>
      <c r="K13" s="392"/>
      <c r="L13" s="392"/>
      <c r="M13" s="392"/>
      <c r="N13" s="392"/>
      <c r="O13" s="392"/>
      <c r="P13" s="392"/>
      <c r="Q13" s="393"/>
    </row>
    <row r="14" spans="1:18" ht="14" x14ac:dyDescent="0.3">
      <c r="A14" s="181" t="s">
        <v>474</v>
      </c>
      <c r="B14" s="145"/>
      <c r="C14" s="136" t="s">
        <v>485</v>
      </c>
      <c r="D14" s="201" t="s">
        <v>481</v>
      </c>
      <c r="E14" s="159" t="str">
        <f t="shared" ref="E14:E33" si="5">C14</f>
        <v>Non-Insurer Holding Company</v>
      </c>
      <c r="F14" s="147" t="s">
        <v>60</v>
      </c>
      <c r="G14" s="159" t="s">
        <v>486</v>
      </c>
      <c r="H14" s="149"/>
      <c r="I14" s="179"/>
      <c r="J14" s="185">
        <f t="shared" ref="J14:J70" si="6">SUMIFS(J$72:J$1553,$D$72:$D$1553,$D14,$F$72:$F$1553,"Y",$E$72:$E$1553,$C14)</f>
        <v>0</v>
      </c>
      <c r="K14" s="186"/>
      <c r="L14" s="149"/>
      <c r="M14" s="179"/>
      <c r="N14" s="185">
        <f t="shared" ref="N14:N33" si="7">IF(O14="",SUMIFS(N$72:N$1553,$D$72:$D$1553,$D14,$F$72:$F$1553,"Y",$E$72:$E$1553,$C14),1/0)</f>
        <v>0</v>
      </c>
      <c r="O14" s="185"/>
      <c r="P14" s="184"/>
      <c r="Q14" s="146"/>
      <c r="R14" s="162">
        <f t="shared" ref="R14:R70" si="8">COUNTIFS($D$72:$D$1553,$D14,$F$72:$F$1553,"Y",$E$72:$E$1553,$C14)</f>
        <v>0</v>
      </c>
    </row>
    <row r="15" spans="1:18" ht="14" x14ac:dyDescent="0.3">
      <c r="A15" s="182" t="str">
        <f>IF(OR(J15=0,R15&lt;2),"Exclude","Include")</f>
        <v>Exclude</v>
      </c>
      <c r="B15" s="145"/>
      <c r="C15" s="136" t="s">
        <v>301</v>
      </c>
      <c r="D15" s="201" t="s">
        <v>476</v>
      </c>
      <c r="E15" s="159" t="str">
        <f t="shared" si="5"/>
        <v>RBC Filing U.S. Insurer (Life)</v>
      </c>
      <c r="F15" s="147" t="s">
        <v>60</v>
      </c>
      <c r="G15" s="159" t="s">
        <v>486</v>
      </c>
      <c r="H15" s="149"/>
      <c r="I15" s="179"/>
      <c r="J15" s="185">
        <f t="shared" si="6"/>
        <v>0</v>
      </c>
      <c r="K15" s="186"/>
      <c r="L15" s="149"/>
      <c r="M15" s="179"/>
      <c r="N15" s="185" t="e">
        <f t="shared" si="7"/>
        <v>#DIV/0!</v>
      </c>
      <c r="O15" s="185">
        <f>SUMIFS(O$72:O$1553,$D$72:$D$1553,$D15,$F$72:$F$1553,"Y",$E$72:$E$1553,$C15)</f>
        <v>0</v>
      </c>
      <c r="P15" s="184"/>
      <c r="Q15" s="146"/>
      <c r="R15" s="162">
        <f t="shared" si="8"/>
        <v>0</v>
      </c>
    </row>
    <row r="16" spans="1:18" ht="14" x14ac:dyDescent="0.3">
      <c r="A16" s="182" t="str">
        <f t="shared" ref="A16:A65" si="9">IF(OR(J16=0,R16&lt;2),"Exclude","Include")</f>
        <v>Exclude</v>
      </c>
      <c r="B16" s="145"/>
      <c r="C16" s="139" t="s">
        <v>305</v>
      </c>
      <c r="D16" s="201" t="s">
        <v>476</v>
      </c>
      <c r="E16" s="159" t="str">
        <f t="shared" si="5"/>
        <v>RBC Filing U.S. Insurer (P&amp;C)</v>
      </c>
      <c r="F16" s="147" t="s">
        <v>60</v>
      </c>
      <c r="G16" s="159" t="s">
        <v>486</v>
      </c>
      <c r="H16" s="149"/>
      <c r="I16" s="179"/>
      <c r="J16" s="185">
        <f t="shared" si="6"/>
        <v>0</v>
      </c>
      <c r="K16" s="186"/>
      <c r="L16" s="149"/>
      <c r="M16" s="179"/>
      <c r="N16" s="185" t="e">
        <f t="shared" si="7"/>
        <v>#DIV/0!</v>
      </c>
      <c r="O16" s="185">
        <f>SUMIFS(O$72:O$1553,$D$72:$D$1553,$D16,$F$72:$F$1553,"Y",$E$72:$E$1553,$C16)</f>
        <v>0</v>
      </c>
      <c r="P16" s="184"/>
      <c r="Q16" s="146"/>
      <c r="R16" s="162">
        <f t="shared" si="8"/>
        <v>0</v>
      </c>
    </row>
    <row r="17" spans="1:18" ht="14" x14ac:dyDescent="0.3">
      <c r="A17" s="182" t="str">
        <f t="shared" si="9"/>
        <v>Exclude</v>
      </c>
      <c r="B17" s="145"/>
      <c r="C17" s="139" t="s">
        <v>306</v>
      </c>
      <c r="D17" s="201" t="s">
        <v>476</v>
      </c>
      <c r="E17" s="159" t="str">
        <f t="shared" si="5"/>
        <v>RBC Filing U.S. Insurer (Health)</v>
      </c>
      <c r="F17" s="147" t="s">
        <v>60</v>
      </c>
      <c r="G17" s="159" t="s">
        <v>486</v>
      </c>
      <c r="H17" s="149"/>
      <c r="I17" s="179"/>
      <c r="J17" s="185">
        <f t="shared" si="6"/>
        <v>0</v>
      </c>
      <c r="K17" s="186"/>
      <c r="L17" s="149"/>
      <c r="M17" s="179"/>
      <c r="N17" s="185" t="e">
        <f t="shared" si="7"/>
        <v>#DIV/0!</v>
      </c>
      <c r="O17" s="185">
        <f>SUMIFS(O$72:O$1553,$D$72:$D$1553,$D17,$F$72:$F$1553,"Y",$E$72:$E$1553,$C17)</f>
        <v>0</v>
      </c>
      <c r="P17" s="184"/>
      <c r="Q17" s="146"/>
      <c r="R17" s="162">
        <f t="shared" si="8"/>
        <v>0</v>
      </c>
    </row>
    <row r="18" spans="1:18" ht="14" x14ac:dyDescent="0.3">
      <c r="A18" s="182" t="str">
        <f t="shared" si="9"/>
        <v>Exclude</v>
      </c>
      <c r="B18" s="145"/>
      <c r="C18" s="139" t="s">
        <v>307</v>
      </c>
      <c r="D18" s="201" t="s">
        <v>476</v>
      </c>
      <c r="E18" s="159" t="str">
        <f t="shared" si="5"/>
        <v>RBC Filing U.S. Insurer (Other)</v>
      </c>
      <c r="F18" s="147" t="s">
        <v>60</v>
      </c>
      <c r="G18" s="159" t="s">
        <v>486</v>
      </c>
      <c r="H18" s="149"/>
      <c r="I18" s="179"/>
      <c r="J18" s="185">
        <f t="shared" si="6"/>
        <v>0</v>
      </c>
      <c r="K18" s="186"/>
      <c r="L18" s="149"/>
      <c r="M18" s="179"/>
      <c r="N18" s="185" t="e">
        <f t="shared" si="7"/>
        <v>#DIV/0!</v>
      </c>
      <c r="O18" s="185">
        <f>SUMIFS(O$72:O$1553,$D$72:$D$1553,$D18,$F$72:$F$1553,"Y",$E$72:$E$1553,$C18)</f>
        <v>0</v>
      </c>
      <c r="P18" s="184"/>
      <c r="Q18" s="146"/>
      <c r="R18" s="162">
        <f t="shared" si="8"/>
        <v>0</v>
      </c>
    </row>
    <row r="19" spans="1:18" ht="14" x14ac:dyDescent="0.3">
      <c r="A19" s="182" t="str">
        <f t="shared" si="9"/>
        <v>Exclude</v>
      </c>
      <c r="B19" s="145"/>
      <c r="C19" s="139" t="s">
        <v>308</v>
      </c>
      <c r="D19" s="201" t="s">
        <v>476</v>
      </c>
      <c r="E19" s="159" t="str">
        <f t="shared" si="5"/>
        <v xml:space="preserve">U.S. Mortgage Guaranty Insurers </v>
      </c>
      <c r="F19" s="147" t="s">
        <v>60</v>
      </c>
      <c r="G19" s="159" t="s">
        <v>486</v>
      </c>
      <c r="H19" s="149"/>
      <c r="I19" s="179"/>
      <c r="J19" s="185">
        <f t="shared" si="6"/>
        <v>0</v>
      </c>
      <c r="K19" s="186"/>
      <c r="L19" s="149"/>
      <c r="M19" s="179"/>
      <c r="N19" s="185">
        <f t="shared" si="7"/>
        <v>0</v>
      </c>
      <c r="O19" s="185"/>
      <c r="P19" s="184"/>
      <c r="Q19" s="146"/>
      <c r="R19" s="162">
        <f t="shared" si="8"/>
        <v>0</v>
      </c>
    </row>
    <row r="20" spans="1:18" ht="14" x14ac:dyDescent="0.3">
      <c r="A20" s="182" t="str">
        <f t="shared" si="9"/>
        <v>Exclude</v>
      </c>
      <c r="B20" s="145"/>
      <c r="C20" s="139" t="s">
        <v>309</v>
      </c>
      <c r="D20" s="201" t="s">
        <v>476</v>
      </c>
      <c r="E20" s="159" t="str">
        <f t="shared" si="5"/>
        <v>U.S. Title Insurers</v>
      </c>
      <c r="F20" s="147" t="s">
        <v>60</v>
      </c>
      <c r="G20" s="159" t="s">
        <v>486</v>
      </c>
      <c r="H20" s="149"/>
      <c r="I20" s="179"/>
      <c r="J20" s="185">
        <f t="shared" si="6"/>
        <v>0</v>
      </c>
      <c r="K20" s="186"/>
      <c r="L20" s="149"/>
      <c r="M20" s="179"/>
      <c r="N20" s="185" t="e">
        <f t="shared" si="7"/>
        <v>#DIV/0!</v>
      </c>
      <c r="O20" s="185">
        <f>SUMIFS(O$72:O$1553,$D$72:$D$1553,$D20,$F$72:$F$1553,"Y",$E$72:$E$1553,$C20)</f>
        <v>0</v>
      </c>
      <c r="P20" s="184"/>
      <c r="Q20" s="146"/>
      <c r="R20" s="162">
        <f t="shared" si="8"/>
        <v>0</v>
      </c>
    </row>
    <row r="21" spans="1:18" ht="26" x14ac:dyDescent="0.3">
      <c r="A21" s="182" t="str">
        <f t="shared" si="9"/>
        <v>Exclude</v>
      </c>
      <c r="B21" s="145"/>
      <c r="C21" s="139" t="s">
        <v>310</v>
      </c>
      <c r="D21" s="201" t="s">
        <v>478</v>
      </c>
      <c r="E21" s="159" t="str">
        <f t="shared" si="5"/>
        <v xml:space="preserve">Other Non-RBC Filing U.S. Insurers </v>
      </c>
      <c r="F21" s="147" t="s">
        <v>60</v>
      </c>
      <c r="G21" s="159" t="s">
        <v>486</v>
      </c>
      <c r="H21" s="149"/>
      <c r="I21" s="179"/>
      <c r="J21" s="185">
        <f t="shared" si="6"/>
        <v>0</v>
      </c>
      <c r="K21" s="186"/>
      <c r="L21" s="149"/>
      <c r="M21" s="179"/>
      <c r="N21" s="185" t="e">
        <f t="shared" si="7"/>
        <v>#DIV/0!</v>
      </c>
      <c r="O21" s="185">
        <f>SUMIFS(O$72:O$1553,$D$72:$D$1553,$D21,$F$72:$F$1553,"Y",$E$72:$E$1553,$C21)</f>
        <v>0</v>
      </c>
      <c r="P21" s="184"/>
      <c r="Q21" s="146"/>
      <c r="R21" s="162">
        <f t="shared" si="8"/>
        <v>0</v>
      </c>
    </row>
    <row r="22" spans="1:18" ht="14" x14ac:dyDescent="0.3">
      <c r="A22" s="182" t="str">
        <f t="shared" si="9"/>
        <v>Exclude</v>
      </c>
      <c r="B22" s="145"/>
      <c r="C22" s="139" t="s">
        <v>311</v>
      </c>
      <c r="D22" s="201" t="s">
        <v>476</v>
      </c>
      <c r="E22" s="159" t="str">
        <f t="shared" si="5"/>
        <v>RBC filing (U.S. Captive)</v>
      </c>
      <c r="F22" s="147" t="s">
        <v>60</v>
      </c>
      <c r="G22" s="159" t="s">
        <v>486</v>
      </c>
      <c r="H22" s="149"/>
      <c r="I22" s="179"/>
      <c r="J22" s="185">
        <f t="shared" si="6"/>
        <v>0</v>
      </c>
      <c r="K22" s="186"/>
      <c r="L22" s="149"/>
      <c r="M22" s="179"/>
      <c r="N22" s="185">
        <f t="shared" si="7"/>
        <v>0</v>
      </c>
      <c r="O22" s="185"/>
      <c r="P22" s="184"/>
      <c r="Q22" s="146"/>
      <c r="R22" s="162">
        <f t="shared" si="8"/>
        <v>0</v>
      </c>
    </row>
    <row r="23" spans="1:18" ht="14" x14ac:dyDescent="0.3">
      <c r="A23" s="182" t="str">
        <f t="shared" si="9"/>
        <v>Exclude</v>
      </c>
      <c r="B23" s="145"/>
      <c r="C23" s="139" t="s">
        <v>312</v>
      </c>
      <c r="D23" s="201" t="s">
        <v>479</v>
      </c>
      <c r="E23" s="159" t="str">
        <f t="shared" si="5"/>
        <v>Canada - Life</v>
      </c>
      <c r="F23" s="147" t="s">
        <v>60</v>
      </c>
      <c r="G23" s="159" t="s">
        <v>486</v>
      </c>
      <c r="H23" s="149"/>
      <c r="I23" s="179"/>
      <c r="J23" s="185">
        <f t="shared" si="6"/>
        <v>0</v>
      </c>
      <c r="K23" s="186"/>
      <c r="L23" s="149"/>
      <c r="M23" s="179"/>
      <c r="N23" s="185">
        <f t="shared" si="7"/>
        <v>0</v>
      </c>
      <c r="O23" s="185"/>
      <c r="P23" s="184"/>
      <c r="Q23" s="146"/>
      <c r="R23" s="162">
        <f t="shared" si="8"/>
        <v>0</v>
      </c>
    </row>
    <row r="24" spans="1:18" ht="14" x14ac:dyDescent="0.3">
      <c r="A24" s="182" t="str">
        <f t="shared" si="9"/>
        <v>Exclude</v>
      </c>
      <c r="B24" s="145"/>
      <c r="C24" s="139" t="s">
        <v>313</v>
      </c>
      <c r="D24" s="201" t="s">
        <v>479</v>
      </c>
      <c r="E24" s="159" t="str">
        <f t="shared" si="5"/>
        <v>Canada - P&amp;C</v>
      </c>
      <c r="F24" s="147" t="s">
        <v>60</v>
      </c>
      <c r="G24" s="159" t="s">
        <v>486</v>
      </c>
      <c r="H24" s="149"/>
      <c r="I24" s="179"/>
      <c r="J24" s="185">
        <f t="shared" si="6"/>
        <v>0</v>
      </c>
      <c r="K24" s="186"/>
      <c r="L24" s="149"/>
      <c r="M24" s="179"/>
      <c r="N24" s="185">
        <f t="shared" si="7"/>
        <v>0</v>
      </c>
      <c r="O24" s="185"/>
      <c r="P24" s="184"/>
      <c r="Q24" s="146"/>
      <c r="R24" s="162">
        <f t="shared" si="8"/>
        <v>0</v>
      </c>
    </row>
    <row r="25" spans="1:18" ht="14" x14ac:dyDescent="0.3">
      <c r="A25" s="182" t="str">
        <f t="shared" si="9"/>
        <v>Exclude</v>
      </c>
      <c r="B25" s="145"/>
      <c r="C25" s="139" t="s">
        <v>314</v>
      </c>
      <c r="D25" s="201" t="s">
        <v>479</v>
      </c>
      <c r="E25" s="159" t="str">
        <f t="shared" si="5"/>
        <v>Bermuda - Other</v>
      </c>
      <c r="F25" s="147" t="s">
        <v>60</v>
      </c>
      <c r="G25" s="159" t="s">
        <v>486</v>
      </c>
      <c r="H25" s="149"/>
      <c r="I25" s="179"/>
      <c r="J25" s="185">
        <f t="shared" si="6"/>
        <v>0</v>
      </c>
      <c r="K25" s="186"/>
      <c r="L25" s="149"/>
      <c r="M25" s="179"/>
      <c r="N25" s="185">
        <f t="shared" si="7"/>
        <v>0</v>
      </c>
      <c r="O25" s="185"/>
      <c r="P25" s="184"/>
      <c r="Q25" s="146"/>
      <c r="R25" s="162">
        <f t="shared" si="8"/>
        <v>0</v>
      </c>
    </row>
    <row r="26" spans="1:18" ht="14" x14ac:dyDescent="0.3">
      <c r="A26" s="182" t="str">
        <f t="shared" si="9"/>
        <v>Exclude</v>
      </c>
      <c r="B26" s="145"/>
      <c r="C26" s="139" t="s">
        <v>315</v>
      </c>
      <c r="D26" s="201" t="s">
        <v>479</v>
      </c>
      <c r="E26" s="159" t="str">
        <f t="shared" si="5"/>
        <v>Bermuda - Commercial Insurers</v>
      </c>
      <c r="F26" s="147" t="s">
        <v>60</v>
      </c>
      <c r="G26" s="159" t="s">
        <v>486</v>
      </c>
      <c r="H26" s="149"/>
      <c r="I26" s="179"/>
      <c r="J26" s="185">
        <f t="shared" si="6"/>
        <v>0</v>
      </c>
      <c r="K26" s="186"/>
      <c r="L26" s="149"/>
      <c r="M26" s="179"/>
      <c r="N26" s="185">
        <f t="shared" si="7"/>
        <v>0</v>
      </c>
      <c r="O26" s="185"/>
      <c r="P26" s="184"/>
      <c r="Q26" s="146"/>
      <c r="R26" s="162">
        <f t="shared" si="8"/>
        <v>0</v>
      </c>
    </row>
    <row r="27" spans="1:18" ht="14" x14ac:dyDescent="0.3">
      <c r="A27" s="182" t="str">
        <f t="shared" si="9"/>
        <v>Exclude</v>
      </c>
      <c r="B27" s="145"/>
      <c r="C27" s="139" t="s">
        <v>316</v>
      </c>
      <c r="D27" s="201" t="s">
        <v>479</v>
      </c>
      <c r="E27" s="159" t="str">
        <f t="shared" si="5"/>
        <v>Japan - Life</v>
      </c>
      <c r="F27" s="147" t="s">
        <v>60</v>
      </c>
      <c r="G27" s="159" t="s">
        <v>486</v>
      </c>
      <c r="H27" s="149"/>
      <c r="I27" s="179"/>
      <c r="J27" s="185">
        <f t="shared" si="6"/>
        <v>0</v>
      </c>
      <c r="K27" s="186"/>
      <c r="L27" s="149"/>
      <c r="M27" s="179"/>
      <c r="N27" s="185">
        <f t="shared" si="7"/>
        <v>0</v>
      </c>
      <c r="O27" s="185"/>
      <c r="P27" s="184"/>
      <c r="Q27" s="146"/>
      <c r="R27" s="162">
        <f t="shared" si="8"/>
        <v>0</v>
      </c>
    </row>
    <row r="28" spans="1:18" ht="14" x14ac:dyDescent="0.3">
      <c r="A28" s="182" t="str">
        <f t="shared" si="9"/>
        <v>Exclude</v>
      </c>
      <c r="B28" s="145"/>
      <c r="C28" s="139" t="s">
        <v>317</v>
      </c>
      <c r="D28" s="201" t="s">
        <v>479</v>
      </c>
      <c r="E28" s="159" t="str">
        <f t="shared" si="5"/>
        <v>Japan - Non-Life</v>
      </c>
      <c r="F28" s="147" t="s">
        <v>60</v>
      </c>
      <c r="G28" s="159" t="s">
        <v>486</v>
      </c>
      <c r="H28" s="149"/>
      <c r="I28" s="179"/>
      <c r="J28" s="185">
        <f t="shared" si="6"/>
        <v>0</v>
      </c>
      <c r="K28" s="186"/>
      <c r="L28" s="149"/>
      <c r="M28" s="179"/>
      <c r="N28" s="185">
        <f t="shared" si="7"/>
        <v>0</v>
      </c>
      <c r="O28" s="185"/>
      <c r="P28" s="184"/>
      <c r="Q28" s="146"/>
      <c r="R28" s="162">
        <f t="shared" si="8"/>
        <v>0</v>
      </c>
    </row>
    <row r="29" spans="1:18" ht="14" x14ac:dyDescent="0.3">
      <c r="A29" s="182" t="str">
        <f t="shared" si="9"/>
        <v>Exclude</v>
      </c>
      <c r="B29" s="145"/>
      <c r="C29" s="139" t="s">
        <v>318</v>
      </c>
      <c r="D29" s="201" t="s">
        <v>479</v>
      </c>
      <c r="E29" s="159" t="str">
        <f t="shared" si="5"/>
        <v>Japan - Health</v>
      </c>
      <c r="F29" s="147" t="s">
        <v>60</v>
      </c>
      <c r="G29" s="159" t="s">
        <v>486</v>
      </c>
      <c r="H29" s="149"/>
      <c r="I29" s="179"/>
      <c r="J29" s="185">
        <f t="shared" si="6"/>
        <v>0</v>
      </c>
      <c r="K29" s="186"/>
      <c r="L29" s="149"/>
      <c r="M29" s="179"/>
      <c r="N29" s="185">
        <f t="shared" si="7"/>
        <v>0</v>
      </c>
      <c r="O29" s="185"/>
      <c r="P29" s="184"/>
      <c r="Q29" s="146"/>
      <c r="R29" s="162">
        <f t="shared" si="8"/>
        <v>0</v>
      </c>
    </row>
    <row r="30" spans="1:18" ht="14" x14ac:dyDescent="0.3">
      <c r="A30" s="182" t="str">
        <f t="shared" si="9"/>
        <v>Exclude</v>
      </c>
      <c r="B30" s="145"/>
      <c r="C30" s="139" t="s">
        <v>319</v>
      </c>
      <c r="D30" s="201" t="s">
        <v>479</v>
      </c>
      <c r="E30" s="159" t="str">
        <f t="shared" si="5"/>
        <v>Solvency II (EU) - Life</v>
      </c>
      <c r="F30" s="147" t="s">
        <v>60</v>
      </c>
      <c r="G30" s="159" t="s">
        <v>486</v>
      </c>
      <c r="H30" s="149"/>
      <c r="I30" s="179"/>
      <c r="J30" s="185">
        <f t="shared" si="6"/>
        <v>0</v>
      </c>
      <c r="K30" s="186"/>
      <c r="L30" s="149"/>
      <c r="M30" s="179"/>
      <c r="N30" s="185">
        <f t="shared" si="7"/>
        <v>0</v>
      </c>
      <c r="O30" s="185"/>
      <c r="P30" s="184"/>
      <c r="Q30" s="146"/>
      <c r="R30" s="162">
        <f t="shared" si="8"/>
        <v>0</v>
      </c>
    </row>
    <row r="31" spans="1:18" ht="14" x14ac:dyDescent="0.3">
      <c r="A31" s="182" t="str">
        <f t="shared" si="9"/>
        <v>Exclude</v>
      </c>
      <c r="B31" s="145"/>
      <c r="C31" s="139" t="s">
        <v>320</v>
      </c>
      <c r="D31" s="201" t="s">
        <v>479</v>
      </c>
      <c r="E31" s="159" t="str">
        <f t="shared" si="5"/>
        <v>Solvency II (EU) - Non-Life</v>
      </c>
      <c r="F31" s="147" t="s">
        <v>60</v>
      </c>
      <c r="G31" s="159" t="s">
        <v>486</v>
      </c>
      <c r="H31" s="149"/>
      <c r="I31" s="179"/>
      <c r="J31" s="185">
        <f t="shared" si="6"/>
        <v>0</v>
      </c>
      <c r="K31" s="186"/>
      <c r="L31" s="149"/>
      <c r="M31" s="179"/>
      <c r="N31" s="185">
        <f t="shared" si="7"/>
        <v>0</v>
      </c>
      <c r="O31" s="185"/>
      <c r="P31" s="184"/>
      <c r="Q31" s="146"/>
      <c r="R31" s="162">
        <f t="shared" si="8"/>
        <v>0</v>
      </c>
    </row>
    <row r="32" spans="1:18" ht="14" x14ac:dyDescent="0.3">
      <c r="A32" s="182" t="str">
        <f t="shared" si="9"/>
        <v>Exclude</v>
      </c>
      <c r="B32" s="145"/>
      <c r="C32" s="139" t="s">
        <v>321</v>
      </c>
      <c r="D32" s="201" t="s">
        <v>479</v>
      </c>
      <c r="E32" s="159" t="str">
        <f t="shared" si="5"/>
        <v>Solvency II (UK) - Life</v>
      </c>
      <c r="F32" s="147" t="s">
        <v>60</v>
      </c>
      <c r="G32" s="159" t="s">
        <v>486</v>
      </c>
      <c r="H32" s="149"/>
      <c r="I32" s="179"/>
      <c r="J32" s="185">
        <f t="shared" si="6"/>
        <v>0</v>
      </c>
      <c r="K32" s="186"/>
      <c r="L32" s="149"/>
      <c r="M32" s="179"/>
      <c r="N32" s="185">
        <f t="shared" si="7"/>
        <v>0</v>
      </c>
      <c r="O32" s="185"/>
      <c r="P32" s="184"/>
      <c r="Q32" s="146"/>
      <c r="R32" s="162">
        <f t="shared" si="8"/>
        <v>0</v>
      </c>
    </row>
    <row r="33" spans="1:18" ht="14" x14ac:dyDescent="0.3">
      <c r="A33" s="182" t="str">
        <f t="shared" si="9"/>
        <v>Exclude</v>
      </c>
      <c r="B33" s="145"/>
      <c r="C33" s="139" t="s">
        <v>322</v>
      </c>
      <c r="D33" s="201" t="s">
        <v>479</v>
      </c>
      <c r="E33" s="159" t="str">
        <f t="shared" si="5"/>
        <v>Solvency II (UK) - Non-Life</v>
      </c>
      <c r="F33" s="147" t="s">
        <v>60</v>
      </c>
      <c r="G33" s="159" t="s">
        <v>486</v>
      </c>
      <c r="H33" s="149"/>
      <c r="I33" s="179"/>
      <c r="J33" s="185">
        <f t="shared" si="6"/>
        <v>0</v>
      </c>
      <c r="K33" s="186"/>
      <c r="L33" s="149"/>
      <c r="M33" s="179"/>
      <c r="N33" s="185">
        <f t="shared" si="7"/>
        <v>0</v>
      </c>
      <c r="O33" s="185"/>
      <c r="P33" s="184"/>
      <c r="Q33" s="146"/>
      <c r="R33" s="162">
        <f t="shared" si="8"/>
        <v>0</v>
      </c>
    </row>
    <row r="34" spans="1:18" ht="14" x14ac:dyDescent="0.3">
      <c r="A34" s="182" t="str">
        <f t="shared" si="9"/>
        <v>Exclude</v>
      </c>
      <c r="B34" s="145"/>
      <c r="C34" s="139" t="s">
        <v>323</v>
      </c>
      <c r="D34" s="201" t="s">
        <v>479</v>
      </c>
      <c r="E34" s="159" t="str">
        <f t="shared" ref="E34:E66" si="10">C34</f>
        <v>Australia - All</v>
      </c>
      <c r="F34" s="147" t="s">
        <v>60</v>
      </c>
      <c r="G34" s="159" t="s">
        <v>486</v>
      </c>
      <c r="H34" s="149"/>
      <c r="I34" s="179"/>
      <c r="J34" s="185">
        <f t="shared" si="6"/>
        <v>0</v>
      </c>
      <c r="K34" s="186"/>
      <c r="L34" s="149"/>
      <c r="M34" s="179"/>
      <c r="N34" s="185">
        <f t="shared" ref="N34:N66" si="11">IF(O34="",SUMIFS(N$72:N$1553,$D$72:$D$1553,$D34,$F$72:$F$1553,"Y",$E$72:$E$1553,$C34),1/0)</f>
        <v>0</v>
      </c>
      <c r="O34" s="185"/>
      <c r="P34" s="184"/>
      <c r="Q34" s="146"/>
      <c r="R34" s="162">
        <f t="shared" si="8"/>
        <v>0</v>
      </c>
    </row>
    <row r="35" spans="1:18" ht="14" x14ac:dyDescent="0.3">
      <c r="A35" s="182" t="str">
        <f t="shared" si="9"/>
        <v>Exclude</v>
      </c>
      <c r="B35" s="145"/>
      <c r="C35" s="139" t="s">
        <v>324</v>
      </c>
      <c r="D35" s="201" t="s">
        <v>479</v>
      </c>
      <c r="E35" s="159" t="str">
        <f t="shared" si="10"/>
        <v>Switzerland - Life</v>
      </c>
      <c r="F35" s="147" t="s">
        <v>60</v>
      </c>
      <c r="G35" s="159" t="s">
        <v>486</v>
      </c>
      <c r="H35" s="149"/>
      <c r="I35" s="179"/>
      <c r="J35" s="185">
        <f t="shared" si="6"/>
        <v>0</v>
      </c>
      <c r="K35" s="186"/>
      <c r="L35" s="149"/>
      <c r="M35" s="179"/>
      <c r="N35" s="185">
        <f t="shared" si="11"/>
        <v>0</v>
      </c>
      <c r="O35" s="185"/>
      <c r="P35" s="184"/>
      <c r="Q35" s="146"/>
      <c r="R35" s="162">
        <f t="shared" si="8"/>
        <v>0</v>
      </c>
    </row>
    <row r="36" spans="1:18" ht="14" x14ac:dyDescent="0.3">
      <c r="A36" s="182" t="str">
        <f t="shared" si="9"/>
        <v>Exclude</v>
      </c>
      <c r="B36" s="145"/>
      <c r="C36" s="139" t="s">
        <v>325</v>
      </c>
      <c r="D36" s="201" t="s">
        <v>479</v>
      </c>
      <c r="E36" s="159" t="str">
        <f t="shared" si="10"/>
        <v>Switzerland - Non-Life</v>
      </c>
      <c r="F36" s="147" t="s">
        <v>60</v>
      </c>
      <c r="G36" s="159" t="s">
        <v>486</v>
      </c>
      <c r="H36" s="149"/>
      <c r="I36" s="179"/>
      <c r="J36" s="185">
        <f t="shared" si="6"/>
        <v>0</v>
      </c>
      <c r="K36" s="186"/>
      <c r="L36" s="149"/>
      <c r="M36" s="179"/>
      <c r="N36" s="185">
        <f t="shared" si="11"/>
        <v>0</v>
      </c>
      <c r="O36" s="185"/>
      <c r="P36" s="184"/>
      <c r="Q36" s="146"/>
      <c r="R36" s="162">
        <f t="shared" si="8"/>
        <v>0</v>
      </c>
    </row>
    <row r="37" spans="1:18" ht="14" x14ac:dyDescent="0.3">
      <c r="A37" s="182"/>
      <c r="B37" s="145"/>
      <c r="C37" s="139" t="s">
        <v>326</v>
      </c>
      <c r="D37" s="201" t="s">
        <v>479</v>
      </c>
      <c r="E37" s="159" t="str">
        <f t="shared" si="10"/>
        <v>Hong Kong - Life</v>
      </c>
      <c r="F37" s="147" t="s">
        <v>60</v>
      </c>
      <c r="G37" s="159" t="s">
        <v>486</v>
      </c>
      <c r="H37" s="149"/>
      <c r="I37" s="179"/>
      <c r="J37" s="185">
        <f t="shared" si="6"/>
        <v>0</v>
      </c>
      <c r="K37" s="186"/>
      <c r="L37" s="149"/>
      <c r="M37" s="179"/>
      <c r="N37" s="185">
        <f t="shared" si="11"/>
        <v>0</v>
      </c>
      <c r="O37" s="185"/>
      <c r="P37" s="184"/>
      <c r="Q37" s="146"/>
      <c r="R37" s="162">
        <f t="shared" si="8"/>
        <v>0</v>
      </c>
    </row>
    <row r="38" spans="1:18" ht="14" x14ac:dyDescent="0.3">
      <c r="A38" s="182"/>
      <c r="B38" s="145"/>
      <c r="C38" s="139" t="s">
        <v>327</v>
      </c>
      <c r="D38" s="201" t="s">
        <v>479</v>
      </c>
      <c r="E38" s="159" t="str">
        <f t="shared" si="10"/>
        <v>Hong Kong - Non-Life</v>
      </c>
      <c r="F38" s="147" t="s">
        <v>60</v>
      </c>
      <c r="G38" s="159" t="s">
        <v>486</v>
      </c>
      <c r="H38" s="149"/>
      <c r="I38" s="179"/>
      <c r="J38" s="185">
        <f t="shared" si="6"/>
        <v>0</v>
      </c>
      <c r="K38" s="186"/>
      <c r="L38" s="149"/>
      <c r="M38" s="179"/>
      <c r="N38" s="185">
        <f t="shared" si="11"/>
        <v>0</v>
      </c>
      <c r="O38" s="185"/>
      <c r="P38" s="184"/>
      <c r="Q38" s="146"/>
      <c r="R38" s="162">
        <f t="shared" si="8"/>
        <v>0</v>
      </c>
    </row>
    <row r="39" spans="1:18" ht="14" x14ac:dyDescent="0.3">
      <c r="A39" s="182"/>
      <c r="B39" s="145"/>
      <c r="C39" s="139" t="s">
        <v>328</v>
      </c>
      <c r="D39" s="201" t="s">
        <v>479</v>
      </c>
      <c r="E39" s="159" t="str">
        <f t="shared" si="10"/>
        <v>Singapore - All</v>
      </c>
      <c r="F39" s="147" t="s">
        <v>60</v>
      </c>
      <c r="G39" s="159" t="s">
        <v>486</v>
      </c>
      <c r="H39" s="149"/>
      <c r="I39" s="179"/>
      <c r="J39" s="185">
        <f t="shared" si="6"/>
        <v>0</v>
      </c>
      <c r="K39" s="186"/>
      <c r="L39" s="149"/>
      <c r="M39" s="179"/>
      <c r="N39" s="185">
        <f t="shared" si="11"/>
        <v>0</v>
      </c>
      <c r="O39" s="185"/>
      <c r="P39" s="184"/>
      <c r="Q39" s="146"/>
      <c r="R39" s="162">
        <f t="shared" si="8"/>
        <v>0</v>
      </c>
    </row>
    <row r="40" spans="1:18" ht="14" x14ac:dyDescent="0.3">
      <c r="A40" s="182"/>
      <c r="B40" s="145"/>
      <c r="C40" s="139" t="s">
        <v>329</v>
      </c>
      <c r="D40" s="201" t="s">
        <v>479</v>
      </c>
      <c r="E40" s="159" t="str">
        <f t="shared" si="10"/>
        <v>Chinese Taipei - All</v>
      </c>
      <c r="F40" s="147" t="s">
        <v>60</v>
      </c>
      <c r="G40" s="159" t="s">
        <v>486</v>
      </c>
      <c r="H40" s="149"/>
      <c r="I40" s="179"/>
      <c r="J40" s="185">
        <f t="shared" si="6"/>
        <v>0</v>
      </c>
      <c r="K40" s="186"/>
      <c r="L40" s="149"/>
      <c r="M40" s="179"/>
      <c r="N40" s="185">
        <f t="shared" si="11"/>
        <v>0</v>
      </c>
      <c r="O40" s="185"/>
      <c r="P40" s="184"/>
      <c r="Q40" s="146"/>
      <c r="R40" s="162">
        <f t="shared" si="8"/>
        <v>0</v>
      </c>
    </row>
    <row r="41" spans="1:18" ht="14" x14ac:dyDescent="0.3">
      <c r="A41" s="182"/>
      <c r="B41" s="145"/>
      <c r="C41" s="139" t="s">
        <v>330</v>
      </c>
      <c r="D41" s="201" t="s">
        <v>479</v>
      </c>
      <c r="E41" s="159" t="str">
        <f t="shared" si="10"/>
        <v>South Africa - Life</v>
      </c>
      <c r="F41" s="147" t="s">
        <v>60</v>
      </c>
      <c r="G41" s="159" t="s">
        <v>486</v>
      </c>
      <c r="H41" s="149"/>
      <c r="I41" s="179"/>
      <c r="J41" s="185">
        <f t="shared" si="6"/>
        <v>0</v>
      </c>
      <c r="K41" s="186"/>
      <c r="L41" s="149"/>
      <c r="M41" s="179"/>
      <c r="N41" s="185">
        <f t="shared" si="11"/>
        <v>0</v>
      </c>
      <c r="O41" s="185"/>
      <c r="P41" s="184"/>
      <c r="Q41" s="146"/>
      <c r="R41" s="162">
        <f t="shared" si="8"/>
        <v>0</v>
      </c>
    </row>
    <row r="42" spans="1:18" ht="14" x14ac:dyDescent="0.3">
      <c r="A42" s="182"/>
      <c r="B42" s="145"/>
      <c r="C42" s="139" t="s">
        <v>331</v>
      </c>
      <c r="D42" s="201" t="s">
        <v>479</v>
      </c>
      <c r="E42" s="159" t="str">
        <f t="shared" si="10"/>
        <v>South Africa - Composite</v>
      </c>
      <c r="F42" s="147" t="s">
        <v>60</v>
      </c>
      <c r="G42" s="159" t="s">
        <v>486</v>
      </c>
      <c r="H42" s="149"/>
      <c r="I42" s="179"/>
      <c r="J42" s="185">
        <f t="shared" si="6"/>
        <v>0</v>
      </c>
      <c r="K42" s="186"/>
      <c r="L42" s="149"/>
      <c r="M42" s="179"/>
      <c r="N42" s="185">
        <f t="shared" si="11"/>
        <v>0</v>
      </c>
      <c r="O42" s="185"/>
      <c r="P42" s="184"/>
      <c r="Q42" s="146"/>
      <c r="R42" s="162">
        <f t="shared" si="8"/>
        <v>0</v>
      </c>
    </row>
    <row r="43" spans="1:18" ht="14" x14ac:dyDescent="0.3">
      <c r="A43" s="182"/>
      <c r="B43" s="145"/>
      <c r="C43" s="139" t="s">
        <v>332</v>
      </c>
      <c r="D43" s="201" t="s">
        <v>479</v>
      </c>
      <c r="E43" s="159" t="str">
        <f t="shared" si="10"/>
        <v>South Africa - Non-Life</v>
      </c>
      <c r="F43" s="147" t="s">
        <v>60</v>
      </c>
      <c r="G43" s="159" t="s">
        <v>486</v>
      </c>
      <c r="H43" s="149"/>
      <c r="I43" s="179"/>
      <c r="J43" s="185">
        <f t="shared" si="6"/>
        <v>0</v>
      </c>
      <c r="K43" s="186"/>
      <c r="L43" s="149"/>
      <c r="M43" s="179"/>
      <c r="N43" s="185">
        <f t="shared" si="11"/>
        <v>0</v>
      </c>
      <c r="O43" s="185"/>
      <c r="P43" s="184"/>
      <c r="Q43" s="146"/>
      <c r="R43" s="162">
        <f t="shared" si="8"/>
        <v>0</v>
      </c>
    </row>
    <row r="44" spans="1:18" ht="14" x14ac:dyDescent="0.3">
      <c r="A44" s="182"/>
      <c r="B44" s="145"/>
      <c r="C44" s="139" t="s">
        <v>333</v>
      </c>
      <c r="D44" s="201" t="s">
        <v>479</v>
      </c>
      <c r="E44" s="159" t="str">
        <f t="shared" si="10"/>
        <v>Mexico</v>
      </c>
      <c r="F44" s="147" t="s">
        <v>60</v>
      </c>
      <c r="G44" s="159" t="s">
        <v>486</v>
      </c>
      <c r="H44" s="149"/>
      <c r="I44" s="179"/>
      <c r="J44" s="185">
        <f t="shared" si="6"/>
        <v>0</v>
      </c>
      <c r="K44" s="186"/>
      <c r="L44" s="149"/>
      <c r="M44" s="179"/>
      <c r="N44" s="185">
        <f t="shared" si="11"/>
        <v>0</v>
      </c>
      <c r="O44" s="185"/>
      <c r="P44" s="184"/>
      <c r="Q44" s="146"/>
      <c r="R44" s="162">
        <f t="shared" si="8"/>
        <v>0</v>
      </c>
    </row>
    <row r="45" spans="1:18" ht="14" x14ac:dyDescent="0.3">
      <c r="A45" s="182"/>
      <c r="B45" s="145"/>
      <c r="C45" s="139" t="s">
        <v>334</v>
      </c>
      <c r="D45" s="201" t="s">
        <v>479</v>
      </c>
      <c r="E45" s="159" t="str">
        <f t="shared" si="10"/>
        <v>China</v>
      </c>
      <c r="F45" s="147" t="s">
        <v>60</v>
      </c>
      <c r="G45" s="159" t="s">
        <v>486</v>
      </c>
      <c r="H45" s="149"/>
      <c r="I45" s="179"/>
      <c r="J45" s="185">
        <f t="shared" si="6"/>
        <v>0</v>
      </c>
      <c r="K45" s="186"/>
      <c r="L45" s="149"/>
      <c r="M45" s="179"/>
      <c r="N45" s="185">
        <f t="shared" si="11"/>
        <v>0</v>
      </c>
      <c r="O45" s="185"/>
      <c r="P45" s="184"/>
      <c r="Q45" s="146"/>
      <c r="R45" s="162">
        <f t="shared" si="8"/>
        <v>0</v>
      </c>
    </row>
    <row r="46" spans="1:18" ht="14" x14ac:dyDescent="0.3">
      <c r="A46" s="182"/>
      <c r="B46" s="145"/>
      <c r="C46" s="139" t="s">
        <v>335</v>
      </c>
      <c r="D46" s="201" t="s">
        <v>479</v>
      </c>
      <c r="E46" s="159" t="str">
        <f t="shared" si="10"/>
        <v>South Korea</v>
      </c>
      <c r="F46" s="147" t="s">
        <v>60</v>
      </c>
      <c r="G46" s="159" t="s">
        <v>486</v>
      </c>
      <c r="H46" s="149"/>
      <c r="I46" s="179"/>
      <c r="J46" s="185">
        <f t="shared" si="6"/>
        <v>0</v>
      </c>
      <c r="K46" s="186"/>
      <c r="L46" s="149"/>
      <c r="M46" s="179"/>
      <c r="N46" s="185">
        <f t="shared" si="11"/>
        <v>0</v>
      </c>
      <c r="O46" s="185"/>
      <c r="P46" s="184"/>
      <c r="Q46" s="146"/>
      <c r="R46" s="162">
        <f t="shared" si="8"/>
        <v>0</v>
      </c>
    </row>
    <row r="47" spans="1:18" ht="14" x14ac:dyDescent="0.3">
      <c r="A47" s="182"/>
      <c r="B47" s="145"/>
      <c r="C47" s="139" t="s">
        <v>336</v>
      </c>
      <c r="D47" s="201" t="s">
        <v>479</v>
      </c>
      <c r="E47" s="159" t="str">
        <f t="shared" si="10"/>
        <v>Malaysia</v>
      </c>
      <c r="F47" s="147" t="s">
        <v>60</v>
      </c>
      <c r="G47" s="159" t="s">
        <v>486</v>
      </c>
      <c r="H47" s="149"/>
      <c r="I47" s="179"/>
      <c r="J47" s="185">
        <f t="shared" si="6"/>
        <v>0</v>
      </c>
      <c r="K47" s="186"/>
      <c r="L47" s="149"/>
      <c r="M47" s="179"/>
      <c r="N47" s="185">
        <f t="shared" si="11"/>
        <v>0</v>
      </c>
      <c r="O47" s="185"/>
      <c r="P47" s="184"/>
      <c r="Q47" s="146"/>
      <c r="R47" s="162">
        <f t="shared" si="8"/>
        <v>0</v>
      </c>
    </row>
    <row r="48" spans="1:18" ht="14" x14ac:dyDescent="0.3">
      <c r="A48" s="182" t="str">
        <f t="shared" si="9"/>
        <v>Exclude</v>
      </c>
      <c r="B48" s="145"/>
      <c r="C48" s="139" t="s">
        <v>339</v>
      </c>
      <c r="D48" s="201" t="s">
        <v>479</v>
      </c>
      <c r="E48" s="159" t="str">
        <f t="shared" si="10"/>
        <v>Chile</v>
      </c>
      <c r="F48" s="147" t="s">
        <v>60</v>
      </c>
      <c r="G48" s="159" t="s">
        <v>486</v>
      </c>
      <c r="H48" s="149"/>
      <c r="I48" s="179"/>
      <c r="J48" s="185">
        <f t="shared" si="6"/>
        <v>0</v>
      </c>
      <c r="K48" s="186"/>
      <c r="L48" s="149"/>
      <c r="M48" s="179"/>
      <c r="N48" s="185">
        <f t="shared" si="11"/>
        <v>0</v>
      </c>
      <c r="O48" s="185"/>
      <c r="P48" s="184"/>
      <c r="Q48" s="146"/>
      <c r="R48" s="162">
        <f t="shared" si="8"/>
        <v>0</v>
      </c>
    </row>
    <row r="49" spans="1:18" ht="14" x14ac:dyDescent="0.3">
      <c r="A49" s="182" t="str">
        <f t="shared" si="9"/>
        <v>Exclude</v>
      </c>
      <c r="B49" s="145"/>
      <c r="C49" s="139" t="s">
        <v>340</v>
      </c>
      <c r="D49" s="201" t="s">
        <v>479</v>
      </c>
      <c r="E49" s="159" t="str">
        <f t="shared" si="10"/>
        <v>India</v>
      </c>
      <c r="F49" s="147" t="s">
        <v>60</v>
      </c>
      <c r="G49" s="159" t="s">
        <v>486</v>
      </c>
      <c r="H49" s="149"/>
      <c r="I49" s="179"/>
      <c r="J49" s="185">
        <f t="shared" si="6"/>
        <v>0</v>
      </c>
      <c r="K49" s="186"/>
      <c r="L49" s="149"/>
      <c r="M49" s="179"/>
      <c r="N49" s="185">
        <f t="shared" si="11"/>
        <v>0</v>
      </c>
      <c r="O49" s="185"/>
      <c r="P49" s="184"/>
      <c r="Q49" s="146"/>
      <c r="R49" s="162">
        <f t="shared" si="8"/>
        <v>0</v>
      </c>
    </row>
    <row r="50" spans="1:18" ht="14" x14ac:dyDescent="0.3">
      <c r="A50" s="182" t="str">
        <f t="shared" si="9"/>
        <v>Exclude</v>
      </c>
      <c r="B50" s="145"/>
      <c r="C50" s="139" t="s">
        <v>341</v>
      </c>
      <c r="D50" s="201" t="s">
        <v>479</v>
      </c>
      <c r="E50" s="159" t="str">
        <f t="shared" si="10"/>
        <v>Brazil</v>
      </c>
      <c r="F50" s="147" t="s">
        <v>60</v>
      </c>
      <c r="G50" s="159" t="s">
        <v>486</v>
      </c>
      <c r="H50" s="149"/>
      <c r="I50" s="179"/>
      <c r="J50" s="185">
        <f t="shared" si="6"/>
        <v>0</v>
      </c>
      <c r="K50" s="186"/>
      <c r="L50" s="149"/>
      <c r="M50" s="179"/>
      <c r="N50" s="185">
        <f t="shared" si="11"/>
        <v>0</v>
      </c>
      <c r="O50" s="185"/>
      <c r="P50" s="184"/>
      <c r="Q50" s="146"/>
      <c r="R50" s="162">
        <f t="shared" si="8"/>
        <v>0</v>
      </c>
    </row>
    <row r="51" spans="1:18" ht="14" x14ac:dyDescent="0.3">
      <c r="A51" s="182" t="str">
        <f t="shared" si="9"/>
        <v>Exclude</v>
      </c>
      <c r="B51" s="145"/>
      <c r="C51" s="139" t="s">
        <v>342</v>
      </c>
      <c r="D51" s="201" t="s">
        <v>479</v>
      </c>
      <c r="E51" s="159" t="str">
        <f t="shared" si="10"/>
        <v>Argentina</v>
      </c>
      <c r="F51" s="147" t="s">
        <v>60</v>
      </c>
      <c r="G51" s="159" t="s">
        <v>486</v>
      </c>
      <c r="H51" s="149"/>
      <c r="I51" s="179"/>
      <c r="J51" s="185">
        <f t="shared" si="6"/>
        <v>0</v>
      </c>
      <c r="K51" s="186"/>
      <c r="L51" s="149"/>
      <c r="M51" s="179"/>
      <c r="N51" s="185">
        <f t="shared" si="11"/>
        <v>0</v>
      </c>
      <c r="O51" s="185"/>
      <c r="P51" s="184"/>
      <c r="Q51" s="146"/>
      <c r="R51" s="162">
        <f t="shared" si="8"/>
        <v>0</v>
      </c>
    </row>
    <row r="52" spans="1:18" ht="14" x14ac:dyDescent="0.3">
      <c r="A52" s="182" t="str">
        <f t="shared" si="9"/>
        <v>Exclude</v>
      </c>
      <c r="B52" s="145"/>
      <c r="C52" s="139" t="s">
        <v>343</v>
      </c>
      <c r="D52" s="201" t="s">
        <v>479</v>
      </c>
      <c r="E52" s="159" t="str">
        <f t="shared" si="10"/>
        <v>Colombia</v>
      </c>
      <c r="F52" s="147" t="s">
        <v>60</v>
      </c>
      <c r="G52" s="159" t="s">
        <v>486</v>
      </c>
      <c r="H52" s="149"/>
      <c r="I52" s="179"/>
      <c r="J52" s="185">
        <f t="shared" si="6"/>
        <v>0</v>
      </c>
      <c r="K52" s="186"/>
      <c r="L52" s="149"/>
      <c r="M52" s="179"/>
      <c r="N52" s="185">
        <f t="shared" si="11"/>
        <v>0</v>
      </c>
      <c r="O52" s="185"/>
      <c r="P52" s="184"/>
      <c r="Q52" s="146"/>
      <c r="R52" s="162">
        <f t="shared" si="8"/>
        <v>0</v>
      </c>
    </row>
    <row r="53" spans="1:18" ht="14" x14ac:dyDescent="0.3">
      <c r="A53" s="182" t="str">
        <f t="shared" si="9"/>
        <v>Exclude</v>
      </c>
      <c r="B53" s="145"/>
      <c r="C53" s="139" t="s">
        <v>344</v>
      </c>
      <c r="D53" s="201" t="s">
        <v>479</v>
      </c>
      <c r="E53" s="159" t="str">
        <f t="shared" si="10"/>
        <v>Indonesia</v>
      </c>
      <c r="F53" s="147" t="s">
        <v>60</v>
      </c>
      <c r="G53" s="159" t="s">
        <v>486</v>
      </c>
      <c r="H53" s="149"/>
      <c r="I53" s="179"/>
      <c r="J53" s="185">
        <f t="shared" si="6"/>
        <v>0</v>
      </c>
      <c r="K53" s="186"/>
      <c r="L53" s="149"/>
      <c r="M53" s="179"/>
      <c r="N53" s="185">
        <f t="shared" si="11"/>
        <v>0</v>
      </c>
      <c r="O53" s="185"/>
      <c r="P53" s="184"/>
      <c r="Q53" s="146"/>
      <c r="R53" s="162">
        <f t="shared" si="8"/>
        <v>0</v>
      </c>
    </row>
    <row r="54" spans="1:18" ht="14" x14ac:dyDescent="0.3">
      <c r="A54" s="182" t="str">
        <f t="shared" si="9"/>
        <v>Exclude</v>
      </c>
      <c r="B54" s="145"/>
      <c r="C54" s="139" t="s">
        <v>345</v>
      </c>
      <c r="D54" s="201" t="s">
        <v>479</v>
      </c>
      <c r="E54" s="159" t="str">
        <f t="shared" si="10"/>
        <v>Thailand</v>
      </c>
      <c r="F54" s="147" t="s">
        <v>60</v>
      </c>
      <c r="G54" s="159" t="s">
        <v>486</v>
      </c>
      <c r="H54" s="149"/>
      <c r="I54" s="179"/>
      <c r="J54" s="185">
        <f t="shared" si="6"/>
        <v>0</v>
      </c>
      <c r="K54" s="186"/>
      <c r="L54" s="149"/>
      <c r="M54" s="179"/>
      <c r="N54" s="185">
        <f t="shared" si="11"/>
        <v>0</v>
      </c>
      <c r="O54" s="185"/>
      <c r="P54" s="184"/>
      <c r="Q54" s="146"/>
      <c r="R54" s="162">
        <f t="shared" si="8"/>
        <v>0</v>
      </c>
    </row>
    <row r="55" spans="1:18" ht="14" x14ac:dyDescent="0.3">
      <c r="A55" s="182" t="str">
        <f t="shared" si="9"/>
        <v>Exclude</v>
      </c>
      <c r="B55" s="145"/>
      <c r="C55" s="139" t="s">
        <v>346</v>
      </c>
      <c r="D55" s="201" t="s">
        <v>479</v>
      </c>
      <c r="E55" s="159" t="str">
        <f t="shared" si="10"/>
        <v>Barbados</v>
      </c>
      <c r="F55" s="147" t="s">
        <v>60</v>
      </c>
      <c r="G55" s="159" t="s">
        <v>486</v>
      </c>
      <c r="H55" s="149"/>
      <c r="I55" s="179"/>
      <c r="J55" s="185">
        <f t="shared" si="6"/>
        <v>0</v>
      </c>
      <c r="K55" s="186"/>
      <c r="L55" s="149"/>
      <c r="M55" s="179"/>
      <c r="N55" s="185">
        <f t="shared" si="11"/>
        <v>0</v>
      </c>
      <c r="O55" s="185"/>
      <c r="P55" s="184"/>
      <c r="Q55" s="146"/>
      <c r="R55" s="162">
        <f t="shared" si="8"/>
        <v>0</v>
      </c>
    </row>
    <row r="56" spans="1:18" ht="14" x14ac:dyDescent="0.3">
      <c r="A56" s="182" t="str">
        <f t="shared" si="9"/>
        <v>Exclude</v>
      </c>
      <c r="B56" s="145"/>
      <c r="C56" s="139" t="s">
        <v>347</v>
      </c>
      <c r="D56" s="201" t="s">
        <v>479</v>
      </c>
      <c r="E56" s="159" t="str">
        <f t="shared" si="10"/>
        <v>Regime A</v>
      </c>
      <c r="F56" s="147" t="s">
        <v>60</v>
      </c>
      <c r="G56" s="159" t="s">
        <v>486</v>
      </c>
      <c r="H56" s="149"/>
      <c r="I56" s="179"/>
      <c r="J56" s="185">
        <f t="shared" si="6"/>
        <v>0</v>
      </c>
      <c r="K56" s="186"/>
      <c r="L56" s="149"/>
      <c r="M56" s="179"/>
      <c r="N56" s="185">
        <f t="shared" si="11"/>
        <v>0</v>
      </c>
      <c r="O56" s="185"/>
      <c r="P56" s="184"/>
      <c r="Q56" s="146"/>
      <c r="R56" s="162">
        <f t="shared" si="8"/>
        <v>0</v>
      </c>
    </row>
    <row r="57" spans="1:18" ht="14" x14ac:dyDescent="0.3">
      <c r="A57" s="182" t="str">
        <f t="shared" si="9"/>
        <v>Exclude</v>
      </c>
      <c r="B57" s="145"/>
      <c r="C57" s="139" t="s">
        <v>348</v>
      </c>
      <c r="D57" s="201" t="s">
        <v>479</v>
      </c>
      <c r="E57" s="159" t="str">
        <f t="shared" si="10"/>
        <v>Regime B</v>
      </c>
      <c r="F57" s="147" t="s">
        <v>60</v>
      </c>
      <c r="G57" s="159" t="s">
        <v>486</v>
      </c>
      <c r="H57" s="149"/>
      <c r="I57" s="179"/>
      <c r="J57" s="185">
        <f t="shared" si="6"/>
        <v>0</v>
      </c>
      <c r="K57" s="186"/>
      <c r="L57" s="149"/>
      <c r="M57" s="179"/>
      <c r="N57" s="185">
        <f t="shared" si="11"/>
        <v>0</v>
      </c>
      <c r="O57" s="185"/>
      <c r="P57" s="184"/>
      <c r="Q57" s="146"/>
      <c r="R57" s="162">
        <f t="shared" si="8"/>
        <v>0</v>
      </c>
    </row>
    <row r="58" spans="1:18" ht="14" x14ac:dyDescent="0.3">
      <c r="A58" s="182" t="str">
        <f t="shared" si="9"/>
        <v>Exclude</v>
      </c>
      <c r="B58" s="145"/>
      <c r="C58" s="139" t="s">
        <v>349</v>
      </c>
      <c r="D58" s="201" t="s">
        <v>479</v>
      </c>
      <c r="E58" s="159" t="str">
        <f t="shared" si="10"/>
        <v>Regime C</v>
      </c>
      <c r="F58" s="147" t="s">
        <v>60</v>
      </c>
      <c r="G58" s="159" t="s">
        <v>486</v>
      </c>
      <c r="H58" s="149"/>
      <c r="I58" s="179"/>
      <c r="J58" s="185">
        <f t="shared" si="6"/>
        <v>0</v>
      </c>
      <c r="K58" s="186"/>
      <c r="L58" s="149"/>
      <c r="M58" s="179"/>
      <c r="N58" s="185">
        <f t="shared" si="11"/>
        <v>0</v>
      </c>
      <c r="O58" s="185"/>
      <c r="P58" s="184"/>
      <c r="Q58" s="146"/>
      <c r="R58" s="162">
        <f t="shared" si="8"/>
        <v>0</v>
      </c>
    </row>
    <row r="59" spans="1:18" ht="14" x14ac:dyDescent="0.3">
      <c r="A59" s="182" t="str">
        <f t="shared" si="9"/>
        <v>Exclude</v>
      </c>
      <c r="B59" s="145"/>
      <c r="C59" s="139" t="s">
        <v>350</v>
      </c>
      <c r="D59" s="201" t="s">
        <v>479</v>
      </c>
      <c r="E59" s="159" t="str">
        <f t="shared" si="10"/>
        <v>Regime D</v>
      </c>
      <c r="F59" s="147" t="s">
        <v>60</v>
      </c>
      <c r="G59" s="159" t="s">
        <v>486</v>
      </c>
      <c r="H59" s="149"/>
      <c r="I59" s="179"/>
      <c r="J59" s="185">
        <f t="shared" si="6"/>
        <v>0</v>
      </c>
      <c r="K59" s="186"/>
      <c r="L59" s="149"/>
      <c r="M59" s="179"/>
      <c r="N59" s="185">
        <f t="shared" si="11"/>
        <v>0</v>
      </c>
      <c r="O59" s="185"/>
      <c r="P59" s="184"/>
      <c r="Q59" s="146"/>
      <c r="R59" s="162">
        <f t="shared" si="8"/>
        <v>0</v>
      </c>
    </row>
    <row r="60" spans="1:18" ht="14" x14ac:dyDescent="0.3">
      <c r="A60" s="182" t="str">
        <f t="shared" si="9"/>
        <v>Exclude</v>
      </c>
      <c r="B60" s="145"/>
      <c r="C60" s="139" t="s">
        <v>351</v>
      </c>
      <c r="D60" s="201" t="s">
        <v>479</v>
      </c>
      <c r="E60" s="159" t="str">
        <f t="shared" si="10"/>
        <v>New Zealand</v>
      </c>
      <c r="F60" s="147" t="s">
        <v>60</v>
      </c>
      <c r="G60" s="159" t="s">
        <v>486</v>
      </c>
      <c r="H60" s="149"/>
      <c r="I60" s="179"/>
      <c r="J60" s="185">
        <f t="shared" si="6"/>
        <v>0</v>
      </c>
      <c r="K60" s="186"/>
      <c r="L60" s="149"/>
      <c r="M60" s="179"/>
      <c r="N60" s="185">
        <f t="shared" si="11"/>
        <v>0</v>
      </c>
      <c r="O60" s="185"/>
      <c r="P60" s="184"/>
      <c r="Q60" s="146"/>
      <c r="R60" s="162">
        <f t="shared" si="8"/>
        <v>0</v>
      </c>
    </row>
    <row r="61" spans="1:18" ht="14" x14ac:dyDescent="0.3">
      <c r="A61" s="182" t="str">
        <f t="shared" si="9"/>
        <v>Exclude</v>
      </c>
      <c r="B61" s="145"/>
      <c r="C61" s="139" t="s">
        <v>384</v>
      </c>
      <c r="D61" s="201" t="s">
        <v>483</v>
      </c>
      <c r="E61" s="159" t="str">
        <f t="shared" si="10"/>
        <v>Bank (Basel III)</v>
      </c>
      <c r="F61" s="147" t="s">
        <v>60</v>
      </c>
      <c r="G61" s="159" t="s">
        <v>486</v>
      </c>
      <c r="H61" s="149"/>
      <c r="I61" s="179"/>
      <c r="J61" s="185">
        <f t="shared" si="6"/>
        <v>0</v>
      </c>
      <c r="K61" s="186"/>
      <c r="L61" s="149"/>
      <c r="M61" s="179"/>
      <c r="N61" s="185">
        <f t="shared" si="11"/>
        <v>0</v>
      </c>
      <c r="O61" s="185"/>
      <c r="P61" s="184"/>
      <c r="Q61" s="146"/>
      <c r="R61" s="162">
        <f t="shared" si="8"/>
        <v>0</v>
      </c>
    </row>
    <row r="62" spans="1:18" ht="14" x14ac:dyDescent="0.3">
      <c r="A62" s="182" t="str">
        <f t="shared" si="9"/>
        <v>Exclude</v>
      </c>
      <c r="B62" s="145"/>
      <c r="C62" s="139" t="s">
        <v>386</v>
      </c>
      <c r="D62" s="201" t="s">
        <v>483</v>
      </c>
      <c r="E62" s="159" t="str">
        <f t="shared" si="10"/>
        <v>Bank (Other)</v>
      </c>
      <c r="F62" s="147" t="s">
        <v>60</v>
      </c>
      <c r="G62" s="159" t="s">
        <v>486</v>
      </c>
      <c r="H62" s="149"/>
      <c r="I62" s="179"/>
      <c r="J62" s="185">
        <f t="shared" si="6"/>
        <v>0</v>
      </c>
      <c r="K62" s="186"/>
      <c r="L62" s="149"/>
      <c r="M62" s="179"/>
      <c r="N62" s="185">
        <f t="shared" si="11"/>
        <v>0</v>
      </c>
      <c r="O62" s="185"/>
      <c r="P62" s="184"/>
      <c r="Q62" s="146"/>
      <c r="R62" s="162">
        <f t="shared" si="8"/>
        <v>0</v>
      </c>
    </row>
    <row r="63" spans="1:18" ht="26" x14ac:dyDescent="0.3">
      <c r="A63" s="182" t="str">
        <f t="shared" si="9"/>
        <v>Exclude</v>
      </c>
      <c r="B63" s="145"/>
      <c r="C63" s="139" t="s">
        <v>390</v>
      </c>
      <c r="D63" s="201" t="s">
        <v>483</v>
      </c>
      <c r="E63" s="159" t="str">
        <f t="shared" si="10"/>
        <v xml:space="preserve"> Financial Entity with a Regulatory Capital Requirement</v>
      </c>
      <c r="F63" s="147" t="s">
        <v>60</v>
      </c>
      <c r="G63" s="159" t="s">
        <v>486</v>
      </c>
      <c r="H63" s="149"/>
      <c r="I63" s="179"/>
      <c r="J63" s="185">
        <f t="shared" si="6"/>
        <v>0</v>
      </c>
      <c r="K63" s="186"/>
      <c r="L63" s="149"/>
      <c r="M63" s="179"/>
      <c r="N63" s="185">
        <f t="shared" si="11"/>
        <v>0</v>
      </c>
      <c r="O63" s="185"/>
      <c r="P63" s="184"/>
      <c r="Q63" s="146"/>
      <c r="R63" s="162">
        <f t="shared" si="8"/>
        <v>0</v>
      </c>
    </row>
    <row r="64" spans="1:18" ht="26" x14ac:dyDescent="0.3">
      <c r="A64" s="182" t="str">
        <f t="shared" si="9"/>
        <v>Exclude</v>
      </c>
      <c r="B64" s="145"/>
      <c r="C64" s="139" t="s">
        <v>487</v>
      </c>
      <c r="D64" s="201" t="s">
        <v>483</v>
      </c>
      <c r="E64" s="159" t="str">
        <f t="shared" si="10"/>
        <v>Other Financial Entity without a Regulatory Capital Requirement</v>
      </c>
      <c r="F64" s="147" t="s">
        <v>60</v>
      </c>
      <c r="G64" s="159" t="s">
        <v>486</v>
      </c>
      <c r="H64" s="149"/>
      <c r="I64" s="179"/>
      <c r="J64" s="185">
        <f t="shared" si="6"/>
        <v>0</v>
      </c>
      <c r="K64" s="186"/>
      <c r="L64" s="149"/>
      <c r="M64" s="179"/>
      <c r="N64" s="185">
        <f t="shared" si="11"/>
        <v>0</v>
      </c>
      <c r="O64" s="185"/>
      <c r="P64" s="184"/>
      <c r="Q64" s="146"/>
      <c r="R64" s="162">
        <f t="shared" si="8"/>
        <v>0</v>
      </c>
    </row>
    <row r="65" spans="1:18" ht="26" x14ac:dyDescent="0.3">
      <c r="A65" s="182" t="str">
        <f t="shared" si="9"/>
        <v>Exclude</v>
      </c>
      <c r="B65" s="145"/>
      <c r="C65" s="139" t="s">
        <v>488</v>
      </c>
      <c r="D65" s="201" t="s">
        <v>483</v>
      </c>
      <c r="E65" s="159" t="str">
        <f t="shared" si="10"/>
        <v xml:space="preserve">Asset Manager/Registered Investment Advisor   </v>
      </c>
      <c r="F65" s="147" t="s">
        <v>60</v>
      </c>
      <c r="G65" s="159" t="s">
        <v>486</v>
      </c>
      <c r="H65" s="149"/>
      <c r="I65" s="179"/>
      <c r="J65" s="185">
        <f t="shared" si="6"/>
        <v>0</v>
      </c>
      <c r="K65" s="186"/>
      <c r="L65" s="149"/>
      <c r="M65" s="179"/>
      <c r="N65" s="185">
        <f t="shared" si="11"/>
        <v>0</v>
      </c>
      <c r="O65" s="185"/>
      <c r="P65" s="184"/>
      <c r="Q65" s="146"/>
      <c r="R65" s="162">
        <f t="shared" si="8"/>
        <v>0</v>
      </c>
    </row>
    <row r="66" spans="1:18" ht="26" x14ac:dyDescent="0.3">
      <c r="A66" s="181" t="s">
        <v>474</v>
      </c>
      <c r="B66" s="145"/>
      <c r="C66" s="139" t="s">
        <v>395</v>
      </c>
      <c r="D66" s="201" t="s">
        <v>480</v>
      </c>
      <c r="E66" s="159" t="str">
        <f t="shared" si="10"/>
        <v>Other Non-Ins/Non-Fin with Material Risk</v>
      </c>
      <c r="F66" s="147" t="s">
        <v>60</v>
      </c>
      <c r="G66" s="159" t="s">
        <v>486</v>
      </c>
      <c r="H66" s="149"/>
      <c r="I66" s="179"/>
      <c r="J66" s="185">
        <f t="shared" si="6"/>
        <v>0</v>
      </c>
      <c r="K66" s="186"/>
      <c r="L66" s="149"/>
      <c r="M66" s="179"/>
      <c r="N66" s="185">
        <f t="shared" si="11"/>
        <v>0</v>
      </c>
      <c r="O66" s="185"/>
      <c r="P66" s="184"/>
      <c r="Q66" s="146"/>
      <c r="R66" s="162">
        <f t="shared" si="8"/>
        <v>0</v>
      </c>
    </row>
    <row r="67" spans="1:18" ht="26" x14ac:dyDescent="0.3">
      <c r="A67" s="181" t="s">
        <v>474</v>
      </c>
      <c r="B67" s="145"/>
      <c r="C67" s="139" t="s">
        <v>396</v>
      </c>
      <c r="D67" s="201" t="s">
        <v>482</v>
      </c>
      <c r="E67" s="159" t="str">
        <f>C67</f>
        <v>Other Non-Ins/Non-Fin without Material Risk</v>
      </c>
      <c r="F67" s="147" t="s">
        <v>60</v>
      </c>
      <c r="G67" s="159" t="s">
        <v>486</v>
      </c>
      <c r="H67" s="149"/>
      <c r="I67" s="179"/>
      <c r="J67" s="185">
        <f t="shared" si="6"/>
        <v>0</v>
      </c>
      <c r="K67" s="186"/>
      <c r="L67" s="149"/>
      <c r="M67" s="179"/>
      <c r="N67" s="185">
        <f>IF(O67="",SUMIFS(N$72:N$1553,$D$72:$D$1553,$D67,$F$72:$F$1553,"Y",$E$72:$E$1553,$C67),1/0)</f>
        <v>0</v>
      </c>
      <c r="O67" s="185"/>
      <c r="P67" s="184"/>
      <c r="Q67" s="146"/>
      <c r="R67" s="162">
        <f t="shared" si="8"/>
        <v>0</v>
      </c>
    </row>
    <row r="68" spans="1:18" ht="14" x14ac:dyDescent="0.3">
      <c r="A68" s="181" t="s">
        <v>474</v>
      </c>
      <c r="B68" s="145"/>
      <c r="C68" s="139" t="s">
        <v>381</v>
      </c>
      <c r="D68" s="201" t="s">
        <v>481</v>
      </c>
      <c r="E68" s="159" t="str">
        <f>C68</f>
        <v>Non-operating Holding Co.</v>
      </c>
      <c r="F68" s="147" t="s">
        <v>60</v>
      </c>
      <c r="G68" s="159" t="s">
        <v>486</v>
      </c>
      <c r="H68" s="149"/>
      <c r="I68" s="179"/>
      <c r="J68" s="185">
        <f t="shared" si="6"/>
        <v>0</v>
      </c>
      <c r="K68" s="186"/>
      <c r="L68" s="149"/>
      <c r="M68" s="179"/>
      <c r="N68" s="185">
        <f>IF(O68="",SUMIFS(N$72:N$1553,$D$72:$D$1553,$D68,$F$72:$F$1553,"Y",$E$72:$E$1553,$C68),1/0)</f>
        <v>0</v>
      </c>
      <c r="O68" s="185"/>
      <c r="P68" s="184"/>
      <c r="Q68" s="146"/>
      <c r="R68" s="162">
        <f t="shared" si="8"/>
        <v>0</v>
      </c>
    </row>
    <row r="69" spans="1:18" ht="39" x14ac:dyDescent="0.3">
      <c r="A69" s="181" t="s">
        <v>474</v>
      </c>
      <c r="B69" s="145"/>
      <c r="C69" s="139" t="s">
        <v>489</v>
      </c>
      <c r="D69" s="201" t="s">
        <v>483</v>
      </c>
      <c r="E69" s="159" t="str">
        <f>C69</f>
        <v>Schedule A and BA Directly or Indirectly Owned Financial Affiliates </v>
      </c>
      <c r="F69" s="147" t="s">
        <v>60</v>
      </c>
      <c r="G69" s="159" t="s">
        <v>486</v>
      </c>
      <c r="H69" s="149"/>
      <c r="I69" s="179"/>
      <c r="J69" s="185">
        <f t="shared" si="6"/>
        <v>0</v>
      </c>
      <c r="K69" s="186"/>
      <c r="L69" s="149"/>
      <c r="M69" s="179"/>
      <c r="N69" s="185">
        <f>IF(O69="",SUMIFS(N$72:N$1553,$D$72:$D$1553,$D69,$F$72:$F$1553,"Y",$E$72:$E$1553,$C69),1/0)</f>
        <v>0</v>
      </c>
      <c r="O69" s="185"/>
      <c r="P69" s="184"/>
      <c r="Q69" s="146"/>
      <c r="R69" s="162">
        <f t="shared" si="8"/>
        <v>0</v>
      </c>
    </row>
    <row r="70" spans="1:18" ht="27" customHeight="1" x14ac:dyDescent="0.3">
      <c r="A70" s="181" t="s">
        <v>474</v>
      </c>
      <c r="B70" s="145"/>
      <c r="C70" s="139" t="s">
        <v>490</v>
      </c>
      <c r="D70" s="201" t="s">
        <v>480</v>
      </c>
      <c r="E70" s="159" t="str">
        <f>C70</f>
        <v>Schedule A and BA Directly Owned Material Non-Financial Affiliates </v>
      </c>
      <c r="F70" s="147" t="s">
        <v>60</v>
      </c>
      <c r="G70" s="159" t="s">
        <v>486</v>
      </c>
      <c r="H70" s="149"/>
      <c r="I70" s="179"/>
      <c r="J70" s="185">
        <f t="shared" si="6"/>
        <v>0</v>
      </c>
      <c r="K70" s="186"/>
      <c r="L70" s="149"/>
      <c r="M70" s="179"/>
      <c r="N70" s="185">
        <f>IF(O70="",SUMIFS(N$72:N$1553,$D$72:$D$1553,$D70,$F$72:$F$1553,"Y",$E$72:$E$1553,$C70),1/0)</f>
        <v>0</v>
      </c>
      <c r="O70" s="185"/>
      <c r="P70" s="184"/>
      <c r="Q70" s="146"/>
      <c r="R70" s="162">
        <f t="shared" si="8"/>
        <v>0</v>
      </c>
    </row>
    <row r="71" spans="1:18" x14ac:dyDescent="0.3">
      <c r="A71" s="136"/>
      <c r="B71" s="391" t="s">
        <v>491</v>
      </c>
      <c r="C71" s="392"/>
      <c r="D71" s="392"/>
      <c r="E71" s="392"/>
      <c r="F71" s="392"/>
      <c r="G71" s="392"/>
      <c r="H71" s="392"/>
      <c r="I71" s="392"/>
      <c r="J71" s="392"/>
      <c r="K71" s="392"/>
      <c r="L71" s="392"/>
      <c r="M71" s="392"/>
      <c r="N71" s="392"/>
      <c r="O71" s="392"/>
      <c r="P71" s="392"/>
      <c r="Q71" s="393"/>
    </row>
    <row r="72" spans="1:18" x14ac:dyDescent="0.3">
      <c r="A72" s="136" t="str">
        <f>IF(OR(ISERROR(D72),B72="",B72=0),"Exclude","Include")</f>
        <v>Exclude</v>
      </c>
      <c r="B72" s="149">
        <f>'Input 2 - Inventory'!C7</f>
        <v>0</v>
      </c>
      <c r="C72" s="179">
        <f>'Input 2 - Inventory'!E7</f>
        <v>0</v>
      </c>
      <c r="D72" s="179" t="str">
        <f>IFERROR(VLOOKUP(E72,GCC.Param!$B$3:$E$66,4,FALSE),"")</f>
        <v/>
      </c>
      <c r="E72" s="150">
        <f>'Input 2 - Inventory'!F7</f>
        <v>0</v>
      </c>
      <c r="F72" s="162" t="str">
        <f>IF(AND(LEFT(D72,3)="RBC",LEFT(Q72,3)="RBC"),"N",IF(OR(E72=Q72,Q72="N/A"),"N","Y"))</f>
        <v>N</v>
      </c>
      <c r="G72" s="150">
        <f>'Input 1 - Schedule 1'!U9</f>
        <v>0</v>
      </c>
      <c r="H72" s="149">
        <f>'Input 2 - Inventory'!L7</f>
        <v>0</v>
      </c>
      <c r="I72" s="149">
        <f>'Input 2 - Inventory'!M7</f>
        <v>0</v>
      </c>
      <c r="J72" s="162">
        <f>IF($E72="Non-Insurer Holding Company", H72-I72,H72)</f>
        <v>0</v>
      </c>
      <c r="K72" s="179">
        <f>'Input 2 - Inventory'!R7</f>
        <v>0</v>
      </c>
      <c r="L72" s="149">
        <f>'Input 2 - Inventory'!AB7</f>
        <v>0</v>
      </c>
      <c r="M72" s="179">
        <f>'Input 2 - Inventory'!AC7</f>
        <v>0</v>
      </c>
      <c r="N72" s="162">
        <f>IF(LEFT(E72,3)="RBC",1/0,IF($E72="Non-Insurer Holding Company",L72-M72,L72))</f>
        <v>0</v>
      </c>
      <c r="O72" s="122" t="e">
        <f t="shared" ref="O72" si="12">IF(LEFT(E72,3)="RBC",1/2*L72,1/0)</f>
        <v>#DIV/0!</v>
      </c>
      <c r="P72" s="179">
        <f>'Input 2 - Inventory'!AH7</f>
        <v>0</v>
      </c>
      <c r="Q72" s="179" t="str">
        <f>'Calc 1 - Scaling (Ins)'!AA62</f>
        <v>N/A</v>
      </c>
    </row>
    <row r="73" spans="1:18" x14ac:dyDescent="0.3">
      <c r="A73" s="136" t="str">
        <f>IF(OR(ISERROR(D73),B73="",B73=0),"Exclude","Include")</f>
        <v>Exclude</v>
      </c>
      <c r="B73" s="149">
        <f>'Input 2 - Inventory'!C8</f>
        <v>0</v>
      </c>
      <c r="C73" s="179">
        <f>'Input 2 - Inventory'!E8</f>
        <v>0</v>
      </c>
      <c r="D73" s="179" t="str">
        <f>IFERROR(VLOOKUP(E73,GCC.Param!$B$3:$E$66,4,FALSE),"")</f>
        <v/>
      </c>
      <c r="E73" s="150">
        <f>'Input 2 - Inventory'!F8</f>
        <v>0</v>
      </c>
      <c r="F73" s="162" t="str">
        <f>IF(AND(LEFT(D73,3)="RBC",LEFT(Q73,3)="RBC"),"N",IF(OR(E73=Q73,Q73="N/A"),"N","Y"))</f>
        <v>N</v>
      </c>
      <c r="G73" s="150">
        <f>'Input 1 - Schedule 1'!U10</f>
        <v>0</v>
      </c>
      <c r="H73" s="149">
        <f>'Input 2 - Inventory'!L8</f>
        <v>0</v>
      </c>
      <c r="I73" s="149">
        <f>'Input 2 - Inventory'!M8</f>
        <v>0</v>
      </c>
      <c r="J73" s="162">
        <f>IF($E73="Non-Insurer Holding Company", H73-I73,H73)</f>
        <v>0</v>
      </c>
      <c r="K73" s="179">
        <f>'Input 2 - Inventory'!R8</f>
        <v>0</v>
      </c>
      <c r="L73" s="149">
        <f>'Input 2 - Inventory'!AB8</f>
        <v>0</v>
      </c>
      <c r="M73" s="179">
        <f>'Input 2 - Inventory'!AC8</f>
        <v>0</v>
      </c>
      <c r="N73" s="162">
        <f>IF(LEFT(E73,3)="RBC",1/0,IF($E73="Non-Insurer Holding Company",L73-M73,L73))</f>
        <v>0</v>
      </c>
      <c r="O73" s="122" t="e">
        <f t="shared" ref="O73" si="13">IF(LEFT(E73,3)="RBC",1/2*L73,1/0)</f>
        <v>#DIV/0!</v>
      </c>
      <c r="P73" s="179">
        <f>'Input 2 - Inventory'!AH8</f>
        <v>0</v>
      </c>
      <c r="Q73" s="179">
        <f>'Calc 1 - Scaling (Ins)'!AA63</f>
        <v>0</v>
      </c>
    </row>
    <row r="74" spans="1:18" x14ac:dyDescent="0.3">
      <c r="A74" s="136" t="str">
        <f>IF(OR(ISERROR(D74),B74="",B74=0),"Exclude","Include")</f>
        <v>Exclude</v>
      </c>
      <c r="B74" s="149">
        <f>'Input 2 - Inventory'!C9</f>
        <v>0</v>
      </c>
      <c r="C74" s="179">
        <f>'Input 2 - Inventory'!E9</f>
        <v>0</v>
      </c>
      <c r="D74" s="179" t="str">
        <f>IFERROR(VLOOKUP(E74,GCC.Param!$B$3:$E$66,4,FALSE),"")</f>
        <v/>
      </c>
      <c r="E74" s="150">
        <f>'Input 2 - Inventory'!F9</f>
        <v>0</v>
      </c>
      <c r="F74" s="162" t="str">
        <f t="shared" ref="F74:F137" si="14">IF(AND(LEFT(D74,3)="RBC",LEFT(Q74,3)="RBC"),"N",IF(OR(E74=Q74,Q74="N/A"),"N","Y"))</f>
        <v>Y</v>
      </c>
      <c r="G74" s="150">
        <f>'Input 1 - Schedule 1'!U11</f>
        <v>0</v>
      </c>
      <c r="H74" s="149">
        <f>'Input 2 - Inventory'!L9</f>
        <v>0</v>
      </c>
      <c r="I74" s="149">
        <f>'Input 2 - Inventory'!M9</f>
        <v>0</v>
      </c>
      <c r="J74" s="162">
        <f t="shared" ref="J74:J137" si="15">IF($E74="Non-Insurer Holding Company", H74-I74,H74)</f>
        <v>0</v>
      </c>
      <c r="K74" s="179">
        <f>'Input 2 - Inventory'!R9</f>
        <v>0</v>
      </c>
      <c r="L74" s="149">
        <f>'Input 2 - Inventory'!AB9</f>
        <v>0</v>
      </c>
      <c r="M74" s="179">
        <f>'Input 2 - Inventory'!AC9</f>
        <v>0</v>
      </c>
      <c r="N74" s="162">
        <f t="shared" ref="N74:N137" si="16">IF(LEFT(E74,3)="RBC",1/0,IF($E74="Non-Insurer Holding Company",L74-M74,L74))</f>
        <v>0</v>
      </c>
      <c r="O74" s="122" t="e">
        <f t="shared" ref="O74:O137" si="17">IF(LEFT(E74,3)="RBC",1/2*L74,1/0)</f>
        <v>#DIV/0!</v>
      </c>
      <c r="P74" s="179">
        <f>'Input 2 - Inventory'!AH9</f>
        <v>0</v>
      </c>
      <c r="Q74" s="179" t="str">
        <f>'Calc 1 - Scaling (Ins)'!AA64</f>
        <v/>
      </c>
    </row>
    <row r="75" spans="1:18" x14ac:dyDescent="0.3">
      <c r="A75" s="136" t="str">
        <f>IF(OR(ISERROR(D75),B75="",B75=0),"Exclude","Include")</f>
        <v>Exclude</v>
      </c>
      <c r="B75" s="149">
        <f>'Input 2 - Inventory'!C10</f>
        <v>0</v>
      </c>
      <c r="C75" s="179">
        <f>'Input 2 - Inventory'!E10</f>
        <v>0</v>
      </c>
      <c r="D75" s="179" t="str">
        <f>IFERROR(VLOOKUP(E75,GCC.Param!$B$3:$E$66,4,FALSE),"")</f>
        <v/>
      </c>
      <c r="E75" s="150">
        <f>'Input 2 - Inventory'!F10</f>
        <v>0</v>
      </c>
      <c r="F75" s="162" t="str">
        <f t="shared" si="14"/>
        <v>Y</v>
      </c>
      <c r="G75" s="150">
        <f>'Input 1 - Schedule 1'!U12</f>
        <v>0</v>
      </c>
      <c r="H75" s="149">
        <f>'Input 2 - Inventory'!L10</f>
        <v>0</v>
      </c>
      <c r="I75" s="149">
        <f>'Input 2 - Inventory'!M10</f>
        <v>0</v>
      </c>
      <c r="J75" s="162">
        <f t="shared" si="15"/>
        <v>0</v>
      </c>
      <c r="K75" s="179">
        <f>'Input 2 - Inventory'!R10</f>
        <v>0</v>
      </c>
      <c r="L75" s="149">
        <f>'Input 2 - Inventory'!AB10</f>
        <v>0</v>
      </c>
      <c r="M75" s="179">
        <f>'Input 2 - Inventory'!AC10</f>
        <v>0</v>
      </c>
      <c r="N75" s="162">
        <f t="shared" si="16"/>
        <v>0</v>
      </c>
      <c r="O75" s="122" t="e">
        <f t="shared" si="17"/>
        <v>#DIV/0!</v>
      </c>
      <c r="P75" s="179">
        <f>'Input 2 - Inventory'!AH10</f>
        <v>0</v>
      </c>
      <c r="Q75" s="179" t="str">
        <f>'Calc 1 - Scaling (Ins)'!AA65</f>
        <v/>
      </c>
    </row>
    <row r="76" spans="1:18" x14ac:dyDescent="0.3">
      <c r="A76" s="136" t="str">
        <f>IF(OR(ISERROR(D76),B76="",B76=0),"Exclude","Include")</f>
        <v>Exclude</v>
      </c>
      <c r="B76" s="149">
        <f>'Input 2 - Inventory'!C11</f>
        <v>0</v>
      </c>
      <c r="C76" s="179">
        <f>'Input 2 - Inventory'!E11</f>
        <v>0</v>
      </c>
      <c r="D76" s="179" t="str">
        <f>IFERROR(VLOOKUP(E76,GCC.Param!$B$3:$E$66,4,FALSE),"")</f>
        <v/>
      </c>
      <c r="E76" s="150">
        <f>'Input 2 - Inventory'!F11</f>
        <v>0</v>
      </c>
      <c r="F76" s="162" t="str">
        <f t="shared" si="14"/>
        <v>Y</v>
      </c>
      <c r="G76" s="150">
        <f>'Input 1 - Schedule 1'!U13</f>
        <v>0</v>
      </c>
      <c r="H76" s="149">
        <f>'Input 2 - Inventory'!L11</f>
        <v>0</v>
      </c>
      <c r="I76" s="149">
        <f>'Input 2 - Inventory'!M11</f>
        <v>0</v>
      </c>
      <c r="J76" s="162">
        <f t="shared" si="15"/>
        <v>0</v>
      </c>
      <c r="K76" s="179">
        <f>'Input 2 - Inventory'!R11</f>
        <v>0</v>
      </c>
      <c r="L76" s="149">
        <f>'Input 2 - Inventory'!AB11</f>
        <v>0</v>
      </c>
      <c r="M76" s="179">
        <f>'Input 2 - Inventory'!AC11</f>
        <v>0</v>
      </c>
      <c r="N76" s="162">
        <f t="shared" si="16"/>
        <v>0</v>
      </c>
      <c r="O76" s="122" t="e">
        <f t="shared" si="17"/>
        <v>#DIV/0!</v>
      </c>
      <c r="P76" s="179">
        <f>'Input 2 - Inventory'!AH11</f>
        <v>0</v>
      </c>
      <c r="Q76" s="179" t="str">
        <f>'Calc 1 - Scaling (Ins)'!AA66</f>
        <v/>
      </c>
    </row>
    <row r="77" spans="1:18" x14ac:dyDescent="0.3">
      <c r="A77" s="136" t="str">
        <f t="shared" ref="A77:A140" si="18">IF(OR(ISERROR(D77),B77="",B77=0),"Exclude","Include")</f>
        <v>Exclude</v>
      </c>
      <c r="B77" s="149">
        <f>'Input 2 - Inventory'!C12</f>
        <v>0</v>
      </c>
      <c r="C77" s="179">
        <f>'Input 2 - Inventory'!E12</f>
        <v>0</v>
      </c>
      <c r="D77" s="179" t="str">
        <f>IFERROR(VLOOKUP(E77,GCC.Param!$B$3:$E$66,4,FALSE),"")</f>
        <v/>
      </c>
      <c r="E77" s="150">
        <f>'Input 2 - Inventory'!F12</f>
        <v>0</v>
      </c>
      <c r="F77" s="162" t="str">
        <f t="shared" si="14"/>
        <v>Y</v>
      </c>
      <c r="G77" s="150">
        <f>'Input 1 - Schedule 1'!U14</f>
        <v>0</v>
      </c>
      <c r="H77" s="149">
        <f>'Input 2 - Inventory'!L12</f>
        <v>0</v>
      </c>
      <c r="I77" s="149">
        <f>'Input 2 - Inventory'!M12</f>
        <v>0</v>
      </c>
      <c r="J77" s="162">
        <f t="shared" si="15"/>
        <v>0</v>
      </c>
      <c r="K77" s="179">
        <f>'Input 2 - Inventory'!R12</f>
        <v>0</v>
      </c>
      <c r="L77" s="149">
        <f>'Input 2 - Inventory'!AB12</f>
        <v>0</v>
      </c>
      <c r="M77" s="179">
        <f>'Input 2 - Inventory'!AC12</f>
        <v>0</v>
      </c>
      <c r="N77" s="162">
        <f t="shared" si="16"/>
        <v>0</v>
      </c>
      <c r="O77" s="122" t="e">
        <f t="shared" si="17"/>
        <v>#DIV/0!</v>
      </c>
      <c r="P77" s="179">
        <f>'Input 2 - Inventory'!AH12</f>
        <v>0</v>
      </c>
      <c r="Q77" s="179" t="str">
        <f>'Calc 1 - Scaling (Ins)'!AA67</f>
        <v/>
      </c>
    </row>
    <row r="78" spans="1:18" x14ac:dyDescent="0.3">
      <c r="A78" s="136" t="str">
        <f t="shared" si="18"/>
        <v>Exclude</v>
      </c>
      <c r="B78" s="149">
        <f>'Input 2 - Inventory'!C13</f>
        <v>0</v>
      </c>
      <c r="C78" s="179">
        <f>'Input 2 - Inventory'!E13</f>
        <v>0</v>
      </c>
      <c r="D78" s="179" t="str">
        <f>IFERROR(VLOOKUP(E78,GCC.Param!$B$3:$E$66,4,FALSE),"")</f>
        <v/>
      </c>
      <c r="E78" s="150">
        <f>'Input 2 - Inventory'!F13</f>
        <v>0</v>
      </c>
      <c r="F78" s="162" t="str">
        <f t="shared" si="14"/>
        <v>Y</v>
      </c>
      <c r="G78" s="150">
        <f>'Input 1 - Schedule 1'!U15</f>
        <v>0</v>
      </c>
      <c r="H78" s="149">
        <f>'Input 2 - Inventory'!L13</f>
        <v>0</v>
      </c>
      <c r="I78" s="149">
        <f>'Input 2 - Inventory'!M13</f>
        <v>0</v>
      </c>
      <c r="J78" s="162">
        <f t="shared" si="15"/>
        <v>0</v>
      </c>
      <c r="K78" s="179">
        <f>'Input 2 - Inventory'!R13</f>
        <v>0</v>
      </c>
      <c r="L78" s="149">
        <f>'Input 2 - Inventory'!AB13</f>
        <v>0</v>
      </c>
      <c r="M78" s="179">
        <f>'Input 2 - Inventory'!AC13</f>
        <v>0</v>
      </c>
      <c r="N78" s="162">
        <f t="shared" si="16"/>
        <v>0</v>
      </c>
      <c r="O78" s="122" t="e">
        <f t="shared" si="17"/>
        <v>#DIV/0!</v>
      </c>
      <c r="P78" s="179">
        <f>'Input 2 - Inventory'!AH13</f>
        <v>0</v>
      </c>
      <c r="Q78" s="179" t="str">
        <f>'Calc 1 - Scaling (Ins)'!AA68</f>
        <v/>
      </c>
    </row>
    <row r="79" spans="1:18" x14ac:dyDescent="0.3">
      <c r="A79" s="136" t="str">
        <f t="shared" si="18"/>
        <v>Exclude</v>
      </c>
      <c r="B79" s="149">
        <f>'Input 2 - Inventory'!C14</f>
        <v>0</v>
      </c>
      <c r="C79" s="179">
        <f>'Input 2 - Inventory'!E14</f>
        <v>0</v>
      </c>
      <c r="D79" s="179" t="str">
        <f>IFERROR(VLOOKUP(E79,GCC.Param!$B$3:$E$66,4,FALSE),"")</f>
        <v/>
      </c>
      <c r="E79" s="150">
        <f>'Input 2 - Inventory'!F14</f>
        <v>0</v>
      </c>
      <c r="F79" s="162" t="str">
        <f t="shared" si="14"/>
        <v>Y</v>
      </c>
      <c r="G79" s="150">
        <f>'Input 1 - Schedule 1'!U16</f>
        <v>0</v>
      </c>
      <c r="H79" s="149">
        <f>'Input 2 - Inventory'!L14</f>
        <v>0</v>
      </c>
      <c r="I79" s="149">
        <f>'Input 2 - Inventory'!M14</f>
        <v>0</v>
      </c>
      <c r="J79" s="162">
        <f t="shared" si="15"/>
        <v>0</v>
      </c>
      <c r="K79" s="179">
        <f>'Input 2 - Inventory'!R14</f>
        <v>0</v>
      </c>
      <c r="L79" s="149">
        <f>'Input 2 - Inventory'!AB14</f>
        <v>0</v>
      </c>
      <c r="M79" s="179">
        <f>'Input 2 - Inventory'!AC14</f>
        <v>0</v>
      </c>
      <c r="N79" s="162">
        <f t="shared" si="16"/>
        <v>0</v>
      </c>
      <c r="O79" s="122" t="e">
        <f t="shared" si="17"/>
        <v>#DIV/0!</v>
      </c>
      <c r="P79" s="179">
        <f>'Input 2 - Inventory'!AH14</f>
        <v>0</v>
      </c>
      <c r="Q79" s="179" t="str">
        <f>'Calc 1 - Scaling (Ins)'!AA69</f>
        <v/>
      </c>
    </row>
    <row r="80" spans="1:18" x14ac:dyDescent="0.3">
      <c r="A80" s="136" t="str">
        <f t="shared" si="18"/>
        <v>Exclude</v>
      </c>
      <c r="B80" s="149">
        <f>'Input 2 - Inventory'!C15</f>
        <v>0</v>
      </c>
      <c r="C80" s="179">
        <f>'Input 2 - Inventory'!E15</f>
        <v>0</v>
      </c>
      <c r="D80" s="179" t="str">
        <f>IFERROR(VLOOKUP(E80,GCC.Param!$B$3:$E$66,4,FALSE),"")</f>
        <v/>
      </c>
      <c r="E80" s="150">
        <f>'Input 2 - Inventory'!F15</f>
        <v>0</v>
      </c>
      <c r="F80" s="162" t="str">
        <f t="shared" si="14"/>
        <v>Y</v>
      </c>
      <c r="G80" s="150">
        <f>'Input 1 - Schedule 1'!U17</f>
        <v>0</v>
      </c>
      <c r="H80" s="149">
        <f>'Input 2 - Inventory'!L15</f>
        <v>0</v>
      </c>
      <c r="I80" s="149">
        <f>'Input 2 - Inventory'!M15</f>
        <v>0</v>
      </c>
      <c r="J80" s="162">
        <f t="shared" si="15"/>
        <v>0</v>
      </c>
      <c r="K80" s="179">
        <f>'Input 2 - Inventory'!R15</f>
        <v>0</v>
      </c>
      <c r="L80" s="149">
        <f>'Input 2 - Inventory'!AB15</f>
        <v>0</v>
      </c>
      <c r="M80" s="179">
        <f>'Input 2 - Inventory'!AC15</f>
        <v>0</v>
      </c>
      <c r="N80" s="162">
        <f t="shared" si="16"/>
        <v>0</v>
      </c>
      <c r="O80" s="122" t="e">
        <f t="shared" si="17"/>
        <v>#DIV/0!</v>
      </c>
      <c r="P80" s="179">
        <f>'Input 2 - Inventory'!AH15</f>
        <v>0</v>
      </c>
      <c r="Q80" s="179" t="str">
        <f>'Calc 1 - Scaling (Ins)'!AA70</f>
        <v/>
      </c>
    </row>
    <row r="81" spans="1:17" x14ac:dyDescent="0.3">
      <c r="A81" s="136" t="str">
        <f t="shared" si="18"/>
        <v>Exclude</v>
      </c>
      <c r="B81" s="149">
        <f>'Input 2 - Inventory'!C16</f>
        <v>0</v>
      </c>
      <c r="C81" s="179">
        <f>'Input 2 - Inventory'!E16</f>
        <v>0</v>
      </c>
      <c r="D81" s="179" t="str">
        <f>IFERROR(VLOOKUP(E81,GCC.Param!$B$3:$E$66,4,FALSE),"")</f>
        <v/>
      </c>
      <c r="E81" s="150">
        <f>'Input 2 - Inventory'!F16</f>
        <v>0</v>
      </c>
      <c r="F81" s="162" t="str">
        <f t="shared" si="14"/>
        <v>Y</v>
      </c>
      <c r="G81" s="150">
        <f>'Input 1 - Schedule 1'!U18</f>
        <v>0</v>
      </c>
      <c r="H81" s="149">
        <f>'Input 2 - Inventory'!L16</f>
        <v>0</v>
      </c>
      <c r="I81" s="149">
        <f>'Input 2 - Inventory'!M16</f>
        <v>0</v>
      </c>
      <c r="J81" s="162">
        <f t="shared" si="15"/>
        <v>0</v>
      </c>
      <c r="K81" s="179">
        <f>'Input 2 - Inventory'!R16</f>
        <v>0</v>
      </c>
      <c r="L81" s="149">
        <f>'Input 2 - Inventory'!AB16</f>
        <v>0</v>
      </c>
      <c r="M81" s="179">
        <f>'Input 2 - Inventory'!AC16</f>
        <v>0</v>
      </c>
      <c r="N81" s="162">
        <f t="shared" si="16"/>
        <v>0</v>
      </c>
      <c r="O81" s="122" t="e">
        <f t="shared" si="17"/>
        <v>#DIV/0!</v>
      </c>
      <c r="P81" s="179">
        <f>'Input 2 - Inventory'!AH16</f>
        <v>0</v>
      </c>
      <c r="Q81" s="179" t="str">
        <f>'Calc 1 - Scaling (Ins)'!AA71</f>
        <v/>
      </c>
    </row>
    <row r="82" spans="1:17" x14ac:dyDescent="0.3">
      <c r="A82" s="136" t="str">
        <f t="shared" si="18"/>
        <v>Exclude</v>
      </c>
      <c r="B82" s="149">
        <f>'Input 2 - Inventory'!C17</f>
        <v>0</v>
      </c>
      <c r="C82" s="179">
        <f>'Input 2 - Inventory'!E17</f>
        <v>0</v>
      </c>
      <c r="D82" s="179" t="str">
        <f>IFERROR(VLOOKUP(E82,GCC.Param!$B$3:$E$66,4,FALSE),"")</f>
        <v/>
      </c>
      <c r="E82" s="150">
        <f>'Input 2 - Inventory'!F17</f>
        <v>0</v>
      </c>
      <c r="F82" s="162" t="str">
        <f t="shared" si="14"/>
        <v>Y</v>
      </c>
      <c r="G82" s="150">
        <f>'Input 1 - Schedule 1'!U19</f>
        <v>0</v>
      </c>
      <c r="H82" s="149">
        <f>'Input 2 - Inventory'!L17</f>
        <v>0</v>
      </c>
      <c r="I82" s="149">
        <f>'Input 2 - Inventory'!M17</f>
        <v>0</v>
      </c>
      <c r="J82" s="162">
        <f t="shared" si="15"/>
        <v>0</v>
      </c>
      <c r="K82" s="179">
        <f>'Input 2 - Inventory'!R17</f>
        <v>0</v>
      </c>
      <c r="L82" s="149">
        <f>'Input 2 - Inventory'!AB17</f>
        <v>0</v>
      </c>
      <c r="M82" s="179">
        <f>'Input 2 - Inventory'!AC17</f>
        <v>0</v>
      </c>
      <c r="N82" s="162">
        <f t="shared" si="16"/>
        <v>0</v>
      </c>
      <c r="O82" s="122" t="e">
        <f t="shared" si="17"/>
        <v>#DIV/0!</v>
      </c>
      <c r="P82" s="179">
        <f>'Input 2 - Inventory'!AH17</f>
        <v>0</v>
      </c>
      <c r="Q82" s="179" t="str">
        <f>'Calc 1 - Scaling (Ins)'!AA72</f>
        <v/>
      </c>
    </row>
    <row r="83" spans="1:17" x14ac:dyDescent="0.3">
      <c r="A83" s="136" t="str">
        <f t="shared" si="18"/>
        <v>Exclude</v>
      </c>
      <c r="B83" s="149">
        <f>'Input 2 - Inventory'!C18</f>
        <v>0</v>
      </c>
      <c r="C83" s="179">
        <f>'Input 2 - Inventory'!E18</f>
        <v>0</v>
      </c>
      <c r="D83" s="179" t="str">
        <f>IFERROR(VLOOKUP(E83,GCC.Param!$B$3:$E$66,4,FALSE),"")</f>
        <v/>
      </c>
      <c r="E83" s="150">
        <f>'Input 2 - Inventory'!F18</f>
        <v>0</v>
      </c>
      <c r="F83" s="162" t="str">
        <f t="shared" si="14"/>
        <v>Y</v>
      </c>
      <c r="G83" s="150">
        <f>'Input 1 - Schedule 1'!U20</f>
        <v>0</v>
      </c>
      <c r="H83" s="149">
        <f>'Input 2 - Inventory'!L18</f>
        <v>0</v>
      </c>
      <c r="I83" s="149">
        <f>'Input 2 - Inventory'!M18</f>
        <v>0</v>
      </c>
      <c r="J83" s="162">
        <f t="shared" si="15"/>
        <v>0</v>
      </c>
      <c r="K83" s="179">
        <f>'Input 2 - Inventory'!R18</f>
        <v>0</v>
      </c>
      <c r="L83" s="149">
        <f>'Input 2 - Inventory'!AB18</f>
        <v>0</v>
      </c>
      <c r="M83" s="179">
        <f>'Input 2 - Inventory'!AC18</f>
        <v>0</v>
      </c>
      <c r="N83" s="162">
        <f t="shared" si="16"/>
        <v>0</v>
      </c>
      <c r="O83" s="122" t="e">
        <f t="shared" si="17"/>
        <v>#DIV/0!</v>
      </c>
      <c r="P83" s="179">
        <f>'Input 2 - Inventory'!AH18</f>
        <v>0</v>
      </c>
      <c r="Q83" s="179" t="str">
        <f>'Calc 1 - Scaling (Ins)'!AA73</f>
        <v/>
      </c>
    </row>
    <row r="84" spans="1:17" x14ac:dyDescent="0.3">
      <c r="A84" s="136" t="str">
        <f t="shared" si="18"/>
        <v>Exclude</v>
      </c>
      <c r="B84" s="149">
        <f>'Input 2 - Inventory'!C19</f>
        <v>0</v>
      </c>
      <c r="C84" s="179">
        <f>'Input 2 - Inventory'!E19</f>
        <v>0</v>
      </c>
      <c r="D84" s="179" t="str">
        <f>IFERROR(VLOOKUP(E84,GCC.Param!$B$3:$E$66,4,FALSE),"")</f>
        <v/>
      </c>
      <c r="E84" s="150">
        <f>'Input 2 - Inventory'!F19</f>
        <v>0</v>
      </c>
      <c r="F84" s="162" t="str">
        <f t="shared" si="14"/>
        <v>Y</v>
      </c>
      <c r="G84" s="150">
        <f>'Input 1 - Schedule 1'!U21</f>
        <v>0</v>
      </c>
      <c r="H84" s="149">
        <f>'Input 2 - Inventory'!L19</f>
        <v>0</v>
      </c>
      <c r="I84" s="149">
        <f>'Input 2 - Inventory'!M19</f>
        <v>0</v>
      </c>
      <c r="J84" s="162">
        <f t="shared" si="15"/>
        <v>0</v>
      </c>
      <c r="K84" s="179">
        <f>'Input 2 - Inventory'!R19</f>
        <v>0</v>
      </c>
      <c r="L84" s="149">
        <f>'Input 2 - Inventory'!AB19</f>
        <v>0</v>
      </c>
      <c r="M84" s="179">
        <f>'Input 2 - Inventory'!AC19</f>
        <v>0</v>
      </c>
      <c r="N84" s="162">
        <f t="shared" si="16"/>
        <v>0</v>
      </c>
      <c r="O84" s="122" t="e">
        <f t="shared" si="17"/>
        <v>#DIV/0!</v>
      </c>
      <c r="P84" s="179">
        <f>'Input 2 - Inventory'!AH19</f>
        <v>0</v>
      </c>
      <c r="Q84" s="179" t="str">
        <f>'Calc 1 - Scaling (Ins)'!AA74</f>
        <v/>
      </c>
    </row>
    <row r="85" spans="1:17" x14ac:dyDescent="0.3">
      <c r="A85" s="136" t="str">
        <f t="shared" si="18"/>
        <v>Exclude</v>
      </c>
      <c r="B85" s="149">
        <f>'Input 2 - Inventory'!C20</f>
        <v>0</v>
      </c>
      <c r="C85" s="179">
        <f>'Input 2 - Inventory'!E20</f>
        <v>0</v>
      </c>
      <c r="D85" s="179" t="str">
        <f>IFERROR(VLOOKUP(E85,GCC.Param!$B$3:$E$66,4,FALSE),"")</f>
        <v/>
      </c>
      <c r="E85" s="150">
        <f>'Input 2 - Inventory'!F20</f>
        <v>0</v>
      </c>
      <c r="F85" s="162" t="str">
        <f t="shared" si="14"/>
        <v>Y</v>
      </c>
      <c r="G85" s="150">
        <f>'Input 1 - Schedule 1'!U22</f>
        <v>0</v>
      </c>
      <c r="H85" s="149">
        <f>'Input 2 - Inventory'!L20</f>
        <v>0</v>
      </c>
      <c r="I85" s="149">
        <f>'Input 2 - Inventory'!M20</f>
        <v>0</v>
      </c>
      <c r="J85" s="162">
        <f t="shared" si="15"/>
        <v>0</v>
      </c>
      <c r="K85" s="179">
        <f>'Input 2 - Inventory'!R20</f>
        <v>0</v>
      </c>
      <c r="L85" s="149">
        <f>'Input 2 - Inventory'!AB20</f>
        <v>0</v>
      </c>
      <c r="M85" s="179">
        <f>'Input 2 - Inventory'!AC20</f>
        <v>0</v>
      </c>
      <c r="N85" s="162">
        <f t="shared" si="16"/>
        <v>0</v>
      </c>
      <c r="O85" s="122" t="e">
        <f t="shared" si="17"/>
        <v>#DIV/0!</v>
      </c>
      <c r="P85" s="179">
        <f>'Input 2 - Inventory'!AH20</f>
        <v>0</v>
      </c>
      <c r="Q85" s="179" t="str">
        <f>'Calc 1 - Scaling (Ins)'!AA75</f>
        <v/>
      </c>
    </row>
    <row r="86" spans="1:17" x14ac:dyDescent="0.3">
      <c r="A86" s="136" t="str">
        <f t="shared" si="18"/>
        <v>Exclude</v>
      </c>
      <c r="B86" s="149">
        <f>'Input 2 - Inventory'!C21</f>
        <v>0</v>
      </c>
      <c r="C86" s="179">
        <f>'Input 2 - Inventory'!E21</f>
        <v>0</v>
      </c>
      <c r="D86" s="179" t="str">
        <f>IFERROR(VLOOKUP(E86,GCC.Param!$B$3:$E$66,4,FALSE),"")</f>
        <v/>
      </c>
      <c r="E86" s="150">
        <f>'Input 2 - Inventory'!F21</f>
        <v>0</v>
      </c>
      <c r="F86" s="162" t="str">
        <f t="shared" si="14"/>
        <v>Y</v>
      </c>
      <c r="G86" s="150">
        <f>'Input 1 - Schedule 1'!U23</f>
        <v>0</v>
      </c>
      <c r="H86" s="149">
        <f>'Input 2 - Inventory'!L21</f>
        <v>0</v>
      </c>
      <c r="I86" s="149">
        <f>'Input 2 - Inventory'!M21</f>
        <v>0</v>
      </c>
      <c r="J86" s="162">
        <f t="shared" si="15"/>
        <v>0</v>
      </c>
      <c r="K86" s="179">
        <f>'Input 2 - Inventory'!R21</f>
        <v>0</v>
      </c>
      <c r="L86" s="149">
        <f>'Input 2 - Inventory'!AB21</f>
        <v>0</v>
      </c>
      <c r="M86" s="179">
        <f>'Input 2 - Inventory'!AC21</f>
        <v>0</v>
      </c>
      <c r="N86" s="162">
        <f t="shared" si="16"/>
        <v>0</v>
      </c>
      <c r="O86" s="122" t="e">
        <f t="shared" si="17"/>
        <v>#DIV/0!</v>
      </c>
      <c r="P86" s="179">
        <f>'Input 2 - Inventory'!AH21</f>
        <v>0</v>
      </c>
      <c r="Q86" s="179" t="str">
        <f>'Calc 1 - Scaling (Ins)'!AA76</f>
        <v/>
      </c>
    </row>
    <row r="87" spans="1:17" x14ac:dyDescent="0.3">
      <c r="A87" s="136" t="str">
        <f t="shared" si="18"/>
        <v>Exclude</v>
      </c>
      <c r="B87" s="149">
        <f>'Input 2 - Inventory'!C22</f>
        <v>0</v>
      </c>
      <c r="C87" s="179">
        <f>'Input 2 - Inventory'!E22</f>
        <v>0</v>
      </c>
      <c r="D87" s="179" t="str">
        <f>IFERROR(VLOOKUP(E87,GCC.Param!$B$3:$E$66,4,FALSE),"")</f>
        <v/>
      </c>
      <c r="E87" s="150">
        <f>'Input 2 - Inventory'!F22</f>
        <v>0</v>
      </c>
      <c r="F87" s="162" t="str">
        <f t="shared" si="14"/>
        <v>Y</v>
      </c>
      <c r="G87" s="150">
        <f>'Input 1 - Schedule 1'!U24</f>
        <v>0</v>
      </c>
      <c r="H87" s="149">
        <f>'Input 2 - Inventory'!L22</f>
        <v>0</v>
      </c>
      <c r="I87" s="149">
        <f>'Input 2 - Inventory'!M22</f>
        <v>0</v>
      </c>
      <c r="J87" s="162">
        <f t="shared" si="15"/>
        <v>0</v>
      </c>
      <c r="K87" s="179">
        <f>'Input 2 - Inventory'!R22</f>
        <v>0</v>
      </c>
      <c r="L87" s="149">
        <f>'Input 2 - Inventory'!AB22</f>
        <v>0</v>
      </c>
      <c r="M87" s="179">
        <f>'Input 2 - Inventory'!AC22</f>
        <v>0</v>
      </c>
      <c r="N87" s="162">
        <f t="shared" si="16"/>
        <v>0</v>
      </c>
      <c r="O87" s="122" t="e">
        <f t="shared" si="17"/>
        <v>#DIV/0!</v>
      </c>
      <c r="P87" s="179">
        <f>'Input 2 - Inventory'!AH22</f>
        <v>0</v>
      </c>
      <c r="Q87" s="179" t="str">
        <f>'Calc 1 - Scaling (Ins)'!AA77</f>
        <v/>
      </c>
    </row>
    <row r="88" spans="1:17" x14ac:dyDescent="0.3">
      <c r="A88" s="136" t="str">
        <f t="shared" si="18"/>
        <v>Exclude</v>
      </c>
      <c r="B88" s="149">
        <f>'Input 2 - Inventory'!C23</f>
        <v>0</v>
      </c>
      <c r="C88" s="179">
        <f>'Input 2 - Inventory'!E23</f>
        <v>0</v>
      </c>
      <c r="D88" s="179" t="str">
        <f>IFERROR(VLOOKUP(E88,GCC.Param!$B$3:$E$66,4,FALSE),"")</f>
        <v/>
      </c>
      <c r="E88" s="150">
        <f>'Input 2 - Inventory'!F23</f>
        <v>0</v>
      </c>
      <c r="F88" s="162" t="str">
        <f t="shared" si="14"/>
        <v>Y</v>
      </c>
      <c r="G88" s="150">
        <f>'Input 1 - Schedule 1'!U25</f>
        <v>0</v>
      </c>
      <c r="H88" s="149">
        <f>'Input 2 - Inventory'!L23</f>
        <v>0</v>
      </c>
      <c r="I88" s="149">
        <f>'Input 2 - Inventory'!M23</f>
        <v>0</v>
      </c>
      <c r="J88" s="162">
        <f t="shared" si="15"/>
        <v>0</v>
      </c>
      <c r="K88" s="179">
        <f>'Input 2 - Inventory'!R23</f>
        <v>0</v>
      </c>
      <c r="L88" s="149">
        <f>'Input 2 - Inventory'!AB23</f>
        <v>0</v>
      </c>
      <c r="M88" s="179">
        <f>'Input 2 - Inventory'!AC23</f>
        <v>0</v>
      </c>
      <c r="N88" s="162">
        <f t="shared" si="16"/>
        <v>0</v>
      </c>
      <c r="O88" s="122" t="e">
        <f t="shared" si="17"/>
        <v>#DIV/0!</v>
      </c>
      <c r="P88" s="179">
        <f>'Input 2 - Inventory'!AH23</f>
        <v>0</v>
      </c>
      <c r="Q88" s="179" t="str">
        <f>'Calc 1 - Scaling (Ins)'!AA78</f>
        <v/>
      </c>
    </row>
    <row r="89" spans="1:17" x14ac:dyDescent="0.3">
      <c r="A89" s="136" t="str">
        <f t="shared" si="18"/>
        <v>Exclude</v>
      </c>
      <c r="B89" s="149">
        <f>'Input 2 - Inventory'!C24</f>
        <v>0</v>
      </c>
      <c r="C89" s="179">
        <f>'Input 2 - Inventory'!E24</f>
        <v>0</v>
      </c>
      <c r="D89" s="179" t="str">
        <f>IFERROR(VLOOKUP(E89,GCC.Param!$B$3:$E$66,4,FALSE),"")</f>
        <v/>
      </c>
      <c r="E89" s="150">
        <f>'Input 2 - Inventory'!F24</f>
        <v>0</v>
      </c>
      <c r="F89" s="162" t="str">
        <f t="shared" si="14"/>
        <v>Y</v>
      </c>
      <c r="G89" s="150">
        <f>'Input 1 - Schedule 1'!U26</f>
        <v>0</v>
      </c>
      <c r="H89" s="149">
        <f>'Input 2 - Inventory'!L24</f>
        <v>0</v>
      </c>
      <c r="I89" s="149">
        <f>'Input 2 - Inventory'!M24</f>
        <v>0</v>
      </c>
      <c r="J89" s="162">
        <f t="shared" si="15"/>
        <v>0</v>
      </c>
      <c r="K89" s="179">
        <f>'Input 2 - Inventory'!R24</f>
        <v>0</v>
      </c>
      <c r="L89" s="149">
        <f>'Input 2 - Inventory'!AB24</f>
        <v>0</v>
      </c>
      <c r="M89" s="179">
        <f>'Input 2 - Inventory'!AC24</f>
        <v>0</v>
      </c>
      <c r="N89" s="162">
        <f t="shared" si="16"/>
        <v>0</v>
      </c>
      <c r="O89" s="122" t="e">
        <f t="shared" si="17"/>
        <v>#DIV/0!</v>
      </c>
      <c r="P89" s="179">
        <f>'Input 2 - Inventory'!AH24</f>
        <v>0</v>
      </c>
      <c r="Q89" s="179" t="str">
        <f>'Calc 1 - Scaling (Ins)'!AA79</f>
        <v/>
      </c>
    </row>
    <row r="90" spans="1:17" x14ac:dyDescent="0.3">
      <c r="A90" s="136" t="str">
        <f t="shared" si="18"/>
        <v>Exclude</v>
      </c>
      <c r="B90" s="149">
        <f>'Input 2 - Inventory'!C25</f>
        <v>0</v>
      </c>
      <c r="C90" s="179">
        <f>'Input 2 - Inventory'!E25</f>
        <v>0</v>
      </c>
      <c r="D90" s="179" t="str">
        <f>IFERROR(VLOOKUP(E90,GCC.Param!$B$3:$E$66,4,FALSE),"")</f>
        <v/>
      </c>
      <c r="E90" s="150">
        <f>'Input 2 - Inventory'!F25</f>
        <v>0</v>
      </c>
      <c r="F90" s="162" t="str">
        <f t="shared" si="14"/>
        <v>Y</v>
      </c>
      <c r="G90" s="150">
        <f>'Input 1 - Schedule 1'!U27</f>
        <v>0</v>
      </c>
      <c r="H90" s="149">
        <f>'Input 2 - Inventory'!L25</f>
        <v>0</v>
      </c>
      <c r="I90" s="149">
        <f>'Input 2 - Inventory'!M25</f>
        <v>0</v>
      </c>
      <c r="J90" s="162">
        <f t="shared" si="15"/>
        <v>0</v>
      </c>
      <c r="K90" s="179">
        <f>'Input 2 - Inventory'!R25</f>
        <v>0</v>
      </c>
      <c r="L90" s="149">
        <f>'Input 2 - Inventory'!AB25</f>
        <v>0</v>
      </c>
      <c r="M90" s="179">
        <f>'Input 2 - Inventory'!AC25</f>
        <v>0</v>
      </c>
      <c r="N90" s="162">
        <f t="shared" si="16"/>
        <v>0</v>
      </c>
      <c r="O90" s="122" t="e">
        <f t="shared" si="17"/>
        <v>#DIV/0!</v>
      </c>
      <c r="P90" s="179">
        <f>'Input 2 - Inventory'!AH25</f>
        <v>0</v>
      </c>
      <c r="Q90" s="179" t="str">
        <f>'Calc 1 - Scaling (Ins)'!AA80</f>
        <v/>
      </c>
    </row>
    <row r="91" spans="1:17" x14ac:dyDescent="0.3">
      <c r="A91" s="136" t="str">
        <f t="shared" si="18"/>
        <v>Exclude</v>
      </c>
      <c r="B91" s="149">
        <f>'Input 2 - Inventory'!C26</f>
        <v>0</v>
      </c>
      <c r="C91" s="179">
        <f>'Input 2 - Inventory'!E26</f>
        <v>0</v>
      </c>
      <c r="D91" s="179" t="str">
        <f>IFERROR(VLOOKUP(E91,GCC.Param!$B$3:$E$66,4,FALSE),"")</f>
        <v/>
      </c>
      <c r="E91" s="150">
        <f>'Input 2 - Inventory'!F26</f>
        <v>0</v>
      </c>
      <c r="F91" s="162" t="str">
        <f t="shared" si="14"/>
        <v>Y</v>
      </c>
      <c r="G91" s="150">
        <f>'Input 1 - Schedule 1'!U28</f>
        <v>0</v>
      </c>
      <c r="H91" s="149">
        <f>'Input 2 - Inventory'!L26</f>
        <v>0</v>
      </c>
      <c r="I91" s="149">
        <f>'Input 2 - Inventory'!M26</f>
        <v>0</v>
      </c>
      <c r="J91" s="162">
        <f t="shared" si="15"/>
        <v>0</v>
      </c>
      <c r="K91" s="179">
        <f>'Input 2 - Inventory'!R26</f>
        <v>0</v>
      </c>
      <c r="L91" s="149">
        <f>'Input 2 - Inventory'!AB26</f>
        <v>0</v>
      </c>
      <c r="M91" s="179">
        <f>'Input 2 - Inventory'!AC26</f>
        <v>0</v>
      </c>
      <c r="N91" s="162">
        <f t="shared" si="16"/>
        <v>0</v>
      </c>
      <c r="O91" s="122" t="e">
        <f t="shared" si="17"/>
        <v>#DIV/0!</v>
      </c>
      <c r="P91" s="179">
        <f>'Input 2 - Inventory'!AH26</f>
        <v>0</v>
      </c>
      <c r="Q91" s="179" t="str">
        <f>'Calc 1 - Scaling (Ins)'!AA81</f>
        <v/>
      </c>
    </row>
    <row r="92" spans="1:17" x14ac:dyDescent="0.3">
      <c r="A92" s="136" t="str">
        <f t="shared" si="18"/>
        <v>Exclude</v>
      </c>
      <c r="B92" s="149">
        <f>'Input 2 - Inventory'!C27</f>
        <v>0</v>
      </c>
      <c r="C92" s="179">
        <f>'Input 2 - Inventory'!E27</f>
        <v>0</v>
      </c>
      <c r="D92" s="179" t="str">
        <f>IFERROR(VLOOKUP(E92,GCC.Param!$B$3:$E$66,4,FALSE),"")</f>
        <v/>
      </c>
      <c r="E92" s="150">
        <f>'Input 2 - Inventory'!F27</f>
        <v>0</v>
      </c>
      <c r="F92" s="162" t="str">
        <f t="shared" si="14"/>
        <v>Y</v>
      </c>
      <c r="G92" s="150">
        <f>'Input 1 - Schedule 1'!U29</f>
        <v>0</v>
      </c>
      <c r="H92" s="149">
        <f>'Input 2 - Inventory'!L27</f>
        <v>0</v>
      </c>
      <c r="I92" s="149">
        <f>'Input 2 - Inventory'!M27</f>
        <v>0</v>
      </c>
      <c r="J92" s="162">
        <f t="shared" si="15"/>
        <v>0</v>
      </c>
      <c r="K92" s="179">
        <f>'Input 2 - Inventory'!R27</f>
        <v>0</v>
      </c>
      <c r="L92" s="149">
        <f>'Input 2 - Inventory'!AB27</f>
        <v>0</v>
      </c>
      <c r="M92" s="179">
        <f>'Input 2 - Inventory'!AC27</f>
        <v>0</v>
      </c>
      <c r="N92" s="162">
        <f t="shared" si="16"/>
        <v>0</v>
      </c>
      <c r="O92" s="122" t="e">
        <f t="shared" si="17"/>
        <v>#DIV/0!</v>
      </c>
      <c r="P92" s="179">
        <f>'Input 2 - Inventory'!AH27</f>
        <v>0</v>
      </c>
      <c r="Q92" s="179" t="str">
        <f>'Calc 1 - Scaling (Ins)'!AA82</f>
        <v/>
      </c>
    </row>
    <row r="93" spans="1:17" x14ac:dyDescent="0.3">
      <c r="A93" s="136" t="str">
        <f t="shared" si="18"/>
        <v>Exclude</v>
      </c>
      <c r="B93" s="149">
        <f>'Input 2 - Inventory'!C28</f>
        <v>0</v>
      </c>
      <c r="C93" s="179">
        <f>'Input 2 - Inventory'!E28</f>
        <v>0</v>
      </c>
      <c r="D93" s="179" t="str">
        <f>IFERROR(VLOOKUP(E93,GCC.Param!$B$3:$E$66,4,FALSE),"")</f>
        <v/>
      </c>
      <c r="E93" s="150">
        <f>'Input 2 - Inventory'!F28</f>
        <v>0</v>
      </c>
      <c r="F93" s="162" t="str">
        <f t="shared" si="14"/>
        <v>Y</v>
      </c>
      <c r="G93" s="150">
        <f>'Input 1 - Schedule 1'!U30</f>
        <v>0</v>
      </c>
      <c r="H93" s="149">
        <f>'Input 2 - Inventory'!L28</f>
        <v>0</v>
      </c>
      <c r="I93" s="149">
        <f>'Input 2 - Inventory'!M28</f>
        <v>0</v>
      </c>
      <c r="J93" s="162">
        <f t="shared" si="15"/>
        <v>0</v>
      </c>
      <c r="K93" s="179">
        <f>'Input 2 - Inventory'!R28</f>
        <v>0</v>
      </c>
      <c r="L93" s="149">
        <f>'Input 2 - Inventory'!AB28</f>
        <v>0</v>
      </c>
      <c r="M93" s="179">
        <f>'Input 2 - Inventory'!AC28</f>
        <v>0</v>
      </c>
      <c r="N93" s="162">
        <f t="shared" si="16"/>
        <v>0</v>
      </c>
      <c r="O93" s="122" t="e">
        <f t="shared" si="17"/>
        <v>#DIV/0!</v>
      </c>
      <c r="P93" s="179">
        <f>'Input 2 - Inventory'!AH28</f>
        <v>0</v>
      </c>
      <c r="Q93" s="179" t="str">
        <f>'Calc 1 - Scaling (Ins)'!AA83</f>
        <v/>
      </c>
    </row>
    <row r="94" spans="1:17" x14ac:dyDescent="0.3">
      <c r="A94" s="136" t="str">
        <f t="shared" si="18"/>
        <v>Exclude</v>
      </c>
      <c r="B94" s="149">
        <f>'Input 2 - Inventory'!C29</f>
        <v>0</v>
      </c>
      <c r="C94" s="179">
        <f>'Input 2 - Inventory'!E29</f>
        <v>0</v>
      </c>
      <c r="D94" s="179" t="str">
        <f>IFERROR(VLOOKUP(E94,GCC.Param!$B$3:$E$66,4,FALSE),"")</f>
        <v/>
      </c>
      <c r="E94" s="150">
        <f>'Input 2 - Inventory'!F29</f>
        <v>0</v>
      </c>
      <c r="F94" s="162" t="str">
        <f t="shared" si="14"/>
        <v>Y</v>
      </c>
      <c r="G94" s="150">
        <f>'Input 1 - Schedule 1'!U31</f>
        <v>0</v>
      </c>
      <c r="H94" s="149">
        <f>'Input 2 - Inventory'!L29</f>
        <v>0</v>
      </c>
      <c r="I94" s="149">
        <f>'Input 2 - Inventory'!M29</f>
        <v>0</v>
      </c>
      <c r="J94" s="162">
        <f t="shared" si="15"/>
        <v>0</v>
      </c>
      <c r="K94" s="179">
        <f>'Input 2 - Inventory'!R29</f>
        <v>0</v>
      </c>
      <c r="L94" s="149">
        <f>'Input 2 - Inventory'!AB29</f>
        <v>0</v>
      </c>
      <c r="M94" s="179">
        <f>'Input 2 - Inventory'!AC29</f>
        <v>0</v>
      </c>
      <c r="N94" s="162">
        <f t="shared" si="16"/>
        <v>0</v>
      </c>
      <c r="O94" s="122" t="e">
        <f t="shared" si="17"/>
        <v>#DIV/0!</v>
      </c>
      <c r="P94" s="179">
        <f>'Input 2 - Inventory'!AH29</f>
        <v>0</v>
      </c>
      <c r="Q94" s="179" t="str">
        <f>'Calc 1 - Scaling (Ins)'!AA84</f>
        <v/>
      </c>
    </row>
    <row r="95" spans="1:17" x14ac:dyDescent="0.3">
      <c r="A95" s="136" t="str">
        <f t="shared" si="18"/>
        <v>Exclude</v>
      </c>
      <c r="B95" s="149">
        <f>'Input 2 - Inventory'!C30</f>
        <v>0</v>
      </c>
      <c r="C95" s="179">
        <f>'Input 2 - Inventory'!E30</f>
        <v>0</v>
      </c>
      <c r="D95" s="179" t="str">
        <f>IFERROR(VLOOKUP(E95,GCC.Param!$B$3:$E$66,4,FALSE),"")</f>
        <v/>
      </c>
      <c r="E95" s="150">
        <f>'Input 2 - Inventory'!F30</f>
        <v>0</v>
      </c>
      <c r="F95" s="162" t="str">
        <f t="shared" si="14"/>
        <v>Y</v>
      </c>
      <c r="G95" s="150">
        <f>'Input 1 - Schedule 1'!U32</f>
        <v>0</v>
      </c>
      <c r="H95" s="149">
        <f>'Input 2 - Inventory'!L30</f>
        <v>0</v>
      </c>
      <c r="I95" s="149">
        <f>'Input 2 - Inventory'!M30</f>
        <v>0</v>
      </c>
      <c r="J95" s="162">
        <f t="shared" si="15"/>
        <v>0</v>
      </c>
      <c r="K95" s="179">
        <f>'Input 2 - Inventory'!R30</f>
        <v>0</v>
      </c>
      <c r="L95" s="149">
        <f>'Input 2 - Inventory'!AB30</f>
        <v>0</v>
      </c>
      <c r="M95" s="179">
        <f>'Input 2 - Inventory'!AC30</f>
        <v>0</v>
      </c>
      <c r="N95" s="162">
        <f t="shared" si="16"/>
        <v>0</v>
      </c>
      <c r="O95" s="122" t="e">
        <f t="shared" si="17"/>
        <v>#DIV/0!</v>
      </c>
      <c r="P95" s="179">
        <f>'Input 2 - Inventory'!AH30</f>
        <v>0</v>
      </c>
      <c r="Q95" s="179" t="str">
        <f>'Calc 1 - Scaling (Ins)'!AA85</f>
        <v/>
      </c>
    </row>
    <row r="96" spans="1:17" x14ac:dyDescent="0.3">
      <c r="A96" s="136" t="str">
        <f t="shared" si="18"/>
        <v>Exclude</v>
      </c>
      <c r="B96" s="149">
        <f>'Input 2 - Inventory'!C31</f>
        <v>0</v>
      </c>
      <c r="C96" s="179">
        <f>'Input 2 - Inventory'!E31</f>
        <v>0</v>
      </c>
      <c r="D96" s="179" t="str">
        <f>IFERROR(VLOOKUP(E96,GCC.Param!$B$3:$E$66,4,FALSE),"")</f>
        <v/>
      </c>
      <c r="E96" s="150">
        <f>'Input 2 - Inventory'!F31</f>
        <v>0</v>
      </c>
      <c r="F96" s="162" t="str">
        <f t="shared" si="14"/>
        <v>Y</v>
      </c>
      <c r="G96" s="150">
        <f>'Input 1 - Schedule 1'!U33</f>
        <v>0</v>
      </c>
      <c r="H96" s="149">
        <f>'Input 2 - Inventory'!L31</f>
        <v>0</v>
      </c>
      <c r="I96" s="149">
        <f>'Input 2 - Inventory'!M31</f>
        <v>0</v>
      </c>
      <c r="J96" s="162">
        <f t="shared" si="15"/>
        <v>0</v>
      </c>
      <c r="K96" s="179">
        <f>'Input 2 - Inventory'!R31</f>
        <v>0</v>
      </c>
      <c r="L96" s="149">
        <f>'Input 2 - Inventory'!AB31</f>
        <v>0</v>
      </c>
      <c r="M96" s="179">
        <f>'Input 2 - Inventory'!AC31</f>
        <v>0</v>
      </c>
      <c r="N96" s="162">
        <f t="shared" si="16"/>
        <v>0</v>
      </c>
      <c r="O96" s="122" t="e">
        <f t="shared" si="17"/>
        <v>#DIV/0!</v>
      </c>
      <c r="P96" s="179">
        <f>'Input 2 - Inventory'!AH31</f>
        <v>0</v>
      </c>
      <c r="Q96" s="179" t="str">
        <f>'Calc 1 - Scaling (Ins)'!AA86</f>
        <v/>
      </c>
    </row>
    <row r="97" spans="1:17" x14ac:dyDescent="0.3">
      <c r="A97" s="136" t="str">
        <f t="shared" si="18"/>
        <v>Exclude</v>
      </c>
      <c r="B97" s="149">
        <f>'Input 2 - Inventory'!C32</f>
        <v>0</v>
      </c>
      <c r="C97" s="179">
        <f>'Input 2 - Inventory'!E32</f>
        <v>0</v>
      </c>
      <c r="D97" s="179" t="str">
        <f>IFERROR(VLOOKUP(E97,GCC.Param!$B$3:$E$66,4,FALSE),"")</f>
        <v/>
      </c>
      <c r="E97" s="150">
        <f>'Input 2 - Inventory'!F32</f>
        <v>0</v>
      </c>
      <c r="F97" s="162" t="str">
        <f t="shared" si="14"/>
        <v>Y</v>
      </c>
      <c r="G97" s="150">
        <f>'Input 1 - Schedule 1'!U34</f>
        <v>0</v>
      </c>
      <c r="H97" s="149">
        <f>'Input 2 - Inventory'!L32</f>
        <v>0</v>
      </c>
      <c r="I97" s="149">
        <f>'Input 2 - Inventory'!M32</f>
        <v>0</v>
      </c>
      <c r="J97" s="162">
        <f t="shared" si="15"/>
        <v>0</v>
      </c>
      <c r="K97" s="179">
        <f>'Input 2 - Inventory'!R32</f>
        <v>0</v>
      </c>
      <c r="L97" s="149">
        <f>'Input 2 - Inventory'!AB32</f>
        <v>0</v>
      </c>
      <c r="M97" s="179">
        <f>'Input 2 - Inventory'!AC32</f>
        <v>0</v>
      </c>
      <c r="N97" s="162">
        <f t="shared" si="16"/>
        <v>0</v>
      </c>
      <c r="O97" s="122" t="e">
        <f t="shared" si="17"/>
        <v>#DIV/0!</v>
      </c>
      <c r="P97" s="179">
        <f>'Input 2 - Inventory'!AH32</f>
        <v>0</v>
      </c>
      <c r="Q97" s="179" t="str">
        <f>'Calc 1 - Scaling (Ins)'!AA87</f>
        <v/>
      </c>
    </row>
    <row r="98" spans="1:17" x14ac:dyDescent="0.3">
      <c r="A98" s="136" t="str">
        <f t="shared" si="18"/>
        <v>Exclude</v>
      </c>
      <c r="B98" s="149">
        <f>'Input 2 - Inventory'!C33</f>
        <v>0</v>
      </c>
      <c r="C98" s="179">
        <f>'Input 2 - Inventory'!E33</f>
        <v>0</v>
      </c>
      <c r="D98" s="179" t="str">
        <f>IFERROR(VLOOKUP(E98,GCC.Param!$B$3:$E$66,4,FALSE),"")</f>
        <v/>
      </c>
      <c r="E98" s="150">
        <f>'Input 2 - Inventory'!F33</f>
        <v>0</v>
      </c>
      <c r="F98" s="162" t="str">
        <f t="shared" si="14"/>
        <v>Y</v>
      </c>
      <c r="G98" s="150">
        <f>'Input 1 - Schedule 1'!U35</f>
        <v>0</v>
      </c>
      <c r="H98" s="149">
        <f>'Input 2 - Inventory'!L33</f>
        <v>0</v>
      </c>
      <c r="I98" s="149">
        <f>'Input 2 - Inventory'!M33</f>
        <v>0</v>
      </c>
      <c r="J98" s="162">
        <f t="shared" si="15"/>
        <v>0</v>
      </c>
      <c r="K98" s="179">
        <f>'Input 2 - Inventory'!R33</f>
        <v>0</v>
      </c>
      <c r="L98" s="149">
        <f>'Input 2 - Inventory'!AB33</f>
        <v>0</v>
      </c>
      <c r="M98" s="179">
        <f>'Input 2 - Inventory'!AC33</f>
        <v>0</v>
      </c>
      <c r="N98" s="162">
        <f t="shared" si="16"/>
        <v>0</v>
      </c>
      <c r="O98" s="122" t="e">
        <f t="shared" si="17"/>
        <v>#DIV/0!</v>
      </c>
      <c r="P98" s="179">
        <f>'Input 2 - Inventory'!AH33</f>
        <v>0</v>
      </c>
      <c r="Q98" s="179" t="str">
        <f>'Calc 1 - Scaling (Ins)'!AA88</f>
        <v/>
      </c>
    </row>
    <row r="99" spans="1:17" x14ac:dyDescent="0.3">
      <c r="A99" s="136" t="str">
        <f t="shared" si="18"/>
        <v>Exclude</v>
      </c>
      <c r="B99" s="149">
        <f>'Input 2 - Inventory'!C34</f>
        <v>0</v>
      </c>
      <c r="C99" s="179">
        <f>'Input 2 - Inventory'!E34</f>
        <v>0</v>
      </c>
      <c r="D99" s="179" t="str">
        <f>IFERROR(VLOOKUP(E99,GCC.Param!$B$3:$E$66,4,FALSE),"")</f>
        <v/>
      </c>
      <c r="E99" s="150">
        <f>'Input 2 - Inventory'!F34</f>
        <v>0</v>
      </c>
      <c r="F99" s="162" t="str">
        <f t="shared" si="14"/>
        <v>Y</v>
      </c>
      <c r="G99" s="150">
        <f>'Input 1 - Schedule 1'!U36</f>
        <v>0</v>
      </c>
      <c r="H99" s="149">
        <f>'Input 2 - Inventory'!L34</f>
        <v>0</v>
      </c>
      <c r="I99" s="149">
        <f>'Input 2 - Inventory'!M34</f>
        <v>0</v>
      </c>
      <c r="J99" s="162">
        <f t="shared" si="15"/>
        <v>0</v>
      </c>
      <c r="K99" s="179">
        <f>'Input 2 - Inventory'!R34</f>
        <v>0</v>
      </c>
      <c r="L99" s="149">
        <f>'Input 2 - Inventory'!AB34</f>
        <v>0</v>
      </c>
      <c r="M99" s="179">
        <f>'Input 2 - Inventory'!AC34</f>
        <v>0</v>
      </c>
      <c r="N99" s="162">
        <f t="shared" si="16"/>
        <v>0</v>
      </c>
      <c r="O99" s="122" t="e">
        <f t="shared" si="17"/>
        <v>#DIV/0!</v>
      </c>
      <c r="P99" s="179">
        <f>'Input 2 - Inventory'!AH34</f>
        <v>0</v>
      </c>
      <c r="Q99" s="179" t="str">
        <f>'Calc 1 - Scaling (Ins)'!AA89</f>
        <v/>
      </c>
    </row>
    <row r="100" spans="1:17" x14ac:dyDescent="0.3">
      <c r="A100" s="136" t="str">
        <f t="shared" si="18"/>
        <v>Exclude</v>
      </c>
      <c r="B100" s="149">
        <f>'Input 2 - Inventory'!C35</f>
        <v>0</v>
      </c>
      <c r="C100" s="179">
        <f>'Input 2 - Inventory'!E35</f>
        <v>0</v>
      </c>
      <c r="D100" s="179" t="str">
        <f>IFERROR(VLOOKUP(E100,GCC.Param!$B$3:$E$66,4,FALSE),"")</f>
        <v/>
      </c>
      <c r="E100" s="150">
        <f>'Input 2 - Inventory'!F35</f>
        <v>0</v>
      </c>
      <c r="F100" s="162" t="str">
        <f t="shared" si="14"/>
        <v>Y</v>
      </c>
      <c r="G100" s="150">
        <f>'Input 1 - Schedule 1'!U37</f>
        <v>0</v>
      </c>
      <c r="H100" s="149">
        <f>'Input 2 - Inventory'!L35</f>
        <v>0</v>
      </c>
      <c r="I100" s="149">
        <f>'Input 2 - Inventory'!M35</f>
        <v>0</v>
      </c>
      <c r="J100" s="162">
        <f t="shared" si="15"/>
        <v>0</v>
      </c>
      <c r="K100" s="179">
        <f>'Input 2 - Inventory'!R35</f>
        <v>0</v>
      </c>
      <c r="L100" s="149">
        <f>'Input 2 - Inventory'!AB35</f>
        <v>0</v>
      </c>
      <c r="M100" s="179">
        <f>'Input 2 - Inventory'!AC35</f>
        <v>0</v>
      </c>
      <c r="N100" s="162">
        <f t="shared" si="16"/>
        <v>0</v>
      </c>
      <c r="O100" s="122" t="e">
        <f t="shared" si="17"/>
        <v>#DIV/0!</v>
      </c>
      <c r="P100" s="179">
        <f>'Input 2 - Inventory'!AH35</f>
        <v>0</v>
      </c>
      <c r="Q100" s="179" t="str">
        <f>'Calc 1 - Scaling (Ins)'!AA90</f>
        <v/>
      </c>
    </row>
    <row r="101" spans="1:17" x14ac:dyDescent="0.3">
      <c r="A101" s="136" t="str">
        <f t="shared" si="18"/>
        <v>Exclude</v>
      </c>
      <c r="B101" s="149">
        <f>'Input 2 - Inventory'!C36</f>
        <v>0</v>
      </c>
      <c r="C101" s="179">
        <f>'Input 2 - Inventory'!E36</f>
        <v>0</v>
      </c>
      <c r="D101" s="179" t="str">
        <f>IFERROR(VLOOKUP(E101,GCC.Param!$B$3:$E$66,4,FALSE),"")</f>
        <v/>
      </c>
      <c r="E101" s="150">
        <f>'Input 2 - Inventory'!F36</f>
        <v>0</v>
      </c>
      <c r="F101" s="162" t="str">
        <f t="shared" si="14"/>
        <v>Y</v>
      </c>
      <c r="G101" s="150">
        <f>'Input 1 - Schedule 1'!U38</f>
        <v>0</v>
      </c>
      <c r="H101" s="149">
        <f>'Input 2 - Inventory'!L36</f>
        <v>0</v>
      </c>
      <c r="I101" s="149">
        <f>'Input 2 - Inventory'!M36</f>
        <v>0</v>
      </c>
      <c r="J101" s="162">
        <f t="shared" si="15"/>
        <v>0</v>
      </c>
      <c r="K101" s="179">
        <f>'Input 2 - Inventory'!R36</f>
        <v>0</v>
      </c>
      <c r="L101" s="149">
        <f>'Input 2 - Inventory'!AB36</f>
        <v>0</v>
      </c>
      <c r="M101" s="179">
        <f>'Input 2 - Inventory'!AC36</f>
        <v>0</v>
      </c>
      <c r="N101" s="162">
        <f t="shared" si="16"/>
        <v>0</v>
      </c>
      <c r="O101" s="122" t="e">
        <f t="shared" si="17"/>
        <v>#DIV/0!</v>
      </c>
      <c r="P101" s="179">
        <f>'Input 2 - Inventory'!AH36</f>
        <v>0</v>
      </c>
      <c r="Q101" s="179" t="str">
        <f>'Calc 1 - Scaling (Ins)'!AA91</f>
        <v/>
      </c>
    </row>
    <row r="102" spans="1:17" x14ac:dyDescent="0.3">
      <c r="A102" s="136" t="str">
        <f t="shared" si="18"/>
        <v>Exclude</v>
      </c>
      <c r="B102" s="149">
        <f>'Input 2 - Inventory'!C37</f>
        <v>0</v>
      </c>
      <c r="C102" s="179">
        <f>'Input 2 - Inventory'!E37</f>
        <v>0</v>
      </c>
      <c r="D102" s="179" t="str">
        <f>IFERROR(VLOOKUP(E102,GCC.Param!$B$3:$E$66,4,FALSE),"")</f>
        <v/>
      </c>
      <c r="E102" s="150">
        <f>'Input 2 - Inventory'!F37</f>
        <v>0</v>
      </c>
      <c r="F102" s="162" t="str">
        <f t="shared" si="14"/>
        <v>Y</v>
      </c>
      <c r="G102" s="150">
        <f>'Input 1 - Schedule 1'!U39</f>
        <v>0</v>
      </c>
      <c r="H102" s="149">
        <f>'Input 2 - Inventory'!L37</f>
        <v>0</v>
      </c>
      <c r="I102" s="149">
        <f>'Input 2 - Inventory'!M37</f>
        <v>0</v>
      </c>
      <c r="J102" s="162">
        <f t="shared" si="15"/>
        <v>0</v>
      </c>
      <c r="K102" s="179">
        <f>'Input 2 - Inventory'!R37</f>
        <v>0</v>
      </c>
      <c r="L102" s="149">
        <f>'Input 2 - Inventory'!AB37</f>
        <v>0</v>
      </c>
      <c r="M102" s="179">
        <f>'Input 2 - Inventory'!AC37</f>
        <v>0</v>
      </c>
      <c r="N102" s="162">
        <f t="shared" si="16"/>
        <v>0</v>
      </c>
      <c r="O102" s="122" t="e">
        <f t="shared" si="17"/>
        <v>#DIV/0!</v>
      </c>
      <c r="P102" s="179">
        <f>'Input 2 - Inventory'!AH37</f>
        <v>0</v>
      </c>
      <c r="Q102" s="179" t="str">
        <f>'Calc 1 - Scaling (Ins)'!AA92</f>
        <v/>
      </c>
    </row>
    <row r="103" spans="1:17" x14ac:dyDescent="0.3">
      <c r="A103" s="136" t="str">
        <f t="shared" si="18"/>
        <v>Exclude</v>
      </c>
      <c r="B103" s="149">
        <f>'Input 2 - Inventory'!C38</f>
        <v>0</v>
      </c>
      <c r="C103" s="179">
        <f>'Input 2 - Inventory'!E38</f>
        <v>0</v>
      </c>
      <c r="D103" s="179" t="str">
        <f>IFERROR(VLOOKUP(E103,GCC.Param!$B$3:$E$66,4,FALSE),"")</f>
        <v/>
      </c>
      <c r="E103" s="150">
        <f>'Input 2 - Inventory'!F38</f>
        <v>0</v>
      </c>
      <c r="F103" s="162" t="str">
        <f t="shared" si="14"/>
        <v>Y</v>
      </c>
      <c r="G103" s="150">
        <f>'Input 1 - Schedule 1'!U40</f>
        <v>0</v>
      </c>
      <c r="H103" s="149">
        <f>'Input 2 - Inventory'!L38</f>
        <v>0</v>
      </c>
      <c r="I103" s="149">
        <f>'Input 2 - Inventory'!M38</f>
        <v>0</v>
      </c>
      <c r="J103" s="162">
        <f t="shared" si="15"/>
        <v>0</v>
      </c>
      <c r="K103" s="179">
        <f>'Input 2 - Inventory'!R38</f>
        <v>0</v>
      </c>
      <c r="L103" s="149">
        <f>'Input 2 - Inventory'!AB38</f>
        <v>0</v>
      </c>
      <c r="M103" s="179">
        <f>'Input 2 - Inventory'!AC38</f>
        <v>0</v>
      </c>
      <c r="N103" s="162">
        <f t="shared" si="16"/>
        <v>0</v>
      </c>
      <c r="O103" s="122" t="e">
        <f t="shared" si="17"/>
        <v>#DIV/0!</v>
      </c>
      <c r="P103" s="179">
        <f>'Input 2 - Inventory'!AH38</f>
        <v>0</v>
      </c>
      <c r="Q103" s="179" t="str">
        <f>'Calc 1 - Scaling (Ins)'!AA93</f>
        <v/>
      </c>
    </row>
    <row r="104" spans="1:17" x14ac:dyDescent="0.3">
      <c r="A104" s="136" t="str">
        <f t="shared" si="18"/>
        <v>Exclude</v>
      </c>
      <c r="B104" s="149">
        <f>'Input 2 - Inventory'!C39</f>
        <v>0</v>
      </c>
      <c r="C104" s="179">
        <f>'Input 2 - Inventory'!E39</f>
        <v>0</v>
      </c>
      <c r="D104" s="179" t="str">
        <f>IFERROR(VLOOKUP(E104,GCC.Param!$B$3:$E$66,4,FALSE),"")</f>
        <v/>
      </c>
      <c r="E104" s="150">
        <f>'Input 2 - Inventory'!F39</f>
        <v>0</v>
      </c>
      <c r="F104" s="162" t="str">
        <f t="shared" si="14"/>
        <v>Y</v>
      </c>
      <c r="G104" s="150">
        <f>'Input 1 - Schedule 1'!U41</f>
        <v>0</v>
      </c>
      <c r="H104" s="149">
        <f>'Input 2 - Inventory'!L39</f>
        <v>0</v>
      </c>
      <c r="I104" s="149">
        <f>'Input 2 - Inventory'!M39</f>
        <v>0</v>
      </c>
      <c r="J104" s="162">
        <f t="shared" si="15"/>
        <v>0</v>
      </c>
      <c r="K104" s="179">
        <f>'Input 2 - Inventory'!R39</f>
        <v>0</v>
      </c>
      <c r="L104" s="149">
        <f>'Input 2 - Inventory'!AB39</f>
        <v>0</v>
      </c>
      <c r="M104" s="179">
        <f>'Input 2 - Inventory'!AC39</f>
        <v>0</v>
      </c>
      <c r="N104" s="162">
        <f t="shared" si="16"/>
        <v>0</v>
      </c>
      <c r="O104" s="122" t="e">
        <f t="shared" si="17"/>
        <v>#DIV/0!</v>
      </c>
      <c r="P104" s="179">
        <f>'Input 2 - Inventory'!AH39</f>
        <v>0</v>
      </c>
      <c r="Q104" s="179" t="str">
        <f>'Calc 1 - Scaling (Ins)'!AA94</f>
        <v/>
      </c>
    </row>
    <row r="105" spans="1:17" x14ac:dyDescent="0.3">
      <c r="A105" s="136" t="str">
        <f t="shared" si="18"/>
        <v>Exclude</v>
      </c>
      <c r="B105" s="149">
        <f>'Input 2 - Inventory'!C40</f>
        <v>0</v>
      </c>
      <c r="C105" s="179">
        <f>'Input 2 - Inventory'!E40</f>
        <v>0</v>
      </c>
      <c r="D105" s="179" t="str">
        <f>IFERROR(VLOOKUP(E105,GCC.Param!$B$3:$E$66,4,FALSE),"")</f>
        <v/>
      </c>
      <c r="E105" s="150">
        <f>'Input 2 - Inventory'!F40</f>
        <v>0</v>
      </c>
      <c r="F105" s="162" t="str">
        <f t="shared" si="14"/>
        <v>Y</v>
      </c>
      <c r="G105" s="150">
        <f>'Input 1 - Schedule 1'!U42</f>
        <v>0</v>
      </c>
      <c r="H105" s="149">
        <f>'Input 2 - Inventory'!L40</f>
        <v>0</v>
      </c>
      <c r="I105" s="149">
        <f>'Input 2 - Inventory'!M40</f>
        <v>0</v>
      </c>
      <c r="J105" s="162">
        <f t="shared" si="15"/>
        <v>0</v>
      </c>
      <c r="K105" s="179">
        <f>'Input 2 - Inventory'!R40</f>
        <v>0</v>
      </c>
      <c r="L105" s="149">
        <f>'Input 2 - Inventory'!AB40</f>
        <v>0</v>
      </c>
      <c r="M105" s="179">
        <f>'Input 2 - Inventory'!AC40</f>
        <v>0</v>
      </c>
      <c r="N105" s="162">
        <f t="shared" si="16"/>
        <v>0</v>
      </c>
      <c r="O105" s="122" t="e">
        <f t="shared" si="17"/>
        <v>#DIV/0!</v>
      </c>
      <c r="P105" s="179">
        <f>'Input 2 - Inventory'!AH40</f>
        <v>0</v>
      </c>
      <c r="Q105" s="179" t="str">
        <f>'Calc 1 - Scaling (Ins)'!AA95</f>
        <v/>
      </c>
    </row>
    <row r="106" spans="1:17" x14ac:dyDescent="0.3">
      <c r="A106" s="136" t="str">
        <f t="shared" si="18"/>
        <v>Exclude</v>
      </c>
      <c r="B106" s="149">
        <f>'Input 2 - Inventory'!C41</f>
        <v>0</v>
      </c>
      <c r="C106" s="179">
        <f>'Input 2 - Inventory'!E41</f>
        <v>0</v>
      </c>
      <c r="D106" s="179" t="str">
        <f>IFERROR(VLOOKUP(E106,GCC.Param!$B$3:$E$66,4,FALSE),"")</f>
        <v/>
      </c>
      <c r="E106" s="150">
        <f>'Input 2 - Inventory'!F41</f>
        <v>0</v>
      </c>
      <c r="F106" s="162" t="str">
        <f t="shared" si="14"/>
        <v>Y</v>
      </c>
      <c r="G106" s="150">
        <f>'Input 1 - Schedule 1'!U43</f>
        <v>0</v>
      </c>
      <c r="H106" s="149">
        <f>'Input 2 - Inventory'!L41</f>
        <v>0</v>
      </c>
      <c r="I106" s="149">
        <f>'Input 2 - Inventory'!M41</f>
        <v>0</v>
      </c>
      <c r="J106" s="162">
        <f t="shared" si="15"/>
        <v>0</v>
      </c>
      <c r="K106" s="179">
        <f>'Input 2 - Inventory'!R41</f>
        <v>0</v>
      </c>
      <c r="L106" s="149">
        <f>'Input 2 - Inventory'!AB41</f>
        <v>0</v>
      </c>
      <c r="M106" s="179">
        <f>'Input 2 - Inventory'!AC41</f>
        <v>0</v>
      </c>
      <c r="N106" s="162">
        <f t="shared" si="16"/>
        <v>0</v>
      </c>
      <c r="O106" s="122" t="e">
        <f t="shared" si="17"/>
        <v>#DIV/0!</v>
      </c>
      <c r="P106" s="179">
        <f>'Input 2 - Inventory'!AH41</f>
        <v>0</v>
      </c>
      <c r="Q106" s="179" t="str">
        <f>'Calc 1 - Scaling (Ins)'!AA96</f>
        <v/>
      </c>
    </row>
    <row r="107" spans="1:17" x14ac:dyDescent="0.3">
      <c r="A107" s="136" t="str">
        <f t="shared" si="18"/>
        <v>Exclude</v>
      </c>
      <c r="B107" s="149">
        <f>'Input 2 - Inventory'!C42</f>
        <v>0</v>
      </c>
      <c r="C107" s="179">
        <f>'Input 2 - Inventory'!E42</f>
        <v>0</v>
      </c>
      <c r="D107" s="179" t="str">
        <f>IFERROR(VLOOKUP(E107,GCC.Param!$B$3:$E$66,4,FALSE),"")</f>
        <v/>
      </c>
      <c r="E107" s="150">
        <f>'Input 2 - Inventory'!F42</f>
        <v>0</v>
      </c>
      <c r="F107" s="162" t="str">
        <f t="shared" si="14"/>
        <v>Y</v>
      </c>
      <c r="G107" s="150">
        <f>'Input 1 - Schedule 1'!U44</f>
        <v>0</v>
      </c>
      <c r="H107" s="149">
        <f>'Input 2 - Inventory'!L42</f>
        <v>0</v>
      </c>
      <c r="I107" s="149">
        <f>'Input 2 - Inventory'!M42</f>
        <v>0</v>
      </c>
      <c r="J107" s="162">
        <f t="shared" si="15"/>
        <v>0</v>
      </c>
      <c r="K107" s="179">
        <f>'Input 2 - Inventory'!R42</f>
        <v>0</v>
      </c>
      <c r="L107" s="149">
        <f>'Input 2 - Inventory'!AB42</f>
        <v>0</v>
      </c>
      <c r="M107" s="179">
        <f>'Input 2 - Inventory'!AC42</f>
        <v>0</v>
      </c>
      <c r="N107" s="162">
        <f t="shared" si="16"/>
        <v>0</v>
      </c>
      <c r="O107" s="122" t="e">
        <f t="shared" si="17"/>
        <v>#DIV/0!</v>
      </c>
      <c r="P107" s="179">
        <f>'Input 2 - Inventory'!AH42</f>
        <v>0</v>
      </c>
      <c r="Q107" s="179" t="str">
        <f>'Calc 1 - Scaling (Ins)'!AA97</f>
        <v/>
      </c>
    </row>
    <row r="108" spans="1:17" x14ac:dyDescent="0.3">
      <c r="A108" s="136" t="str">
        <f t="shared" si="18"/>
        <v>Exclude</v>
      </c>
      <c r="B108" s="149">
        <f>'Input 2 - Inventory'!C43</f>
        <v>0</v>
      </c>
      <c r="C108" s="179">
        <f>'Input 2 - Inventory'!E43</f>
        <v>0</v>
      </c>
      <c r="D108" s="179" t="str">
        <f>IFERROR(VLOOKUP(E108,GCC.Param!$B$3:$E$66,4,FALSE),"")</f>
        <v/>
      </c>
      <c r="E108" s="150">
        <f>'Input 2 - Inventory'!F43</f>
        <v>0</v>
      </c>
      <c r="F108" s="162" t="str">
        <f t="shared" si="14"/>
        <v>Y</v>
      </c>
      <c r="G108" s="150">
        <f>'Input 1 - Schedule 1'!U45</f>
        <v>0</v>
      </c>
      <c r="H108" s="149">
        <f>'Input 2 - Inventory'!L43</f>
        <v>0</v>
      </c>
      <c r="I108" s="149">
        <f>'Input 2 - Inventory'!M43</f>
        <v>0</v>
      </c>
      <c r="J108" s="162">
        <f t="shared" si="15"/>
        <v>0</v>
      </c>
      <c r="K108" s="179">
        <f>'Input 2 - Inventory'!R43</f>
        <v>0</v>
      </c>
      <c r="L108" s="149">
        <f>'Input 2 - Inventory'!AB43</f>
        <v>0</v>
      </c>
      <c r="M108" s="179">
        <f>'Input 2 - Inventory'!AC43</f>
        <v>0</v>
      </c>
      <c r="N108" s="162">
        <f t="shared" si="16"/>
        <v>0</v>
      </c>
      <c r="O108" s="122" t="e">
        <f t="shared" si="17"/>
        <v>#DIV/0!</v>
      </c>
      <c r="P108" s="179">
        <f>'Input 2 - Inventory'!AH43</f>
        <v>0</v>
      </c>
      <c r="Q108" s="179" t="str">
        <f>'Calc 1 - Scaling (Ins)'!AA98</f>
        <v/>
      </c>
    </row>
    <row r="109" spans="1:17" x14ac:dyDescent="0.3">
      <c r="A109" s="136" t="str">
        <f t="shared" si="18"/>
        <v>Exclude</v>
      </c>
      <c r="B109" s="149">
        <f>'Input 2 - Inventory'!C44</f>
        <v>0</v>
      </c>
      <c r="C109" s="179">
        <f>'Input 2 - Inventory'!E44</f>
        <v>0</v>
      </c>
      <c r="D109" s="179" t="str">
        <f>IFERROR(VLOOKUP(E109,GCC.Param!$B$3:$E$66,4,FALSE),"")</f>
        <v/>
      </c>
      <c r="E109" s="150">
        <f>'Input 2 - Inventory'!F44</f>
        <v>0</v>
      </c>
      <c r="F109" s="162" t="str">
        <f t="shared" si="14"/>
        <v>Y</v>
      </c>
      <c r="G109" s="150">
        <f>'Input 1 - Schedule 1'!U46</f>
        <v>0</v>
      </c>
      <c r="H109" s="149">
        <f>'Input 2 - Inventory'!L44</f>
        <v>0</v>
      </c>
      <c r="I109" s="149">
        <f>'Input 2 - Inventory'!M44</f>
        <v>0</v>
      </c>
      <c r="J109" s="162">
        <f t="shared" si="15"/>
        <v>0</v>
      </c>
      <c r="K109" s="179">
        <f>'Input 2 - Inventory'!R44</f>
        <v>0</v>
      </c>
      <c r="L109" s="149">
        <f>'Input 2 - Inventory'!AB44</f>
        <v>0</v>
      </c>
      <c r="M109" s="179">
        <f>'Input 2 - Inventory'!AC44</f>
        <v>0</v>
      </c>
      <c r="N109" s="162">
        <f t="shared" si="16"/>
        <v>0</v>
      </c>
      <c r="O109" s="122" t="e">
        <f t="shared" si="17"/>
        <v>#DIV/0!</v>
      </c>
      <c r="P109" s="179">
        <f>'Input 2 - Inventory'!AH44</f>
        <v>0</v>
      </c>
      <c r="Q109" s="179" t="str">
        <f>'Calc 1 - Scaling (Ins)'!AA99</f>
        <v/>
      </c>
    </row>
    <row r="110" spans="1:17" x14ac:dyDescent="0.3">
      <c r="A110" s="136" t="str">
        <f t="shared" si="18"/>
        <v>Exclude</v>
      </c>
      <c r="B110" s="149">
        <f>'Input 2 - Inventory'!C45</f>
        <v>0</v>
      </c>
      <c r="C110" s="179">
        <f>'Input 2 - Inventory'!E45</f>
        <v>0</v>
      </c>
      <c r="D110" s="179" t="str">
        <f>IFERROR(VLOOKUP(E110,GCC.Param!$B$3:$E$66,4,FALSE),"")</f>
        <v/>
      </c>
      <c r="E110" s="150">
        <f>'Input 2 - Inventory'!F45</f>
        <v>0</v>
      </c>
      <c r="F110" s="162" t="str">
        <f t="shared" si="14"/>
        <v>Y</v>
      </c>
      <c r="G110" s="150">
        <f>'Input 1 - Schedule 1'!U47</f>
        <v>0</v>
      </c>
      <c r="H110" s="149">
        <f>'Input 2 - Inventory'!L45</f>
        <v>0</v>
      </c>
      <c r="I110" s="149">
        <f>'Input 2 - Inventory'!M45</f>
        <v>0</v>
      </c>
      <c r="J110" s="162">
        <f t="shared" si="15"/>
        <v>0</v>
      </c>
      <c r="K110" s="179">
        <f>'Input 2 - Inventory'!R45</f>
        <v>0</v>
      </c>
      <c r="L110" s="149">
        <f>'Input 2 - Inventory'!AB45</f>
        <v>0</v>
      </c>
      <c r="M110" s="179">
        <f>'Input 2 - Inventory'!AC45</f>
        <v>0</v>
      </c>
      <c r="N110" s="162">
        <f t="shared" si="16"/>
        <v>0</v>
      </c>
      <c r="O110" s="122" t="e">
        <f t="shared" si="17"/>
        <v>#DIV/0!</v>
      </c>
      <c r="P110" s="179">
        <f>'Input 2 - Inventory'!AH45</f>
        <v>0</v>
      </c>
      <c r="Q110" s="179" t="str">
        <f>'Calc 1 - Scaling (Ins)'!AA100</f>
        <v/>
      </c>
    </row>
    <row r="111" spans="1:17" x14ac:dyDescent="0.3">
      <c r="A111" s="136" t="str">
        <f t="shared" si="18"/>
        <v>Exclude</v>
      </c>
      <c r="B111" s="149">
        <f>'Input 2 - Inventory'!C46</f>
        <v>0</v>
      </c>
      <c r="C111" s="179">
        <f>'Input 2 - Inventory'!E46</f>
        <v>0</v>
      </c>
      <c r="D111" s="179" t="str">
        <f>IFERROR(VLOOKUP(E111,GCC.Param!$B$3:$E$66,4,FALSE),"")</f>
        <v/>
      </c>
      <c r="E111" s="150">
        <f>'Input 2 - Inventory'!F46</f>
        <v>0</v>
      </c>
      <c r="F111" s="162" t="str">
        <f t="shared" si="14"/>
        <v>Y</v>
      </c>
      <c r="G111" s="150">
        <f>'Input 1 - Schedule 1'!U48</f>
        <v>0</v>
      </c>
      <c r="H111" s="149">
        <f>'Input 2 - Inventory'!L46</f>
        <v>0</v>
      </c>
      <c r="I111" s="149">
        <f>'Input 2 - Inventory'!M46</f>
        <v>0</v>
      </c>
      <c r="J111" s="162">
        <f t="shared" si="15"/>
        <v>0</v>
      </c>
      <c r="K111" s="179">
        <f>'Input 2 - Inventory'!R46</f>
        <v>0</v>
      </c>
      <c r="L111" s="149">
        <f>'Input 2 - Inventory'!AB46</f>
        <v>0</v>
      </c>
      <c r="M111" s="179">
        <f>'Input 2 - Inventory'!AC46</f>
        <v>0</v>
      </c>
      <c r="N111" s="162">
        <f t="shared" si="16"/>
        <v>0</v>
      </c>
      <c r="O111" s="122" t="e">
        <f t="shared" si="17"/>
        <v>#DIV/0!</v>
      </c>
      <c r="P111" s="179">
        <f>'Input 2 - Inventory'!AH46</f>
        <v>0</v>
      </c>
      <c r="Q111" s="179" t="str">
        <f>'Calc 1 - Scaling (Ins)'!AA101</f>
        <v/>
      </c>
    </row>
    <row r="112" spans="1:17" x14ac:dyDescent="0.3">
      <c r="A112" s="136" t="str">
        <f t="shared" si="18"/>
        <v>Exclude</v>
      </c>
      <c r="B112" s="149">
        <f>'Input 2 - Inventory'!C47</f>
        <v>0</v>
      </c>
      <c r="C112" s="179">
        <f>'Input 2 - Inventory'!E47</f>
        <v>0</v>
      </c>
      <c r="D112" s="179" t="str">
        <f>IFERROR(VLOOKUP(E112,GCC.Param!$B$3:$E$66,4,FALSE),"")</f>
        <v/>
      </c>
      <c r="E112" s="150">
        <f>'Input 2 - Inventory'!F47</f>
        <v>0</v>
      </c>
      <c r="F112" s="162" t="str">
        <f t="shared" si="14"/>
        <v>Y</v>
      </c>
      <c r="G112" s="150">
        <f>'Input 1 - Schedule 1'!U49</f>
        <v>0</v>
      </c>
      <c r="H112" s="149">
        <f>'Input 2 - Inventory'!L47</f>
        <v>0</v>
      </c>
      <c r="I112" s="149">
        <f>'Input 2 - Inventory'!M47</f>
        <v>0</v>
      </c>
      <c r="J112" s="162">
        <f t="shared" si="15"/>
        <v>0</v>
      </c>
      <c r="K112" s="179">
        <f>'Input 2 - Inventory'!R47</f>
        <v>0</v>
      </c>
      <c r="L112" s="149">
        <f>'Input 2 - Inventory'!AB47</f>
        <v>0</v>
      </c>
      <c r="M112" s="179">
        <f>'Input 2 - Inventory'!AC47</f>
        <v>0</v>
      </c>
      <c r="N112" s="162">
        <f t="shared" si="16"/>
        <v>0</v>
      </c>
      <c r="O112" s="122" t="e">
        <f t="shared" si="17"/>
        <v>#DIV/0!</v>
      </c>
      <c r="P112" s="179">
        <f>'Input 2 - Inventory'!AH47</f>
        <v>0</v>
      </c>
      <c r="Q112" s="179" t="str">
        <f>'Calc 1 - Scaling (Ins)'!AA102</f>
        <v/>
      </c>
    </row>
    <row r="113" spans="1:17" x14ac:dyDescent="0.3">
      <c r="A113" s="136" t="str">
        <f t="shared" si="18"/>
        <v>Exclude</v>
      </c>
      <c r="B113" s="149">
        <f>'Input 2 - Inventory'!C48</f>
        <v>0</v>
      </c>
      <c r="C113" s="179">
        <f>'Input 2 - Inventory'!E48</f>
        <v>0</v>
      </c>
      <c r="D113" s="179" t="str">
        <f>IFERROR(VLOOKUP(E113,GCC.Param!$B$3:$E$66,4,FALSE),"")</f>
        <v/>
      </c>
      <c r="E113" s="150">
        <f>'Input 2 - Inventory'!F48</f>
        <v>0</v>
      </c>
      <c r="F113" s="162" t="str">
        <f t="shared" si="14"/>
        <v>Y</v>
      </c>
      <c r="G113" s="150">
        <f>'Input 1 - Schedule 1'!U50</f>
        <v>0</v>
      </c>
      <c r="H113" s="149">
        <f>'Input 2 - Inventory'!L48</f>
        <v>0</v>
      </c>
      <c r="I113" s="149">
        <f>'Input 2 - Inventory'!M48</f>
        <v>0</v>
      </c>
      <c r="J113" s="162">
        <f t="shared" si="15"/>
        <v>0</v>
      </c>
      <c r="K113" s="179">
        <f>'Input 2 - Inventory'!R48</f>
        <v>0</v>
      </c>
      <c r="L113" s="149">
        <f>'Input 2 - Inventory'!AB48</f>
        <v>0</v>
      </c>
      <c r="M113" s="179">
        <f>'Input 2 - Inventory'!AC48</f>
        <v>0</v>
      </c>
      <c r="N113" s="162">
        <f t="shared" si="16"/>
        <v>0</v>
      </c>
      <c r="O113" s="122" t="e">
        <f t="shared" si="17"/>
        <v>#DIV/0!</v>
      </c>
      <c r="P113" s="179">
        <f>'Input 2 - Inventory'!AH48</f>
        <v>0</v>
      </c>
      <c r="Q113" s="179" t="str">
        <f>'Calc 1 - Scaling (Ins)'!AA103</f>
        <v/>
      </c>
    </row>
    <row r="114" spans="1:17" x14ac:dyDescent="0.3">
      <c r="A114" s="136" t="str">
        <f t="shared" si="18"/>
        <v>Exclude</v>
      </c>
      <c r="B114" s="149">
        <f>'Input 2 - Inventory'!C49</f>
        <v>0</v>
      </c>
      <c r="C114" s="179">
        <f>'Input 2 - Inventory'!E49</f>
        <v>0</v>
      </c>
      <c r="D114" s="179" t="str">
        <f>IFERROR(VLOOKUP(E114,GCC.Param!$B$3:$E$66,4,FALSE),"")</f>
        <v/>
      </c>
      <c r="E114" s="150">
        <f>'Input 2 - Inventory'!F49</f>
        <v>0</v>
      </c>
      <c r="F114" s="162" t="str">
        <f t="shared" si="14"/>
        <v>Y</v>
      </c>
      <c r="G114" s="150">
        <f>'Input 1 - Schedule 1'!U51</f>
        <v>0</v>
      </c>
      <c r="H114" s="149">
        <f>'Input 2 - Inventory'!L49</f>
        <v>0</v>
      </c>
      <c r="I114" s="149">
        <f>'Input 2 - Inventory'!M49</f>
        <v>0</v>
      </c>
      <c r="J114" s="162">
        <f t="shared" si="15"/>
        <v>0</v>
      </c>
      <c r="K114" s="179">
        <f>'Input 2 - Inventory'!R49</f>
        <v>0</v>
      </c>
      <c r="L114" s="149">
        <f>'Input 2 - Inventory'!AB49</f>
        <v>0</v>
      </c>
      <c r="M114" s="179">
        <f>'Input 2 - Inventory'!AC49</f>
        <v>0</v>
      </c>
      <c r="N114" s="162">
        <f t="shared" si="16"/>
        <v>0</v>
      </c>
      <c r="O114" s="122" t="e">
        <f t="shared" si="17"/>
        <v>#DIV/0!</v>
      </c>
      <c r="P114" s="179">
        <f>'Input 2 - Inventory'!AH49</f>
        <v>0</v>
      </c>
      <c r="Q114" s="179" t="str">
        <f>'Calc 1 - Scaling (Ins)'!AA104</f>
        <v/>
      </c>
    </row>
    <row r="115" spans="1:17" x14ac:dyDescent="0.3">
      <c r="A115" s="136" t="str">
        <f t="shared" si="18"/>
        <v>Exclude</v>
      </c>
      <c r="B115" s="149">
        <f>'Input 2 - Inventory'!C50</f>
        <v>0</v>
      </c>
      <c r="C115" s="179">
        <f>'Input 2 - Inventory'!E50</f>
        <v>0</v>
      </c>
      <c r="D115" s="179" t="str">
        <f>IFERROR(VLOOKUP(E115,GCC.Param!$B$3:$E$66,4,FALSE),"")</f>
        <v/>
      </c>
      <c r="E115" s="150">
        <f>'Input 2 - Inventory'!F50</f>
        <v>0</v>
      </c>
      <c r="F115" s="162" t="str">
        <f t="shared" si="14"/>
        <v>Y</v>
      </c>
      <c r="G115" s="150">
        <f>'Input 1 - Schedule 1'!U52</f>
        <v>0</v>
      </c>
      <c r="H115" s="149">
        <f>'Input 2 - Inventory'!L50</f>
        <v>0</v>
      </c>
      <c r="I115" s="149">
        <f>'Input 2 - Inventory'!M50</f>
        <v>0</v>
      </c>
      <c r="J115" s="162">
        <f t="shared" si="15"/>
        <v>0</v>
      </c>
      <c r="K115" s="179">
        <f>'Input 2 - Inventory'!R50</f>
        <v>0</v>
      </c>
      <c r="L115" s="149">
        <f>'Input 2 - Inventory'!AB50</f>
        <v>0</v>
      </c>
      <c r="M115" s="179">
        <f>'Input 2 - Inventory'!AC50</f>
        <v>0</v>
      </c>
      <c r="N115" s="162">
        <f t="shared" si="16"/>
        <v>0</v>
      </c>
      <c r="O115" s="122" t="e">
        <f t="shared" si="17"/>
        <v>#DIV/0!</v>
      </c>
      <c r="P115" s="179">
        <f>'Input 2 - Inventory'!AH50</f>
        <v>0</v>
      </c>
      <c r="Q115" s="179" t="str">
        <f>'Calc 1 - Scaling (Ins)'!AA105</f>
        <v/>
      </c>
    </row>
    <row r="116" spans="1:17" x14ac:dyDescent="0.3">
      <c r="A116" s="136" t="str">
        <f t="shared" si="18"/>
        <v>Exclude</v>
      </c>
      <c r="B116" s="149">
        <f>'Input 2 - Inventory'!C51</f>
        <v>0</v>
      </c>
      <c r="C116" s="179">
        <f>'Input 2 - Inventory'!E51</f>
        <v>0</v>
      </c>
      <c r="D116" s="179" t="str">
        <f>IFERROR(VLOOKUP(E116,GCC.Param!$B$3:$E$66,4,FALSE),"")</f>
        <v/>
      </c>
      <c r="E116" s="150">
        <f>'Input 2 - Inventory'!F51</f>
        <v>0</v>
      </c>
      <c r="F116" s="162" t="str">
        <f t="shared" si="14"/>
        <v>Y</v>
      </c>
      <c r="G116" s="150">
        <f>'Input 1 - Schedule 1'!U53</f>
        <v>0</v>
      </c>
      <c r="H116" s="149">
        <f>'Input 2 - Inventory'!L51</f>
        <v>0</v>
      </c>
      <c r="I116" s="149">
        <f>'Input 2 - Inventory'!M51</f>
        <v>0</v>
      </c>
      <c r="J116" s="162">
        <f t="shared" si="15"/>
        <v>0</v>
      </c>
      <c r="K116" s="179">
        <f>'Input 2 - Inventory'!R51</f>
        <v>0</v>
      </c>
      <c r="L116" s="149">
        <f>'Input 2 - Inventory'!AB51</f>
        <v>0</v>
      </c>
      <c r="M116" s="179">
        <f>'Input 2 - Inventory'!AC51</f>
        <v>0</v>
      </c>
      <c r="N116" s="162">
        <f t="shared" si="16"/>
        <v>0</v>
      </c>
      <c r="O116" s="122" t="e">
        <f t="shared" si="17"/>
        <v>#DIV/0!</v>
      </c>
      <c r="P116" s="179">
        <f>'Input 2 - Inventory'!AH51</f>
        <v>0</v>
      </c>
      <c r="Q116" s="179" t="str">
        <f>'Calc 1 - Scaling (Ins)'!AA106</f>
        <v/>
      </c>
    </row>
    <row r="117" spans="1:17" x14ac:dyDescent="0.3">
      <c r="A117" s="136" t="str">
        <f t="shared" si="18"/>
        <v>Exclude</v>
      </c>
      <c r="B117" s="149">
        <f>'Input 2 - Inventory'!C52</f>
        <v>0</v>
      </c>
      <c r="C117" s="179">
        <f>'Input 2 - Inventory'!E52</f>
        <v>0</v>
      </c>
      <c r="D117" s="179" t="str">
        <f>IFERROR(VLOOKUP(E117,GCC.Param!$B$3:$E$66,4,FALSE),"")</f>
        <v/>
      </c>
      <c r="E117" s="150">
        <f>'Input 2 - Inventory'!F52</f>
        <v>0</v>
      </c>
      <c r="F117" s="162" t="str">
        <f t="shared" si="14"/>
        <v>Y</v>
      </c>
      <c r="G117" s="150">
        <f>'Input 1 - Schedule 1'!U54</f>
        <v>0</v>
      </c>
      <c r="H117" s="149">
        <f>'Input 2 - Inventory'!L52</f>
        <v>0</v>
      </c>
      <c r="I117" s="149">
        <f>'Input 2 - Inventory'!M52</f>
        <v>0</v>
      </c>
      <c r="J117" s="162">
        <f t="shared" si="15"/>
        <v>0</v>
      </c>
      <c r="K117" s="179">
        <f>'Input 2 - Inventory'!R52</f>
        <v>0</v>
      </c>
      <c r="L117" s="149">
        <f>'Input 2 - Inventory'!AB52</f>
        <v>0</v>
      </c>
      <c r="M117" s="179">
        <f>'Input 2 - Inventory'!AC52</f>
        <v>0</v>
      </c>
      <c r="N117" s="162">
        <f t="shared" si="16"/>
        <v>0</v>
      </c>
      <c r="O117" s="122" t="e">
        <f t="shared" si="17"/>
        <v>#DIV/0!</v>
      </c>
      <c r="P117" s="179">
        <f>'Input 2 - Inventory'!AH52</f>
        <v>0</v>
      </c>
      <c r="Q117" s="179" t="str">
        <f>'Calc 1 - Scaling (Ins)'!AA107</f>
        <v/>
      </c>
    </row>
    <row r="118" spans="1:17" x14ac:dyDescent="0.3">
      <c r="A118" s="136" t="str">
        <f t="shared" si="18"/>
        <v>Exclude</v>
      </c>
      <c r="B118" s="149">
        <f>'Input 2 - Inventory'!C53</f>
        <v>0</v>
      </c>
      <c r="C118" s="179">
        <f>'Input 2 - Inventory'!E53</f>
        <v>0</v>
      </c>
      <c r="D118" s="179" t="str">
        <f>IFERROR(VLOOKUP(E118,GCC.Param!$B$3:$E$66,4,FALSE),"")</f>
        <v/>
      </c>
      <c r="E118" s="150">
        <f>'Input 2 - Inventory'!F53</f>
        <v>0</v>
      </c>
      <c r="F118" s="162" t="str">
        <f t="shared" si="14"/>
        <v>Y</v>
      </c>
      <c r="G118" s="150">
        <f>'Input 1 - Schedule 1'!U55</f>
        <v>0</v>
      </c>
      <c r="H118" s="149">
        <f>'Input 2 - Inventory'!L53</f>
        <v>0</v>
      </c>
      <c r="I118" s="149">
        <f>'Input 2 - Inventory'!M53</f>
        <v>0</v>
      </c>
      <c r="J118" s="162">
        <f t="shared" si="15"/>
        <v>0</v>
      </c>
      <c r="K118" s="179">
        <f>'Input 2 - Inventory'!R53</f>
        <v>0</v>
      </c>
      <c r="L118" s="149">
        <f>'Input 2 - Inventory'!AB53</f>
        <v>0</v>
      </c>
      <c r="M118" s="179">
        <f>'Input 2 - Inventory'!AC53</f>
        <v>0</v>
      </c>
      <c r="N118" s="162">
        <f t="shared" si="16"/>
        <v>0</v>
      </c>
      <c r="O118" s="122" t="e">
        <f t="shared" si="17"/>
        <v>#DIV/0!</v>
      </c>
      <c r="P118" s="179">
        <f>'Input 2 - Inventory'!AH53</f>
        <v>0</v>
      </c>
      <c r="Q118" s="179" t="str">
        <f>'Calc 1 - Scaling (Ins)'!AA108</f>
        <v/>
      </c>
    </row>
    <row r="119" spans="1:17" x14ac:dyDescent="0.3">
      <c r="A119" s="136" t="str">
        <f t="shared" si="18"/>
        <v>Exclude</v>
      </c>
      <c r="B119" s="149">
        <f>'Input 2 - Inventory'!C54</f>
        <v>0</v>
      </c>
      <c r="C119" s="179">
        <f>'Input 2 - Inventory'!E54</f>
        <v>0</v>
      </c>
      <c r="D119" s="179" t="str">
        <f>IFERROR(VLOOKUP(E119,GCC.Param!$B$3:$E$66,4,FALSE),"")</f>
        <v/>
      </c>
      <c r="E119" s="150">
        <f>'Input 2 - Inventory'!F54</f>
        <v>0</v>
      </c>
      <c r="F119" s="162" t="str">
        <f t="shared" si="14"/>
        <v>Y</v>
      </c>
      <c r="G119" s="150">
        <f>'Input 1 - Schedule 1'!U56</f>
        <v>0</v>
      </c>
      <c r="H119" s="149">
        <f>'Input 2 - Inventory'!L54</f>
        <v>0</v>
      </c>
      <c r="I119" s="149">
        <f>'Input 2 - Inventory'!M54</f>
        <v>0</v>
      </c>
      <c r="J119" s="162">
        <f t="shared" si="15"/>
        <v>0</v>
      </c>
      <c r="K119" s="179">
        <f>'Input 2 - Inventory'!R54</f>
        <v>0</v>
      </c>
      <c r="L119" s="149">
        <f>'Input 2 - Inventory'!AB54</f>
        <v>0</v>
      </c>
      <c r="M119" s="179">
        <f>'Input 2 - Inventory'!AC54</f>
        <v>0</v>
      </c>
      <c r="N119" s="162">
        <f t="shared" si="16"/>
        <v>0</v>
      </c>
      <c r="O119" s="122" t="e">
        <f t="shared" si="17"/>
        <v>#DIV/0!</v>
      </c>
      <c r="P119" s="179">
        <f>'Input 2 - Inventory'!AH54</f>
        <v>0</v>
      </c>
      <c r="Q119" s="179" t="str">
        <f>'Calc 1 - Scaling (Ins)'!AA109</f>
        <v/>
      </c>
    </row>
    <row r="120" spans="1:17" x14ac:dyDescent="0.3">
      <c r="A120" s="136" t="str">
        <f t="shared" si="18"/>
        <v>Exclude</v>
      </c>
      <c r="B120" s="149">
        <f>'Input 2 - Inventory'!C55</f>
        <v>0</v>
      </c>
      <c r="C120" s="179">
        <f>'Input 2 - Inventory'!E55</f>
        <v>0</v>
      </c>
      <c r="D120" s="179" t="str">
        <f>IFERROR(VLOOKUP(E120,GCC.Param!$B$3:$E$66,4,FALSE),"")</f>
        <v/>
      </c>
      <c r="E120" s="150">
        <f>'Input 2 - Inventory'!F55</f>
        <v>0</v>
      </c>
      <c r="F120" s="162" t="str">
        <f t="shared" si="14"/>
        <v>Y</v>
      </c>
      <c r="G120" s="150">
        <f>'Input 1 - Schedule 1'!U57</f>
        <v>0</v>
      </c>
      <c r="H120" s="149">
        <f>'Input 2 - Inventory'!L55</f>
        <v>0</v>
      </c>
      <c r="I120" s="149">
        <f>'Input 2 - Inventory'!M55</f>
        <v>0</v>
      </c>
      <c r="J120" s="162">
        <f t="shared" si="15"/>
        <v>0</v>
      </c>
      <c r="K120" s="179">
        <f>'Input 2 - Inventory'!R55</f>
        <v>0</v>
      </c>
      <c r="L120" s="149">
        <f>'Input 2 - Inventory'!AB55</f>
        <v>0</v>
      </c>
      <c r="M120" s="179">
        <f>'Input 2 - Inventory'!AC55</f>
        <v>0</v>
      </c>
      <c r="N120" s="162">
        <f t="shared" si="16"/>
        <v>0</v>
      </c>
      <c r="O120" s="122" t="e">
        <f t="shared" si="17"/>
        <v>#DIV/0!</v>
      </c>
      <c r="P120" s="179">
        <f>'Input 2 - Inventory'!AH55</f>
        <v>0</v>
      </c>
      <c r="Q120" s="179" t="str">
        <f>'Calc 1 - Scaling (Ins)'!AA110</f>
        <v/>
      </c>
    </row>
    <row r="121" spans="1:17" x14ac:dyDescent="0.3">
      <c r="A121" s="136" t="str">
        <f t="shared" si="18"/>
        <v>Exclude</v>
      </c>
      <c r="B121" s="149">
        <f>'Input 2 - Inventory'!C56</f>
        <v>0</v>
      </c>
      <c r="C121" s="179">
        <f>'Input 2 - Inventory'!E56</f>
        <v>0</v>
      </c>
      <c r="D121" s="179" t="str">
        <f>IFERROR(VLOOKUP(E121,GCC.Param!$B$3:$E$66,4,FALSE),"")</f>
        <v/>
      </c>
      <c r="E121" s="150">
        <f>'Input 2 - Inventory'!F56</f>
        <v>0</v>
      </c>
      <c r="F121" s="162" t="str">
        <f t="shared" si="14"/>
        <v>Y</v>
      </c>
      <c r="G121" s="150">
        <f>'Input 1 - Schedule 1'!U58</f>
        <v>0</v>
      </c>
      <c r="H121" s="149">
        <f>'Input 2 - Inventory'!L56</f>
        <v>0</v>
      </c>
      <c r="I121" s="149">
        <f>'Input 2 - Inventory'!M56</f>
        <v>0</v>
      </c>
      <c r="J121" s="162">
        <f t="shared" si="15"/>
        <v>0</v>
      </c>
      <c r="K121" s="179">
        <f>'Input 2 - Inventory'!R56</f>
        <v>0</v>
      </c>
      <c r="L121" s="149">
        <f>'Input 2 - Inventory'!AB56</f>
        <v>0</v>
      </c>
      <c r="M121" s="179">
        <f>'Input 2 - Inventory'!AC56</f>
        <v>0</v>
      </c>
      <c r="N121" s="162">
        <f t="shared" si="16"/>
        <v>0</v>
      </c>
      <c r="O121" s="122" t="e">
        <f t="shared" si="17"/>
        <v>#DIV/0!</v>
      </c>
      <c r="P121" s="179">
        <f>'Input 2 - Inventory'!AH56</f>
        <v>0</v>
      </c>
      <c r="Q121" s="179" t="str">
        <f>'Calc 1 - Scaling (Ins)'!AA111</f>
        <v/>
      </c>
    </row>
    <row r="122" spans="1:17" x14ac:dyDescent="0.3">
      <c r="A122" s="136" t="str">
        <f t="shared" si="18"/>
        <v>Exclude</v>
      </c>
      <c r="B122" s="149">
        <f>'Input 2 - Inventory'!C57</f>
        <v>0</v>
      </c>
      <c r="C122" s="179">
        <f>'Input 2 - Inventory'!E57</f>
        <v>0</v>
      </c>
      <c r="D122" s="179" t="str">
        <f>IFERROR(VLOOKUP(E122,GCC.Param!$B$3:$E$66,4,FALSE),"")</f>
        <v/>
      </c>
      <c r="E122" s="150">
        <f>'Input 2 - Inventory'!F57</f>
        <v>0</v>
      </c>
      <c r="F122" s="162" t="str">
        <f t="shared" si="14"/>
        <v>Y</v>
      </c>
      <c r="G122" s="150">
        <f>'Input 1 - Schedule 1'!U59</f>
        <v>0</v>
      </c>
      <c r="H122" s="149">
        <f>'Input 2 - Inventory'!L57</f>
        <v>0</v>
      </c>
      <c r="I122" s="149">
        <f>'Input 2 - Inventory'!M57</f>
        <v>0</v>
      </c>
      <c r="J122" s="162">
        <f t="shared" si="15"/>
        <v>0</v>
      </c>
      <c r="K122" s="179">
        <f>'Input 2 - Inventory'!R57</f>
        <v>0</v>
      </c>
      <c r="L122" s="149">
        <f>'Input 2 - Inventory'!AB57</f>
        <v>0</v>
      </c>
      <c r="M122" s="179">
        <f>'Input 2 - Inventory'!AC57</f>
        <v>0</v>
      </c>
      <c r="N122" s="162">
        <f t="shared" si="16"/>
        <v>0</v>
      </c>
      <c r="O122" s="122" t="e">
        <f t="shared" si="17"/>
        <v>#DIV/0!</v>
      </c>
      <c r="P122" s="179">
        <f>'Input 2 - Inventory'!AH57</f>
        <v>0</v>
      </c>
      <c r="Q122" s="179" t="str">
        <f>'Calc 1 - Scaling (Ins)'!AA112</f>
        <v/>
      </c>
    </row>
    <row r="123" spans="1:17" x14ac:dyDescent="0.3">
      <c r="A123" s="136" t="str">
        <f t="shared" si="18"/>
        <v>Exclude</v>
      </c>
      <c r="B123" s="149">
        <f>'Input 2 - Inventory'!C58</f>
        <v>0</v>
      </c>
      <c r="C123" s="179">
        <f>'Input 2 - Inventory'!E58</f>
        <v>0</v>
      </c>
      <c r="D123" s="179" t="str">
        <f>IFERROR(VLOOKUP(E123,GCC.Param!$B$3:$E$66,4,FALSE),"")</f>
        <v/>
      </c>
      <c r="E123" s="150">
        <f>'Input 2 - Inventory'!F58</f>
        <v>0</v>
      </c>
      <c r="F123" s="162" t="str">
        <f t="shared" si="14"/>
        <v>Y</v>
      </c>
      <c r="G123" s="150">
        <f>'Input 1 - Schedule 1'!U60</f>
        <v>0</v>
      </c>
      <c r="H123" s="149">
        <f>'Input 2 - Inventory'!L58</f>
        <v>0</v>
      </c>
      <c r="I123" s="149">
        <f>'Input 2 - Inventory'!M58</f>
        <v>0</v>
      </c>
      <c r="J123" s="162">
        <f t="shared" si="15"/>
        <v>0</v>
      </c>
      <c r="K123" s="179">
        <f>'Input 2 - Inventory'!R58</f>
        <v>0</v>
      </c>
      <c r="L123" s="149">
        <f>'Input 2 - Inventory'!AB58</f>
        <v>0</v>
      </c>
      <c r="M123" s="179">
        <f>'Input 2 - Inventory'!AC58</f>
        <v>0</v>
      </c>
      <c r="N123" s="162">
        <f t="shared" si="16"/>
        <v>0</v>
      </c>
      <c r="O123" s="122" t="e">
        <f t="shared" si="17"/>
        <v>#DIV/0!</v>
      </c>
      <c r="P123" s="179">
        <f>'Input 2 - Inventory'!AH58</f>
        <v>0</v>
      </c>
      <c r="Q123" s="179" t="str">
        <f>'Calc 1 - Scaling (Ins)'!AA113</f>
        <v/>
      </c>
    </row>
    <row r="124" spans="1:17" x14ac:dyDescent="0.3">
      <c r="A124" s="136" t="str">
        <f t="shared" si="18"/>
        <v>Exclude</v>
      </c>
      <c r="B124" s="149">
        <f>'Input 2 - Inventory'!C59</f>
        <v>0</v>
      </c>
      <c r="C124" s="179">
        <f>'Input 2 - Inventory'!E59</f>
        <v>0</v>
      </c>
      <c r="D124" s="179" t="str">
        <f>IFERROR(VLOOKUP(E124,GCC.Param!$B$3:$E$66,4,FALSE),"")</f>
        <v/>
      </c>
      <c r="E124" s="150">
        <f>'Input 2 - Inventory'!F59</f>
        <v>0</v>
      </c>
      <c r="F124" s="162" t="str">
        <f t="shared" si="14"/>
        <v>Y</v>
      </c>
      <c r="G124" s="150">
        <f>'Input 1 - Schedule 1'!U61</f>
        <v>0</v>
      </c>
      <c r="H124" s="149">
        <f>'Input 2 - Inventory'!L59</f>
        <v>0</v>
      </c>
      <c r="I124" s="149">
        <f>'Input 2 - Inventory'!M59</f>
        <v>0</v>
      </c>
      <c r="J124" s="162">
        <f t="shared" si="15"/>
        <v>0</v>
      </c>
      <c r="K124" s="179">
        <f>'Input 2 - Inventory'!R59</f>
        <v>0</v>
      </c>
      <c r="L124" s="149">
        <f>'Input 2 - Inventory'!AB59</f>
        <v>0</v>
      </c>
      <c r="M124" s="179">
        <f>'Input 2 - Inventory'!AC59</f>
        <v>0</v>
      </c>
      <c r="N124" s="162">
        <f t="shared" si="16"/>
        <v>0</v>
      </c>
      <c r="O124" s="122" t="e">
        <f t="shared" si="17"/>
        <v>#DIV/0!</v>
      </c>
      <c r="P124" s="179">
        <f>'Input 2 - Inventory'!AH59</f>
        <v>0</v>
      </c>
      <c r="Q124" s="179" t="str">
        <f>'Calc 1 - Scaling (Ins)'!AA114</f>
        <v/>
      </c>
    </row>
    <row r="125" spans="1:17" x14ac:dyDescent="0.3">
      <c r="A125" s="136" t="str">
        <f t="shared" si="18"/>
        <v>Exclude</v>
      </c>
      <c r="B125" s="149">
        <f>'Input 2 - Inventory'!C60</f>
        <v>0</v>
      </c>
      <c r="C125" s="179">
        <f>'Input 2 - Inventory'!E60</f>
        <v>0</v>
      </c>
      <c r="D125" s="179" t="str">
        <f>IFERROR(VLOOKUP(E125,GCC.Param!$B$3:$E$66,4,FALSE),"")</f>
        <v/>
      </c>
      <c r="E125" s="150">
        <f>'Input 2 - Inventory'!F60</f>
        <v>0</v>
      </c>
      <c r="F125" s="162" t="str">
        <f t="shared" si="14"/>
        <v>Y</v>
      </c>
      <c r="G125" s="150">
        <f>'Input 1 - Schedule 1'!U62</f>
        <v>0</v>
      </c>
      <c r="H125" s="149">
        <f>'Input 2 - Inventory'!L60</f>
        <v>0</v>
      </c>
      <c r="I125" s="149">
        <f>'Input 2 - Inventory'!M60</f>
        <v>0</v>
      </c>
      <c r="J125" s="162">
        <f t="shared" si="15"/>
        <v>0</v>
      </c>
      <c r="K125" s="179">
        <f>'Input 2 - Inventory'!R60</f>
        <v>0</v>
      </c>
      <c r="L125" s="149">
        <f>'Input 2 - Inventory'!AB60</f>
        <v>0</v>
      </c>
      <c r="M125" s="179">
        <f>'Input 2 - Inventory'!AC60</f>
        <v>0</v>
      </c>
      <c r="N125" s="162">
        <f t="shared" si="16"/>
        <v>0</v>
      </c>
      <c r="O125" s="122" t="e">
        <f t="shared" si="17"/>
        <v>#DIV/0!</v>
      </c>
      <c r="P125" s="179">
        <f>'Input 2 - Inventory'!AH60</f>
        <v>0</v>
      </c>
      <c r="Q125" s="179" t="str">
        <f>'Calc 1 - Scaling (Ins)'!AA115</f>
        <v/>
      </c>
    </row>
    <row r="126" spans="1:17" x14ac:dyDescent="0.3">
      <c r="A126" s="136" t="str">
        <f t="shared" si="18"/>
        <v>Exclude</v>
      </c>
      <c r="B126" s="149">
        <f>'Input 2 - Inventory'!C61</f>
        <v>0</v>
      </c>
      <c r="C126" s="179">
        <f>'Input 2 - Inventory'!E61</f>
        <v>0</v>
      </c>
      <c r="D126" s="179" t="str">
        <f>IFERROR(VLOOKUP(E126,GCC.Param!$B$3:$E$66,4,FALSE),"")</f>
        <v/>
      </c>
      <c r="E126" s="150">
        <f>'Input 2 - Inventory'!F61</f>
        <v>0</v>
      </c>
      <c r="F126" s="162" t="str">
        <f t="shared" si="14"/>
        <v>Y</v>
      </c>
      <c r="G126" s="150">
        <f>'Input 1 - Schedule 1'!U63</f>
        <v>0</v>
      </c>
      <c r="H126" s="149">
        <f>'Input 2 - Inventory'!L61</f>
        <v>0</v>
      </c>
      <c r="I126" s="149">
        <f>'Input 2 - Inventory'!M61</f>
        <v>0</v>
      </c>
      <c r="J126" s="162">
        <f t="shared" si="15"/>
        <v>0</v>
      </c>
      <c r="K126" s="179">
        <f>'Input 2 - Inventory'!R61</f>
        <v>0</v>
      </c>
      <c r="L126" s="149">
        <f>'Input 2 - Inventory'!AB61</f>
        <v>0</v>
      </c>
      <c r="M126" s="179">
        <f>'Input 2 - Inventory'!AC61</f>
        <v>0</v>
      </c>
      <c r="N126" s="162">
        <f t="shared" si="16"/>
        <v>0</v>
      </c>
      <c r="O126" s="122" t="e">
        <f t="shared" si="17"/>
        <v>#DIV/0!</v>
      </c>
      <c r="P126" s="179">
        <f>'Input 2 - Inventory'!AH61</f>
        <v>0</v>
      </c>
      <c r="Q126" s="179" t="str">
        <f>'Calc 1 - Scaling (Ins)'!AA116</f>
        <v/>
      </c>
    </row>
    <row r="127" spans="1:17" x14ac:dyDescent="0.3">
      <c r="A127" s="136" t="str">
        <f t="shared" si="18"/>
        <v>Exclude</v>
      </c>
      <c r="B127" s="149">
        <f>'Input 2 - Inventory'!C62</f>
        <v>0</v>
      </c>
      <c r="C127" s="179">
        <f>'Input 2 - Inventory'!E62</f>
        <v>0</v>
      </c>
      <c r="D127" s="179" t="str">
        <f>IFERROR(VLOOKUP(E127,GCC.Param!$B$3:$E$66,4,FALSE),"")</f>
        <v/>
      </c>
      <c r="E127" s="150">
        <f>'Input 2 - Inventory'!F62</f>
        <v>0</v>
      </c>
      <c r="F127" s="162" t="str">
        <f t="shared" si="14"/>
        <v>Y</v>
      </c>
      <c r="G127" s="150">
        <f>'Input 1 - Schedule 1'!U64</f>
        <v>0</v>
      </c>
      <c r="H127" s="149">
        <f>'Input 2 - Inventory'!L62</f>
        <v>0</v>
      </c>
      <c r="I127" s="149">
        <f>'Input 2 - Inventory'!M62</f>
        <v>0</v>
      </c>
      <c r="J127" s="162">
        <f t="shared" si="15"/>
        <v>0</v>
      </c>
      <c r="K127" s="179">
        <f>'Input 2 - Inventory'!R62</f>
        <v>0</v>
      </c>
      <c r="L127" s="149">
        <f>'Input 2 - Inventory'!AB62</f>
        <v>0</v>
      </c>
      <c r="M127" s="179">
        <f>'Input 2 - Inventory'!AC62</f>
        <v>0</v>
      </c>
      <c r="N127" s="162">
        <f t="shared" si="16"/>
        <v>0</v>
      </c>
      <c r="O127" s="122" t="e">
        <f t="shared" si="17"/>
        <v>#DIV/0!</v>
      </c>
      <c r="P127" s="179">
        <f>'Input 2 - Inventory'!AH62</f>
        <v>0</v>
      </c>
      <c r="Q127" s="179" t="str">
        <f>'Calc 1 - Scaling (Ins)'!AA117</f>
        <v/>
      </c>
    </row>
    <row r="128" spans="1:17" x14ac:dyDescent="0.3">
      <c r="A128" s="136" t="str">
        <f t="shared" si="18"/>
        <v>Exclude</v>
      </c>
      <c r="B128" s="149">
        <f>'Input 2 - Inventory'!C63</f>
        <v>0</v>
      </c>
      <c r="C128" s="179">
        <f>'Input 2 - Inventory'!E63</f>
        <v>0</v>
      </c>
      <c r="D128" s="179" t="str">
        <f>IFERROR(VLOOKUP(E128,GCC.Param!$B$3:$E$66,4,FALSE),"")</f>
        <v/>
      </c>
      <c r="E128" s="150">
        <f>'Input 2 - Inventory'!F63</f>
        <v>0</v>
      </c>
      <c r="F128" s="162" t="str">
        <f t="shared" si="14"/>
        <v>Y</v>
      </c>
      <c r="G128" s="150">
        <f>'Input 1 - Schedule 1'!U65</f>
        <v>0</v>
      </c>
      <c r="H128" s="149">
        <f>'Input 2 - Inventory'!L63</f>
        <v>0</v>
      </c>
      <c r="I128" s="149">
        <f>'Input 2 - Inventory'!M63</f>
        <v>0</v>
      </c>
      <c r="J128" s="162">
        <f t="shared" si="15"/>
        <v>0</v>
      </c>
      <c r="K128" s="179">
        <f>'Input 2 - Inventory'!R63</f>
        <v>0</v>
      </c>
      <c r="L128" s="149">
        <f>'Input 2 - Inventory'!AB63</f>
        <v>0</v>
      </c>
      <c r="M128" s="179">
        <f>'Input 2 - Inventory'!AC63</f>
        <v>0</v>
      </c>
      <c r="N128" s="162">
        <f t="shared" si="16"/>
        <v>0</v>
      </c>
      <c r="O128" s="122" t="e">
        <f t="shared" si="17"/>
        <v>#DIV/0!</v>
      </c>
      <c r="P128" s="179">
        <f>'Input 2 - Inventory'!AH63</f>
        <v>0</v>
      </c>
      <c r="Q128" s="179" t="str">
        <f>'Calc 1 - Scaling (Ins)'!AA118</f>
        <v/>
      </c>
    </row>
    <row r="129" spans="1:17" x14ac:dyDescent="0.3">
      <c r="A129" s="136" t="str">
        <f t="shared" si="18"/>
        <v>Exclude</v>
      </c>
      <c r="B129" s="149">
        <f>'Input 2 - Inventory'!C64</f>
        <v>0</v>
      </c>
      <c r="C129" s="179">
        <f>'Input 2 - Inventory'!E64</f>
        <v>0</v>
      </c>
      <c r="D129" s="179" t="str">
        <f>IFERROR(VLOOKUP(E129,GCC.Param!$B$3:$E$66,4,FALSE),"")</f>
        <v/>
      </c>
      <c r="E129" s="150">
        <f>'Input 2 - Inventory'!F64</f>
        <v>0</v>
      </c>
      <c r="F129" s="162" t="str">
        <f t="shared" si="14"/>
        <v>Y</v>
      </c>
      <c r="G129" s="150">
        <f>'Input 1 - Schedule 1'!U66</f>
        <v>0</v>
      </c>
      <c r="H129" s="149">
        <f>'Input 2 - Inventory'!L64</f>
        <v>0</v>
      </c>
      <c r="I129" s="149">
        <f>'Input 2 - Inventory'!M64</f>
        <v>0</v>
      </c>
      <c r="J129" s="162">
        <f t="shared" si="15"/>
        <v>0</v>
      </c>
      <c r="K129" s="179">
        <f>'Input 2 - Inventory'!R64</f>
        <v>0</v>
      </c>
      <c r="L129" s="149">
        <f>'Input 2 - Inventory'!AB64</f>
        <v>0</v>
      </c>
      <c r="M129" s="179">
        <f>'Input 2 - Inventory'!AC64</f>
        <v>0</v>
      </c>
      <c r="N129" s="162">
        <f t="shared" si="16"/>
        <v>0</v>
      </c>
      <c r="O129" s="122" t="e">
        <f t="shared" si="17"/>
        <v>#DIV/0!</v>
      </c>
      <c r="P129" s="179">
        <f>'Input 2 - Inventory'!AH64</f>
        <v>0</v>
      </c>
      <c r="Q129" s="179" t="str">
        <f>'Calc 1 - Scaling (Ins)'!AA119</f>
        <v/>
      </c>
    </row>
    <row r="130" spans="1:17" x14ac:dyDescent="0.3">
      <c r="A130" s="136" t="str">
        <f t="shared" si="18"/>
        <v>Exclude</v>
      </c>
      <c r="B130" s="149">
        <f>'Input 2 - Inventory'!C65</f>
        <v>0</v>
      </c>
      <c r="C130" s="179">
        <f>'Input 2 - Inventory'!E65</f>
        <v>0</v>
      </c>
      <c r="D130" s="179" t="str">
        <f>IFERROR(VLOOKUP(E130,GCC.Param!$B$3:$E$66,4,FALSE),"")</f>
        <v/>
      </c>
      <c r="E130" s="150">
        <f>'Input 2 - Inventory'!F65</f>
        <v>0</v>
      </c>
      <c r="F130" s="162" t="str">
        <f t="shared" si="14"/>
        <v>Y</v>
      </c>
      <c r="G130" s="150">
        <f>'Input 1 - Schedule 1'!U67</f>
        <v>0</v>
      </c>
      <c r="H130" s="149">
        <f>'Input 2 - Inventory'!L65</f>
        <v>0</v>
      </c>
      <c r="I130" s="149">
        <f>'Input 2 - Inventory'!M65</f>
        <v>0</v>
      </c>
      <c r="J130" s="162">
        <f t="shared" si="15"/>
        <v>0</v>
      </c>
      <c r="K130" s="179">
        <f>'Input 2 - Inventory'!R65</f>
        <v>0</v>
      </c>
      <c r="L130" s="149">
        <f>'Input 2 - Inventory'!AB65</f>
        <v>0</v>
      </c>
      <c r="M130" s="179">
        <f>'Input 2 - Inventory'!AC65</f>
        <v>0</v>
      </c>
      <c r="N130" s="162">
        <f t="shared" si="16"/>
        <v>0</v>
      </c>
      <c r="O130" s="122" t="e">
        <f t="shared" si="17"/>
        <v>#DIV/0!</v>
      </c>
      <c r="P130" s="179">
        <f>'Input 2 - Inventory'!AH65</f>
        <v>0</v>
      </c>
      <c r="Q130" s="179" t="str">
        <f>'Calc 1 - Scaling (Ins)'!AA120</f>
        <v/>
      </c>
    </row>
    <row r="131" spans="1:17" x14ac:dyDescent="0.3">
      <c r="A131" s="136" t="str">
        <f t="shared" si="18"/>
        <v>Exclude</v>
      </c>
      <c r="B131" s="149">
        <f>'Input 2 - Inventory'!C66</f>
        <v>0</v>
      </c>
      <c r="C131" s="179">
        <f>'Input 2 - Inventory'!E66</f>
        <v>0</v>
      </c>
      <c r="D131" s="179" t="str">
        <f>IFERROR(VLOOKUP(E131,GCC.Param!$B$3:$E$66,4,FALSE),"")</f>
        <v/>
      </c>
      <c r="E131" s="150">
        <f>'Input 2 - Inventory'!F66</f>
        <v>0</v>
      </c>
      <c r="F131" s="162" t="str">
        <f t="shared" si="14"/>
        <v>Y</v>
      </c>
      <c r="G131" s="150">
        <f>'Input 1 - Schedule 1'!U68</f>
        <v>0</v>
      </c>
      <c r="H131" s="149">
        <f>'Input 2 - Inventory'!L66</f>
        <v>0</v>
      </c>
      <c r="I131" s="149">
        <f>'Input 2 - Inventory'!M66</f>
        <v>0</v>
      </c>
      <c r="J131" s="162">
        <f t="shared" si="15"/>
        <v>0</v>
      </c>
      <c r="K131" s="179">
        <f>'Input 2 - Inventory'!R66</f>
        <v>0</v>
      </c>
      <c r="L131" s="149">
        <f>'Input 2 - Inventory'!AB66</f>
        <v>0</v>
      </c>
      <c r="M131" s="179">
        <f>'Input 2 - Inventory'!AC66</f>
        <v>0</v>
      </c>
      <c r="N131" s="162">
        <f t="shared" si="16"/>
        <v>0</v>
      </c>
      <c r="O131" s="122" t="e">
        <f t="shared" si="17"/>
        <v>#DIV/0!</v>
      </c>
      <c r="P131" s="179">
        <f>'Input 2 - Inventory'!AH66</f>
        <v>0</v>
      </c>
      <c r="Q131" s="179" t="str">
        <f>'Calc 1 - Scaling (Ins)'!AA121</f>
        <v/>
      </c>
    </row>
    <row r="132" spans="1:17" x14ac:dyDescent="0.3">
      <c r="A132" s="136" t="str">
        <f t="shared" si="18"/>
        <v>Exclude</v>
      </c>
      <c r="B132" s="149">
        <f>'Input 2 - Inventory'!C67</f>
        <v>0</v>
      </c>
      <c r="C132" s="179">
        <f>'Input 2 - Inventory'!E67</f>
        <v>0</v>
      </c>
      <c r="D132" s="179" t="str">
        <f>IFERROR(VLOOKUP(E132,GCC.Param!$B$3:$E$66,4,FALSE),"")</f>
        <v/>
      </c>
      <c r="E132" s="150">
        <f>'Input 2 - Inventory'!F67</f>
        <v>0</v>
      </c>
      <c r="F132" s="162" t="str">
        <f t="shared" si="14"/>
        <v>Y</v>
      </c>
      <c r="G132" s="150">
        <f>'Input 1 - Schedule 1'!U69</f>
        <v>0</v>
      </c>
      <c r="H132" s="149">
        <f>'Input 2 - Inventory'!L67</f>
        <v>0</v>
      </c>
      <c r="I132" s="149">
        <f>'Input 2 - Inventory'!M67</f>
        <v>0</v>
      </c>
      <c r="J132" s="162">
        <f t="shared" si="15"/>
        <v>0</v>
      </c>
      <c r="K132" s="179">
        <f>'Input 2 - Inventory'!R67</f>
        <v>0</v>
      </c>
      <c r="L132" s="149">
        <f>'Input 2 - Inventory'!AB67</f>
        <v>0</v>
      </c>
      <c r="M132" s="179">
        <f>'Input 2 - Inventory'!AC67</f>
        <v>0</v>
      </c>
      <c r="N132" s="162">
        <f t="shared" si="16"/>
        <v>0</v>
      </c>
      <c r="O132" s="122" t="e">
        <f t="shared" si="17"/>
        <v>#DIV/0!</v>
      </c>
      <c r="P132" s="179">
        <f>'Input 2 - Inventory'!AH67</f>
        <v>0</v>
      </c>
      <c r="Q132" s="179" t="str">
        <f>'Calc 1 - Scaling (Ins)'!AA122</f>
        <v/>
      </c>
    </row>
    <row r="133" spans="1:17" x14ac:dyDescent="0.3">
      <c r="A133" s="136" t="str">
        <f t="shared" si="18"/>
        <v>Exclude</v>
      </c>
      <c r="B133" s="149">
        <f>'Input 2 - Inventory'!C68</f>
        <v>0</v>
      </c>
      <c r="C133" s="179">
        <f>'Input 2 - Inventory'!E68</f>
        <v>0</v>
      </c>
      <c r="D133" s="179" t="str">
        <f>IFERROR(VLOOKUP(E133,GCC.Param!$B$3:$E$66,4,FALSE),"")</f>
        <v/>
      </c>
      <c r="E133" s="150">
        <f>'Input 2 - Inventory'!F68</f>
        <v>0</v>
      </c>
      <c r="F133" s="162" t="str">
        <f t="shared" si="14"/>
        <v>Y</v>
      </c>
      <c r="G133" s="150">
        <f>'Input 1 - Schedule 1'!U70</f>
        <v>0</v>
      </c>
      <c r="H133" s="149">
        <f>'Input 2 - Inventory'!L68</f>
        <v>0</v>
      </c>
      <c r="I133" s="149">
        <f>'Input 2 - Inventory'!M68</f>
        <v>0</v>
      </c>
      <c r="J133" s="162">
        <f t="shared" si="15"/>
        <v>0</v>
      </c>
      <c r="K133" s="179">
        <f>'Input 2 - Inventory'!R68</f>
        <v>0</v>
      </c>
      <c r="L133" s="149">
        <f>'Input 2 - Inventory'!AB68</f>
        <v>0</v>
      </c>
      <c r="M133" s="179">
        <f>'Input 2 - Inventory'!AC68</f>
        <v>0</v>
      </c>
      <c r="N133" s="162">
        <f t="shared" si="16"/>
        <v>0</v>
      </c>
      <c r="O133" s="122" t="e">
        <f t="shared" si="17"/>
        <v>#DIV/0!</v>
      </c>
      <c r="P133" s="179">
        <f>'Input 2 - Inventory'!AH68</f>
        <v>0</v>
      </c>
      <c r="Q133" s="179" t="str">
        <f>'Calc 1 - Scaling (Ins)'!AA123</f>
        <v/>
      </c>
    </row>
    <row r="134" spans="1:17" x14ac:dyDescent="0.3">
      <c r="A134" s="136" t="str">
        <f t="shared" si="18"/>
        <v>Exclude</v>
      </c>
      <c r="B134" s="149">
        <f>'Input 2 - Inventory'!C69</f>
        <v>0</v>
      </c>
      <c r="C134" s="179">
        <f>'Input 2 - Inventory'!E69</f>
        <v>0</v>
      </c>
      <c r="D134" s="179" t="str">
        <f>IFERROR(VLOOKUP(E134,GCC.Param!$B$3:$E$66,4,FALSE),"")</f>
        <v/>
      </c>
      <c r="E134" s="150">
        <f>'Input 2 - Inventory'!F69</f>
        <v>0</v>
      </c>
      <c r="F134" s="162" t="str">
        <f t="shared" si="14"/>
        <v>Y</v>
      </c>
      <c r="G134" s="150">
        <f>'Input 1 - Schedule 1'!U71</f>
        <v>0</v>
      </c>
      <c r="H134" s="149">
        <f>'Input 2 - Inventory'!L69</f>
        <v>0</v>
      </c>
      <c r="I134" s="149">
        <f>'Input 2 - Inventory'!M69</f>
        <v>0</v>
      </c>
      <c r="J134" s="162">
        <f t="shared" si="15"/>
        <v>0</v>
      </c>
      <c r="K134" s="179">
        <f>'Input 2 - Inventory'!R69</f>
        <v>0</v>
      </c>
      <c r="L134" s="149">
        <f>'Input 2 - Inventory'!AB69</f>
        <v>0</v>
      </c>
      <c r="M134" s="179">
        <f>'Input 2 - Inventory'!AC69</f>
        <v>0</v>
      </c>
      <c r="N134" s="162">
        <f t="shared" si="16"/>
        <v>0</v>
      </c>
      <c r="O134" s="122" t="e">
        <f t="shared" si="17"/>
        <v>#DIV/0!</v>
      </c>
      <c r="P134" s="179">
        <f>'Input 2 - Inventory'!AH69</f>
        <v>0</v>
      </c>
      <c r="Q134" s="179" t="str">
        <f>'Calc 1 - Scaling (Ins)'!AA124</f>
        <v/>
      </c>
    </row>
    <row r="135" spans="1:17" x14ac:dyDescent="0.3">
      <c r="A135" s="136" t="str">
        <f t="shared" si="18"/>
        <v>Exclude</v>
      </c>
      <c r="B135" s="149">
        <f>'Input 2 - Inventory'!C70</f>
        <v>0</v>
      </c>
      <c r="C135" s="179">
        <f>'Input 2 - Inventory'!E70</f>
        <v>0</v>
      </c>
      <c r="D135" s="179" t="str">
        <f>IFERROR(VLOOKUP(E135,GCC.Param!$B$3:$E$66,4,FALSE),"")</f>
        <v/>
      </c>
      <c r="E135" s="150">
        <f>'Input 2 - Inventory'!F70</f>
        <v>0</v>
      </c>
      <c r="F135" s="162" t="str">
        <f t="shared" si="14"/>
        <v>Y</v>
      </c>
      <c r="G135" s="150">
        <f>'Input 1 - Schedule 1'!U72</f>
        <v>0</v>
      </c>
      <c r="H135" s="149">
        <f>'Input 2 - Inventory'!L70</f>
        <v>0</v>
      </c>
      <c r="I135" s="149">
        <f>'Input 2 - Inventory'!M70</f>
        <v>0</v>
      </c>
      <c r="J135" s="162">
        <f t="shared" si="15"/>
        <v>0</v>
      </c>
      <c r="K135" s="179">
        <f>'Input 2 - Inventory'!R70</f>
        <v>0</v>
      </c>
      <c r="L135" s="149">
        <f>'Input 2 - Inventory'!AB70</f>
        <v>0</v>
      </c>
      <c r="M135" s="179">
        <f>'Input 2 - Inventory'!AC70</f>
        <v>0</v>
      </c>
      <c r="N135" s="162">
        <f t="shared" si="16"/>
        <v>0</v>
      </c>
      <c r="O135" s="122" t="e">
        <f t="shared" si="17"/>
        <v>#DIV/0!</v>
      </c>
      <c r="P135" s="179">
        <f>'Input 2 - Inventory'!AH70</f>
        <v>0</v>
      </c>
      <c r="Q135" s="179" t="str">
        <f>'Calc 1 - Scaling (Ins)'!AA125</f>
        <v/>
      </c>
    </row>
    <row r="136" spans="1:17" x14ac:dyDescent="0.3">
      <c r="A136" s="136" t="str">
        <f t="shared" si="18"/>
        <v>Exclude</v>
      </c>
      <c r="B136" s="149">
        <f>'Input 2 - Inventory'!C71</f>
        <v>0</v>
      </c>
      <c r="C136" s="179">
        <f>'Input 2 - Inventory'!E71</f>
        <v>0</v>
      </c>
      <c r="D136" s="179" t="str">
        <f>IFERROR(VLOOKUP(E136,GCC.Param!$B$3:$E$66,4,FALSE),"")</f>
        <v/>
      </c>
      <c r="E136" s="150">
        <f>'Input 2 - Inventory'!F71</f>
        <v>0</v>
      </c>
      <c r="F136" s="162" t="str">
        <f t="shared" si="14"/>
        <v>Y</v>
      </c>
      <c r="G136" s="150">
        <f>'Input 1 - Schedule 1'!U73</f>
        <v>0</v>
      </c>
      <c r="H136" s="149">
        <f>'Input 2 - Inventory'!L71</f>
        <v>0</v>
      </c>
      <c r="I136" s="149">
        <f>'Input 2 - Inventory'!M71</f>
        <v>0</v>
      </c>
      <c r="J136" s="162">
        <f t="shared" si="15"/>
        <v>0</v>
      </c>
      <c r="K136" s="179">
        <f>'Input 2 - Inventory'!R71</f>
        <v>0</v>
      </c>
      <c r="L136" s="149">
        <f>'Input 2 - Inventory'!AB71</f>
        <v>0</v>
      </c>
      <c r="M136" s="179">
        <f>'Input 2 - Inventory'!AC71</f>
        <v>0</v>
      </c>
      <c r="N136" s="162">
        <f t="shared" si="16"/>
        <v>0</v>
      </c>
      <c r="O136" s="122" t="e">
        <f t="shared" si="17"/>
        <v>#DIV/0!</v>
      </c>
      <c r="P136" s="179">
        <f>'Input 2 - Inventory'!AH71</f>
        <v>0</v>
      </c>
      <c r="Q136" s="179" t="str">
        <f>'Calc 1 - Scaling (Ins)'!AA126</f>
        <v/>
      </c>
    </row>
    <row r="137" spans="1:17" x14ac:dyDescent="0.3">
      <c r="A137" s="136" t="str">
        <f t="shared" si="18"/>
        <v>Exclude</v>
      </c>
      <c r="B137" s="149">
        <f>'Input 2 - Inventory'!C72</f>
        <v>0</v>
      </c>
      <c r="C137" s="179">
        <f>'Input 2 - Inventory'!E72</f>
        <v>0</v>
      </c>
      <c r="D137" s="179" t="str">
        <f>IFERROR(VLOOKUP(E137,GCC.Param!$B$3:$E$66,4,FALSE),"")</f>
        <v/>
      </c>
      <c r="E137" s="150">
        <f>'Input 2 - Inventory'!F72</f>
        <v>0</v>
      </c>
      <c r="F137" s="162" t="str">
        <f t="shared" si="14"/>
        <v>Y</v>
      </c>
      <c r="G137" s="150">
        <f>'Input 1 - Schedule 1'!U74</f>
        <v>0</v>
      </c>
      <c r="H137" s="149">
        <f>'Input 2 - Inventory'!L72</f>
        <v>0</v>
      </c>
      <c r="I137" s="149">
        <f>'Input 2 - Inventory'!M72</f>
        <v>0</v>
      </c>
      <c r="J137" s="162">
        <f t="shared" si="15"/>
        <v>0</v>
      </c>
      <c r="K137" s="179">
        <f>'Input 2 - Inventory'!R72</f>
        <v>0</v>
      </c>
      <c r="L137" s="149">
        <f>'Input 2 - Inventory'!AB72</f>
        <v>0</v>
      </c>
      <c r="M137" s="179">
        <f>'Input 2 - Inventory'!AC72</f>
        <v>0</v>
      </c>
      <c r="N137" s="162">
        <f t="shared" si="16"/>
        <v>0</v>
      </c>
      <c r="O137" s="122" t="e">
        <f t="shared" si="17"/>
        <v>#DIV/0!</v>
      </c>
      <c r="P137" s="179">
        <f>'Input 2 - Inventory'!AH72</f>
        <v>0</v>
      </c>
      <c r="Q137" s="179" t="str">
        <f>'Calc 1 - Scaling (Ins)'!AA127</f>
        <v/>
      </c>
    </row>
    <row r="138" spans="1:17" x14ac:dyDescent="0.3">
      <c r="A138" s="136" t="str">
        <f t="shared" si="18"/>
        <v>Exclude</v>
      </c>
      <c r="B138" s="149">
        <f>'Input 2 - Inventory'!C73</f>
        <v>0</v>
      </c>
      <c r="C138" s="179">
        <f>'Input 2 - Inventory'!E73</f>
        <v>0</v>
      </c>
      <c r="D138" s="179" t="str">
        <f>IFERROR(VLOOKUP(E138,GCC.Param!$B$3:$E$66,4,FALSE),"")</f>
        <v/>
      </c>
      <c r="E138" s="150">
        <f>'Input 2 - Inventory'!F73</f>
        <v>0</v>
      </c>
      <c r="F138" s="162" t="str">
        <f t="shared" ref="F138:F201" si="19">IF(AND(LEFT(D138,3)="RBC",LEFT(Q138,3)="RBC"),"N",IF(OR(E138=Q138,Q138="N/A"),"N","Y"))</f>
        <v>Y</v>
      </c>
      <c r="G138" s="150">
        <f>'Input 1 - Schedule 1'!U75</f>
        <v>0</v>
      </c>
      <c r="H138" s="149">
        <f>'Input 2 - Inventory'!L73</f>
        <v>0</v>
      </c>
      <c r="I138" s="149">
        <f>'Input 2 - Inventory'!M73</f>
        <v>0</v>
      </c>
      <c r="J138" s="162">
        <f t="shared" ref="J138:J201" si="20">IF($E138="Non-Insurer Holding Company", H138-I138,H138)</f>
        <v>0</v>
      </c>
      <c r="K138" s="179">
        <f>'Input 2 - Inventory'!R73</f>
        <v>0</v>
      </c>
      <c r="L138" s="149">
        <f>'Input 2 - Inventory'!AB73</f>
        <v>0</v>
      </c>
      <c r="M138" s="179">
        <f>'Input 2 - Inventory'!AC73</f>
        <v>0</v>
      </c>
      <c r="N138" s="162">
        <f t="shared" ref="N138:N201" si="21">IF(LEFT(E138,3)="RBC",1/0,IF($E138="Non-Insurer Holding Company",L138-M138,L138))</f>
        <v>0</v>
      </c>
      <c r="O138" s="122" t="e">
        <f t="shared" ref="O138:O201" si="22">IF(LEFT(E138,3)="RBC",1/2*L138,1/0)</f>
        <v>#DIV/0!</v>
      </c>
      <c r="P138" s="179">
        <f>'Input 2 - Inventory'!AH73</f>
        <v>0</v>
      </c>
      <c r="Q138" s="179" t="str">
        <f>'Calc 1 - Scaling (Ins)'!AA128</f>
        <v/>
      </c>
    </row>
    <row r="139" spans="1:17" x14ac:dyDescent="0.3">
      <c r="A139" s="136" t="str">
        <f t="shared" si="18"/>
        <v>Exclude</v>
      </c>
      <c r="B139" s="149">
        <f>'Input 2 - Inventory'!C74</f>
        <v>0</v>
      </c>
      <c r="C139" s="179">
        <f>'Input 2 - Inventory'!E74</f>
        <v>0</v>
      </c>
      <c r="D139" s="179" t="str">
        <f>IFERROR(VLOOKUP(E139,GCC.Param!$B$3:$E$66,4,FALSE),"")</f>
        <v/>
      </c>
      <c r="E139" s="150">
        <f>'Input 2 - Inventory'!F74</f>
        <v>0</v>
      </c>
      <c r="F139" s="162" t="str">
        <f t="shared" si="19"/>
        <v>Y</v>
      </c>
      <c r="G139" s="150">
        <f>'Input 1 - Schedule 1'!U76</f>
        <v>0</v>
      </c>
      <c r="H139" s="149">
        <f>'Input 2 - Inventory'!L74</f>
        <v>0</v>
      </c>
      <c r="I139" s="149">
        <f>'Input 2 - Inventory'!M74</f>
        <v>0</v>
      </c>
      <c r="J139" s="162">
        <f t="shared" si="20"/>
        <v>0</v>
      </c>
      <c r="K139" s="179">
        <f>'Input 2 - Inventory'!R74</f>
        <v>0</v>
      </c>
      <c r="L139" s="149">
        <f>'Input 2 - Inventory'!AB74</f>
        <v>0</v>
      </c>
      <c r="M139" s="179">
        <f>'Input 2 - Inventory'!AC74</f>
        <v>0</v>
      </c>
      <c r="N139" s="162">
        <f t="shared" si="21"/>
        <v>0</v>
      </c>
      <c r="O139" s="122" t="e">
        <f t="shared" si="22"/>
        <v>#DIV/0!</v>
      </c>
      <c r="P139" s="179">
        <f>'Input 2 - Inventory'!AH74</f>
        <v>0</v>
      </c>
      <c r="Q139" s="179" t="str">
        <f>'Calc 1 - Scaling (Ins)'!AA129</f>
        <v/>
      </c>
    </row>
    <row r="140" spans="1:17" x14ac:dyDescent="0.3">
      <c r="A140" s="136" t="str">
        <f t="shared" si="18"/>
        <v>Exclude</v>
      </c>
      <c r="B140" s="149">
        <f>'Input 2 - Inventory'!C75</f>
        <v>0</v>
      </c>
      <c r="C140" s="179">
        <f>'Input 2 - Inventory'!E75</f>
        <v>0</v>
      </c>
      <c r="D140" s="179" t="str">
        <f>IFERROR(VLOOKUP(E140,GCC.Param!$B$3:$E$66,4,FALSE),"")</f>
        <v/>
      </c>
      <c r="E140" s="150">
        <f>'Input 2 - Inventory'!F75</f>
        <v>0</v>
      </c>
      <c r="F140" s="162" t="str">
        <f t="shared" si="19"/>
        <v>Y</v>
      </c>
      <c r="G140" s="150">
        <f>'Input 1 - Schedule 1'!U77</f>
        <v>0</v>
      </c>
      <c r="H140" s="149">
        <f>'Input 2 - Inventory'!L75</f>
        <v>0</v>
      </c>
      <c r="I140" s="149">
        <f>'Input 2 - Inventory'!M75</f>
        <v>0</v>
      </c>
      <c r="J140" s="162">
        <f t="shared" si="20"/>
        <v>0</v>
      </c>
      <c r="K140" s="179">
        <f>'Input 2 - Inventory'!R75</f>
        <v>0</v>
      </c>
      <c r="L140" s="149">
        <f>'Input 2 - Inventory'!AB75</f>
        <v>0</v>
      </c>
      <c r="M140" s="179">
        <f>'Input 2 - Inventory'!AC75</f>
        <v>0</v>
      </c>
      <c r="N140" s="162">
        <f t="shared" si="21"/>
        <v>0</v>
      </c>
      <c r="O140" s="122" t="e">
        <f t="shared" si="22"/>
        <v>#DIV/0!</v>
      </c>
      <c r="P140" s="179">
        <f>'Input 2 - Inventory'!AH75</f>
        <v>0</v>
      </c>
      <c r="Q140" s="179" t="str">
        <f>'Calc 1 - Scaling (Ins)'!AA130</f>
        <v/>
      </c>
    </row>
    <row r="141" spans="1:17" x14ac:dyDescent="0.3">
      <c r="A141" s="136" t="str">
        <f t="shared" ref="A141:A204" si="23">IF(OR(ISERROR(D141),B141="",B141=0),"Exclude","Include")</f>
        <v>Exclude</v>
      </c>
      <c r="B141" s="149">
        <f>'Input 2 - Inventory'!C76</f>
        <v>0</v>
      </c>
      <c r="C141" s="179">
        <f>'Input 2 - Inventory'!E76</f>
        <v>0</v>
      </c>
      <c r="D141" s="179" t="str">
        <f>IFERROR(VLOOKUP(E141,GCC.Param!$B$3:$E$66,4,FALSE),"")</f>
        <v/>
      </c>
      <c r="E141" s="150">
        <f>'Input 2 - Inventory'!F76</f>
        <v>0</v>
      </c>
      <c r="F141" s="162" t="str">
        <f t="shared" si="19"/>
        <v>Y</v>
      </c>
      <c r="G141" s="150">
        <f>'Input 1 - Schedule 1'!U78</f>
        <v>0</v>
      </c>
      <c r="H141" s="149">
        <f>'Input 2 - Inventory'!L76</f>
        <v>0</v>
      </c>
      <c r="I141" s="149">
        <f>'Input 2 - Inventory'!M76</f>
        <v>0</v>
      </c>
      <c r="J141" s="162">
        <f t="shared" si="20"/>
        <v>0</v>
      </c>
      <c r="K141" s="179">
        <f>'Input 2 - Inventory'!R76</f>
        <v>0</v>
      </c>
      <c r="L141" s="149">
        <f>'Input 2 - Inventory'!AB76</f>
        <v>0</v>
      </c>
      <c r="M141" s="179">
        <f>'Input 2 - Inventory'!AC76</f>
        <v>0</v>
      </c>
      <c r="N141" s="162">
        <f t="shared" si="21"/>
        <v>0</v>
      </c>
      <c r="O141" s="122" t="e">
        <f t="shared" si="22"/>
        <v>#DIV/0!</v>
      </c>
      <c r="P141" s="179">
        <f>'Input 2 - Inventory'!AH76</f>
        <v>0</v>
      </c>
      <c r="Q141" s="179" t="str">
        <f>'Calc 1 - Scaling (Ins)'!AA131</f>
        <v/>
      </c>
    </row>
    <row r="142" spans="1:17" x14ac:dyDescent="0.3">
      <c r="A142" s="136" t="str">
        <f t="shared" si="23"/>
        <v>Exclude</v>
      </c>
      <c r="B142" s="149">
        <f>'Input 2 - Inventory'!C77</f>
        <v>0</v>
      </c>
      <c r="C142" s="179">
        <f>'Input 2 - Inventory'!E77</f>
        <v>0</v>
      </c>
      <c r="D142" s="179" t="str">
        <f>IFERROR(VLOOKUP(E142,GCC.Param!$B$3:$E$66,4,FALSE),"")</f>
        <v/>
      </c>
      <c r="E142" s="150">
        <f>'Input 2 - Inventory'!F77</f>
        <v>0</v>
      </c>
      <c r="F142" s="162" t="str">
        <f t="shared" si="19"/>
        <v>Y</v>
      </c>
      <c r="G142" s="150">
        <f>'Input 1 - Schedule 1'!U79</f>
        <v>0</v>
      </c>
      <c r="H142" s="149">
        <f>'Input 2 - Inventory'!L77</f>
        <v>0</v>
      </c>
      <c r="I142" s="149">
        <f>'Input 2 - Inventory'!M77</f>
        <v>0</v>
      </c>
      <c r="J142" s="162">
        <f t="shared" si="20"/>
        <v>0</v>
      </c>
      <c r="K142" s="179">
        <f>'Input 2 - Inventory'!R77</f>
        <v>0</v>
      </c>
      <c r="L142" s="149">
        <f>'Input 2 - Inventory'!AB77</f>
        <v>0</v>
      </c>
      <c r="M142" s="179">
        <f>'Input 2 - Inventory'!AC77</f>
        <v>0</v>
      </c>
      <c r="N142" s="162">
        <f t="shared" si="21"/>
        <v>0</v>
      </c>
      <c r="O142" s="122" t="e">
        <f t="shared" si="22"/>
        <v>#DIV/0!</v>
      </c>
      <c r="P142" s="179">
        <f>'Input 2 - Inventory'!AH77</f>
        <v>0</v>
      </c>
      <c r="Q142" s="179" t="str">
        <f>'Calc 1 - Scaling (Ins)'!AA132</f>
        <v/>
      </c>
    </row>
    <row r="143" spans="1:17" x14ac:dyDescent="0.3">
      <c r="A143" s="136" t="str">
        <f t="shared" si="23"/>
        <v>Exclude</v>
      </c>
      <c r="B143" s="149">
        <f>'Input 2 - Inventory'!C78</f>
        <v>0</v>
      </c>
      <c r="C143" s="179">
        <f>'Input 2 - Inventory'!E78</f>
        <v>0</v>
      </c>
      <c r="D143" s="179" t="str">
        <f>IFERROR(VLOOKUP(E143,GCC.Param!$B$3:$E$66,4,FALSE),"")</f>
        <v/>
      </c>
      <c r="E143" s="150">
        <f>'Input 2 - Inventory'!F78</f>
        <v>0</v>
      </c>
      <c r="F143" s="162" t="str">
        <f t="shared" si="19"/>
        <v>Y</v>
      </c>
      <c r="G143" s="150">
        <f>'Input 1 - Schedule 1'!U80</f>
        <v>0</v>
      </c>
      <c r="H143" s="149">
        <f>'Input 2 - Inventory'!L78</f>
        <v>0</v>
      </c>
      <c r="I143" s="149">
        <f>'Input 2 - Inventory'!M78</f>
        <v>0</v>
      </c>
      <c r="J143" s="162">
        <f t="shared" si="20"/>
        <v>0</v>
      </c>
      <c r="K143" s="179">
        <f>'Input 2 - Inventory'!R78</f>
        <v>0</v>
      </c>
      <c r="L143" s="149">
        <f>'Input 2 - Inventory'!AB78</f>
        <v>0</v>
      </c>
      <c r="M143" s="179">
        <f>'Input 2 - Inventory'!AC78</f>
        <v>0</v>
      </c>
      <c r="N143" s="162">
        <f t="shared" si="21"/>
        <v>0</v>
      </c>
      <c r="O143" s="122" t="e">
        <f t="shared" si="22"/>
        <v>#DIV/0!</v>
      </c>
      <c r="P143" s="179">
        <f>'Input 2 - Inventory'!AH78</f>
        <v>0</v>
      </c>
      <c r="Q143" s="179" t="str">
        <f>'Calc 1 - Scaling (Ins)'!AA133</f>
        <v/>
      </c>
    </row>
    <row r="144" spans="1:17" x14ac:dyDescent="0.3">
      <c r="A144" s="136" t="str">
        <f t="shared" si="23"/>
        <v>Exclude</v>
      </c>
      <c r="B144" s="149">
        <f>'Input 2 - Inventory'!C79</f>
        <v>0</v>
      </c>
      <c r="C144" s="179">
        <f>'Input 2 - Inventory'!E79</f>
        <v>0</v>
      </c>
      <c r="D144" s="179" t="str">
        <f>IFERROR(VLOOKUP(E144,GCC.Param!$B$3:$E$66,4,FALSE),"")</f>
        <v/>
      </c>
      <c r="E144" s="150">
        <f>'Input 2 - Inventory'!F79</f>
        <v>0</v>
      </c>
      <c r="F144" s="162" t="str">
        <f t="shared" si="19"/>
        <v>Y</v>
      </c>
      <c r="G144" s="150">
        <f>'Input 1 - Schedule 1'!U81</f>
        <v>0</v>
      </c>
      <c r="H144" s="149">
        <f>'Input 2 - Inventory'!L79</f>
        <v>0</v>
      </c>
      <c r="I144" s="149">
        <f>'Input 2 - Inventory'!M79</f>
        <v>0</v>
      </c>
      <c r="J144" s="162">
        <f t="shared" si="20"/>
        <v>0</v>
      </c>
      <c r="K144" s="179">
        <f>'Input 2 - Inventory'!R79</f>
        <v>0</v>
      </c>
      <c r="L144" s="149">
        <f>'Input 2 - Inventory'!AB79</f>
        <v>0</v>
      </c>
      <c r="M144" s="179">
        <f>'Input 2 - Inventory'!AC79</f>
        <v>0</v>
      </c>
      <c r="N144" s="162">
        <f t="shared" si="21"/>
        <v>0</v>
      </c>
      <c r="O144" s="122" t="e">
        <f t="shared" si="22"/>
        <v>#DIV/0!</v>
      </c>
      <c r="P144" s="179">
        <f>'Input 2 - Inventory'!AH79</f>
        <v>0</v>
      </c>
      <c r="Q144" s="179" t="str">
        <f>'Calc 1 - Scaling (Ins)'!AA134</f>
        <v/>
      </c>
    </row>
    <row r="145" spans="1:17" x14ac:dyDescent="0.3">
      <c r="A145" s="136" t="str">
        <f t="shared" si="23"/>
        <v>Exclude</v>
      </c>
      <c r="B145" s="149">
        <f>'Input 2 - Inventory'!C80</f>
        <v>0</v>
      </c>
      <c r="C145" s="179">
        <f>'Input 2 - Inventory'!E80</f>
        <v>0</v>
      </c>
      <c r="D145" s="179" t="str">
        <f>IFERROR(VLOOKUP(E145,GCC.Param!$B$3:$E$66,4,FALSE),"")</f>
        <v/>
      </c>
      <c r="E145" s="150">
        <f>'Input 2 - Inventory'!F80</f>
        <v>0</v>
      </c>
      <c r="F145" s="162" t="str">
        <f t="shared" si="19"/>
        <v>Y</v>
      </c>
      <c r="G145" s="150">
        <f>'Input 1 - Schedule 1'!U82</f>
        <v>0</v>
      </c>
      <c r="H145" s="149">
        <f>'Input 2 - Inventory'!L80</f>
        <v>0</v>
      </c>
      <c r="I145" s="149">
        <f>'Input 2 - Inventory'!M80</f>
        <v>0</v>
      </c>
      <c r="J145" s="162">
        <f t="shared" si="20"/>
        <v>0</v>
      </c>
      <c r="K145" s="179">
        <f>'Input 2 - Inventory'!R80</f>
        <v>0</v>
      </c>
      <c r="L145" s="149">
        <f>'Input 2 - Inventory'!AB80</f>
        <v>0</v>
      </c>
      <c r="M145" s="179">
        <f>'Input 2 - Inventory'!AC80</f>
        <v>0</v>
      </c>
      <c r="N145" s="162">
        <f t="shared" si="21"/>
        <v>0</v>
      </c>
      <c r="O145" s="122" t="e">
        <f t="shared" si="22"/>
        <v>#DIV/0!</v>
      </c>
      <c r="P145" s="179">
        <f>'Input 2 - Inventory'!AH80</f>
        <v>0</v>
      </c>
      <c r="Q145" s="179" t="str">
        <f>'Calc 1 - Scaling (Ins)'!AA135</f>
        <v/>
      </c>
    </row>
    <row r="146" spans="1:17" x14ac:dyDescent="0.3">
      <c r="A146" s="136" t="str">
        <f t="shared" si="23"/>
        <v>Exclude</v>
      </c>
      <c r="B146" s="149">
        <f>'Input 2 - Inventory'!C81</f>
        <v>0</v>
      </c>
      <c r="C146" s="179">
        <f>'Input 2 - Inventory'!E81</f>
        <v>0</v>
      </c>
      <c r="D146" s="179" t="str">
        <f>IFERROR(VLOOKUP(E146,GCC.Param!$B$3:$E$66,4,FALSE),"")</f>
        <v/>
      </c>
      <c r="E146" s="150">
        <f>'Input 2 - Inventory'!F81</f>
        <v>0</v>
      </c>
      <c r="F146" s="162" t="str">
        <f t="shared" si="19"/>
        <v>Y</v>
      </c>
      <c r="G146" s="150">
        <f>'Input 1 - Schedule 1'!U83</f>
        <v>0</v>
      </c>
      <c r="H146" s="149">
        <f>'Input 2 - Inventory'!L81</f>
        <v>0</v>
      </c>
      <c r="I146" s="149">
        <f>'Input 2 - Inventory'!M81</f>
        <v>0</v>
      </c>
      <c r="J146" s="162">
        <f t="shared" si="20"/>
        <v>0</v>
      </c>
      <c r="K146" s="179">
        <f>'Input 2 - Inventory'!R81</f>
        <v>0</v>
      </c>
      <c r="L146" s="149">
        <f>'Input 2 - Inventory'!AB81</f>
        <v>0</v>
      </c>
      <c r="M146" s="179">
        <f>'Input 2 - Inventory'!AC81</f>
        <v>0</v>
      </c>
      <c r="N146" s="162">
        <f t="shared" si="21"/>
        <v>0</v>
      </c>
      <c r="O146" s="122" t="e">
        <f t="shared" si="22"/>
        <v>#DIV/0!</v>
      </c>
      <c r="P146" s="179">
        <f>'Input 2 - Inventory'!AH81</f>
        <v>0</v>
      </c>
      <c r="Q146" s="179" t="str">
        <f>'Calc 1 - Scaling (Ins)'!AA136</f>
        <v/>
      </c>
    </row>
    <row r="147" spans="1:17" x14ac:dyDescent="0.3">
      <c r="A147" s="136" t="str">
        <f t="shared" si="23"/>
        <v>Exclude</v>
      </c>
      <c r="B147" s="149">
        <f>'Input 2 - Inventory'!C82</f>
        <v>0</v>
      </c>
      <c r="C147" s="179">
        <f>'Input 2 - Inventory'!E82</f>
        <v>0</v>
      </c>
      <c r="D147" s="179" t="str">
        <f>IFERROR(VLOOKUP(E147,GCC.Param!$B$3:$E$66,4,FALSE),"")</f>
        <v/>
      </c>
      <c r="E147" s="150">
        <f>'Input 2 - Inventory'!F82</f>
        <v>0</v>
      </c>
      <c r="F147" s="162" t="str">
        <f t="shared" si="19"/>
        <v>Y</v>
      </c>
      <c r="G147" s="150">
        <f>'Input 1 - Schedule 1'!U84</f>
        <v>0</v>
      </c>
      <c r="H147" s="149">
        <f>'Input 2 - Inventory'!L82</f>
        <v>0</v>
      </c>
      <c r="I147" s="149">
        <f>'Input 2 - Inventory'!M82</f>
        <v>0</v>
      </c>
      <c r="J147" s="162">
        <f t="shared" si="20"/>
        <v>0</v>
      </c>
      <c r="K147" s="179">
        <f>'Input 2 - Inventory'!R82</f>
        <v>0</v>
      </c>
      <c r="L147" s="149">
        <f>'Input 2 - Inventory'!AB82</f>
        <v>0</v>
      </c>
      <c r="M147" s="179">
        <f>'Input 2 - Inventory'!AC82</f>
        <v>0</v>
      </c>
      <c r="N147" s="162">
        <f t="shared" si="21"/>
        <v>0</v>
      </c>
      <c r="O147" s="122" t="e">
        <f t="shared" si="22"/>
        <v>#DIV/0!</v>
      </c>
      <c r="P147" s="179">
        <f>'Input 2 - Inventory'!AH82</f>
        <v>0</v>
      </c>
      <c r="Q147" s="179" t="str">
        <f>'Calc 1 - Scaling (Ins)'!AA137</f>
        <v/>
      </c>
    </row>
    <row r="148" spans="1:17" x14ac:dyDescent="0.3">
      <c r="A148" s="136" t="str">
        <f t="shared" si="23"/>
        <v>Exclude</v>
      </c>
      <c r="B148" s="149">
        <f>'Input 2 - Inventory'!C83</f>
        <v>0</v>
      </c>
      <c r="C148" s="179">
        <f>'Input 2 - Inventory'!E83</f>
        <v>0</v>
      </c>
      <c r="D148" s="179" t="str">
        <f>IFERROR(VLOOKUP(E148,GCC.Param!$B$3:$E$66,4,FALSE),"")</f>
        <v/>
      </c>
      <c r="E148" s="150">
        <f>'Input 2 - Inventory'!F83</f>
        <v>0</v>
      </c>
      <c r="F148" s="162" t="str">
        <f t="shared" si="19"/>
        <v>Y</v>
      </c>
      <c r="G148" s="150">
        <f>'Input 1 - Schedule 1'!U85</f>
        <v>0</v>
      </c>
      <c r="H148" s="149">
        <f>'Input 2 - Inventory'!L83</f>
        <v>0</v>
      </c>
      <c r="I148" s="149">
        <f>'Input 2 - Inventory'!M83</f>
        <v>0</v>
      </c>
      <c r="J148" s="162">
        <f t="shared" si="20"/>
        <v>0</v>
      </c>
      <c r="K148" s="179">
        <f>'Input 2 - Inventory'!R83</f>
        <v>0</v>
      </c>
      <c r="L148" s="149">
        <f>'Input 2 - Inventory'!AB83</f>
        <v>0</v>
      </c>
      <c r="M148" s="179">
        <f>'Input 2 - Inventory'!AC83</f>
        <v>0</v>
      </c>
      <c r="N148" s="162">
        <f t="shared" si="21"/>
        <v>0</v>
      </c>
      <c r="O148" s="122" t="e">
        <f t="shared" si="22"/>
        <v>#DIV/0!</v>
      </c>
      <c r="P148" s="179">
        <f>'Input 2 - Inventory'!AH83</f>
        <v>0</v>
      </c>
      <c r="Q148" s="179" t="str">
        <f>'Calc 1 - Scaling (Ins)'!AA138</f>
        <v/>
      </c>
    </row>
    <row r="149" spans="1:17" x14ac:dyDescent="0.3">
      <c r="A149" s="136" t="str">
        <f t="shared" si="23"/>
        <v>Exclude</v>
      </c>
      <c r="B149" s="149">
        <f>'Input 2 - Inventory'!C84</f>
        <v>0</v>
      </c>
      <c r="C149" s="179">
        <f>'Input 2 - Inventory'!E84</f>
        <v>0</v>
      </c>
      <c r="D149" s="179" t="str">
        <f>IFERROR(VLOOKUP(E149,GCC.Param!$B$3:$E$66,4,FALSE),"")</f>
        <v/>
      </c>
      <c r="E149" s="150">
        <f>'Input 2 - Inventory'!F84</f>
        <v>0</v>
      </c>
      <c r="F149" s="162" t="str">
        <f t="shared" si="19"/>
        <v>Y</v>
      </c>
      <c r="G149" s="150">
        <f>'Input 1 - Schedule 1'!U86</f>
        <v>0</v>
      </c>
      <c r="H149" s="149">
        <f>'Input 2 - Inventory'!L84</f>
        <v>0</v>
      </c>
      <c r="I149" s="149">
        <f>'Input 2 - Inventory'!M84</f>
        <v>0</v>
      </c>
      <c r="J149" s="162">
        <f t="shared" si="20"/>
        <v>0</v>
      </c>
      <c r="K149" s="179">
        <f>'Input 2 - Inventory'!R84</f>
        <v>0</v>
      </c>
      <c r="L149" s="149">
        <f>'Input 2 - Inventory'!AB84</f>
        <v>0</v>
      </c>
      <c r="M149" s="179">
        <f>'Input 2 - Inventory'!AC84</f>
        <v>0</v>
      </c>
      <c r="N149" s="162">
        <f t="shared" si="21"/>
        <v>0</v>
      </c>
      <c r="O149" s="122" t="e">
        <f t="shared" si="22"/>
        <v>#DIV/0!</v>
      </c>
      <c r="P149" s="179">
        <f>'Input 2 - Inventory'!AH84</f>
        <v>0</v>
      </c>
      <c r="Q149" s="179" t="str">
        <f>'Calc 1 - Scaling (Ins)'!AA139</f>
        <v/>
      </c>
    </row>
    <row r="150" spans="1:17" x14ac:dyDescent="0.3">
      <c r="A150" s="136" t="str">
        <f t="shared" si="23"/>
        <v>Exclude</v>
      </c>
      <c r="B150" s="149">
        <f>'Input 2 - Inventory'!C85</f>
        <v>0</v>
      </c>
      <c r="C150" s="179">
        <f>'Input 2 - Inventory'!E85</f>
        <v>0</v>
      </c>
      <c r="D150" s="179" t="str">
        <f>IFERROR(VLOOKUP(E150,GCC.Param!$B$3:$E$66,4,FALSE),"")</f>
        <v/>
      </c>
      <c r="E150" s="150">
        <f>'Input 2 - Inventory'!F85</f>
        <v>0</v>
      </c>
      <c r="F150" s="162" t="str">
        <f t="shared" si="19"/>
        <v>Y</v>
      </c>
      <c r="G150" s="150">
        <f>'Input 1 - Schedule 1'!U87</f>
        <v>0</v>
      </c>
      <c r="H150" s="149">
        <f>'Input 2 - Inventory'!L85</f>
        <v>0</v>
      </c>
      <c r="I150" s="149">
        <f>'Input 2 - Inventory'!M85</f>
        <v>0</v>
      </c>
      <c r="J150" s="162">
        <f t="shared" si="20"/>
        <v>0</v>
      </c>
      <c r="K150" s="179">
        <f>'Input 2 - Inventory'!R85</f>
        <v>0</v>
      </c>
      <c r="L150" s="149">
        <f>'Input 2 - Inventory'!AB85</f>
        <v>0</v>
      </c>
      <c r="M150" s="179">
        <f>'Input 2 - Inventory'!AC85</f>
        <v>0</v>
      </c>
      <c r="N150" s="162">
        <f t="shared" si="21"/>
        <v>0</v>
      </c>
      <c r="O150" s="122" t="e">
        <f t="shared" si="22"/>
        <v>#DIV/0!</v>
      </c>
      <c r="P150" s="179">
        <f>'Input 2 - Inventory'!AH85</f>
        <v>0</v>
      </c>
      <c r="Q150" s="179" t="str">
        <f>'Calc 1 - Scaling (Ins)'!AA140</f>
        <v/>
      </c>
    </row>
    <row r="151" spans="1:17" x14ac:dyDescent="0.3">
      <c r="A151" s="136" t="str">
        <f t="shared" si="23"/>
        <v>Exclude</v>
      </c>
      <c r="B151" s="149">
        <f>'Input 2 - Inventory'!C86</f>
        <v>0</v>
      </c>
      <c r="C151" s="179">
        <f>'Input 2 - Inventory'!E86</f>
        <v>0</v>
      </c>
      <c r="D151" s="179" t="str">
        <f>IFERROR(VLOOKUP(E151,GCC.Param!$B$3:$E$66,4,FALSE),"")</f>
        <v/>
      </c>
      <c r="E151" s="150">
        <f>'Input 2 - Inventory'!F86</f>
        <v>0</v>
      </c>
      <c r="F151" s="162" t="str">
        <f t="shared" si="19"/>
        <v>Y</v>
      </c>
      <c r="G151" s="150">
        <f>'Input 1 - Schedule 1'!U88</f>
        <v>0</v>
      </c>
      <c r="H151" s="149">
        <f>'Input 2 - Inventory'!L86</f>
        <v>0</v>
      </c>
      <c r="I151" s="149">
        <f>'Input 2 - Inventory'!M86</f>
        <v>0</v>
      </c>
      <c r="J151" s="162">
        <f t="shared" si="20"/>
        <v>0</v>
      </c>
      <c r="K151" s="179">
        <f>'Input 2 - Inventory'!R86</f>
        <v>0</v>
      </c>
      <c r="L151" s="149">
        <f>'Input 2 - Inventory'!AB86</f>
        <v>0</v>
      </c>
      <c r="M151" s="179">
        <f>'Input 2 - Inventory'!AC86</f>
        <v>0</v>
      </c>
      <c r="N151" s="162">
        <f t="shared" si="21"/>
        <v>0</v>
      </c>
      <c r="O151" s="122" t="e">
        <f t="shared" si="22"/>
        <v>#DIV/0!</v>
      </c>
      <c r="P151" s="179">
        <f>'Input 2 - Inventory'!AH86</f>
        <v>0</v>
      </c>
      <c r="Q151" s="179" t="str">
        <f>'Calc 1 - Scaling (Ins)'!AA141</f>
        <v/>
      </c>
    </row>
    <row r="152" spans="1:17" x14ac:dyDescent="0.3">
      <c r="A152" s="136" t="str">
        <f t="shared" si="23"/>
        <v>Exclude</v>
      </c>
      <c r="B152" s="149">
        <f>'Input 2 - Inventory'!C87</f>
        <v>0</v>
      </c>
      <c r="C152" s="179">
        <f>'Input 2 - Inventory'!E87</f>
        <v>0</v>
      </c>
      <c r="D152" s="179" t="str">
        <f>IFERROR(VLOOKUP(E152,GCC.Param!$B$3:$E$66,4,FALSE),"")</f>
        <v/>
      </c>
      <c r="E152" s="150">
        <f>'Input 2 - Inventory'!F87</f>
        <v>0</v>
      </c>
      <c r="F152" s="162" t="str">
        <f t="shared" si="19"/>
        <v>Y</v>
      </c>
      <c r="G152" s="150">
        <f>'Input 1 - Schedule 1'!U89</f>
        <v>0</v>
      </c>
      <c r="H152" s="149">
        <f>'Input 2 - Inventory'!L87</f>
        <v>0</v>
      </c>
      <c r="I152" s="149">
        <f>'Input 2 - Inventory'!M87</f>
        <v>0</v>
      </c>
      <c r="J152" s="162">
        <f t="shared" si="20"/>
        <v>0</v>
      </c>
      <c r="K152" s="179">
        <f>'Input 2 - Inventory'!R87</f>
        <v>0</v>
      </c>
      <c r="L152" s="149">
        <f>'Input 2 - Inventory'!AB87</f>
        <v>0</v>
      </c>
      <c r="M152" s="179">
        <f>'Input 2 - Inventory'!AC87</f>
        <v>0</v>
      </c>
      <c r="N152" s="162">
        <f t="shared" si="21"/>
        <v>0</v>
      </c>
      <c r="O152" s="122" t="e">
        <f t="shared" si="22"/>
        <v>#DIV/0!</v>
      </c>
      <c r="P152" s="179">
        <f>'Input 2 - Inventory'!AH87</f>
        <v>0</v>
      </c>
      <c r="Q152" s="179" t="str">
        <f>'Calc 1 - Scaling (Ins)'!AA142</f>
        <v/>
      </c>
    </row>
    <row r="153" spans="1:17" x14ac:dyDescent="0.3">
      <c r="A153" s="136" t="str">
        <f t="shared" si="23"/>
        <v>Exclude</v>
      </c>
      <c r="B153" s="149">
        <f>'Input 2 - Inventory'!C88</f>
        <v>0</v>
      </c>
      <c r="C153" s="179">
        <f>'Input 2 - Inventory'!E88</f>
        <v>0</v>
      </c>
      <c r="D153" s="179" t="str">
        <f>IFERROR(VLOOKUP(E153,GCC.Param!$B$3:$E$66,4,FALSE),"")</f>
        <v/>
      </c>
      <c r="E153" s="150">
        <f>'Input 2 - Inventory'!F88</f>
        <v>0</v>
      </c>
      <c r="F153" s="162" t="str">
        <f t="shared" si="19"/>
        <v>Y</v>
      </c>
      <c r="G153" s="150">
        <f>'Input 1 - Schedule 1'!U90</f>
        <v>0</v>
      </c>
      <c r="H153" s="149">
        <f>'Input 2 - Inventory'!L88</f>
        <v>0</v>
      </c>
      <c r="I153" s="149">
        <f>'Input 2 - Inventory'!M88</f>
        <v>0</v>
      </c>
      <c r="J153" s="162">
        <f t="shared" si="20"/>
        <v>0</v>
      </c>
      <c r="K153" s="179">
        <f>'Input 2 - Inventory'!R88</f>
        <v>0</v>
      </c>
      <c r="L153" s="149">
        <f>'Input 2 - Inventory'!AB88</f>
        <v>0</v>
      </c>
      <c r="M153" s="179">
        <f>'Input 2 - Inventory'!AC88</f>
        <v>0</v>
      </c>
      <c r="N153" s="162">
        <f t="shared" si="21"/>
        <v>0</v>
      </c>
      <c r="O153" s="122" t="e">
        <f t="shared" si="22"/>
        <v>#DIV/0!</v>
      </c>
      <c r="P153" s="179">
        <f>'Input 2 - Inventory'!AH88</f>
        <v>0</v>
      </c>
      <c r="Q153" s="179" t="str">
        <f>'Calc 1 - Scaling (Ins)'!AA143</f>
        <v/>
      </c>
    </row>
    <row r="154" spans="1:17" x14ac:dyDescent="0.3">
      <c r="A154" s="136" t="str">
        <f t="shared" si="23"/>
        <v>Exclude</v>
      </c>
      <c r="B154" s="149">
        <f>'Input 2 - Inventory'!C89</f>
        <v>0</v>
      </c>
      <c r="C154" s="179">
        <f>'Input 2 - Inventory'!E89</f>
        <v>0</v>
      </c>
      <c r="D154" s="179" t="str">
        <f>IFERROR(VLOOKUP(E154,GCC.Param!$B$3:$E$66,4,FALSE),"")</f>
        <v/>
      </c>
      <c r="E154" s="150">
        <f>'Input 2 - Inventory'!F89</f>
        <v>0</v>
      </c>
      <c r="F154" s="162" t="str">
        <f t="shared" si="19"/>
        <v>Y</v>
      </c>
      <c r="G154" s="150">
        <f>'Input 1 - Schedule 1'!U91</f>
        <v>0</v>
      </c>
      <c r="H154" s="149">
        <f>'Input 2 - Inventory'!L89</f>
        <v>0</v>
      </c>
      <c r="I154" s="149">
        <f>'Input 2 - Inventory'!M89</f>
        <v>0</v>
      </c>
      <c r="J154" s="162">
        <f t="shared" si="20"/>
        <v>0</v>
      </c>
      <c r="K154" s="179">
        <f>'Input 2 - Inventory'!R89</f>
        <v>0</v>
      </c>
      <c r="L154" s="149">
        <f>'Input 2 - Inventory'!AB89</f>
        <v>0</v>
      </c>
      <c r="M154" s="179">
        <f>'Input 2 - Inventory'!AC89</f>
        <v>0</v>
      </c>
      <c r="N154" s="162">
        <f t="shared" si="21"/>
        <v>0</v>
      </c>
      <c r="O154" s="122" t="e">
        <f t="shared" si="22"/>
        <v>#DIV/0!</v>
      </c>
      <c r="P154" s="179">
        <f>'Input 2 - Inventory'!AH89</f>
        <v>0</v>
      </c>
      <c r="Q154" s="179" t="str">
        <f>'Calc 1 - Scaling (Ins)'!AA144</f>
        <v/>
      </c>
    </row>
    <row r="155" spans="1:17" x14ac:dyDescent="0.3">
      <c r="A155" s="136" t="str">
        <f t="shared" si="23"/>
        <v>Exclude</v>
      </c>
      <c r="B155" s="149">
        <f>'Input 2 - Inventory'!C90</f>
        <v>0</v>
      </c>
      <c r="C155" s="179">
        <f>'Input 2 - Inventory'!E90</f>
        <v>0</v>
      </c>
      <c r="D155" s="179" t="str">
        <f>IFERROR(VLOOKUP(E155,GCC.Param!$B$3:$E$66,4,FALSE),"")</f>
        <v/>
      </c>
      <c r="E155" s="150">
        <f>'Input 2 - Inventory'!F90</f>
        <v>0</v>
      </c>
      <c r="F155" s="162" t="str">
        <f t="shared" si="19"/>
        <v>Y</v>
      </c>
      <c r="G155" s="150">
        <f>'Input 1 - Schedule 1'!U92</f>
        <v>0</v>
      </c>
      <c r="H155" s="149">
        <f>'Input 2 - Inventory'!L90</f>
        <v>0</v>
      </c>
      <c r="I155" s="149">
        <f>'Input 2 - Inventory'!M90</f>
        <v>0</v>
      </c>
      <c r="J155" s="162">
        <f t="shared" si="20"/>
        <v>0</v>
      </c>
      <c r="K155" s="179">
        <f>'Input 2 - Inventory'!R90</f>
        <v>0</v>
      </c>
      <c r="L155" s="149">
        <f>'Input 2 - Inventory'!AB90</f>
        <v>0</v>
      </c>
      <c r="M155" s="179">
        <f>'Input 2 - Inventory'!AC90</f>
        <v>0</v>
      </c>
      <c r="N155" s="162">
        <f t="shared" si="21"/>
        <v>0</v>
      </c>
      <c r="O155" s="122" t="e">
        <f t="shared" si="22"/>
        <v>#DIV/0!</v>
      </c>
      <c r="P155" s="179">
        <f>'Input 2 - Inventory'!AH90</f>
        <v>0</v>
      </c>
      <c r="Q155" s="179" t="str">
        <f>'Calc 1 - Scaling (Ins)'!AA145</f>
        <v/>
      </c>
    </row>
    <row r="156" spans="1:17" x14ac:dyDescent="0.3">
      <c r="A156" s="136" t="str">
        <f t="shared" si="23"/>
        <v>Exclude</v>
      </c>
      <c r="B156" s="149">
        <f>'Input 2 - Inventory'!C91</f>
        <v>0</v>
      </c>
      <c r="C156" s="179">
        <f>'Input 2 - Inventory'!E91</f>
        <v>0</v>
      </c>
      <c r="D156" s="179" t="str">
        <f>IFERROR(VLOOKUP(E156,GCC.Param!$B$3:$E$66,4,FALSE),"")</f>
        <v/>
      </c>
      <c r="E156" s="150">
        <f>'Input 2 - Inventory'!F91</f>
        <v>0</v>
      </c>
      <c r="F156" s="162" t="str">
        <f t="shared" si="19"/>
        <v>Y</v>
      </c>
      <c r="G156" s="150">
        <f>'Input 1 - Schedule 1'!U93</f>
        <v>0</v>
      </c>
      <c r="H156" s="149">
        <f>'Input 2 - Inventory'!L91</f>
        <v>0</v>
      </c>
      <c r="I156" s="149">
        <f>'Input 2 - Inventory'!M91</f>
        <v>0</v>
      </c>
      <c r="J156" s="162">
        <f t="shared" si="20"/>
        <v>0</v>
      </c>
      <c r="K156" s="179">
        <f>'Input 2 - Inventory'!R91</f>
        <v>0</v>
      </c>
      <c r="L156" s="149">
        <f>'Input 2 - Inventory'!AB91</f>
        <v>0</v>
      </c>
      <c r="M156" s="179">
        <f>'Input 2 - Inventory'!AC91</f>
        <v>0</v>
      </c>
      <c r="N156" s="162">
        <f t="shared" si="21"/>
        <v>0</v>
      </c>
      <c r="O156" s="122" t="e">
        <f t="shared" si="22"/>
        <v>#DIV/0!</v>
      </c>
      <c r="P156" s="179">
        <f>'Input 2 - Inventory'!AH91</f>
        <v>0</v>
      </c>
      <c r="Q156" s="179" t="str">
        <f>'Calc 1 - Scaling (Ins)'!AA146</f>
        <v/>
      </c>
    </row>
    <row r="157" spans="1:17" x14ac:dyDescent="0.3">
      <c r="A157" s="136" t="str">
        <f t="shared" si="23"/>
        <v>Exclude</v>
      </c>
      <c r="B157" s="149">
        <f>'Input 2 - Inventory'!C92</f>
        <v>0</v>
      </c>
      <c r="C157" s="179">
        <f>'Input 2 - Inventory'!E92</f>
        <v>0</v>
      </c>
      <c r="D157" s="179" t="str">
        <f>IFERROR(VLOOKUP(E157,GCC.Param!$B$3:$E$66,4,FALSE),"")</f>
        <v/>
      </c>
      <c r="E157" s="150">
        <f>'Input 2 - Inventory'!F92</f>
        <v>0</v>
      </c>
      <c r="F157" s="162" t="str">
        <f t="shared" si="19"/>
        <v>Y</v>
      </c>
      <c r="G157" s="150">
        <f>'Input 1 - Schedule 1'!U94</f>
        <v>0</v>
      </c>
      <c r="H157" s="149">
        <f>'Input 2 - Inventory'!L92</f>
        <v>0</v>
      </c>
      <c r="I157" s="149">
        <f>'Input 2 - Inventory'!M92</f>
        <v>0</v>
      </c>
      <c r="J157" s="162">
        <f t="shared" si="20"/>
        <v>0</v>
      </c>
      <c r="K157" s="179">
        <f>'Input 2 - Inventory'!R92</f>
        <v>0</v>
      </c>
      <c r="L157" s="149">
        <f>'Input 2 - Inventory'!AB92</f>
        <v>0</v>
      </c>
      <c r="M157" s="179">
        <f>'Input 2 - Inventory'!AC92</f>
        <v>0</v>
      </c>
      <c r="N157" s="162">
        <f t="shared" si="21"/>
        <v>0</v>
      </c>
      <c r="O157" s="122" t="e">
        <f t="shared" si="22"/>
        <v>#DIV/0!</v>
      </c>
      <c r="P157" s="179">
        <f>'Input 2 - Inventory'!AH92</f>
        <v>0</v>
      </c>
      <c r="Q157" s="179" t="str">
        <f>'Calc 1 - Scaling (Ins)'!AA147</f>
        <v/>
      </c>
    </row>
    <row r="158" spans="1:17" x14ac:dyDescent="0.3">
      <c r="A158" s="136" t="str">
        <f t="shared" si="23"/>
        <v>Exclude</v>
      </c>
      <c r="B158" s="149">
        <f>'Input 2 - Inventory'!C93</f>
        <v>0</v>
      </c>
      <c r="C158" s="179">
        <f>'Input 2 - Inventory'!E93</f>
        <v>0</v>
      </c>
      <c r="D158" s="179" t="str">
        <f>IFERROR(VLOOKUP(E158,GCC.Param!$B$3:$E$66,4,FALSE),"")</f>
        <v/>
      </c>
      <c r="E158" s="150">
        <f>'Input 2 - Inventory'!F93</f>
        <v>0</v>
      </c>
      <c r="F158" s="162" t="str">
        <f t="shared" si="19"/>
        <v>Y</v>
      </c>
      <c r="G158" s="150">
        <f>'Input 1 - Schedule 1'!U95</f>
        <v>0</v>
      </c>
      <c r="H158" s="149">
        <f>'Input 2 - Inventory'!L93</f>
        <v>0</v>
      </c>
      <c r="I158" s="149">
        <f>'Input 2 - Inventory'!M93</f>
        <v>0</v>
      </c>
      <c r="J158" s="162">
        <f t="shared" si="20"/>
        <v>0</v>
      </c>
      <c r="K158" s="179">
        <f>'Input 2 - Inventory'!R93</f>
        <v>0</v>
      </c>
      <c r="L158" s="149">
        <f>'Input 2 - Inventory'!AB93</f>
        <v>0</v>
      </c>
      <c r="M158" s="179">
        <f>'Input 2 - Inventory'!AC93</f>
        <v>0</v>
      </c>
      <c r="N158" s="162">
        <f t="shared" si="21"/>
        <v>0</v>
      </c>
      <c r="O158" s="122" t="e">
        <f t="shared" si="22"/>
        <v>#DIV/0!</v>
      </c>
      <c r="P158" s="179">
        <f>'Input 2 - Inventory'!AH93</f>
        <v>0</v>
      </c>
      <c r="Q158" s="179" t="str">
        <f>'Calc 1 - Scaling (Ins)'!AA148</f>
        <v/>
      </c>
    </row>
    <row r="159" spans="1:17" x14ac:dyDescent="0.3">
      <c r="A159" s="136" t="str">
        <f t="shared" si="23"/>
        <v>Exclude</v>
      </c>
      <c r="B159" s="149">
        <f>'Input 2 - Inventory'!C94</f>
        <v>0</v>
      </c>
      <c r="C159" s="179">
        <f>'Input 2 - Inventory'!E94</f>
        <v>0</v>
      </c>
      <c r="D159" s="179" t="str">
        <f>IFERROR(VLOOKUP(E159,GCC.Param!$B$3:$E$66,4,FALSE),"")</f>
        <v/>
      </c>
      <c r="E159" s="150">
        <f>'Input 2 - Inventory'!F94</f>
        <v>0</v>
      </c>
      <c r="F159" s="162" t="str">
        <f t="shared" si="19"/>
        <v>Y</v>
      </c>
      <c r="G159" s="150">
        <f>'Input 1 - Schedule 1'!U96</f>
        <v>0</v>
      </c>
      <c r="H159" s="149">
        <f>'Input 2 - Inventory'!L94</f>
        <v>0</v>
      </c>
      <c r="I159" s="149">
        <f>'Input 2 - Inventory'!M94</f>
        <v>0</v>
      </c>
      <c r="J159" s="162">
        <f t="shared" si="20"/>
        <v>0</v>
      </c>
      <c r="K159" s="179">
        <f>'Input 2 - Inventory'!R94</f>
        <v>0</v>
      </c>
      <c r="L159" s="149">
        <f>'Input 2 - Inventory'!AB94</f>
        <v>0</v>
      </c>
      <c r="M159" s="179">
        <f>'Input 2 - Inventory'!AC94</f>
        <v>0</v>
      </c>
      <c r="N159" s="162">
        <f t="shared" si="21"/>
        <v>0</v>
      </c>
      <c r="O159" s="122" t="e">
        <f t="shared" si="22"/>
        <v>#DIV/0!</v>
      </c>
      <c r="P159" s="179">
        <f>'Input 2 - Inventory'!AH94</f>
        <v>0</v>
      </c>
      <c r="Q159" s="179" t="str">
        <f>'Calc 1 - Scaling (Ins)'!AA149</f>
        <v/>
      </c>
    </row>
    <row r="160" spans="1:17" x14ac:dyDescent="0.3">
      <c r="A160" s="136" t="str">
        <f t="shared" si="23"/>
        <v>Exclude</v>
      </c>
      <c r="B160" s="149">
        <f>'Input 2 - Inventory'!C95</f>
        <v>0</v>
      </c>
      <c r="C160" s="179">
        <f>'Input 2 - Inventory'!E95</f>
        <v>0</v>
      </c>
      <c r="D160" s="179" t="str">
        <f>IFERROR(VLOOKUP(E160,GCC.Param!$B$3:$E$66,4,FALSE),"")</f>
        <v/>
      </c>
      <c r="E160" s="150">
        <f>'Input 2 - Inventory'!F95</f>
        <v>0</v>
      </c>
      <c r="F160" s="162" t="str">
        <f t="shared" si="19"/>
        <v>Y</v>
      </c>
      <c r="G160" s="150">
        <f>'Input 1 - Schedule 1'!U97</f>
        <v>0</v>
      </c>
      <c r="H160" s="149">
        <f>'Input 2 - Inventory'!L95</f>
        <v>0</v>
      </c>
      <c r="I160" s="149">
        <f>'Input 2 - Inventory'!M95</f>
        <v>0</v>
      </c>
      <c r="J160" s="162">
        <f t="shared" si="20"/>
        <v>0</v>
      </c>
      <c r="K160" s="179">
        <f>'Input 2 - Inventory'!R95</f>
        <v>0</v>
      </c>
      <c r="L160" s="149">
        <f>'Input 2 - Inventory'!AB95</f>
        <v>0</v>
      </c>
      <c r="M160" s="179">
        <f>'Input 2 - Inventory'!AC95</f>
        <v>0</v>
      </c>
      <c r="N160" s="162">
        <f t="shared" si="21"/>
        <v>0</v>
      </c>
      <c r="O160" s="122" t="e">
        <f t="shared" si="22"/>
        <v>#DIV/0!</v>
      </c>
      <c r="P160" s="179">
        <f>'Input 2 - Inventory'!AH95</f>
        <v>0</v>
      </c>
      <c r="Q160" s="179" t="str">
        <f>'Calc 1 - Scaling (Ins)'!AA150</f>
        <v/>
      </c>
    </row>
    <row r="161" spans="1:17" x14ac:dyDescent="0.3">
      <c r="A161" s="136" t="str">
        <f t="shared" si="23"/>
        <v>Exclude</v>
      </c>
      <c r="B161" s="149">
        <f>'Input 2 - Inventory'!C96</f>
        <v>0</v>
      </c>
      <c r="C161" s="179">
        <f>'Input 2 - Inventory'!E96</f>
        <v>0</v>
      </c>
      <c r="D161" s="179" t="str">
        <f>IFERROR(VLOOKUP(E161,GCC.Param!$B$3:$E$66,4,FALSE),"")</f>
        <v/>
      </c>
      <c r="E161" s="150">
        <f>'Input 2 - Inventory'!F96</f>
        <v>0</v>
      </c>
      <c r="F161" s="162" t="str">
        <f t="shared" si="19"/>
        <v>Y</v>
      </c>
      <c r="G161" s="150">
        <f>'Input 1 - Schedule 1'!U98</f>
        <v>0</v>
      </c>
      <c r="H161" s="149">
        <f>'Input 2 - Inventory'!L96</f>
        <v>0</v>
      </c>
      <c r="I161" s="149">
        <f>'Input 2 - Inventory'!M96</f>
        <v>0</v>
      </c>
      <c r="J161" s="162">
        <f t="shared" si="20"/>
        <v>0</v>
      </c>
      <c r="K161" s="179">
        <f>'Input 2 - Inventory'!R96</f>
        <v>0</v>
      </c>
      <c r="L161" s="149">
        <f>'Input 2 - Inventory'!AB96</f>
        <v>0</v>
      </c>
      <c r="M161" s="179">
        <f>'Input 2 - Inventory'!AC96</f>
        <v>0</v>
      </c>
      <c r="N161" s="162">
        <f t="shared" si="21"/>
        <v>0</v>
      </c>
      <c r="O161" s="122" t="e">
        <f t="shared" si="22"/>
        <v>#DIV/0!</v>
      </c>
      <c r="P161" s="179">
        <f>'Input 2 - Inventory'!AH96</f>
        <v>0</v>
      </c>
      <c r="Q161" s="179" t="str">
        <f>'Calc 1 - Scaling (Ins)'!AA151</f>
        <v/>
      </c>
    </row>
    <row r="162" spans="1:17" x14ac:dyDescent="0.3">
      <c r="A162" s="136" t="str">
        <f t="shared" si="23"/>
        <v>Exclude</v>
      </c>
      <c r="B162" s="149">
        <f>'Input 2 - Inventory'!C97</f>
        <v>0</v>
      </c>
      <c r="C162" s="179">
        <f>'Input 2 - Inventory'!E97</f>
        <v>0</v>
      </c>
      <c r="D162" s="179" t="str">
        <f>IFERROR(VLOOKUP(E162,GCC.Param!$B$3:$E$66,4,FALSE),"")</f>
        <v/>
      </c>
      <c r="E162" s="150">
        <f>'Input 2 - Inventory'!F97</f>
        <v>0</v>
      </c>
      <c r="F162" s="162" t="str">
        <f t="shared" si="19"/>
        <v>Y</v>
      </c>
      <c r="G162" s="150">
        <f>'Input 1 - Schedule 1'!U99</f>
        <v>0</v>
      </c>
      <c r="H162" s="149">
        <f>'Input 2 - Inventory'!L97</f>
        <v>0</v>
      </c>
      <c r="I162" s="149">
        <f>'Input 2 - Inventory'!M97</f>
        <v>0</v>
      </c>
      <c r="J162" s="162">
        <f t="shared" si="20"/>
        <v>0</v>
      </c>
      <c r="K162" s="179">
        <f>'Input 2 - Inventory'!R97</f>
        <v>0</v>
      </c>
      <c r="L162" s="149">
        <f>'Input 2 - Inventory'!AB97</f>
        <v>0</v>
      </c>
      <c r="M162" s="179">
        <f>'Input 2 - Inventory'!AC97</f>
        <v>0</v>
      </c>
      <c r="N162" s="162">
        <f t="shared" si="21"/>
        <v>0</v>
      </c>
      <c r="O162" s="122" t="e">
        <f t="shared" si="22"/>
        <v>#DIV/0!</v>
      </c>
      <c r="P162" s="179">
        <f>'Input 2 - Inventory'!AH97</f>
        <v>0</v>
      </c>
      <c r="Q162" s="179" t="str">
        <f>'Calc 1 - Scaling (Ins)'!AA152</f>
        <v/>
      </c>
    </row>
    <row r="163" spans="1:17" x14ac:dyDescent="0.3">
      <c r="A163" s="136" t="str">
        <f t="shared" si="23"/>
        <v>Exclude</v>
      </c>
      <c r="B163" s="149">
        <f>'Input 2 - Inventory'!C98</f>
        <v>0</v>
      </c>
      <c r="C163" s="179">
        <f>'Input 2 - Inventory'!E98</f>
        <v>0</v>
      </c>
      <c r="D163" s="179" t="str">
        <f>IFERROR(VLOOKUP(E163,GCC.Param!$B$3:$E$66,4,FALSE),"")</f>
        <v/>
      </c>
      <c r="E163" s="150">
        <f>'Input 2 - Inventory'!F98</f>
        <v>0</v>
      </c>
      <c r="F163" s="162" t="str">
        <f t="shared" si="19"/>
        <v>Y</v>
      </c>
      <c r="G163" s="150">
        <f>'Input 1 - Schedule 1'!U100</f>
        <v>0</v>
      </c>
      <c r="H163" s="149">
        <f>'Input 2 - Inventory'!L98</f>
        <v>0</v>
      </c>
      <c r="I163" s="149">
        <f>'Input 2 - Inventory'!M98</f>
        <v>0</v>
      </c>
      <c r="J163" s="162">
        <f t="shared" si="20"/>
        <v>0</v>
      </c>
      <c r="K163" s="179">
        <f>'Input 2 - Inventory'!R98</f>
        <v>0</v>
      </c>
      <c r="L163" s="149">
        <f>'Input 2 - Inventory'!AB98</f>
        <v>0</v>
      </c>
      <c r="M163" s="179">
        <f>'Input 2 - Inventory'!AC98</f>
        <v>0</v>
      </c>
      <c r="N163" s="162">
        <f t="shared" si="21"/>
        <v>0</v>
      </c>
      <c r="O163" s="122" t="e">
        <f t="shared" si="22"/>
        <v>#DIV/0!</v>
      </c>
      <c r="P163" s="179">
        <f>'Input 2 - Inventory'!AH98</f>
        <v>0</v>
      </c>
      <c r="Q163" s="179" t="str">
        <f>'Calc 1 - Scaling (Ins)'!AA153</f>
        <v/>
      </c>
    </row>
    <row r="164" spans="1:17" x14ac:dyDescent="0.3">
      <c r="A164" s="136" t="str">
        <f t="shared" si="23"/>
        <v>Exclude</v>
      </c>
      <c r="B164" s="149">
        <f>'Input 2 - Inventory'!C99</f>
        <v>0</v>
      </c>
      <c r="C164" s="179">
        <f>'Input 2 - Inventory'!E99</f>
        <v>0</v>
      </c>
      <c r="D164" s="179" t="str">
        <f>IFERROR(VLOOKUP(E164,GCC.Param!$B$3:$E$66,4,FALSE),"")</f>
        <v/>
      </c>
      <c r="E164" s="150">
        <f>'Input 2 - Inventory'!F99</f>
        <v>0</v>
      </c>
      <c r="F164" s="162" t="str">
        <f t="shared" si="19"/>
        <v>Y</v>
      </c>
      <c r="G164" s="150">
        <f>'Input 1 - Schedule 1'!U101</f>
        <v>0</v>
      </c>
      <c r="H164" s="149">
        <f>'Input 2 - Inventory'!L99</f>
        <v>0</v>
      </c>
      <c r="I164" s="149">
        <f>'Input 2 - Inventory'!M99</f>
        <v>0</v>
      </c>
      <c r="J164" s="162">
        <f t="shared" si="20"/>
        <v>0</v>
      </c>
      <c r="K164" s="179">
        <f>'Input 2 - Inventory'!R99</f>
        <v>0</v>
      </c>
      <c r="L164" s="149">
        <f>'Input 2 - Inventory'!AB99</f>
        <v>0</v>
      </c>
      <c r="M164" s="179">
        <f>'Input 2 - Inventory'!AC99</f>
        <v>0</v>
      </c>
      <c r="N164" s="162">
        <f t="shared" si="21"/>
        <v>0</v>
      </c>
      <c r="O164" s="122" t="e">
        <f t="shared" si="22"/>
        <v>#DIV/0!</v>
      </c>
      <c r="P164" s="179">
        <f>'Input 2 - Inventory'!AH99</f>
        <v>0</v>
      </c>
      <c r="Q164" s="179" t="str">
        <f>'Calc 1 - Scaling (Ins)'!AA154</f>
        <v/>
      </c>
    </row>
    <row r="165" spans="1:17" x14ac:dyDescent="0.3">
      <c r="A165" s="136" t="str">
        <f t="shared" si="23"/>
        <v>Exclude</v>
      </c>
      <c r="B165" s="149">
        <f>'Input 2 - Inventory'!C100</f>
        <v>0</v>
      </c>
      <c r="C165" s="179">
        <f>'Input 2 - Inventory'!E100</f>
        <v>0</v>
      </c>
      <c r="D165" s="179" t="str">
        <f>IFERROR(VLOOKUP(E165,GCC.Param!$B$3:$E$66,4,FALSE),"")</f>
        <v/>
      </c>
      <c r="E165" s="150">
        <f>'Input 2 - Inventory'!F100</f>
        <v>0</v>
      </c>
      <c r="F165" s="162" t="str">
        <f t="shared" si="19"/>
        <v>Y</v>
      </c>
      <c r="G165" s="150">
        <f>'Input 1 - Schedule 1'!U102</f>
        <v>0</v>
      </c>
      <c r="H165" s="149">
        <f>'Input 2 - Inventory'!L100</f>
        <v>0</v>
      </c>
      <c r="I165" s="149">
        <f>'Input 2 - Inventory'!M100</f>
        <v>0</v>
      </c>
      <c r="J165" s="162">
        <f t="shared" si="20"/>
        <v>0</v>
      </c>
      <c r="K165" s="179">
        <f>'Input 2 - Inventory'!R100</f>
        <v>0</v>
      </c>
      <c r="L165" s="149">
        <f>'Input 2 - Inventory'!AB100</f>
        <v>0</v>
      </c>
      <c r="M165" s="179">
        <f>'Input 2 - Inventory'!AC100</f>
        <v>0</v>
      </c>
      <c r="N165" s="162">
        <f t="shared" si="21"/>
        <v>0</v>
      </c>
      <c r="O165" s="122" t="e">
        <f t="shared" si="22"/>
        <v>#DIV/0!</v>
      </c>
      <c r="P165" s="179">
        <f>'Input 2 - Inventory'!AH100</f>
        <v>0</v>
      </c>
      <c r="Q165" s="179" t="str">
        <f>'Calc 1 - Scaling (Ins)'!AA155</f>
        <v/>
      </c>
    </row>
    <row r="166" spans="1:17" x14ac:dyDescent="0.3">
      <c r="A166" s="136" t="str">
        <f t="shared" si="23"/>
        <v>Exclude</v>
      </c>
      <c r="B166" s="149">
        <f>'Input 2 - Inventory'!C101</f>
        <v>0</v>
      </c>
      <c r="C166" s="179">
        <f>'Input 2 - Inventory'!E101</f>
        <v>0</v>
      </c>
      <c r="D166" s="179" t="str">
        <f>IFERROR(VLOOKUP(E166,GCC.Param!$B$3:$E$66,4,FALSE),"")</f>
        <v/>
      </c>
      <c r="E166" s="150">
        <f>'Input 2 - Inventory'!F101</f>
        <v>0</v>
      </c>
      <c r="F166" s="162" t="str">
        <f t="shared" si="19"/>
        <v>Y</v>
      </c>
      <c r="G166" s="150">
        <f>'Input 1 - Schedule 1'!U103</f>
        <v>0</v>
      </c>
      <c r="H166" s="149">
        <f>'Input 2 - Inventory'!L101</f>
        <v>0</v>
      </c>
      <c r="I166" s="149">
        <f>'Input 2 - Inventory'!M101</f>
        <v>0</v>
      </c>
      <c r="J166" s="162">
        <f t="shared" si="20"/>
        <v>0</v>
      </c>
      <c r="K166" s="179">
        <f>'Input 2 - Inventory'!R101</f>
        <v>0</v>
      </c>
      <c r="L166" s="149">
        <f>'Input 2 - Inventory'!AB101</f>
        <v>0</v>
      </c>
      <c r="M166" s="179">
        <f>'Input 2 - Inventory'!AC101</f>
        <v>0</v>
      </c>
      <c r="N166" s="162">
        <f t="shared" si="21"/>
        <v>0</v>
      </c>
      <c r="O166" s="122" t="e">
        <f t="shared" si="22"/>
        <v>#DIV/0!</v>
      </c>
      <c r="P166" s="179">
        <f>'Input 2 - Inventory'!AH101</f>
        <v>0</v>
      </c>
      <c r="Q166" s="179" t="str">
        <f>'Calc 1 - Scaling (Ins)'!AA156</f>
        <v/>
      </c>
    </row>
    <row r="167" spans="1:17" x14ac:dyDescent="0.3">
      <c r="A167" s="136" t="str">
        <f t="shared" si="23"/>
        <v>Exclude</v>
      </c>
      <c r="B167" s="149">
        <f>'Input 2 - Inventory'!C102</f>
        <v>0</v>
      </c>
      <c r="C167" s="179">
        <f>'Input 2 - Inventory'!E102</f>
        <v>0</v>
      </c>
      <c r="D167" s="179" t="str">
        <f>IFERROR(VLOOKUP(E167,GCC.Param!$B$3:$E$66,4,FALSE),"")</f>
        <v/>
      </c>
      <c r="E167" s="150">
        <f>'Input 2 - Inventory'!F102</f>
        <v>0</v>
      </c>
      <c r="F167" s="162" t="str">
        <f t="shared" si="19"/>
        <v>Y</v>
      </c>
      <c r="G167" s="150">
        <f>'Input 1 - Schedule 1'!U104</f>
        <v>0</v>
      </c>
      <c r="H167" s="149">
        <f>'Input 2 - Inventory'!L102</f>
        <v>0</v>
      </c>
      <c r="I167" s="149">
        <f>'Input 2 - Inventory'!M102</f>
        <v>0</v>
      </c>
      <c r="J167" s="162">
        <f t="shared" si="20"/>
        <v>0</v>
      </c>
      <c r="K167" s="179">
        <f>'Input 2 - Inventory'!R102</f>
        <v>0</v>
      </c>
      <c r="L167" s="149">
        <f>'Input 2 - Inventory'!AB102</f>
        <v>0</v>
      </c>
      <c r="M167" s="179">
        <f>'Input 2 - Inventory'!AC102</f>
        <v>0</v>
      </c>
      <c r="N167" s="162">
        <f t="shared" si="21"/>
        <v>0</v>
      </c>
      <c r="O167" s="122" t="e">
        <f t="shared" si="22"/>
        <v>#DIV/0!</v>
      </c>
      <c r="P167" s="179">
        <f>'Input 2 - Inventory'!AH102</f>
        <v>0</v>
      </c>
      <c r="Q167" s="179" t="str">
        <f>'Calc 1 - Scaling (Ins)'!AA157</f>
        <v/>
      </c>
    </row>
    <row r="168" spans="1:17" x14ac:dyDescent="0.3">
      <c r="A168" s="136" t="str">
        <f t="shared" si="23"/>
        <v>Exclude</v>
      </c>
      <c r="B168" s="149">
        <f>'Input 2 - Inventory'!C103</f>
        <v>0</v>
      </c>
      <c r="C168" s="179">
        <f>'Input 2 - Inventory'!E103</f>
        <v>0</v>
      </c>
      <c r="D168" s="179" t="str">
        <f>IFERROR(VLOOKUP(E168,GCC.Param!$B$3:$E$66,4,FALSE),"")</f>
        <v/>
      </c>
      <c r="E168" s="150">
        <f>'Input 2 - Inventory'!F103</f>
        <v>0</v>
      </c>
      <c r="F168" s="162" t="str">
        <f t="shared" si="19"/>
        <v>Y</v>
      </c>
      <c r="G168" s="150">
        <f>'Input 1 - Schedule 1'!U105</f>
        <v>0</v>
      </c>
      <c r="H168" s="149">
        <f>'Input 2 - Inventory'!L103</f>
        <v>0</v>
      </c>
      <c r="I168" s="149">
        <f>'Input 2 - Inventory'!M103</f>
        <v>0</v>
      </c>
      <c r="J168" s="162">
        <f t="shared" si="20"/>
        <v>0</v>
      </c>
      <c r="K168" s="179">
        <f>'Input 2 - Inventory'!R103</f>
        <v>0</v>
      </c>
      <c r="L168" s="149">
        <f>'Input 2 - Inventory'!AB103</f>
        <v>0</v>
      </c>
      <c r="M168" s="179">
        <f>'Input 2 - Inventory'!AC103</f>
        <v>0</v>
      </c>
      <c r="N168" s="162">
        <f t="shared" si="21"/>
        <v>0</v>
      </c>
      <c r="O168" s="122" t="e">
        <f t="shared" si="22"/>
        <v>#DIV/0!</v>
      </c>
      <c r="P168" s="179">
        <f>'Input 2 - Inventory'!AH103</f>
        <v>0</v>
      </c>
      <c r="Q168" s="179" t="str">
        <f>'Calc 1 - Scaling (Ins)'!AA158</f>
        <v/>
      </c>
    </row>
    <row r="169" spans="1:17" x14ac:dyDescent="0.3">
      <c r="A169" s="136" t="str">
        <f t="shared" si="23"/>
        <v>Exclude</v>
      </c>
      <c r="B169" s="149">
        <f>'Input 2 - Inventory'!C104</f>
        <v>0</v>
      </c>
      <c r="C169" s="179">
        <f>'Input 2 - Inventory'!E104</f>
        <v>0</v>
      </c>
      <c r="D169" s="179" t="str">
        <f>IFERROR(VLOOKUP(E169,GCC.Param!$B$3:$E$66,4,FALSE),"")</f>
        <v/>
      </c>
      <c r="E169" s="150">
        <f>'Input 2 - Inventory'!F104</f>
        <v>0</v>
      </c>
      <c r="F169" s="162" t="str">
        <f t="shared" si="19"/>
        <v>Y</v>
      </c>
      <c r="G169" s="150">
        <f>'Input 1 - Schedule 1'!U106</f>
        <v>0</v>
      </c>
      <c r="H169" s="149">
        <f>'Input 2 - Inventory'!L104</f>
        <v>0</v>
      </c>
      <c r="I169" s="149">
        <f>'Input 2 - Inventory'!M104</f>
        <v>0</v>
      </c>
      <c r="J169" s="162">
        <f t="shared" si="20"/>
        <v>0</v>
      </c>
      <c r="K169" s="179">
        <f>'Input 2 - Inventory'!R104</f>
        <v>0</v>
      </c>
      <c r="L169" s="149">
        <f>'Input 2 - Inventory'!AB104</f>
        <v>0</v>
      </c>
      <c r="M169" s="179">
        <f>'Input 2 - Inventory'!AC104</f>
        <v>0</v>
      </c>
      <c r="N169" s="162">
        <f t="shared" si="21"/>
        <v>0</v>
      </c>
      <c r="O169" s="122" t="e">
        <f t="shared" si="22"/>
        <v>#DIV/0!</v>
      </c>
      <c r="P169" s="179">
        <f>'Input 2 - Inventory'!AH104</f>
        <v>0</v>
      </c>
      <c r="Q169" s="179" t="str">
        <f>'Calc 1 - Scaling (Ins)'!AA159</f>
        <v/>
      </c>
    </row>
    <row r="170" spans="1:17" x14ac:dyDescent="0.3">
      <c r="A170" s="136" t="str">
        <f t="shared" si="23"/>
        <v>Exclude</v>
      </c>
      <c r="B170" s="149">
        <f>'Input 2 - Inventory'!C105</f>
        <v>0</v>
      </c>
      <c r="C170" s="179">
        <f>'Input 2 - Inventory'!E105</f>
        <v>0</v>
      </c>
      <c r="D170" s="179" t="str">
        <f>IFERROR(VLOOKUP(E170,GCC.Param!$B$3:$E$66,4,FALSE),"")</f>
        <v/>
      </c>
      <c r="E170" s="150">
        <f>'Input 2 - Inventory'!F105</f>
        <v>0</v>
      </c>
      <c r="F170" s="162" t="str">
        <f t="shared" si="19"/>
        <v>Y</v>
      </c>
      <c r="G170" s="150">
        <f>'Input 1 - Schedule 1'!U107</f>
        <v>0</v>
      </c>
      <c r="H170" s="149">
        <f>'Input 2 - Inventory'!L105</f>
        <v>0</v>
      </c>
      <c r="I170" s="149">
        <f>'Input 2 - Inventory'!M105</f>
        <v>0</v>
      </c>
      <c r="J170" s="162">
        <f t="shared" si="20"/>
        <v>0</v>
      </c>
      <c r="K170" s="179">
        <f>'Input 2 - Inventory'!R105</f>
        <v>0</v>
      </c>
      <c r="L170" s="149">
        <f>'Input 2 - Inventory'!AB105</f>
        <v>0</v>
      </c>
      <c r="M170" s="179">
        <f>'Input 2 - Inventory'!AC105</f>
        <v>0</v>
      </c>
      <c r="N170" s="162">
        <f t="shared" si="21"/>
        <v>0</v>
      </c>
      <c r="O170" s="122" t="e">
        <f t="shared" si="22"/>
        <v>#DIV/0!</v>
      </c>
      <c r="P170" s="179">
        <f>'Input 2 - Inventory'!AH105</f>
        <v>0</v>
      </c>
      <c r="Q170" s="179" t="str">
        <f>'Calc 1 - Scaling (Ins)'!AA160</f>
        <v/>
      </c>
    </row>
    <row r="171" spans="1:17" x14ac:dyDescent="0.3">
      <c r="A171" s="136" t="str">
        <f t="shared" si="23"/>
        <v>Exclude</v>
      </c>
      <c r="B171" s="149">
        <f>'Input 2 - Inventory'!C106</f>
        <v>0</v>
      </c>
      <c r="C171" s="179">
        <f>'Input 2 - Inventory'!E106</f>
        <v>0</v>
      </c>
      <c r="D171" s="179" t="str">
        <f>IFERROR(VLOOKUP(E171,GCC.Param!$B$3:$E$66,4,FALSE),"")</f>
        <v/>
      </c>
      <c r="E171" s="150">
        <f>'Input 2 - Inventory'!F106</f>
        <v>0</v>
      </c>
      <c r="F171" s="162" t="str">
        <f t="shared" si="19"/>
        <v>Y</v>
      </c>
      <c r="G171" s="150">
        <f>'Input 1 - Schedule 1'!U108</f>
        <v>0</v>
      </c>
      <c r="H171" s="149">
        <f>'Input 2 - Inventory'!L106</f>
        <v>0</v>
      </c>
      <c r="I171" s="149">
        <f>'Input 2 - Inventory'!M106</f>
        <v>0</v>
      </c>
      <c r="J171" s="162">
        <f t="shared" si="20"/>
        <v>0</v>
      </c>
      <c r="K171" s="179">
        <f>'Input 2 - Inventory'!R106</f>
        <v>0</v>
      </c>
      <c r="L171" s="149">
        <f>'Input 2 - Inventory'!AB106</f>
        <v>0</v>
      </c>
      <c r="M171" s="179">
        <f>'Input 2 - Inventory'!AC106</f>
        <v>0</v>
      </c>
      <c r="N171" s="162">
        <f t="shared" si="21"/>
        <v>0</v>
      </c>
      <c r="O171" s="122" t="e">
        <f t="shared" si="22"/>
        <v>#DIV/0!</v>
      </c>
      <c r="P171" s="179">
        <f>'Input 2 - Inventory'!AH106</f>
        <v>0</v>
      </c>
      <c r="Q171" s="179" t="str">
        <f>'Calc 1 - Scaling (Ins)'!AA161</f>
        <v/>
      </c>
    </row>
    <row r="172" spans="1:17" x14ac:dyDescent="0.3">
      <c r="A172" s="136" t="str">
        <f t="shared" si="23"/>
        <v>Exclude</v>
      </c>
      <c r="B172" s="149">
        <f>'Input 2 - Inventory'!C107</f>
        <v>0</v>
      </c>
      <c r="C172" s="179">
        <f>'Input 2 - Inventory'!E107</f>
        <v>0</v>
      </c>
      <c r="D172" s="179" t="str">
        <f>IFERROR(VLOOKUP(E172,GCC.Param!$B$3:$E$66,4,FALSE),"")</f>
        <v/>
      </c>
      <c r="E172" s="150">
        <f>'Input 2 - Inventory'!F107</f>
        <v>0</v>
      </c>
      <c r="F172" s="162" t="str">
        <f t="shared" si="19"/>
        <v>Y</v>
      </c>
      <c r="G172" s="150">
        <f>'Input 1 - Schedule 1'!U109</f>
        <v>0</v>
      </c>
      <c r="H172" s="149">
        <f>'Input 2 - Inventory'!L107</f>
        <v>0</v>
      </c>
      <c r="I172" s="149">
        <f>'Input 2 - Inventory'!M107</f>
        <v>0</v>
      </c>
      <c r="J172" s="162">
        <f t="shared" si="20"/>
        <v>0</v>
      </c>
      <c r="K172" s="179">
        <f>'Input 2 - Inventory'!R107</f>
        <v>0</v>
      </c>
      <c r="L172" s="149">
        <f>'Input 2 - Inventory'!AB107</f>
        <v>0</v>
      </c>
      <c r="M172" s="179">
        <f>'Input 2 - Inventory'!AC107</f>
        <v>0</v>
      </c>
      <c r="N172" s="162">
        <f t="shared" si="21"/>
        <v>0</v>
      </c>
      <c r="O172" s="122" t="e">
        <f t="shared" si="22"/>
        <v>#DIV/0!</v>
      </c>
      <c r="P172" s="179">
        <f>'Input 2 - Inventory'!AH107</f>
        <v>0</v>
      </c>
      <c r="Q172" s="179" t="str">
        <f>'Calc 1 - Scaling (Ins)'!AA162</f>
        <v/>
      </c>
    </row>
    <row r="173" spans="1:17" x14ac:dyDescent="0.3">
      <c r="A173" s="136" t="str">
        <f t="shared" si="23"/>
        <v>Exclude</v>
      </c>
      <c r="B173" s="149">
        <f>'Input 2 - Inventory'!C108</f>
        <v>0</v>
      </c>
      <c r="C173" s="179">
        <f>'Input 2 - Inventory'!E108</f>
        <v>0</v>
      </c>
      <c r="D173" s="179" t="str">
        <f>IFERROR(VLOOKUP(E173,GCC.Param!$B$3:$E$66,4,FALSE),"")</f>
        <v/>
      </c>
      <c r="E173" s="150">
        <f>'Input 2 - Inventory'!F108</f>
        <v>0</v>
      </c>
      <c r="F173" s="162" t="str">
        <f t="shared" si="19"/>
        <v>Y</v>
      </c>
      <c r="G173" s="150">
        <f>'Input 1 - Schedule 1'!U110</f>
        <v>0</v>
      </c>
      <c r="H173" s="149">
        <f>'Input 2 - Inventory'!L108</f>
        <v>0</v>
      </c>
      <c r="I173" s="149">
        <f>'Input 2 - Inventory'!M108</f>
        <v>0</v>
      </c>
      <c r="J173" s="162">
        <f t="shared" si="20"/>
        <v>0</v>
      </c>
      <c r="K173" s="179">
        <f>'Input 2 - Inventory'!R108</f>
        <v>0</v>
      </c>
      <c r="L173" s="149">
        <f>'Input 2 - Inventory'!AB108</f>
        <v>0</v>
      </c>
      <c r="M173" s="179">
        <f>'Input 2 - Inventory'!AC108</f>
        <v>0</v>
      </c>
      <c r="N173" s="162">
        <f t="shared" si="21"/>
        <v>0</v>
      </c>
      <c r="O173" s="122" t="e">
        <f t="shared" si="22"/>
        <v>#DIV/0!</v>
      </c>
      <c r="P173" s="179">
        <f>'Input 2 - Inventory'!AH108</f>
        <v>0</v>
      </c>
      <c r="Q173" s="179" t="str">
        <f>'Calc 1 - Scaling (Ins)'!AA163</f>
        <v/>
      </c>
    </row>
    <row r="174" spans="1:17" x14ac:dyDescent="0.3">
      <c r="A174" s="136" t="str">
        <f t="shared" si="23"/>
        <v>Exclude</v>
      </c>
      <c r="B174" s="149">
        <f>'Input 2 - Inventory'!C109</f>
        <v>0</v>
      </c>
      <c r="C174" s="179">
        <f>'Input 2 - Inventory'!E109</f>
        <v>0</v>
      </c>
      <c r="D174" s="179" t="str">
        <f>IFERROR(VLOOKUP(E174,GCC.Param!$B$3:$E$66,4,FALSE),"")</f>
        <v/>
      </c>
      <c r="E174" s="150">
        <f>'Input 2 - Inventory'!F109</f>
        <v>0</v>
      </c>
      <c r="F174" s="162" t="str">
        <f t="shared" si="19"/>
        <v>Y</v>
      </c>
      <c r="G174" s="150">
        <f>'Input 1 - Schedule 1'!U111</f>
        <v>0</v>
      </c>
      <c r="H174" s="149">
        <f>'Input 2 - Inventory'!L109</f>
        <v>0</v>
      </c>
      <c r="I174" s="149">
        <f>'Input 2 - Inventory'!M109</f>
        <v>0</v>
      </c>
      <c r="J174" s="162">
        <f t="shared" si="20"/>
        <v>0</v>
      </c>
      <c r="K174" s="179">
        <f>'Input 2 - Inventory'!R109</f>
        <v>0</v>
      </c>
      <c r="L174" s="149">
        <f>'Input 2 - Inventory'!AB109</f>
        <v>0</v>
      </c>
      <c r="M174" s="179">
        <f>'Input 2 - Inventory'!AC109</f>
        <v>0</v>
      </c>
      <c r="N174" s="162">
        <f t="shared" si="21"/>
        <v>0</v>
      </c>
      <c r="O174" s="122" t="e">
        <f t="shared" si="22"/>
        <v>#DIV/0!</v>
      </c>
      <c r="P174" s="179">
        <f>'Input 2 - Inventory'!AH109</f>
        <v>0</v>
      </c>
      <c r="Q174" s="179" t="str">
        <f>'Calc 1 - Scaling (Ins)'!AA164</f>
        <v/>
      </c>
    </row>
    <row r="175" spans="1:17" x14ac:dyDescent="0.3">
      <c r="A175" s="136" t="str">
        <f t="shared" si="23"/>
        <v>Exclude</v>
      </c>
      <c r="B175" s="149">
        <f>'Input 2 - Inventory'!C110</f>
        <v>0</v>
      </c>
      <c r="C175" s="179">
        <f>'Input 2 - Inventory'!E110</f>
        <v>0</v>
      </c>
      <c r="D175" s="179" t="str">
        <f>IFERROR(VLOOKUP(E175,GCC.Param!$B$3:$E$66,4,FALSE),"")</f>
        <v/>
      </c>
      <c r="E175" s="150">
        <f>'Input 2 - Inventory'!F110</f>
        <v>0</v>
      </c>
      <c r="F175" s="162" t="str">
        <f t="shared" si="19"/>
        <v>Y</v>
      </c>
      <c r="G175" s="150">
        <f>'Input 1 - Schedule 1'!U112</f>
        <v>0</v>
      </c>
      <c r="H175" s="149">
        <f>'Input 2 - Inventory'!L110</f>
        <v>0</v>
      </c>
      <c r="I175" s="149">
        <f>'Input 2 - Inventory'!M110</f>
        <v>0</v>
      </c>
      <c r="J175" s="162">
        <f t="shared" si="20"/>
        <v>0</v>
      </c>
      <c r="K175" s="179">
        <f>'Input 2 - Inventory'!R110</f>
        <v>0</v>
      </c>
      <c r="L175" s="149">
        <f>'Input 2 - Inventory'!AB110</f>
        <v>0</v>
      </c>
      <c r="M175" s="179">
        <f>'Input 2 - Inventory'!AC110</f>
        <v>0</v>
      </c>
      <c r="N175" s="162">
        <f t="shared" si="21"/>
        <v>0</v>
      </c>
      <c r="O175" s="122" t="e">
        <f t="shared" si="22"/>
        <v>#DIV/0!</v>
      </c>
      <c r="P175" s="179">
        <f>'Input 2 - Inventory'!AH110</f>
        <v>0</v>
      </c>
      <c r="Q175" s="179" t="str">
        <f>'Calc 1 - Scaling (Ins)'!AA165</f>
        <v/>
      </c>
    </row>
    <row r="176" spans="1:17" x14ac:dyDescent="0.3">
      <c r="A176" s="136" t="str">
        <f t="shared" si="23"/>
        <v>Exclude</v>
      </c>
      <c r="B176" s="149">
        <f>'Input 2 - Inventory'!C111</f>
        <v>0</v>
      </c>
      <c r="C176" s="179">
        <f>'Input 2 - Inventory'!E111</f>
        <v>0</v>
      </c>
      <c r="D176" s="179" t="str">
        <f>IFERROR(VLOOKUP(E176,GCC.Param!$B$3:$E$66,4,FALSE),"")</f>
        <v/>
      </c>
      <c r="E176" s="150">
        <f>'Input 2 - Inventory'!F111</f>
        <v>0</v>
      </c>
      <c r="F176" s="162" t="str">
        <f t="shared" si="19"/>
        <v>Y</v>
      </c>
      <c r="G176" s="150">
        <f>'Input 1 - Schedule 1'!U113</f>
        <v>0</v>
      </c>
      <c r="H176" s="149">
        <f>'Input 2 - Inventory'!L111</f>
        <v>0</v>
      </c>
      <c r="I176" s="149">
        <f>'Input 2 - Inventory'!M111</f>
        <v>0</v>
      </c>
      <c r="J176" s="162">
        <f t="shared" si="20"/>
        <v>0</v>
      </c>
      <c r="K176" s="179">
        <f>'Input 2 - Inventory'!R111</f>
        <v>0</v>
      </c>
      <c r="L176" s="149">
        <f>'Input 2 - Inventory'!AB111</f>
        <v>0</v>
      </c>
      <c r="M176" s="179">
        <f>'Input 2 - Inventory'!AC111</f>
        <v>0</v>
      </c>
      <c r="N176" s="162">
        <f t="shared" si="21"/>
        <v>0</v>
      </c>
      <c r="O176" s="122" t="e">
        <f t="shared" si="22"/>
        <v>#DIV/0!</v>
      </c>
      <c r="P176" s="179">
        <f>'Input 2 - Inventory'!AH111</f>
        <v>0</v>
      </c>
      <c r="Q176" s="179" t="str">
        <f>'Calc 1 - Scaling (Ins)'!AA166</f>
        <v/>
      </c>
    </row>
    <row r="177" spans="1:17" x14ac:dyDescent="0.3">
      <c r="A177" s="136" t="str">
        <f t="shared" si="23"/>
        <v>Exclude</v>
      </c>
      <c r="B177" s="149">
        <f>'Input 2 - Inventory'!C112</f>
        <v>0</v>
      </c>
      <c r="C177" s="179">
        <f>'Input 2 - Inventory'!E112</f>
        <v>0</v>
      </c>
      <c r="D177" s="179" t="str">
        <f>IFERROR(VLOOKUP(E177,GCC.Param!$B$3:$E$66,4,FALSE),"")</f>
        <v/>
      </c>
      <c r="E177" s="150">
        <f>'Input 2 - Inventory'!F112</f>
        <v>0</v>
      </c>
      <c r="F177" s="162" t="str">
        <f t="shared" si="19"/>
        <v>Y</v>
      </c>
      <c r="G177" s="150">
        <f>'Input 1 - Schedule 1'!U114</f>
        <v>0</v>
      </c>
      <c r="H177" s="149">
        <f>'Input 2 - Inventory'!L112</f>
        <v>0</v>
      </c>
      <c r="I177" s="149">
        <f>'Input 2 - Inventory'!M112</f>
        <v>0</v>
      </c>
      <c r="J177" s="162">
        <f t="shared" si="20"/>
        <v>0</v>
      </c>
      <c r="K177" s="179">
        <f>'Input 2 - Inventory'!R112</f>
        <v>0</v>
      </c>
      <c r="L177" s="149">
        <f>'Input 2 - Inventory'!AB112</f>
        <v>0</v>
      </c>
      <c r="M177" s="179">
        <f>'Input 2 - Inventory'!AC112</f>
        <v>0</v>
      </c>
      <c r="N177" s="162">
        <f t="shared" si="21"/>
        <v>0</v>
      </c>
      <c r="O177" s="122" t="e">
        <f t="shared" si="22"/>
        <v>#DIV/0!</v>
      </c>
      <c r="P177" s="179">
        <f>'Input 2 - Inventory'!AH112</f>
        <v>0</v>
      </c>
      <c r="Q177" s="179" t="str">
        <f>'Calc 1 - Scaling (Ins)'!AA167</f>
        <v/>
      </c>
    </row>
    <row r="178" spans="1:17" x14ac:dyDescent="0.3">
      <c r="A178" s="136" t="str">
        <f t="shared" si="23"/>
        <v>Exclude</v>
      </c>
      <c r="B178" s="149">
        <f>'Input 2 - Inventory'!C113</f>
        <v>0</v>
      </c>
      <c r="C178" s="179">
        <f>'Input 2 - Inventory'!E113</f>
        <v>0</v>
      </c>
      <c r="D178" s="179" t="str">
        <f>IFERROR(VLOOKUP(E178,GCC.Param!$B$3:$E$66,4,FALSE),"")</f>
        <v/>
      </c>
      <c r="E178" s="150">
        <f>'Input 2 - Inventory'!F113</f>
        <v>0</v>
      </c>
      <c r="F178" s="162" t="str">
        <f t="shared" si="19"/>
        <v>Y</v>
      </c>
      <c r="G178" s="150">
        <f>'Input 1 - Schedule 1'!U115</f>
        <v>0</v>
      </c>
      <c r="H178" s="149">
        <f>'Input 2 - Inventory'!L113</f>
        <v>0</v>
      </c>
      <c r="I178" s="149">
        <f>'Input 2 - Inventory'!M113</f>
        <v>0</v>
      </c>
      <c r="J178" s="162">
        <f t="shared" si="20"/>
        <v>0</v>
      </c>
      <c r="K178" s="179">
        <f>'Input 2 - Inventory'!R113</f>
        <v>0</v>
      </c>
      <c r="L178" s="149">
        <f>'Input 2 - Inventory'!AB113</f>
        <v>0</v>
      </c>
      <c r="M178" s="179">
        <f>'Input 2 - Inventory'!AC113</f>
        <v>0</v>
      </c>
      <c r="N178" s="162">
        <f t="shared" si="21"/>
        <v>0</v>
      </c>
      <c r="O178" s="122" t="e">
        <f t="shared" si="22"/>
        <v>#DIV/0!</v>
      </c>
      <c r="P178" s="179">
        <f>'Input 2 - Inventory'!AH113</f>
        <v>0</v>
      </c>
      <c r="Q178" s="179" t="str">
        <f>'Calc 1 - Scaling (Ins)'!AA168</f>
        <v/>
      </c>
    </row>
    <row r="179" spans="1:17" x14ac:dyDescent="0.3">
      <c r="A179" s="136" t="str">
        <f t="shared" si="23"/>
        <v>Exclude</v>
      </c>
      <c r="B179" s="149">
        <f>'Input 2 - Inventory'!C114</f>
        <v>0</v>
      </c>
      <c r="C179" s="179">
        <f>'Input 2 - Inventory'!E114</f>
        <v>0</v>
      </c>
      <c r="D179" s="179" t="str">
        <f>IFERROR(VLOOKUP(E179,GCC.Param!$B$3:$E$66,4,FALSE),"")</f>
        <v/>
      </c>
      <c r="E179" s="150">
        <f>'Input 2 - Inventory'!F114</f>
        <v>0</v>
      </c>
      <c r="F179" s="162" t="str">
        <f t="shared" si="19"/>
        <v>Y</v>
      </c>
      <c r="G179" s="150">
        <f>'Input 1 - Schedule 1'!U116</f>
        <v>0</v>
      </c>
      <c r="H179" s="149">
        <f>'Input 2 - Inventory'!L114</f>
        <v>0</v>
      </c>
      <c r="I179" s="149">
        <f>'Input 2 - Inventory'!M114</f>
        <v>0</v>
      </c>
      <c r="J179" s="162">
        <f t="shared" si="20"/>
        <v>0</v>
      </c>
      <c r="K179" s="179">
        <f>'Input 2 - Inventory'!R114</f>
        <v>0</v>
      </c>
      <c r="L179" s="149">
        <f>'Input 2 - Inventory'!AB114</f>
        <v>0</v>
      </c>
      <c r="M179" s="179">
        <f>'Input 2 - Inventory'!AC114</f>
        <v>0</v>
      </c>
      <c r="N179" s="162">
        <f t="shared" si="21"/>
        <v>0</v>
      </c>
      <c r="O179" s="122" t="e">
        <f t="shared" si="22"/>
        <v>#DIV/0!</v>
      </c>
      <c r="P179" s="179">
        <f>'Input 2 - Inventory'!AH114</f>
        <v>0</v>
      </c>
      <c r="Q179" s="179" t="str">
        <f>'Calc 1 - Scaling (Ins)'!AA169</f>
        <v/>
      </c>
    </row>
    <row r="180" spans="1:17" x14ac:dyDescent="0.3">
      <c r="A180" s="136" t="str">
        <f t="shared" si="23"/>
        <v>Exclude</v>
      </c>
      <c r="B180" s="149">
        <f>'Input 2 - Inventory'!C115</f>
        <v>0</v>
      </c>
      <c r="C180" s="179">
        <f>'Input 2 - Inventory'!E115</f>
        <v>0</v>
      </c>
      <c r="D180" s="179" t="str">
        <f>IFERROR(VLOOKUP(E180,GCC.Param!$B$3:$E$66,4,FALSE),"")</f>
        <v/>
      </c>
      <c r="E180" s="150">
        <f>'Input 2 - Inventory'!F115</f>
        <v>0</v>
      </c>
      <c r="F180" s="162" t="str">
        <f t="shared" si="19"/>
        <v>Y</v>
      </c>
      <c r="G180" s="150">
        <f>'Input 1 - Schedule 1'!U117</f>
        <v>0</v>
      </c>
      <c r="H180" s="149">
        <f>'Input 2 - Inventory'!L115</f>
        <v>0</v>
      </c>
      <c r="I180" s="149">
        <f>'Input 2 - Inventory'!M115</f>
        <v>0</v>
      </c>
      <c r="J180" s="162">
        <f t="shared" si="20"/>
        <v>0</v>
      </c>
      <c r="K180" s="179">
        <f>'Input 2 - Inventory'!R115</f>
        <v>0</v>
      </c>
      <c r="L180" s="149">
        <f>'Input 2 - Inventory'!AB115</f>
        <v>0</v>
      </c>
      <c r="M180" s="179">
        <f>'Input 2 - Inventory'!AC115</f>
        <v>0</v>
      </c>
      <c r="N180" s="162">
        <f t="shared" si="21"/>
        <v>0</v>
      </c>
      <c r="O180" s="122" t="e">
        <f t="shared" si="22"/>
        <v>#DIV/0!</v>
      </c>
      <c r="P180" s="179">
        <f>'Input 2 - Inventory'!AH115</f>
        <v>0</v>
      </c>
      <c r="Q180" s="179" t="str">
        <f>'Calc 1 - Scaling (Ins)'!AA170</f>
        <v/>
      </c>
    </row>
    <row r="181" spans="1:17" x14ac:dyDescent="0.3">
      <c r="A181" s="136" t="str">
        <f t="shared" si="23"/>
        <v>Exclude</v>
      </c>
      <c r="B181" s="149">
        <f>'Input 2 - Inventory'!C116</f>
        <v>0</v>
      </c>
      <c r="C181" s="179">
        <f>'Input 2 - Inventory'!E116</f>
        <v>0</v>
      </c>
      <c r="D181" s="179" t="str">
        <f>IFERROR(VLOOKUP(E181,GCC.Param!$B$3:$E$66,4,FALSE),"")</f>
        <v/>
      </c>
      <c r="E181" s="150">
        <f>'Input 2 - Inventory'!F116</f>
        <v>0</v>
      </c>
      <c r="F181" s="162" t="str">
        <f t="shared" si="19"/>
        <v>Y</v>
      </c>
      <c r="G181" s="150">
        <f>'Input 1 - Schedule 1'!U118</f>
        <v>0</v>
      </c>
      <c r="H181" s="149">
        <f>'Input 2 - Inventory'!L116</f>
        <v>0</v>
      </c>
      <c r="I181" s="149">
        <f>'Input 2 - Inventory'!M116</f>
        <v>0</v>
      </c>
      <c r="J181" s="162">
        <f t="shared" si="20"/>
        <v>0</v>
      </c>
      <c r="K181" s="179">
        <f>'Input 2 - Inventory'!R116</f>
        <v>0</v>
      </c>
      <c r="L181" s="149">
        <f>'Input 2 - Inventory'!AB116</f>
        <v>0</v>
      </c>
      <c r="M181" s="179">
        <f>'Input 2 - Inventory'!AC116</f>
        <v>0</v>
      </c>
      <c r="N181" s="162">
        <f t="shared" si="21"/>
        <v>0</v>
      </c>
      <c r="O181" s="122" t="e">
        <f t="shared" si="22"/>
        <v>#DIV/0!</v>
      </c>
      <c r="P181" s="179">
        <f>'Input 2 - Inventory'!AH116</f>
        <v>0</v>
      </c>
      <c r="Q181" s="179" t="str">
        <f>'Calc 1 - Scaling (Ins)'!AA171</f>
        <v/>
      </c>
    </row>
    <row r="182" spans="1:17" x14ac:dyDescent="0.3">
      <c r="A182" s="136" t="str">
        <f t="shared" si="23"/>
        <v>Exclude</v>
      </c>
      <c r="B182" s="149">
        <f>'Input 2 - Inventory'!C117</f>
        <v>0</v>
      </c>
      <c r="C182" s="179">
        <f>'Input 2 - Inventory'!E117</f>
        <v>0</v>
      </c>
      <c r="D182" s="179" t="str">
        <f>IFERROR(VLOOKUP(E182,GCC.Param!$B$3:$E$66,4,FALSE),"")</f>
        <v/>
      </c>
      <c r="E182" s="150">
        <f>'Input 2 - Inventory'!F117</f>
        <v>0</v>
      </c>
      <c r="F182" s="162" t="str">
        <f t="shared" si="19"/>
        <v>Y</v>
      </c>
      <c r="G182" s="150">
        <f>'Input 1 - Schedule 1'!U119</f>
        <v>0</v>
      </c>
      <c r="H182" s="149">
        <f>'Input 2 - Inventory'!L117</f>
        <v>0</v>
      </c>
      <c r="I182" s="149">
        <f>'Input 2 - Inventory'!M117</f>
        <v>0</v>
      </c>
      <c r="J182" s="162">
        <f t="shared" si="20"/>
        <v>0</v>
      </c>
      <c r="K182" s="179">
        <f>'Input 2 - Inventory'!R117</f>
        <v>0</v>
      </c>
      <c r="L182" s="149">
        <f>'Input 2 - Inventory'!AB117</f>
        <v>0</v>
      </c>
      <c r="M182" s="179">
        <f>'Input 2 - Inventory'!AC117</f>
        <v>0</v>
      </c>
      <c r="N182" s="162">
        <f t="shared" si="21"/>
        <v>0</v>
      </c>
      <c r="O182" s="122" t="e">
        <f t="shared" si="22"/>
        <v>#DIV/0!</v>
      </c>
      <c r="P182" s="179">
        <f>'Input 2 - Inventory'!AH117</f>
        <v>0</v>
      </c>
      <c r="Q182" s="179" t="str">
        <f>'Calc 1 - Scaling (Ins)'!AA172</f>
        <v/>
      </c>
    </row>
    <row r="183" spans="1:17" x14ac:dyDescent="0.3">
      <c r="A183" s="136" t="str">
        <f t="shared" si="23"/>
        <v>Exclude</v>
      </c>
      <c r="B183" s="149">
        <f>'Input 2 - Inventory'!C118</f>
        <v>0</v>
      </c>
      <c r="C183" s="179">
        <f>'Input 2 - Inventory'!E118</f>
        <v>0</v>
      </c>
      <c r="D183" s="179" t="str">
        <f>IFERROR(VLOOKUP(E183,GCC.Param!$B$3:$E$66,4,FALSE),"")</f>
        <v/>
      </c>
      <c r="E183" s="150">
        <f>'Input 2 - Inventory'!F118</f>
        <v>0</v>
      </c>
      <c r="F183" s="162" t="str">
        <f t="shared" si="19"/>
        <v>Y</v>
      </c>
      <c r="G183" s="150">
        <f>'Input 1 - Schedule 1'!U120</f>
        <v>0</v>
      </c>
      <c r="H183" s="149">
        <f>'Input 2 - Inventory'!L118</f>
        <v>0</v>
      </c>
      <c r="I183" s="149">
        <f>'Input 2 - Inventory'!M118</f>
        <v>0</v>
      </c>
      <c r="J183" s="162">
        <f t="shared" si="20"/>
        <v>0</v>
      </c>
      <c r="K183" s="179">
        <f>'Input 2 - Inventory'!R118</f>
        <v>0</v>
      </c>
      <c r="L183" s="149">
        <f>'Input 2 - Inventory'!AB118</f>
        <v>0</v>
      </c>
      <c r="M183" s="179">
        <f>'Input 2 - Inventory'!AC118</f>
        <v>0</v>
      </c>
      <c r="N183" s="162">
        <f t="shared" si="21"/>
        <v>0</v>
      </c>
      <c r="O183" s="122" t="e">
        <f t="shared" si="22"/>
        <v>#DIV/0!</v>
      </c>
      <c r="P183" s="179">
        <f>'Input 2 - Inventory'!AH118</f>
        <v>0</v>
      </c>
      <c r="Q183" s="179" t="str">
        <f>'Calc 1 - Scaling (Ins)'!AA173</f>
        <v/>
      </c>
    </row>
    <row r="184" spans="1:17" x14ac:dyDescent="0.3">
      <c r="A184" s="136" t="str">
        <f t="shared" si="23"/>
        <v>Exclude</v>
      </c>
      <c r="B184" s="149">
        <f>'Input 2 - Inventory'!C119</f>
        <v>0</v>
      </c>
      <c r="C184" s="179">
        <f>'Input 2 - Inventory'!E119</f>
        <v>0</v>
      </c>
      <c r="D184" s="179" t="str">
        <f>IFERROR(VLOOKUP(E184,GCC.Param!$B$3:$E$66,4,FALSE),"")</f>
        <v/>
      </c>
      <c r="E184" s="150">
        <f>'Input 2 - Inventory'!F119</f>
        <v>0</v>
      </c>
      <c r="F184" s="162" t="str">
        <f t="shared" si="19"/>
        <v>Y</v>
      </c>
      <c r="G184" s="150">
        <f>'Input 1 - Schedule 1'!U121</f>
        <v>0</v>
      </c>
      <c r="H184" s="149">
        <f>'Input 2 - Inventory'!L119</f>
        <v>0</v>
      </c>
      <c r="I184" s="149">
        <f>'Input 2 - Inventory'!M119</f>
        <v>0</v>
      </c>
      <c r="J184" s="162">
        <f t="shared" si="20"/>
        <v>0</v>
      </c>
      <c r="K184" s="179">
        <f>'Input 2 - Inventory'!R119</f>
        <v>0</v>
      </c>
      <c r="L184" s="149">
        <f>'Input 2 - Inventory'!AB119</f>
        <v>0</v>
      </c>
      <c r="M184" s="179">
        <f>'Input 2 - Inventory'!AC119</f>
        <v>0</v>
      </c>
      <c r="N184" s="162">
        <f t="shared" si="21"/>
        <v>0</v>
      </c>
      <c r="O184" s="122" t="e">
        <f t="shared" si="22"/>
        <v>#DIV/0!</v>
      </c>
      <c r="P184" s="179">
        <f>'Input 2 - Inventory'!AH119</f>
        <v>0</v>
      </c>
      <c r="Q184" s="179" t="str">
        <f>'Calc 1 - Scaling (Ins)'!AA174</f>
        <v/>
      </c>
    </row>
    <row r="185" spans="1:17" x14ac:dyDescent="0.3">
      <c r="A185" s="136" t="str">
        <f t="shared" si="23"/>
        <v>Exclude</v>
      </c>
      <c r="B185" s="149">
        <f>'Input 2 - Inventory'!C120</f>
        <v>0</v>
      </c>
      <c r="C185" s="179">
        <f>'Input 2 - Inventory'!E120</f>
        <v>0</v>
      </c>
      <c r="D185" s="179" t="str">
        <f>IFERROR(VLOOKUP(E185,GCC.Param!$B$3:$E$66,4,FALSE),"")</f>
        <v/>
      </c>
      <c r="E185" s="150">
        <f>'Input 2 - Inventory'!F120</f>
        <v>0</v>
      </c>
      <c r="F185" s="162" t="str">
        <f t="shared" si="19"/>
        <v>Y</v>
      </c>
      <c r="G185" s="150">
        <f>'Input 1 - Schedule 1'!U122</f>
        <v>0</v>
      </c>
      <c r="H185" s="149">
        <f>'Input 2 - Inventory'!L120</f>
        <v>0</v>
      </c>
      <c r="I185" s="149">
        <f>'Input 2 - Inventory'!M120</f>
        <v>0</v>
      </c>
      <c r="J185" s="162">
        <f t="shared" si="20"/>
        <v>0</v>
      </c>
      <c r="K185" s="179">
        <f>'Input 2 - Inventory'!R120</f>
        <v>0</v>
      </c>
      <c r="L185" s="149">
        <f>'Input 2 - Inventory'!AB120</f>
        <v>0</v>
      </c>
      <c r="M185" s="179">
        <f>'Input 2 - Inventory'!AC120</f>
        <v>0</v>
      </c>
      <c r="N185" s="162">
        <f t="shared" si="21"/>
        <v>0</v>
      </c>
      <c r="O185" s="122" t="e">
        <f t="shared" si="22"/>
        <v>#DIV/0!</v>
      </c>
      <c r="P185" s="179">
        <f>'Input 2 - Inventory'!AH120</f>
        <v>0</v>
      </c>
      <c r="Q185" s="179" t="str">
        <f>'Calc 1 - Scaling (Ins)'!AA175</f>
        <v/>
      </c>
    </row>
    <row r="186" spans="1:17" x14ac:dyDescent="0.3">
      <c r="A186" s="136" t="str">
        <f t="shared" si="23"/>
        <v>Exclude</v>
      </c>
      <c r="B186" s="149">
        <f>'Input 2 - Inventory'!C121</f>
        <v>0</v>
      </c>
      <c r="C186" s="179">
        <f>'Input 2 - Inventory'!E121</f>
        <v>0</v>
      </c>
      <c r="D186" s="179" t="str">
        <f>IFERROR(VLOOKUP(E186,GCC.Param!$B$3:$E$66,4,FALSE),"")</f>
        <v/>
      </c>
      <c r="E186" s="150">
        <f>'Input 2 - Inventory'!F121</f>
        <v>0</v>
      </c>
      <c r="F186" s="162" t="str">
        <f t="shared" si="19"/>
        <v>Y</v>
      </c>
      <c r="G186" s="150">
        <f>'Input 1 - Schedule 1'!U123</f>
        <v>0</v>
      </c>
      <c r="H186" s="149">
        <f>'Input 2 - Inventory'!L121</f>
        <v>0</v>
      </c>
      <c r="I186" s="149">
        <f>'Input 2 - Inventory'!M121</f>
        <v>0</v>
      </c>
      <c r="J186" s="162">
        <f t="shared" si="20"/>
        <v>0</v>
      </c>
      <c r="K186" s="179">
        <f>'Input 2 - Inventory'!R121</f>
        <v>0</v>
      </c>
      <c r="L186" s="149">
        <f>'Input 2 - Inventory'!AB121</f>
        <v>0</v>
      </c>
      <c r="M186" s="179">
        <f>'Input 2 - Inventory'!AC121</f>
        <v>0</v>
      </c>
      <c r="N186" s="162">
        <f t="shared" si="21"/>
        <v>0</v>
      </c>
      <c r="O186" s="122" t="e">
        <f t="shared" si="22"/>
        <v>#DIV/0!</v>
      </c>
      <c r="P186" s="179">
        <f>'Input 2 - Inventory'!AH121</f>
        <v>0</v>
      </c>
      <c r="Q186" s="179" t="str">
        <f>'Calc 1 - Scaling (Ins)'!AA176</f>
        <v/>
      </c>
    </row>
    <row r="187" spans="1:17" x14ac:dyDescent="0.3">
      <c r="A187" s="136" t="str">
        <f t="shared" si="23"/>
        <v>Exclude</v>
      </c>
      <c r="B187" s="149">
        <f>'Input 2 - Inventory'!C122</f>
        <v>0</v>
      </c>
      <c r="C187" s="179">
        <f>'Input 2 - Inventory'!E122</f>
        <v>0</v>
      </c>
      <c r="D187" s="179" t="str">
        <f>IFERROR(VLOOKUP(E187,GCC.Param!$B$3:$E$66,4,FALSE),"")</f>
        <v/>
      </c>
      <c r="E187" s="150">
        <f>'Input 2 - Inventory'!F122</f>
        <v>0</v>
      </c>
      <c r="F187" s="162" t="str">
        <f t="shared" si="19"/>
        <v>Y</v>
      </c>
      <c r="G187" s="150">
        <f>'Input 1 - Schedule 1'!U124</f>
        <v>0</v>
      </c>
      <c r="H187" s="149">
        <f>'Input 2 - Inventory'!L122</f>
        <v>0</v>
      </c>
      <c r="I187" s="149">
        <f>'Input 2 - Inventory'!M122</f>
        <v>0</v>
      </c>
      <c r="J187" s="162">
        <f t="shared" si="20"/>
        <v>0</v>
      </c>
      <c r="K187" s="179">
        <f>'Input 2 - Inventory'!R122</f>
        <v>0</v>
      </c>
      <c r="L187" s="149">
        <f>'Input 2 - Inventory'!AB122</f>
        <v>0</v>
      </c>
      <c r="M187" s="179">
        <f>'Input 2 - Inventory'!AC122</f>
        <v>0</v>
      </c>
      <c r="N187" s="162">
        <f t="shared" si="21"/>
        <v>0</v>
      </c>
      <c r="O187" s="122" t="e">
        <f t="shared" si="22"/>
        <v>#DIV/0!</v>
      </c>
      <c r="P187" s="179">
        <f>'Input 2 - Inventory'!AH122</f>
        <v>0</v>
      </c>
      <c r="Q187" s="179" t="str">
        <f>'Calc 1 - Scaling (Ins)'!AA177</f>
        <v/>
      </c>
    </row>
    <row r="188" spans="1:17" x14ac:dyDescent="0.3">
      <c r="A188" s="136" t="str">
        <f t="shared" si="23"/>
        <v>Exclude</v>
      </c>
      <c r="B188" s="149">
        <f>'Input 2 - Inventory'!C123</f>
        <v>0</v>
      </c>
      <c r="C188" s="179">
        <f>'Input 2 - Inventory'!E123</f>
        <v>0</v>
      </c>
      <c r="D188" s="179" t="str">
        <f>IFERROR(VLOOKUP(E188,GCC.Param!$B$3:$E$66,4,FALSE),"")</f>
        <v/>
      </c>
      <c r="E188" s="150">
        <f>'Input 2 - Inventory'!F123</f>
        <v>0</v>
      </c>
      <c r="F188" s="162" t="str">
        <f t="shared" si="19"/>
        <v>Y</v>
      </c>
      <c r="G188" s="150">
        <f>'Input 1 - Schedule 1'!U125</f>
        <v>0</v>
      </c>
      <c r="H188" s="149">
        <f>'Input 2 - Inventory'!L123</f>
        <v>0</v>
      </c>
      <c r="I188" s="149">
        <f>'Input 2 - Inventory'!M123</f>
        <v>0</v>
      </c>
      <c r="J188" s="162">
        <f t="shared" si="20"/>
        <v>0</v>
      </c>
      <c r="K188" s="179">
        <f>'Input 2 - Inventory'!R123</f>
        <v>0</v>
      </c>
      <c r="L188" s="149">
        <f>'Input 2 - Inventory'!AB123</f>
        <v>0</v>
      </c>
      <c r="M188" s="179">
        <f>'Input 2 - Inventory'!AC123</f>
        <v>0</v>
      </c>
      <c r="N188" s="162">
        <f t="shared" si="21"/>
        <v>0</v>
      </c>
      <c r="O188" s="122" t="e">
        <f t="shared" si="22"/>
        <v>#DIV/0!</v>
      </c>
      <c r="P188" s="179">
        <f>'Input 2 - Inventory'!AH123</f>
        <v>0</v>
      </c>
      <c r="Q188" s="179" t="str">
        <f>'Calc 1 - Scaling (Ins)'!AA178</f>
        <v/>
      </c>
    </row>
    <row r="189" spans="1:17" x14ac:dyDescent="0.3">
      <c r="A189" s="136" t="str">
        <f t="shared" si="23"/>
        <v>Exclude</v>
      </c>
      <c r="B189" s="149">
        <f>'Input 2 - Inventory'!C124</f>
        <v>0</v>
      </c>
      <c r="C189" s="179">
        <f>'Input 2 - Inventory'!E124</f>
        <v>0</v>
      </c>
      <c r="D189" s="179" t="str">
        <f>IFERROR(VLOOKUP(E189,GCC.Param!$B$3:$E$66,4,FALSE),"")</f>
        <v/>
      </c>
      <c r="E189" s="150">
        <f>'Input 2 - Inventory'!F124</f>
        <v>0</v>
      </c>
      <c r="F189" s="162" t="str">
        <f t="shared" si="19"/>
        <v>Y</v>
      </c>
      <c r="G189" s="150">
        <f>'Input 1 - Schedule 1'!U126</f>
        <v>0</v>
      </c>
      <c r="H189" s="149">
        <f>'Input 2 - Inventory'!L124</f>
        <v>0</v>
      </c>
      <c r="I189" s="149">
        <f>'Input 2 - Inventory'!M124</f>
        <v>0</v>
      </c>
      <c r="J189" s="162">
        <f t="shared" si="20"/>
        <v>0</v>
      </c>
      <c r="K189" s="179">
        <f>'Input 2 - Inventory'!R124</f>
        <v>0</v>
      </c>
      <c r="L189" s="149">
        <f>'Input 2 - Inventory'!AB124</f>
        <v>0</v>
      </c>
      <c r="M189" s="179">
        <f>'Input 2 - Inventory'!AC124</f>
        <v>0</v>
      </c>
      <c r="N189" s="162">
        <f t="shared" si="21"/>
        <v>0</v>
      </c>
      <c r="O189" s="122" t="e">
        <f t="shared" si="22"/>
        <v>#DIV/0!</v>
      </c>
      <c r="P189" s="179">
        <f>'Input 2 - Inventory'!AH124</f>
        <v>0</v>
      </c>
      <c r="Q189" s="179" t="str">
        <f>'Calc 1 - Scaling (Ins)'!AA179</f>
        <v/>
      </c>
    </row>
    <row r="190" spans="1:17" x14ac:dyDescent="0.3">
      <c r="A190" s="136" t="str">
        <f t="shared" si="23"/>
        <v>Exclude</v>
      </c>
      <c r="B190" s="149">
        <f>'Input 2 - Inventory'!C125</f>
        <v>0</v>
      </c>
      <c r="C190" s="179">
        <f>'Input 2 - Inventory'!E125</f>
        <v>0</v>
      </c>
      <c r="D190" s="179" t="str">
        <f>IFERROR(VLOOKUP(E190,GCC.Param!$B$3:$E$66,4,FALSE),"")</f>
        <v/>
      </c>
      <c r="E190" s="150">
        <f>'Input 2 - Inventory'!F125</f>
        <v>0</v>
      </c>
      <c r="F190" s="162" t="str">
        <f t="shared" si="19"/>
        <v>Y</v>
      </c>
      <c r="G190" s="150">
        <f>'Input 1 - Schedule 1'!U127</f>
        <v>0</v>
      </c>
      <c r="H190" s="149">
        <f>'Input 2 - Inventory'!L125</f>
        <v>0</v>
      </c>
      <c r="I190" s="149">
        <f>'Input 2 - Inventory'!M125</f>
        <v>0</v>
      </c>
      <c r="J190" s="162">
        <f t="shared" si="20"/>
        <v>0</v>
      </c>
      <c r="K190" s="179">
        <f>'Input 2 - Inventory'!R125</f>
        <v>0</v>
      </c>
      <c r="L190" s="149">
        <f>'Input 2 - Inventory'!AB125</f>
        <v>0</v>
      </c>
      <c r="M190" s="179">
        <f>'Input 2 - Inventory'!AC125</f>
        <v>0</v>
      </c>
      <c r="N190" s="162">
        <f t="shared" si="21"/>
        <v>0</v>
      </c>
      <c r="O190" s="122" t="e">
        <f t="shared" si="22"/>
        <v>#DIV/0!</v>
      </c>
      <c r="P190" s="179">
        <f>'Input 2 - Inventory'!AH125</f>
        <v>0</v>
      </c>
      <c r="Q190" s="179" t="str">
        <f>'Calc 1 - Scaling (Ins)'!AA180</f>
        <v/>
      </c>
    </row>
    <row r="191" spans="1:17" x14ac:dyDescent="0.3">
      <c r="A191" s="136" t="str">
        <f t="shared" si="23"/>
        <v>Exclude</v>
      </c>
      <c r="B191" s="149">
        <f>'Input 2 - Inventory'!C126</f>
        <v>0</v>
      </c>
      <c r="C191" s="179">
        <f>'Input 2 - Inventory'!E126</f>
        <v>0</v>
      </c>
      <c r="D191" s="179" t="str">
        <f>IFERROR(VLOOKUP(E191,GCC.Param!$B$3:$E$66,4,FALSE),"")</f>
        <v/>
      </c>
      <c r="E191" s="150">
        <f>'Input 2 - Inventory'!F126</f>
        <v>0</v>
      </c>
      <c r="F191" s="162" t="str">
        <f t="shared" si="19"/>
        <v>Y</v>
      </c>
      <c r="G191" s="150">
        <f>'Input 1 - Schedule 1'!U128</f>
        <v>0</v>
      </c>
      <c r="H191" s="149">
        <f>'Input 2 - Inventory'!L126</f>
        <v>0</v>
      </c>
      <c r="I191" s="149">
        <f>'Input 2 - Inventory'!M126</f>
        <v>0</v>
      </c>
      <c r="J191" s="162">
        <f t="shared" si="20"/>
        <v>0</v>
      </c>
      <c r="K191" s="179">
        <f>'Input 2 - Inventory'!R126</f>
        <v>0</v>
      </c>
      <c r="L191" s="149">
        <f>'Input 2 - Inventory'!AB126</f>
        <v>0</v>
      </c>
      <c r="M191" s="179">
        <f>'Input 2 - Inventory'!AC126</f>
        <v>0</v>
      </c>
      <c r="N191" s="162">
        <f t="shared" si="21"/>
        <v>0</v>
      </c>
      <c r="O191" s="122" t="e">
        <f t="shared" si="22"/>
        <v>#DIV/0!</v>
      </c>
      <c r="P191" s="179">
        <f>'Input 2 - Inventory'!AH126</f>
        <v>0</v>
      </c>
      <c r="Q191" s="179" t="str">
        <f>'Calc 1 - Scaling (Ins)'!AA181</f>
        <v/>
      </c>
    </row>
    <row r="192" spans="1:17" x14ac:dyDescent="0.3">
      <c r="A192" s="136" t="str">
        <f t="shared" si="23"/>
        <v>Exclude</v>
      </c>
      <c r="B192" s="149">
        <f>'Input 2 - Inventory'!C127</f>
        <v>0</v>
      </c>
      <c r="C192" s="179">
        <f>'Input 2 - Inventory'!E127</f>
        <v>0</v>
      </c>
      <c r="D192" s="179" t="str">
        <f>IFERROR(VLOOKUP(E192,GCC.Param!$B$3:$E$66,4,FALSE),"")</f>
        <v/>
      </c>
      <c r="E192" s="150">
        <f>'Input 2 - Inventory'!F127</f>
        <v>0</v>
      </c>
      <c r="F192" s="162" t="str">
        <f t="shared" si="19"/>
        <v>Y</v>
      </c>
      <c r="G192" s="150">
        <f>'Input 1 - Schedule 1'!U129</f>
        <v>0</v>
      </c>
      <c r="H192" s="149">
        <f>'Input 2 - Inventory'!L127</f>
        <v>0</v>
      </c>
      <c r="I192" s="149">
        <f>'Input 2 - Inventory'!M127</f>
        <v>0</v>
      </c>
      <c r="J192" s="162">
        <f t="shared" si="20"/>
        <v>0</v>
      </c>
      <c r="K192" s="179">
        <f>'Input 2 - Inventory'!R127</f>
        <v>0</v>
      </c>
      <c r="L192" s="149">
        <f>'Input 2 - Inventory'!AB127</f>
        <v>0</v>
      </c>
      <c r="M192" s="179">
        <f>'Input 2 - Inventory'!AC127</f>
        <v>0</v>
      </c>
      <c r="N192" s="162">
        <f t="shared" si="21"/>
        <v>0</v>
      </c>
      <c r="O192" s="122" t="e">
        <f t="shared" si="22"/>
        <v>#DIV/0!</v>
      </c>
      <c r="P192" s="179">
        <f>'Input 2 - Inventory'!AH127</f>
        <v>0</v>
      </c>
      <c r="Q192" s="179" t="str">
        <f>'Calc 1 - Scaling (Ins)'!AA182</f>
        <v/>
      </c>
    </row>
    <row r="193" spans="1:17" x14ac:dyDescent="0.3">
      <c r="A193" s="136" t="str">
        <f t="shared" si="23"/>
        <v>Exclude</v>
      </c>
      <c r="B193" s="149">
        <f>'Input 2 - Inventory'!C128</f>
        <v>0</v>
      </c>
      <c r="C193" s="179">
        <f>'Input 2 - Inventory'!E128</f>
        <v>0</v>
      </c>
      <c r="D193" s="179" t="str">
        <f>IFERROR(VLOOKUP(E193,GCC.Param!$B$3:$E$66,4,FALSE),"")</f>
        <v/>
      </c>
      <c r="E193" s="150">
        <f>'Input 2 - Inventory'!F128</f>
        <v>0</v>
      </c>
      <c r="F193" s="162" t="str">
        <f t="shared" si="19"/>
        <v>Y</v>
      </c>
      <c r="G193" s="150">
        <f>'Input 1 - Schedule 1'!U130</f>
        <v>0</v>
      </c>
      <c r="H193" s="149">
        <f>'Input 2 - Inventory'!L128</f>
        <v>0</v>
      </c>
      <c r="I193" s="149">
        <f>'Input 2 - Inventory'!M128</f>
        <v>0</v>
      </c>
      <c r="J193" s="162">
        <f t="shared" si="20"/>
        <v>0</v>
      </c>
      <c r="K193" s="179">
        <f>'Input 2 - Inventory'!R128</f>
        <v>0</v>
      </c>
      <c r="L193" s="149">
        <f>'Input 2 - Inventory'!AB128</f>
        <v>0</v>
      </c>
      <c r="M193" s="179">
        <f>'Input 2 - Inventory'!AC128</f>
        <v>0</v>
      </c>
      <c r="N193" s="162">
        <f t="shared" si="21"/>
        <v>0</v>
      </c>
      <c r="O193" s="122" t="e">
        <f t="shared" si="22"/>
        <v>#DIV/0!</v>
      </c>
      <c r="P193" s="179">
        <f>'Input 2 - Inventory'!AH128</f>
        <v>0</v>
      </c>
      <c r="Q193" s="179" t="str">
        <f>'Calc 1 - Scaling (Ins)'!AA183</f>
        <v/>
      </c>
    </row>
    <row r="194" spans="1:17" x14ac:dyDescent="0.3">
      <c r="A194" s="136" t="str">
        <f t="shared" si="23"/>
        <v>Exclude</v>
      </c>
      <c r="B194" s="149">
        <f>'Input 2 - Inventory'!C129</f>
        <v>0</v>
      </c>
      <c r="C194" s="179">
        <f>'Input 2 - Inventory'!E129</f>
        <v>0</v>
      </c>
      <c r="D194" s="179" t="str">
        <f>IFERROR(VLOOKUP(E194,GCC.Param!$B$3:$E$66,4,FALSE),"")</f>
        <v/>
      </c>
      <c r="E194" s="150">
        <f>'Input 2 - Inventory'!F129</f>
        <v>0</v>
      </c>
      <c r="F194" s="162" t="str">
        <f t="shared" si="19"/>
        <v>Y</v>
      </c>
      <c r="G194" s="150">
        <f>'Input 1 - Schedule 1'!U131</f>
        <v>0</v>
      </c>
      <c r="H194" s="149">
        <f>'Input 2 - Inventory'!L129</f>
        <v>0</v>
      </c>
      <c r="I194" s="149">
        <f>'Input 2 - Inventory'!M129</f>
        <v>0</v>
      </c>
      <c r="J194" s="162">
        <f t="shared" si="20"/>
        <v>0</v>
      </c>
      <c r="K194" s="179">
        <f>'Input 2 - Inventory'!R129</f>
        <v>0</v>
      </c>
      <c r="L194" s="149">
        <f>'Input 2 - Inventory'!AB129</f>
        <v>0</v>
      </c>
      <c r="M194" s="179">
        <f>'Input 2 - Inventory'!AC129</f>
        <v>0</v>
      </c>
      <c r="N194" s="162">
        <f t="shared" si="21"/>
        <v>0</v>
      </c>
      <c r="O194" s="122" t="e">
        <f t="shared" si="22"/>
        <v>#DIV/0!</v>
      </c>
      <c r="P194" s="179">
        <f>'Input 2 - Inventory'!AH129</f>
        <v>0</v>
      </c>
      <c r="Q194" s="179" t="str">
        <f>'Calc 1 - Scaling (Ins)'!AA184</f>
        <v/>
      </c>
    </row>
    <row r="195" spans="1:17" x14ac:dyDescent="0.3">
      <c r="A195" s="136" t="str">
        <f t="shared" si="23"/>
        <v>Exclude</v>
      </c>
      <c r="B195" s="149">
        <f>'Input 2 - Inventory'!C130</f>
        <v>0</v>
      </c>
      <c r="C195" s="179">
        <f>'Input 2 - Inventory'!E130</f>
        <v>0</v>
      </c>
      <c r="D195" s="179" t="str">
        <f>IFERROR(VLOOKUP(E195,GCC.Param!$B$3:$E$66,4,FALSE),"")</f>
        <v/>
      </c>
      <c r="E195" s="150">
        <f>'Input 2 - Inventory'!F130</f>
        <v>0</v>
      </c>
      <c r="F195" s="162" t="str">
        <f t="shared" si="19"/>
        <v>Y</v>
      </c>
      <c r="G195" s="150">
        <f>'Input 1 - Schedule 1'!U132</f>
        <v>0</v>
      </c>
      <c r="H195" s="149">
        <f>'Input 2 - Inventory'!L130</f>
        <v>0</v>
      </c>
      <c r="I195" s="149">
        <f>'Input 2 - Inventory'!M130</f>
        <v>0</v>
      </c>
      <c r="J195" s="162">
        <f t="shared" si="20"/>
        <v>0</v>
      </c>
      <c r="K195" s="179">
        <f>'Input 2 - Inventory'!R130</f>
        <v>0</v>
      </c>
      <c r="L195" s="149">
        <f>'Input 2 - Inventory'!AB130</f>
        <v>0</v>
      </c>
      <c r="M195" s="179">
        <f>'Input 2 - Inventory'!AC130</f>
        <v>0</v>
      </c>
      <c r="N195" s="162">
        <f t="shared" si="21"/>
        <v>0</v>
      </c>
      <c r="O195" s="122" t="e">
        <f t="shared" si="22"/>
        <v>#DIV/0!</v>
      </c>
      <c r="P195" s="179">
        <f>'Input 2 - Inventory'!AH130</f>
        <v>0</v>
      </c>
      <c r="Q195" s="179" t="str">
        <f>'Calc 1 - Scaling (Ins)'!AA185</f>
        <v/>
      </c>
    </row>
    <row r="196" spans="1:17" x14ac:dyDescent="0.3">
      <c r="A196" s="136" t="str">
        <f t="shared" si="23"/>
        <v>Exclude</v>
      </c>
      <c r="B196" s="149">
        <f>'Input 2 - Inventory'!C131</f>
        <v>0</v>
      </c>
      <c r="C196" s="179">
        <f>'Input 2 - Inventory'!E131</f>
        <v>0</v>
      </c>
      <c r="D196" s="179" t="str">
        <f>IFERROR(VLOOKUP(E196,GCC.Param!$B$3:$E$66,4,FALSE),"")</f>
        <v/>
      </c>
      <c r="E196" s="150">
        <f>'Input 2 - Inventory'!F131</f>
        <v>0</v>
      </c>
      <c r="F196" s="162" t="str">
        <f t="shared" si="19"/>
        <v>Y</v>
      </c>
      <c r="G196" s="150">
        <f>'Input 1 - Schedule 1'!U133</f>
        <v>0</v>
      </c>
      <c r="H196" s="149">
        <f>'Input 2 - Inventory'!L131</f>
        <v>0</v>
      </c>
      <c r="I196" s="149">
        <f>'Input 2 - Inventory'!M131</f>
        <v>0</v>
      </c>
      <c r="J196" s="162">
        <f t="shared" si="20"/>
        <v>0</v>
      </c>
      <c r="K196" s="179">
        <f>'Input 2 - Inventory'!R131</f>
        <v>0</v>
      </c>
      <c r="L196" s="149">
        <f>'Input 2 - Inventory'!AB131</f>
        <v>0</v>
      </c>
      <c r="M196" s="179">
        <f>'Input 2 - Inventory'!AC131</f>
        <v>0</v>
      </c>
      <c r="N196" s="162">
        <f t="shared" si="21"/>
        <v>0</v>
      </c>
      <c r="O196" s="122" t="e">
        <f t="shared" si="22"/>
        <v>#DIV/0!</v>
      </c>
      <c r="P196" s="179">
        <f>'Input 2 - Inventory'!AH131</f>
        <v>0</v>
      </c>
      <c r="Q196" s="179" t="str">
        <f>'Calc 1 - Scaling (Ins)'!AA186</f>
        <v/>
      </c>
    </row>
    <row r="197" spans="1:17" x14ac:dyDescent="0.3">
      <c r="A197" s="136" t="str">
        <f t="shared" si="23"/>
        <v>Exclude</v>
      </c>
      <c r="B197" s="149">
        <f>'Input 2 - Inventory'!C132</f>
        <v>0</v>
      </c>
      <c r="C197" s="179">
        <f>'Input 2 - Inventory'!E132</f>
        <v>0</v>
      </c>
      <c r="D197" s="179" t="str">
        <f>IFERROR(VLOOKUP(E197,GCC.Param!$B$3:$E$66,4,FALSE),"")</f>
        <v/>
      </c>
      <c r="E197" s="150">
        <f>'Input 2 - Inventory'!F132</f>
        <v>0</v>
      </c>
      <c r="F197" s="162" t="str">
        <f t="shared" si="19"/>
        <v>Y</v>
      </c>
      <c r="G197" s="150">
        <f>'Input 1 - Schedule 1'!U134</f>
        <v>0</v>
      </c>
      <c r="H197" s="149">
        <f>'Input 2 - Inventory'!L132</f>
        <v>0</v>
      </c>
      <c r="I197" s="149">
        <f>'Input 2 - Inventory'!M132</f>
        <v>0</v>
      </c>
      <c r="J197" s="162">
        <f t="shared" si="20"/>
        <v>0</v>
      </c>
      <c r="K197" s="179">
        <f>'Input 2 - Inventory'!R132</f>
        <v>0</v>
      </c>
      <c r="L197" s="149">
        <f>'Input 2 - Inventory'!AB132</f>
        <v>0</v>
      </c>
      <c r="M197" s="179">
        <f>'Input 2 - Inventory'!AC132</f>
        <v>0</v>
      </c>
      <c r="N197" s="162">
        <f t="shared" si="21"/>
        <v>0</v>
      </c>
      <c r="O197" s="122" t="e">
        <f t="shared" si="22"/>
        <v>#DIV/0!</v>
      </c>
      <c r="P197" s="179">
        <f>'Input 2 - Inventory'!AH132</f>
        <v>0</v>
      </c>
      <c r="Q197" s="179" t="str">
        <f>'Calc 1 - Scaling (Ins)'!AA187</f>
        <v/>
      </c>
    </row>
    <row r="198" spans="1:17" x14ac:dyDescent="0.3">
      <c r="A198" s="136" t="str">
        <f t="shared" si="23"/>
        <v>Exclude</v>
      </c>
      <c r="B198" s="149">
        <f>'Input 2 - Inventory'!C133</f>
        <v>0</v>
      </c>
      <c r="C198" s="179">
        <f>'Input 2 - Inventory'!E133</f>
        <v>0</v>
      </c>
      <c r="D198" s="179" t="str">
        <f>IFERROR(VLOOKUP(E198,GCC.Param!$B$3:$E$66,4,FALSE),"")</f>
        <v/>
      </c>
      <c r="E198" s="150">
        <f>'Input 2 - Inventory'!F133</f>
        <v>0</v>
      </c>
      <c r="F198" s="162" t="str">
        <f t="shared" si="19"/>
        <v>Y</v>
      </c>
      <c r="G198" s="150">
        <f>'Input 1 - Schedule 1'!U135</f>
        <v>0</v>
      </c>
      <c r="H198" s="149">
        <f>'Input 2 - Inventory'!L133</f>
        <v>0</v>
      </c>
      <c r="I198" s="149">
        <f>'Input 2 - Inventory'!M133</f>
        <v>0</v>
      </c>
      <c r="J198" s="162">
        <f t="shared" si="20"/>
        <v>0</v>
      </c>
      <c r="K198" s="179">
        <f>'Input 2 - Inventory'!R133</f>
        <v>0</v>
      </c>
      <c r="L198" s="149">
        <f>'Input 2 - Inventory'!AB133</f>
        <v>0</v>
      </c>
      <c r="M198" s="179">
        <f>'Input 2 - Inventory'!AC133</f>
        <v>0</v>
      </c>
      <c r="N198" s="162">
        <f t="shared" si="21"/>
        <v>0</v>
      </c>
      <c r="O198" s="122" t="e">
        <f t="shared" si="22"/>
        <v>#DIV/0!</v>
      </c>
      <c r="P198" s="179">
        <f>'Input 2 - Inventory'!AH133</f>
        <v>0</v>
      </c>
      <c r="Q198" s="179" t="str">
        <f>'Calc 1 - Scaling (Ins)'!AA188</f>
        <v/>
      </c>
    </row>
    <row r="199" spans="1:17" x14ac:dyDescent="0.3">
      <c r="A199" s="136" t="str">
        <f t="shared" si="23"/>
        <v>Exclude</v>
      </c>
      <c r="B199" s="149">
        <f>'Input 2 - Inventory'!C134</f>
        <v>0</v>
      </c>
      <c r="C199" s="179">
        <f>'Input 2 - Inventory'!E134</f>
        <v>0</v>
      </c>
      <c r="D199" s="179" t="str">
        <f>IFERROR(VLOOKUP(E199,GCC.Param!$B$3:$E$66,4,FALSE),"")</f>
        <v/>
      </c>
      <c r="E199" s="150">
        <f>'Input 2 - Inventory'!F134</f>
        <v>0</v>
      </c>
      <c r="F199" s="162" t="str">
        <f t="shared" si="19"/>
        <v>Y</v>
      </c>
      <c r="G199" s="150">
        <f>'Input 1 - Schedule 1'!U136</f>
        <v>0</v>
      </c>
      <c r="H199" s="149">
        <f>'Input 2 - Inventory'!L134</f>
        <v>0</v>
      </c>
      <c r="I199" s="149">
        <f>'Input 2 - Inventory'!M134</f>
        <v>0</v>
      </c>
      <c r="J199" s="162">
        <f t="shared" si="20"/>
        <v>0</v>
      </c>
      <c r="K199" s="179">
        <f>'Input 2 - Inventory'!R134</f>
        <v>0</v>
      </c>
      <c r="L199" s="149">
        <f>'Input 2 - Inventory'!AB134</f>
        <v>0</v>
      </c>
      <c r="M199" s="179">
        <f>'Input 2 - Inventory'!AC134</f>
        <v>0</v>
      </c>
      <c r="N199" s="162">
        <f t="shared" si="21"/>
        <v>0</v>
      </c>
      <c r="O199" s="122" t="e">
        <f t="shared" si="22"/>
        <v>#DIV/0!</v>
      </c>
      <c r="P199" s="179">
        <f>'Input 2 - Inventory'!AH134</f>
        <v>0</v>
      </c>
      <c r="Q199" s="179" t="str">
        <f>'Calc 1 - Scaling (Ins)'!AA189</f>
        <v/>
      </c>
    </row>
    <row r="200" spans="1:17" x14ac:dyDescent="0.3">
      <c r="A200" s="136" t="str">
        <f t="shared" si="23"/>
        <v>Exclude</v>
      </c>
      <c r="B200" s="149">
        <f>'Input 2 - Inventory'!C135</f>
        <v>0</v>
      </c>
      <c r="C200" s="179">
        <f>'Input 2 - Inventory'!E135</f>
        <v>0</v>
      </c>
      <c r="D200" s="179" t="str">
        <f>IFERROR(VLOOKUP(E200,GCC.Param!$B$3:$E$66,4,FALSE),"")</f>
        <v/>
      </c>
      <c r="E200" s="150">
        <f>'Input 2 - Inventory'!F135</f>
        <v>0</v>
      </c>
      <c r="F200" s="162" t="str">
        <f t="shared" si="19"/>
        <v>Y</v>
      </c>
      <c r="G200" s="150">
        <f>'Input 1 - Schedule 1'!U137</f>
        <v>0</v>
      </c>
      <c r="H200" s="149">
        <f>'Input 2 - Inventory'!L135</f>
        <v>0</v>
      </c>
      <c r="I200" s="149">
        <f>'Input 2 - Inventory'!M135</f>
        <v>0</v>
      </c>
      <c r="J200" s="162">
        <f t="shared" si="20"/>
        <v>0</v>
      </c>
      <c r="K200" s="179">
        <f>'Input 2 - Inventory'!R135</f>
        <v>0</v>
      </c>
      <c r="L200" s="149">
        <f>'Input 2 - Inventory'!AB135</f>
        <v>0</v>
      </c>
      <c r="M200" s="179">
        <f>'Input 2 - Inventory'!AC135</f>
        <v>0</v>
      </c>
      <c r="N200" s="162">
        <f t="shared" si="21"/>
        <v>0</v>
      </c>
      <c r="O200" s="122" t="e">
        <f t="shared" si="22"/>
        <v>#DIV/0!</v>
      </c>
      <c r="P200" s="179">
        <f>'Input 2 - Inventory'!AH135</f>
        <v>0</v>
      </c>
      <c r="Q200" s="179" t="str">
        <f>'Calc 1 - Scaling (Ins)'!AA190</f>
        <v/>
      </c>
    </row>
    <row r="201" spans="1:17" x14ac:dyDescent="0.3">
      <c r="A201" s="136" t="str">
        <f t="shared" si="23"/>
        <v>Exclude</v>
      </c>
      <c r="B201" s="149">
        <f>'Input 2 - Inventory'!C136</f>
        <v>0</v>
      </c>
      <c r="C201" s="179">
        <f>'Input 2 - Inventory'!E136</f>
        <v>0</v>
      </c>
      <c r="D201" s="179" t="str">
        <f>IFERROR(VLOOKUP(E201,GCC.Param!$B$3:$E$66,4,FALSE),"")</f>
        <v/>
      </c>
      <c r="E201" s="150">
        <f>'Input 2 - Inventory'!F136</f>
        <v>0</v>
      </c>
      <c r="F201" s="162" t="str">
        <f t="shared" si="19"/>
        <v>Y</v>
      </c>
      <c r="G201" s="150">
        <f>'Input 1 - Schedule 1'!U138</f>
        <v>0</v>
      </c>
      <c r="H201" s="149">
        <f>'Input 2 - Inventory'!L136</f>
        <v>0</v>
      </c>
      <c r="I201" s="149">
        <f>'Input 2 - Inventory'!M136</f>
        <v>0</v>
      </c>
      <c r="J201" s="162">
        <f t="shared" si="20"/>
        <v>0</v>
      </c>
      <c r="K201" s="179">
        <f>'Input 2 - Inventory'!R136</f>
        <v>0</v>
      </c>
      <c r="L201" s="149">
        <f>'Input 2 - Inventory'!AB136</f>
        <v>0</v>
      </c>
      <c r="M201" s="179">
        <f>'Input 2 - Inventory'!AC136</f>
        <v>0</v>
      </c>
      <c r="N201" s="162">
        <f t="shared" si="21"/>
        <v>0</v>
      </c>
      <c r="O201" s="122" t="e">
        <f t="shared" si="22"/>
        <v>#DIV/0!</v>
      </c>
      <c r="P201" s="179">
        <f>'Input 2 - Inventory'!AH136</f>
        <v>0</v>
      </c>
      <c r="Q201" s="179" t="str">
        <f>'Calc 1 - Scaling (Ins)'!AA191</f>
        <v/>
      </c>
    </row>
    <row r="202" spans="1:17" x14ac:dyDescent="0.3">
      <c r="A202" s="136" t="str">
        <f t="shared" si="23"/>
        <v>Exclude</v>
      </c>
      <c r="B202" s="149">
        <f>'Input 2 - Inventory'!C137</f>
        <v>0</v>
      </c>
      <c r="C202" s="179">
        <f>'Input 2 - Inventory'!E137</f>
        <v>0</v>
      </c>
      <c r="D202" s="179" t="str">
        <f>IFERROR(VLOOKUP(E202,GCC.Param!$B$3:$E$66,4,FALSE),"")</f>
        <v/>
      </c>
      <c r="E202" s="150">
        <f>'Input 2 - Inventory'!F137</f>
        <v>0</v>
      </c>
      <c r="F202" s="162" t="str">
        <f t="shared" ref="F202:F265" si="24">IF(AND(LEFT(D202,3)="RBC",LEFT(Q202,3)="RBC"),"N",IF(OR(E202=Q202,Q202="N/A"),"N","Y"))</f>
        <v>Y</v>
      </c>
      <c r="G202" s="150">
        <f>'Input 1 - Schedule 1'!U139</f>
        <v>0</v>
      </c>
      <c r="H202" s="149">
        <f>'Input 2 - Inventory'!L137</f>
        <v>0</v>
      </c>
      <c r="I202" s="149">
        <f>'Input 2 - Inventory'!M137</f>
        <v>0</v>
      </c>
      <c r="J202" s="162">
        <f t="shared" ref="J202:J265" si="25">IF($E202="Non-Insurer Holding Company", H202-I202,H202)</f>
        <v>0</v>
      </c>
      <c r="K202" s="179">
        <f>'Input 2 - Inventory'!R137</f>
        <v>0</v>
      </c>
      <c r="L202" s="149">
        <f>'Input 2 - Inventory'!AB137</f>
        <v>0</v>
      </c>
      <c r="M202" s="179">
        <f>'Input 2 - Inventory'!AC137</f>
        <v>0</v>
      </c>
      <c r="N202" s="162">
        <f t="shared" ref="N202:N265" si="26">IF(LEFT(E202,3)="RBC",1/0,IF($E202="Non-Insurer Holding Company",L202-M202,L202))</f>
        <v>0</v>
      </c>
      <c r="O202" s="122" t="e">
        <f t="shared" ref="O202:O265" si="27">IF(LEFT(E202,3)="RBC",1/2*L202,1/0)</f>
        <v>#DIV/0!</v>
      </c>
      <c r="P202" s="179">
        <f>'Input 2 - Inventory'!AH137</f>
        <v>0</v>
      </c>
      <c r="Q202" s="179" t="str">
        <f>'Calc 1 - Scaling (Ins)'!AA192</f>
        <v/>
      </c>
    </row>
    <row r="203" spans="1:17" x14ac:dyDescent="0.3">
      <c r="A203" s="136" t="str">
        <f t="shared" si="23"/>
        <v>Exclude</v>
      </c>
      <c r="B203" s="149">
        <f>'Input 2 - Inventory'!C138</f>
        <v>0</v>
      </c>
      <c r="C203" s="179">
        <f>'Input 2 - Inventory'!E138</f>
        <v>0</v>
      </c>
      <c r="D203" s="179" t="str">
        <f>IFERROR(VLOOKUP(E203,GCC.Param!$B$3:$E$66,4,FALSE),"")</f>
        <v/>
      </c>
      <c r="E203" s="150">
        <f>'Input 2 - Inventory'!F138</f>
        <v>0</v>
      </c>
      <c r="F203" s="162" t="str">
        <f t="shared" si="24"/>
        <v>Y</v>
      </c>
      <c r="G203" s="150">
        <f>'Input 1 - Schedule 1'!U140</f>
        <v>0</v>
      </c>
      <c r="H203" s="149">
        <f>'Input 2 - Inventory'!L138</f>
        <v>0</v>
      </c>
      <c r="I203" s="149">
        <f>'Input 2 - Inventory'!M138</f>
        <v>0</v>
      </c>
      <c r="J203" s="162">
        <f t="shared" si="25"/>
        <v>0</v>
      </c>
      <c r="K203" s="179">
        <f>'Input 2 - Inventory'!R138</f>
        <v>0</v>
      </c>
      <c r="L203" s="149">
        <f>'Input 2 - Inventory'!AB138</f>
        <v>0</v>
      </c>
      <c r="M203" s="179">
        <f>'Input 2 - Inventory'!AC138</f>
        <v>0</v>
      </c>
      <c r="N203" s="162">
        <f t="shared" si="26"/>
        <v>0</v>
      </c>
      <c r="O203" s="122" t="e">
        <f t="shared" si="27"/>
        <v>#DIV/0!</v>
      </c>
      <c r="P203" s="179">
        <f>'Input 2 - Inventory'!AH138</f>
        <v>0</v>
      </c>
      <c r="Q203" s="179" t="str">
        <f>'Calc 1 - Scaling (Ins)'!AA193</f>
        <v/>
      </c>
    </row>
    <row r="204" spans="1:17" x14ac:dyDescent="0.3">
      <c r="A204" s="136" t="str">
        <f t="shared" si="23"/>
        <v>Exclude</v>
      </c>
      <c r="B204" s="149">
        <f>'Input 2 - Inventory'!C139</f>
        <v>0</v>
      </c>
      <c r="C204" s="179">
        <f>'Input 2 - Inventory'!E139</f>
        <v>0</v>
      </c>
      <c r="D204" s="179" t="str">
        <f>IFERROR(VLOOKUP(E204,GCC.Param!$B$3:$E$66,4,FALSE),"")</f>
        <v/>
      </c>
      <c r="E204" s="150">
        <f>'Input 2 - Inventory'!F139</f>
        <v>0</v>
      </c>
      <c r="F204" s="162" t="str">
        <f t="shared" si="24"/>
        <v>Y</v>
      </c>
      <c r="G204" s="150">
        <f>'Input 1 - Schedule 1'!U141</f>
        <v>0</v>
      </c>
      <c r="H204" s="149">
        <f>'Input 2 - Inventory'!L139</f>
        <v>0</v>
      </c>
      <c r="I204" s="149">
        <f>'Input 2 - Inventory'!M139</f>
        <v>0</v>
      </c>
      <c r="J204" s="162">
        <f t="shared" si="25"/>
        <v>0</v>
      </c>
      <c r="K204" s="179">
        <f>'Input 2 - Inventory'!R139</f>
        <v>0</v>
      </c>
      <c r="L204" s="149">
        <f>'Input 2 - Inventory'!AB139</f>
        <v>0</v>
      </c>
      <c r="M204" s="179">
        <f>'Input 2 - Inventory'!AC139</f>
        <v>0</v>
      </c>
      <c r="N204" s="162">
        <f t="shared" si="26"/>
        <v>0</v>
      </c>
      <c r="O204" s="122" t="e">
        <f t="shared" si="27"/>
        <v>#DIV/0!</v>
      </c>
      <c r="P204" s="179">
        <f>'Input 2 - Inventory'!AH139</f>
        <v>0</v>
      </c>
      <c r="Q204" s="179" t="str">
        <f>'Calc 1 - Scaling (Ins)'!AA194</f>
        <v/>
      </c>
    </row>
    <row r="205" spans="1:17" x14ac:dyDescent="0.3">
      <c r="A205" s="136" t="str">
        <f t="shared" ref="A205:A268" si="28">IF(OR(ISERROR(D205),B205="",B205=0),"Exclude","Include")</f>
        <v>Exclude</v>
      </c>
      <c r="B205" s="149">
        <f>'Input 2 - Inventory'!C140</f>
        <v>0</v>
      </c>
      <c r="C205" s="179">
        <f>'Input 2 - Inventory'!E140</f>
        <v>0</v>
      </c>
      <c r="D205" s="179" t="str">
        <f>IFERROR(VLOOKUP(E205,GCC.Param!$B$3:$E$66,4,FALSE),"")</f>
        <v/>
      </c>
      <c r="E205" s="150">
        <f>'Input 2 - Inventory'!F140</f>
        <v>0</v>
      </c>
      <c r="F205" s="162" t="str">
        <f t="shared" si="24"/>
        <v>Y</v>
      </c>
      <c r="G205" s="150">
        <f>'Input 1 - Schedule 1'!U142</f>
        <v>0</v>
      </c>
      <c r="H205" s="149">
        <f>'Input 2 - Inventory'!L140</f>
        <v>0</v>
      </c>
      <c r="I205" s="149">
        <f>'Input 2 - Inventory'!M140</f>
        <v>0</v>
      </c>
      <c r="J205" s="162">
        <f t="shared" si="25"/>
        <v>0</v>
      </c>
      <c r="K205" s="179">
        <f>'Input 2 - Inventory'!R140</f>
        <v>0</v>
      </c>
      <c r="L205" s="149">
        <f>'Input 2 - Inventory'!AB140</f>
        <v>0</v>
      </c>
      <c r="M205" s="179">
        <f>'Input 2 - Inventory'!AC140</f>
        <v>0</v>
      </c>
      <c r="N205" s="162">
        <f t="shared" si="26"/>
        <v>0</v>
      </c>
      <c r="O205" s="122" t="e">
        <f t="shared" si="27"/>
        <v>#DIV/0!</v>
      </c>
      <c r="P205" s="179">
        <f>'Input 2 - Inventory'!AH140</f>
        <v>0</v>
      </c>
      <c r="Q205" s="179" t="str">
        <f>'Calc 1 - Scaling (Ins)'!AA195</f>
        <v/>
      </c>
    </row>
    <row r="206" spans="1:17" x14ac:dyDescent="0.3">
      <c r="A206" s="136" t="str">
        <f t="shared" si="28"/>
        <v>Exclude</v>
      </c>
      <c r="B206" s="149">
        <f>'Input 2 - Inventory'!C141</f>
        <v>0</v>
      </c>
      <c r="C206" s="179">
        <f>'Input 2 - Inventory'!E141</f>
        <v>0</v>
      </c>
      <c r="D206" s="179" t="str">
        <f>IFERROR(VLOOKUP(E206,GCC.Param!$B$3:$E$66,4,FALSE),"")</f>
        <v/>
      </c>
      <c r="E206" s="150">
        <f>'Input 2 - Inventory'!F141</f>
        <v>0</v>
      </c>
      <c r="F206" s="162" t="str">
        <f t="shared" si="24"/>
        <v>Y</v>
      </c>
      <c r="G206" s="150">
        <f>'Input 1 - Schedule 1'!U143</f>
        <v>0</v>
      </c>
      <c r="H206" s="149">
        <f>'Input 2 - Inventory'!L141</f>
        <v>0</v>
      </c>
      <c r="I206" s="149">
        <f>'Input 2 - Inventory'!M141</f>
        <v>0</v>
      </c>
      <c r="J206" s="162">
        <f t="shared" si="25"/>
        <v>0</v>
      </c>
      <c r="K206" s="179">
        <f>'Input 2 - Inventory'!R141</f>
        <v>0</v>
      </c>
      <c r="L206" s="149">
        <f>'Input 2 - Inventory'!AB141</f>
        <v>0</v>
      </c>
      <c r="M206" s="179">
        <f>'Input 2 - Inventory'!AC141</f>
        <v>0</v>
      </c>
      <c r="N206" s="162">
        <f t="shared" si="26"/>
        <v>0</v>
      </c>
      <c r="O206" s="122" t="e">
        <f t="shared" si="27"/>
        <v>#DIV/0!</v>
      </c>
      <c r="P206" s="179">
        <f>'Input 2 - Inventory'!AH141</f>
        <v>0</v>
      </c>
      <c r="Q206" s="179" t="str">
        <f>'Calc 1 - Scaling (Ins)'!AA196</f>
        <v/>
      </c>
    </row>
    <row r="207" spans="1:17" x14ac:dyDescent="0.3">
      <c r="A207" s="136" t="str">
        <f t="shared" si="28"/>
        <v>Exclude</v>
      </c>
      <c r="B207" s="149">
        <f>'Input 2 - Inventory'!C142</f>
        <v>0</v>
      </c>
      <c r="C207" s="179">
        <f>'Input 2 - Inventory'!E142</f>
        <v>0</v>
      </c>
      <c r="D207" s="179" t="str">
        <f>IFERROR(VLOOKUP(E207,GCC.Param!$B$3:$E$66,4,FALSE),"")</f>
        <v/>
      </c>
      <c r="E207" s="150">
        <f>'Input 2 - Inventory'!F142</f>
        <v>0</v>
      </c>
      <c r="F207" s="162" t="str">
        <f t="shared" si="24"/>
        <v>Y</v>
      </c>
      <c r="G207" s="150">
        <f>'Input 1 - Schedule 1'!U144</f>
        <v>0</v>
      </c>
      <c r="H207" s="149">
        <f>'Input 2 - Inventory'!L142</f>
        <v>0</v>
      </c>
      <c r="I207" s="149">
        <f>'Input 2 - Inventory'!M142</f>
        <v>0</v>
      </c>
      <c r="J207" s="162">
        <f t="shared" si="25"/>
        <v>0</v>
      </c>
      <c r="K207" s="179">
        <f>'Input 2 - Inventory'!R142</f>
        <v>0</v>
      </c>
      <c r="L207" s="149">
        <f>'Input 2 - Inventory'!AB142</f>
        <v>0</v>
      </c>
      <c r="M207" s="179">
        <f>'Input 2 - Inventory'!AC142</f>
        <v>0</v>
      </c>
      <c r="N207" s="162">
        <f t="shared" si="26"/>
        <v>0</v>
      </c>
      <c r="O207" s="122" t="e">
        <f t="shared" si="27"/>
        <v>#DIV/0!</v>
      </c>
      <c r="P207" s="179">
        <f>'Input 2 - Inventory'!AH142</f>
        <v>0</v>
      </c>
      <c r="Q207" s="179" t="str">
        <f>'Calc 1 - Scaling (Ins)'!AA197</f>
        <v/>
      </c>
    </row>
    <row r="208" spans="1:17" x14ac:dyDescent="0.3">
      <c r="A208" s="136" t="str">
        <f t="shared" si="28"/>
        <v>Exclude</v>
      </c>
      <c r="B208" s="149">
        <f>'Input 2 - Inventory'!C143</f>
        <v>0</v>
      </c>
      <c r="C208" s="179">
        <f>'Input 2 - Inventory'!E143</f>
        <v>0</v>
      </c>
      <c r="D208" s="179" t="str">
        <f>IFERROR(VLOOKUP(E208,GCC.Param!$B$3:$E$66,4,FALSE),"")</f>
        <v/>
      </c>
      <c r="E208" s="150">
        <f>'Input 2 - Inventory'!F143</f>
        <v>0</v>
      </c>
      <c r="F208" s="162" t="str">
        <f t="shared" si="24"/>
        <v>Y</v>
      </c>
      <c r="G208" s="150">
        <f>'Input 1 - Schedule 1'!U145</f>
        <v>0</v>
      </c>
      <c r="H208" s="149">
        <f>'Input 2 - Inventory'!L143</f>
        <v>0</v>
      </c>
      <c r="I208" s="149">
        <f>'Input 2 - Inventory'!M143</f>
        <v>0</v>
      </c>
      <c r="J208" s="162">
        <f t="shared" si="25"/>
        <v>0</v>
      </c>
      <c r="K208" s="179">
        <f>'Input 2 - Inventory'!R143</f>
        <v>0</v>
      </c>
      <c r="L208" s="149">
        <f>'Input 2 - Inventory'!AB143</f>
        <v>0</v>
      </c>
      <c r="M208" s="179">
        <f>'Input 2 - Inventory'!AC143</f>
        <v>0</v>
      </c>
      <c r="N208" s="162">
        <f t="shared" si="26"/>
        <v>0</v>
      </c>
      <c r="O208" s="122" t="e">
        <f t="shared" si="27"/>
        <v>#DIV/0!</v>
      </c>
      <c r="P208" s="179">
        <f>'Input 2 - Inventory'!AH143</f>
        <v>0</v>
      </c>
      <c r="Q208" s="179" t="str">
        <f>'Calc 1 - Scaling (Ins)'!AA198</f>
        <v/>
      </c>
    </row>
    <row r="209" spans="1:17" x14ac:dyDescent="0.3">
      <c r="A209" s="136" t="str">
        <f t="shared" si="28"/>
        <v>Exclude</v>
      </c>
      <c r="B209" s="149">
        <f>'Input 2 - Inventory'!C144</f>
        <v>0</v>
      </c>
      <c r="C209" s="179">
        <f>'Input 2 - Inventory'!E144</f>
        <v>0</v>
      </c>
      <c r="D209" s="179" t="str">
        <f>IFERROR(VLOOKUP(E209,GCC.Param!$B$3:$E$66,4,FALSE),"")</f>
        <v/>
      </c>
      <c r="E209" s="150">
        <f>'Input 2 - Inventory'!F144</f>
        <v>0</v>
      </c>
      <c r="F209" s="162" t="str">
        <f t="shared" si="24"/>
        <v>Y</v>
      </c>
      <c r="G209" s="150">
        <f>'Input 1 - Schedule 1'!U146</f>
        <v>0</v>
      </c>
      <c r="H209" s="149">
        <f>'Input 2 - Inventory'!L144</f>
        <v>0</v>
      </c>
      <c r="I209" s="149">
        <f>'Input 2 - Inventory'!M144</f>
        <v>0</v>
      </c>
      <c r="J209" s="162">
        <f t="shared" si="25"/>
        <v>0</v>
      </c>
      <c r="K209" s="179">
        <f>'Input 2 - Inventory'!R144</f>
        <v>0</v>
      </c>
      <c r="L209" s="149">
        <f>'Input 2 - Inventory'!AB144</f>
        <v>0</v>
      </c>
      <c r="M209" s="179">
        <f>'Input 2 - Inventory'!AC144</f>
        <v>0</v>
      </c>
      <c r="N209" s="162">
        <f t="shared" si="26"/>
        <v>0</v>
      </c>
      <c r="O209" s="122" t="e">
        <f t="shared" si="27"/>
        <v>#DIV/0!</v>
      </c>
      <c r="P209" s="179">
        <f>'Input 2 - Inventory'!AH144</f>
        <v>0</v>
      </c>
      <c r="Q209" s="179" t="str">
        <f>'Calc 1 - Scaling (Ins)'!AA199</f>
        <v/>
      </c>
    </row>
    <row r="210" spans="1:17" x14ac:dyDescent="0.3">
      <c r="A210" s="136" t="str">
        <f t="shared" si="28"/>
        <v>Exclude</v>
      </c>
      <c r="B210" s="149">
        <f>'Input 2 - Inventory'!C145</f>
        <v>0</v>
      </c>
      <c r="C210" s="179">
        <f>'Input 2 - Inventory'!E145</f>
        <v>0</v>
      </c>
      <c r="D210" s="179" t="str">
        <f>IFERROR(VLOOKUP(E210,GCC.Param!$B$3:$E$66,4,FALSE),"")</f>
        <v/>
      </c>
      <c r="E210" s="150">
        <f>'Input 2 - Inventory'!F145</f>
        <v>0</v>
      </c>
      <c r="F210" s="162" t="str">
        <f t="shared" si="24"/>
        <v>Y</v>
      </c>
      <c r="G210" s="150">
        <f>'Input 1 - Schedule 1'!U147</f>
        <v>0</v>
      </c>
      <c r="H210" s="149">
        <f>'Input 2 - Inventory'!L145</f>
        <v>0</v>
      </c>
      <c r="I210" s="149">
        <f>'Input 2 - Inventory'!M145</f>
        <v>0</v>
      </c>
      <c r="J210" s="162">
        <f t="shared" si="25"/>
        <v>0</v>
      </c>
      <c r="K210" s="179">
        <f>'Input 2 - Inventory'!R145</f>
        <v>0</v>
      </c>
      <c r="L210" s="149">
        <f>'Input 2 - Inventory'!AB145</f>
        <v>0</v>
      </c>
      <c r="M210" s="179">
        <f>'Input 2 - Inventory'!AC145</f>
        <v>0</v>
      </c>
      <c r="N210" s="162">
        <f t="shared" si="26"/>
        <v>0</v>
      </c>
      <c r="O210" s="122" t="e">
        <f t="shared" si="27"/>
        <v>#DIV/0!</v>
      </c>
      <c r="P210" s="179">
        <f>'Input 2 - Inventory'!AH145</f>
        <v>0</v>
      </c>
      <c r="Q210" s="179" t="str">
        <f>'Calc 1 - Scaling (Ins)'!AA200</f>
        <v/>
      </c>
    </row>
    <row r="211" spans="1:17" x14ac:dyDescent="0.3">
      <c r="A211" s="136" t="str">
        <f t="shared" si="28"/>
        <v>Exclude</v>
      </c>
      <c r="B211" s="149">
        <f>'Input 2 - Inventory'!C146</f>
        <v>0</v>
      </c>
      <c r="C211" s="179">
        <f>'Input 2 - Inventory'!E146</f>
        <v>0</v>
      </c>
      <c r="D211" s="179" t="str">
        <f>IFERROR(VLOOKUP(E211,GCC.Param!$B$3:$E$66,4,FALSE),"")</f>
        <v/>
      </c>
      <c r="E211" s="150">
        <f>'Input 2 - Inventory'!F146</f>
        <v>0</v>
      </c>
      <c r="F211" s="162" t="str">
        <f t="shared" si="24"/>
        <v>Y</v>
      </c>
      <c r="G211" s="150">
        <f>'Input 1 - Schedule 1'!U148</f>
        <v>0</v>
      </c>
      <c r="H211" s="149">
        <f>'Input 2 - Inventory'!L146</f>
        <v>0</v>
      </c>
      <c r="I211" s="149">
        <f>'Input 2 - Inventory'!M146</f>
        <v>0</v>
      </c>
      <c r="J211" s="162">
        <f t="shared" si="25"/>
        <v>0</v>
      </c>
      <c r="K211" s="179">
        <f>'Input 2 - Inventory'!R146</f>
        <v>0</v>
      </c>
      <c r="L211" s="149">
        <f>'Input 2 - Inventory'!AB146</f>
        <v>0</v>
      </c>
      <c r="M211" s="179">
        <f>'Input 2 - Inventory'!AC146</f>
        <v>0</v>
      </c>
      <c r="N211" s="162">
        <f t="shared" si="26"/>
        <v>0</v>
      </c>
      <c r="O211" s="122" t="e">
        <f t="shared" si="27"/>
        <v>#DIV/0!</v>
      </c>
      <c r="P211" s="179">
        <f>'Input 2 - Inventory'!AH146</f>
        <v>0</v>
      </c>
      <c r="Q211" s="179" t="str">
        <f>'Calc 1 - Scaling (Ins)'!AA201</f>
        <v/>
      </c>
    </row>
    <row r="212" spans="1:17" x14ac:dyDescent="0.3">
      <c r="A212" s="136" t="str">
        <f t="shared" si="28"/>
        <v>Exclude</v>
      </c>
      <c r="B212" s="149">
        <f>'Input 2 - Inventory'!C147</f>
        <v>0</v>
      </c>
      <c r="C212" s="179">
        <f>'Input 2 - Inventory'!E147</f>
        <v>0</v>
      </c>
      <c r="D212" s="179" t="str">
        <f>IFERROR(VLOOKUP(E212,GCC.Param!$B$3:$E$66,4,FALSE),"")</f>
        <v/>
      </c>
      <c r="E212" s="150">
        <f>'Input 2 - Inventory'!F147</f>
        <v>0</v>
      </c>
      <c r="F212" s="162" t="str">
        <f t="shared" si="24"/>
        <v>Y</v>
      </c>
      <c r="G212" s="150">
        <f>'Input 1 - Schedule 1'!U149</f>
        <v>0</v>
      </c>
      <c r="H212" s="149">
        <f>'Input 2 - Inventory'!L147</f>
        <v>0</v>
      </c>
      <c r="I212" s="149">
        <f>'Input 2 - Inventory'!M147</f>
        <v>0</v>
      </c>
      <c r="J212" s="162">
        <f t="shared" si="25"/>
        <v>0</v>
      </c>
      <c r="K212" s="179">
        <f>'Input 2 - Inventory'!R147</f>
        <v>0</v>
      </c>
      <c r="L212" s="149">
        <f>'Input 2 - Inventory'!AB147</f>
        <v>0</v>
      </c>
      <c r="M212" s="179">
        <f>'Input 2 - Inventory'!AC147</f>
        <v>0</v>
      </c>
      <c r="N212" s="162">
        <f t="shared" si="26"/>
        <v>0</v>
      </c>
      <c r="O212" s="122" t="e">
        <f t="shared" si="27"/>
        <v>#DIV/0!</v>
      </c>
      <c r="P212" s="179">
        <f>'Input 2 - Inventory'!AH147</f>
        <v>0</v>
      </c>
      <c r="Q212" s="179" t="str">
        <f>'Calc 1 - Scaling (Ins)'!AA202</f>
        <v/>
      </c>
    </row>
    <row r="213" spans="1:17" x14ac:dyDescent="0.3">
      <c r="A213" s="136" t="str">
        <f t="shared" si="28"/>
        <v>Exclude</v>
      </c>
      <c r="B213" s="149">
        <f>'Input 2 - Inventory'!C148</f>
        <v>0</v>
      </c>
      <c r="C213" s="179">
        <f>'Input 2 - Inventory'!E148</f>
        <v>0</v>
      </c>
      <c r="D213" s="179" t="str">
        <f>IFERROR(VLOOKUP(E213,GCC.Param!$B$3:$E$66,4,FALSE),"")</f>
        <v/>
      </c>
      <c r="E213" s="150">
        <f>'Input 2 - Inventory'!F148</f>
        <v>0</v>
      </c>
      <c r="F213" s="162" t="str">
        <f t="shared" si="24"/>
        <v>Y</v>
      </c>
      <c r="G213" s="150">
        <f>'Input 1 - Schedule 1'!U150</f>
        <v>0</v>
      </c>
      <c r="H213" s="149">
        <f>'Input 2 - Inventory'!L148</f>
        <v>0</v>
      </c>
      <c r="I213" s="149">
        <f>'Input 2 - Inventory'!M148</f>
        <v>0</v>
      </c>
      <c r="J213" s="162">
        <f t="shared" si="25"/>
        <v>0</v>
      </c>
      <c r="K213" s="179">
        <f>'Input 2 - Inventory'!R148</f>
        <v>0</v>
      </c>
      <c r="L213" s="149">
        <f>'Input 2 - Inventory'!AB148</f>
        <v>0</v>
      </c>
      <c r="M213" s="179">
        <f>'Input 2 - Inventory'!AC148</f>
        <v>0</v>
      </c>
      <c r="N213" s="162">
        <f t="shared" si="26"/>
        <v>0</v>
      </c>
      <c r="O213" s="122" t="e">
        <f t="shared" si="27"/>
        <v>#DIV/0!</v>
      </c>
      <c r="P213" s="179">
        <f>'Input 2 - Inventory'!AH148</f>
        <v>0</v>
      </c>
      <c r="Q213" s="179" t="str">
        <f>'Calc 1 - Scaling (Ins)'!AA203</f>
        <v/>
      </c>
    </row>
    <row r="214" spans="1:17" x14ac:dyDescent="0.3">
      <c r="A214" s="136" t="str">
        <f t="shared" si="28"/>
        <v>Exclude</v>
      </c>
      <c r="B214" s="149">
        <f>'Input 2 - Inventory'!C149</f>
        <v>0</v>
      </c>
      <c r="C214" s="179">
        <f>'Input 2 - Inventory'!E149</f>
        <v>0</v>
      </c>
      <c r="D214" s="179" t="str">
        <f>IFERROR(VLOOKUP(E214,GCC.Param!$B$3:$E$66,4,FALSE),"")</f>
        <v/>
      </c>
      <c r="E214" s="150">
        <f>'Input 2 - Inventory'!F149</f>
        <v>0</v>
      </c>
      <c r="F214" s="162" t="str">
        <f t="shared" si="24"/>
        <v>Y</v>
      </c>
      <c r="G214" s="150">
        <f>'Input 1 - Schedule 1'!U151</f>
        <v>0</v>
      </c>
      <c r="H214" s="149">
        <f>'Input 2 - Inventory'!L149</f>
        <v>0</v>
      </c>
      <c r="I214" s="149">
        <f>'Input 2 - Inventory'!M149</f>
        <v>0</v>
      </c>
      <c r="J214" s="162">
        <f t="shared" si="25"/>
        <v>0</v>
      </c>
      <c r="K214" s="179">
        <f>'Input 2 - Inventory'!R149</f>
        <v>0</v>
      </c>
      <c r="L214" s="149">
        <f>'Input 2 - Inventory'!AB149</f>
        <v>0</v>
      </c>
      <c r="M214" s="179">
        <f>'Input 2 - Inventory'!AC149</f>
        <v>0</v>
      </c>
      <c r="N214" s="162">
        <f t="shared" si="26"/>
        <v>0</v>
      </c>
      <c r="O214" s="122" t="e">
        <f t="shared" si="27"/>
        <v>#DIV/0!</v>
      </c>
      <c r="P214" s="179">
        <f>'Input 2 - Inventory'!AH149</f>
        <v>0</v>
      </c>
      <c r="Q214" s="179" t="str">
        <f>'Calc 1 - Scaling (Ins)'!AA204</f>
        <v/>
      </c>
    </row>
    <row r="215" spans="1:17" x14ac:dyDescent="0.3">
      <c r="A215" s="136" t="str">
        <f t="shared" si="28"/>
        <v>Exclude</v>
      </c>
      <c r="B215" s="149">
        <f>'Input 2 - Inventory'!C150</f>
        <v>0</v>
      </c>
      <c r="C215" s="179">
        <f>'Input 2 - Inventory'!E150</f>
        <v>0</v>
      </c>
      <c r="D215" s="179" t="str">
        <f>IFERROR(VLOOKUP(E215,GCC.Param!$B$3:$E$66,4,FALSE),"")</f>
        <v/>
      </c>
      <c r="E215" s="150">
        <f>'Input 2 - Inventory'!F150</f>
        <v>0</v>
      </c>
      <c r="F215" s="162" t="str">
        <f t="shared" si="24"/>
        <v>Y</v>
      </c>
      <c r="G215" s="150">
        <f>'Input 1 - Schedule 1'!U152</f>
        <v>0</v>
      </c>
      <c r="H215" s="149">
        <f>'Input 2 - Inventory'!L150</f>
        <v>0</v>
      </c>
      <c r="I215" s="149">
        <f>'Input 2 - Inventory'!M150</f>
        <v>0</v>
      </c>
      <c r="J215" s="162">
        <f t="shared" si="25"/>
        <v>0</v>
      </c>
      <c r="K215" s="179">
        <f>'Input 2 - Inventory'!R150</f>
        <v>0</v>
      </c>
      <c r="L215" s="149">
        <f>'Input 2 - Inventory'!AB150</f>
        <v>0</v>
      </c>
      <c r="M215" s="179">
        <f>'Input 2 - Inventory'!AC150</f>
        <v>0</v>
      </c>
      <c r="N215" s="162">
        <f t="shared" si="26"/>
        <v>0</v>
      </c>
      <c r="O215" s="122" t="e">
        <f t="shared" si="27"/>
        <v>#DIV/0!</v>
      </c>
      <c r="P215" s="179">
        <f>'Input 2 - Inventory'!AH150</f>
        <v>0</v>
      </c>
      <c r="Q215" s="179" t="str">
        <f>'Calc 1 - Scaling (Ins)'!AA205</f>
        <v/>
      </c>
    </row>
    <row r="216" spans="1:17" x14ac:dyDescent="0.3">
      <c r="A216" s="136" t="str">
        <f t="shared" si="28"/>
        <v>Exclude</v>
      </c>
      <c r="B216" s="149">
        <f>'Input 2 - Inventory'!C151</f>
        <v>0</v>
      </c>
      <c r="C216" s="179">
        <f>'Input 2 - Inventory'!E151</f>
        <v>0</v>
      </c>
      <c r="D216" s="179" t="str">
        <f>IFERROR(VLOOKUP(E216,GCC.Param!$B$3:$E$66,4,FALSE),"")</f>
        <v/>
      </c>
      <c r="E216" s="150">
        <f>'Input 2 - Inventory'!F151</f>
        <v>0</v>
      </c>
      <c r="F216" s="162" t="str">
        <f t="shared" si="24"/>
        <v>Y</v>
      </c>
      <c r="G216" s="150">
        <f>'Input 1 - Schedule 1'!U153</f>
        <v>0</v>
      </c>
      <c r="H216" s="149">
        <f>'Input 2 - Inventory'!L151</f>
        <v>0</v>
      </c>
      <c r="I216" s="149">
        <f>'Input 2 - Inventory'!M151</f>
        <v>0</v>
      </c>
      <c r="J216" s="162">
        <f t="shared" si="25"/>
        <v>0</v>
      </c>
      <c r="K216" s="179">
        <f>'Input 2 - Inventory'!R151</f>
        <v>0</v>
      </c>
      <c r="L216" s="149">
        <f>'Input 2 - Inventory'!AB151</f>
        <v>0</v>
      </c>
      <c r="M216" s="179">
        <f>'Input 2 - Inventory'!AC151</f>
        <v>0</v>
      </c>
      <c r="N216" s="162">
        <f t="shared" si="26"/>
        <v>0</v>
      </c>
      <c r="O216" s="122" t="e">
        <f t="shared" si="27"/>
        <v>#DIV/0!</v>
      </c>
      <c r="P216" s="179">
        <f>'Input 2 - Inventory'!AH151</f>
        <v>0</v>
      </c>
      <c r="Q216" s="179" t="str">
        <f>'Calc 1 - Scaling (Ins)'!AA206</f>
        <v/>
      </c>
    </row>
    <row r="217" spans="1:17" x14ac:dyDescent="0.3">
      <c r="A217" s="136" t="str">
        <f t="shared" si="28"/>
        <v>Exclude</v>
      </c>
      <c r="B217" s="149">
        <f>'Input 2 - Inventory'!C152</f>
        <v>0</v>
      </c>
      <c r="C217" s="179">
        <f>'Input 2 - Inventory'!E152</f>
        <v>0</v>
      </c>
      <c r="D217" s="179" t="str">
        <f>IFERROR(VLOOKUP(E217,GCC.Param!$B$3:$E$66,4,FALSE),"")</f>
        <v/>
      </c>
      <c r="E217" s="150">
        <f>'Input 2 - Inventory'!F152</f>
        <v>0</v>
      </c>
      <c r="F217" s="162" t="str">
        <f t="shared" si="24"/>
        <v>Y</v>
      </c>
      <c r="G217" s="150">
        <f>'Input 1 - Schedule 1'!U154</f>
        <v>0</v>
      </c>
      <c r="H217" s="149">
        <f>'Input 2 - Inventory'!L152</f>
        <v>0</v>
      </c>
      <c r="I217" s="149">
        <f>'Input 2 - Inventory'!M152</f>
        <v>0</v>
      </c>
      <c r="J217" s="162">
        <f t="shared" si="25"/>
        <v>0</v>
      </c>
      <c r="K217" s="179">
        <f>'Input 2 - Inventory'!R152</f>
        <v>0</v>
      </c>
      <c r="L217" s="149">
        <f>'Input 2 - Inventory'!AB152</f>
        <v>0</v>
      </c>
      <c r="M217" s="179">
        <f>'Input 2 - Inventory'!AC152</f>
        <v>0</v>
      </c>
      <c r="N217" s="162">
        <f t="shared" si="26"/>
        <v>0</v>
      </c>
      <c r="O217" s="122" t="e">
        <f t="shared" si="27"/>
        <v>#DIV/0!</v>
      </c>
      <c r="P217" s="179">
        <f>'Input 2 - Inventory'!AH152</f>
        <v>0</v>
      </c>
      <c r="Q217" s="179" t="str">
        <f>'Calc 1 - Scaling (Ins)'!AA207</f>
        <v/>
      </c>
    </row>
    <row r="218" spans="1:17" x14ac:dyDescent="0.3">
      <c r="A218" s="136" t="str">
        <f t="shared" si="28"/>
        <v>Exclude</v>
      </c>
      <c r="B218" s="149">
        <f>'Input 2 - Inventory'!C153</f>
        <v>0</v>
      </c>
      <c r="C218" s="179">
        <f>'Input 2 - Inventory'!E153</f>
        <v>0</v>
      </c>
      <c r="D218" s="179" t="str">
        <f>IFERROR(VLOOKUP(E218,GCC.Param!$B$3:$E$66,4,FALSE),"")</f>
        <v/>
      </c>
      <c r="E218" s="150">
        <f>'Input 2 - Inventory'!F153</f>
        <v>0</v>
      </c>
      <c r="F218" s="162" t="str">
        <f t="shared" si="24"/>
        <v>Y</v>
      </c>
      <c r="G218" s="150">
        <f>'Input 1 - Schedule 1'!U155</f>
        <v>0</v>
      </c>
      <c r="H218" s="149">
        <f>'Input 2 - Inventory'!L153</f>
        <v>0</v>
      </c>
      <c r="I218" s="149">
        <f>'Input 2 - Inventory'!M153</f>
        <v>0</v>
      </c>
      <c r="J218" s="162">
        <f t="shared" si="25"/>
        <v>0</v>
      </c>
      <c r="K218" s="179">
        <f>'Input 2 - Inventory'!R153</f>
        <v>0</v>
      </c>
      <c r="L218" s="149">
        <f>'Input 2 - Inventory'!AB153</f>
        <v>0</v>
      </c>
      <c r="M218" s="179">
        <f>'Input 2 - Inventory'!AC153</f>
        <v>0</v>
      </c>
      <c r="N218" s="162">
        <f t="shared" si="26"/>
        <v>0</v>
      </c>
      <c r="O218" s="122" t="e">
        <f t="shared" si="27"/>
        <v>#DIV/0!</v>
      </c>
      <c r="P218" s="179">
        <f>'Input 2 - Inventory'!AH153</f>
        <v>0</v>
      </c>
      <c r="Q218" s="179" t="str">
        <f>'Calc 1 - Scaling (Ins)'!AA208</f>
        <v/>
      </c>
    </row>
    <row r="219" spans="1:17" x14ac:dyDescent="0.3">
      <c r="A219" s="136" t="str">
        <f t="shared" si="28"/>
        <v>Exclude</v>
      </c>
      <c r="B219" s="149">
        <f>'Input 2 - Inventory'!C154</f>
        <v>0</v>
      </c>
      <c r="C219" s="179">
        <f>'Input 2 - Inventory'!E154</f>
        <v>0</v>
      </c>
      <c r="D219" s="179" t="str">
        <f>IFERROR(VLOOKUP(E219,GCC.Param!$B$3:$E$66,4,FALSE),"")</f>
        <v/>
      </c>
      <c r="E219" s="150">
        <f>'Input 2 - Inventory'!F154</f>
        <v>0</v>
      </c>
      <c r="F219" s="162" t="str">
        <f t="shared" si="24"/>
        <v>Y</v>
      </c>
      <c r="G219" s="150">
        <f>'Input 1 - Schedule 1'!U156</f>
        <v>0</v>
      </c>
      <c r="H219" s="149">
        <f>'Input 2 - Inventory'!L154</f>
        <v>0</v>
      </c>
      <c r="I219" s="149">
        <f>'Input 2 - Inventory'!M154</f>
        <v>0</v>
      </c>
      <c r="J219" s="162">
        <f t="shared" si="25"/>
        <v>0</v>
      </c>
      <c r="K219" s="179">
        <f>'Input 2 - Inventory'!R154</f>
        <v>0</v>
      </c>
      <c r="L219" s="149">
        <f>'Input 2 - Inventory'!AB154</f>
        <v>0</v>
      </c>
      <c r="M219" s="179">
        <f>'Input 2 - Inventory'!AC154</f>
        <v>0</v>
      </c>
      <c r="N219" s="162">
        <f t="shared" si="26"/>
        <v>0</v>
      </c>
      <c r="O219" s="122" t="e">
        <f t="shared" si="27"/>
        <v>#DIV/0!</v>
      </c>
      <c r="P219" s="179">
        <f>'Input 2 - Inventory'!AH154</f>
        <v>0</v>
      </c>
      <c r="Q219" s="179" t="str">
        <f>'Calc 1 - Scaling (Ins)'!AA209</f>
        <v/>
      </c>
    </row>
    <row r="220" spans="1:17" x14ac:dyDescent="0.3">
      <c r="A220" s="136" t="str">
        <f t="shared" si="28"/>
        <v>Exclude</v>
      </c>
      <c r="B220" s="149">
        <f>'Input 2 - Inventory'!C155</f>
        <v>0</v>
      </c>
      <c r="C220" s="179">
        <f>'Input 2 - Inventory'!E155</f>
        <v>0</v>
      </c>
      <c r="D220" s="179" t="str">
        <f>IFERROR(VLOOKUP(E220,GCC.Param!$B$3:$E$66,4,FALSE),"")</f>
        <v/>
      </c>
      <c r="E220" s="150">
        <f>'Input 2 - Inventory'!F155</f>
        <v>0</v>
      </c>
      <c r="F220" s="162" t="str">
        <f t="shared" si="24"/>
        <v>Y</v>
      </c>
      <c r="G220" s="150">
        <f>'Input 1 - Schedule 1'!U157</f>
        <v>0</v>
      </c>
      <c r="H220" s="149">
        <f>'Input 2 - Inventory'!L155</f>
        <v>0</v>
      </c>
      <c r="I220" s="149">
        <f>'Input 2 - Inventory'!M155</f>
        <v>0</v>
      </c>
      <c r="J220" s="162">
        <f t="shared" si="25"/>
        <v>0</v>
      </c>
      <c r="K220" s="179">
        <f>'Input 2 - Inventory'!R155</f>
        <v>0</v>
      </c>
      <c r="L220" s="149">
        <f>'Input 2 - Inventory'!AB155</f>
        <v>0</v>
      </c>
      <c r="M220" s="179">
        <f>'Input 2 - Inventory'!AC155</f>
        <v>0</v>
      </c>
      <c r="N220" s="162">
        <f t="shared" si="26"/>
        <v>0</v>
      </c>
      <c r="O220" s="122" t="e">
        <f t="shared" si="27"/>
        <v>#DIV/0!</v>
      </c>
      <c r="P220" s="179">
        <f>'Input 2 - Inventory'!AH155</f>
        <v>0</v>
      </c>
      <c r="Q220" s="179" t="str">
        <f>'Calc 1 - Scaling (Ins)'!AA210</f>
        <v/>
      </c>
    </row>
    <row r="221" spans="1:17" x14ac:dyDescent="0.3">
      <c r="A221" s="136" t="str">
        <f t="shared" si="28"/>
        <v>Exclude</v>
      </c>
      <c r="B221" s="149">
        <f>'Input 2 - Inventory'!C156</f>
        <v>0</v>
      </c>
      <c r="C221" s="179">
        <f>'Input 2 - Inventory'!E156</f>
        <v>0</v>
      </c>
      <c r="D221" s="179" t="str">
        <f>IFERROR(VLOOKUP(E221,GCC.Param!$B$3:$E$66,4,FALSE),"")</f>
        <v/>
      </c>
      <c r="E221" s="150">
        <f>'Input 2 - Inventory'!F156</f>
        <v>0</v>
      </c>
      <c r="F221" s="162" t="str">
        <f t="shared" si="24"/>
        <v>Y</v>
      </c>
      <c r="G221" s="150">
        <f>'Input 1 - Schedule 1'!U158</f>
        <v>0</v>
      </c>
      <c r="H221" s="149">
        <f>'Input 2 - Inventory'!L156</f>
        <v>0</v>
      </c>
      <c r="I221" s="149">
        <f>'Input 2 - Inventory'!M156</f>
        <v>0</v>
      </c>
      <c r="J221" s="162">
        <f t="shared" si="25"/>
        <v>0</v>
      </c>
      <c r="K221" s="179">
        <f>'Input 2 - Inventory'!R156</f>
        <v>0</v>
      </c>
      <c r="L221" s="149">
        <f>'Input 2 - Inventory'!AB156</f>
        <v>0</v>
      </c>
      <c r="M221" s="179">
        <f>'Input 2 - Inventory'!AC156</f>
        <v>0</v>
      </c>
      <c r="N221" s="162">
        <f t="shared" si="26"/>
        <v>0</v>
      </c>
      <c r="O221" s="122" t="e">
        <f t="shared" si="27"/>
        <v>#DIV/0!</v>
      </c>
      <c r="P221" s="179">
        <f>'Input 2 - Inventory'!AH156</f>
        <v>0</v>
      </c>
      <c r="Q221" s="179" t="str">
        <f>'Calc 1 - Scaling (Ins)'!AA211</f>
        <v/>
      </c>
    </row>
    <row r="222" spans="1:17" x14ac:dyDescent="0.3">
      <c r="A222" s="136" t="str">
        <f t="shared" si="28"/>
        <v>Exclude</v>
      </c>
      <c r="B222" s="149">
        <f>'Input 2 - Inventory'!C157</f>
        <v>0</v>
      </c>
      <c r="C222" s="179">
        <f>'Input 2 - Inventory'!E157</f>
        <v>0</v>
      </c>
      <c r="D222" s="179" t="str">
        <f>IFERROR(VLOOKUP(E222,GCC.Param!$B$3:$E$66,4,FALSE),"")</f>
        <v/>
      </c>
      <c r="E222" s="150">
        <f>'Input 2 - Inventory'!F157</f>
        <v>0</v>
      </c>
      <c r="F222" s="162" t="str">
        <f t="shared" si="24"/>
        <v>Y</v>
      </c>
      <c r="G222" s="150">
        <f>'Input 1 - Schedule 1'!U159</f>
        <v>0</v>
      </c>
      <c r="H222" s="149">
        <f>'Input 2 - Inventory'!L157</f>
        <v>0</v>
      </c>
      <c r="I222" s="149">
        <f>'Input 2 - Inventory'!M157</f>
        <v>0</v>
      </c>
      <c r="J222" s="162">
        <f t="shared" si="25"/>
        <v>0</v>
      </c>
      <c r="K222" s="179">
        <f>'Input 2 - Inventory'!R157</f>
        <v>0</v>
      </c>
      <c r="L222" s="149">
        <f>'Input 2 - Inventory'!AB157</f>
        <v>0</v>
      </c>
      <c r="M222" s="179">
        <f>'Input 2 - Inventory'!AC157</f>
        <v>0</v>
      </c>
      <c r="N222" s="162">
        <f t="shared" si="26"/>
        <v>0</v>
      </c>
      <c r="O222" s="122" t="e">
        <f t="shared" si="27"/>
        <v>#DIV/0!</v>
      </c>
      <c r="P222" s="179">
        <f>'Input 2 - Inventory'!AH157</f>
        <v>0</v>
      </c>
      <c r="Q222" s="179" t="str">
        <f>'Calc 1 - Scaling (Ins)'!AA212</f>
        <v/>
      </c>
    </row>
    <row r="223" spans="1:17" x14ac:dyDescent="0.3">
      <c r="A223" s="136" t="str">
        <f t="shared" si="28"/>
        <v>Exclude</v>
      </c>
      <c r="B223" s="149">
        <f>'Input 2 - Inventory'!C158</f>
        <v>0</v>
      </c>
      <c r="C223" s="179">
        <f>'Input 2 - Inventory'!E158</f>
        <v>0</v>
      </c>
      <c r="D223" s="179" t="str">
        <f>IFERROR(VLOOKUP(E223,GCC.Param!$B$3:$E$66,4,FALSE),"")</f>
        <v/>
      </c>
      <c r="E223" s="150">
        <f>'Input 2 - Inventory'!F158</f>
        <v>0</v>
      </c>
      <c r="F223" s="162" t="str">
        <f t="shared" si="24"/>
        <v>Y</v>
      </c>
      <c r="G223" s="150">
        <f>'Input 1 - Schedule 1'!U160</f>
        <v>0</v>
      </c>
      <c r="H223" s="149">
        <f>'Input 2 - Inventory'!L158</f>
        <v>0</v>
      </c>
      <c r="I223" s="149">
        <f>'Input 2 - Inventory'!M158</f>
        <v>0</v>
      </c>
      <c r="J223" s="162">
        <f t="shared" si="25"/>
        <v>0</v>
      </c>
      <c r="K223" s="179">
        <f>'Input 2 - Inventory'!R158</f>
        <v>0</v>
      </c>
      <c r="L223" s="149">
        <f>'Input 2 - Inventory'!AB158</f>
        <v>0</v>
      </c>
      <c r="M223" s="179">
        <f>'Input 2 - Inventory'!AC158</f>
        <v>0</v>
      </c>
      <c r="N223" s="162">
        <f t="shared" si="26"/>
        <v>0</v>
      </c>
      <c r="O223" s="122" t="e">
        <f t="shared" si="27"/>
        <v>#DIV/0!</v>
      </c>
      <c r="P223" s="179">
        <f>'Input 2 - Inventory'!AH158</f>
        <v>0</v>
      </c>
      <c r="Q223" s="179" t="str">
        <f>'Calc 1 - Scaling (Ins)'!AA213</f>
        <v/>
      </c>
    </row>
    <row r="224" spans="1:17" x14ac:dyDescent="0.3">
      <c r="A224" s="136" t="str">
        <f t="shared" si="28"/>
        <v>Exclude</v>
      </c>
      <c r="B224" s="149">
        <f>'Input 2 - Inventory'!C159</f>
        <v>0</v>
      </c>
      <c r="C224" s="179">
        <f>'Input 2 - Inventory'!E159</f>
        <v>0</v>
      </c>
      <c r="D224" s="179" t="str">
        <f>IFERROR(VLOOKUP(E224,GCC.Param!$B$3:$E$66,4,FALSE),"")</f>
        <v/>
      </c>
      <c r="E224" s="150">
        <f>'Input 2 - Inventory'!F159</f>
        <v>0</v>
      </c>
      <c r="F224" s="162" t="str">
        <f t="shared" si="24"/>
        <v>Y</v>
      </c>
      <c r="G224" s="150">
        <f>'Input 1 - Schedule 1'!U161</f>
        <v>0</v>
      </c>
      <c r="H224" s="149">
        <f>'Input 2 - Inventory'!L159</f>
        <v>0</v>
      </c>
      <c r="I224" s="149">
        <f>'Input 2 - Inventory'!M159</f>
        <v>0</v>
      </c>
      <c r="J224" s="162">
        <f t="shared" si="25"/>
        <v>0</v>
      </c>
      <c r="K224" s="179">
        <f>'Input 2 - Inventory'!R159</f>
        <v>0</v>
      </c>
      <c r="L224" s="149">
        <f>'Input 2 - Inventory'!AB159</f>
        <v>0</v>
      </c>
      <c r="M224" s="179">
        <f>'Input 2 - Inventory'!AC159</f>
        <v>0</v>
      </c>
      <c r="N224" s="162">
        <f t="shared" si="26"/>
        <v>0</v>
      </c>
      <c r="O224" s="122" t="e">
        <f t="shared" si="27"/>
        <v>#DIV/0!</v>
      </c>
      <c r="P224" s="179">
        <f>'Input 2 - Inventory'!AH159</f>
        <v>0</v>
      </c>
      <c r="Q224" s="179" t="str">
        <f>'Calc 1 - Scaling (Ins)'!AA214</f>
        <v/>
      </c>
    </row>
    <row r="225" spans="1:17" x14ac:dyDescent="0.3">
      <c r="A225" s="136" t="str">
        <f t="shared" si="28"/>
        <v>Exclude</v>
      </c>
      <c r="B225" s="149">
        <f>'Input 2 - Inventory'!C160</f>
        <v>0</v>
      </c>
      <c r="C225" s="179">
        <f>'Input 2 - Inventory'!E160</f>
        <v>0</v>
      </c>
      <c r="D225" s="179" t="str">
        <f>IFERROR(VLOOKUP(E225,GCC.Param!$B$3:$E$66,4,FALSE),"")</f>
        <v/>
      </c>
      <c r="E225" s="150">
        <f>'Input 2 - Inventory'!F160</f>
        <v>0</v>
      </c>
      <c r="F225" s="162" t="str">
        <f t="shared" si="24"/>
        <v>Y</v>
      </c>
      <c r="G225" s="150">
        <f>'Input 1 - Schedule 1'!U162</f>
        <v>0</v>
      </c>
      <c r="H225" s="149">
        <f>'Input 2 - Inventory'!L160</f>
        <v>0</v>
      </c>
      <c r="I225" s="149">
        <f>'Input 2 - Inventory'!M160</f>
        <v>0</v>
      </c>
      <c r="J225" s="162">
        <f t="shared" si="25"/>
        <v>0</v>
      </c>
      <c r="K225" s="179">
        <f>'Input 2 - Inventory'!R160</f>
        <v>0</v>
      </c>
      <c r="L225" s="149">
        <f>'Input 2 - Inventory'!AB160</f>
        <v>0</v>
      </c>
      <c r="M225" s="179">
        <f>'Input 2 - Inventory'!AC160</f>
        <v>0</v>
      </c>
      <c r="N225" s="162">
        <f t="shared" si="26"/>
        <v>0</v>
      </c>
      <c r="O225" s="122" t="e">
        <f t="shared" si="27"/>
        <v>#DIV/0!</v>
      </c>
      <c r="P225" s="179">
        <f>'Input 2 - Inventory'!AH160</f>
        <v>0</v>
      </c>
      <c r="Q225" s="179" t="str">
        <f>'Calc 1 - Scaling (Ins)'!AA215</f>
        <v/>
      </c>
    </row>
    <row r="226" spans="1:17" x14ac:dyDescent="0.3">
      <c r="A226" s="136" t="str">
        <f t="shared" si="28"/>
        <v>Exclude</v>
      </c>
      <c r="B226" s="149">
        <f>'Input 2 - Inventory'!C161</f>
        <v>0</v>
      </c>
      <c r="C226" s="179">
        <f>'Input 2 - Inventory'!E161</f>
        <v>0</v>
      </c>
      <c r="D226" s="179" t="str">
        <f>IFERROR(VLOOKUP(E226,GCC.Param!$B$3:$E$66,4,FALSE),"")</f>
        <v/>
      </c>
      <c r="E226" s="150">
        <f>'Input 2 - Inventory'!F161</f>
        <v>0</v>
      </c>
      <c r="F226" s="162" t="str">
        <f t="shared" si="24"/>
        <v>Y</v>
      </c>
      <c r="G226" s="150">
        <f>'Input 1 - Schedule 1'!U163</f>
        <v>0</v>
      </c>
      <c r="H226" s="149">
        <f>'Input 2 - Inventory'!L161</f>
        <v>0</v>
      </c>
      <c r="I226" s="149">
        <f>'Input 2 - Inventory'!M161</f>
        <v>0</v>
      </c>
      <c r="J226" s="162">
        <f t="shared" si="25"/>
        <v>0</v>
      </c>
      <c r="K226" s="179">
        <f>'Input 2 - Inventory'!R161</f>
        <v>0</v>
      </c>
      <c r="L226" s="149">
        <f>'Input 2 - Inventory'!AB161</f>
        <v>0</v>
      </c>
      <c r="M226" s="179">
        <f>'Input 2 - Inventory'!AC161</f>
        <v>0</v>
      </c>
      <c r="N226" s="162">
        <f t="shared" si="26"/>
        <v>0</v>
      </c>
      <c r="O226" s="122" t="e">
        <f t="shared" si="27"/>
        <v>#DIV/0!</v>
      </c>
      <c r="P226" s="179">
        <f>'Input 2 - Inventory'!AH161</f>
        <v>0</v>
      </c>
      <c r="Q226" s="179" t="str">
        <f>'Calc 1 - Scaling (Ins)'!AA216</f>
        <v/>
      </c>
    </row>
    <row r="227" spans="1:17" x14ac:dyDescent="0.3">
      <c r="A227" s="136" t="str">
        <f t="shared" si="28"/>
        <v>Exclude</v>
      </c>
      <c r="B227" s="149">
        <f>'Input 2 - Inventory'!C162</f>
        <v>0</v>
      </c>
      <c r="C227" s="179">
        <f>'Input 2 - Inventory'!E162</f>
        <v>0</v>
      </c>
      <c r="D227" s="179" t="str">
        <f>IFERROR(VLOOKUP(E227,GCC.Param!$B$3:$E$66,4,FALSE),"")</f>
        <v/>
      </c>
      <c r="E227" s="150">
        <f>'Input 2 - Inventory'!F162</f>
        <v>0</v>
      </c>
      <c r="F227" s="162" t="str">
        <f t="shared" si="24"/>
        <v>Y</v>
      </c>
      <c r="G227" s="150">
        <f>'Input 1 - Schedule 1'!U164</f>
        <v>0</v>
      </c>
      <c r="H227" s="149">
        <f>'Input 2 - Inventory'!L162</f>
        <v>0</v>
      </c>
      <c r="I227" s="149">
        <f>'Input 2 - Inventory'!M162</f>
        <v>0</v>
      </c>
      <c r="J227" s="162">
        <f t="shared" si="25"/>
        <v>0</v>
      </c>
      <c r="K227" s="179">
        <f>'Input 2 - Inventory'!R162</f>
        <v>0</v>
      </c>
      <c r="L227" s="149">
        <f>'Input 2 - Inventory'!AB162</f>
        <v>0</v>
      </c>
      <c r="M227" s="179">
        <f>'Input 2 - Inventory'!AC162</f>
        <v>0</v>
      </c>
      <c r="N227" s="162">
        <f t="shared" si="26"/>
        <v>0</v>
      </c>
      <c r="O227" s="122" t="e">
        <f t="shared" si="27"/>
        <v>#DIV/0!</v>
      </c>
      <c r="P227" s="179">
        <f>'Input 2 - Inventory'!AH162</f>
        <v>0</v>
      </c>
      <c r="Q227" s="179" t="str">
        <f>'Calc 1 - Scaling (Ins)'!AA217</f>
        <v/>
      </c>
    </row>
    <row r="228" spans="1:17" x14ac:dyDescent="0.3">
      <c r="A228" s="136" t="str">
        <f t="shared" si="28"/>
        <v>Exclude</v>
      </c>
      <c r="B228" s="149">
        <f>'Input 2 - Inventory'!C163</f>
        <v>0</v>
      </c>
      <c r="C228" s="179">
        <f>'Input 2 - Inventory'!E163</f>
        <v>0</v>
      </c>
      <c r="D228" s="179" t="str">
        <f>IFERROR(VLOOKUP(E228,GCC.Param!$B$3:$E$66,4,FALSE),"")</f>
        <v/>
      </c>
      <c r="E228" s="150">
        <f>'Input 2 - Inventory'!F163</f>
        <v>0</v>
      </c>
      <c r="F228" s="162" t="str">
        <f t="shared" si="24"/>
        <v>Y</v>
      </c>
      <c r="G228" s="150">
        <f>'Input 1 - Schedule 1'!U165</f>
        <v>0</v>
      </c>
      <c r="H228" s="149">
        <f>'Input 2 - Inventory'!L163</f>
        <v>0</v>
      </c>
      <c r="I228" s="149">
        <f>'Input 2 - Inventory'!M163</f>
        <v>0</v>
      </c>
      <c r="J228" s="162">
        <f t="shared" si="25"/>
        <v>0</v>
      </c>
      <c r="K228" s="179">
        <f>'Input 2 - Inventory'!R163</f>
        <v>0</v>
      </c>
      <c r="L228" s="149">
        <f>'Input 2 - Inventory'!AB163</f>
        <v>0</v>
      </c>
      <c r="M228" s="179">
        <f>'Input 2 - Inventory'!AC163</f>
        <v>0</v>
      </c>
      <c r="N228" s="162">
        <f t="shared" si="26"/>
        <v>0</v>
      </c>
      <c r="O228" s="122" t="e">
        <f t="shared" si="27"/>
        <v>#DIV/0!</v>
      </c>
      <c r="P228" s="179">
        <f>'Input 2 - Inventory'!AH163</f>
        <v>0</v>
      </c>
      <c r="Q228" s="179" t="str">
        <f>'Calc 1 - Scaling (Ins)'!AA218</f>
        <v/>
      </c>
    </row>
    <row r="229" spans="1:17" x14ac:dyDescent="0.3">
      <c r="A229" s="136" t="str">
        <f t="shared" si="28"/>
        <v>Exclude</v>
      </c>
      <c r="B229" s="149">
        <f>'Input 2 - Inventory'!C164</f>
        <v>0</v>
      </c>
      <c r="C229" s="179">
        <f>'Input 2 - Inventory'!E164</f>
        <v>0</v>
      </c>
      <c r="D229" s="179" t="str">
        <f>IFERROR(VLOOKUP(E229,GCC.Param!$B$3:$E$66,4,FALSE),"")</f>
        <v/>
      </c>
      <c r="E229" s="150">
        <f>'Input 2 - Inventory'!F164</f>
        <v>0</v>
      </c>
      <c r="F229" s="162" t="str">
        <f t="shared" si="24"/>
        <v>Y</v>
      </c>
      <c r="G229" s="150">
        <f>'Input 1 - Schedule 1'!U166</f>
        <v>0</v>
      </c>
      <c r="H229" s="149">
        <f>'Input 2 - Inventory'!L164</f>
        <v>0</v>
      </c>
      <c r="I229" s="149">
        <f>'Input 2 - Inventory'!M164</f>
        <v>0</v>
      </c>
      <c r="J229" s="162">
        <f t="shared" si="25"/>
        <v>0</v>
      </c>
      <c r="K229" s="179">
        <f>'Input 2 - Inventory'!R164</f>
        <v>0</v>
      </c>
      <c r="L229" s="149">
        <f>'Input 2 - Inventory'!AB164</f>
        <v>0</v>
      </c>
      <c r="M229" s="179">
        <f>'Input 2 - Inventory'!AC164</f>
        <v>0</v>
      </c>
      <c r="N229" s="162">
        <f t="shared" si="26"/>
        <v>0</v>
      </c>
      <c r="O229" s="122" t="e">
        <f t="shared" si="27"/>
        <v>#DIV/0!</v>
      </c>
      <c r="P229" s="179">
        <f>'Input 2 - Inventory'!AH164</f>
        <v>0</v>
      </c>
      <c r="Q229" s="179" t="str">
        <f>'Calc 1 - Scaling (Ins)'!AA219</f>
        <v/>
      </c>
    </row>
    <row r="230" spans="1:17" x14ac:dyDescent="0.3">
      <c r="A230" s="136" t="str">
        <f t="shared" si="28"/>
        <v>Exclude</v>
      </c>
      <c r="B230" s="149">
        <f>'Input 2 - Inventory'!C165</f>
        <v>0</v>
      </c>
      <c r="C230" s="179">
        <f>'Input 2 - Inventory'!E165</f>
        <v>0</v>
      </c>
      <c r="D230" s="179" t="str">
        <f>IFERROR(VLOOKUP(E230,GCC.Param!$B$3:$E$66,4,FALSE),"")</f>
        <v/>
      </c>
      <c r="E230" s="150">
        <f>'Input 2 - Inventory'!F165</f>
        <v>0</v>
      </c>
      <c r="F230" s="162" t="str">
        <f t="shared" si="24"/>
        <v>Y</v>
      </c>
      <c r="G230" s="150">
        <f>'Input 1 - Schedule 1'!U167</f>
        <v>0</v>
      </c>
      <c r="H230" s="149">
        <f>'Input 2 - Inventory'!L165</f>
        <v>0</v>
      </c>
      <c r="I230" s="149">
        <f>'Input 2 - Inventory'!M165</f>
        <v>0</v>
      </c>
      <c r="J230" s="162">
        <f t="shared" si="25"/>
        <v>0</v>
      </c>
      <c r="K230" s="179">
        <f>'Input 2 - Inventory'!R165</f>
        <v>0</v>
      </c>
      <c r="L230" s="149">
        <f>'Input 2 - Inventory'!AB165</f>
        <v>0</v>
      </c>
      <c r="M230" s="179">
        <f>'Input 2 - Inventory'!AC165</f>
        <v>0</v>
      </c>
      <c r="N230" s="162">
        <f t="shared" si="26"/>
        <v>0</v>
      </c>
      <c r="O230" s="122" t="e">
        <f t="shared" si="27"/>
        <v>#DIV/0!</v>
      </c>
      <c r="P230" s="179">
        <f>'Input 2 - Inventory'!AH165</f>
        <v>0</v>
      </c>
      <c r="Q230" s="179" t="str">
        <f>'Calc 1 - Scaling (Ins)'!AA220</f>
        <v/>
      </c>
    </row>
    <row r="231" spans="1:17" x14ac:dyDescent="0.3">
      <c r="A231" s="136" t="str">
        <f t="shared" si="28"/>
        <v>Exclude</v>
      </c>
      <c r="B231" s="149">
        <f>'Input 2 - Inventory'!C166</f>
        <v>0</v>
      </c>
      <c r="C231" s="179">
        <f>'Input 2 - Inventory'!E166</f>
        <v>0</v>
      </c>
      <c r="D231" s="179" t="str">
        <f>IFERROR(VLOOKUP(E231,GCC.Param!$B$3:$E$66,4,FALSE),"")</f>
        <v/>
      </c>
      <c r="E231" s="150">
        <f>'Input 2 - Inventory'!F166</f>
        <v>0</v>
      </c>
      <c r="F231" s="162" t="str">
        <f t="shared" si="24"/>
        <v>Y</v>
      </c>
      <c r="G231" s="150">
        <f>'Input 1 - Schedule 1'!U168</f>
        <v>0</v>
      </c>
      <c r="H231" s="149">
        <f>'Input 2 - Inventory'!L166</f>
        <v>0</v>
      </c>
      <c r="I231" s="149">
        <f>'Input 2 - Inventory'!M166</f>
        <v>0</v>
      </c>
      <c r="J231" s="162">
        <f t="shared" si="25"/>
        <v>0</v>
      </c>
      <c r="K231" s="179">
        <f>'Input 2 - Inventory'!R166</f>
        <v>0</v>
      </c>
      <c r="L231" s="149">
        <f>'Input 2 - Inventory'!AB166</f>
        <v>0</v>
      </c>
      <c r="M231" s="179">
        <f>'Input 2 - Inventory'!AC166</f>
        <v>0</v>
      </c>
      <c r="N231" s="162">
        <f t="shared" si="26"/>
        <v>0</v>
      </c>
      <c r="O231" s="122" t="e">
        <f t="shared" si="27"/>
        <v>#DIV/0!</v>
      </c>
      <c r="P231" s="179">
        <f>'Input 2 - Inventory'!AH166</f>
        <v>0</v>
      </c>
      <c r="Q231" s="179" t="str">
        <f>'Calc 1 - Scaling (Ins)'!AA221</f>
        <v/>
      </c>
    </row>
    <row r="232" spans="1:17" x14ac:dyDescent="0.3">
      <c r="A232" s="136" t="str">
        <f t="shared" si="28"/>
        <v>Exclude</v>
      </c>
      <c r="B232" s="149">
        <f>'Input 2 - Inventory'!C167</f>
        <v>0</v>
      </c>
      <c r="C232" s="179">
        <f>'Input 2 - Inventory'!E167</f>
        <v>0</v>
      </c>
      <c r="D232" s="179" t="str">
        <f>IFERROR(VLOOKUP(E232,GCC.Param!$B$3:$E$66,4,FALSE),"")</f>
        <v/>
      </c>
      <c r="E232" s="150">
        <f>'Input 2 - Inventory'!F167</f>
        <v>0</v>
      </c>
      <c r="F232" s="162" t="str">
        <f t="shared" si="24"/>
        <v>Y</v>
      </c>
      <c r="G232" s="150">
        <f>'Input 1 - Schedule 1'!U169</f>
        <v>0</v>
      </c>
      <c r="H232" s="149">
        <f>'Input 2 - Inventory'!L167</f>
        <v>0</v>
      </c>
      <c r="I232" s="149">
        <f>'Input 2 - Inventory'!M167</f>
        <v>0</v>
      </c>
      <c r="J232" s="162">
        <f t="shared" si="25"/>
        <v>0</v>
      </c>
      <c r="K232" s="179">
        <f>'Input 2 - Inventory'!R167</f>
        <v>0</v>
      </c>
      <c r="L232" s="149">
        <f>'Input 2 - Inventory'!AB167</f>
        <v>0</v>
      </c>
      <c r="M232" s="179">
        <f>'Input 2 - Inventory'!AC167</f>
        <v>0</v>
      </c>
      <c r="N232" s="162">
        <f t="shared" si="26"/>
        <v>0</v>
      </c>
      <c r="O232" s="122" t="e">
        <f t="shared" si="27"/>
        <v>#DIV/0!</v>
      </c>
      <c r="P232" s="179">
        <f>'Input 2 - Inventory'!AH167</f>
        <v>0</v>
      </c>
      <c r="Q232" s="179" t="str">
        <f>'Calc 1 - Scaling (Ins)'!AA222</f>
        <v/>
      </c>
    </row>
    <row r="233" spans="1:17" x14ac:dyDescent="0.3">
      <c r="A233" s="136" t="str">
        <f t="shared" si="28"/>
        <v>Exclude</v>
      </c>
      <c r="B233" s="149">
        <f>'Input 2 - Inventory'!C168</f>
        <v>0</v>
      </c>
      <c r="C233" s="179">
        <f>'Input 2 - Inventory'!E168</f>
        <v>0</v>
      </c>
      <c r="D233" s="179" t="str">
        <f>IFERROR(VLOOKUP(E233,GCC.Param!$B$3:$E$66,4,FALSE),"")</f>
        <v/>
      </c>
      <c r="E233" s="150">
        <f>'Input 2 - Inventory'!F168</f>
        <v>0</v>
      </c>
      <c r="F233" s="162" t="str">
        <f t="shared" si="24"/>
        <v>Y</v>
      </c>
      <c r="G233" s="150">
        <f>'Input 1 - Schedule 1'!U170</f>
        <v>0</v>
      </c>
      <c r="H233" s="149">
        <f>'Input 2 - Inventory'!L168</f>
        <v>0</v>
      </c>
      <c r="I233" s="149">
        <f>'Input 2 - Inventory'!M168</f>
        <v>0</v>
      </c>
      <c r="J233" s="162">
        <f t="shared" si="25"/>
        <v>0</v>
      </c>
      <c r="K233" s="179">
        <f>'Input 2 - Inventory'!R168</f>
        <v>0</v>
      </c>
      <c r="L233" s="149">
        <f>'Input 2 - Inventory'!AB168</f>
        <v>0</v>
      </c>
      <c r="M233" s="179">
        <f>'Input 2 - Inventory'!AC168</f>
        <v>0</v>
      </c>
      <c r="N233" s="162">
        <f t="shared" si="26"/>
        <v>0</v>
      </c>
      <c r="O233" s="122" t="e">
        <f t="shared" si="27"/>
        <v>#DIV/0!</v>
      </c>
      <c r="P233" s="179">
        <f>'Input 2 - Inventory'!AH168</f>
        <v>0</v>
      </c>
      <c r="Q233" s="179" t="str">
        <f>'Calc 1 - Scaling (Ins)'!AA223</f>
        <v/>
      </c>
    </row>
    <row r="234" spans="1:17" x14ac:dyDescent="0.3">
      <c r="A234" s="136" t="str">
        <f t="shared" si="28"/>
        <v>Exclude</v>
      </c>
      <c r="B234" s="149">
        <f>'Input 2 - Inventory'!C169</f>
        <v>0</v>
      </c>
      <c r="C234" s="179">
        <f>'Input 2 - Inventory'!E169</f>
        <v>0</v>
      </c>
      <c r="D234" s="179" t="str">
        <f>IFERROR(VLOOKUP(E234,GCC.Param!$B$3:$E$66,4,FALSE),"")</f>
        <v/>
      </c>
      <c r="E234" s="150">
        <f>'Input 2 - Inventory'!F169</f>
        <v>0</v>
      </c>
      <c r="F234" s="162" t="str">
        <f t="shared" si="24"/>
        <v>Y</v>
      </c>
      <c r="G234" s="150">
        <f>'Input 1 - Schedule 1'!U171</f>
        <v>0</v>
      </c>
      <c r="H234" s="149">
        <f>'Input 2 - Inventory'!L169</f>
        <v>0</v>
      </c>
      <c r="I234" s="149">
        <f>'Input 2 - Inventory'!M169</f>
        <v>0</v>
      </c>
      <c r="J234" s="162">
        <f t="shared" si="25"/>
        <v>0</v>
      </c>
      <c r="K234" s="179">
        <f>'Input 2 - Inventory'!R169</f>
        <v>0</v>
      </c>
      <c r="L234" s="149">
        <f>'Input 2 - Inventory'!AB169</f>
        <v>0</v>
      </c>
      <c r="M234" s="179">
        <f>'Input 2 - Inventory'!AC169</f>
        <v>0</v>
      </c>
      <c r="N234" s="162">
        <f t="shared" si="26"/>
        <v>0</v>
      </c>
      <c r="O234" s="122" t="e">
        <f t="shared" si="27"/>
        <v>#DIV/0!</v>
      </c>
      <c r="P234" s="179">
        <f>'Input 2 - Inventory'!AH169</f>
        <v>0</v>
      </c>
      <c r="Q234" s="179" t="str">
        <f>'Calc 1 - Scaling (Ins)'!AA224</f>
        <v/>
      </c>
    </row>
    <row r="235" spans="1:17" x14ac:dyDescent="0.3">
      <c r="A235" s="136" t="str">
        <f t="shared" si="28"/>
        <v>Exclude</v>
      </c>
      <c r="B235" s="149">
        <f>'Input 2 - Inventory'!C170</f>
        <v>0</v>
      </c>
      <c r="C235" s="179">
        <f>'Input 2 - Inventory'!E170</f>
        <v>0</v>
      </c>
      <c r="D235" s="179" t="str">
        <f>IFERROR(VLOOKUP(E235,GCC.Param!$B$3:$E$66,4,FALSE),"")</f>
        <v/>
      </c>
      <c r="E235" s="150">
        <f>'Input 2 - Inventory'!F170</f>
        <v>0</v>
      </c>
      <c r="F235" s="162" t="str">
        <f t="shared" si="24"/>
        <v>Y</v>
      </c>
      <c r="G235" s="150">
        <f>'Input 1 - Schedule 1'!U172</f>
        <v>0</v>
      </c>
      <c r="H235" s="149">
        <f>'Input 2 - Inventory'!L170</f>
        <v>0</v>
      </c>
      <c r="I235" s="149">
        <f>'Input 2 - Inventory'!M170</f>
        <v>0</v>
      </c>
      <c r="J235" s="162">
        <f t="shared" si="25"/>
        <v>0</v>
      </c>
      <c r="K235" s="179">
        <f>'Input 2 - Inventory'!R170</f>
        <v>0</v>
      </c>
      <c r="L235" s="149">
        <f>'Input 2 - Inventory'!AB170</f>
        <v>0</v>
      </c>
      <c r="M235" s="179">
        <f>'Input 2 - Inventory'!AC170</f>
        <v>0</v>
      </c>
      <c r="N235" s="162">
        <f t="shared" si="26"/>
        <v>0</v>
      </c>
      <c r="O235" s="122" t="e">
        <f t="shared" si="27"/>
        <v>#DIV/0!</v>
      </c>
      <c r="P235" s="179">
        <f>'Input 2 - Inventory'!AH170</f>
        <v>0</v>
      </c>
      <c r="Q235" s="179" t="str">
        <f>'Calc 1 - Scaling (Ins)'!AA225</f>
        <v/>
      </c>
    </row>
    <row r="236" spans="1:17" x14ac:dyDescent="0.3">
      <c r="A236" s="136" t="str">
        <f t="shared" si="28"/>
        <v>Exclude</v>
      </c>
      <c r="B236" s="149">
        <f>'Input 2 - Inventory'!C171</f>
        <v>0</v>
      </c>
      <c r="C236" s="179">
        <f>'Input 2 - Inventory'!E171</f>
        <v>0</v>
      </c>
      <c r="D236" s="179" t="str">
        <f>IFERROR(VLOOKUP(E236,GCC.Param!$B$3:$E$66,4,FALSE),"")</f>
        <v/>
      </c>
      <c r="E236" s="150">
        <f>'Input 2 - Inventory'!F171</f>
        <v>0</v>
      </c>
      <c r="F236" s="162" t="str">
        <f t="shared" si="24"/>
        <v>Y</v>
      </c>
      <c r="G236" s="150">
        <f>'Input 1 - Schedule 1'!U173</f>
        <v>0</v>
      </c>
      <c r="H236" s="149">
        <f>'Input 2 - Inventory'!L171</f>
        <v>0</v>
      </c>
      <c r="I236" s="149">
        <f>'Input 2 - Inventory'!M171</f>
        <v>0</v>
      </c>
      <c r="J236" s="162">
        <f t="shared" si="25"/>
        <v>0</v>
      </c>
      <c r="K236" s="179">
        <f>'Input 2 - Inventory'!R171</f>
        <v>0</v>
      </c>
      <c r="L236" s="149">
        <f>'Input 2 - Inventory'!AB171</f>
        <v>0</v>
      </c>
      <c r="M236" s="179">
        <f>'Input 2 - Inventory'!AC171</f>
        <v>0</v>
      </c>
      <c r="N236" s="162">
        <f t="shared" si="26"/>
        <v>0</v>
      </c>
      <c r="O236" s="122" t="e">
        <f t="shared" si="27"/>
        <v>#DIV/0!</v>
      </c>
      <c r="P236" s="179">
        <f>'Input 2 - Inventory'!AH171</f>
        <v>0</v>
      </c>
      <c r="Q236" s="179" t="str">
        <f>'Calc 1 - Scaling (Ins)'!AA226</f>
        <v/>
      </c>
    </row>
    <row r="237" spans="1:17" x14ac:dyDescent="0.3">
      <c r="A237" s="136" t="str">
        <f t="shared" si="28"/>
        <v>Exclude</v>
      </c>
      <c r="B237" s="149">
        <f>'Input 2 - Inventory'!C172</f>
        <v>0</v>
      </c>
      <c r="C237" s="179">
        <f>'Input 2 - Inventory'!E172</f>
        <v>0</v>
      </c>
      <c r="D237" s="179" t="str">
        <f>IFERROR(VLOOKUP(E237,GCC.Param!$B$3:$E$66,4,FALSE),"")</f>
        <v/>
      </c>
      <c r="E237" s="150">
        <f>'Input 2 - Inventory'!F172</f>
        <v>0</v>
      </c>
      <c r="F237" s="162" t="str">
        <f t="shared" si="24"/>
        <v>Y</v>
      </c>
      <c r="G237" s="150">
        <f>'Input 1 - Schedule 1'!U174</f>
        <v>0</v>
      </c>
      <c r="H237" s="149">
        <f>'Input 2 - Inventory'!L172</f>
        <v>0</v>
      </c>
      <c r="I237" s="149">
        <f>'Input 2 - Inventory'!M172</f>
        <v>0</v>
      </c>
      <c r="J237" s="162">
        <f t="shared" si="25"/>
        <v>0</v>
      </c>
      <c r="K237" s="179">
        <f>'Input 2 - Inventory'!R172</f>
        <v>0</v>
      </c>
      <c r="L237" s="149">
        <f>'Input 2 - Inventory'!AB172</f>
        <v>0</v>
      </c>
      <c r="M237" s="179">
        <f>'Input 2 - Inventory'!AC172</f>
        <v>0</v>
      </c>
      <c r="N237" s="162">
        <f t="shared" si="26"/>
        <v>0</v>
      </c>
      <c r="O237" s="122" t="e">
        <f t="shared" si="27"/>
        <v>#DIV/0!</v>
      </c>
      <c r="P237" s="179">
        <f>'Input 2 - Inventory'!AH172</f>
        <v>0</v>
      </c>
      <c r="Q237" s="179" t="str">
        <f>'Calc 1 - Scaling (Ins)'!AA227</f>
        <v/>
      </c>
    </row>
    <row r="238" spans="1:17" x14ac:dyDescent="0.3">
      <c r="A238" s="136" t="str">
        <f t="shared" si="28"/>
        <v>Exclude</v>
      </c>
      <c r="B238" s="149">
        <f>'Input 2 - Inventory'!C173</f>
        <v>0</v>
      </c>
      <c r="C238" s="179">
        <f>'Input 2 - Inventory'!E173</f>
        <v>0</v>
      </c>
      <c r="D238" s="179" t="str">
        <f>IFERROR(VLOOKUP(E238,GCC.Param!$B$3:$E$66,4,FALSE),"")</f>
        <v/>
      </c>
      <c r="E238" s="150">
        <f>'Input 2 - Inventory'!F173</f>
        <v>0</v>
      </c>
      <c r="F238" s="162" t="str">
        <f t="shared" si="24"/>
        <v>Y</v>
      </c>
      <c r="G238" s="150">
        <f>'Input 1 - Schedule 1'!U175</f>
        <v>0</v>
      </c>
      <c r="H238" s="149">
        <f>'Input 2 - Inventory'!L173</f>
        <v>0</v>
      </c>
      <c r="I238" s="149">
        <f>'Input 2 - Inventory'!M173</f>
        <v>0</v>
      </c>
      <c r="J238" s="162">
        <f t="shared" si="25"/>
        <v>0</v>
      </c>
      <c r="K238" s="179">
        <f>'Input 2 - Inventory'!R173</f>
        <v>0</v>
      </c>
      <c r="L238" s="149">
        <f>'Input 2 - Inventory'!AB173</f>
        <v>0</v>
      </c>
      <c r="M238" s="179">
        <f>'Input 2 - Inventory'!AC173</f>
        <v>0</v>
      </c>
      <c r="N238" s="162">
        <f t="shared" si="26"/>
        <v>0</v>
      </c>
      <c r="O238" s="122" t="e">
        <f t="shared" si="27"/>
        <v>#DIV/0!</v>
      </c>
      <c r="P238" s="179">
        <f>'Input 2 - Inventory'!AH173</f>
        <v>0</v>
      </c>
      <c r="Q238" s="179" t="str">
        <f>'Calc 1 - Scaling (Ins)'!AA228</f>
        <v/>
      </c>
    </row>
    <row r="239" spans="1:17" x14ac:dyDescent="0.3">
      <c r="A239" s="136" t="str">
        <f t="shared" si="28"/>
        <v>Exclude</v>
      </c>
      <c r="B239" s="149">
        <f>'Input 2 - Inventory'!C174</f>
        <v>0</v>
      </c>
      <c r="C239" s="179">
        <f>'Input 2 - Inventory'!E174</f>
        <v>0</v>
      </c>
      <c r="D239" s="179" t="str">
        <f>IFERROR(VLOOKUP(E239,GCC.Param!$B$3:$E$66,4,FALSE),"")</f>
        <v/>
      </c>
      <c r="E239" s="150">
        <f>'Input 2 - Inventory'!F174</f>
        <v>0</v>
      </c>
      <c r="F239" s="162" t="str">
        <f t="shared" si="24"/>
        <v>Y</v>
      </c>
      <c r="G239" s="150">
        <f>'Input 1 - Schedule 1'!U176</f>
        <v>0</v>
      </c>
      <c r="H239" s="149">
        <f>'Input 2 - Inventory'!L174</f>
        <v>0</v>
      </c>
      <c r="I239" s="149">
        <f>'Input 2 - Inventory'!M174</f>
        <v>0</v>
      </c>
      <c r="J239" s="162">
        <f t="shared" si="25"/>
        <v>0</v>
      </c>
      <c r="K239" s="179">
        <f>'Input 2 - Inventory'!R174</f>
        <v>0</v>
      </c>
      <c r="L239" s="149">
        <f>'Input 2 - Inventory'!AB174</f>
        <v>0</v>
      </c>
      <c r="M239" s="179">
        <f>'Input 2 - Inventory'!AC174</f>
        <v>0</v>
      </c>
      <c r="N239" s="162">
        <f t="shared" si="26"/>
        <v>0</v>
      </c>
      <c r="O239" s="122" t="e">
        <f t="shared" si="27"/>
        <v>#DIV/0!</v>
      </c>
      <c r="P239" s="179">
        <f>'Input 2 - Inventory'!AH174</f>
        <v>0</v>
      </c>
      <c r="Q239" s="179" t="str">
        <f>'Calc 1 - Scaling (Ins)'!AA229</f>
        <v/>
      </c>
    </row>
    <row r="240" spans="1:17" x14ac:dyDescent="0.3">
      <c r="A240" s="136" t="str">
        <f t="shared" si="28"/>
        <v>Exclude</v>
      </c>
      <c r="B240" s="149">
        <f>'Input 2 - Inventory'!C175</f>
        <v>0</v>
      </c>
      <c r="C240" s="179">
        <f>'Input 2 - Inventory'!E175</f>
        <v>0</v>
      </c>
      <c r="D240" s="179" t="str">
        <f>IFERROR(VLOOKUP(E240,GCC.Param!$B$3:$E$66,4,FALSE),"")</f>
        <v/>
      </c>
      <c r="E240" s="150">
        <f>'Input 2 - Inventory'!F175</f>
        <v>0</v>
      </c>
      <c r="F240" s="162" t="str">
        <f t="shared" si="24"/>
        <v>Y</v>
      </c>
      <c r="G240" s="150">
        <f>'Input 1 - Schedule 1'!U177</f>
        <v>0</v>
      </c>
      <c r="H240" s="149">
        <f>'Input 2 - Inventory'!L175</f>
        <v>0</v>
      </c>
      <c r="I240" s="149">
        <f>'Input 2 - Inventory'!M175</f>
        <v>0</v>
      </c>
      <c r="J240" s="162">
        <f t="shared" si="25"/>
        <v>0</v>
      </c>
      <c r="K240" s="179">
        <f>'Input 2 - Inventory'!R175</f>
        <v>0</v>
      </c>
      <c r="L240" s="149">
        <f>'Input 2 - Inventory'!AB175</f>
        <v>0</v>
      </c>
      <c r="M240" s="179">
        <f>'Input 2 - Inventory'!AC175</f>
        <v>0</v>
      </c>
      <c r="N240" s="162">
        <f t="shared" si="26"/>
        <v>0</v>
      </c>
      <c r="O240" s="122" t="e">
        <f t="shared" si="27"/>
        <v>#DIV/0!</v>
      </c>
      <c r="P240" s="179">
        <f>'Input 2 - Inventory'!AH175</f>
        <v>0</v>
      </c>
      <c r="Q240" s="179" t="str">
        <f>'Calc 1 - Scaling (Ins)'!AA230</f>
        <v/>
      </c>
    </row>
    <row r="241" spans="1:17" x14ac:dyDescent="0.3">
      <c r="A241" s="136" t="str">
        <f t="shared" si="28"/>
        <v>Exclude</v>
      </c>
      <c r="B241" s="149">
        <f>'Input 2 - Inventory'!C176</f>
        <v>0</v>
      </c>
      <c r="C241" s="179">
        <f>'Input 2 - Inventory'!E176</f>
        <v>0</v>
      </c>
      <c r="D241" s="179" t="str">
        <f>IFERROR(VLOOKUP(E241,GCC.Param!$B$3:$E$66,4,FALSE),"")</f>
        <v/>
      </c>
      <c r="E241" s="150">
        <f>'Input 2 - Inventory'!F176</f>
        <v>0</v>
      </c>
      <c r="F241" s="162" t="str">
        <f t="shared" si="24"/>
        <v>Y</v>
      </c>
      <c r="G241" s="150">
        <f>'Input 1 - Schedule 1'!U178</f>
        <v>0</v>
      </c>
      <c r="H241" s="149">
        <f>'Input 2 - Inventory'!L176</f>
        <v>0</v>
      </c>
      <c r="I241" s="149">
        <f>'Input 2 - Inventory'!M176</f>
        <v>0</v>
      </c>
      <c r="J241" s="162">
        <f t="shared" si="25"/>
        <v>0</v>
      </c>
      <c r="K241" s="179">
        <f>'Input 2 - Inventory'!R176</f>
        <v>0</v>
      </c>
      <c r="L241" s="149">
        <f>'Input 2 - Inventory'!AB176</f>
        <v>0</v>
      </c>
      <c r="M241" s="179">
        <f>'Input 2 - Inventory'!AC176</f>
        <v>0</v>
      </c>
      <c r="N241" s="162">
        <f t="shared" si="26"/>
        <v>0</v>
      </c>
      <c r="O241" s="122" t="e">
        <f t="shared" si="27"/>
        <v>#DIV/0!</v>
      </c>
      <c r="P241" s="179">
        <f>'Input 2 - Inventory'!AH176</f>
        <v>0</v>
      </c>
      <c r="Q241" s="179" t="str">
        <f>'Calc 1 - Scaling (Ins)'!AA231</f>
        <v/>
      </c>
    </row>
    <row r="242" spans="1:17" x14ac:dyDescent="0.3">
      <c r="A242" s="136" t="str">
        <f t="shared" si="28"/>
        <v>Exclude</v>
      </c>
      <c r="B242" s="149">
        <f>'Input 2 - Inventory'!C177</f>
        <v>0</v>
      </c>
      <c r="C242" s="179">
        <f>'Input 2 - Inventory'!E177</f>
        <v>0</v>
      </c>
      <c r="D242" s="179" t="str">
        <f>IFERROR(VLOOKUP(E242,GCC.Param!$B$3:$E$66,4,FALSE),"")</f>
        <v/>
      </c>
      <c r="E242" s="150">
        <f>'Input 2 - Inventory'!F177</f>
        <v>0</v>
      </c>
      <c r="F242" s="162" t="str">
        <f t="shared" si="24"/>
        <v>Y</v>
      </c>
      <c r="G242" s="150">
        <f>'Input 1 - Schedule 1'!U179</f>
        <v>0</v>
      </c>
      <c r="H242" s="149">
        <f>'Input 2 - Inventory'!L177</f>
        <v>0</v>
      </c>
      <c r="I242" s="149">
        <f>'Input 2 - Inventory'!M177</f>
        <v>0</v>
      </c>
      <c r="J242" s="162">
        <f t="shared" si="25"/>
        <v>0</v>
      </c>
      <c r="K242" s="179">
        <f>'Input 2 - Inventory'!R177</f>
        <v>0</v>
      </c>
      <c r="L242" s="149">
        <f>'Input 2 - Inventory'!AB177</f>
        <v>0</v>
      </c>
      <c r="M242" s="179">
        <f>'Input 2 - Inventory'!AC177</f>
        <v>0</v>
      </c>
      <c r="N242" s="162">
        <f t="shared" si="26"/>
        <v>0</v>
      </c>
      <c r="O242" s="122" t="e">
        <f t="shared" si="27"/>
        <v>#DIV/0!</v>
      </c>
      <c r="P242" s="179">
        <f>'Input 2 - Inventory'!AH177</f>
        <v>0</v>
      </c>
      <c r="Q242" s="179" t="str">
        <f>'Calc 1 - Scaling (Ins)'!AA232</f>
        <v/>
      </c>
    </row>
    <row r="243" spans="1:17" x14ac:dyDescent="0.3">
      <c r="A243" s="136" t="str">
        <f t="shared" si="28"/>
        <v>Exclude</v>
      </c>
      <c r="B243" s="149">
        <f>'Input 2 - Inventory'!C178</f>
        <v>0</v>
      </c>
      <c r="C243" s="179">
        <f>'Input 2 - Inventory'!E178</f>
        <v>0</v>
      </c>
      <c r="D243" s="179" t="str">
        <f>IFERROR(VLOOKUP(E243,GCC.Param!$B$3:$E$66,4,FALSE),"")</f>
        <v/>
      </c>
      <c r="E243" s="150">
        <f>'Input 2 - Inventory'!F178</f>
        <v>0</v>
      </c>
      <c r="F243" s="162" t="str">
        <f t="shared" si="24"/>
        <v>Y</v>
      </c>
      <c r="G243" s="150">
        <f>'Input 1 - Schedule 1'!U180</f>
        <v>0</v>
      </c>
      <c r="H243" s="149">
        <f>'Input 2 - Inventory'!L178</f>
        <v>0</v>
      </c>
      <c r="I243" s="149">
        <f>'Input 2 - Inventory'!M178</f>
        <v>0</v>
      </c>
      <c r="J243" s="162">
        <f t="shared" si="25"/>
        <v>0</v>
      </c>
      <c r="K243" s="179">
        <f>'Input 2 - Inventory'!R178</f>
        <v>0</v>
      </c>
      <c r="L243" s="149">
        <f>'Input 2 - Inventory'!AB178</f>
        <v>0</v>
      </c>
      <c r="M243" s="179">
        <f>'Input 2 - Inventory'!AC178</f>
        <v>0</v>
      </c>
      <c r="N243" s="162">
        <f t="shared" si="26"/>
        <v>0</v>
      </c>
      <c r="O243" s="122" t="e">
        <f t="shared" si="27"/>
        <v>#DIV/0!</v>
      </c>
      <c r="P243" s="179">
        <f>'Input 2 - Inventory'!AH178</f>
        <v>0</v>
      </c>
      <c r="Q243" s="179" t="str">
        <f>'Calc 1 - Scaling (Ins)'!AA233</f>
        <v/>
      </c>
    </row>
    <row r="244" spans="1:17" x14ac:dyDescent="0.3">
      <c r="A244" s="136" t="str">
        <f t="shared" si="28"/>
        <v>Exclude</v>
      </c>
      <c r="B244" s="149">
        <f>'Input 2 - Inventory'!C179</f>
        <v>0</v>
      </c>
      <c r="C244" s="179">
        <f>'Input 2 - Inventory'!E179</f>
        <v>0</v>
      </c>
      <c r="D244" s="179" t="str">
        <f>IFERROR(VLOOKUP(E244,GCC.Param!$B$3:$E$66,4,FALSE),"")</f>
        <v/>
      </c>
      <c r="E244" s="150">
        <f>'Input 2 - Inventory'!F179</f>
        <v>0</v>
      </c>
      <c r="F244" s="162" t="str">
        <f t="shared" si="24"/>
        <v>Y</v>
      </c>
      <c r="G244" s="150">
        <f>'Input 1 - Schedule 1'!U181</f>
        <v>0</v>
      </c>
      <c r="H244" s="149">
        <f>'Input 2 - Inventory'!L179</f>
        <v>0</v>
      </c>
      <c r="I244" s="149">
        <f>'Input 2 - Inventory'!M179</f>
        <v>0</v>
      </c>
      <c r="J244" s="162">
        <f t="shared" si="25"/>
        <v>0</v>
      </c>
      <c r="K244" s="179">
        <f>'Input 2 - Inventory'!R179</f>
        <v>0</v>
      </c>
      <c r="L244" s="149">
        <f>'Input 2 - Inventory'!AB179</f>
        <v>0</v>
      </c>
      <c r="M244" s="179">
        <f>'Input 2 - Inventory'!AC179</f>
        <v>0</v>
      </c>
      <c r="N244" s="162">
        <f t="shared" si="26"/>
        <v>0</v>
      </c>
      <c r="O244" s="122" t="e">
        <f t="shared" si="27"/>
        <v>#DIV/0!</v>
      </c>
      <c r="P244" s="179">
        <f>'Input 2 - Inventory'!AH179</f>
        <v>0</v>
      </c>
      <c r="Q244" s="179" t="str">
        <f>'Calc 1 - Scaling (Ins)'!AA234</f>
        <v/>
      </c>
    </row>
    <row r="245" spans="1:17" x14ac:dyDescent="0.3">
      <c r="A245" s="136" t="str">
        <f t="shared" si="28"/>
        <v>Exclude</v>
      </c>
      <c r="B245" s="149">
        <f>'Input 2 - Inventory'!C180</f>
        <v>0</v>
      </c>
      <c r="C245" s="179">
        <f>'Input 2 - Inventory'!E180</f>
        <v>0</v>
      </c>
      <c r="D245" s="179" t="str">
        <f>IFERROR(VLOOKUP(E245,GCC.Param!$B$3:$E$66,4,FALSE),"")</f>
        <v/>
      </c>
      <c r="E245" s="150">
        <f>'Input 2 - Inventory'!F180</f>
        <v>0</v>
      </c>
      <c r="F245" s="162" t="str">
        <f t="shared" si="24"/>
        <v>Y</v>
      </c>
      <c r="G245" s="150">
        <f>'Input 1 - Schedule 1'!U182</f>
        <v>0</v>
      </c>
      <c r="H245" s="149">
        <f>'Input 2 - Inventory'!L180</f>
        <v>0</v>
      </c>
      <c r="I245" s="149">
        <f>'Input 2 - Inventory'!M180</f>
        <v>0</v>
      </c>
      <c r="J245" s="162">
        <f t="shared" si="25"/>
        <v>0</v>
      </c>
      <c r="K245" s="179">
        <f>'Input 2 - Inventory'!R180</f>
        <v>0</v>
      </c>
      <c r="L245" s="149">
        <f>'Input 2 - Inventory'!AB180</f>
        <v>0</v>
      </c>
      <c r="M245" s="179">
        <f>'Input 2 - Inventory'!AC180</f>
        <v>0</v>
      </c>
      <c r="N245" s="162">
        <f t="shared" si="26"/>
        <v>0</v>
      </c>
      <c r="O245" s="122" t="e">
        <f t="shared" si="27"/>
        <v>#DIV/0!</v>
      </c>
      <c r="P245" s="179">
        <f>'Input 2 - Inventory'!AH180</f>
        <v>0</v>
      </c>
      <c r="Q245" s="179" t="str">
        <f>'Calc 1 - Scaling (Ins)'!AA235</f>
        <v/>
      </c>
    </row>
    <row r="246" spans="1:17" x14ac:dyDescent="0.3">
      <c r="A246" s="136" t="str">
        <f t="shared" si="28"/>
        <v>Exclude</v>
      </c>
      <c r="B246" s="149">
        <f>'Input 2 - Inventory'!C181</f>
        <v>0</v>
      </c>
      <c r="C246" s="179">
        <f>'Input 2 - Inventory'!E181</f>
        <v>0</v>
      </c>
      <c r="D246" s="179" t="str">
        <f>IFERROR(VLOOKUP(E246,GCC.Param!$B$3:$E$66,4,FALSE),"")</f>
        <v/>
      </c>
      <c r="E246" s="150">
        <f>'Input 2 - Inventory'!F181</f>
        <v>0</v>
      </c>
      <c r="F246" s="162" t="str">
        <f t="shared" si="24"/>
        <v>Y</v>
      </c>
      <c r="G246" s="150">
        <f>'Input 1 - Schedule 1'!U183</f>
        <v>0</v>
      </c>
      <c r="H246" s="149">
        <f>'Input 2 - Inventory'!L181</f>
        <v>0</v>
      </c>
      <c r="I246" s="149">
        <f>'Input 2 - Inventory'!M181</f>
        <v>0</v>
      </c>
      <c r="J246" s="162">
        <f t="shared" si="25"/>
        <v>0</v>
      </c>
      <c r="K246" s="179">
        <f>'Input 2 - Inventory'!R181</f>
        <v>0</v>
      </c>
      <c r="L246" s="149">
        <f>'Input 2 - Inventory'!AB181</f>
        <v>0</v>
      </c>
      <c r="M246" s="179">
        <f>'Input 2 - Inventory'!AC181</f>
        <v>0</v>
      </c>
      <c r="N246" s="162">
        <f t="shared" si="26"/>
        <v>0</v>
      </c>
      <c r="O246" s="122" t="e">
        <f t="shared" si="27"/>
        <v>#DIV/0!</v>
      </c>
      <c r="P246" s="179">
        <f>'Input 2 - Inventory'!AH181</f>
        <v>0</v>
      </c>
      <c r="Q246" s="179" t="str">
        <f>'Calc 1 - Scaling (Ins)'!AA236</f>
        <v/>
      </c>
    </row>
    <row r="247" spans="1:17" x14ac:dyDescent="0.3">
      <c r="A247" s="136" t="str">
        <f t="shared" si="28"/>
        <v>Exclude</v>
      </c>
      <c r="B247" s="149">
        <f>'Input 2 - Inventory'!C182</f>
        <v>0</v>
      </c>
      <c r="C247" s="179">
        <f>'Input 2 - Inventory'!E182</f>
        <v>0</v>
      </c>
      <c r="D247" s="179" t="str">
        <f>IFERROR(VLOOKUP(E247,GCC.Param!$B$3:$E$66,4,FALSE),"")</f>
        <v/>
      </c>
      <c r="E247" s="150">
        <f>'Input 2 - Inventory'!F182</f>
        <v>0</v>
      </c>
      <c r="F247" s="162" t="str">
        <f t="shared" si="24"/>
        <v>Y</v>
      </c>
      <c r="G247" s="150">
        <f>'Input 1 - Schedule 1'!U184</f>
        <v>0</v>
      </c>
      <c r="H247" s="149">
        <f>'Input 2 - Inventory'!L182</f>
        <v>0</v>
      </c>
      <c r="I247" s="149">
        <f>'Input 2 - Inventory'!M182</f>
        <v>0</v>
      </c>
      <c r="J247" s="162">
        <f t="shared" si="25"/>
        <v>0</v>
      </c>
      <c r="K247" s="179">
        <f>'Input 2 - Inventory'!R182</f>
        <v>0</v>
      </c>
      <c r="L247" s="149">
        <f>'Input 2 - Inventory'!AB182</f>
        <v>0</v>
      </c>
      <c r="M247" s="179">
        <f>'Input 2 - Inventory'!AC182</f>
        <v>0</v>
      </c>
      <c r="N247" s="162">
        <f t="shared" si="26"/>
        <v>0</v>
      </c>
      <c r="O247" s="122" t="e">
        <f t="shared" si="27"/>
        <v>#DIV/0!</v>
      </c>
      <c r="P247" s="179">
        <f>'Input 2 - Inventory'!AH182</f>
        <v>0</v>
      </c>
      <c r="Q247" s="179" t="str">
        <f>'Calc 1 - Scaling (Ins)'!AA237</f>
        <v/>
      </c>
    </row>
    <row r="248" spans="1:17" x14ac:dyDescent="0.3">
      <c r="A248" s="136" t="str">
        <f t="shared" si="28"/>
        <v>Exclude</v>
      </c>
      <c r="B248" s="149">
        <f>'Input 2 - Inventory'!C183</f>
        <v>0</v>
      </c>
      <c r="C248" s="179">
        <f>'Input 2 - Inventory'!E183</f>
        <v>0</v>
      </c>
      <c r="D248" s="179" t="str">
        <f>IFERROR(VLOOKUP(E248,GCC.Param!$B$3:$E$66,4,FALSE),"")</f>
        <v/>
      </c>
      <c r="E248" s="150">
        <f>'Input 2 - Inventory'!F183</f>
        <v>0</v>
      </c>
      <c r="F248" s="162" t="str">
        <f t="shared" si="24"/>
        <v>Y</v>
      </c>
      <c r="G248" s="150">
        <f>'Input 1 - Schedule 1'!U185</f>
        <v>0</v>
      </c>
      <c r="H248" s="149">
        <f>'Input 2 - Inventory'!L183</f>
        <v>0</v>
      </c>
      <c r="I248" s="149">
        <f>'Input 2 - Inventory'!M183</f>
        <v>0</v>
      </c>
      <c r="J248" s="162">
        <f t="shared" si="25"/>
        <v>0</v>
      </c>
      <c r="K248" s="179">
        <f>'Input 2 - Inventory'!R183</f>
        <v>0</v>
      </c>
      <c r="L248" s="149">
        <f>'Input 2 - Inventory'!AB183</f>
        <v>0</v>
      </c>
      <c r="M248" s="179">
        <f>'Input 2 - Inventory'!AC183</f>
        <v>0</v>
      </c>
      <c r="N248" s="162">
        <f t="shared" si="26"/>
        <v>0</v>
      </c>
      <c r="O248" s="122" t="e">
        <f t="shared" si="27"/>
        <v>#DIV/0!</v>
      </c>
      <c r="P248" s="179">
        <f>'Input 2 - Inventory'!AH183</f>
        <v>0</v>
      </c>
      <c r="Q248" s="179" t="str">
        <f>'Calc 1 - Scaling (Ins)'!AA238</f>
        <v/>
      </c>
    </row>
    <row r="249" spans="1:17" x14ac:dyDescent="0.3">
      <c r="A249" s="136" t="str">
        <f t="shared" si="28"/>
        <v>Exclude</v>
      </c>
      <c r="B249" s="149">
        <f>'Input 2 - Inventory'!C184</f>
        <v>0</v>
      </c>
      <c r="C249" s="179">
        <f>'Input 2 - Inventory'!E184</f>
        <v>0</v>
      </c>
      <c r="D249" s="179" t="str">
        <f>IFERROR(VLOOKUP(E249,GCC.Param!$B$3:$E$66,4,FALSE),"")</f>
        <v/>
      </c>
      <c r="E249" s="150">
        <f>'Input 2 - Inventory'!F184</f>
        <v>0</v>
      </c>
      <c r="F249" s="162" t="str">
        <f t="shared" si="24"/>
        <v>Y</v>
      </c>
      <c r="G249" s="150">
        <f>'Input 1 - Schedule 1'!U186</f>
        <v>0</v>
      </c>
      <c r="H249" s="149">
        <f>'Input 2 - Inventory'!L184</f>
        <v>0</v>
      </c>
      <c r="I249" s="149">
        <f>'Input 2 - Inventory'!M184</f>
        <v>0</v>
      </c>
      <c r="J249" s="162">
        <f t="shared" si="25"/>
        <v>0</v>
      </c>
      <c r="K249" s="179">
        <f>'Input 2 - Inventory'!R184</f>
        <v>0</v>
      </c>
      <c r="L249" s="149">
        <f>'Input 2 - Inventory'!AB184</f>
        <v>0</v>
      </c>
      <c r="M249" s="179">
        <f>'Input 2 - Inventory'!AC184</f>
        <v>0</v>
      </c>
      <c r="N249" s="162">
        <f t="shared" si="26"/>
        <v>0</v>
      </c>
      <c r="O249" s="122" t="e">
        <f t="shared" si="27"/>
        <v>#DIV/0!</v>
      </c>
      <c r="P249" s="179">
        <f>'Input 2 - Inventory'!AH184</f>
        <v>0</v>
      </c>
      <c r="Q249" s="179" t="str">
        <f>'Calc 1 - Scaling (Ins)'!AA239</f>
        <v/>
      </c>
    </row>
    <row r="250" spans="1:17" x14ac:dyDescent="0.3">
      <c r="A250" s="136" t="str">
        <f t="shared" si="28"/>
        <v>Exclude</v>
      </c>
      <c r="B250" s="149">
        <f>'Input 2 - Inventory'!C185</f>
        <v>0</v>
      </c>
      <c r="C250" s="179">
        <f>'Input 2 - Inventory'!E185</f>
        <v>0</v>
      </c>
      <c r="D250" s="179" t="str">
        <f>IFERROR(VLOOKUP(E250,GCC.Param!$B$3:$E$66,4,FALSE),"")</f>
        <v/>
      </c>
      <c r="E250" s="150">
        <f>'Input 2 - Inventory'!F185</f>
        <v>0</v>
      </c>
      <c r="F250" s="162" t="str">
        <f t="shared" si="24"/>
        <v>Y</v>
      </c>
      <c r="G250" s="150">
        <f>'Input 1 - Schedule 1'!U187</f>
        <v>0</v>
      </c>
      <c r="H250" s="149">
        <f>'Input 2 - Inventory'!L185</f>
        <v>0</v>
      </c>
      <c r="I250" s="149">
        <f>'Input 2 - Inventory'!M185</f>
        <v>0</v>
      </c>
      <c r="J250" s="162">
        <f t="shared" si="25"/>
        <v>0</v>
      </c>
      <c r="K250" s="179">
        <f>'Input 2 - Inventory'!R185</f>
        <v>0</v>
      </c>
      <c r="L250" s="149">
        <f>'Input 2 - Inventory'!AB185</f>
        <v>0</v>
      </c>
      <c r="M250" s="179">
        <f>'Input 2 - Inventory'!AC185</f>
        <v>0</v>
      </c>
      <c r="N250" s="162">
        <f t="shared" si="26"/>
        <v>0</v>
      </c>
      <c r="O250" s="122" t="e">
        <f t="shared" si="27"/>
        <v>#DIV/0!</v>
      </c>
      <c r="P250" s="179">
        <f>'Input 2 - Inventory'!AH185</f>
        <v>0</v>
      </c>
      <c r="Q250" s="179" t="str">
        <f>'Calc 1 - Scaling (Ins)'!AA240</f>
        <v/>
      </c>
    </row>
    <row r="251" spans="1:17" x14ac:dyDescent="0.3">
      <c r="A251" s="136" t="str">
        <f t="shared" si="28"/>
        <v>Exclude</v>
      </c>
      <c r="B251" s="149">
        <f>'Input 2 - Inventory'!C186</f>
        <v>0</v>
      </c>
      <c r="C251" s="179">
        <f>'Input 2 - Inventory'!E186</f>
        <v>0</v>
      </c>
      <c r="D251" s="179" t="str">
        <f>IFERROR(VLOOKUP(E251,GCC.Param!$B$3:$E$66,4,FALSE),"")</f>
        <v/>
      </c>
      <c r="E251" s="150">
        <f>'Input 2 - Inventory'!F186</f>
        <v>0</v>
      </c>
      <c r="F251" s="162" t="str">
        <f t="shared" si="24"/>
        <v>Y</v>
      </c>
      <c r="G251" s="150">
        <f>'Input 1 - Schedule 1'!U188</f>
        <v>0</v>
      </c>
      <c r="H251" s="149">
        <f>'Input 2 - Inventory'!L186</f>
        <v>0</v>
      </c>
      <c r="I251" s="149">
        <f>'Input 2 - Inventory'!M186</f>
        <v>0</v>
      </c>
      <c r="J251" s="162">
        <f t="shared" si="25"/>
        <v>0</v>
      </c>
      <c r="K251" s="179">
        <f>'Input 2 - Inventory'!R186</f>
        <v>0</v>
      </c>
      <c r="L251" s="149">
        <f>'Input 2 - Inventory'!AB186</f>
        <v>0</v>
      </c>
      <c r="M251" s="179">
        <f>'Input 2 - Inventory'!AC186</f>
        <v>0</v>
      </c>
      <c r="N251" s="162">
        <f t="shared" si="26"/>
        <v>0</v>
      </c>
      <c r="O251" s="122" t="e">
        <f t="shared" si="27"/>
        <v>#DIV/0!</v>
      </c>
      <c r="P251" s="179">
        <f>'Input 2 - Inventory'!AH186</f>
        <v>0</v>
      </c>
      <c r="Q251" s="179" t="str">
        <f>'Calc 1 - Scaling (Ins)'!AA241</f>
        <v/>
      </c>
    </row>
    <row r="252" spans="1:17" x14ac:dyDescent="0.3">
      <c r="A252" s="136" t="str">
        <f t="shared" si="28"/>
        <v>Exclude</v>
      </c>
      <c r="B252" s="149">
        <f>'Input 2 - Inventory'!C187</f>
        <v>0</v>
      </c>
      <c r="C252" s="179">
        <f>'Input 2 - Inventory'!E187</f>
        <v>0</v>
      </c>
      <c r="D252" s="179" t="str">
        <f>IFERROR(VLOOKUP(E252,GCC.Param!$B$3:$E$66,4,FALSE),"")</f>
        <v/>
      </c>
      <c r="E252" s="150">
        <f>'Input 2 - Inventory'!F187</f>
        <v>0</v>
      </c>
      <c r="F252" s="162" t="str">
        <f t="shared" si="24"/>
        <v>Y</v>
      </c>
      <c r="G252" s="150">
        <f>'Input 1 - Schedule 1'!U189</f>
        <v>0</v>
      </c>
      <c r="H252" s="149">
        <f>'Input 2 - Inventory'!L187</f>
        <v>0</v>
      </c>
      <c r="I252" s="149">
        <f>'Input 2 - Inventory'!M187</f>
        <v>0</v>
      </c>
      <c r="J252" s="162">
        <f t="shared" si="25"/>
        <v>0</v>
      </c>
      <c r="K252" s="179">
        <f>'Input 2 - Inventory'!R187</f>
        <v>0</v>
      </c>
      <c r="L252" s="149">
        <f>'Input 2 - Inventory'!AB187</f>
        <v>0</v>
      </c>
      <c r="M252" s="179">
        <f>'Input 2 - Inventory'!AC187</f>
        <v>0</v>
      </c>
      <c r="N252" s="162">
        <f t="shared" si="26"/>
        <v>0</v>
      </c>
      <c r="O252" s="122" t="e">
        <f t="shared" si="27"/>
        <v>#DIV/0!</v>
      </c>
      <c r="P252" s="179">
        <f>'Input 2 - Inventory'!AH187</f>
        <v>0</v>
      </c>
      <c r="Q252" s="179" t="str">
        <f>'Calc 1 - Scaling (Ins)'!AA242</f>
        <v/>
      </c>
    </row>
    <row r="253" spans="1:17" x14ac:dyDescent="0.3">
      <c r="A253" s="136" t="str">
        <f t="shared" si="28"/>
        <v>Exclude</v>
      </c>
      <c r="B253" s="149">
        <f>'Input 2 - Inventory'!C188</f>
        <v>0</v>
      </c>
      <c r="C253" s="179">
        <f>'Input 2 - Inventory'!E188</f>
        <v>0</v>
      </c>
      <c r="D253" s="179" t="str">
        <f>IFERROR(VLOOKUP(E253,GCC.Param!$B$3:$E$66,4,FALSE),"")</f>
        <v/>
      </c>
      <c r="E253" s="150">
        <f>'Input 2 - Inventory'!F188</f>
        <v>0</v>
      </c>
      <c r="F253" s="162" t="str">
        <f t="shared" si="24"/>
        <v>Y</v>
      </c>
      <c r="G253" s="150">
        <f>'Input 1 - Schedule 1'!U190</f>
        <v>0</v>
      </c>
      <c r="H253" s="149">
        <f>'Input 2 - Inventory'!L188</f>
        <v>0</v>
      </c>
      <c r="I253" s="149">
        <f>'Input 2 - Inventory'!M188</f>
        <v>0</v>
      </c>
      <c r="J253" s="162">
        <f t="shared" si="25"/>
        <v>0</v>
      </c>
      <c r="K253" s="179">
        <f>'Input 2 - Inventory'!R188</f>
        <v>0</v>
      </c>
      <c r="L253" s="149">
        <f>'Input 2 - Inventory'!AB188</f>
        <v>0</v>
      </c>
      <c r="M253" s="179">
        <f>'Input 2 - Inventory'!AC188</f>
        <v>0</v>
      </c>
      <c r="N253" s="162">
        <f t="shared" si="26"/>
        <v>0</v>
      </c>
      <c r="O253" s="122" t="e">
        <f t="shared" si="27"/>
        <v>#DIV/0!</v>
      </c>
      <c r="P253" s="179">
        <f>'Input 2 - Inventory'!AH188</f>
        <v>0</v>
      </c>
      <c r="Q253" s="179" t="str">
        <f>'Calc 1 - Scaling (Ins)'!AA243</f>
        <v/>
      </c>
    </row>
    <row r="254" spans="1:17" x14ac:dyDescent="0.3">
      <c r="A254" s="136" t="str">
        <f t="shared" si="28"/>
        <v>Exclude</v>
      </c>
      <c r="B254" s="149">
        <f>'Input 2 - Inventory'!C189</f>
        <v>0</v>
      </c>
      <c r="C254" s="179">
        <f>'Input 2 - Inventory'!E189</f>
        <v>0</v>
      </c>
      <c r="D254" s="179" t="str">
        <f>IFERROR(VLOOKUP(E254,GCC.Param!$B$3:$E$66,4,FALSE),"")</f>
        <v/>
      </c>
      <c r="E254" s="150">
        <f>'Input 2 - Inventory'!F189</f>
        <v>0</v>
      </c>
      <c r="F254" s="162" t="str">
        <f t="shared" si="24"/>
        <v>Y</v>
      </c>
      <c r="G254" s="150">
        <f>'Input 1 - Schedule 1'!U191</f>
        <v>0</v>
      </c>
      <c r="H254" s="149">
        <f>'Input 2 - Inventory'!L189</f>
        <v>0</v>
      </c>
      <c r="I254" s="149">
        <f>'Input 2 - Inventory'!M189</f>
        <v>0</v>
      </c>
      <c r="J254" s="162">
        <f t="shared" si="25"/>
        <v>0</v>
      </c>
      <c r="K254" s="179">
        <f>'Input 2 - Inventory'!R189</f>
        <v>0</v>
      </c>
      <c r="L254" s="149">
        <f>'Input 2 - Inventory'!AB189</f>
        <v>0</v>
      </c>
      <c r="M254" s="179">
        <f>'Input 2 - Inventory'!AC189</f>
        <v>0</v>
      </c>
      <c r="N254" s="162">
        <f t="shared" si="26"/>
        <v>0</v>
      </c>
      <c r="O254" s="122" t="e">
        <f t="shared" si="27"/>
        <v>#DIV/0!</v>
      </c>
      <c r="P254" s="179">
        <f>'Input 2 - Inventory'!AH189</f>
        <v>0</v>
      </c>
      <c r="Q254" s="179" t="str">
        <f>'Calc 1 - Scaling (Ins)'!AA244</f>
        <v/>
      </c>
    </row>
    <row r="255" spans="1:17" x14ac:dyDescent="0.3">
      <c r="A255" s="136" t="str">
        <f t="shared" si="28"/>
        <v>Exclude</v>
      </c>
      <c r="B255" s="149">
        <f>'Input 2 - Inventory'!C190</f>
        <v>0</v>
      </c>
      <c r="C255" s="179">
        <f>'Input 2 - Inventory'!E190</f>
        <v>0</v>
      </c>
      <c r="D255" s="179" t="str">
        <f>IFERROR(VLOOKUP(E255,GCC.Param!$B$3:$E$66,4,FALSE),"")</f>
        <v/>
      </c>
      <c r="E255" s="150">
        <f>'Input 2 - Inventory'!F190</f>
        <v>0</v>
      </c>
      <c r="F255" s="162" t="str">
        <f t="shared" si="24"/>
        <v>Y</v>
      </c>
      <c r="G255" s="150">
        <f>'Input 1 - Schedule 1'!U192</f>
        <v>0</v>
      </c>
      <c r="H255" s="149">
        <f>'Input 2 - Inventory'!L190</f>
        <v>0</v>
      </c>
      <c r="I255" s="149">
        <f>'Input 2 - Inventory'!M190</f>
        <v>0</v>
      </c>
      <c r="J255" s="162">
        <f t="shared" si="25"/>
        <v>0</v>
      </c>
      <c r="K255" s="179">
        <f>'Input 2 - Inventory'!R190</f>
        <v>0</v>
      </c>
      <c r="L255" s="149">
        <f>'Input 2 - Inventory'!AB190</f>
        <v>0</v>
      </c>
      <c r="M255" s="179">
        <f>'Input 2 - Inventory'!AC190</f>
        <v>0</v>
      </c>
      <c r="N255" s="162">
        <f t="shared" si="26"/>
        <v>0</v>
      </c>
      <c r="O255" s="122" t="e">
        <f t="shared" si="27"/>
        <v>#DIV/0!</v>
      </c>
      <c r="P255" s="179">
        <f>'Input 2 - Inventory'!AH190</f>
        <v>0</v>
      </c>
      <c r="Q255" s="179" t="str">
        <f>'Calc 1 - Scaling (Ins)'!AA245</f>
        <v/>
      </c>
    </row>
    <row r="256" spans="1:17" x14ac:dyDescent="0.3">
      <c r="A256" s="136" t="str">
        <f t="shared" si="28"/>
        <v>Exclude</v>
      </c>
      <c r="B256" s="149">
        <f>'Input 2 - Inventory'!C191</f>
        <v>0</v>
      </c>
      <c r="C256" s="179">
        <f>'Input 2 - Inventory'!E191</f>
        <v>0</v>
      </c>
      <c r="D256" s="179" t="str">
        <f>IFERROR(VLOOKUP(E256,GCC.Param!$B$3:$E$66,4,FALSE),"")</f>
        <v/>
      </c>
      <c r="E256" s="150">
        <f>'Input 2 - Inventory'!F191</f>
        <v>0</v>
      </c>
      <c r="F256" s="162" t="str">
        <f t="shared" si="24"/>
        <v>Y</v>
      </c>
      <c r="G256" s="150">
        <f>'Input 1 - Schedule 1'!U193</f>
        <v>0</v>
      </c>
      <c r="H256" s="149">
        <f>'Input 2 - Inventory'!L191</f>
        <v>0</v>
      </c>
      <c r="I256" s="149">
        <f>'Input 2 - Inventory'!M191</f>
        <v>0</v>
      </c>
      <c r="J256" s="162">
        <f t="shared" si="25"/>
        <v>0</v>
      </c>
      <c r="K256" s="179">
        <f>'Input 2 - Inventory'!R191</f>
        <v>0</v>
      </c>
      <c r="L256" s="149">
        <f>'Input 2 - Inventory'!AB191</f>
        <v>0</v>
      </c>
      <c r="M256" s="179">
        <f>'Input 2 - Inventory'!AC191</f>
        <v>0</v>
      </c>
      <c r="N256" s="162">
        <f t="shared" si="26"/>
        <v>0</v>
      </c>
      <c r="O256" s="122" t="e">
        <f t="shared" si="27"/>
        <v>#DIV/0!</v>
      </c>
      <c r="P256" s="179">
        <f>'Input 2 - Inventory'!AH191</f>
        <v>0</v>
      </c>
      <c r="Q256" s="179" t="str">
        <f>'Calc 1 - Scaling (Ins)'!AA246</f>
        <v/>
      </c>
    </row>
    <row r="257" spans="1:17" x14ac:dyDescent="0.3">
      <c r="A257" s="136" t="str">
        <f t="shared" si="28"/>
        <v>Exclude</v>
      </c>
      <c r="B257" s="149">
        <f>'Input 2 - Inventory'!C192</f>
        <v>0</v>
      </c>
      <c r="C257" s="179">
        <f>'Input 2 - Inventory'!E192</f>
        <v>0</v>
      </c>
      <c r="D257" s="179" t="str">
        <f>IFERROR(VLOOKUP(E257,GCC.Param!$B$3:$E$66,4,FALSE),"")</f>
        <v/>
      </c>
      <c r="E257" s="150">
        <f>'Input 2 - Inventory'!F192</f>
        <v>0</v>
      </c>
      <c r="F257" s="162" t="str">
        <f t="shared" si="24"/>
        <v>Y</v>
      </c>
      <c r="G257" s="150">
        <f>'Input 1 - Schedule 1'!U194</f>
        <v>0</v>
      </c>
      <c r="H257" s="149">
        <f>'Input 2 - Inventory'!L192</f>
        <v>0</v>
      </c>
      <c r="I257" s="149">
        <f>'Input 2 - Inventory'!M192</f>
        <v>0</v>
      </c>
      <c r="J257" s="162">
        <f t="shared" si="25"/>
        <v>0</v>
      </c>
      <c r="K257" s="179">
        <f>'Input 2 - Inventory'!R192</f>
        <v>0</v>
      </c>
      <c r="L257" s="149">
        <f>'Input 2 - Inventory'!AB192</f>
        <v>0</v>
      </c>
      <c r="M257" s="179">
        <f>'Input 2 - Inventory'!AC192</f>
        <v>0</v>
      </c>
      <c r="N257" s="162">
        <f t="shared" si="26"/>
        <v>0</v>
      </c>
      <c r="O257" s="122" t="e">
        <f t="shared" si="27"/>
        <v>#DIV/0!</v>
      </c>
      <c r="P257" s="179">
        <f>'Input 2 - Inventory'!AH192</f>
        <v>0</v>
      </c>
      <c r="Q257" s="179" t="str">
        <f>'Calc 1 - Scaling (Ins)'!AA247</f>
        <v/>
      </c>
    </row>
    <row r="258" spans="1:17" x14ac:dyDescent="0.3">
      <c r="A258" s="136" t="str">
        <f t="shared" si="28"/>
        <v>Exclude</v>
      </c>
      <c r="B258" s="149">
        <f>'Input 2 - Inventory'!C193</f>
        <v>0</v>
      </c>
      <c r="C258" s="179">
        <f>'Input 2 - Inventory'!E193</f>
        <v>0</v>
      </c>
      <c r="D258" s="179" t="str">
        <f>IFERROR(VLOOKUP(E258,GCC.Param!$B$3:$E$66,4,FALSE),"")</f>
        <v/>
      </c>
      <c r="E258" s="150">
        <f>'Input 2 - Inventory'!F193</f>
        <v>0</v>
      </c>
      <c r="F258" s="162" t="str">
        <f t="shared" si="24"/>
        <v>Y</v>
      </c>
      <c r="G258" s="150">
        <f>'Input 1 - Schedule 1'!U195</f>
        <v>0</v>
      </c>
      <c r="H258" s="149">
        <f>'Input 2 - Inventory'!L193</f>
        <v>0</v>
      </c>
      <c r="I258" s="149">
        <f>'Input 2 - Inventory'!M193</f>
        <v>0</v>
      </c>
      <c r="J258" s="162">
        <f t="shared" si="25"/>
        <v>0</v>
      </c>
      <c r="K258" s="179">
        <f>'Input 2 - Inventory'!R193</f>
        <v>0</v>
      </c>
      <c r="L258" s="149">
        <f>'Input 2 - Inventory'!AB193</f>
        <v>0</v>
      </c>
      <c r="M258" s="179">
        <f>'Input 2 - Inventory'!AC193</f>
        <v>0</v>
      </c>
      <c r="N258" s="162">
        <f t="shared" si="26"/>
        <v>0</v>
      </c>
      <c r="O258" s="122" t="e">
        <f t="shared" si="27"/>
        <v>#DIV/0!</v>
      </c>
      <c r="P258" s="179">
        <f>'Input 2 - Inventory'!AH193</f>
        <v>0</v>
      </c>
      <c r="Q258" s="179" t="str">
        <f>'Calc 1 - Scaling (Ins)'!AA248</f>
        <v/>
      </c>
    </row>
    <row r="259" spans="1:17" x14ac:dyDescent="0.3">
      <c r="A259" s="136" t="str">
        <f t="shared" si="28"/>
        <v>Exclude</v>
      </c>
      <c r="B259" s="149">
        <f>'Input 2 - Inventory'!C194</f>
        <v>0</v>
      </c>
      <c r="C259" s="179">
        <f>'Input 2 - Inventory'!E194</f>
        <v>0</v>
      </c>
      <c r="D259" s="179" t="str">
        <f>IFERROR(VLOOKUP(E259,GCC.Param!$B$3:$E$66,4,FALSE),"")</f>
        <v/>
      </c>
      <c r="E259" s="150">
        <f>'Input 2 - Inventory'!F194</f>
        <v>0</v>
      </c>
      <c r="F259" s="162" t="str">
        <f t="shared" si="24"/>
        <v>Y</v>
      </c>
      <c r="G259" s="150">
        <f>'Input 1 - Schedule 1'!U196</f>
        <v>0</v>
      </c>
      <c r="H259" s="149">
        <f>'Input 2 - Inventory'!L194</f>
        <v>0</v>
      </c>
      <c r="I259" s="149">
        <f>'Input 2 - Inventory'!M194</f>
        <v>0</v>
      </c>
      <c r="J259" s="162">
        <f t="shared" si="25"/>
        <v>0</v>
      </c>
      <c r="K259" s="179">
        <f>'Input 2 - Inventory'!R194</f>
        <v>0</v>
      </c>
      <c r="L259" s="149">
        <f>'Input 2 - Inventory'!AB194</f>
        <v>0</v>
      </c>
      <c r="M259" s="179">
        <f>'Input 2 - Inventory'!AC194</f>
        <v>0</v>
      </c>
      <c r="N259" s="162">
        <f t="shared" si="26"/>
        <v>0</v>
      </c>
      <c r="O259" s="122" t="e">
        <f t="shared" si="27"/>
        <v>#DIV/0!</v>
      </c>
      <c r="P259" s="179">
        <f>'Input 2 - Inventory'!AH194</f>
        <v>0</v>
      </c>
      <c r="Q259" s="179" t="str">
        <f>'Calc 1 - Scaling (Ins)'!AA249</f>
        <v/>
      </c>
    </row>
    <row r="260" spans="1:17" x14ac:dyDescent="0.3">
      <c r="A260" s="136" t="str">
        <f t="shared" si="28"/>
        <v>Exclude</v>
      </c>
      <c r="B260" s="149">
        <f>'Input 2 - Inventory'!C195</f>
        <v>0</v>
      </c>
      <c r="C260" s="179">
        <f>'Input 2 - Inventory'!E195</f>
        <v>0</v>
      </c>
      <c r="D260" s="179" t="str">
        <f>IFERROR(VLOOKUP(E260,GCC.Param!$B$3:$E$66,4,FALSE),"")</f>
        <v/>
      </c>
      <c r="E260" s="150">
        <f>'Input 2 - Inventory'!F195</f>
        <v>0</v>
      </c>
      <c r="F260" s="162" t="str">
        <f t="shared" si="24"/>
        <v>Y</v>
      </c>
      <c r="G260" s="150">
        <f>'Input 1 - Schedule 1'!U197</f>
        <v>0</v>
      </c>
      <c r="H260" s="149">
        <f>'Input 2 - Inventory'!L195</f>
        <v>0</v>
      </c>
      <c r="I260" s="149">
        <f>'Input 2 - Inventory'!M195</f>
        <v>0</v>
      </c>
      <c r="J260" s="162">
        <f t="shared" si="25"/>
        <v>0</v>
      </c>
      <c r="K260" s="179">
        <f>'Input 2 - Inventory'!R195</f>
        <v>0</v>
      </c>
      <c r="L260" s="149">
        <f>'Input 2 - Inventory'!AB195</f>
        <v>0</v>
      </c>
      <c r="M260" s="179">
        <f>'Input 2 - Inventory'!AC195</f>
        <v>0</v>
      </c>
      <c r="N260" s="162">
        <f t="shared" si="26"/>
        <v>0</v>
      </c>
      <c r="O260" s="122" t="e">
        <f t="shared" si="27"/>
        <v>#DIV/0!</v>
      </c>
      <c r="P260" s="179">
        <f>'Input 2 - Inventory'!AH195</f>
        <v>0</v>
      </c>
      <c r="Q260" s="179" t="str">
        <f>'Calc 1 - Scaling (Ins)'!AA250</f>
        <v/>
      </c>
    </row>
    <row r="261" spans="1:17" x14ac:dyDescent="0.3">
      <c r="A261" s="136" t="str">
        <f t="shared" si="28"/>
        <v>Exclude</v>
      </c>
      <c r="B261" s="149">
        <f>'Input 2 - Inventory'!C196</f>
        <v>0</v>
      </c>
      <c r="C261" s="179">
        <f>'Input 2 - Inventory'!E196</f>
        <v>0</v>
      </c>
      <c r="D261" s="179" t="str">
        <f>IFERROR(VLOOKUP(E261,GCC.Param!$B$3:$E$66,4,FALSE),"")</f>
        <v/>
      </c>
      <c r="E261" s="150">
        <f>'Input 2 - Inventory'!F196</f>
        <v>0</v>
      </c>
      <c r="F261" s="162" t="str">
        <f t="shared" si="24"/>
        <v>Y</v>
      </c>
      <c r="G261" s="150">
        <f>'Input 1 - Schedule 1'!U198</f>
        <v>0</v>
      </c>
      <c r="H261" s="149">
        <f>'Input 2 - Inventory'!L196</f>
        <v>0</v>
      </c>
      <c r="I261" s="149">
        <f>'Input 2 - Inventory'!M196</f>
        <v>0</v>
      </c>
      <c r="J261" s="162">
        <f t="shared" si="25"/>
        <v>0</v>
      </c>
      <c r="K261" s="179">
        <f>'Input 2 - Inventory'!R196</f>
        <v>0</v>
      </c>
      <c r="L261" s="149">
        <f>'Input 2 - Inventory'!AB196</f>
        <v>0</v>
      </c>
      <c r="M261" s="179">
        <f>'Input 2 - Inventory'!AC196</f>
        <v>0</v>
      </c>
      <c r="N261" s="162">
        <f t="shared" si="26"/>
        <v>0</v>
      </c>
      <c r="O261" s="122" t="e">
        <f t="shared" si="27"/>
        <v>#DIV/0!</v>
      </c>
      <c r="P261" s="179">
        <f>'Input 2 - Inventory'!AH196</f>
        <v>0</v>
      </c>
      <c r="Q261" s="179" t="str">
        <f>'Calc 1 - Scaling (Ins)'!AA251</f>
        <v/>
      </c>
    </row>
    <row r="262" spans="1:17" x14ac:dyDescent="0.3">
      <c r="A262" s="136" t="str">
        <f t="shared" si="28"/>
        <v>Exclude</v>
      </c>
      <c r="B262" s="149">
        <f>'Input 2 - Inventory'!C197</f>
        <v>0</v>
      </c>
      <c r="C262" s="179">
        <f>'Input 2 - Inventory'!E197</f>
        <v>0</v>
      </c>
      <c r="D262" s="179" t="str">
        <f>IFERROR(VLOOKUP(E262,GCC.Param!$B$3:$E$66,4,FALSE),"")</f>
        <v/>
      </c>
      <c r="E262" s="150">
        <f>'Input 2 - Inventory'!F197</f>
        <v>0</v>
      </c>
      <c r="F262" s="162" t="str">
        <f t="shared" si="24"/>
        <v>Y</v>
      </c>
      <c r="G262" s="150">
        <f>'Input 1 - Schedule 1'!U199</f>
        <v>0</v>
      </c>
      <c r="H262" s="149">
        <f>'Input 2 - Inventory'!L197</f>
        <v>0</v>
      </c>
      <c r="I262" s="149">
        <f>'Input 2 - Inventory'!M197</f>
        <v>0</v>
      </c>
      <c r="J262" s="162">
        <f t="shared" si="25"/>
        <v>0</v>
      </c>
      <c r="K262" s="179">
        <f>'Input 2 - Inventory'!R197</f>
        <v>0</v>
      </c>
      <c r="L262" s="149">
        <f>'Input 2 - Inventory'!AB197</f>
        <v>0</v>
      </c>
      <c r="M262" s="179">
        <f>'Input 2 - Inventory'!AC197</f>
        <v>0</v>
      </c>
      <c r="N262" s="162">
        <f t="shared" si="26"/>
        <v>0</v>
      </c>
      <c r="O262" s="122" t="e">
        <f t="shared" si="27"/>
        <v>#DIV/0!</v>
      </c>
      <c r="P262" s="179">
        <f>'Input 2 - Inventory'!AH197</f>
        <v>0</v>
      </c>
      <c r="Q262" s="179" t="str">
        <f>'Calc 1 - Scaling (Ins)'!AA252</f>
        <v/>
      </c>
    </row>
    <row r="263" spans="1:17" x14ac:dyDescent="0.3">
      <c r="A263" s="136" t="str">
        <f t="shared" si="28"/>
        <v>Exclude</v>
      </c>
      <c r="B263" s="149">
        <f>'Input 2 - Inventory'!C198</f>
        <v>0</v>
      </c>
      <c r="C263" s="179">
        <f>'Input 2 - Inventory'!E198</f>
        <v>0</v>
      </c>
      <c r="D263" s="179" t="str">
        <f>IFERROR(VLOOKUP(E263,GCC.Param!$B$3:$E$66,4,FALSE),"")</f>
        <v/>
      </c>
      <c r="E263" s="150">
        <f>'Input 2 - Inventory'!F198</f>
        <v>0</v>
      </c>
      <c r="F263" s="162" t="str">
        <f t="shared" si="24"/>
        <v>Y</v>
      </c>
      <c r="G263" s="150">
        <f>'Input 1 - Schedule 1'!U200</f>
        <v>0</v>
      </c>
      <c r="H263" s="149">
        <f>'Input 2 - Inventory'!L198</f>
        <v>0</v>
      </c>
      <c r="I263" s="149">
        <f>'Input 2 - Inventory'!M198</f>
        <v>0</v>
      </c>
      <c r="J263" s="162">
        <f t="shared" si="25"/>
        <v>0</v>
      </c>
      <c r="K263" s="179">
        <f>'Input 2 - Inventory'!R198</f>
        <v>0</v>
      </c>
      <c r="L263" s="149">
        <f>'Input 2 - Inventory'!AB198</f>
        <v>0</v>
      </c>
      <c r="M263" s="179">
        <f>'Input 2 - Inventory'!AC198</f>
        <v>0</v>
      </c>
      <c r="N263" s="162">
        <f t="shared" si="26"/>
        <v>0</v>
      </c>
      <c r="O263" s="122" t="e">
        <f t="shared" si="27"/>
        <v>#DIV/0!</v>
      </c>
      <c r="P263" s="179">
        <f>'Input 2 - Inventory'!AH198</f>
        <v>0</v>
      </c>
      <c r="Q263" s="179" t="str">
        <f>'Calc 1 - Scaling (Ins)'!AA253</f>
        <v/>
      </c>
    </row>
    <row r="264" spans="1:17" x14ac:dyDescent="0.3">
      <c r="A264" s="136" t="str">
        <f t="shared" si="28"/>
        <v>Exclude</v>
      </c>
      <c r="B264" s="149">
        <f>'Input 2 - Inventory'!C199</f>
        <v>0</v>
      </c>
      <c r="C264" s="179">
        <f>'Input 2 - Inventory'!E199</f>
        <v>0</v>
      </c>
      <c r="D264" s="179" t="str">
        <f>IFERROR(VLOOKUP(E264,GCC.Param!$B$3:$E$66,4,FALSE),"")</f>
        <v/>
      </c>
      <c r="E264" s="150">
        <f>'Input 2 - Inventory'!F199</f>
        <v>0</v>
      </c>
      <c r="F264" s="162" t="str">
        <f t="shared" si="24"/>
        <v>Y</v>
      </c>
      <c r="G264" s="150">
        <f>'Input 1 - Schedule 1'!U201</f>
        <v>0</v>
      </c>
      <c r="H264" s="149">
        <f>'Input 2 - Inventory'!L199</f>
        <v>0</v>
      </c>
      <c r="I264" s="149">
        <f>'Input 2 - Inventory'!M199</f>
        <v>0</v>
      </c>
      <c r="J264" s="162">
        <f t="shared" si="25"/>
        <v>0</v>
      </c>
      <c r="K264" s="179">
        <f>'Input 2 - Inventory'!R199</f>
        <v>0</v>
      </c>
      <c r="L264" s="149">
        <f>'Input 2 - Inventory'!AB199</f>
        <v>0</v>
      </c>
      <c r="M264" s="179">
        <f>'Input 2 - Inventory'!AC199</f>
        <v>0</v>
      </c>
      <c r="N264" s="162">
        <f t="shared" si="26"/>
        <v>0</v>
      </c>
      <c r="O264" s="122" t="e">
        <f t="shared" si="27"/>
        <v>#DIV/0!</v>
      </c>
      <c r="P264" s="179">
        <f>'Input 2 - Inventory'!AH199</f>
        <v>0</v>
      </c>
      <c r="Q264" s="179" t="str">
        <f>'Calc 1 - Scaling (Ins)'!AA254</f>
        <v/>
      </c>
    </row>
    <row r="265" spans="1:17" x14ac:dyDescent="0.3">
      <c r="A265" s="136" t="str">
        <f t="shared" si="28"/>
        <v>Exclude</v>
      </c>
      <c r="B265" s="149">
        <f>'Input 2 - Inventory'!C200</f>
        <v>0</v>
      </c>
      <c r="C265" s="179">
        <f>'Input 2 - Inventory'!E200</f>
        <v>0</v>
      </c>
      <c r="D265" s="179" t="str">
        <f>IFERROR(VLOOKUP(E265,GCC.Param!$B$3:$E$66,4,FALSE),"")</f>
        <v/>
      </c>
      <c r="E265" s="150">
        <f>'Input 2 - Inventory'!F200</f>
        <v>0</v>
      </c>
      <c r="F265" s="162" t="str">
        <f t="shared" si="24"/>
        <v>Y</v>
      </c>
      <c r="G265" s="150">
        <f>'Input 1 - Schedule 1'!U202</f>
        <v>0</v>
      </c>
      <c r="H265" s="149">
        <f>'Input 2 - Inventory'!L200</f>
        <v>0</v>
      </c>
      <c r="I265" s="149">
        <f>'Input 2 - Inventory'!M200</f>
        <v>0</v>
      </c>
      <c r="J265" s="162">
        <f t="shared" si="25"/>
        <v>0</v>
      </c>
      <c r="K265" s="179">
        <f>'Input 2 - Inventory'!R200</f>
        <v>0</v>
      </c>
      <c r="L265" s="149">
        <f>'Input 2 - Inventory'!AB200</f>
        <v>0</v>
      </c>
      <c r="M265" s="179">
        <f>'Input 2 - Inventory'!AC200</f>
        <v>0</v>
      </c>
      <c r="N265" s="162">
        <f t="shared" si="26"/>
        <v>0</v>
      </c>
      <c r="O265" s="122" t="e">
        <f t="shared" si="27"/>
        <v>#DIV/0!</v>
      </c>
      <c r="P265" s="179">
        <f>'Input 2 - Inventory'!AH200</f>
        <v>0</v>
      </c>
      <c r="Q265" s="179" t="str">
        <f>'Calc 1 - Scaling (Ins)'!AA255</f>
        <v/>
      </c>
    </row>
    <row r="266" spans="1:17" x14ac:dyDescent="0.3">
      <c r="A266" s="136" t="str">
        <f t="shared" si="28"/>
        <v>Exclude</v>
      </c>
      <c r="B266" s="149">
        <f>'Input 2 - Inventory'!C201</f>
        <v>0</v>
      </c>
      <c r="C266" s="179">
        <f>'Input 2 - Inventory'!E201</f>
        <v>0</v>
      </c>
      <c r="D266" s="179" t="str">
        <f>IFERROR(VLOOKUP(E266,GCC.Param!$B$3:$E$66,4,FALSE),"")</f>
        <v/>
      </c>
      <c r="E266" s="150">
        <f>'Input 2 - Inventory'!F201</f>
        <v>0</v>
      </c>
      <c r="F266" s="162" t="str">
        <f t="shared" ref="F266:F329" si="29">IF(AND(LEFT(D266,3)="RBC",LEFT(Q266,3)="RBC"),"N",IF(OR(E266=Q266,Q266="N/A"),"N","Y"))</f>
        <v>Y</v>
      </c>
      <c r="G266" s="150">
        <f>'Input 1 - Schedule 1'!U203</f>
        <v>0</v>
      </c>
      <c r="H266" s="149">
        <f>'Input 2 - Inventory'!L201</f>
        <v>0</v>
      </c>
      <c r="I266" s="149">
        <f>'Input 2 - Inventory'!M201</f>
        <v>0</v>
      </c>
      <c r="J266" s="162">
        <f t="shared" ref="J266:J329" si="30">IF($E266="Non-Insurer Holding Company", H266-I266,H266)</f>
        <v>0</v>
      </c>
      <c r="K266" s="179">
        <f>'Input 2 - Inventory'!R201</f>
        <v>0</v>
      </c>
      <c r="L266" s="149">
        <f>'Input 2 - Inventory'!AB201</f>
        <v>0</v>
      </c>
      <c r="M266" s="179">
        <f>'Input 2 - Inventory'!AC201</f>
        <v>0</v>
      </c>
      <c r="N266" s="162">
        <f t="shared" ref="N266:N329" si="31">IF(LEFT(E266,3)="RBC",1/0,IF($E266="Non-Insurer Holding Company",L266-M266,L266))</f>
        <v>0</v>
      </c>
      <c r="O266" s="122" t="e">
        <f t="shared" ref="O266:O329" si="32">IF(LEFT(E266,3)="RBC",1/2*L266,1/0)</f>
        <v>#DIV/0!</v>
      </c>
      <c r="P266" s="179">
        <f>'Input 2 - Inventory'!AH201</f>
        <v>0</v>
      </c>
      <c r="Q266" s="179" t="str">
        <f>'Calc 1 - Scaling (Ins)'!AA256</f>
        <v/>
      </c>
    </row>
    <row r="267" spans="1:17" x14ac:dyDescent="0.3">
      <c r="A267" s="136" t="str">
        <f t="shared" si="28"/>
        <v>Exclude</v>
      </c>
      <c r="B267" s="149">
        <f>'Input 2 - Inventory'!C202</f>
        <v>0</v>
      </c>
      <c r="C267" s="179">
        <f>'Input 2 - Inventory'!E202</f>
        <v>0</v>
      </c>
      <c r="D267" s="179" t="str">
        <f>IFERROR(VLOOKUP(E267,GCC.Param!$B$3:$E$66,4,FALSE),"")</f>
        <v/>
      </c>
      <c r="E267" s="150">
        <f>'Input 2 - Inventory'!F202</f>
        <v>0</v>
      </c>
      <c r="F267" s="162" t="str">
        <f t="shared" si="29"/>
        <v>Y</v>
      </c>
      <c r="G267" s="150">
        <f>'Input 1 - Schedule 1'!U204</f>
        <v>0</v>
      </c>
      <c r="H267" s="149">
        <f>'Input 2 - Inventory'!L202</f>
        <v>0</v>
      </c>
      <c r="I267" s="149">
        <f>'Input 2 - Inventory'!M202</f>
        <v>0</v>
      </c>
      <c r="J267" s="162">
        <f t="shared" si="30"/>
        <v>0</v>
      </c>
      <c r="K267" s="179">
        <f>'Input 2 - Inventory'!R202</f>
        <v>0</v>
      </c>
      <c r="L267" s="149">
        <f>'Input 2 - Inventory'!AB202</f>
        <v>0</v>
      </c>
      <c r="M267" s="179">
        <f>'Input 2 - Inventory'!AC202</f>
        <v>0</v>
      </c>
      <c r="N267" s="162">
        <f t="shared" si="31"/>
        <v>0</v>
      </c>
      <c r="O267" s="122" t="e">
        <f t="shared" si="32"/>
        <v>#DIV/0!</v>
      </c>
      <c r="P267" s="179">
        <f>'Input 2 - Inventory'!AH202</f>
        <v>0</v>
      </c>
      <c r="Q267" s="179" t="str">
        <f>'Calc 1 - Scaling (Ins)'!AA257</f>
        <v/>
      </c>
    </row>
    <row r="268" spans="1:17" x14ac:dyDescent="0.3">
      <c r="A268" s="136" t="str">
        <f t="shared" si="28"/>
        <v>Exclude</v>
      </c>
      <c r="B268" s="149">
        <f>'Input 2 - Inventory'!C203</f>
        <v>0</v>
      </c>
      <c r="C268" s="179">
        <f>'Input 2 - Inventory'!E203</f>
        <v>0</v>
      </c>
      <c r="D268" s="179" t="str">
        <f>IFERROR(VLOOKUP(E268,GCC.Param!$B$3:$E$66,4,FALSE),"")</f>
        <v/>
      </c>
      <c r="E268" s="150">
        <f>'Input 2 - Inventory'!F203</f>
        <v>0</v>
      </c>
      <c r="F268" s="162" t="str">
        <f t="shared" si="29"/>
        <v>Y</v>
      </c>
      <c r="G268" s="150">
        <f>'Input 1 - Schedule 1'!U205</f>
        <v>0</v>
      </c>
      <c r="H268" s="149">
        <f>'Input 2 - Inventory'!L203</f>
        <v>0</v>
      </c>
      <c r="I268" s="149">
        <f>'Input 2 - Inventory'!M203</f>
        <v>0</v>
      </c>
      <c r="J268" s="162">
        <f t="shared" si="30"/>
        <v>0</v>
      </c>
      <c r="K268" s="179">
        <f>'Input 2 - Inventory'!R203</f>
        <v>0</v>
      </c>
      <c r="L268" s="149">
        <f>'Input 2 - Inventory'!AB203</f>
        <v>0</v>
      </c>
      <c r="M268" s="179">
        <f>'Input 2 - Inventory'!AC203</f>
        <v>0</v>
      </c>
      <c r="N268" s="162">
        <f t="shared" si="31"/>
        <v>0</v>
      </c>
      <c r="O268" s="122" t="e">
        <f t="shared" si="32"/>
        <v>#DIV/0!</v>
      </c>
      <c r="P268" s="179">
        <f>'Input 2 - Inventory'!AH203</f>
        <v>0</v>
      </c>
      <c r="Q268" s="179" t="str">
        <f>'Calc 1 - Scaling (Ins)'!AA258</f>
        <v/>
      </c>
    </row>
    <row r="269" spans="1:17" x14ac:dyDescent="0.3">
      <c r="A269" s="136" t="str">
        <f t="shared" ref="A269:A332" si="33">IF(OR(ISERROR(D269),B269="",B269=0),"Exclude","Include")</f>
        <v>Exclude</v>
      </c>
      <c r="B269" s="149">
        <f>'Input 2 - Inventory'!C204</f>
        <v>0</v>
      </c>
      <c r="C269" s="179">
        <f>'Input 2 - Inventory'!E204</f>
        <v>0</v>
      </c>
      <c r="D269" s="179" t="str">
        <f>IFERROR(VLOOKUP(E269,GCC.Param!$B$3:$E$66,4,FALSE),"")</f>
        <v/>
      </c>
      <c r="E269" s="150">
        <f>'Input 2 - Inventory'!F204</f>
        <v>0</v>
      </c>
      <c r="F269" s="162" t="str">
        <f t="shared" si="29"/>
        <v>Y</v>
      </c>
      <c r="G269" s="150">
        <f>'Input 1 - Schedule 1'!U206</f>
        <v>0</v>
      </c>
      <c r="H269" s="149">
        <f>'Input 2 - Inventory'!L204</f>
        <v>0</v>
      </c>
      <c r="I269" s="149">
        <f>'Input 2 - Inventory'!M204</f>
        <v>0</v>
      </c>
      <c r="J269" s="162">
        <f t="shared" si="30"/>
        <v>0</v>
      </c>
      <c r="K269" s="179">
        <f>'Input 2 - Inventory'!R204</f>
        <v>0</v>
      </c>
      <c r="L269" s="149">
        <f>'Input 2 - Inventory'!AB204</f>
        <v>0</v>
      </c>
      <c r="M269" s="179">
        <f>'Input 2 - Inventory'!AC204</f>
        <v>0</v>
      </c>
      <c r="N269" s="162">
        <f t="shared" si="31"/>
        <v>0</v>
      </c>
      <c r="O269" s="122" t="e">
        <f t="shared" si="32"/>
        <v>#DIV/0!</v>
      </c>
      <c r="P269" s="179">
        <f>'Input 2 - Inventory'!AH204</f>
        <v>0</v>
      </c>
      <c r="Q269" s="179" t="str">
        <f>'Calc 1 - Scaling (Ins)'!AA259</f>
        <v/>
      </c>
    </row>
    <row r="270" spans="1:17" x14ac:dyDescent="0.3">
      <c r="A270" s="136" t="str">
        <f t="shared" si="33"/>
        <v>Exclude</v>
      </c>
      <c r="B270" s="149">
        <f>'Input 2 - Inventory'!C205</f>
        <v>0</v>
      </c>
      <c r="C270" s="179">
        <f>'Input 2 - Inventory'!E205</f>
        <v>0</v>
      </c>
      <c r="D270" s="179" t="str">
        <f>IFERROR(VLOOKUP(E270,GCC.Param!$B$3:$E$66,4,FALSE),"")</f>
        <v/>
      </c>
      <c r="E270" s="150">
        <f>'Input 2 - Inventory'!F205</f>
        <v>0</v>
      </c>
      <c r="F270" s="162" t="str">
        <f t="shared" si="29"/>
        <v>Y</v>
      </c>
      <c r="G270" s="150">
        <f>'Input 1 - Schedule 1'!U207</f>
        <v>0</v>
      </c>
      <c r="H270" s="149">
        <f>'Input 2 - Inventory'!L205</f>
        <v>0</v>
      </c>
      <c r="I270" s="149">
        <f>'Input 2 - Inventory'!M205</f>
        <v>0</v>
      </c>
      <c r="J270" s="162">
        <f t="shared" si="30"/>
        <v>0</v>
      </c>
      <c r="K270" s="179">
        <f>'Input 2 - Inventory'!R205</f>
        <v>0</v>
      </c>
      <c r="L270" s="149">
        <f>'Input 2 - Inventory'!AB205</f>
        <v>0</v>
      </c>
      <c r="M270" s="179">
        <f>'Input 2 - Inventory'!AC205</f>
        <v>0</v>
      </c>
      <c r="N270" s="162">
        <f t="shared" si="31"/>
        <v>0</v>
      </c>
      <c r="O270" s="122" t="e">
        <f t="shared" si="32"/>
        <v>#DIV/0!</v>
      </c>
      <c r="P270" s="179">
        <f>'Input 2 - Inventory'!AH205</f>
        <v>0</v>
      </c>
      <c r="Q270" s="179" t="str">
        <f>'Calc 1 - Scaling (Ins)'!AA260</f>
        <v/>
      </c>
    </row>
    <row r="271" spans="1:17" x14ac:dyDescent="0.3">
      <c r="A271" s="136" t="str">
        <f t="shared" si="33"/>
        <v>Exclude</v>
      </c>
      <c r="B271" s="149">
        <f>'Input 2 - Inventory'!C206</f>
        <v>0</v>
      </c>
      <c r="C271" s="179">
        <f>'Input 2 - Inventory'!E206</f>
        <v>0</v>
      </c>
      <c r="D271" s="179" t="str">
        <f>IFERROR(VLOOKUP(E271,GCC.Param!$B$3:$E$66,4,FALSE),"")</f>
        <v/>
      </c>
      <c r="E271" s="150">
        <f>'Input 2 - Inventory'!F206</f>
        <v>0</v>
      </c>
      <c r="F271" s="162" t="str">
        <f t="shared" si="29"/>
        <v>Y</v>
      </c>
      <c r="G271" s="150">
        <f>'Input 1 - Schedule 1'!U208</f>
        <v>0</v>
      </c>
      <c r="H271" s="149">
        <f>'Input 2 - Inventory'!L206</f>
        <v>0</v>
      </c>
      <c r="I271" s="149">
        <f>'Input 2 - Inventory'!M206</f>
        <v>0</v>
      </c>
      <c r="J271" s="162">
        <f t="shared" si="30"/>
        <v>0</v>
      </c>
      <c r="K271" s="179">
        <f>'Input 2 - Inventory'!R206</f>
        <v>0</v>
      </c>
      <c r="L271" s="149">
        <f>'Input 2 - Inventory'!AB206</f>
        <v>0</v>
      </c>
      <c r="M271" s="179">
        <f>'Input 2 - Inventory'!AC206</f>
        <v>0</v>
      </c>
      <c r="N271" s="162">
        <f t="shared" si="31"/>
        <v>0</v>
      </c>
      <c r="O271" s="122" t="e">
        <f t="shared" si="32"/>
        <v>#DIV/0!</v>
      </c>
      <c r="P271" s="179">
        <f>'Input 2 - Inventory'!AH206</f>
        <v>0</v>
      </c>
      <c r="Q271" s="179" t="str">
        <f>'Calc 1 - Scaling (Ins)'!AA261</f>
        <v/>
      </c>
    </row>
    <row r="272" spans="1:17" x14ac:dyDescent="0.3">
      <c r="A272" s="136" t="str">
        <f t="shared" si="33"/>
        <v>Exclude</v>
      </c>
      <c r="B272" s="149">
        <f>'Input 2 - Inventory'!C207</f>
        <v>0</v>
      </c>
      <c r="C272" s="179">
        <f>'Input 2 - Inventory'!E207</f>
        <v>0</v>
      </c>
      <c r="D272" s="179" t="str">
        <f>IFERROR(VLOOKUP(E272,GCC.Param!$B$3:$E$66,4,FALSE),"")</f>
        <v/>
      </c>
      <c r="E272" s="150">
        <f>'Input 2 - Inventory'!F207</f>
        <v>0</v>
      </c>
      <c r="F272" s="162" t="str">
        <f t="shared" si="29"/>
        <v>Y</v>
      </c>
      <c r="G272" s="150">
        <f>'Input 1 - Schedule 1'!U209</f>
        <v>0</v>
      </c>
      <c r="H272" s="149">
        <f>'Input 2 - Inventory'!L207</f>
        <v>0</v>
      </c>
      <c r="I272" s="149">
        <f>'Input 2 - Inventory'!M207</f>
        <v>0</v>
      </c>
      <c r="J272" s="162">
        <f t="shared" si="30"/>
        <v>0</v>
      </c>
      <c r="K272" s="179">
        <f>'Input 2 - Inventory'!R207</f>
        <v>0</v>
      </c>
      <c r="L272" s="149">
        <f>'Input 2 - Inventory'!AB207</f>
        <v>0</v>
      </c>
      <c r="M272" s="179">
        <f>'Input 2 - Inventory'!AC207</f>
        <v>0</v>
      </c>
      <c r="N272" s="162">
        <f t="shared" si="31"/>
        <v>0</v>
      </c>
      <c r="O272" s="122" t="e">
        <f t="shared" si="32"/>
        <v>#DIV/0!</v>
      </c>
      <c r="P272" s="179">
        <f>'Input 2 - Inventory'!AH207</f>
        <v>0</v>
      </c>
      <c r="Q272" s="179" t="str">
        <f>'Calc 1 - Scaling (Ins)'!AA262</f>
        <v/>
      </c>
    </row>
    <row r="273" spans="1:17" x14ac:dyDescent="0.3">
      <c r="A273" s="136" t="str">
        <f t="shared" si="33"/>
        <v>Exclude</v>
      </c>
      <c r="B273" s="149">
        <f>'Input 2 - Inventory'!C208</f>
        <v>0</v>
      </c>
      <c r="C273" s="179">
        <f>'Input 2 - Inventory'!E208</f>
        <v>0</v>
      </c>
      <c r="D273" s="179" t="str">
        <f>IFERROR(VLOOKUP(E273,GCC.Param!$B$3:$E$66,4,FALSE),"")</f>
        <v/>
      </c>
      <c r="E273" s="150">
        <f>'Input 2 - Inventory'!F208</f>
        <v>0</v>
      </c>
      <c r="F273" s="162" t="str">
        <f t="shared" si="29"/>
        <v>Y</v>
      </c>
      <c r="G273" s="150">
        <f>'Input 1 - Schedule 1'!U210</f>
        <v>0</v>
      </c>
      <c r="H273" s="149">
        <f>'Input 2 - Inventory'!L208</f>
        <v>0</v>
      </c>
      <c r="I273" s="149">
        <f>'Input 2 - Inventory'!M208</f>
        <v>0</v>
      </c>
      <c r="J273" s="162">
        <f t="shared" si="30"/>
        <v>0</v>
      </c>
      <c r="K273" s="179">
        <f>'Input 2 - Inventory'!R208</f>
        <v>0</v>
      </c>
      <c r="L273" s="149">
        <f>'Input 2 - Inventory'!AB208</f>
        <v>0</v>
      </c>
      <c r="M273" s="179">
        <f>'Input 2 - Inventory'!AC208</f>
        <v>0</v>
      </c>
      <c r="N273" s="162">
        <f t="shared" si="31"/>
        <v>0</v>
      </c>
      <c r="O273" s="122" t="e">
        <f t="shared" si="32"/>
        <v>#DIV/0!</v>
      </c>
      <c r="P273" s="179">
        <f>'Input 2 - Inventory'!AH208</f>
        <v>0</v>
      </c>
      <c r="Q273" s="179" t="str">
        <f>'Calc 1 - Scaling (Ins)'!AA263</f>
        <v/>
      </c>
    </row>
    <row r="274" spans="1:17" x14ac:dyDescent="0.3">
      <c r="A274" s="136" t="str">
        <f t="shared" si="33"/>
        <v>Exclude</v>
      </c>
      <c r="B274" s="149">
        <f>'Input 2 - Inventory'!C209</f>
        <v>0</v>
      </c>
      <c r="C274" s="179">
        <f>'Input 2 - Inventory'!E209</f>
        <v>0</v>
      </c>
      <c r="D274" s="179" t="str">
        <f>IFERROR(VLOOKUP(E274,GCC.Param!$B$3:$E$66,4,FALSE),"")</f>
        <v/>
      </c>
      <c r="E274" s="150">
        <f>'Input 2 - Inventory'!F209</f>
        <v>0</v>
      </c>
      <c r="F274" s="162" t="str">
        <f t="shared" si="29"/>
        <v>Y</v>
      </c>
      <c r="G274" s="150">
        <f>'Input 1 - Schedule 1'!U211</f>
        <v>0</v>
      </c>
      <c r="H274" s="149">
        <f>'Input 2 - Inventory'!L209</f>
        <v>0</v>
      </c>
      <c r="I274" s="149">
        <f>'Input 2 - Inventory'!M209</f>
        <v>0</v>
      </c>
      <c r="J274" s="162">
        <f t="shared" si="30"/>
        <v>0</v>
      </c>
      <c r="K274" s="179">
        <f>'Input 2 - Inventory'!R209</f>
        <v>0</v>
      </c>
      <c r="L274" s="149">
        <f>'Input 2 - Inventory'!AB209</f>
        <v>0</v>
      </c>
      <c r="M274" s="179">
        <f>'Input 2 - Inventory'!AC209</f>
        <v>0</v>
      </c>
      <c r="N274" s="162">
        <f t="shared" si="31"/>
        <v>0</v>
      </c>
      <c r="O274" s="122" t="e">
        <f t="shared" si="32"/>
        <v>#DIV/0!</v>
      </c>
      <c r="P274" s="179">
        <f>'Input 2 - Inventory'!AH209</f>
        <v>0</v>
      </c>
      <c r="Q274" s="179" t="str">
        <f>'Calc 1 - Scaling (Ins)'!AA264</f>
        <v/>
      </c>
    </row>
    <row r="275" spans="1:17" x14ac:dyDescent="0.3">
      <c r="A275" s="136" t="str">
        <f t="shared" si="33"/>
        <v>Exclude</v>
      </c>
      <c r="B275" s="149">
        <f>'Input 2 - Inventory'!C210</f>
        <v>0</v>
      </c>
      <c r="C275" s="179">
        <f>'Input 2 - Inventory'!E210</f>
        <v>0</v>
      </c>
      <c r="D275" s="179" t="str">
        <f>IFERROR(VLOOKUP(E275,GCC.Param!$B$3:$E$66,4,FALSE),"")</f>
        <v/>
      </c>
      <c r="E275" s="150">
        <f>'Input 2 - Inventory'!F210</f>
        <v>0</v>
      </c>
      <c r="F275" s="162" t="str">
        <f t="shared" si="29"/>
        <v>Y</v>
      </c>
      <c r="G275" s="150">
        <f>'Input 1 - Schedule 1'!U212</f>
        <v>0</v>
      </c>
      <c r="H275" s="149">
        <f>'Input 2 - Inventory'!L210</f>
        <v>0</v>
      </c>
      <c r="I275" s="149">
        <f>'Input 2 - Inventory'!M210</f>
        <v>0</v>
      </c>
      <c r="J275" s="162">
        <f t="shared" si="30"/>
        <v>0</v>
      </c>
      <c r="K275" s="179">
        <f>'Input 2 - Inventory'!R210</f>
        <v>0</v>
      </c>
      <c r="L275" s="149">
        <f>'Input 2 - Inventory'!AB210</f>
        <v>0</v>
      </c>
      <c r="M275" s="179">
        <f>'Input 2 - Inventory'!AC210</f>
        <v>0</v>
      </c>
      <c r="N275" s="162">
        <f t="shared" si="31"/>
        <v>0</v>
      </c>
      <c r="O275" s="122" t="e">
        <f t="shared" si="32"/>
        <v>#DIV/0!</v>
      </c>
      <c r="P275" s="179">
        <f>'Input 2 - Inventory'!AH210</f>
        <v>0</v>
      </c>
      <c r="Q275" s="179" t="str">
        <f>'Calc 1 - Scaling (Ins)'!AA265</f>
        <v/>
      </c>
    </row>
    <row r="276" spans="1:17" x14ac:dyDescent="0.3">
      <c r="A276" s="136" t="str">
        <f t="shared" si="33"/>
        <v>Exclude</v>
      </c>
      <c r="B276" s="149">
        <f>'Input 2 - Inventory'!C211</f>
        <v>0</v>
      </c>
      <c r="C276" s="179">
        <f>'Input 2 - Inventory'!E211</f>
        <v>0</v>
      </c>
      <c r="D276" s="179" t="str">
        <f>IFERROR(VLOOKUP(E276,GCC.Param!$B$3:$E$66,4,FALSE),"")</f>
        <v/>
      </c>
      <c r="E276" s="150">
        <f>'Input 2 - Inventory'!F211</f>
        <v>0</v>
      </c>
      <c r="F276" s="162" t="str">
        <f t="shared" si="29"/>
        <v>Y</v>
      </c>
      <c r="G276" s="150">
        <f>'Input 1 - Schedule 1'!U213</f>
        <v>0</v>
      </c>
      <c r="H276" s="149">
        <f>'Input 2 - Inventory'!L211</f>
        <v>0</v>
      </c>
      <c r="I276" s="149">
        <f>'Input 2 - Inventory'!M211</f>
        <v>0</v>
      </c>
      <c r="J276" s="162">
        <f t="shared" si="30"/>
        <v>0</v>
      </c>
      <c r="K276" s="179">
        <f>'Input 2 - Inventory'!R211</f>
        <v>0</v>
      </c>
      <c r="L276" s="149">
        <f>'Input 2 - Inventory'!AB211</f>
        <v>0</v>
      </c>
      <c r="M276" s="179">
        <f>'Input 2 - Inventory'!AC211</f>
        <v>0</v>
      </c>
      <c r="N276" s="162">
        <f t="shared" si="31"/>
        <v>0</v>
      </c>
      <c r="O276" s="122" t="e">
        <f t="shared" si="32"/>
        <v>#DIV/0!</v>
      </c>
      <c r="P276" s="179">
        <f>'Input 2 - Inventory'!AH211</f>
        <v>0</v>
      </c>
      <c r="Q276" s="179" t="str">
        <f>'Calc 1 - Scaling (Ins)'!AA266</f>
        <v/>
      </c>
    </row>
    <row r="277" spans="1:17" x14ac:dyDescent="0.3">
      <c r="A277" s="136" t="str">
        <f t="shared" si="33"/>
        <v>Exclude</v>
      </c>
      <c r="B277" s="149">
        <f>'Input 2 - Inventory'!C212</f>
        <v>0</v>
      </c>
      <c r="C277" s="179">
        <f>'Input 2 - Inventory'!E212</f>
        <v>0</v>
      </c>
      <c r="D277" s="179" t="str">
        <f>IFERROR(VLOOKUP(E277,GCC.Param!$B$3:$E$66,4,FALSE),"")</f>
        <v/>
      </c>
      <c r="E277" s="150">
        <f>'Input 2 - Inventory'!F212</f>
        <v>0</v>
      </c>
      <c r="F277" s="162" t="str">
        <f t="shared" si="29"/>
        <v>Y</v>
      </c>
      <c r="G277" s="150">
        <f>'Input 1 - Schedule 1'!U214</f>
        <v>0</v>
      </c>
      <c r="H277" s="149">
        <f>'Input 2 - Inventory'!L212</f>
        <v>0</v>
      </c>
      <c r="I277" s="149">
        <f>'Input 2 - Inventory'!M212</f>
        <v>0</v>
      </c>
      <c r="J277" s="162">
        <f t="shared" si="30"/>
        <v>0</v>
      </c>
      <c r="K277" s="179">
        <f>'Input 2 - Inventory'!R212</f>
        <v>0</v>
      </c>
      <c r="L277" s="149">
        <f>'Input 2 - Inventory'!AB212</f>
        <v>0</v>
      </c>
      <c r="M277" s="179">
        <f>'Input 2 - Inventory'!AC212</f>
        <v>0</v>
      </c>
      <c r="N277" s="162">
        <f t="shared" si="31"/>
        <v>0</v>
      </c>
      <c r="O277" s="122" t="e">
        <f t="shared" si="32"/>
        <v>#DIV/0!</v>
      </c>
      <c r="P277" s="179">
        <f>'Input 2 - Inventory'!AH212</f>
        <v>0</v>
      </c>
      <c r="Q277" s="179" t="str">
        <f>'Calc 1 - Scaling (Ins)'!AA267</f>
        <v/>
      </c>
    </row>
    <row r="278" spans="1:17" x14ac:dyDescent="0.3">
      <c r="A278" s="136" t="str">
        <f t="shared" si="33"/>
        <v>Exclude</v>
      </c>
      <c r="B278" s="149">
        <f>'Input 2 - Inventory'!C213</f>
        <v>0</v>
      </c>
      <c r="C278" s="179">
        <f>'Input 2 - Inventory'!E213</f>
        <v>0</v>
      </c>
      <c r="D278" s="179" t="str">
        <f>IFERROR(VLOOKUP(E278,GCC.Param!$B$3:$E$66,4,FALSE),"")</f>
        <v/>
      </c>
      <c r="E278" s="150">
        <f>'Input 2 - Inventory'!F213</f>
        <v>0</v>
      </c>
      <c r="F278" s="162" t="str">
        <f t="shared" si="29"/>
        <v>Y</v>
      </c>
      <c r="G278" s="150">
        <f>'Input 1 - Schedule 1'!U215</f>
        <v>0</v>
      </c>
      <c r="H278" s="149">
        <f>'Input 2 - Inventory'!L213</f>
        <v>0</v>
      </c>
      <c r="I278" s="149">
        <f>'Input 2 - Inventory'!M213</f>
        <v>0</v>
      </c>
      <c r="J278" s="162">
        <f t="shared" si="30"/>
        <v>0</v>
      </c>
      <c r="K278" s="179">
        <f>'Input 2 - Inventory'!R213</f>
        <v>0</v>
      </c>
      <c r="L278" s="149">
        <f>'Input 2 - Inventory'!AB213</f>
        <v>0</v>
      </c>
      <c r="M278" s="179">
        <f>'Input 2 - Inventory'!AC213</f>
        <v>0</v>
      </c>
      <c r="N278" s="162">
        <f t="shared" si="31"/>
        <v>0</v>
      </c>
      <c r="O278" s="122" t="e">
        <f t="shared" si="32"/>
        <v>#DIV/0!</v>
      </c>
      <c r="P278" s="179">
        <f>'Input 2 - Inventory'!AH213</f>
        <v>0</v>
      </c>
      <c r="Q278" s="179" t="str">
        <f>'Calc 1 - Scaling (Ins)'!AA268</f>
        <v/>
      </c>
    </row>
    <row r="279" spans="1:17" x14ac:dyDescent="0.3">
      <c r="A279" s="136" t="str">
        <f t="shared" si="33"/>
        <v>Exclude</v>
      </c>
      <c r="B279" s="149">
        <f>'Input 2 - Inventory'!C214</f>
        <v>0</v>
      </c>
      <c r="C279" s="179">
        <f>'Input 2 - Inventory'!E214</f>
        <v>0</v>
      </c>
      <c r="D279" s="179" t="str">
        <f>IFERROR(VLOOKUP(E279,GCC.Param!$B$3:$E$66,4,FALSE),"")</f>
        <v/>
      </c>
      <c r="E279" s="150">
        <f>'Input 2 - Inventory'!F214</f>
        <v>0</v>
      </c>
      <c r="F279" s="162" t="str">
        <f t="shared" si="29"/>
        <v>Y</v>
      </c>
      <c r="G279" s="150">
        <f>'Input 1 - Schedule 1'!U216</f>
        <v>0</v>
      </c>
      <c r="H279" s="149">
        <f>'Input 2 - Inventory'!L214</f>
        <v>0</v>
      </c>
      <c r="I279" s="149">
        <f>'Input 2 - Inventory'!M214</f>
        <v>0</v>
      </c>
      <c r="J279" s="162">
        <f t="shared" si="30"/>
        <v>0</v>
      </c>
      <c r="K279" s="179">
        <f>'Input 2 - Inventory'!R214</f>
        <v>0</v>
      </c>
      <c r="L279" s="149">
        <f>'Input 2 - Inventory'!AB214</f>
        <v>0</v>
      </c>
      <c r="M279" s="179">
        <f>'Input 2 - Inventory'!AC214</f>
        <v>0</v>
      </c>
      <c r="N279" s="162">
        <f t="shared" si="31"/>
        <v>0</v>
      </c>
      <c r="O279" s="122" t="e">
        <f t="shared" si="32"/>
        <v>#DIV/0!</v>
      </c>
      <c r="P279" s="179">
        <f>'Input 2 - Inventory'!AH214</f>
        <v>0</v>
      </c>
      <c r="Q279" s="179" t="str">
        <f>'Calc 1 - Scaling (Ins)'!AA269</f>
        <v/>
      </c>
    </row>
    <row r="280" spans="1:17" x14ac:dyDescent="0.3">
      <c r="A280" s="136" t="str">
        <f t="shared" si="33"/>
        <v>Exclude</v>
      </c>
      <c r="B280" s="149">
        <f>'Input 2 - Inventory'!C215</f>
        <v>0</v>
      </c>
      <c r="C280" s="179">
        <f>'Input 2 - Inventory'!E215</f>
        <v>0</v>
      </c>
      <c r="D280" s="179" t="str">
        <f>IFERROR(VLOOKUP(E280,GCC.Param!$B$3:$E$66,4,FALSE),"")</f>
        <v/>
      </c>
      <c r="E280" s="150">
        <f>'Input 2 - Inventory'!F215</f>
        <v>0</v>
      </c>
      <c r="F280" s="162" t="str">
        <f t="shared" si="29"/>
        <v>Y</v>
      </c>
      <c r="G280" s="150">
        <f>'Input 1 - Schedule 1'!U217</f>
        <v>0</v>
      </c>
      <c r="H280" s="149">
        <f>'Input 2 - Inventory'!L215</f>
        <v>0</v>
      </c>
      <c r="I280" s="149">
        <f>'Input 2 - Inventory'!M215</f>
        <v>0</v>
      </c>
      <c r="J280" s="162">
        <f t="shared" si="30"/>
        <v>0</v>
      </c>
      <c r="K280" s="179">
        <f>'Input 2 - Inventory'!R215</f>
        <v>0</v>
      </c>
      <c r="L280" s="149">
        <f>'Input 2 - Inventory'!AB215</f>
        <v>0</v>
      </c>
      <c r="M280" s="179">
        <f>'Input 2 - Inventory'!AC215</f>
        <v>0</v>
      </c>
      <c r="N280" s="162">
        <f t="shared" si="31"/>
        <v>0</v>
      </c>
      <c r="O280" s="122" t="e">
        <f t="shared" si="32"/>
        <v>#DIV/0!</v>
      </c>
      <c r="P280" s="179">
        <f>'Input 2 - Inventory'!AH215</f>
        <v>0</v>
      </c>
      <c r="Q280" s="179" t="str">
        <f>'Calc 1 - Scaling (Ins)'!AA270</f>
        <v/>
      </c>
    </row>
    <row r="281" spans="1:17" x14ac:dyDescent="0.3">
      <c r="A281" s="136" t="str">
        <f t="shared" si="33"/>
        <v>Exclude</v>
      </c>
      <c r="B281" s="149">
        <f>'Input 2 - Inventory'!C216</f>
        <v>0</v>
      </c>
      <c r="C281" s="179">
        <f>'Input 2 - Inventory'!E216</f>
        <v>0</v>
      </c>
      <c r="D281" s="179" t="str">
        <f>IFERROR(VLOOKUP(E281,GCC.Param!$B$3:$E$66,4,FALSE),"")</f>
        <v/>
      </c>
      <c r="E281" s="150">
        <f>'Input 2 - Inventory'!F216</f>
        <v>0</v>
      </c>
      <c r="F281" s="162" t="str">
        <f t="shared" si="29"/>
        <v>Y</v>
      </c>
      <c r="G281" s="150">
        <f>'Input 1 - Schedule 1'!U218</f>
        <v>0</v>
      </c>
      <c r="H281" s="149">
        <f>'Input 2 - Inventory'!L216</f>
        <v>0</v>
      </c>
      <c r="I281" s="149">
        <f>'Input 2 - Inventory'!M216</f>
        <v>0</v>
      </c>
      <c r="J281" s="162">
        <f t="shared" si="30"/>
        <v>0</v>
      </c>
      <c r="K281" s="179">
        <f>'Input 2 - Inventory'!R216</f>
        <v>0</v>
      </c>
      <c r="L281" s="149">
        <f>'Input 2 - Inventory'!AB216</f>
        <v>0</v>
      </c>
      <c r="M281" s="179">
        <f>'Input 2 - Inventory'!AC216</f>
        <v>0</v>
      </c>
      <c r="N281" s="162">
        <f t="shared" si="31"/>
        <v>0</v>
      </c>
      <c r="O281" s="122" t="e">
        <f t="shared" si="32"/>
        <v>#DIV/0!</v>
      </c>
      <c r="P281" s="179">
        <f>'Input 2 - Inventory'!AH216</f>
        <v>0</v>
      </c>
      <c r="Q281" s="179" t="str">
        <f>'Calc 1 - Scaling (Ins)'!AA271</f>
        <v/>
      </c>
    </row>
    <row r="282" spans="1:17" x14ac:dyDescent="0.3">
      <c r="A282" s="136" t="str">
        <f t="shared" si="33"/>
        <v>Exclude</v>
      </c>
      <c r="B282" s="149">
        <f>'Input 2 - Inventory'!C217</f>
        <v>0</v>
      </c>
      <c r="C282" s="179">
        <f>'Input 2 - Inventory'!E217</f>
        <v>0</v>
      </c>
      <c r="D282" s="179" t="str">
        <f>IFERROR(VLOOKUP(E282,GCC.Param!$B$3:$E$66,4,FALSE),"")</f>
        <v/>
      </c>
      <c r="E282" s="150">
        <f>'Input 2 - Inventory'!F217</f>
        <v>0</v>
      </c>
      <c r="F282" s="162" t="str">
        <f t="shared" si="29"/>
        <v>Y</v>
      </c>
      <c r="G282" s="150">
        <f>'Input 1 - Schedule 1'!U219</f>
        <v>0</v>
      </c>
      <c r="H282" s="149">
        <f>'Input 2 - Inventory'!L217</f>
        <v>0</v>
      </c>
      <c r="I282" s="149">
        <f>'Input 2 - Inventory'!M217</f>
        <v>0</v>
      </c>
      <c r="J282" s="162">
        <f t="shared" si="30"/>
        <v>0</v>
      </c>
      <c r="K282" s="179">
        <f>'Input 2 - Inventory'!R217</f>
        <v>0</v>
      </c>
      <c r="L282" s="149">
        <f>'Input 2 - Inventory'!AB217</f>
        <v>0</v>
      </c>
      <c r="M282" s="179">
        <f>'Input 2 - Inventory'!AC217</f>
        <v>0</v>
      </c>
      <c r="N282" s="162">
        <f t="shared" si="31"/>
        <v>0</v>
      </c>
      <c r="O282" s="122" t="e">
        <f t="shared" si="32"/>
        <v>#DIV/0!</v>
      </c>
      <c r="P282" s="179">
        <f>'Input 2 - Inventory'!AH217</f>
        <v>0</v>
      </c>
      <c r="Q282" s="179" t="str">
        <f>'Calc 1 - Scaling (Ins)'!AA272</f>
        <v/>
      </c>
    </row>
    <row r="283" spans="1:17" x14ac:dyDescent="0.3">
      <c r="A283" s="136" t="str">
        <f t="shared" si="33"/>
        <v>Exclude</v>
      </c>
      <c r="B283" s="149">
        <f>'Input 2 - Inventory'!C218</f>
        <v>0</v>
      </c>
      <c r="C283" s="179">
        <f>'Input 2 - Inventory'!E218</f>
        <v>0</v>
      </c>
      <c r="D283" s="179" t="str">
        <f>IFERROR(VLOOKUP(E283,GCC.Param!$B$3:$E$66,4,FALSE),"")</f>
        <v/>
      </c>
      <c r="E283" s="150">
        <f>'Input 2 - Inventory'!F218</f>
        <v>0</v>
      </c>
      <c r="F283" s="162" t="str">
        <f t="shared" si="29"/>
        <v>Y</v>
      </c>
      <c r="G283" s="150">
        <f>'Input 1 - Schedule 1'!U220</f>
        <v>0</v>
      </c>
      <c r="H283" s="149">
        <f>'Input 2 - Inventory'!L218</f>
        <v>0</v>
      </c>
      <c r="I283" s="149">
        <f>'Input 2 - Inventory'!M218</f>
        <v>0</v>
      </c>
      <c r="J283" s="162">
        <f t="shared" si="30"/>
        <v>0</v>
      </c>
      <c r="K283" s="179">
        <f>'Input 2 - Inventory'!R218</f>
        <v>0</v>
      </c>
      <c r="L283" s="149">
        <f>'Input 2 - Inventory'!AB218</f>
        <v>0</v>
      </c>
      <c r="M283" s="179">
        <f>'Input 2 - Inventory'!AC218</f>
        <v>0</v>
      </c>
      <c r="N283" s="162">
        <f t="shared" si="31"/>
        <v>0</v>
      </c>
      <c r="O283" s="122" t="e">
        <f t="shared" si="32"/>
        <v>#DIV/0!</v>
      </c>
      <c r="P283" s="179">
        <f>'Input 2 - Inventory'!AH218</f>
        <v>0</v>
      </c>
      <c r="Q283" s="179" t="str">
        <f>'Calc 1 - Scaling (Ins)'!AA273</f>
        <v/>
      </c>
    </row>
    <row r="284" spans="1:17" x14ac:dyDescent="0.3">
      <c r="A284" s="136" t="str">
        <f t="shared" si="33"/>
        <v>Exclude</v>
      </c>
      <c r="B284" s="149">
        <f>'Input 2 - Inventory'!C219</f>
        <v>0</v>
      </c>
      <c r="C284" s="179">
        <f>'Input 2 - Inventory'!E219</f>
        <v>0</v>
      </c>
      <c r="D284" s="179" t="str">
        <f>IFERROR(VLOOKUP(E284,GCC.Param!$B$3:$E$66,4,FALSE),"")</f>
        <v/>
      </c>
      <c r="E284" s="150">
        <f>'Input 2 - Inventory'!F219</f>
        <v>0</v>
      </c>
      <c r="F284" s="162" t="str">
        <f t="shared" si="29"/>
        <v>Y</v>
      </c>
      <c r="G284" s="150">
        <f>'Input 1 - Schedule 1'!U221</f>
        <v>0</v>
      </c>
      <c r="H284" s="149">
        <f>'Input 2 - Inventory'!L219</f>
        <v>0</v>
      </c>
      <c r="I284" s="149">
        <f>'Input 2 - Inventory'!M219</f>
        <v>0</v>
      </c>
      <c r="J284" s="162">
        <f t="shared" si="30"/>
        <v>0</v>
      </c>
      <c r="K284" s="179">
        <f>'Input 2 - Inventory'!R219</f>
        <v>0</v>
      </c>
      <c r="L284" s="149">
        <f>'Input 2 - Inventory'!AB219</f>
        <v>0</v>
      </c>
      <c r="M284" s="179">
        <f>'Input 2 - Inventory'!AC219</f>
        <v>0</v>
      </c>
      <c r="N284" s="162">
        <f t="shared" si="31"/>
        <v>0</v>
      </c>
      <c r="O284" s="122" t="e">
        <f t="shared" si="32"/>
        <v>#DIV/0!</v>
      </c>
      <c r="P284" s="179">
        <f>'Input 2 - Inventory'!AH219</f>
        <v>0</v>
      </c>
      <c r="Q284" s="179" t="str">
        <f>'Calc 1 - Scaling (Ins)'!AA274</f>
        <v/>
      </c>
    </row>
    <row r="285" spans="1:17" x14ac:dyDescent="0.3">
      <c r="A285" s="136" t="str">
        <f t="shared" si="33"/>
        <v>Exclude</v>
      </c>
      <c r="B285" s="149">
        <f>'Input 2 - Inventory'!C220</f>
        <v>0</v>
      </c>
      <c r="C285" s="179">
        <f>'Input 2 - Inventory'!E220</f>
        <v>0</v>
      </c>
      <c r="D285" s="179" t="str">
        <f>IFERROR(VLOOKUP(E285,GCC.Param!$B$3:$E$66,4,FALSE),"")</f>
        <v/>
      </c>
      <c r="E285" s="150">
        <f>'Input 2 - Inventory'!F220</f>
        <v>0</v>
      </c>
      <c r="F285" s="162" t="str">
        <f t="shared" si="29"/>
        <v>Y</v>
      </c>
      <c r="G285" s="150">
        <f>'Input 1 - Schedule 1'!U222</f>
        <v>0</v>
      </c>
      <c r="H285" s="149">
        <f>'Input 2 - Inventory'!L220</f>
        <v>0</v>
      </c>
      <c r="I285" s="149">
        <f>'Input 2 - Inventory'!M220</f>
        <v>0</v>
      </c>
      <c r="J285" s="162">
        <f t="shared" si="30"/>
        <v>0</v>
      </c>
      <c r="K285" s="179">
        <f>'Input 2 - Inventory'!R220</f>
        <v>0</v>
      </c>
      <c r="L285" s="149">
        <f>'Input 2 - Inventory'!AB220</f>
        <v>0</v>
      </c>
      <c r="M285" s="179">
        <f>'Input 2 - Inventory'!AC220</f>
        <v>0</v>
      </c>
      <c r="N285" s="162">
        <f t="shared" si="31"/>
        <v>0</v>
      </c>
      <c r="O285" s="122" t="e">
        <f t="shared" si="32"/>
        <v>#DIV/0!</v>
      </c>
      <c r="P285" s="179">
        <f>'Input 2 - Inventory'!AH220</f>
        <v>0</v>
      </c>
      <c r="Q285" s="179" t="str">
        <f>'Calc 1 - Scaling (Ins)'!AA275</f>
        <v/>
      </c>
    </row>
    <row r="286" spans="1:17" x14ac:dyDescent="0.3">
      <c r="A286" s="136" t="str">
        <f t="shared" si="33"/>
        <v>Exclude</v>
      </c>
      <c r="B286" s="149">
        <f>'Input 2 - Inventory'!C221</f>
        <v>0</v>
      </c>
      <c r="C286" s="179">
        <f>'Input 2 - Inventory'!E221</f>
        <v>0</v>
      </c>
      <c r="D286" s="179" t="str">
        <f>IFERROR(VLOOKUP(E286,GCC.Param!$B$3:$E$66,4,FALSE),"")</f>
        <v/>
      </c>
      <c r="E286" s="150">
        <f>'Input 2 - Inventory'!F221</f>
        <v>0</v>
      </c>
      <c r="F286" s="162" t="str">
        <f t="shared" si="29"/>
        <v>Y</v>
      </c>
      <c r="G286" s="150">
        <f>'Input 1 - Schedule 1'!U223</f>
        <v>0</v>
      </c>
      <c r="H286" s="149">
        <f>'Input 2 - Inventory'!L221</f>
        <v>0</v>
      </c>
      <c r="I286" s="149">
        <f>'Input 2 - Inventory'!M221</f>
        <v>0</v>
      </c>
      <c r="J286" s="162">
        <f t="shared" si="30"/>
        <v>0</v>
      </c>
      <c r="K286" s="179">
        <f>'Input 2 - Inventory'!R221</f>
        <v>0</v>
      </c>
      <c r="L286" s="149">
        <f>'Input 2 - Inventory'!AB221</f>
        <v>0</v>
      </c>
      <c r="M286" s="179">
        <f>'Input 2 - Inventory'!AC221</f>
        <v>0</v>
      </c>
      <c r="N286" s="162">
        <f t="shared" si="31"/>
        <v>0</v>
      </c>
      <c r="O286" s="122" t="e">
        <f t="shared" si="32"/>
        <v>#DIV/0!</v>
      </c>
      <c r="P286" s="179">
        <f>'Input 2 - Inventory'!AH221</f>
        <v>0</v>
      </c>
      <c r="Q286" s="179" t="str">
        <f>'Calc 1 - Scaling (Ins)'!AA276</f>
        <v/>
      </c>
    </row>
    <row r="287" spans="1:17" x14ac:dyDescent="0.3">
      <c r="A287" s="136" t="str">
        <f t="shared" si="33"/>
        <v>Exclude</v>
      </c>
      <c r="B287" s="149">
        <f>'Input 2 - Inventory'!C222</f>
        <v>0</v>
      </c>
      <c r="C287" s="179">
        <f>'Input 2 - Inventory'!E222</f>
        <v>0</v>
      </c>
      <c r="D287" s="179" t="str">
        <f>IFERROR(VLOOKUP(E287,GCC.Param!$B$3:$E$66,4,FALSE),"")</f>
        <v/>
      </c>
      <c r="E287" s="150">
        <f>'Input 2 - Inventory'!F222</f>
        <v>0</v>
      </c>
      <c r="F287" s="162" t="str">
        <f t="shared" si="29"/>
        <v>Y</v>
      </c>
      <c r="G287" s="150">
        <f>'Input 1 - Schedule 1'!U224</f>
        <v>0</v>
      </c>
      <c r="H287" s="149">
        <f>'Input 2 - Inventory'!L222</f>
        <v>0</v>
      </c>
      <c r="I287" s="149">
        <f>'Input 2 - Inventory'!M222</f>
        <v>0</v>
      </c>
      <c r="J287" s="162">
        <f t="shared" si="30"/>
        <v>0</v>
      </c>
      <c r="K287" s="179">
        <f>'Input 2 - Inventory'!R222</f>
        <v>0</v>
      </c>
      <c r="L287" s="149">
        <f>'Input 2 - Inventory'!AB222</f>
        <v>0</v>
      </c>
      <c r="M287" s="179">
        <f>'Input 2 - Inventory'!AC222</f>
        <v>0</v>
      </c>
      <c r="N287" s="162">
        <f t="shared" si="31"/>
        <v>0</v>
      </c>
      <c r="O287" s="122" t="e">
        <f t="shared" si="32"/>
        <v>#DIV/0!</v>
      </c>
      <c r="P287" s="179">
        <f>'Input 2 - Inventory'!AH222</f>
        <v>0</v>
      </c>
      <c r="Q287" s="179" t="str">
        <f>'Calc 1 - Scaling (Ins)'!AA277</f>
        <v/>
      </c>
    </row>
    <row r="288" spans="1:17" x14ac:dyDescent="0.3">
      <c r="A288" s="136" t="str">
        <f t="shared" si="33"/>
        <v>Exclude</v>
      </c>
      <c r="B288" s="149">
        <f>'Input 2 - Inventory'!C223</f>
        <v>0</v>
      </c>
      <c r="C288" s="179">
        <f>'Input 2 - Inventory'!E223</f>
        <v>0</v>
      </c>
      <c r="D288" s="179" t="str">
        <f>IFERROR(VLOOKUP(E288,GCC.Param!$B$3:$E$66,4,FALSE),"")</f>
        <v/>
      </c>
      <c r="E288" s="150">
        <f>'Input 2 - Inventory'!F223</f>
        <v>0</v>
      </c>
      <c r="F288" s="162" t="str">
        <f t="shared" si="29"/>
        <v>Y</v>
      </c>
      <c r="G288" s="150">
        <f>'Input 1 - Schedule 1'!U225</f>
        <v>0</v>
      </c>
      <c r="H288" s="149">
        <f>'Input 2 - Inventory'!L223</f>
        <v>0</v>
      </c>
      <c r="I288" s="149">
        <f>'Input 2 - Inventory'!M223</f>
        <v>0</v>
      </c>
      <c r="J288" s="162">
        <f t="shared" si="30"/>
        <v>0</v>
      </c>
      <c r="K288" s="179">
        <f>'Input 2 - Inventory'!R223</f>
        <v>0</v>
      </c>
      <c r="L288" s="149">
        <f>'Input 2 - Inventory'!AB223</f>
        <v>0</v>
      </c>
      <c r="M288" s="179">
        <f>'Input 2 - Inventory'!AC223</f>
        <v>0</v>
      </c>
      <c r="N288" s="162">
        <f t="shared" si="31"/>
        <v>0</v>
      </c>
      <c r="O288" s="122" t="e">
        <f t="shared" si="32"/>
        <v>#DIV/0!</v>
      </c>
      <c r="P288" s="179">
        <f>'Input 2 - Inventory'!AH223</f>
        <v>0</v>
      </c>
      <c r="Q288" s="179" t="str">
        <f>'Calc 1 - Scaling (Ins)'!AA278</f>
        <v/>
      </c>
    </row>
    <row r="289" spans="1:17" x14ac:dyDescent="0.3">
      <c r="A289" s="136" t="str">
        <f t="shared" si="33"/>
        <v>Exclude</v>
      </c>
      <c r="B289" s="149">
        <f>'Input 2 - Inventory'!C224</f>
        <v>0</v>
      </c>
      <c r="C289" s="179">
        <f>'Input 2 - Inventory'!E224</f>
        <v>0</v>
      </c>
      <c r="D289" s="179" t="str">
        <f>IFERROR(VLOOKUP(E289,GCC.Param!$B$3:$E$66,4,FALSE),"")</f>
        <v/>
      </c>
      <c r="E289" s="150">
        <f>'Input 2 - Inventory'!F224</f>
        <v>0</v>
      </c>
      <c r="F289" s="162" t="str">
        <f t="shared" si="29"/>
        <v>Y</v>
      </c>
      <c r="G289" s="150">
        <f>'Input 1 - Schedule 1'!U226</f>
        <v>0</v>
      </c>
      <c r="H289" s="149">
        <f>'Input 2 - Inventory'!L224</f>
        <v>0</v>
      </c>
      <c r="I289" s="149">
        <f>'Input 2 - Inventory'!M224</f>
        <v>0</v>
      </c>
      <c r="J289" s="162">
        <f t="shared" si="30"/>
        <v>0</v>
      </c>
      <c r="K289" s="179">
        <f>'Input 2 - Inventory'!R224</f>
        <v>0</v>
      </c>
      <c r="L289" s="149">
        <f>'Input 2 - Inventory'!AB224</f>
        <v>0</v>
      </c>
      <c r="M289" s="179">
        <f>'Input 2 - Inventory'!AC224</f>
        <v>0</v>
      </c>
      <c r="N289" s="162">
        <f t="shared" si="31"/>
        <v>0</v>
      </c>
      <c r="O289" s="122" t="e">
        <f t="shared" si="32"/>
        <v>#DIV/0!</v>
      </c>
      <c r="P289" s="179">
        <f>'Input 2 - Inventory'!AH224</f>
        <v>0</v>
      </c>
      <c r="Q289" s="179" t="str">
        <f>'Calc 1 - Scaling (Ins)'!AA279</f>
        <v/>
      </c>
    </row>
    <row r="290" spans="1:17" x14ac:dyDescent="0.3">
      <c r="A290" s="136" t="str">
        <f t="shared" si="33"/>
        <v>Exclude</v>
      </c>
      <c r="B290" s="149">
        <f>'Input 2 - Inventory'!C225</f>
        <v>0</v>
      </c>
      <c r="C290" s="179">
        <f>'Input 2 - Inventory'!E225</f>
        <v>0</v>
      </c>
      <c r="D290" s="179" t="str">
        <f>IFERROR(VLOOKUP(E290,GCC.Param!$B$3:$E$66,4,FALSE),"")</f>
        <v/>
      </c>
      <c r="E290" s="150">
        <f>'Input 2 - Inventory'!F225</f>
        <v>0</v>
      </c>
      <c r="F290" s="162" t="str">
        <f t="shared" si="29"/>
        <v>Y</v>
      </c>
      <c r="G290" s="150">
        <f>'Input 1 - Schedule 1'!U227</f>
        <v>0</v>
      </c>
      <c r="H290" s="149">
        <f>'Input 2 - Inventory'!L225</f>
        <v>0</v>
      </c>
      <c r="I290" s="149">
        <f>'Input 2 - Inventory'!M225</f>
        <v>0</v>
      </c>
      <c r="J290" s="162">
        <f t="shared" si="30"/>
        <v>0</v>
      </c>
      <c r="K290" s="179">
        <f>'Input 2 - Inventory'!R225</f>
        <v>0</v>
      </c>
      <c r="L290" s="149">
        <f>'Input 2 - Inventory'!AB225</f>
        <v>0</v>
      </c>
      <c r="M290" s="179">
        <f>'Input 2 - Inventory'!AC225</f>
        <v>0</v>
      </c>
      <c r="N290" s="162">
        <f t="shared" si="31"/>
        <v>0</v>
      </c>
      <c r="O290" s="122" t="e">
        <f t="shared" si="32"/>
        <v>#DIV/0!</v>
      </c>
      <c r="P290" s="179">
        <f>'Input 2 - Inventory'!AH225</f>
        <v>0</v>
      </c>
      <c r="Q290" s="179" t="str">
        <f>'Calc 1 - Scaling (Ins)'!AA280</f>
        <v/>
      </c>
    </row>
    <row r="291" spans="1:17" x14ac:dyDescent="0.3">
      <c r="A291" s="136" t="str">
        <f t="shared" si="33"/>
        <v>Exclude</v>
      </c>
      <c r="B291" s="149">
        <f>'Input 2 - Inventory'!C226</f>
        <v>0</v>
      </c>
      <c r="C291" s="179">
        <f>'Input 2 - Inventory'!E226</f>
        <v>0</v>
      </c>
      <c r="D291" s="179" t="str">
        <f>IFERROR(VLOOKUP(E291,GCC.Param!$B$3:$E$66,4,FALSE),"")</f>
        <v/>
      </c>
      <c r="E291" s="150">
        <f>'Input 2 - Inventory'!F226</f>
        <v>0</v>
      </c>
      <c r="F291" s="162" t="str">
        <f t="shared" si="29"/>
        <v>Y</v>
      </c>
      <c r="G291" s="150">
        <f>'Input 1 - Schedule 1'!U228</f>
        <v>0</v>
      </c>
      <c r="H291" s="149">
        <f>'Input 2 - Inventory'!L226</f>
        <v>0</v>
      </c>
      <c r="I291" s="149">
        <f>'Input 2 - Inventory'!M226</f>
        <v>0</v>
      </c>
      <c r="J291" s="162">
        <f t="shared" si="30"/>
        <v>0</v>
      </c>
      <c r="K291" s="179">
        <f>'Input 2 - Inventory'!R226</f>
        <v>0</v>
      </c>
      <c r="L291" s="149">
        <f>'Input 2 - Inventory'!AB226</f>
        <v>0</v>
      </c>
      <c r="M291" s="179">
        <f>'Input 2 - Inventory'!AC226</f>
        <v>0</v>
      </c>
      <c r="N291" s="162">
        <f t="shared" si="31"/>
        <v>0</v>
      </c>
      <c r="O291" s="122" t="e">
        <f t="shared" si="32"/>
        <v>#DIV/0!</v>
      </c>
      <c r="P291" s="179">
        <f>'Input 2 - Inventory'!AH226</f>
        <v>0</v>
      </c>
      <c r="Q291" s="179" t="str">
        <f>'Calc 1 - Scaling (Ins)'!AA281</f>
        <v/>
      </c>
    </row>
    <row r="292" spans="1:17" x14ac:dyDescent="0.3">
      <c r="A292" s="136" t="str">
        <f t="shared" si="33"/>
        <v>Exclude</v>
      </c>
      <c r="B292" s="149">
        <f>'Input 2 - Inventory'!C227</f>
        <v>0</v>
      </c>
      <c r="C292" s="179">
        <f>'Input 2 - Inventory'!E227</f>
        <v>0</v>
      </c>
      <c r="D292" s="179" t="str">
        <f>IFERROR(VLOOKUP(E292,GCC.Param!$B$3:$E$66,4,FALSE),"")</f>
        <v/>
      </c>
      <c r="E292" s="150">
        <f>'Input 2 - Inventory'!F227</f>
        <v>0</v>
      </c>
      <c r="F292" s="162" t="str">
        <f t="shared" si="29"/>
        <v>Y</v>
      </c>
      <c r="G292" s="150">
        <f>'Input 1 - Schedule 1'!U229</f>
        <v>0</v>
      </c>
      <c r="H292" s="149">
        <f>'Input 2 - Inventory'!L227</f>
        <v>0</v>
      </c>
      <c r="I292" s="149">
        <f>'Input 2 - Inventory'!M227</f>
        <v>0</v>
      </c>
      <c r="J292" s="162">
        <f t="shared" si="30"/>
        <v>0</v>
      </c>
      <c r="K292" s="179">
        <f>'Input 2 - Inventory'!R227</f>
        <v>0</v>
      </c>
      <c r="L292" s="149">
        <f>'Input 2 - Inventory'!AB227</f>
        <v>0</v>
      </c>
      <c r="M292" s="179">
        <f>'Input 2 - Inventory'!AC227</f>
        <v>0</v>
      </c>
      <c r="N292" s="162">
        <f t="shared" si="31"/>
        <v>0</v>
      </c>
      <c r="O292" s="122" t="e">
        <f t="shared" si="32"/>
        <v>#DIV/0!</v>
      </c>
      <c r="P292" s="179">
        <f>'Input 2 - Inventory'!AH227</f>
        <v>0</v>
      </c>
      <c r="Q292" s="179" t="str">
        <f>'Calc 1 - Scaling (Ins)'!AA282</f>
        <v/>
      </c>
    </row>
    <row r="293" spans="1:17" x14ac:dyDescent="0.3">
      <c r="A293" s="136" t="str">
        <f t="shared" si="33"/>
        <v>Exclude</v>
      </c>
      <c r="B293" s="149">
        <f>'Input 2 - Inventory'!C228</f>
        <v>0</v>
      </c>
      <c r="C293" s="179">
        <f>'Input 2 - Inventory'!E228</f>
        <v>0</v>
      </c>
      <c r="D293" s="179" t="str">
        <f>IFERROR(VLOOKUP(E293,GCC.Param!$B$3:$E$66,4,FALSE),"")</f>
        <v/>
      </c>
      <c r="E293" s="150">
        <f>'Input 2 - Inventory'!F228</f>
        <v>0</v>
      </c>
      <c r="F293" s="162" t="str">
        <f t="shared" si="29"/>
        <v>Y</v>
      </c>
      <c r="G293" s="150">
        <f>'Input 1 - Schedule 1'!U230</f>
        <v>0</v>
      </c>
      <c r="H293" s="149">
        <f>'Input 2 - Inventory'!L228</f>
        <v>0</v>
      </c>
      <c r="I293" s="149">
        <f>'Input 2 - Inventory'!M228</f>
        <v>0</v>
      </c>
      <c r="J293" s="162">
        <f t="shared" si="30"/>
        <v>0</v>
      </c>
      <c r="K293" s="179">
        <f>'Input 2 - Inventory'!R228</f>
        <v>0</v>
      </c>
      <c r="L293" s="149">
        <f>'Input 2 - Inventory'!AB228</f>
        <v>0</v>
      </c>
      <c r="M293" s="179">
        <f>'Input 2 - Inventory'!AC228</f>
        <v>0</v>
      </c>
      <c r="N293" s="162">
        <f t="shared" si="31"/>
        <v>0</v>
      </c>
      <c r="O293" s="122" t="e">
        <f t="shared" si="32"/>
        <v>#DIV/0!</v>
      </c>
      <c r="P293" s="179">
        <f>'Input 2 - Inventory'!AH228</f>
        <v>0</v>
      </c>
      <c r="Q293" s="179" t="str">
        <f>'Calc 1 - Scaling (Ins)'!AA283</f>
        <v/>
      </c>
    </row>
    <row r="294" spans="1:17" x14ac:dyDescent="0.3">
      <c r="A294" s="136" t="str">
        <f t="shared" si="33"/>
        <v>Exclude</v>
      </c>
      <c r="B294" s="149">
        <f>'Input 2 - Inventory'!C229</f>
        <v>0</v>
      </c>
      <c r="C294" s="179">
        <f>'Input 2 - Inventory'!E229</f>
        <v>0</v>
      </c>
      <c r="D294" s="179" t="str">
        <f>IFERROR(VLOOKUP(E294,GCC.Param!$B$3:$E$66,4,FALSE),"")</f>
        <v/>
      </c>
      <c r="E294" s="150">
        <f>'Input 2 - Inventory'!F229</f>
        <v>0</v>
      </c>
      <c r="F294" s="162" t="str">
        <f t="shared" si="29"/>
        <v>Y</v>
      </c>
      <c r="G294" s="150">
        <f>'Input 1 - Schedule 1'!U231</f>
        <v>0</v>
      </c>
      <c r="H294" s="149">
        <f>'Input 2 - Inventory'!L229</f>
        <v>0</v>
      </c>
      <c r="I294" s="149">
        <f>'Input 2 - Inventory'!M229</f>
        <v>0</v>
      </c>
      <c r="J294" s="162">
        <f t="shared" si="30"/>
        <v>0</v>
      </c>
      <c r="K294" s="179">
        <f>'Input 2 - Inventory'!R229</f>
        <v>0</v>
      </c>
      <c r="L294" s="149">
        <f>'Input 2 - Inventory'!AB229</f>
        <v>0</v>
      </c>
      <c r="M294" s="179">
        <f>'Input 2 - Inventory'!AC229</f>
        <v>0</v>
      </c>
      <c r="N294" s="162">
        <f t="shared" si="31"/>
        <v>0</v>
      </c>
      <c r="O294" s="122" t="e">
        <f t="shared" si="32"/>
        <v>#DIV/0!</v>
      </c>
      <c r="P294" s="179">
        <f>'Input 2 - Inventory'!AH229</f>
        <v>0</v>
      </c>
      <c r="Q294" s="179" t="str">
        <f>'Calc 1 - Scaling (Ins)'!AA284</f>
        <v/>
      </c>
    </row>
    <row r="295" spans="1:17" x14ac:dyDescent="0.3">
      <c r="A295" s="136" t="str">
        <f t="shared" si="33"/>
        <v>Exclude</v>
      </c>
      <c r="B295" s="149">
        <f>'Input 2 - Inventory'!C230</f>
        <v>0</v>
      </c>
      <c r="C295" s="179">
        <f>'Input 2 - Inventory'!E230</f>
        <v>0</v>
      </c>
      <c r="D295" s="179" t="str">
        <f>IFERROR(VLOOKUP(E295,GCC.Param!$B$3:$E$66,4,FALSE),"")</f>
        <v/>
      </c>
      <c r="E295" s="150">
        <f>'Input 2 - Inventory'!F230</f>
        <v>0</v>
      </c>
      <c r="F295" s="162" t="str">
        <f t="shared" si="29"/>
        <v>Y</v>
      </c>
      <c r="G295" s="150">
        <f>'Input 1 - Schedule 1'!U232</f>
        <v>0</v>
      </c>
      <c r="H295" s="149">
        <f>'Input 2 - Inventory'!L230</f>
        <v>0</v>
      </c>
      <c r="I295" s="149">
        <f>'Input 2 - Inventory'!M230</f>
        <v>0</v>
      </c>
      <c r="J295" s="162">
        <f t="shared" si="30"/>
        <v>0</v>
      </c>
      <c r="K295" s="179">
        <f>'Input 2 - Inventory'!R230</f>
        <v>0</v>
      </c>
      <c r="L295" s="149">
        <f>'Input 2 - Inventory'!AB230</f>
        <v>0</v>
      </c>
      <c r="M295" s="179">
        <f>'Input 2 - Inventory'!AC230</f>
        <v>0</v>
      </c>
      <c r="N295" s="162">
        <f t="shared" si="31"/>
        <v>0</v>
      </c>
      <c r="O295" s="122" t="e">
        <f t="shared" si="32"/>
        <v>#DIV/0!</v>
      </c>
      <c r="P295" s="179">
        <f>'Input 2 - Inventory'!AH230</f>
        <v>0</v>
      </c>
      <c r="Q295" s="179" t="str">
        <f>'Calc 1 - Scaling (Ins)'!AA285</f>
        <v/>
      </c>
    </row>
    <row r="296" spans="1:17" x14ac:dyDescent="0.3">
      <c r="A296" s="136" t="str">
        <f t="shared" si="33"/>
        <v>Exclude</v>
      </c>
      <c r="B296" s="149">
        <f>'Input 2 - Inventory'!C231</f>
        <v>0</v>
      </c>
      <c r="C296" s="179">
        <f>'Input 2 - Inventory'!E231</f>
        <v>0</v>
      </c>
      <c r="D296" s="179" t="str">
        <f>IFERROR(VLOOKUP(E296,GCC.Param!$B$3:$E$66,4,FALSE),"")</f>
        <v/>
      </c>
      <c r="E296" s="150">
        <f>'Input 2 - Inventory'!F231</f>
        <v>0</v>
      </c>
      <c r="F296" s="162" t="str">
        <f t="shared" si="29"/>
        <v>Y</v>
      </c>
      <c r="G296" s="150">
        <f>'Input 1 - Schedule 1'!U233</f>
        <v>0</v>
      </c>
      <c r="H296" s="149">
        <f>'Input 2 - Inventory'!L231</f>
        <v>0</v>
      </c>
      <c r="I296" s="149">
        <f>'Input 2 - Inventory'!M231</f>
        <v>0</v>
      </c>
      <c r="J296" s="162">
        <f t="shared" si="30"/>
        <v>0</v>
      </c>
      <c r="K296" s="179">
        <f>'Input 2 - Inventory'!R231</f>
        <v>0</v>
      </c>
      <c r="L296" s="149">
        <f>'Input 2 - Inventory'!AB231</f>
        <v>0</v>
      </c>
      <c r="M296" s="179">
        <f>'Input 2 - Inventory'!AC231</f>
        <v>0</v>
      </c>
      <c r="N296" s="162">
        <f t="shared" si="31"/>
        <v>0</v>
      </c>
      <c r="O296" s="122" t="e">
        <f t="shared" si="32"/>
        <v>#DIV/0!</v>
      </c>
      <c r="P296" s="179">
        <f>'Input 2 - Inventory'!AH231</f>
        <v>0</v>
      </c>
      <c r="Q296" s="179" t="str">
        <f>'Calc 1 - Scaling (Ins)'!AA286</f>
        <v/>
      </c>
    </row>
    <row r="297" spans="1:17" x14ac:dyDescent="0.3">
      <c r="A297" s="136" t="str">
        <f t="shared" si="33"/>
        <v>Exclude</v>
      </c>
      <c r="B297" s="149">
        <f>'Input 2 - Inventory'!C232</f>
        <v>0</v>
      </c>
      <c r="C297" s="179">
        <f>'Input 2 - Inventory'!E232</f>
        <v>0</v>
      </c>
      <c r="D297" s="179" t="str">
        <f>IFERROR(VLOOKUP(E297,GCC.Param!$B$3:$E$66,4,FALSE),"")</f>
        <v/>
      </c>
      <c r="E297" s="150">
        <f>'Input 2 - Inventory'!F232</f>
        <v>0</v>
      </c>
      <c r="F297" s="162" t="str">
        <f t="shared" si="29"/>
        <v>Y</v>
      </c>
      <c r="G297" s="150">
        <f>'Input 1 - Schedule 1'!U234</f>
        <v>0</v>
      </c>
      <c r="H297" s="149">
        <f>'Input 2 - Inventory'!L232</f>
        <v>0</v>
      </c>
      <c r="I297" s="149">
        <f>'Input 2 - Inventory'!M232</f>
        <v>0</v>
      </c>
      <c r="J297" s="162">
        <f t="shared" si="30"/>
        <v>0</v>
      </c>
      <c r="K297" s="179">
        <f>'Input 2 - Inventory'!R232</f>
        <v>0</v>
      </c>
      <c r="L297" s="149">
        <f>'Input 2 - Inventory'!AB232</f>
        <v>0</v>
      </c>
      <c r="M297" s="179">
        <f>'Input 2 - Inventory'!AC232</f>
        <v>0</v>
      </c>
      <c r="N297" s="162">
        <f t="shared" si="31"/>
        <v>0</v>
      </c>
      <c r="O297" s="122" t="e">
        <f t="shared" si="32"/>
        <v>#DIV/0!</v>
      </c>
      <c r="P297" s="179">
        <f>'Input 2 - Inventory'!AH232</f>
        <v>0</v>
      </c>
      <c r="Q297" s="179" t="str">
        <f>'Calc 1 - Scaling (Ins)'!AA287</f>
        <v/>
      </c>
    </row>
    <row r="298" spans="1:17" x14ac:dyDescent="0.3">
      <c r="A298" s="136" t="str">
        <f t="shared" si="33"/>
        <v>Exclude</v>
      </c>
      <c r="B298" s="149">
        <f>'Input 2 - Inventory'!C233</f>
        <v>0</v>
      </c>
      <c r="C298" s="179">
        <f>'Input 2 - Inventory'!E233</f>
        <v>0</v>
      </c>
      <c r="D298" s="179" t="str">
        <f>IFERROR(VLOOKUP(E298,GCC.Param!$B$3:$E$66,4,FALSE),"")</f>
        <v/>
      </c>
      <c r="E298" s="150">
        <f>'Input 2 - Inventory'!F233</f>
        <v>0</v>
      </c>
      <c r="F298" s="162" t="str">
        <f t="shared" si="29"/>
        <v>Y</v>
      </c>
      <c r="G298" s="150">
        <f>'Input 1 - Schedule 1'!U235</f>
        <v>0</v>
      </c>
      <c r="H298" s="149">
        <f>'Input 2 - Inventory'!L233</f>
        <v>0</v>
      </c>
      <c r="I298" s="149">
        <f>'Input 2 - Inventory'!M233</f>
        <v>0</v>
      </c>
      <c r="J298" s="162">
        <f t="shared" si="30"/>
        <v>0</v>
      </c>
      <c r="K298" s="179">
        <f>'Input 2 - Inventory'!R233</f>
        <v>0</v>
      </c>
      <c r="L298" s="149">
        <f>'Input 2 - Inventory'!AB233</f>
        <v>0</v>
      </c>
      <c r="M298" s="179">
        <f>'Input 2 - Inventory'!AC233</f>
        <v>0</v>
      </c>
      <c r="N298" s="162">
        <f t="shared" si="31"/>
        <v>0</v>
      </c>
      <c r="O298" s="122" t="e">
        <f t="shared" si="32"/>
        <v>#DIV/0!</v>
      </c>
      <c r="P298" s="179">
        <f>'Input 2 - Inventory'!AH233</f>
        <v>0</v>
      </c>
      <c r="Q298" s="179" t="str">
        <f>'Calc 1 - Scaling (Ins)'!AA288</f>
        <v/>
      </c>
    </row>
    <row r="299" spans="1:17" x14ac:dyDescent="0.3">
      <c r="A299" s="136" t="str">
        <f t="shared" si="33"/>
        <v>Exclude</v>
      </c>
      <c r="B299" s="149">
        <f>'Input 2 - Inventory'!C234</f>
        <v>0</v>
      </c>
      <c r="C299" s="179">
        <f>'Input 2 - Inventory'!E234</f>
        <v>0</v>
      </c>
      <c r="D299" s="179" t="str">
        <f>IFERROR(VLOOKUP(E299,GCC.Param!$B$3:$E$66,4,FALSE),"")</f>
        <v/>
      </c>
      <c r="E299" s="150">
        <f>'Input 2 - Inventory'!F234</f>
        <v>0</v>
      </c>
      <c r="F299" s="162" t="str">
        <f t="shared" si="29"/>
        <v>Y</v>
      </c>
      <c r="G299" s="150">
        <f>'Input 1 - Schedule 1'!U236</f>
        <v>0</v>
      </c>
      <c r="H299" s="149">
        <f>'Input 2 - Inventory'!L234</f>
        <v>0</v>
      </c>
      <c r="I299" s="149">
        <f>'Input 2 - Inventory'!M234</f>
        <v>0</v>
      </c>
      <c r="J299" s="162">
        <f t="shared" si="30"/>
        <v>0</v>
      </c>
      <c r="K299" s="179">
        <f>'Input 2 - Inventory'!R234</f>
        <v>0</v>
      </c>
      <c r="L299" s="149">
        <f>'Input 2 - Inventory'!AB234</f>
        <v>0</v>
      </c>
      <c r="M299" s="179">
        <f>'Input 2 - Inventory'!AC234</f>
        <v>0</v>
      </c>
      <c r="N299" s="162">
        <f t="shared" si="31"/>
        <v>0</v>
      </c>
      <c r="O299" s="122" t="e">
        <f t="shared" si="32"/>
        <v>#DIV/0!</v>
      </c>
      <c r="P299" s="179">
        <f>'Input 2 - Inventory'!AH234</f>
        <v>0</v>
      </c>
      <c r="Q299" s="179" t="str">
        <f>'Calc 1 - Scaling (Ins)'!AA289</f>
        <v/>
      </c>
    </row>
    <row r="300" spans="1:17" x14ac:dyDescent="0.3">
      <c r="A300" s="136" t="str">
        <f t="shared" si="33"/>
        <v>Exclude</v>
      </c>
      <c r="B300" s="149">
        <f>'Input 2 - Inventory'!C235</f>
        <v>0</v>
      </c>
      <c r="C300" s="179">
        <f>'Input 2 - Inventory'!E235</f>
        <v>0</v>
      </c>
      <c r="D300" s="179" t="str">
        <f>IFERROR(VLOOKUP(E300,GCC.Param!$B$3:$E$66,4,FALSE),"")</f>
        <v/>
      </c>
      <c r="E300" s="150">
        <f>'Input 2 - Inventory'!F235</f>
        <v>0</v>
      </c>
      <c r="F300" s="162" t="str">
        <f t="shared" si="29"/>
        <v>Y</v>
      </c>
      <c r="G300" s="150">
        <f>'Input 1 - Schedule 1'!U237</f>
        <v>0</v>
      </c>
      <c r="H300" s="149">
        <f>'Input 2 - Inventory'!L235</f>
        <v>0</v>
      </c>
      <c r="I300" s="149">
        <f>'Input 2 - Inventory'!M235</f>
        <v>0</v>
      </c>
      <c r="J300" s="162">
        <f t="shared" si="30"/>
        <v>0</v>
      </c>
      <c r="K300" s="179">
        <f>'Input 2 - Inventory'!R235</f>
        <v>0</v>
      </c>
      <c r="L300" s="149">
        <f>'Input 2 - Inventory'!AB235</f>
        <v>0</v>
      </c>
      <c r="M300" s="179">
        <f>'Input 2 - Inventory'!AC235</f>
        <v>0</v>
      </c>
      <c r="N300" s="162">
        <f t="shared" si="31"/>
        <v>0</v>
      </c>
      <c r="O300" s="122" t="e">
        <f t="shared" si="32"/>
        <v>#DIV/0!</v>
      </c>
      <c r="P300" s="179">
        <f>'Input 2 - Inventory'!AH235</f>
        <v>0</v>
      </c>
      <c r="Q300" s="179" t="str">
        <f>'Calc 1 - Scaling (Ins)'!AA290</f>
        <v/>
      </c>
    </row>
    <row r="301" spans="1:17" x14ac:dyDescent="0.3">
      <c r="A301" s="136" t="str">
        <f t="shared" si="33"/>
        <v>Exclude</v>
      </c>
      <c r="B301" s="149">
        <f>'Input 2 - Inventory'!C236</f>
        <v>0</v>
      </c>
      <c r="C301" s="179">
        <f>'Input 2 - Inventory'!E236</f>
        <v>0</v>
      </c>
      <c r="D301" s="179" t="str">
        <f>IFERROR(VLOOKUP(E301,GCC.Param!$B$3:$E$66,4,FALSE),"")</f>
        <v/>
      </c>
      <c r="E301" s="150">
        <f>'Input 2 - Inventory'!F236</f>
        <v>0</v>
      </c>
      <c r="F301" s="162" t="str">
        <f t="shared" si="29"/>
        <v>Y</v>
      </c>
      <c r="G301" s="150">
        <f>'Input 1 - Schedule 1'!U238</f>
        <v>0</v>
      </c>
      <c r="H301" s="149">
        <f>'Input 2 - Inventory'!L236</f>
        <v>0</v>
      </c>
      <c r="I301" s="149">
        <f>'Input 2 - Inventory'!M236</f>
        <v>0</v>
      </c>
      <c r="J301" s="162">
        <f t="shared" si="30"/>
        <v>0</v>
      </c>
      <c r="K301" s="179">
        <f>'Input 2 - Inventory'!R236</f>
        <v>0</v>
      </c>
      <c r="L301" s="149">
        <f>'Input 2 - Inventory'!AB236</f>
        <v>0</v>
      </c>
      <c r="M301" s="179">
        <f>'Input 2 - Inventory'!AC236</f>
        <v>0</v>
      </c>
      <c r="N301" s="162">
        <f t="shared" si="31"/>
        <v>0</v>
      </c>
      <c r="O301" s="122" t="e">
        <f t="shared" si="32"/>
        <v>#DIV/0!</v>
      </c>
      <c r="P301" s="179">
        <f>'Input 2 - Inventory'!AH236</f>
        <v>0</v>
      </c>
      <c r="Q301" s="179" t="str">
        <f>'Calc 1 - Scaling (Ins)'!AA291</f>
        <v/>
      </c>
    </row>
    <row r="302" spans="1:17" x14ac:dyDescent="0.3">
      <c r="A302" s="136" t="str">
        <f t="shared" si="33"/>
        <v>Exclude</v>
      </c>
      <c r="B302" s="149">
        <f>'Input 2 - Inventory'!C237</f>
        <v>0</v>
      </c>
      <c r="C302" s="179">
        <f>'Input 2 - Inventory'!E237</f>
        <v>0</v>
      </c>
      <c r="D302" s="179" t="str">
        <f>IFERROR(VLOOKUP(E302,GCC.Param!$B$3:$E$66,4,FALSE),"")</f>
        <v/>
      </c>
      <c r="E302" s="150">
        <f>'Input 2 - Inventory'!F237</f>
        <v>0</v>
      </c>
      <c r="F302" s="162" t="str">
        <f t="shared" si="29"/>
        <v>Y</v>
      </c>
      <c r="G302" s="150">
        <f>'Input 1 - Schedule 1'!U239</f>
        <v>0</v>
      </c>
      <c r="H302" s="149">
        <f>'Input 2 - Inventory'!L237</f>
        <v>0</v>
      </c>
      <c r="I302" s="149">
        <f>'Input 2 - Inventory'!M237</f>
        <v>0</v>
      </c>
      <c r="J302" s="162">
        <f t="shared" si="30"/>
        <v>0</v>
      </c>
      <c r="K302" s="179">
        <f>'Input 2 - Inventory'!R237</f>
        <v>0</v>
      </c>
      <c r="L302" s="149">
        <f>'Input 2 - Inventory'!AB237</f>
        <v>0</v>
      </c>
      <c r="M302" s="179">
        <f>'Input 2 - Inventory'!AC237</f>
        <v>0</v>
      </c>
      <c r="N302" s="162">
        <f t="shared" si="31"/>
        <v>0</v>
      </c>
      <c r="O302" s="122" t="e">
        <f t="shared" si="32"/>
        <v>#DIV/0!</v>
      </c>
      <c r="P302" s="179">
        <f>'Input 2 - Inventory'!AH237</f>
        <v>0</v>
      </c>
      <c r="Q302" s="179" t="str">
        <f>'Calc 1 - Scaling (Ins)'!AA292</f>
        <v/>
      </c>
    </row>
    <row r="303" spans="1:17" x14ac:dyDescent="0.3">
      <c r="A303" s="136" t="str">
        <f t="shared" si="33"/>
        <v>Exclude</v>
      </c>
      <c r="B303" s="149">
        <f>'Input 2 - Inventory'!C238</f>
        <v>0</v>
      </c>
      <c r="C303" s="179">
        <f>'Input 2 - Inventory'!E238</f>
        <v>0</v>
      </c>
      <c r="D303" s="179" t="str">
        <f>IFERROR(VLOOKUP(E303,GCC.Param!$B$3:$E$66,4,FALSE),"")</f>
        <v/>
      </c>
      <c r="E303" s="150">
        <f>'Input 2 - Inventory'!F238</f>
        <v>0</v>
      </c>
      <c r="F303" s="162" t="str">
        <f t="shared" si="29"/>
        <v>Y</v>
      </c>
      <c r="G303" s="150">
        <f>'Input 1 - Schedule 1'!U240</f>
        <v>0</v>
      </c>
      <c r="H303" s="149">
        <f>'Input 2 - Inventory'!L238</f>
        <v>0</v>
      </c>
      <c r="I303" s="149">
        <f>'Input 2 - Inventory'!M238</f>
        <v>0</v>
      </c>
      <c r="J303" s="162">
        <f t="shared" si="30"/>
        <v>0</v>
      </c>
      <c r="K303" s="179">
        <f>'Input 2 - Inventory'!R238</f>
        <v>0</v>
      </c>
      <c r="L303" s="149">
        <f>'Input 2 - Inventory'!AB238</f>
        <v>0</v>
      </c>
      <c r="M303" s="179">
        <f>'Input 2 - Inventory'!AC238</f>
        <v>0</v>
      </c>
      <c r="N303" s="162">
        <f t="shared" si="31"/>
        <v>0</v>
      </c>
      <c r="O303" s="122" t="e">
        <f t="shared" si="32"/>
        <v>#DIV/0!</v>
      </c>
      <c r="P303" s="179">
        <f>'Input 2 - Inventory'!AH238</f>
        <v>0</v>
      </c>
      <c r="Q303" s="179" t="str">
        <f>'Calc 1 - Scaling (Ins)'!AA293</f>
        <v/>
      </c>
    </row>
    <row r="304" spans="1:17" x14ac:dyDescent="0.3">
      <c r="A304" s="136" t="str">
        <f t="shared" si="33"/>
        <v>Exclude</v>
      </c>
      <c r="B304" s="149">
        <f>'Input 2 - Inventory'!C239</f>
        <v>0</v>
      </c>
      <c r="C304" s="179">
        <f>'Input 2 - Inventory'!E239</f>
        <v>0</v>
      </c>
      <c r="D304" s="179" t="str">
        <f>IFERROR(VLOOKUP(E304,GCC.Param!$B$3:$E$66,4,FALSE),"")</f>
        <v/>
      </c>
      <c r="E304" s="150">
        <f>'Input 2 - Inventory'!F239</f>
        <v>0</v>
      </c>
      <c r="F304" s="162" t="str">
        <f t="shared" si="29"/>
        <v>Y</v>
      </c>
      <c r="G304" s="150">
        <f>'Input 1 - Schedule 1'!U241</f>
        <v>0</v>
      </c>
      <c r="H304" s="149">
        <f>'Input 2 - Inventory'!L239</f>
        <v>0</v>
      </c>
      <c r="I304" s="149">
        <f>'Input 2 - Inventory'!M239</f>
        <v>0</v>
      </c>
      <c r="J304" s="162">
        <f t="shared" si="30"/>
        <v>0</v>
      </c>
      <c r="K304" s="179">
        <f>'Input 2 - Inventory'!R239</f>
        <v>0</v>
      </c>
      <c r="L304" s="149">
        <f>'Input 2 - Inventory'!AB239</f>
        <v>0</v>
      </c>
      <c r="M304" s="179">
        <f>'Input 2 - Inventory'!AC239</f>
        <v>0</v>
      </c>
      <c r="N304" s="162">
        <f t="shared" si="31"/>
        <v>0</v>
      </c>
      <c r="O304" s="122" t="e">
        <f t="shared" si="32"/>
        <v>#DIV/0!</v>
      </c>
      <c r="P304" s="179">
        <f>'Input 2 - Inventory'!AH239</f>
        <v>0</v>
      </c>
      <c r="Q304" s="179" t="str">
        <f>'Calc 1 - Scaling (Ins)'!AA294</f>
        <v/>
      </c>
    </row>
    <row r="305" spans="1:17" x14ac:dyDescent="0.3">
      <c r="A305" s="136" t="str">
        <f t="shared" si="33"/>
        <v>Exclude</v>
      </c>
      <c r="B305" s="149">
        <f>'Input 2 - Inventory'!C240</f>
        <v>0</v>
      </c>
      <c r="C305" s="179">
        <f>'Input 2 - Inventory'!E240</f>
        <v>0</v>
      </c>
      <c r="D305" s="179" t="str">
        <f>IFERROR(VLOOKUP(E305,GCC.Param!$B$3:$E$66,4,FALSE),"")</f>
        <v/>
      </c>
      <c r="E305" s="150">
        <f>'Input 2 - Inventory'!F240</f>
        <v>0</v>
      </c>
      <c r="F305" s="162" t="str">
        <f t="shared" si="29"/>
        <v>Y</v>
      </c>
      <c r="G305" s="150">
        <f>'Input 1 - Schedule 1'!U242</f>
        <v>0</v>
      </c>
      <c r="H305" s="149">
        <f>'Input 2 - Inventory'!L240</f>
        <v>0</v>
      </c>
      <c r="I305" s="149">
        <f>'Input 2 - Inventory'!M240</f>
        <v>0</v>
      </c>
      <c r="J305" s="162">
        <f t="shared" si="30"/>
        <v>0</v>
      </c>
      <c r="K305" s="179">
        <f>'Input 2 - Inventory'!R240</f>
        <v>0</v>
      </c>
      <c r="L305" s="149">
        <f>'Input 2 - Inventory'!AB240</f>
        <v>0</v>
      </c>
      <c r="M305" s="179">
        <f>'Input 2 - Inventory'!AC240</f>
        <v>0</v>
      </c>
      <c r="N305" s="162">
        <f t="shared" si="31"/>
        <v>0</v>
      </c>
      <c r="O305" s="122" t="e">
        <f t="shared" si="32"/>
        <v>#DIV/0!</v>
      </c>
      <c r="P305" s="179">
        <f>'Input 2 - Inventory'!AH240</f>
        <v>0</v>
      </c>
      <c r="Q305" s="179" t="str">
        <f>'Calc 1 - Scaling (Ins)'!AA295</f>
        <v/>
      </c>
    </row>
    <row r="306" spans="1:17" x14ac:dyDescent="0.3">
      <c r="A306" s="136" t="str">
        <f t="shared" si="33"/>
        <v>Exclude</v>
      </c>
      <c r="B306" s="149">
        <f>'Input 2 - Inventory'!C241</f>
        <v>0</v>
      </c>
      <c r="C306" s="179">
        <f>'Input 2 - Inventory'!E241</f>
        <v>0</v>
      </c>
      <c r="D306" s="179" t="str">
        <f>IFERROR(VLOOKUP(E306,GCC.Param!$B$3:$E$66,4,FALSE),"")</f>
        <v/>
      </c>
      <c r="E306" s="150">
        <f>'Input 2 - Inventory'!F241</f>
        <v>0</v>
      </c>
      <c r="F306" s="162" t="str">
        <f t="shared" si="29"/>
        <v>Y</v>
      </c>
      <c r="G306" s="150">
        <f>'Input 1 - Schedule 1'!U243</f>
        <v>0</v>
      </c>
      <c r="H306" s="149">
        <f>'Input 2 - Inventory'!L241</f>
        <v>0</v>
      </c>
      <c r="I306" s="149">
        <f>'Input 2 - Inventory'!M241</f>
        <v>0</v>
      </c>
      <c r="J306" s="162">
        <f t="shared" si="30"/>
        <v>0</v>
      </c>
      <c r="K306" s="179">
        <f>'Input 2 - Inventory'!R241</f>
        <v>0</v>
      </c>
      <c r="L306" s="149">
        <f>'Input 2 - Inventory'!AB241</f>
        <v>0</v>
      </c>
      <c r="M306" s="179">
        <f>'Input 2 - Inventory'!AC241</f>
        <v>0</v>
      </c>
      <c r="N306" s="162">
        <f t="shared" si="31"/>
        <v>0</v>
      </c>
      <c r="O306" s="122" t="e">
        <f t="shared" si="32"/>
        <v>#DIV/0!</v>
      </c>
      <c r="P306" s="179">
        <f>'Input 2 - Inventory'!AH241</f>
        <v>0</v>
      </c>
      <c r="Q306" s="179" t="str">
        <f>'Calc 1 - Scaling (Ins)'!AA296</f>
        <v/>
      </c>
    </row>
    <row r="307" spans="1:17" x14ac:dyDescent="0.3">
      <c r="A307" s="136" t="str">
        <f t="shared" si="33"/>
        <v>Exclude</v>
      </c>
      <c r="B307" s="149">
        <f>'Input 2 - Inventory'!C242</f>
        <v>0</v>
      </c>
      <c r="C307" s="179">
        <f>'Input 2 - Inventory'!E242</f>
        <v>0</v>
      </c>
      <c r="D307" s="179" t="str">
        <f>IFERROR(VLOOKUP(E307,GCC.Param!$B$3:$E$66,4,FALSE),"")</f>
        <v/>
      </c>
      <c r="E307" s="150">
        <f>'Input 2 - Inventory'!F242</f>
        <v>0</v>
      </c>
      <c r="F307" s="162" t="str">
        <f t="shared" si="29"/>
        <v>Y</v>
      </c>
      <c r="G307" s="150">
        <f>'Input 1 - Schedule 1'!U244</f>
        <v>0</v>
      </c>
      <c r="H307" s="149">
        <f>'Input 2 - Inventory'!L242</f>
        <v>0</v>
      </c>
      <c r="I307" s="149">
        <f>'Input 2 - Inventory'!M242</f>
        <v>0</v>
      </c>
      <c r="J307" s="162">
        <f t="shared" si="30"/>
        <v>0</v>
      </c>
      <c r="K307" s="179">
        <f>'Input 2 - Inventory'!R242</f>
        <v>0</v>
      </c>
      <c r="L307" s="149">
        <f>'Input 2 - Inventory'!AB242</f>
        <v>0</v>
      </c>
      <c r="M307" s="179">
        <f>'Input 2 - Inventory'!AC242</f>
        <v>0</v>
      </c>
      <c r="N307" s="162">
        <f t="shared" si="31"/>
        <v>0</v>
      </c>
      <c r="O307" s="122" t="e">
        <f t="shared" si="32"/>
        <v>#DIV/0!</v>
      </c>
      <c r="P307" s="179">
        <f>'Input 2 - Inventory'!AH242</f>
        <v>0</v>
      </c>
      <c r="Q307" s="179" t="str">
        <f>'Calc 1 - Scaling (Ins)'!AA297</f>
        <v/>
      </c>
    </row>
    <row r="308" spans="1:17" x14ac:dyDescent="0.3">
      <c r="A308" s="136" t="str">
        <f t="shared" si="33"/>
        <v>Exclude</v>
      </c>
      <c r="B308" s="149">
        <f>'Input 2 - Inventory'!C243</f>
        <v>0</v>
      </c>
      <c r="C308" s="179">
        <f>'Input 2 - Inventory'!E243</f>
        <v>0</v>
      </c>
      <c r="D308" s="179" t="str">
        <f>IFERROR(VLOOKUP(E308,GCC.Param!$B$3:$E$66,4,FALSE),"")</f>
        <v/>
      </c>
      <c r="E308" s="150">
        <f>'Input 2 - Inventory'!F243</f>
        <v>0</v>
      </c>
      <c r="F308" s="162" t="str">
        <f t="shared" si="29"/>
        <v>Y</v>
      </c>
      <c r="G308" s="150">
        <f>'Input 1 - Schedule 1'!U245</f>
        <v>0</v>
      </c>
      <c r="H308" s="149">
        <f>'Input 2 - Inventory'!L243</f>
        <v>0</v>
      </c>
      <c r="I308" s="149">
        <f>'Input 2 - Inventory'!M243</f>
        <v>0</v>
      </c>
      <c r="J308" s="162">
        <f t="shared" si="30"/>
        <v>0</v>
      </c>
      <c r="K308" s="179">
        <f>'Input 2 - Inventory'!R243</f>
        <v>0</v>
      </c>
      <c r="L308" s="149">
        <f>'Input 2 - Inventory'!AB243</f>
        <v>0</v>
      </c>
      <c r="M308" s="179">
        <f>'Input 2 - Inventory'!AC243</f>
        <v>0</v>
      </c>
      <c r="N308" s="162">
        <f t="shared" si="31"/>
        <v>0</v>
      </c>
      <c r="O308" s="122" t="e">
        <f t="shared" si="32"/>
        <v>#DIV/0!</v>
      </c>
      <c r="P308" s="179">
        <f>'Input 2 - Inventory'!AH243</f>
        <v>0</v>
      </c>
      <c r="Q308" s="179" t="str">
        <f>'Calc 1 - Scaling (Ins)'!AA298</f>
        <v/>
      </c>
    </row>
    <row r="309" spans="1:17" x14ac:dyDescent="0.3">
      <c r="A309" s="136" t="str">
        <f t="shared" si="33"/>
        <v>Exclude</v>
      </c>
      <c r="B309" s="149">
        <f>'Input 2 - Inventory'!C244</f>
        <v>0</v>
      </c>
      <c r="C309" s="179">
        <f>'Input 2 - Inventory'!E244</f>
        <v>0</v>
      </c>
      <c r="D309" s="179" t="str">
        <f>IFERROR(VLOOKUP(E309,GCC.Param!$B$3:$E$66,4,FALSE),"")</f>
        <v/>
      </c>
      <c r="E309" s="150">
        <f>'Input 2 - Inventory'!F244</f>
        <v>0</v>
      </c>
      <c r="F309" s="162" t="str">
        <f t="shared" si="29"/>
        <v>Y</v>
      </c>
      <c r="G309" s="150">
        <f>'Input 1 - Schedule 1'!U246</f>
        <v>0</v>
      </c>
      <c r="H309" s="149">
        <f>'Input 2 - Inventory'!L244</f>
        <v>0</v>
      </c>
      <c r="I309" s="149">
        <f>'Input 2 - Inventory'!M244</f>
        <v>0</v>
      </c>
      <c r="J309" s="162">
        <f t="shared" si="30"/>
        <v>0</v>
      </c>
      <c r="K309" s="179">
        <f>'Input 2 - Inventory'!R244</f>
        <v>0</v>
      </c>
      <c r="L309" s="149">
        <f>'Input 2 - Inventory'!AB244</f>
        <v>0</v>
      </c>
      <c r="M309" s="179">
        <f>'Input 2 - Inventory'!AC244</f>
        <v>0</v>
      </c>
      <c r="N309" s="162">
        <f t="shared" si="31"/>
        <v>0</v>
      </c>
      <c r="O309" s="122" t="e">
        <f t="shared" si="32"/>
        <v>#DIV/0!</v>
      </c>
      <c r="P309" s="179">
        <f>'Input 2 - Inventory'!AH244</f>
        <v>0</v>
      </c>
      <c r="Q309" s="179" t="str">
        <f>'Calc 1 - Scaling (Ins)'!AA299</f>
        <v/>
      </c>
    </row>
    <row r="310" spans="1:17" x14ac:dyDescent="0.3">
      <c r="A310" s="136" t="str">
        <f t="shared" si="33"/>
        <v>Exclude</v>
      </c>
      <c r="B310" s="149">
        <f>'Input 2 - Inventory'!C245</f>
        <v>0</v>
      </c>
      <c r="C310" s="179">
        <f>'Input 2 - Inventory'!E245</f>
        <v>0</v>
      </c>
      <c r="D310" s="179" t="str">
        <f>IFERROR(VLOOKUP(E310,GCC.Param!$B$3:$E$66,4,FALSE),"")</f>
        <v/>
      </c>
      <c r="E310" s="150">
        <f>'Input 2 - Inventory'!F245</f>
        <v>0</v>
      </c>
      <c r="F310" s="162" t="str">
        <f t="shared" si="29"/>
        <v>Y</v>
      </c>
      <c r="G310" s="150">
        <f>'Input 1 - Schedule 1'!U247</f>
        <v>0</v>
      </c>
      <c r="H310" s="149">
        <f>'Input 2 - Inventory'!L245</f>
        <v>0</v>
      </c>
      <c r="I310" s="149">
        <f>'Input 2 - Inventory'!M245</f>
        <v>0</v>
      </c>
      <c r="J310" s="162">
        <f t="shared" si="30"/>
        <v>0</v>
      </c>
      <c r="K310" s="179">
        <f>'Input 2 - Inventory'!R245</f>
        <v>0</v>
      </c>
      <c r="L310" s="149">
        <f>'Input 2 - Inventory'!AB245</f>
        <v>0</v>
      </c>
      <c r="M310" s="179">
        <f>'Input 2 - Inventory'!AC245</f>
        <v>0</v>
      </c>
      <c r="N310" s="162">
        <f t="shared" si="31"/>
        <v>0</v>
      </c>
      <c r="O310" s="122" t="e">
        <f t="shared" si="32"/>
        <v>#DIV/0!</v>
      </c>
      <c r="P310" s="179">
        <f>'Input 2 - Inventory'!AH245</f>
        <v>0</v>
      </c>
      <c r="Q310" s="179" t="str">
        <f>'Calc 1 - Scaling (Ins)'!AA300</f>
        <v/>
      </c>
    </row>
    <row r="311" spans="1:17" x14ac:dyDescent="0.3">
      <c r="A311" s="136" t="str">
        <f t="shared" si="33"/>
        <v>Exclude</v>
      </c>
      <c r="B311" s="149">
        <f>'Input 2 - Inventory'!C246</f>
        <v>0</v>
      </c>
      <c r="C311" s="179">
        <f>'Input 2 - Inventory'!E246</f>
        <v>0</v>
      </c>
      <c r="D311" s="179" t="str">
        <f>IFERROR(VLOOKUP(E311,GCC.Param!$B$3:$E$66,4,FALSE),"")</f>
        <v/>
      </c>
      <c r="E311" s="150">
        <f>'Input 2 - Inventory'!F246</f>
        <v>0</v>
      </c>
      <c r="F311" s="162" t="str">
        <f t="shared" si="29"/>
        <v>Y</v>
      </c>
      <c r="G311" s="150">
        <f>'Input 1 - Schedule 1'!U248</f>
        <v>0</v>
      </c>
      <c r="H311" s="149">
        <f>'Input 2 - Inventory'!L246</f>
        <v>0</v>
      </c>
      <c r="I311" s="149">
        <f>'Input 2 - Inventory'!M246</f>
        <v>0</v>
      </c>
      <c r="J311" s="162">
        <f t="shared" si="30"/>
        <v>0</v>
      </c>
      <c r="K311" s="179">
        <f>'Input 2 - Inventory'!R246</f>
        <v>0</v>
      </c>
      <c r="L311" s="149">
        <f>'Input 2 - Inventory'!AB246</f>
        <v>0</v>
      </c>
      <c r="M311" s="179">
        <f>'Input 2 - Inventory'!AC246</f>
        <v>0</v>
      </c>
      <c r="N311" s="162">
        <f t="shared" si="31"/>
        <v>0</v>
      </c>
      <c r="O311" s="122" t="e">
        <f t="shared" si="32"/>
        <v>#DIV/0!</v>
      </c>
      <c r="P311" s="179">
        <f>'Input 2 - Inventory'!AH246</f>
        <v>0</v>
      </c>
      <c r="Q311" s="179" t="str">
        <f>'Calc 1 - Scaling (Ins)'!AA301</f>
        <v/>
      </c>
    </row>
    <row r="312" spans="1:17" x14ac:dyDescent="0.3">
      <c r="A312" s="136" t="str">
        <f t="shared" si="33"/>
        <v>Exclude</v>
      </c>
      <c r="B312" s="149">
        <f>'Input 2 - Inventory'!C247</f>
        <v>0</v>
      </c>
      <c r="C312" s="179">
        <f>'Input 2 - Inventory'!E247</f>
        <v>0</v>
      </c>
      <c r="D312" s="179" t="str">
        <f>IFERROR(VLOOKUP(E312,GCC.Param!$B$3:$E$66,4,FALSE),"")</f>
        <v/>
      </c>
      <c r="E312" s="150">
        <f>'Input 2 - Inventory'!F247</f>
        <v>0</v>
      </c>
      <c r="F312" s="162" t="str">
        <f t="shared" si="29"/>
        <v>Y</v>
      </c>
      <c r="G312" s="150">
        <f>'Input 1 - Schedule 1'!U249</f>
        <v>0</v>
      </c>
      <c r="H312" s="149">
        <f>'Input 2 - Inventory'!L247</f>
        <v>0</v>
      </c>
      <c r="I312" s="149">
        <f>'Input 2 - Inventory'!M247</f>
        <v>0</v>
      </c>
      <c r="J312" s="162">
        <f t="shared" si="30"/>
        <v>0</v>
      </c>
      <c r="K312" s="179">
        <f>'Input 2 - Inventory'!R247</f>
        <v>0</v>
      </c>
      <c r="L312" s="149">
        <f>'Input 2 - Inventory'!AB247</f>
        <v>0</v>
      </c>
      <c r="M312" s="179">
        <f>'Input 2 - Inventory'!AC247</f>
        <v>0</v>
      </c>
      <c r="N312" s="162">
        <f t="shared" si="31"/>
        <v>0</v>
      </c>
      <c r="O312" s="122" t="e">
        <f t="shared" si="32"/>
        <v>#DIV/0!</v>
      </c>
      <c r="P312" s="179">
        <f>'Input 2 - Inventory'!AH247</f>
        <v>0</v>
      </c>
      <c r="Q312" s="179" t="str">
        <f>'Calc 1 - Scaling (Ins)'!AA302</f>
        <v/>
      </c>
    </row>
    <row r="313" spans="1:17" x14ac:dyDescent="0.3">
      <c r="A313" s="136" t="str">
        <f t="shared" si="33"/>
        <v>Exclude</v>
      </c>
      <c r="B313" s="149">
        <f>'Input 2 - Inventory'!C248</f>
        <v>0</v>
      </c>
      <c r="C313" s="179">
        <f>'Input 2 - Inventory'!E248</f>
        <v>0</v>
      </c>
      <c r="D313" s="179" t="str">
        <f>IFERROR(VLOOKUP(E313,GCC.Param!$B$3:$E$66,4,FALSE),"")</f>
        <v/>
      </c>
      <c r="E313" s="150">
        <f>'Input 2 - Inventory'!F248</f>
        <v>0</v>
      </c>
      <c r="F313" s="162" t="str">
        <f t="shared" si="29"/>
        <v>Y</v>
      </c>
      <c r="G313" s="150">
        <f>'Input 1 - Schedule 1'!U250</f>
        <v>0</v>
      </c>
      <c r="H313" s="149">
        <f>'Input 2 - Inventory'!L248</f>
        <v>0</v>
      </c>
      <c r="I313" s="149">
        <f>'Input 2 - Inventory'!M248</f>
        <v>0</v>
      </c>
      <c r="J313" s="162">
        <f t="shared" si="30"/>
        <v>0</v>
      </c>
      <c r="K313" s="179">
        <f>'Input 2 - Inventory'!R248</f>
        <v>0</v>
      </c>
      <c r="L313" s="149">
        <f>'Input 2 - Inventory'!AB248</f>
        <v>0</v>
      </c>
      <c r="M313" s="179">
        <f>'Input 2 - Inventory'!AC248</f>
        <v>0</v>
      </c>
      <c r="N313" s="162">
        <f t="shared" si="31"/>
        <v>0</v>
      </c>
      <c r="O313" s="122" t="e">
        <f t="shared" si="32"/>
        <v>#DIV/0!</v>
      </c>
      <c r="P313" s="179">
        <f>'Input 2 - Inventory'!AH248</f>
        <v>0</v>
      </c>
      <c r="Q313" s="179" t="str">
        <f>'Calc 1 - Scaling (Ins)'!AA303</f>
        <v/>
      </c>
    </row>
    <row r="314" spans="1:17" x14ac:dyDescent="0.3">
      <c r="A314" s="136" t="str">
        <f t="shared" si="33"/>
        <v>Exclude</v>
      </c>
      <c r="B314" s="149">
        <f>'Input 2 - Inventory'!C249</f>
        <v>0</v>
      </c>
      <c r="C314" s="179">
        <f>'Input 2 - Inventory'!E249</f>
        <v>0</v>
      </c>
      <c r="D314" s="179" t="str">
        <f>IFERROR(VLOOKUP(E314,GCC.Param!$B$3:$E$66,4,FALSE),"")</f>
        <v/>
      </c>
      <c r="E314" s="150">
        <f>'Input 2 - Inventory'!F249</f>
        <v>0</v>
      </c>
      <c r="F314" s="162" t="str">
        <f t="shared" si="29"/>
        <v>Y</v>
      </c>
      <c r="G314" s="150">
        <f>'Input 1 - Schedule 1'!U251</f>
        <v>0</v>
      </c>
      <c r="H314" s="149">
        <f>'Input 2 - Inventory'!L249</f>
        <v>0</v>
      </c>
      <c r="I314" s="149">
        <f>'Input 2 - Inventory'!M249</f>
        <v>0</v>
      </c>
      <c r="J314" s="162">
        <f t="shared" si="30"/>
        <v>0</v>
      </c>
      <c r="K314" s="179">
        <f>'Input 2 - Inventory'!R249</f>
        <v>0</v>
      </c>
      <c r="L314" s="149">
        <f>'Input 2 - Inventory'!AB249</f>
        <v>0</v>
      </c>
      <c r="M314" s="179">
        <f>'Input 2 - Inventory'!AC249</f>
        <v>0</v>
      </c>
      <c r="N314" s="162">
        <f t="shared" si="31"/>
        <v>0</v>
      </c>
      <c r="O314" s="122" t="e">
        <f t="shared" si="32"/>
        <v>#DIV/0!</v>
      </c>
      <c r="P314" s="179">
        <f>'Input 2 - Inventory'!AH249</f>
        <v>0</v>
      </c>
      <c r="Q314" s="179" t="str">
        <f>'Calc 1 - Scaling (Ins)'!AA304</f>
        <v/>
      </c>
    </row>
    <row r="315" spans="1:17" x14ac:dyDescent="0.3">
      <c r="A315" s="136" t="str">
        <f t="shared" si="33"/>
        <v>Exclude</v>
      </c>
      <c r="B315" s="149">
        <f>'Input 2 - Inventory'!C250</f>
        <v>0</v>
      </c>
      <c r="C315" s="179">
        <f>'Input 2 - Inventory'!E250</f>
        <v>0</v>
      </c>
      <c r="D315" s="179" t="str">
        <f>IFERROR(VLOOKUP(E315,GCC.Param!$B$3:$E$66,4,FALSE),"")</f>
        <v/>
      </c>
      <c r="E315" s="150">
        <f>'Input 2 - Inventory'!F250</f>
        <v>0</v>
      </c>
      <c r="F315" s="162" t="str">
        <f t="shared" si="29"/>
        <v>Y</v>
      </c>
      <c r="G315" s="150">
        <f>'Input 1 - Schedule 1'!U252</f>
        <v>0</v>
      </c>
      <c r="H315" s="149">
        <f>'Input 2 - Inventory'!L250</f>
        <v>0</v>
      </c>
      <c r="I315" s="149">
        <f>'Input 2 - Inventory'!M250</f>
        <v>0</v>
      </c>
      <c r="J315" s="162">
        <f t="shared" si="30"/>
        <v>0</v>
      </c>
      <c r="K315" s="179">
        <f>'Input 2 - Inventory'!R250</f>
        <v>0</v>
      </c>
      <c r="L315" s="149">
        <f>'Input 2 - Inventory'!AB250</f>
        <v>0</v>
      </c>
      <c r="M315" s="179">
        <f>'Input 2 - Inventory'!AC250</f>
        <v>0</v>
      </c>
      <c r="N315" s="162">
        <f t="shared" si="31"/>
        <v>0</v>
      </c>
      <c r="O315" s="122" t="e">
        <f t="shared" si="32"/>
        <v>#DIV/0!</v>
      </c>
      <c r="P315" s="179">
        <f>'Input 2 - Inventory'!AH250</f>
        <v>0</v>
      </c>
      <c r="Q315" s="179" t="str">
        <f>'Calc 1 - Scaling (Ins)'!AA305</f>
        <v/>
      </c>
    </row>
    <row r="316" spans="1:17" x14ac:dyDescent="0.3">
      <c r="A316" s="136" t="str">
        <f t="shared" si="33"/>
        <v>Exclude</v>
      </c>
      <c r="B316" s="149">
        <f>'Input 2 - Inventory'!C251</f>
        <v>0</v>
      </c>
      <c r="C316" s="179">
        <f>'Input 2 - Inventory'!E251</f>
        <v>0</v>
      </c>
      <c r="D316" s="179" t="str">
        <f>IFERROR(VLOOKUP(E316,GCC.Param!$B$3:$E$66,4,FALSE),"")</f>
        <v/>
      </c>
      <c r="E316" s="150">
        <f>'Input 2 - Inventory'!F251</f>
        <v>0</v>
      </c>
      <c r="F316" s="162" t="str">
        <f t="shared" si="29"/>
        <v>Y</v>
      </c>
      <c r="G316" s="150">
        <f>'Input 1 - Schedule 1'!U253</f>
        <v>0</v>
      </c>
      <c r="H316" s="149">
        <f>'Input 2 - Inventory'!L251</f>
        <v>0</v>
      </c>
      <c r="I316" s="149">
        <f>'Input 2 - Inventory'!M251</f>
        <v>0</v>
      </c>
      <c r="J316" s="162">
        <f t="shared" si="30"/>
        <v>0</v>
      </c>
      <c r="K316" s="179">
        <f>'Input 2 - Inventory'!R251</f>
        <v>0</v>
      </c>
      <c r="L316" s="149">
        <f>'Input 2 - Inventory'!AB251</f>
        <v>0</v>
      </c>
      <c r="M316" s="179">
        <f>'Input 2 - Inventory'!AC251</f>
        <v>0</v>
      </c>
      <c r="N316" s="162">
        <f t="shared" si="31"/>
        <v>0</v>
      </c>
      <c r="O316" s="122" t="e">
        <f t="shared" si="32"/>
        <v>#DIV/0!</v>
      </c>
      <c r="P316" s="179">
        <f>'Input 2 - Inventory'!AH251</f>
        <v>0</v>
      </c>
      <c r="Q316" s="179" t="str">
        <f>'Calc 1 - Scaling (Ins)'!AA306</f>
        <v/>
      </c>
    </row>
    <row r="317" spans="1:17" x14ac:dyDescent="0.3">
      <c r="A317" s="136" t="str">
        <f t="shared" si="33"/>
        <v>Exclude</v>
      </c>
      <c r="B317" s="149">
        <f>'Input 2 - Inventory'!C252</f>
        <v>0</v>
      </c>
      <c r="C317" s="179">
        <f>'Input 2 - Inventory'!E252</f>
        <v>0</v>
      </c>
      <c r="D317" s="179" t="str">
        <f>IFERROR(VLOOKUP(E317,GCC.Param!$B$3:$E$66,4,FALSE),"")</f>
        <v/>
      </c>
      <c r="E317" s="150">
        <f>'Input 2 - Inventory'!F252</f>
        <v>0</v>
      </c>
      <c r="F317" s="162" t="str">
        <f t="shared" si="29"/>
        <v>Y</v>
      </c>
      <c r="G317" s="150">
        <f>'Input 1 - Schedule 1'!U254</f>
        <v>0</v>
      </c>
      <c r="H317" s="149">
        <f>'Input 2 - Inventory'!L252</f>
        <v>0</v>
      </c>
      <c r="I317" s="149">
        <f>'Input 2 - Inventory'!M252</f>
        <v>0</v>
      </c>
      <c r="J317" s="162">
        <f t="shared" si="30"/>
        <v>0</v>
      </c>
      <c r="K317" s="179">
        <f>'Input 2 - Inventory'!R252</f>
        <v>0</v>
      </c>
      <c r="L317" s="149">
        <f>'Input 2 - Inventory'!AB252</f>
        <v>0</v>
      </c>
      <c r="M317" s="179">
        <f>'Input 2 - Inventory'!AC252</f>
        <v>0</v>
      </c>
      <c r="N317" s="162">
        <f t="shared" si="31"/>
        <v>0</v>
      </c>
      <c r="O317" s="122" t="e">
        <f t="shared" si="32"/>
        <v>#DIV/0!</v>
      </c>
      <c r="P317" s="179">
        <f>'Input 2 - Inventory'!AH252</f>
        <v>0</v>
      </c>
      <c r="Q317" s="179" t="str">
        <f>'Calc 1 - Scaling (Ins)'!AA307</f>
        <v/>
      </c>
    </row>
    <row r="318" spans="1:17" x14ac:dyDescent="0.3">
      <c r="A318" s="136" t="str">
        <f t="shared" si="33"/>
        <v>Exclude</v>
      </c>
      <c r="B318" s="149">
        <f>'Input 2 - Inventory'!C253</f>
        <v>0</v>
      </c>
      <c r="C318" s="179">
        <f>'Input 2 - Inventory'!E253</f>
        <v>0</v>
      </c>
      <c r="D318" s="179" t="str">
        <f>IFERROR(VLOOKUP(E318,GCC.Param!$B$3:$E$66,4,FALSE),"")</f>
        <v/>
      </c>
      <c r="E318" s="150">
        <f>'Input 2 - Inventory'!F253</f>
        <v>0</v>
      </c>
      <c r="F318" s="162" t="str">
        <f t="shared" si="29"/>
        <v>Y</v>
      </c>
      <c r="G318" s="150">
        <f>'Input 1 - Schedule 1'!U255</f>
        <v>0</v>
      </c>
      <c r="H318" s="149">
        <f>'Input 2 - Inventory'!L253</f>
        <v>0</v>
      </c>
      <c r="I318" s="149">
        <f>'Input 2 - Inventory'!M253</f>
        <v>0</v>
      </c>
      <c r="J318" s="162">
        <f t="shared" si="30"/>
        <v>0</v>
      </c>
      <c r="K318" s="179">
        <f>'Input 2 - Inventory'!R253</f>
        <v>0</v>
      </c>
      <c r="L318" s="149">
        <f>'Input 2 - Inventory'!AB253</f>
        <v>0</v>
      </c>
      <c r="M318" s="179">
        <f>'Input 2 - Inventory'!AC253</f>
        <v>0</v>
      </c>
      <c r="N318" s="162">
        <f t="shared" si="31"/>
        <v>0</v>
      </c>
      <c r="O318" s="122" t="e">
        <f t="shared" si="32"/>
        <v>#DIV/0!</v>
      </c>
      <c r="P318" s="179">
        <f>'Input 2 - Inventory'!AH253</f>
        <v>0</v>
      </c>
      <c r="Q318" s="179" t="str">
        <f>'Calc 1 - Scaling (Ins)'!AA308</f>
        <v/>
      </c>
    </row>
    <row r="319" spans="1:17" x14ac:dyDescent="0.3">
      <c r="A319" s="136" t="str">
        <f t="shared" si="33"/>
        <v>Exclude</v>
      </c>
      <c r="B319" s="149">
        <f>'Input 2 - Inventory'!C254</f>
        <v>0</v>
      </c>
      <c r="C319" s="179">
        <f>'Input 2 - Inventory'!E254</f>
        <v>0</v>
      </c>
      <c r="D319" s="179" t="str">
        <f>IFERROR(VLOOKUP(E319,GCC.Param!$B$3:$E$66,4,FALSE),"")</f>
        <v/>
      </c>
      <c r="E319" s="150">
        <f>'Input 2 - Inventory'!F254</f>
        <v>0</v>
      </c>
      <c r="F319" s="162" t="str">
        <f t="shared" si="29"/>
        <v>Y</v>
      </c>
      <c r="G319" s="150">
        <f>'Input 1 - Schedule 1'!U256</f>
        <v>0</v>
      </c>
      <c r="H319" s="149">
        <f>'Input 2 - Inventory'!L254</f>
        <v>0</v>
      </c>
      <c r="I319" s="149">
        <f>'Input 2 - Inventory'!M254</f>
        <v>0</v>
      </c>
      <c r="J319" s="162">
        <f t="shared" si="30"/>
        <v>0</v>
      </c>
      <c r="K319" s="179">
        <f>'Input 2 - Inventory'!R254</f>
        <v>0</v>
      </c>
      <c r="L319" s="149">
        <f>'Input 2 - Inventory'!AB254</f>
        <v>0</v>
      </c>
      <c r="M319" s="179">
        <f>'Input 2 - Inventory'!AC254</f>
        <v>0</v>
      </c>
      <c r="N319" s="162">
        <f t="shared" si="31"/>
        <v>0</v>
      </c>
      <c r="O319" s="122" t="e">
        <f t="shared" si="32"/>
        <v>#DIV/0!</v>
      </c>
      <c r="P319" s="179">
        <f>'Input 2 - Inventory'!AH254</f>
        <v>0</v>
      </c>
      <c r="Q319" s="179" t="str">
        <f>'Calc 1 - Scaling (Ins)'!AA309</f>
        <v/>
      </c>
    </row>
    <row r="320" spans="1:17" x14ac:dyDescent="0.3">
      <c r="A320" s="136" t="str">
        <f t="shared" si="33"/>
        <v>Exclude</v>
      </c>
      <c r="B320" s="149">
        <f>'Input 2 - Inventory'!C255</f>
        <v>0</v>
      </c>
      <c r="C320" s="179">
        <f>'Input 2 - Inventory'!E255</f>
        <v>0</v>
      </c>
      <c r="D320" s="179" t="str">
        <f>IFERROR(VLOOKUP(E320,GCC.Param!$B$3:$E$66,4,FALSE),"")</f>
        <v/>
      </c>
      <c r="E320" s="150">
        <f>'Input 2 - Inventory'!F255</f>
        <v>0</v>
      </c>
      <c r="F320" s="162" t="str">
        <f t="shared" si="29"/>
        <v>Y</v>
      </c>
      <c r="G320" s="150">
        <f>'Input 1 - Schedule 1'!U257</f>
        <v>0</v>
      </c>
      <c r="H320" s="149">
        <f>'Input 2 - Inventory'!L255</f>
        <v>0</v>
      </c>
      <c r="I320" s="149">
        <f>'Input 2 - Inventory'!M255</f>
        <v>0</v>
      </c>
      <c r="J320" s="162">
        <f t="shared" si="30"/>
        <v>0</v>
      </c>
      <c r="K320" s="179">
        <f>'Input 2 - Inventory'!R255</f>
        <v>0</v>
      </c>
      <c r="L320" s="149">
        <f>'Input 2 - Inventory'!AB255</f>
        <v>0</v>
      </c>
      <c r="M320" s="179">
        <f>'Input 2 - Inventory'!AC255</f>
        <v>0</v>
      </c>
      <c r="N320" s="162">
        <f t="shared" si="31"/>
        <v>0</v>
      </c>
      <c r="O320" s="122" t="e">
        <f t="shared" si="32"/>
        <v>#DIV/0!</v>
      </c>
      <c r="P320" s="179">
        <f>'Input 2 - Inventory'!AH255</f>
        <v>0</v>
      </c>
      <c r="Q320" s="179" t="str">
        <f>'Calc 1 - Scaling (Ins)'!AA310</f>
        <v/>
      </c>
    </row>
    <row r="321" spans="1:17" x14ac:dyDescent="0.3">
      <c r="A321" s="136" t="str">
        <f t="shared" si="33"/>
        <v>Exclude</v>
      </c>
      <c r="B321" s="149">
        <f>'Input 2 - Inventory'!C256</f>
        <v>0</v>
      </c>
      <c r="C321" s="179">
        <f>'Input 2 - Inventory'!E256</f>
        <v>0</v>
      </c>
      <c r="D321" s="179" t="str">
        <f>IFERROR(VLOOKUP(E321,GCC.Param!$B$3:$E$66,4,FALSE),"")</f>
        <v/>
      </c>
      <c r="E321" s="150">
        <f>'Input 2 - Inventory'!F256</f>
        <v>0</v>
      </c>
      <c r="F321" s="162" t="str">
        <f t="shared" si="29"/>
        <v>Y</v>
      </c>
      <c r="G321" s="150">
        <f>'Input 1 - Schedule 1'!U258</f>
        <v>0</v>
      </c>
      <c r="H321" s="149">
        <f>'Input 2 - Inventory'!L256</f>
        <v>0</v>
      </c>
      <c r="I321" s="149">
        <f>'Input 2 - Inventory'!M256</f>
        <v>0</v>
      </c>
      <c r="J321" s="162">
        <f t="shared" si="30"/>
        <v>0</v>
      </c>
      <c r="K321" s="179">
        <f>'Input 2 - Inventory'!R256</f>
        <v>0</v>
      </c>
      <c r="L321" s="149">
        <f>'Input 2 - Inventory'!AB256</f>
        <v>0</v>
      </c>
      <c r="M321" s="179">
        <f>'Input 2 - Inventory'!AC256</f>
        <v>0</v>
      </c>
      <c r="N321" s="162">
        <f t="shared" si="31"/>
        <v>0</v>
      </c>
      <c r="O321" s="122" t="e">
        <f t="shared" si="32"/>
        <v>#DIV/0!</v>
      </c>
      <c r="P321" s="179">
        <f>'Input 2 - Inventory'!AH256</f>
        <v>0</v>
      </c>
      <c r="Q321" s="179" t="str">
        <f>'Calc 1 - Scaling (Ins)'!AA311</f>
        <v/>
      </c>
    </row>
    <row r="322" spans="1:17" x14ac:dyDescent="0.3">
      <c r="A322" s="136" t="str">
        <f t="shared" si="33"/>
        <v>Exclude</v>
      </c>
      <c r="B322" s="149">
        <f>'Input 2 - Inventory'!C257</f>
        <v>0</v>
      </c>
      <c r="C322" s="179">
        <f>'Input 2 - Inventory'!E257</f>
        <v>0</v>
      </c>
      <c r="D322" s="179" t="str">
        <f>IFERROR(VLOOKUP(E322,GCC.Param!$B$3:$E$66,4,FALSE),"")</f>
        <v/>
      </c>
      <c r="E322" s="150">
        <f>'Input 2 - Inventory'!F257</f>
        <v>0</v>
      </c>
      <c r="F322" s="162" t="str">
        <f t="shared" si="29"/>
        <v>Y</v>
      </c>
      <c r="G322" s="150">
        <f>'Input 1 - Schedule 1'!U259</f>
        <v>0</v>
      </c>
      <c r="H322" s="149">
        <f>'Input 2 - Inventory'!L257</f>
        <v>0</v>
      </c>
      <c r="I322" s="149">
        <f>'Input 2 - Inventory'!M257</f>
        <v>0</v>
      </c>
      <c r="J322" s="162">
        <f t="shared" si="30"/>
        <v>0</v>
      </c>
      <c r="K322" s="179">
        <f>'Input 2 - Inventory'!R257</f>
        <v>0</v>
      </c>
      <c r="L322" s="149">
        <f>'Input 2 - Inventory'!AB257</f>
        <v>0</v>
      </c>
      <c r="M322" s="179">
        <f>'Input 2 - Inventory'!AC257</f>
        <v>0</v>
      </c>
      <c r="N322" s="162">
        <f t="shared" si="31"/>
        <v>0</v>
      </c>
      <c r="O322" s="122" t="e">
        <f t="shared" si="32"/>
        <v>#DIV/0!</v>
      </c>
      <c r="P322" s="179">
        <f>'Input 2 - Inventory'!AH257</f>
        <v>0</v>
      </c>
      <c r="Q322" s="179" t="str">
        <f>'Calc 1 - Scaling (Ins)'!AA312</f>
        <v/>
      </c>
    </row>
    <row r="323" spans="1:17" x14ac:dyDescent="0.3">
      <c r="A323" s="136" t="str">
        <f t="shared" si="33"/>
        <v>Exclude</v>
      </c>
      <c r="B323" s="149">
        <f>'Input 2 - Inventory'!C258</f>
        <v>0</v>
      </c>
      <c r="C323" s="179">
        <f>'Input 2 - Inventory'!E258</f>
        <v>0</v>
      </c>
      <c r="D323" s="179" t="str">
        <f>IFERROR(VLOOKUP(E323,GCC.Param!$B$3:$E$66,4,FALSE),"")</f>
        <v/>
      </c>
      <c r="E323" s="150">
        <f>'Input 2 - Inventory'!F258</f>
        <v>0</v>
      </c>
      <c r="F323" s="162" t="str">
        <f t="shared" si="29"/>
        <v>Y</v>
      </c>
      <c r="G323" s="150">
        <f>'Input 1 - Schedule 1'!U260</f>
        <v>0</v>
      </c>
      <c r="H323" s="149">
        <f>'Input 2 - Inventory'!L258</f>
        <v>0</v>
      </c>
      <c r="I323" s="149">
        <f>'Input 2 - Inventory'!M258</f>
        <v>0</v>
      </c>
      <c r="J323" s="162">
        <f t="shared" si="30"/>
        <v>0</v>
      </c>
      <c r="K323" s="179">
        <f>'Input 2 - Inventory'!R258</f>
        <v>0</v>
      </c>
      <c r="L323" s="149">
        <f>'Input 2 - Inventory'!AB258</f>
        <v>0</v>
      </c>
      <c r="M323" s="179">
        <f>'Input 2 - Inventory'!AC258</f>
        <v>0</v>
      </c>
      <c r="N323" s="162">
        <f t="shared" si="31"/>
        <v>0</v>
      </c>
      <c r="O323" s="122" t="e">
        <f t="shared" si="32"/>
        <v>#DIV/0!</v>
      </c>
      <c r="P323" s="179">
        <f>'Input 2 - Inventory'!AH258</f>
        <v>0</v>
      </c>
      <c r="Q323" s="179" t="str">
        <f>'Calc 1 - Scaling (Ins)'!AA313</f>
        <v/>
      </c>
    </row>
    <row r="324" spans="1:17" x14ac:dyDescent="0.3">
      <c r="A324" s="136" t="str">
        <f t="shared" si="33"/>
        <v>Exclude</v>
      </c>
      <c r="B324" s="149">
        <f>'Input 2 - Inventory'!C259</f>
        <v>0</v>
      </c>
      <c r="C324" s="179">
        <f>'Input 2 - Inventory'!E259</f>
        <v>0</v>
      </c>
      <c r="D324" s="179" t="str">
        <f>IFERROR(VLOOKUP(E324,GCC.Param!$B$3:$E$66,4,FALSE),"")</f>
        <v/>
      </c>
      <c r="E324" s="150">
        <f>'Input 2 - Inventory'!F259</f>
        <v>0</v>
      </c>
      <c r="F324" s="162" t="str">
        <f t="shared" si="29"/>
        <v>Y</v>
      </c>
      <c r="G324" s="150">
        <f>'Input 1 - Schedule 1'!U261</f>
        <v>0</v>
      </c>
      <c r="H324" s="149">
        <f>'Input 2 - Inventory'!L259</f>
        <v>0</v>
      </c>
      <c r="I324" s="149">
        <f>'Input 2 - Inventory'!M259</f>
        <v>0</v>
      </c>
      <c r="J324" s="162">
        <f t="shared" si="30"/>
        <v>0</v>
      </c>
      <c r="K324" s="179">
        <f>'Input 2 - Inventory'!R259</f>
        <v>0</v>
      </c>
      <c r="L324" s="149">
        <f>'Input 2 - Inventory'!AB259</f>
        <v>0</v>
      </c>
      <c r="M324" s="179">
        <f>'Input 2 - Inventory'!AC259</f>
        <v>0</v>
      </c>
      <c r="N324" s="162">
        <f t="shared" si="31"/>
        <v>0</v>
      </c>
      <c r="O324" s="122" t="e">
        <f t="shared" si="32"/>
        <v>#DIV/0!</v>
      </c>
      <c r="P324" s="179">
        <f>'Input 2 - Inventory'!AH259</f>
        <v>0</v>
      </c>
      <c r="Q324" s="179" t="str">
        <f>'Calc 1 - Scaling (Ins)'!AA314</f>
        <v/>
      </c>
    </row>
    <row r="325" spans="1:17" x14ac:dyDescent="0.3">
      <c r="A325" s="136" t="str">
        <f t="shared" si="33"/>
        <v>Exclude</v>
      </c>
      <c r="B325" s="149">
        <f>'Input 2 - Inventory'!C260</f>
        <v>0</v>
      </c>
      <c r="C325" s="179">
        <f>'Input 2 - Inventory'!E260</f>
        <v>0</v>
      </c>
      <c r="D325" s="179" t="str">
        <f>IFERROR(VLOOKUP(E325,GCC.Param!$B$3:$E$66,4,FALSE),"")</f>
        <v/>
      </c>
      <c r="E325" s="150">
        <f>'Input 2 - Inventory'!F260</f>
        <v>0</v>
      </c>
      <c r="F325" s="162" t="str">
        <f t="shared" si="29"/>
        <v>Y</v>
      </c>
      <c r="G325" s="150">
        <f>'Input 1 - Schedule 1'!U262</f>
        <v>0</v>
      </c>
      <c r="H325" s="149">
        <f>'Input 2 - Inventory'!L260</f>
        <v>0</v>
      </c>
      <c r="I325" s="149">
        <f>'Input 2 - Inventory'!M260</f>
        <v>0</v>
      </c>
      <c r="J325" s="162">
        <f t="shared" si="30"/>
        <v>0</v>
      </c>
      <c r="K325" s="179">
        <f>'Input 2 - Inventory'!R260</f>
        <v>0</v>
      </c>
      <c r="L325" s="149">
        <f>'Input 2 - Inventory'!AB260</f>
        <v>0</v>
      </c>
      <c r="M325" s="179">
        <f>'Input 2 - Inventory'!AC260</f>
        <v>0</v>
      </c>
      <c r="N325" s="162">
        <f t="shared" si="31"/>
        <v>0</v>
      </c>
      <c r="O325" s="122" t="e">
        <f t="shared" si="32"/>
        <v>#DIV/0!</v>
      </c>
      <c r="P325" s="179">
        <f>'Input 2 - Inventory'!AH260</f>
        <v>0</v>
      </c>
      <c r="Q325" s="179" t="str">
        <f>'Calc 1 - Scaling (Ins)'!AA315</f>
        <v/>
      </c>
    </row>
    <row r="326" spans="1:17" x14ac:dyDescent="0.3">
      <c r="A326" s="136" t="str">
        <f t="shared" si="33"/>
        <v>Exclude</v>
      </c>
      <c r="B326" s="149">
        <f>'Input 2 - Inventory'!C261</f>
        <v>0</v>
      </c>
      <c r="C326" s="179">
        <f>'Input 2 - Inventory'!E261</f>
        <v>0</v>
      </c>
      <c r="D326" s="179" t="str">
        <f>IFERROR(VLOOKUP(E326,GCC.Param!$B$3:$E$66,4,FALSE),"")</f>
        <v/>
      </c>
      <c r="E326" s="150">
        <f>'Input 2 - Inventory'!F261</f>
        <v>0</v>
      </c>
      <c r="F326" s="162" t="str">
        <f t="shared" si="29"/>
        <v>Y</v>
      </c>
      <c r="G326" s="150">
        <f>'Input 1 - Schedule 1'!U263</f>
        <v>0</v>
      </c>
      <c r="H326" s="149">
        <f>'Input 2 - Inventory'!L261</f>
        <v>0</v>
      </c>
      <c r="I326" s="149">
        <f>'Input 2 - Inventory'!M261</f>
        <v>0</v>
      </c>
      <c r="J326" s="162">
        <f t="shared" si="30"/>
        <v>0</v>
      </c>
      <c r="K326" s="179">
        <f>'Input 2 - Inventory'!R261</f>
        <v>0</v>
      </c>
      <c r="L326" s="149">
        <f>'Input 2 - Inventory'!AB261</f>
        <v>0</v>
      </c>
      <c r="M326" s="179">
        <f>'Input 2 - Inventory'!AC261</f>
        <v>0</v>
      </c>
      <c r="N326" s="162">
        <f t="shared" si="31"/>
        <v>0</v>
      </c>
      <c r="O326" s="122" t="e">
        <f t="shared" si="32"/>
        <v>#DIV/0!</v>
      </c>
      <c r="P326" s="179">
        <f>'Input 2 - Inventory'!AH261</f>
        <v>0</v>
      </c>
      <c r="Q326" s="179" t="str">
        <f>'Calc 1 - Scaling (Ins)'!AA316</f>
        <v/>
      </c>
    </row>
    <row r="327" spans="1:17" x14ac:dyDescent="0.3">
      <c r="A327" s="136" t="str">
        <f t="shared" si="33"/>
        <v>Exclude</v>
      </c>
      <c r="B327" s="149">
        <f>'Input 2 - Inventory'!C262</f>
        <v>0</v>
      </c>
      <c r="C327" s="179">
        <f>'Input 2 - Inventory'!E262</f>
        <v>0</v>
      </c>
      <c r="D327" s="179" t="str">
        <f>IFERROR(VLOOKUP(E327,GCC.Param!$B$3:$E$66,4,FALSE),"")</f>
        <v/>
      </c>
      <c r="E327" s="150">
        <f>'Input 2 - Inventory'!F262</f>
        <v>0</v>
      </c>
      <c r="F327" s="162" t="str">
        <f t="shared" si="29"/>
        <v>Y</v>
      </c>
      <c r="G327" s="150">
        <f>'Input 1 - Schedule 1'!U264</f>
        <v>0</v>
      </c>
      <c r="H327" s="149">
        <f>'Input 2 - Inventory'!L262</f>
        <v>0</v>
      </c>
      <c r="I327" s="149">
        <f>'Input 2 - Inventory'!M262</f>
        <v>0</v>
      </c>
      <c r="J327" s="162">
        <f t="shared" si="30"/>
        <v>0</v>
      </c>
      <c r="K327" s="179">
        <f>'Input 2 - Inventory'!R262</f>
        <v>0</v>
      </c>
      <c r="L327" s="149">
        <f>'Input 2 - Inventory'!AB262</f>
        <v>0</v>
      </c>
      <c r="M327" s="179">
        <f>'Input 2 - Inventory'!AC262</f>
        <v>0</v>
      </c>
      <c r="N327" s="162">
        <f t="shared" si="31"/>
        <v>0</v>
      </c>
      <c r="O327" s="122" t="e">
        <f t="shared" si="32"/>
        <v>#DIV/0!</v>
      </c>
      <c r="P327" s="179">
        <f>'Input 2 - Inventory'!AH262</f>
        <v>0</v>
      </c>
      <c r="Q327" s="179" t="str">
        <f>'Calc 1 - Scaling (Ins)'!AA317</f>
        <v/>
      </c>
    </row>
    <row r="328" spans="1:17" x14ac:dyDescent="0.3">
      <c r="A328" s="136" t="str">
        <f t="shared" si="33"/>
        <v>Exclude</v>
      </c>
      <c r="B328" s="149">
        <f>'Input 2 - Inventory'!C263</f>
        <v>0</v>
      </c>
      <c r="C328" s="179">
        <f>'Input 2 - Inventory'!E263</f>
        <v>0</v>
      </c>
      <c r="D328" s="179" t="str">
        <f>IFERROR(VLOOKUP(E328,GCC.Param!$B$3:$E$66,4,FALSE),"")</f>
        <v/>
      </c>
      <c r="E328" s="150">
        <f>'Input 2 - Inventory'!F263</f>
        <v>0</v>
      </c>
      <c r="F328" s="162" t="str">
        <f t="shared" si="29"/>
        <v>Y</v>
      </c>
      <c r="G328" s="150">
        <f>'Input 1 - Schedule 1'!U265</f>
        <v>0</v>
      </c>
      <c r="H328" s="149">
        <f>'Input 2 - Inventory'!L263</f>
        <v>0</v>
      </c>
      <c r="I328" s="149">
        <f>'Input 2 - Inventory'!M263</f>
        <v>0</v>
      </c>
      <c r="J328" s="162">
        <f t="shared" si="30"/>
        <v>0</v>
      </c>
      <c r="K328" s="179">
        <f>'Input 2 - Inventory'!R263</f>
        <v>0</v>
      </c>
      <c r="L328" s="149">
        <f>'Input 2 - Inventory'!AB263</f>
        <v>0</v>
      </c>
      <c r="M328" s="179">
        <f>'Input 2 - Inventory'!AC263</f>
        <v>0</v>
      </c>
      <c r="N328" s="162">
        <f t="shared" si="31"/>
        <v>0</v>
      </c>
      <c r="O328" s="122" t="e">
        <f t="shared" si="32"/>
        <v>#DIV/0!</v>
      </c>
      <c r="P328" s="179">
        <f>'Input 2 - Inventory'!AH263</f>
        <v>0</v>
      </c>
      <c r="Q328" s="179" t="str">
        <f>'Calc 1 - Scaling (Ins)'!AA318</f>
        <v/>
      </c>
    </row>
    <row r="329" spans="1:17" x14ac:dyDescent="0.3">
      <c r="A329" s="136" t="str">
        <f t="shared" si="33"/>
        <v>Exclude</v>
      </c>
      <c r="B329" s="149">
        <f>'Input 2 - Inventory'!C264</f>
        <v>0</v>
      </c>
      <c r="C329" s="179">
        <f>'Input 2 - Inventory'!E264</f>
        <v>0</v>
      </c>
      <c r="D329" s="179" t="str">
        <f>IFERROR(VLOOKUP(E329,GCC.Param!$B$3:$E$66,4,FALSE),"")</f>
        <v/>
      </c>
      <c r="E329" s="150">
        <f>'Input 2 - Inventory'!F264</f>
        <v>0</v>
      </c>
      <c r="F329" s="162" t="str">
        <f t="shared" si="29"/>
        <v>Y</v>
      </c>
      <c r="G329" s="150">
        <f>'Input 1 - Schedule 1'!U266</f>
        <v>0</v>
      </c>
      <c r="H329" s="149">
        <f>'Input 2 - Inventory'!L264</f>
        <v>0</v>
      </c>
      <c r="I329" s="149">
        <f>'Input 2 - Inventory'!M264</f>
        <v>0</v>
      </c>
      <c r="J329" s="162">
        <f t="shared" si="30"/>
        <v>0</v>
      </c>
      <c r="K329" s="179">
        <f>'Input 2 - Inventory'!R264</f>
        <v>0</v>
      </c>
      <c r="L329" s="149">
        <f>'Input 2 - Inventory'!AB264</f>
        <v>0</v>
      </c>
      <c r="M329" s="179">
        <f>'Input 2 - Inventory'!AC264</f>
        <v>0</v>
      </c>
      <c r="N329" s="162">
        <f t="shared" si="31"/>
        <v>0</v>
      </c>
      <c r="O329" s="122" t="e">
        <f t="shared" si="32"/>
        <v>#DIV/0!</v>
      </c>
      <c r="P329" s="179">
        <f>'Input 2 - Inventory'!AH264</f>
        <v>0</v>
      </c>
      <c r="Q329" s="179" t="str">
        <f>'Calc 1 - Scaling (Ins)'!AA319</f>
        <v/>
      </c>
    </row>
    <row r="330" spans="1:17" x14ac:dyDescent="0.3">
      <c r="A330" s="136" t="str">
        <f t="shared" si="33"/>
        <v>Exclude</v>
      </c>
      <c r="B330" s="149">
        <f>'Input 2 - Inventory'!C265</f>
        <v>0</v>
      </c>
      <c r="C330" s="179">
        <f>'Input 2 - Inventory'!E265</f>
        <v>0</v>
      </c>
      <c r="D330" s="179" t="str">
        <f>IFERROR(VLOOKUP(E330,GCC.Param!$B$3:$E$66,4,FALSE),"")</f>
        <v/>
      </c>
      <c r="E330" s="150">
        <f>'Input 2 - Inventory'!F265</f>
        <v>0</v>
      </c>
      <c r="F330" s="162" t="str">
        <f t="shared" ref="F330:F393" si="34">IF(AND(LEFT(D330,3)="RBC",LEFT(Q330,3)="RBC"),"N",IF(OR(E330=Q330,Q330="N/A"),"N","Y"))</f>
        <v>Y</v>
      </c>
      <c r="G330" s="150">
        <f>'Input 1 - Schedule 1'!U267</f>
        <v>0</v>
      </c>
      <c r="H330" s="149">
        <f>'Input 2 - Inventory'!L265</f>
        <v>0</v>
      </c>
      <c r="I330" s="149">
        <f>'Input 2 - Inventory'!M265</f>
        <v>0</v>
      </c>
      <c r="J330" s="162">
        <f t="shared" ref="J330:J393" si="35">IF($E330="Non-Insurer Holding Company", H330-I330,H330)</f>
        <v>0</v>
      </c>
      <c r="K330" s="179">
        <f>'Input 2 - Inventory'!R265</f>
        <v>0</v>
      </c>
      <c r="L330" s="149">
        <f>'Input 2 - Inventory'!AB265</f>
        <v>0</v>
      </c>
      <c r="M330" s="179">
        <f>'Input 2 - Inventory'!AC265</f>
        <v>0</v>
      </c>
      <c r="N330" s="162">
        <f t="shared" ref="N330:N393" si="36">IF(LEFT(E330,3)="RBC",1/0,IF($E330="Non-Insurer Holding Company",L330-M330,L330))</f>
        <v>0</v>
      </c>
      <c r="O330" s="122" t="e">
        <f t="shared" ref="O330:O393" si="37">IF(LEFT(E330,3)="RBC",1/2*L330,1/0)</f>
        <v>#DIV/0!</v>
      </c>
      <c r="P330" s="179">
        <f>'Input 2 - Inventory'!AH265</f>
        <v>0</v>
      </c>
      <c r="Q330" s="179" t="str">
        <f>'Calc 1 - Scaling (Ins)'!AA320</f>
        <v/>
      </c>
    </row>
    <row r="331" spans="1:17" x14ac:dyDescent="0.3">
      <c r="A331" s="136" t="str">
        <f t="shared" si="33"/>
        <v>Exclude</v>
      </c>
      <c r="B331" s="149">
        <f>'Input 2 - Inventory'!C266</f>
        <v>0</v>
      </c>
      <c r="C331" s="179">
        <f>'Input 2 - Inventory'!E266</f>
        <v>0</v>
      </c>
      <c r="D331" s="179" t="str">
        <f>IFERROR(VLOOKUP(E331,GCC.Param!$B$3:$E$66,4,FALSE),"")</f>
        <v/>
      </c>
      <c r="E331" s="150">
        <f>'Input 2 - Inventory'!F266</f>
        <v>0</v>
      </c>
      <c r="F331" s="162" t="str">
        <f t="shared" si="34"/>
        <v>Y</v>
      </c>
      <c r="G331" s="150">
        <f>'Input 1 - Schedule 1'!U268</f>
        <v>0</v>
      </c>
      <c r="H331" s="149">
        <f>'Input 2 - Inventory'!L266</f>
        <v>0</v>
      </c>
      <c r="I331" s="149">
        <f>'Input 2 - Inventory'!M266</f>
        <v>0</v>
      </c>
      <c r="J331" s="162">
        <f t="shared" si="35"/>
        <v>0</v>
      </c>
      <c r="K331" s="179">
        <f>'Input 2 - Inventory'!R266</f>
        <v>0</v>
      </c>
      <c r="L331" s="149">
        <f>'Input 2 - Inventory'!AB266</f>
        <v>0</v>
      </c>
      <c r="M331" s="179">
        <f>'Input 2 - Inventory'!AC266</f>
        <v>0</v>
      </c>
      <c r="N331" s="162">
        <f t="shared" si="36"/>
        <v>0</v>
      </c>
      <c r="O331" s="122" t="e">
        <f t="shared" si="37"/>
        <v>#DIV/0!</v>
      </c>
      <c r="P331" s="179">
        <f>'Input 2 - Inventory'!AH266</f>
        <v>0</v>
      </c>
      <c r="Q331" s="179" t="str">
        <f>'Calc 1 - Scaling (Ins)'!AA321</f>
        <v/>
      </c>
    </row>
    <row r="332" spans="1:17" x14ac:dyDescent="0.3">
      <c r="A332" s="136" t="str">
        <f t="shared" si="33"/>
        <v>Exclude</v>
      </c>
      <c r="B332" s="149">
        <f>'Input 2 - Inventory'!C267</f>
        <v>0</v>
      </c>
      <c r="C332" s="179">
        <f>'Input 2 - Inventory'!E267</f>
        <v>0</v>
      </c>
      <c r="D332" s="179" t="str">
        <f>IFERROR(VLOOKUP(E332,GCC.Param!$B$3:$E$66,4,FALSE),"")</f>
        <v/>
      </c>
      <c r="E332" s="150">
        <f>'Input 2 - Inventory'!F267</f>
        <v>0</v>
      </c>
      <c r="F332" s="162" t="str">
        <f t="shared" si="34"/>
        <v>Y</v>
      </c>
      <c r="G332" s="150">
        <f>'Input 1 - Schedule 1'!U269</f>
        <v>0</v>
      </c>
      <c r="H332" s="149">
        <f>'Input 2 - Inventory'!L267</f>
        <v>0</v>
      </c>
      <c r="I332" s="149">
        <f>'Input 2 - Inventory'!M267</f>
        <v>0</v>
      </c>
      <c r="J332" s="162">
        <f t="shared" si="35"/>
        <v>0</v>
      </c>
      <c r="K332" s="179">
        <f>'Input 2 - Inventory'!R267</f>
        <v>0</v>
      </c>
      <c r="L332" s="149">
        <f>'Input 2 - Inventory'!AB267</f>
        <v>0</v>
      </c>
      <c r="M332" s="179">
        <f>'Input 2 - Inventory'!AC267</f>
        <v>0</v>
      </c>
      <c r="N332" s="162">
        <f t="shared" si="36"/>
        <v>0</v>
      </c>
      <c r="O332" s="122" t="e">
        <f t="shared" si="37"/>
        <v>#DIV/0!</v>
      </c>
      <c r="P332" s="179">
        <f>'Input 2 - Inventory'!AH267</f>
        <v>0</v>
      </c>
      <c r="Q332" s="179" t="str">
        <f>'Calc 1 - Scaling (Ins)'!AA322</f>
        <v/>
      </c>
    </row>
    <row r="333" spans="1:17" x14ac:dyDescent="0.3">
      <c r="A333" s="136" t="str">
        <f t="shared" ref="A333:A396" si="38">IF(OR(ISERROR(D333),B333="",B333=0),"Exclude","Include")</f>
        <v>Exclude</v>
      </c>
      <c r="B333" s="149">
        <f>'Input 2 - Inventory'!C268</f>
        <v>0</v>
      </c>
      <c r="C333" s="179">
        <f>'Input 2 - Inventory'!E268</f>
        <v>0</v>
      </c>
      <c r="D333" s="179" t="str">
        <f>IFERROR(VLOOKUP(E333,GCC.Param!$B$3:$E$66,4,FALSE),"")</f>
        <v/>
      </c>
      <c r="E333" s="150">
        <f>'Input 2 - Inventory'!F268</f>
        <v>0</v>
      </c>
      <c r="F333" s="162" t="str">
        <f t="shared" si="34"/>
        <v>Y</v>
      </c>
      <c r="G333" s="150">
        <f>'Input 1 - Schedule 1'!U270</f>
        <v>0</v>
      </c>
      <c r="H333" s="149">
        <f>'Input 2 - Inventory'!L268</f>
        <v>0</v>
      </c>
      <c r="I333" s="149">
        <f>'Input 2 - Inventory'!M268</f>
        <v>0</v>
      </c>
      <c r="J333" s="162">
        <f t="shared" si="35"/>
        <v>0</v>
      </c>
      <c r="K333" s="179">
        <f>'Input 2 - Inventory'!R268</f>
        <v>0</v>
      </c>
      <c r="L333" s="149">
        <f>'Input 2 - Inventory'!AB268</f>
        <v>0</v>
      </c>
      <c r="M333" s="179">
        <f>'Input 2 - Inventory'!AC268</f>
        <v>0</v>
      </c>
      <c r="N333" s="162">
        <f t="shared" si="36"/>
        <v>0</v>
      </c>
      <c r="O333" s="122" t="e">
        <f t="shared" si="37"/>
        <v>#DIV/0!</v>
      </c>
      <c r="P333" s="179">
        <f>'Input 2 - Inventory'!AH268</f>
        <v>0</v>
      </c>
      <c r="Q333" s="179" t="str">
        <f>'Calc 1 - Scaling (Ins)'!AA323</f>
        <v/>
      </c>
    </row>
    <row r="334" spans="1:17" x14ac:dyDescent="0.3">
      <c r="A334" s="136" t="str">
        <f t="shared" si="38"/>
        <v>Exclude</v>
      </c>
      <c r="B334" s="149">
        <f>'Input 2 - Inventory'!C269</f>
        <v>0</v>
      </c>
      <c r="C334" s="179">
        <f>'Input 2 - Inventory'!E269</f>
        <v>0</v>
      </c>
      <c r="D334" s="179" t="str">
        <f>IFERROR(VLOOKUP(E334,GCC.Param!$B$3:$E$66,4,FALSE),"")</f>
        <v/>
      </c>
      <c r="E334" s="150">
        <f>'Input 2 - Inventory'!F269</f>
        <v>0</v>
      </c>
      <c r="F334" s="162" t="str">
        <f t="shared" si="34"/>
        <v>Y</v>
      </c>
      <c r="G334" s="150">
        <f>'Input 1 - Schedule 1'!U271</f>
        <v>0</v>
      </c>
      <c r="H334" s="149">
        <f>'Input 2 - Inventory'!L269</f>
        <v>0</v>
      </c>
      <c r="I334" s="149">
        <f>'Input 2 - Inventory'!M269</f>
        <v>0</v>
      </c>
      <c r="J334" s="162">
        <f t="shared" si="35"/>
        <v>0</v>
      </c>
      <c r="K334" s="179">
        <f>'Input 2 - Inventory'!R269</f>
        <v>0</v>
      </c>
      <c r="L334" s="149">
        <f>'Input 2 - Inventory'!AB269</f>
        <v>0</v>
      </c>
      <c r="M334" s="179">
        <f>'Input 2 - Inventory'!AC269</f>
        <v>0</v>
      </c>
      <c r="N334" s="162">
        <f t="shared" si="36"/>
        <v>0</v>
      </c>
      <c r="O334" s="122" t="e">
        <f t="shared" si="37"/>
        <v>#DIV/0!</v>
      </c>
      <c r="P334" s="179">
        <f>'Input 2 - Inventory'!AH269</f>
        <v>0</v>
      </c>
      <c r="Q334" s="179" t="str">
        <f>'Calc 1 - Scaling (Ins)'!AA324</f>
        <v/>
      </c>
    </row>
    <row r="335" spans="1:17" x14ac:dyDescent="0.3">
      <c r="A335" s="136" t="str">
        <f t="shared" si="38"/>
        <v>Exclude</v>
      </c>
      <c r="B335" s="149">
        <f>'Input 2 - Inventory'!C270</f>
        <v>0</v>
      </c>
      <c r="C335" s="179">
        <f>'Input 2 - Inventory'!E270</f>
        <v>0</v>
      </c>
      <c r="D335" s="179" t="str">
        <f>IFERROR(VLOOKUP(E335,GCC.Param!$B$3:$E$66,4,FALSE),"")</f>
        <v/>
      </c>
      <c r="E335" s="150">
        <f>'Input 2 - Inventory'!F270</f>
        <v>0</v>
      </c>
      <c r="F335" s="162" t="str">
        <f t="shared" si="34"/>
        <v>Y</v>
      </c>
      <c r="G335" s="150">
        <f>'Input 1 - Schedule 1'!U272</f>
        <v>0</v>
      </c>
      <c r="H335" s="149">
        <f>'Input 2 - Inventory'!L270</f>
        <v>0</v>
      </c>
      <c r="I335" s="149">
        <f>'Input 2 - Inventory'!M270</f>
        <v>0</v>
      </c>
      <c r="J335" s="162">
        <f t="shared" si="35"/>
        <v>0</v>
      </c>
      <c r="K335" s="179">
        <f>'Input 2 - Inventory'!R270</f>
        <v>0</v>
      </c>
      <c r="L335" s="149">
        <f>'Input 2 - Inventory'!AB270</f>
        <v>0</v>
      </c>
      <c r="M335" s="179">
        <f>'Input 2 - Inventory'!AC270</f>
        <v>0</v>
      </c>
      <c r="N335" s="162">
        <f t="shared" si="36"/>
        <v>0</v>
      </c>
      <c r="O335" s="122" t="e">
        <f t="shared" si="37"/>
        <v>#DIV/0!</v>
      </c>
      <c r="P335" s="179">
        <f>'Input 2 - Inventory'!AH270</f>
        <v>0</v>
      </c>
      <c r="Q335" s="179" t="str">
        <f>'Calc 1 - Scaling (Ins)'!AA325</f>
        <v/>
      </c>
    </row>
    <row r="336" spans="1:17" x14ac:dyDescent="0.3">
      <c r="A336" s="136" t="str">
        <f t="shared" si="38"/>
        <v>Exclude</v>
      </c>
      <c r="B336" s="149">
        <f>'Input 2 - Inventory'!C271</f>
        <v>0</v>
      </c>
      <c r="C336" s="179">
        <f>'Input 2 - Inventory'!E271</f>
        <v>0</v>
      </c>
      <c r="D336" s="179" t="str">
        <f>IFERROR(VLOOKUP(E336,GCC.Param!$B$3:$E$66,4,FALSE),"")</f>
        <v/>
      </c>
      <c r="E336" s="150">
        <f>'Input 2 - Inventory'!F271</f>
        <v>0</v>
      </c>
      <c r="F336" s="162" t="str">
        <f t="shared" si="34"/>
        <v>Y</v>
      </c>
      <c r="G336" s="150">
        <f>'Input 1 - Schedule 1'!U273</f>
        <v>0</v>
      </c>
      <c r="H336" s="149">
        <f>'Input 2 - Inventory'!L271</f>
        <v>0</v>
      </c>
      <c r="I336" s="149">
        <f>'Input 2 - Inventory'!M271</f>
        <v>0</v>
      </c>
      <c r="J336" s="162">
        <f t="shared" si="35"/>
        <v>0</v>
      </c>
      <c r="K336" s="179">
        <f>'Input 2 - Inventory'!R271</f>
        <v>0</v>
      </c>
      <c r="L336" s="149">
        <f>'Input 2 - Inventory'!AB271</f>
        <v>0</v>
      </c>
      <c r="M336" s="179">
        <f>'Input 2 - Inventory'!AC271</f>
        <v>0</v>
      </c>
      <c r="N336" s="162">
        <f t="shared" si="36"/>
        <v>0</v>
      </c>
      <c r="O336" s="122" t="e">
        <f t="shared" si="37"/>
        <v>#DIV/0!</v>
      </c>
      <c r="P336" s="179">
        <f>'Input 2 - Inventory'!AH271</f>
        <v>0</v>
      </c>
      <c r="Q336" s="179" t="str">
        <f>'Calc 1 - Scaling (Ins)'!AA326</f>
        <v/>
      </c>
    </row>
    <row r="337" spans="1:17" x14ac:dyDescent="0.3">
      <c r="A337" s="136" t="str">
        <f t="shared" si="38"/>
        <v>Exclude</v>
      </c>
      <c r="B337" s="149">
        <f>'Input 2 - Inventory'!C272</f>
        <v>0</v>
      </c>
      <c r="C337" s="179">
        <f>'Input 2 - Inventory'!E272</f>
        <v>0</v>
      </c>
      <c r="D337" s="179" t="str">
        <f>IFERROR(VLOOKUP(E337,GCC.Param!$B$3:$E$66,4,FALSE),"")</f>
        <v/>
      </c>
      <c r="E337" s="150">
        <f>'Input 2 - Inventory'!F272</f>
        <v>0</v>
      </c>
      <c r="F337" s="162" t="str">
        <f t="shared" si="34"/>
        <v>Y</v>
      </c>
      <c r="G337" s="150">
        <f>'Input 1 - Schedule 1'!U274</f>
        <v>0</v>
      </c>
      <c r="H337" s="149">
        <f>'Input 2 - Inventory'!L272</f>
        <v>0</v>
      </c>
      <c r="I337" s="149">
        <f>'Input 2 - Inventory'!M272</f>
        <v>0</v>
      </c>
      <c r="J337" s="162">
        <f t="shared" si="35"/>
        <v>0</v>
      </c>
      <c r="K337" s="179">
        <f>'Input 2 - Inventory'!R272</f>
        <v>0</v>
      </c>
      <c r="L337" s="149">
        <f>'Input 2 - Inventory'!AB272</f>
        <v>0</v>
      </c>
      <c r="M337" s="179">
        <f>'Input 2 - Inventory'!AC272</f>
        <v>0</v>
      </c>
      <c r="N337" s="162">
        <f t="shared" si="36"/>
        <v>0</v>
      </c>
      <c r="O337" s="122" t="e">
        <f t="shared" si="37"/>
        <v>#DIV/0!</v>
      </c>
      <c r="P337" s="179">
        <f>'Input 2 - Inventory'!AH272</f>
        <v>0</v>
      </c>
      <c r="Q337" s="179" t="str">
        <f>'Calc 1 - Scaling (Ins)'!AA327</f>
        <v/>
      </c>
    </row>
    <row r="338" spans="1:17" x14ac:dyDescent="0.3">
      <c r="A338" s="136" t="str">
        <f t="shared" si="38"/>
        <v>Exclude</v>
      </c>
      <c r="B338" s="149">
        <f>'Input 2 - Inventory'!C273</f>
        <v>0</v>
      </c>
      <c r="C338" s="179">
        <f>'Input 2 - Inventory'!E273</f>
        <v>0</v>
      </c>
      <c r="D338" s="179" t="str">
        <f>IFERROR(VLOOKUP(E338,GCC.Param!$B$3:$E$66,4,FALSE),"")</f>
        <v/>
      </c>
      <c r="E338" s="150">
        <f>'Input 2 - Inventory'!F273</f>
        <v>0</v>
      </c>
      <c r="F338" s="162" t="str">
        <f t="shared" si="34"/>
        <v>Y</v>
      </c>
      <c r="G338" s="150">
        <f>'Input 1 - Schedule 1'!U275</f>
        <v>0</v>
      </c>
      <c r="H338" s="149">
        <f>'Input 2 - Inventory'!L273</f>
        <v>0</v>
      </c>
      <c r="I338" s="149">
        <f>'Input 2 - Inventory'!M273</f>
        <v>0</v>
      </c>
      <c r="J338" s="162">
        <f t="shared" si="35"/>
        <v>0</v>
      </c>
      <c r="K338" s="179">
        <f>'Input 2 - Inventory'!R273</f>
        <v>0</v>
      </c>
      <c r="L338" s="149">
        <f>'Input 2 - Inventory'!AB273</f>
        <v>0</v>
      </c>
      <c r="M338" s="179">
        <f>'Input 2 - Inventory'!AC273</f>
        <v>0</v>
      </c>
      <c r="N338" s="162">
        <f t="shared" si="36"/>
        <v>0</v>
      </c>
      <c r="O338" s="122" t="e">
        <f t="shared" si="37"/>
        <v>#DIV/0!</v>
      </c>
      <c r="P338" s="179">
        <f>'Input 2 - Inventory'!AH273</f>
        <v>0</v>
      </c>
      <c r="Q338" s="179" t="str">
        <f>'Calc 1 - Scaling (Ins)'!AA328</f>
        <v/>
      </c>
    </row>
    <row r="339" spans="1:17" x14ac:dyDescent="0.3">
      <c r="A339" s="136" t="str">
        <f t="shared" si="38"/>
        <v>Exclude</v>
      </c>
      <c r="B339" s="149">
        <f>'Input 2 - Inventory'!C274</f>
        <v>0</v>
      </c>
      <c r="C339" s="179">
        <f>'Input 2 - Inventory'!E274</f>
        <v>0</v>
      </c>
      <c r="D339" s="179" t="str">
        <f>IFERROR(VLOOKUP(E339,GCC.Param!$B$3:$E$66,4,FALSE),"")</f>
        <v/>
      </c>
      <c r="E339" s="150">
        <f>'Input 2 - Inventory'!F274</f>
        <v>0</v>
      </c>
      <c r="F339" s="162" t="str">
        <f t="shared" si="34"/>
        <v>Y</v>
      </c>
      <c r="G339" s="150">
        <f>'Input 1 - Schedule 1'!U276</f>
        <v>0</v>
      </c>
      <c r="H339" s="149">
        <f>'Input 2 - Inventory'!L274</f>
        <v>0</v>
      </c>
      <c r="I339" s="149">
        <f>'Input 2 - Inventory'!M274</f>
        <v>0</v>
      </c>
      <c r="J339" s="162">
        <f t="shared" si="35"/>
        <v>0</v>
      </c>
      <c r="K339" s="179">
        <f>'Input 2 - Inventory'!R274</f>
        <v>0</v>
      </c>
      <c r="L339" s="149">
        <f>'Input 2 - Inventory'!AB274</f>
        <v>0</v>
      </c>
      <c r="M339" s="179">
        <f>'Input 2 - Inventory'!AC274</f>
        <v>0</v>
      </c>
      <c r="N339" s="162">
        <f t="shared" si="36"/>
        <v>0</v>
      </c>
      <c r="O339" s="122" t="e">
        <f t="shared" si="37"/>
        <v>#DIV/0!</v>
      </c>
      <c r="P339" s="179">
        <f>'Input 2 - Inventory'!AH274</f>
        <v>0</v>
      </c>
      <c r="Q339" s="179" t="str">
        <f>'Calc 1 - Scaling (Ins)'!AA329</f>
        <v/>
      </c>
    </row>
    <row r="340" spans="1:17" x14ac:dyDescent="0.3">
      <c r="A340" s="136" t="str">
        <f t="shared" si="38"/>
        <v>Exclude</v>
      </c>
      <c r="B340" s="149">
        <f>'Input 2 - Inventory'!C275</f>
        <v>0</v>
      </c>
      <c r="C340" s="179">
        <f>'Input 2 - Inventory'!E275</f>
        <v>0</v>
      </c>
      <c r="D340" s="179" t="str">
        <f>IFERROR(VLOOKUP(E340,GCC.Param!$B$3:$E$66,4,FALSE),"")</f>
        <v/>
      </c>
      <c r="E340" s="150">
        <f>'Input 2 - Inventory'!F275</f>
        <v>0</v>
      </c>
      <c r="F340" s="162" t="str">
        <f t="shared" si="34"/>
        <v>Y</v>
      </c>
      <c r="G340" s="150">
        <f>'Input 1 - Schedule 1'!U277</f>
        <v>0</v>
      </c>
      <c r="H340" s="149">
        <f>'Input 2 - Inventory'!L275</f>
        <v>0</v>
      </c>
      <c r="I340" s="149">
        <f>'Input 2 - Inventory'!M275</f>
        <v>0</v>
      </c>
      <c r="J340" s="162">
        <f t="shared" si="35"/>
        <v>0</v>
      </c>
      <c r="K340" s="179">
        <f>'Input 2 - Inventory'!R275</f>
        <v>0</v>
      </c>
      <c r="L340" s="149">
        <f>'Input 2 - Inventory'!AB275</f>
        <v>0</v>
      </c>
      <c r="M340" s="179">
        <f>'Input 2 - Inventory'!AC275</f>
        <v>0</v>
      </c>
      <c r="N340" s="162">
        <f t="shared" si="36"/>
        <v>0</v>
      </c>
      <c r="O340" s="122" t="e">
        <f t="shared" si="37"/>
        <v>#DIV/0!</v>
      </c>
      <c r="P340" s="179">
        <f>'Input 2 - Inventory'!AH275</f>
        <v>0</v>
      </c>
      <c r="Q340" s="179" t="str">
        <f>'Calc 1 - Scaling (Ins)'!AA330</f>
        <v/>
      </c>
    </row>
    <row r="341" spans="1:17" x14ac:dyDescent="0.3">
      <c r="A341" s="136" t="str">
        <f t="shared" si="38"/>
        <v>Exclude</v>
      </c>
      <c r="B341" s="149">
        <f>'Input 2 - Inventory'!C276</f>
        <v>0</v>
      </c>
      <c r="C341" s="179">
        <f>'Input 2 - Inventory'!E276</f>
        <v>0</v>
      </c>
      <c r="D341" s="179" t="str">
        <f>IFERROR(VLOOKUP(E341,GCC.Param!$B$3:$E$66,4,FALSE),"")</f>
        <v/>
      </c>
      <c r="E341" s="150">
        <f>'Input 2 - Inventory'!F276</f>
        <v>0</v>
      </c>
      <c r="F341" s="162" t="str">
        <f t="shared" si="34"/>
        <v>Y</v>
      </c>
      <c r="G341" s="150">
        <f>'Input 1 - Schedule 1'!U278</f>
        <v>0</v>
      </c>
      <c r="H341" s="149">
        <f>'Input 2 - Inventory'!L276</f>
        <v>0</v>
      </c>
      <c r="I341" s="149">
        <f>'Input 2 - Inventory'!M276</f>
        <v>0</v>
      </c>
      <c r="J341" s="162">
        <f t="shared" si="35"/>
        <v>0</v>
      </c>
      <c r="K341" s="179">
        <f>'Input 2 - Inventory'!R276</f>
        <v>0</v>
      </c>
      <c r="L341" s="149">
        <f>'Input 2 - Inventory'!AB276</f>
        <v>0</v>
      </c>
      <c r="M341" s="179">
        <f>'Input 2 - Inventory'!AC276</f>
        <v>0</v>
      </c>
      <c r="N341" s="162">
        <f t="shared" si="36"/>
        <v>0</v>
      </c>
      <c r="O341" s="122" t="e">
        <f t="shared" si="37"/>
        <v>#DIV/0!</v>
      </c>
      <c r="P341" s="179">
        <f>'Input 2 - Inventory'!AH276</f>
        <v>0</v>
      </c>
      <c r="Q341" s="179" t="str">
        <f>'Calc 1 - Scaling (Ins)'!AA331</f>
        <v/>
      </c>
    </row>
    <row r="342" spans="1:17" x14ac:dyDescent="0.3">
      <c r="A342" s="136" t="str">
        <f t="shared" si="38"/>
        <v>Exclude</v>
      </c>
      <c r="B342" s="149">
        <f>'Input 2 - Inventory'!C277</f>
        <v>0</v>
      </c>
      <c r="C342" s="179">
        <f>'Input 2 - Inventory'!E277</f>
        <v>0</v>
      </c>
      <c r="D342" s="179" t="str">
        <f>IFERROR(VLOOKUP(E342,GCC.Param!$B$3:$E$66,4,FALSE),"")</f>
        <v/>
      </c>
      <c r="E342" s="150">
        <f>'Input 2 - Inventory'!F277</f>
        <v>0</v>
      </c>
      <c r="F342" s="162" t="str">
        <f t="shared" si="34"/>
        <v>Y</v>
      </c>
      <c r="G342" s="150">
        <f>'Input 1 - Schedule 1'!U279</f>
        <v>0</v>
      </c>
      <c r="H342" s="149">
        <f>'Input 2 - Inventory'!L277</f>
        <v>0</v>
      </c>
      <c r="I342" s="149">
        <f>'Input 2 - Inventory'!M277</f>
        <v>0</v>
      </c>
      <c r="J342" s="162">
        <f t="shared" si="35"/>
        <v>0</v>
      </c>
      <c r="K342" s="179">
        <f>'Input 2 - Inventory'!R277</f>
        <v>0</v>
      </c>
      <c r="L342" s="149">
        <f>'Input 2 - Inventory'!AB277</f>
        <v>0</v>
      </c>
      <c r="M342" s="179">
        <f>'Input 2 - Inventory'!AC277</f>
        <v>0</v>
      </c>
      <c r="N342" s="162">
        <f t="shared" si="36"/>
        <v>0</v>
      </c>
      <c r="O342" s="122" t="e">
        <f t="shared" si="37"/>
        <v>#DIV/0!</v>
      </c>
      <c r="P342" s="179">
        <f>'Input 2 - Inventory'!AH277</f>
        <v>0</v>
      </c>
      <c r="Q342" s="179" t="str">
        <f>'Calc 1 - Scaling (Ins)'!AA332</f>
        <v/>
      </c>
    </row>
    <row r="343" spans="1:17" x14ac:dyDescent="0.3">
      <c r="A343" s="136" t="str">
        <f t="shared" si="38"/>
        <v>Exclude</v>
      </c>
      <c r="B343" s="149">
        <f>'Input 2 - Inventory'!C278</f>
        <v>0</v>
      </c>
      <c r="C343" s="179">
        <f>'Input 2 - Inventory'!E278</f>
        <v>0</v>
      </c>
      <c r="D343" s="179" t="str">
        <f>IFERROR(VLOOKUP(E343,GCC.Param!$B$3:$E$66,4,FALSE),"")</f>
        <v/>
      </c>
      <c r="E343" s="150">
        <f>'Input 2 - Inventory'!F278</f>
        <v>0</v>
      </c>
      <c r="F343" s="162" t="str">
        <f t="shared" si="34"/>
        <v>Y</v>
      </c>
      <c r="G343" s="150">
        <f>'Input 1 - Schedule 1'!U280</f>
        <v>0</v>
      </c>
      <c r="H343" s="149">
        <f>'Input 2 - Inventory'!L278</f>
        <v>0</v>
      </c>
      <c r="I343" s="149">
        <f>'Input 2 - Inventory'!M278</f>
        <v>0</v>
      </c>
      <c r="J343" s="162">
        <f t="shared" si="35"/>
        <v>0</v>
      </c>
      <c r="K343" s="179">
        <f>'Input 2 - Inventory'!R278</f>
        <v>0</v>
      </c>
      <c r="L343" s="149">
        <f>'Input 2 - Inventory'!AB278</f>
        <v>0</v>
      </c>
      <c r="M343" s="179">
        <f>'Input 2 - Inventory'!AC278</f>
        <v>0</v>
      </c>
      <c r="N343" s="162">
        <f t="shared" si="36"/>
        <v>0</v>
      </c>
      <c r="O343" s="122" t="e">
        <f t="shared" si="37"/>
        <v>#DIV/0!</v>
      </c>
      <c r="P343" s="179">
        <f>'Input 2 - Inventory'!AH278</f>
        <v>0</v>
      </c>
      <c r="Q343" s="179" t="str">
        <f>'Calc 1 - Scaling (Ins)'!AA333</f>
        <v/>
      </c>
    </row>
    <row r="344" spans="1:17" x14ac:dyDescent="0.3">
      <c r="A344" s="136" t="str">
        <f t="shared" si="38"/>
        <v>Exclude</v>
      </c>
      <c r="B344" s="149">
        <f>'Input 2 - Inventory'!C279</f>
        <v>0</v>
      </c>
      <c r="C344" s="179">
        <f>'Input 2 - Inventory'!E279</f>
        <v>0</v>
      </c>
      <c r="D344" s="179" t="str">
        <f>IFERROR(VLOOKUP(E344,GCC.Param!$B$3:$E$66,4,FALSE),"")</f>
        <v/>
      </c>
      <c r="E344" s="150">
        <f>'Input 2 - Inventory'!F279</f>
        <v>0</v>
      </c>
      <c r="F344" s="162" t="str">
        <f t="shared" si="34"/>
        <v>Y</v>
      </c>
      <c r="G344" s="150">
        <f>'Input 1 - Schedule 1'!U281</f>
        <v>0</v>
      </c>
      <c r="H344" s="149">
        <f>'Input 2 - Inventory'!L279</f>
        <v>0</v>
      </c>
      <c r="I344" s="149">
        <f>'Input 2 - Inventory'!M279</f>
        <v>0</v>
      </c>
      <c r="J344" s="162">
        <f t="shared" si="35"/>
        <v>0</v>
      </c>
      <c r="K344" s="179">
        <f>'Input 2 - Inventory'!R279</f>
        <v>0</v>
      </c>
      <c r="L344" s="149">
        <f>'Input 2 - Inventory'!AB279</f>
        <v>0</v>
      </c>
      <c r="M344" s="179">
        <f>'Input 2 - Inventory'!AC279</f>
        <v>0</v>
      </c>
      <c r="N344" s="162">
        <f t="shared" si="36"/>
        <v>0</v>
      </c>
      <c r="O344" s="122" t="e">
        <f t="shared" si="37"/>
        <v>#DIV/0!</v>
      </c>
      <c r="P344" s="179">
        <f>'Input 2 - Inventory'!AH279</f>
        <v>0</v>
      </c>
      <c r="Q344" s="179" t="str">
        <f>'Calc 1 - Scaling (Ins)'!AA334</f>
        <v/>
      </c>
    </row>
    <row r="345" spans="1:17" x14ac:dyDescent="0.3">
      <c r="A345" s="136" t="str">
        <f t="shared" si="38"/>
        <v>Exclude</v>
      </c>
      <c r="B345" s="149">
        <f>'Input 2 - Inventory'!C280</f>
        <v>0</v>
      </c>
      <c r="C345" s="179">
        <f>'Input 2 - Inventory'!E280</f>
        <v>0</v>
      </c>
      <c r="D345" s="179" t="str">
        <f>IFERROR(VLOOKUP(E345,GCC.Param!$B$3:$E$66,4,FALSE),"")</f>
        <v/>
      </c>
      <c r="E345" s="150">
        <f>'Input 2 - Inventory'!F280</f>
        <v>0</v>
      </c>
      <c r="F345" s="162" t="str">
        <f t="shared" si="34"/>
        <v>Y</v>
      </c>
      <c r="G345" s="150">
        <f>'Input 1 - Schedule 1'!U282</f>
        <v>0</v>
      </c>
      <c r="H345" s="149">
        <f>'Input 2 - Inventory'!L280</f>
        <v>0</v>
      </c>
      <c r="I345" s="149">
        <f>'Input 2 - Inventory'!M280</f>
        <v>0</v>
      </c>
      <c r="J345" s="162">
        <f t="shared" si="35"/>
        <v>0</v>
      </c>
      <c r="K345" s="179">
        <f>'Input 2 - Inventory'!R280</f>
        <v>0</v>
      </c>
      <c r="L345" s="149">
        <f>'Input 2 - Inventory'!AB280</f>
        <v>0</v>
      </c>
      <c r="M345" s="179">
        <f>'Input 2 - Inventory'!AC280</f>
        <v>0</v>
      </c>
      <c r="N345" s="162">
        <f t="shared" si="36"/>
        <v>0</v>
      </c>
      <c r="O345" s="122" t="e">
        <f t="shared" si="37"/>
        <v>#DIV/0!</v>
      </c>
      <c r="P345" s="179">
        <f>'Input 2 - Inventory'!AH280</f>
        <v>0</v>
      </c>
      <c r="Q345" s="179" t="str">
        <f>'Calc 1 - Scaling (Ins)'!AA335</f>
        <v/>
      </c>
    </row>
    <row r="346" spans="1:17" x14ac:dyDescent="0.3">
      <c r="A346" s="136" t="str">
        <f t="shared" si="38"/>
        <v>Exclude</v>
      </c>
      <c r="B346" s="149">
        <f>'Input 2 - Inventory'!C281</f>
        <v>0</v>
      </c>
      <c r="C346" s="179">
        <f>'Input 2 - Inventory'!E281</f>
        <v>0</v>
      </c>
      <c r="D346" s="179" t="str">
        <f>IFERROR(VLOOKUP(E346,GCC.Param!$B$3:$E$66,4,FALSE),"")</f>
        <v/>
      </c>
      <c r="E346" s="150">
        <f>'Input 2 - Inventory'!F281</f>
        <v>0</v>
      </c>
      <c r="F346" s="162" t="str">
        <f t="shared" si="34"/>
        <v>Y</v>
      </c>
      <c r="G346" s="150">
        <f>'Input 1 - Schedule 1'!U283</f>
        <v>0</v>
      </c>
      <c r="H346" s="149">
        <f>'Input 2 - Inventory'!L281</f>
        <v>0</v>
      </c>
      <c r="I346" s="149">
        <f>'Input 2 - Inventory'!M281</f>
        <v>0</v>
      </c>
      <c r="J346" s="162">
        <f t="shared" si="35"/>
        <v>0</v>
      </c>
      <c r="K346" s="179">
        <f>'Input 2 - Inventory'!R281</f>
        <v>0</v>
      </c>
      <c r="L346" s="149">
        <f>'Input 2 - Inventory'!AB281</f>
        <v>0</v>
      </c>
      <c r="M346" s="179">
        <f>'Input 2 - Inventory'!AC281</f>
        <v>0</v>
      </c>
      <c r="N346" s="162">
        <f t="shared" si="36"/>
        <v>0</v>
      </c>
      <c r="O346" s="122" t="e">
        <f t="shared" si="37"/>
        <v>#DIV/0!</v>
      </c>
      <c r="P346" s="179">
        <f>'Input 2 - Inventory'!AH281</f>
        <v>0</v>
      </c>
      <c r="Q346" s="179" t="str">
        <f>'Calc 1 - Scaling (Ins)'!AA336</f>
        <v/>
      </c>
    </row>
    <row r="347" spans="1:17" x14ac:dyDescent="0.3">
      <c r="A347" s="136" t="str">
        <f t="shared" si="38"/>
        <v>Exclude</v>
      </c>
      <c r="B347" s="149">
        <f>'Input 2 - Inventory'!C282</f>
        <v>0</v>
      </c>
      <c r="C347" s="179">
        <f>'Input 2 - Inventory'!E282</f>
        <v>0</v>
      </c>
      <c r="D347" s="179" t="str">
        <f>IFERROR(VLOOKUP(E347,GCC.Param!$B$3:$E$66,4,FALSE),"")</f>
        <v/>
      </c>
      <c r="E347" s="150">
        <f>'Input 2 - Inventory'!F282</f>
        <v>0</v>
      </c>
      <c r="F347" s="162" t="str">
        <f t="shared" si="34"/>
        <v>Y</v>
      </c>
      <c r="G347" s="150">
        <f>'Input 1 - Schedule 1'!U284</f>
        <v>0</v>
      </c>
      <c r="H347" s="149">
        <f>'Input 2 - Inventory'!L282</f>
        <v>0</v>
      </c>
      <c r="I347" s="149">
        <f>'Input 2 - Inventory'!M282</f>
        <v>0</v>
      </c>
      <c r="J347" s="162">
        <f t="shared" si="35"/>
        <v>0</v>
      </c>
      <c r="K347" s="179">
        <f>'Input 2 - Inventory'!R282</f>
        <v>0</v>
      </c>
      <c r="L347" s="149">
        <f>'Input 2 - Inventory'!AB282</f>
        <v>0</v>
      </c>
      <c r="M347" s="179">
        <f>'Input 2 - Inventory'!AC282</f>
        <v>0</v>
      </c>
      <c r="N347" s="162">
        <f t="shared" si="36"/>
        <v>0</v>
      </c>
      <c r="O347" s="122" t="e">
        <f t="shared" si="37"/>
        <v>#DIV/0!</v>
      </c>
      <c r="P347" s="179">
        <f>'Input 2 - Inventory'!AH282</f>
        <v>0</v>
      </c>
      <c r="Q347" s="179" t="str">
        <f>'Calc 1 - Scaling (Ins)'!AA337</f>
        <v/>
      </c>
    </row>
    <row r="348" spans="1:17" x14ac:dyDescent="0.3">
      <c r="A348" s="136" t="str">
        <f t="shared" si="38"/>
        <v>Exclude</v>
      </c>
      <c r="B348" s="149">
        <f>'Input 2 - Inventory'!C283</f>
        <v>0</v>
      </c>
      <c r="C348" s="179">
        <f>'Input 2 - Inventory'!E283</f>
        <v>0</v>
      </c>
      <c r="D348" s="179" t="str">
        <f>IFERROR(VLOOKUP(E348,GCC.Param!$B$3:$E$66,4,FALSE),"")</f>
        <v/>
      </c>
      <c r="E348" s="150">
        <f>'Input 2 - Inventory'!F283</f>
        <v>0</v>
      </c>
      <c r="F348" s="162" t="str">
        <f t="shared" si="34"/>
        <v>Y</v>
      </c>
      <c r="G348" s="150">
        <f>'Input 1 - Schedule 1'!U285</f>
        <v>0</v>
      </c>
      <c r="H348" s="149">
        <f>'Input 2 - Inventory'!L283</f>
        <v>0</v>
      </c>
      <c r="I348" s="149">
        <f>'Input 2 - Inventory'!M283</f>
        <v>0</v>
      </c>
      <c r="J348" s="162">
        <f t="shared" si="35"/>
        <v>0</v>
      </c>
      <c r="K348" s="179">
        <f>'Input 2 - Inventory'!R283</f>
        <v>0</v>
      </c>
      <c r="L348" s="149">
        <f>'Input 2 - Inventory'!AB283</f>
        <v>0</v>
      </c>
      <c r="M348" s="179">
        <f>'Input 2 - Inventory'!AC283</f>
        <v>0</v>
      </c>
      <c r="N348" s="162">
        <f t="shared" si="36"/>
        <v>0</v>
      </c>
      <c r="O348" s="122" t="e">
        <f t="shared" si="37"/>
        <v>#DIV/0!</v>
      </c>
      <c r="P348" s="179">
        <f>'Input 2 - Inventory'!AH283</f>
        <v>0</v>
      </c>
      <c r="Q348" s="179" t="str">
        <f>'Calc 1 - Scaling (Ins)'!AA338</f>
        <v/>
      </c>
    </row>
    <row r="349" spans="1:17" x14ac:dyDescent="0.3">
      <c r="A349" s="136" t="str">
        <f t="shared" si="38"/>
        <v>Exclude</v>
      </c>
      <c r="B349" s="149">
        <f>'Input 2 - Inventory'!C284</f>
        <v>0</v>
      </c>
      <c r="C349" s="179">
        <f>'Input 2 - Inventory'!E284</f>
        <v>0</v>
      </c>
      <c r="D349" s="179" t="str">
        <f>IFERROR(VLOOKUP(E349,GCC.Param!$B$3:$E$66,4,FALSE),"")</f>
        <v/>
      </c>
      <c r="E349" s="150">
        <f>'Input 2 - Inventory'!F284</f>
        <v>0</v>
      </c>
      <c r="F349" s="162" t="str">
        <f t="shared" si="34"/>
        <v>Y</v>
      </c>
      <c r="G349" s="150">
        <f>'Input 1 - Schedule 1'!U286</f>
        <v>0</v>
      </c>
      <c r="H349" s="149">
        <f>'Input 2 - Inventory'!L284</f>
        <v>0</v>
      </c>
      <c r="I349" s="149">
        <f>'Input 2 - Inventory'!M284</f>
        <v>0</v>
      </c>
      <c r="J349" s="162">
        <f t="shared" si="35"/>
        <v>0</v>
      </c>
      <c r="K349" s="179">
        <f>'Input 2 - Inventory'!R284</f>
        <v>0</v>
      </c>
      <c r="L349" s="149">
        <f>'Input 2 - Inventory'!AB284</f>
        <v>0</v>
      </c>
      <c r="M349" s="179">
        <f>'Input 2 - Inventory'!AC284</f>
        <v>0</v>
      </c>
      <c r="N349" s="162">
        <f t="shared" si="36"/>
        <v>0</v>
      </c>
      <c r="O349" s="122" t="e">
        <f t="shared" si="37"/>
        <v>#DIV/0!</v>
      </c>
      <c r="P349" s="179">
        <f>'Input 2 - Inventory'!AH284</f>
        <v>0</v>
      </c>
      <c r="Q349" s="179" t="str">
        <f>'Calc 1 - Scaling (Ins)'!AA339</f>
        <v/>
      </c>
    </row>
    <row r="350" spans="1:17" x14ac:dyDescent="0.3">
      <c r="A350" s="136" t="str">
        <f t="shared" si="38"/>
        <v>Exclude</v>
      </c>
      <c r="B350" s="149">
        <f>'Input 2 - Inventory'!C285</f>
        <v>0</v>
      </c>
      <c r="C350" s="179">
        <f>'Input 2 - Inventory'!E285</f>
        <v>0</v>
      </c>
      <c r="D350" s="179" t="str">
        <f>IFERROR(VLOOKUP(E350,GCC.Param!$B$3:$E$66,4,FALSE),"")</f>
        <v/>
      </c>
      <c r="E350" s="150">
        <f>'Input 2 - Inventory'!F285</f>
        <v>0</v>
      </c>
      <c r="F350" s="162" t="str">
        <f t="shared" si="34"/>
        <v>Y</v>
      </c>
      <c r="G350" s="150">
        <f>'Input 1 - Schedule 1'!U287</f>
        <v>0</v>
      </c>
      <c r="H350" s="149">
        <f>'Input 2 - Inventory'!L285</f>
        <v>0</v>
      </c>
      <c r="I350" s="149">
        <f>'Input 2 - Inventory'!M285</f>
        <v>0</v>
      </c>
      <c r="J350" s="162">
        <f t="shared" si="35"/>
        <v>0</v>
      </c>
      <c r="K350" s="179">
        <f>'Input 2 - Inventory'!R285</f>
        <v>0</v>
      </c>
      <c r="L350" s="149">
        <f>'Input 2 - Inventory'!AB285</f>
        <v>0</v>
      </c>
      <c r="M350" s="179">
        <f>'Input 2 - Inventory'!AC285</f>
        <v>0</v>
      </c>
      <c r="N350" s="162">
        <f t="shared" si="36"/>
        <v>0</v>
      </c>
      <c r="O350" s="122" t="e">
        <f t="shared" si="37"/>
        <v>#DIV/0!</v>
      </c>
      <c r="P350" s="179">
        <f>'Input 2 - Inventory'!AH285</f>
        <v>0</v>
      </c>
      <c r="Q350" s="179" t="str">
        <f>'Calc 1 - Scaling (Ins)'!AA340</f>
        <v/>
      </c>
    </row>
    <row r="351" spans="1:17" x14ac:dyDescent="0.3">
      <c r="A351" s="136" t="str">
        <f t="shared" si="38"/>
        <v>Exclude</v>
      </c>
      <c r="B351" s="149">
        <f>'Input 2 - Inventory'!C286</f>
        <v>0</v>
      </c>
      <c r="C351" s="179">
        <f>'Input 2 - Inventory'!E286</f>
        <v>0</v>
      </c>
      <c r="D351" s="179" t="str">
        <f>IFERROR(VLOOKUP(E351,GCC.Param!$B$3:$E$66,4,FALSE),"")</f>
        <v/>
      </c>
      <c r="E351" s="150">
        <f>'Input 2 - Inventory'!F286</f>
        <v>0</v>
      </c>
      <c r="F351" s="162" t="str">
        <f t="shared" si="34"/>
        <v>Y</v>
      </c>
      <c r="G351" s="150">
        <f>'Input 1 - Schedule 1'!U288</f>
        <v>0</v>
      </c>
      <c r="H351" s="149">
        <f>'Input 2 - Inventory'!L286</f>
        <v>0</v>
      </c>
      <c r="I351" s="149">
        <f>'Input 2 - Inventory'!M286</f>
        <v>0</v>
      </c>
      <c r="J351" s="162">
        <f t="shared" si="35"/>
        <v>0</v>
      </c>
      <c r="K351" s="179">
        <f>'Input 2 - Inventory'!R286</f>
        <v>0</v>
      </c>
      <c r="L351" s="149">
        <f>'Input 2 - Inventory'!AB286</f>
        <v>0</v>
      </c>
      <c r="M351" s="179">
        <f>'Input 2 - Inventory'!AC286</f>
        <v>0</v>
      </c>
      <c r="N351" s="162">
        <f t="shared" si="36"/>
        <v>0</v>
      </c>
      <c r="O351" s="122" t="e">
        <f t="shared" si="37"/>
        <v>#DIV/0!</v>
      </c>
      <c r="P351" s="179">
        <f>'Input 2 - Inventory'!AH286</f>
        <v>0</v>
      </c>
      <c r="Q351" s="179" t="str">
        <f>'Calc 1 - Scaling (Ins)'!AA341</f>
        <v/>
      </c>
    </row>
    <row r="352" spans="1:17" x14ac:dyDescent="0.3">
      <c r="A352" s="136" t="str">
        <f t="shared" si="38"/>
        <v>Exclude</v>
      </c>
      <c r="B352" s="149">
        <f>'Input 2 - Inventory'!C287</f>
        <v>0</v>
      </c>
      <c r="C352" s="179">
        <f>'Input 2 - Inventory'!E287</f>
        <v>0</v>
      </c>
      <c r="D352" s="179" t="str">
        <f>IFERROR(VLOOKUP(E352,GCC.Param!$B$3:$E$66,4,FALSE),"")</f>
        <v/>
      </c>
      <c r="E352" s="150">
        <f>'Input 2 - Inventory'!F287</f>
        <v>0</v>
      </c>
      <c r="F352" s="162" t="str">
        <f t="shared" si="34"/>
        <v>Y</v>
      </c>
      <c r="G352" s="150">
        <f>'Input 1 - Schedule 1'!U289</f>
        <v>0</v>
      </c>
      <c r="H352" s="149">
        <f>'Input 2 - Inventory'!L287</f>
        <v>0</v>
      </c>
      <c r="I352" s="149">
        <f>'Input 2 - Inventory'!M287</f>
        <v>0</v>
      </c>
      <c r="J352" s="162">
        <f t="shared" si="35"/>
        <v>0</v>
      </c>
      <c r="K352" s="179">
        <f>'Input 2 - Inventory'!R287</f>
        <v>0</v>
      </c>
      <c r="L352" s="149">
        <f>'Input 2 - Inventory'!AB287</f>
        <v>0</v>
      </c>
      <c r="M352" s="179">
        <f>'Input 2 - Inventory'!AC287</f>
        <v>0</v>
      </c>
      <c r="N352" s="162">
        <f t="shared" si="36"/>
        <v>0</v>
      </c>
      <c r="O352" s="122" t="e">
        <f t="shared" si="37"/>
        <v>#DIV/0!</v>
      </c>
      <c r="P352" s="179">
        <f>'Input 2 - Inventory'!AH287</f>
        <v>0</v>
      </c>
      <c r="Q352" s="179" t="str">
        <f>'Calc 1 - Scaling (Ins)'!AA342</f>
        <v/>
      </c>
    </row>
    <row r="353" spans="1:17" x14ac:dyDescent="0.3">
      <c r="A353" s="136" t="str">
        <f t="shared" si="38"/>
        <v>Exclude</v>
      </c>
      <c r="B353" s="149">
        <f>'Input 2 - Inventory'!C288</f>
        <v>0</v>
      </c>
      <c r="C353" s="179">
        <f>'Input 2 - Inventory'!E288</f>
        <v>0</v>
      </c>
      <c r="D353" s="179" t="str">
        <f>IFERROR(VLOOKUP(E353,GCC.Param!$B$3:$E$66,4,FALSE),"")</f>
        <v/>
      </c>
      <c r="E353" s="150">
        <f>'Input 2 - Inventory'!F288</f>
        <v>0</v>
      </c>
      <c r="F353" s="162" t="str">
        <f t="shared" si="34"/>
        <v>Y</v>
      </c>
      <c r="G353" s="150">
        <f>'Input 1 - Schedule 1'!U290</f>
        <v>0</v>
      </c>
      <c r="H353" s="149">
        <f>'Input 2 - Inventory'!L288</f>
        <v>0</v>
      </c>
      <c r="I353" s="149">
        <f>'Input 2 - Inventory'!M288</f>
        <v>0</v>
      </c>
      <c r="J353" s="162">
        <f t="shared" si="35"/>
        <v>0</v>
      </c>
      <c r="K353" s="179">
        <f>'Input 2 - Inventory'!R288</f>
        <v>0</v>
      </c>
      <c r="L353" s="149">
        <f>'Input 2 - Inventory'!AB288</f>
        <v>0</v>
      </c>
      <c r="M353" s="179">
        <f>'Input 2 - Inventory'!AC288</f>
        <v>0</v>
      </c>
      <c r="N353" s="162">
        <f t="shared" si="36"/>
        <v>0</v>
      </c>
      <c r="O353" s="122" t="e">
        <f t="shared" si="37"/>
        <v>#DIV/0!</v>
      </c>
      <c r="P353" s="179">
        <f>'Input 2 - Inventory'!AH288</f>
        <v>0</v>
      </c>
      <c r="Q353" s="179" t="str">
        <f>'Calc 1 - Scaling (Ins)'!AA343</f>
        <v/>
      </c>
    </row>
    <row r="354" spans="1:17" x14ac:dyDescent="0.3">
      <c r="A354" s="136" t="str">
        <f t="shared" si="38"/>
        <v>Exclude</v>
      </c>
      <c r="B354" s="149">
        <f>'Input 2 - Inventory'!C289</f>
        <v>0</v>
      </c>
      <c r="C354" s="179">
        <f>'Input 2 - Inventory'!E289</f>
        <v>0</v>
      </c>
      <c r="D354" s="179" t="str">
        <f>IFERROR(VLOOKUP(E354,GCC.Param!$B$3:$E$66,4,FALSE),"")</f>
        <v/>
      </c>
      <c r="E354" s="150">
        <f>'Input 2 - Inventory'!F289</f>
        <v>0</v>
      </c>
      <c r="F354" s="162" t="str">
        <f t="shared" si="34"/>
        <v>Y</v>
      </c>
      <c r="G354" s="150">
        <f>'Input 1 - Schedule 1'!U291</f>
        <v>0</v>
      </c>
      <c r="H354" s="149">
        <f>'Input 2 - Inventory'!L289</f>
        <v>0</v>
      </c>
      <c r="I354" s="149">
        <f>'Input 2 - Inventory'!M289</f>
        <v>0</v>
      </c>
      <c r="J354" s="162">
        <f t="shared" si="35"/>
        <v>0</v>
      </c>
      <c r="K354" s="179">
        <f>'Input 2 - Inventory'!R289</f>
        <v>0</v>
      </c>
      <c r="L354" s="149">
        <f>'Input 2 - Inventory'!AB289</f>
        <v>0</v>
      </c>
      <c r="M354" s="179">
        <f>'Input 2 - Inventory'!AC289</f>
        <v>0</v>
      </c>
      <c r="N354" s="162">
        <f t="shared" si="36"/>
        <v>0</v>
      </c>
      <c r="O354" s="122" t="e">
        <f t="shared" si="37"/>
        <v>#DIV/0!</v>
      </c>
      <c r="P354" s="179">
        <f>'Input 2 - Inventory'!AH289</f>
        <v>0</v>
      </c>
      <c r="Q354" s="179" t="str">
        <f>'Calc 1 - Scaling (Ins)'!AA344</f>
        <v/>
      </c>
    </row>
    <row r="355" spans="1:17" x14ac:dyDescent="0.3">
      <c r="A355" s="136" t="str">
        <f t="shared" si="38"/>
        <v>Exclude</v>
      </c>
      <c r="B355" s="149">
        <f>'Input 2 - Inventory'!C290</f>
        <v>0</v>
      </c>
      <c r="C355" s="179">
        <f>'Input 2 - Inventory'!E290</f>
        <v>0</v>
      </c>
      <c r="D355" s="179" t="str">
        <f>IFERROR(VLOOKUP(E355,GCC.Param!$B$3:$E$66,4,FALSE),"")</f>
        <v/>
      </c>
      <c r="E355" s="150">
        <f>'Input 2 - Inventory'!F290</f>
        <v>0</v>
      </c>
      <c r="F355" s="162" t="str">
        <f t="shared" si="34"/>
        <v>Y</v>
      </c>
      <c r="G355" s="150">
        <f>'Input 1 - Schedule 1'!U292</f>
        <v>0</v>
      </c>
      <c r="H355" s="149">
        <f>'Input 2 - Inventory'!L290</f>
        <v>0</v>
      </c>
      <c r="I355" s="149">
        <f>'Input 2 - Inventory'!M290</f>
        <v>0</v>
      </c>
      <c r="J355" s="162">
        <f t="shared" si="35"/>
        <v>0</v>
      </c>
      <c r="K355" s="179">
        <f>'Input 2 - Inventory'!R290</f>
        <v>0</v>
      </c>
      <c r="L355" s="149">
        <f>'Input 2 - Inventory'!AB290</f>
        <v>0</v>
      </c>
      <c r="M355" s="179">
        <f>'Input 2 - Inventory'!AC290</f>
        <v>0</v>
      </c>
      <c r="N355" s="162">
        <f t="shared" si="36"/>
        <v>0</v>
      </c>
      <c r="O355" s="122" t="e">
        <f t="shared" si="37"/>
        <v>#DIV/0!</v>
      </c>
      <c r="P355" s="179">
        <f>'Input 2 - Inventory'!AH290</f>
        <v>0</v>
      </c>
      <c r="Q355" s="179" t="str">
        <f>'Calc 1 - Scaling (Ins)'!AA345</f>
        <v/>
      </c>
    </row>
    <row r="356" spans="1:17" x14ac:dyDescent="0.3">
      <c r="A356" s="136" t="str">
        <f t="shared" si="38"/>
        <v>Exclude</v>
      </c>
      <c r="B356" s="149">
        <f>'Input 2 - Inventory'!C291</f>
        <v>0</v>
      </c>
      <c r="C356" s="179">
        <f>'Input 2 - Inventory'!E291</f>
        <v>0</v>
      </c>
      <c r="D356" s="179" t="str">
        <f>IFERROR(VLOOKUP(E356,GCC.Param!$B$3:$E$66,4,FALSE),"")</f>
        <v/>
      </c>
      <c r="E356" s="150">
        <f>'Input 2 - Inventory'!F291</f>
        <v>0</v>
      </c>
      <c r="F356" s="162" t="str">
        <f t="shared" si="34"/>
        <v>Y</v>
      </c>
      <c r="G356" s="150">
        <f>'Input 1 - Schedule 1'!U293</f>
        <v>0</v>
      </c>
      <c r="H356" s="149">
        <f>'Input 2 - Inventory'!L291</f>
        <v>0</v>
      </c>
      <c r="I356" s="149">
        <f>'Input 2 - Inventory'!M291</f>
        <v>0</v>
      </c>
      <c r="J356" s="162">
        <f t="shared" si="35"/>
        <v>0</v>
      </c>
      <c r="K356" s="179">
        <f>'Input 2 - Inventory'!R291</f>
        <v>0</v>
      </c>
      <c r="L356" s="149">
        <f>'Input 2 - Inventory'!AB291</f>
        <v>0</v>
      </c>
      <c r="M356" s="179">
        <f>'Input 2 - Inventory'!AC291</f>
        <v>0</v>
      </c>
      <c r="N356" s="162">
        <f t="shared" si="36"/>
        <v>0</v>
      </c>
      <c r="O356" s="122" t="e">
        <f t="shared" si="37"/>
        <v>#DIV/0!</v>
      </c>
      <c r="P356" s="179">
        <f>'Input 2 - Inventory'!AH291</f>
        <v>0</v>
      </c>
      <c r="Q356" s="179" t="str">
        <f>'Calc 1 - Scaling (Ins)'!AA346</f>
        <v/>
      </c>
    </row>
    <row r="357" spans="1:17" x14ac:dyDescent="0.3">
      <c r="A357" s="136" t="str">
        <f t="shared" si="38"/>
        <v>Exclude</v>
      </c>
      <c r="B357" s="149">
        <f>'Input 2 - Inventory'!C292</f>
        <v>0</v>
      </c>
      <c r="C357" s="179">
        <f>'Input 2 - Inventory'!E292</f>
        <v>0</v>
      </c>
      <c r="D357" s="179" t="str">
        <f>IFERROR(VLOOKUP(E357,GCC.Param!$B$3:$E$66,4,FALSE),"")</f>
        <v/>
      </c>
      <c r="E357" s="150">
        <f>'Input 2 - Inventory'!F292</f>
        <v>0</v>
      </c>
      <c r="F357" s="162" t="str">
        <f t="shared" si="34"/>
        <v>Y</v>
      </c>
      <c r="G357" s="150">
        <f>'Input 1 - Schedule 1'!U294</f>
        <v>0</v>
      </c>
      <c r="H357" s="149">
        <f>'Input 2 - Inventory'!L292</f>
        <v>0</v>
      </c>
      <c r="I357" s="149">
        <f>'Input 2 - Inventory'!M292</f>
        <v>0</v>
      </c>
      <c r="J357" s="162">
        <f t="shared" si="35"/>
        <v>0</v>
      </c>
      <c r="K357" s="179">
        <f>'Input 2 - Inventory'!R292</f>
        <v>0</v>
      </c>
      <c r="L357" s="149">
        <f>'Input 2 - Inventory'!AB292</f>
        <v>0</v>
      </c>
      <c r="M357" s="179">
        <f>'Input 2 - Inventory'!AC292</f>
        <v>0</v>
      </c>
      <c r="N357" s="162">
        <f t="shared" si="36"/>
        <v>0</v>
      </c>
      <c r="O357" s="122" t="e">
        <f t="shared" si="37"/>
        <v>#DIV/0!</v>
      </c>
      <c r="P357" s="179">
        <f>'Input 2 - Inventory'!AH292</f>
        <v>0</v>
      </c>
      <c r="Q357" s="179" t="str">
        <f>'Calc 1 - Scaling (Ins)'!AA347</f>
        <v/>
      </c>
    </row>
    <row r="358" spans="1:17" x14ac:dyDescent="0.3">
      <c r="A358" s="136" t="str">
        <f t="shared" si="38"/>
        <v>Exclude</v>
      </c>
      <c r="B358" s="149">
        <f>'Input 2 - Inventory'!C293</f>
        <v>0</v>
      </c>
      <c r="C358" s="179">
        <f>'Input 2 - Inventory'!E293</f>
        <v>0</v>
      </c>
      <c r="D358" s="179" t="str">
        <f>IFERROR(VLOOKUP(E358,GCC.Param!$B$3:$E$66,4,FALSE),"")</f>
        <v/>
      </c>
      <c r="E358" s="150">
        <f>'Input 2 - Inventory'!F293</f>
        <v>0</v>
      </c>
      <c r="F358" s="162" t="str">
        <f t="shared" si="34"/>
        <v>Y</v>
      </c>
      <c r="G358" s="150">
        <f>'Input 1 - Schedule 1'!U295</f>
        <v>0</v>
      </c>
      <c r="H358" s="149">
        <f>'Input 2 - Inventory'!L293</f>
        <v>0</v>
      </c>
      <c r="I358" s="149">
        <f>'Input 2 - Inventory'!M293</f>
        <v>0</v>
      </c>
      <c r="J358" s="162">
        <f t="shared" si="35"/>
        <v>0</v>
      </c>
      <c r="K358" s="179">
        <f>'Input 2 - Inventory'!R293</f>
        <v>0</v>
      </c>
      <c r="L358" s="149">
        <f>'Input 2 - Inventory'!AB293</f>
        <v>0</v>
      </c>
      <c r="M358" s="179">
        <f>'Input 2 - Inventory'!AC293</f>
        <v>0</v>
      </c>
      <c r="N358" s="162">
        <f t="shared" si="36"/>
        <v>0</v>
      </c>
      <c r="O358" s="122" t="e">
        <f t="shared" si="37"/>
        <v>#DIV/0!</v>
      </c>
      <c r="P358" s="179">
        <f>'Input 2 - Inventory'!AH293</f>
        <v>0</v>
      </c>
      <c r="Q358" s="179" t="str">
        <f>'Calc 1 - Scaling (Ins)'!AA348</f>
        <v/>
      </c>
    </row>
    <row r="359" spans="1:17" x14ac:dyDescent="0.3">
      <c r="A359" s="136" t="str">
        <f t="shared" si="38"/>
        <v>Exclude</v>
      </c>
      <c r="B359" s="149">
        <f>'Input 2 - Inventory'!C294</f>
        <v>0</v>
      </c>
      <c r="C359" s="179">
        <f>'Input 2 - Inventory'!E294</f>
        <v>0</v>
      </c>
      <c r="D359" s="179" t="str">
        <f>IFERROR(VLOOKUP(E359,GCC.Param!$B$3:$E$66,4,FALSE),"")</f>
        <v/>
      </c>
      <c r="E359" s="150">
        <f>'Input 2 - Inventory'!F294</f>
        <v>0</v>
      </c>
      <c r="F359" s="162" t="str">
        <f t="shared" si="34"/>
        <v>Y</v>
      </c>
      <c r="G359" s="150">
        <f>'Input 1 - Schedule 1'!U296</f>
        <v>0</v>
      </c>
      <c r="H359" s="149">
        <f>'Input 2 - Inventory'!L294</f>
        <v>0</v>
      </c>
      <c r="I359" s="149">
        <f>'Input 2 - Inventory'!M294</f>
        <v>0</v>
      </c>
      <c r="J359" s="162">
        <f t="shared" si="35"/>
        <v>0</v>
      </c>
      <c r="K359" s="179">
        <f>'Input 2 - Inventory'!R294</f>
        <v>0</v>
      </c>
      <c r="L359" s="149">
        <f>'Input 2 - Inventory'!AB294</f>
        <v>0</v>
      </c>
      <c r="M359" s="179">
        <f>'Input 2 - Inventory'!AC294</f>
        <v>0</v>
      </c>
      <c r="N359" s="162">
        <f t="shared" si="36"/>
        <v>0</v>
      </c>
      <c r="O359" s="122" t="e">
        <f t="shared" si="37"/>
        <v>#DIV/0!</v>
      </c>
      <c r="P359" s="179">
        <f>'Input 2 - Inventory'!AH294</f>
        <v>0</v>
      </c>
      <c r="Q359" s="179" t="str">
        <f>'Calc 1 - Scaling (Ins)'!AA349</f>
        <v/>
      </c>
    </row>
    <row r="360" spans="1:17" x14ac:dyDescent="0.3">
      <c r="A360" s="136" t="str">
        <f t="shared" si="38"/>
        <v>Exclude</v>
      </c>
      <c r="B360" s="149">
        <f>'Input 2 - Inventory'!C295</f>
        <v>0</v>
      </c>
      <c r="C360" s="179">
        <f>'Input 2 - Inventory'!E295</f>
        <v>0</v>
      </c>
      <c r="D360" s="179" t="str">
        <f>IFERROR(VLOOKUP(E360,GCC.Param!$B$3:$E$66,4,FALSE),"")</f>
        <v/>
      </c>
      <c r="E360" s="150">
        <f>'Input 2 - Inventory'!F295</f>
        <v>0</v>
      </c>
      <c r="F360" s="162" t="str">
        <f t="shared" si="34"/>
        <v>Y</v>
      </c>
      <c r="G360" s="150">
        <f>'Input 1 - Schedule 1'!U297</f>
        <v>0</v>
      </c>
      <c r="H360" s="149">
        <f>'Input 2 - Inventory'!L295</f>
        <v>0</v>
      </c>
      <c r="I360" s="149">
        <f>'Input 2 - Inventory'!M295</f>
        <v>0</v>
      </c>
      <c r="J360" s="162">
        <f t="shared" si="35"/>
        <v>0</v>
      </c>
      <c r="K360" s="179">
        <f>'Input 2 - Inventory'!R295</f>
        <v>0</v>
      </c>
      <c r="L360" s="149">
        <f>'Input 2 - Inventory'!AB295</f>
        <v>0</v>
      </c>
      <c r="M360" s="179">
        <f>'Input 2 - Inventory'!AC295</f>
        <v>0</v>
      </c>
      <c r="N360" s="162">
        <f t="shared" si="36"/>
        <v>0</v>
      </c>
      <c r="O360" s="122" t="e">
        <f t="shared" si="37"/>
        <v>#DIV/0!</v>
      </c>
      <c r="P360" s="179">
        <f>'Input 2 - Inventory'!AH295</f>
        <v>0</v>
      </c>
      <c r="Q360" s="179" t="str">
        <f>'Calc 1 - Scaling (Ins)'!AA350</f>
        <v/>
      </c>
    </row>
    <row r="361" spans="1:17" x14ac:dyDescent="0.3">
      <c r="A361" s="136" t="str">
        <f t="shared" si="38"/>
        <v>Exclude</v>
      </c>
      <c r="B361" s="149">
        <f>'Input 2 - Inventory'!C296</f>
        <v>0</v>
      </c>
      <c r="C361" s="179">
        <f>'Input 2 - Inventory'!E296</f>
        <v>0</v>
      </c>
      <c r="D361" s="179" t="str">
        <f>IFERROR(VLOOKUP(E361,GCC.Param!$B$3:$E$66,4,FALSE),"")</f>
        <v/>
      </c>
      <c r="E361" s="150">
        <f>'Input 2 - Inventory'!F296</f>
        <v>0</v>
      </c>
      <c r="F361" s="162" t="str">
        <f t="shared" si="34"/>
        <v>Y</v>
      </c>
      <c r="G361" s="150">
        <f>'Input 1 - Schedule 1'!U298</f>
        <v>0</v>
      </c>
      <c r="H361" s="149">
        <f>'Input 2 - Inventory'!L296</f>
        <v>0</v>
      </c>
      <c r="I361" s="149">
        <f>'Input 2 - Inventory'!M296</f>
        <v>0</v>
      </c>
      <c r="J361" s="162">
        <f t="shared" si="35"/>
        <v>0</v>
      </c>
      <c r="K361" s="179">
        <f>'Input 2 - Inventory'!R296</f>
        <v>0</v>
      </c>
      <c r="L361" s="149">
        <f>'Input 2 - Inventory'!AB296</f>
        <v>0</v>
      </c>
      <c r="M361" s="179">
        <f>'Input 2 - Inventory'!AC296</f>
        <v>0</v>
      </c>
      <c r="N361" s="162">
        <f t="shared" si="36"/>
        <v>0</v>
      </c>
      <c r="O361" s="122" t="e">
        <f t="shared" si="37"/>
        <v>#DIV/0!</v>
      </c>
      <c r="P361" s="179">
        <f>'Input 2 - Inventory'!AH296</f>
        <v>0</v>
      </c>
      <c r="Q361" s="179" t="str">
        <f>'Calc 1 - Scaling (Ins)'!AA351</f>
        <v/>
      </c>
    </row>
    <row r="362" spans="1:17" x14ac:dyDescent="0.3">
      <c r="A362" s="136" t="str">
        <f t="shared" si="38"/>
        <v>Exclude</v>
      </c>
      <c r="B362" s="149">
        <f>'Input 2 - Inventory'!C297</f>
        <v>0</v>
      </c>
      <c r="C362" s="179">
        <f>'Input 2 - Inventory'!E297</f>
        <v>0</v>
      </c>
      <c r="D362" s="179" t="str">
        <f>IFERROR(VLOOKUP(E362,GCC.Param!$B$3:$E$66,4,FALSE),"")</f>
        <v/>
      </c>
      <c r="E362" s="150">
        <f>'Input 2 - Inventory'!F297</f>
        <v>0</v>
      </c>
      <c r="F362" s="162" t="str">
        <f t="shared" si="34"/>
        <v>Y</v>
      </c>
      <c r="G362" s="150">
        <f>'Input 1 - Schedule 1'!U299</f>
        <v>0</v>
      </c>
      <c r="H362" s="149">
        <f>'Input 2 - Inventory'!L297</f>
        <v>0</v>
      </c>
      <c r="I362" s="149">
        <f>'Input 2 - Inventory'!M297</f>
        <v>0</v>
      </c>
      <c r="J362" s="162">
        <f t="shared" si="35"/>
        <v>0</v>
      </c>
      <c r="K362" s="179">
        <f>'Input 2 - Inventory'!R297</f>
        <v>0</v>
      </c>
      <c r="L362" s="149">
        <f>'Input 2 - Inventory'!AB297</f>
        <v>0</v>
      </c>
      <c r="M362" s="179">
        <f>'Input 2 - Inventory'!AC297</f>
        <v>0</v>
      </c>
      <c r="N362" s="162">
        <f t="shared" si="36"/>
        <v>0</v>
      </c>
      <c r="O362" s="122" t="e">
        <f t="shared" si="37"/>
        <v>#DIV/0!</v>
      </c>
      <c r="P362" s="179">
        <f>'Input 2 - Inventory'!AH297</f>
        <v>0</v>
      </c>
      <c r="Q362" s="179" t="str">
        <f>'Calc 1 - Scaling (Ins)'!AA352</f>
        <v/>
      </c>
    </row>
    <row r="363" spans="1:17" x14ac:dyDescent="0.3">
      <c r="A363" s="136" t="str">
        <f t="shared" si="38"/>
        <v>Exclude</v>
      </c>
      <c r="B363" s="149">
        <f>'Input 2 - Inventory'!C298</f>
        <v>0</v>
      </c>
      <c r="C363" s="179">
        <f>'Input 2 - Inventory'!E298</f>
        <v>0</v>
      </c>
      <c r="D363" s="179" t="str">
        <f>IFERROR(VLOOKUP(E363,GCC.Param!$B$3:$E$66,4,FALSE),"")</f>
        <v/>
      </c>
      <c r="E363" s="150">
        <f>'Input 2 - Inventory'!F298</f>
        <v>0</v>
      </c>
      <c r="F363" s="162" t="str">
        <f t="shared" si="34"/>
        <v>Y</v>
      </c>
      <c r="G363" s="150">
        <f>'Input 1 - Schedule 1'!U300</f>
        <v>0</v>
      </c>
      <c r="H363" s="149">
        <f>'Input 2 - Inventory'!L298</f>
        <v>0</v>
      </c>
      <c r="I363" s="149">
        <f>'Input 2 - Inventory'!M298</f>
        <v>0</v>
      </c>
      <c r="J363" s="162">
        <f t="shared" si="35"/>
        <v>0</v>
      </c>
      <c r="K363" s="179">
        <f>'Input 2 - Inventory'!R298</f>
        <v>0</v>
      </c>
      <c r="L363" s="149">
        <f>'Input 2 - Inventory'!AB298</f>
        <v>0</v>
      </c>
      <c r="M363" s="179">
        <f>'Input 2 - Inventory'!AC298</f>
        <v>0</v>
      </c>
      <c r="N363" s="162">
        <f t="shared" si="36"/>
        <v>0</v>
      </c>
      <c r="O363" s="122" t="e">
        <f t="shared" si="37"/>
        <v>#DIV/0!</v>
      </c>
      <c r="P363" s="179">
        <f>'Input 2 - Inventory'!AH298</f>
        <v>0</v>
      </c>
      <c r="Q363" s="179" t="str">
        <f>'Calc 1 - Scaling (Ins)'!AA353</f>
        <v/>
      </c>
    </row>
    <row r="364" spans="1:17" x14ac:dyDescent="0.3">
      <c r="A364" s="136" t="str">
        <f t="shared" si="38"/>
        <v>Exclude</v>
      </c>
      <c r="B364" s="149">
        <f>'Input 2 - Inventory'!C299</f>
        <v>0</v>
      </c>
      <c r="C364" s="179">
        <f>'Input 2 - Inventory'!E299</f>
        <v>0</v>
      </c>
      <c r="D364" s="179" t="str">
        <f>IFERROR(VLOOKUP(E364,GCC.Param!$B$3:$E$66,4,FALSE),"")</f>
        <v/>
      </c>
      <c r="E364" s="150">
        <f>'Input 2 - Inventory'!F299</f>
        <v>0</v>
      </c>
      <c r="F364" s="162" t="str">
        <f t="shared" si="34"/>
        <v>Y</v>
      </c>
      <c r="G364" s="150">
        <f>'Input 1 - Schedule 1'!U301</f>
        <v>0</v>
      </c>
      <c r="H364" s="149">
        <f>'Input 2 - Inventory'!L299</f>
        <v>0</v>
      </c>
      <c r="I364" s="149">
        <f>'Input 2 - Inventory'!M299</f>
        <v>0</v>
      </c>
      <c r="J364" s="162">
        <f t="shared" si="35"/>
        <v>0</v>
      </c>
      <c r="K364" s="179">
        <f>'Input 2 - Inventory'!R299</f>
        <v>0</v>
      </c>
      <c r="L364" s="149">
        <f>'Input 2 - Inventory'!AB299</f>
        <v>0</v>
      </c>
      <c r="M364" s="179">
        <f>'Input 2 - Inventory'!AC299</f>
        <v>0</v>
      </c>
      <c r="N364" s="162">
        <f t="shared" si="36"/>
        <v>0</v>
      </c>
      <c r="O364" s="122" t="e">
        <f t="shared" si="37"/>
        <v>#DIV/0!</v>
      </c>
      <c r="P364" s="179">
        <f>'Input 2 - Inventory'!AH299</f>
        <v>0</v>
      </c>
      <c r="Q364" s="179" t="str">
        <f>'Calc 1 - Scaling (Ins)'!AA354</f>
        <v/>
      </c>
    </row>
    <row r="365" spans="1:17" x14ac:dyDescent="0.3">
      <c r="A365" s="136" t="str">
        <f t="shared" si="38"/>
        <v>Exclude</v>
      </c>
      <c r="B365" s="149">
        <f>'Input 2 - Inventory'!C300</f>
        <v>0</v>
      </c>
      <c r="C365" s="179">
        <f>'Input 2 - Inventory'!E300</f>
        <v>0</v>
      </c>
      <c r="D365" s="179" t="str">
        <f>IFERROR(VLOOKUP(E365,GCC.Param!$B$3:$E$66,4,FALSE),"")</f>
        <v/>
      </c>
      <c r="E365" s="150">
        <f>'Input 2 - Inventory'!F300</f>
        <v>0</v>
      </c>
      <c r="F365" s="162" t="str">
        <f t="shared" si="34"/>
        <v>Y</v>
      </c>
      <c r="G365" s="150">
        <f>'Input 1 - Schedule 1'!U302</f>
        <v>0</v>
      </c>
      <c r="H365" s="149">
        <f>'Input 2 - Inventory'!L300</f>
        <v>0</v>
      </c>
      <c r="I365" s="149">
        <f>'Input 2 - Inventory'!M300</f>
        <v>0</v>
      </c>
      <c r="J365" s="162">
        <f t="shared" si="35"/>
        <v>0</v>
      </c>
      <c r="K365" s="179">
        <f>'Input 2 - Inventory'!R300</f>
        <v>0</v>
      </c>
      <c r="L365" s="149">
        <f>'Input 2 - Inventory'!AB300</f>
        <v>0</v>
      </c>
      <c r="M365" s="179">
        <f>'Input 2 - Inventory'!AC300</f>
        <v>0</v>
      </c>
      <c r="N365" s="162">
        <f t="shared" si="36"/>
        <v>0</v>
      </c>
      <c r="O365" s="122" t="e">
        <f t="shared" si="37"/>
        <v>#DIV/0!</v>
      </c>
      <c r="P365" s="179">
        <f>'Input 2 - Inventory'!AH300</f>
        <v>0</v>
      </c>
      <c r="Q365" s="179" t="str">
        <f>'Calc 1 - Scaling (Ins)'!AA355</f>
        <v/>
      </c>
    </row>
    <row r="366" spans="1:17" x14ac:dyDescent="0.3">
      <c r="A366" s="136" t="str">
        <f t="shared" si="38"/>
        <v>Exclude</v>
      </c>
      <c r="B366" s="149">
        <f>'Input 2 - Inventory'!C301</f>
        <v>0</v>
      </c>
      <c r="C366" s="179">
        <f>'Input 2 - Inventory'!E301</f>
        <v>0</v>
      </c>
      <c r="D366" s="179" t="str">
        <f>IFERROR(VLOOKUP(E366,GCC.Param!$B$3:$E$66,4,FALSE),"")</f>
        <v/>
      </c>
      <c r="E366" s="150">
        <f>'Input 2 - Inventory'!F301</f>
        <v>0</v>
      </c>
      <c r="F366" s="162" t="str">
        <f t="shared" si="34"/>
        <v>Y</v>
      </c>
      <c r="G366" s="150">
        <f>'Input 1 - Schedule 1'!U303</f>
        <v>0</v>
      </c>
      <c r="H366" s="149">
        <f>'Input 2 - Inventory'!L301</f>
        <v>0</v>
      </c>
      <c r="I366" s="149">
        <f>'Input 2 - Inventory'!M301</f>
        <v>0</v>
      </c>
      <c r="J366" s="162">
        <f t="shared" si="35"/>
        <v>0</v>
      </c>
      <c r="K366" s="179">
        <f>'Input 2 - Inventory'!R301</f>
        <v>0</v>
      </c>
      <c r="L366" s="149">
        <f>'Input 2 - Inventory'!AB301</f>
        <v>0</v>
      </c>
      <c r="M366" s="179">
        <f>'Input 2 - Inventory'!AC301</f>
        <v>0</v>
      </c>
      <c r="N366" s="162">
        <f t="shared" si="36"/>
        <v>0</v>
      </c>
      <c r="O366" s="122" t="e">
        <f t="shared" si="37"/>
        <v>#DIV/0!</v>
      </c>
      <c r="P366" s="179">
        <f>'Input 2 - Inventory'!AH301</f>
        <v>0</v>
      </c>
      <c r="Q366" s="179" t="str">
        <f>'Calc 1 - Scaling (Ins)'!AA356</f>
        <v/>
      </c>
    </row>
    <row r="367" spans="1:17" x14ac:dyDescent="0.3">
      <c r="A367" s="136" t="str">
        <f t="shared" si="38"/>
        <v>Exclude</v>
      </c>
      <c r="B367" s="149">
        <f>'Input 2 - Inventory'!C302</f>
        <v>0</v>
      </c>
      <c r="C367" s="179">
        <f>'Input 2 - Inventory'!E302</f>
        <v>0</v>
      </c>
      <c r="D367" s="179" t="str">
        <f>IFERROR(VLOOKUP(E367,GCC.Param!$B$3:$E$66,4,FALSE),"")</f>
        <v/>
      </c>
      <c r="E367" s="150">
        <f>'Input 2 - Inventory'!F302</f>
        <v>0</v>
      </c>
      <c r="F367" s="162" t="str">
        <f t="shared" si="34"/>
        <v>Y</v>
      </c>
      <c r="G367" s="150">
        <f>'Input 1 - Schedule 1'!U304</f>
        <v>0</v>
      </c>
      <c r="H367" s="149">
        <f>'Input 2 - Inventory'!L302</f>
        <v>0</v>
      </c>
      <c r="I367" s="149">
        <f>'Input 2 - Inventory'!M302</f>
        <v>0</v>
      </c>
      <c r="J367" s="162">
        <f t="shared" si="35"/>
        <v>0</v>
      </c>
      <c r="K367" s="179">
        <f>'Input 2 - Inventory'!R302</f>
        <v>0</v>
      </c>
      <c r="L367" s="149">
        <f>'Input 2 - Inventory'!AB302</f>
        <v>0</v>
      </c>
      <c r="M367" s="179">
        <f>'Input 2 - Inventory'!AC302</f>
        <v>0</v>
      </c>
      <c r="N367" s="162">
        <f t="shared" si="36"/>
        <v>0</v>
      </c>
      <c r="O367" s="122" t="e">
        <f t="shared" si="37"/>
        <v>#DIV/0!</v>
      </c>
      <c r="P367" s="179">
        <f>'Input 2 - Inventory'!AH302</f>
        <v>0</v>
      </c>
      <c r="Q367" s="179" t="str">
        <f>'Calc 1 - Scaling (Ins)'!AA357</f>
        <v/>
      </c>
    </row>
    <row r="368" spans="1:17" x14ac:dyDescent="0.3">
      <c r="A368" s="136" t="str">
        <f t="shared" si="38"/>
        <v>Exclude</v>
      </c>
      <c r="B368" s="149">
        <f>'Input 2 - Inventory'!C303</f>
        <v>0</v>
      </c>
      <c r="C368" s="179">
        <f>'Input 2 - Inventory'!E303</f>
        <v>0</v>
      </c>
      <c r="D368" s="179" t="str">
        <f>IFERROR(VLOOKUP(E368,GCC.Param!$B$3:$E$66,4,FALSE),"")</f>
        <v/>
      </c>
      <c r="E368" s="150">
        <f>'Input 2 - Inventory'!F303</f>
        <v>0</v>
      </c>
      <c r="F368" s="162" t="str">
        <f t="shared" si="34"/>
        <v>Y</v>
      </c>
      <c r="G368" s="150">
        <f>'Input 1 - Schedule 1'!U305</f>
        <v>0</v>
      </c>
      <c r="H368" s="149">
        <f>'Input 2 - Inventory'!L303</f>
        <v>0</v>
      </c>
      <c r="I368" s="149">
        <f>'Input 2 - Inventory'!M303</f>
        <v>0</v>
      </c>
      <c r="J368" s="162">
        <f t="shared" si="35"/>
        <v>0</v>
      </c>
      <c r="K368" s="179">
        <f>'Input 2 - Inventory'!R303</f>
        <v>0</v>
      </c>
      <c r="L368" s="149">
        <f>'Input 2 - Inventory'!AB303</f>
        <v>0</v>
      </c>
      <c r="M368" s="179">
        <f>'Input 2 - Inventory'!AC303</f>
        <v>0</v>
      </c>
      <c r="N368" s="162">
        <f t="shared" si="36"/>
        <v>0</v>
      </c>
      <c r="O368" s="122" t="e">
        <f t="shared" si="37"/>
        <v>#DIV/0!</v>
      </c>
      <c r="P368" s="179">
        <f>'Input 2 - Inventory'!AH303</f>
        <v>0</v>
      </c>
      <c r="Q368" s="179" t="str">
        <f>'Calc 1 - Scaling (Ins)'!AA358</f>
        <v/>
      </c>
    </row>
    <row r="369" spans="1:17" x14ac:dyDescent="0.3">
      <c r="A369" s="136" t="str">
        <f t="shared" si="38"/>
        <v>Exclude</v>
      </c>
      <c r="B369" s="149">
        <f>'Input 2 - Inventory'!C304</f>
        <v>0</v>
      </c>
      <c r="C369" s="179">
        <f>'Input 2 - Inventory'!E304</f>
        <v>0</v>
      </c>
      <c r="D369" s="179" t="str">
        <f>IFERROR(VLOOKUP(E369,GCC.Param!$B$3:$E$66,4,FALSE),"")</f>
        <v/>
      </c>
      <c r="E369" s="150">
        <f>'Input 2 - Inventory'!F304</f>
        <v>0</v>
      </c>
      <c r="F369" s="162" t="str">
        <f t="shared" si="34"/>
        <v>Y</v>
      </c>
      <c r="G369" s="150">
        <f>'Input 1 - Schedule 1'!U306</f>
        <v>0</v>
      </c>
      <c r="H369" s="149">
        <f>'Input 2 - Inventory'!L304</f>
        <v>0</v>
      </c>
      <c r="I369" s="149">
        <f>'Input 2 - Inventory'!M304</f>
        <v>0</v>
      </c>
      <c r="J369" s="162">
        <f t="shared" si="35"/>
        <v>0</v>
      </c>
      <c r="K369" s="179">
        <f>'Input 2 - Inventory'!R304</f>
        <v>0</v>
      </c>
      <c r="L369" s="149">
        <f>'Input 2 - Inventory'!AB304</f>
        <v>0</v>
      </c>
      <c r="M369" s="179">
        <f>'Input 2 - Inventory'!AC304</f>
        <v>0</v>
      </c>
      <c r="N369" s="162">
        <f t="shared" si="36"/>
        <v>0</v>
      </c>
      <c r="O369" s="122" t="e">
        <f t="shared" si="37"/>
        <v>#DIV/0!</v>
      </c>
      <c r="P369" s="179">
        <f>'Input 2 - Inventory'!AH304</f>
        <v>0</v>
      </c>
      <c r="Q369" s="179" t="str">
        <f>'Calc 1 - Scaling (Ins)'!AA359</f>
        <v/>
      </c>
    </row>
    <row r="370" spans="1:17" x14ac:dyDescent="0.3">
      <c r="A370" s="136" t="str">
        <f t="shared" si="38"/>
        <v>Exclude</v>
      </c>
      <c r="B370" s="149">
        <f>'Input 2 - Inventory'!C305</f>
        <v>0</v>
      </c>
      <c r="C370" s="179">
        <f>'Input 2 - Inventory'!E305</f>
        <v>0</v>
      </c>
      <c r="D370" s="179" t="str">
        <f>IFERROR(VLOOKUP(E370,GCC.Param!$B$3:$E$66,4,FALSE),"")</f>
        <v/>
      </c>
      <c r="E370" s="150">
        <f>'Input 2 - Inventory'!F305</f>
        <v>0</v>
      </c>
      <c r="F370" s="162" t="str">
        <f t="shared" si="34"/>
        <v>Y</v>
      </c>
      <c r="G370" s="150">
        <f>'Input 1 - Schedule 1'!U307</f>
        <v>0</v>
      </c>
      <c r="H370" s="149">
        <f>'Input 2 - Inventory'!L305</f>
        <v>0</v>
      </c>
      <c r="I370" s="149">
        <f>'Input 2 - Inventory'!M305</f>
        <v>0</v>
      </c>
      <c r="J370" s="162">
        <f t="shared" si="35"/>
        <v>0</v>
      </c>
      <c r="K370" s="179">
        <f>'Input 2 - Inventory'!R305</f>
        <v>0</v>
      </c>
      <c r="L370" s="149">
        <f>'Input 2 - Inventory'!AB305</f>
        <v>0</v>
      </c>
      <c r="M370" s="179">
        <f>'Input 2 - Inventory'!AC305</f>
        <v>0</v>
      </c>
      <c r="N370" s="162">
        <f t="shared" si="36"/>
        <v>0</v>
      </c>
      <c r="O370" s="122" t="e">
        <f t="shared" si="37"/>
        <v>#DIV/0!</v>
      </c>
      <c r="P370" s="179">
        <f>'Input 2 - Inventory'!AH305</f>
        <v>0</v>
      </c>
      <c r="Q370" s="179" t="str">
        <f>'Calc 1 - Scaling (Ins)'!AA360</f>
        <v/>
      </c>
    </row>
    <row r="371" spans="1:17" x14ac:dyDescent="0.3">
      <c r="A371" s="136" t="str">
        <f t="shared" si="38"/>
        <v>Exclude</v>
      </c>
      <c r="B371" s="149">
        <f>'Input 2 - Inventory'!C306</f>
        <v>0</v>
      </c>
      <c r="C371" s="179">
        <f>'Input 2 - Inventory'!E306</f>
        <v>0</v>
      </c>
      <c r="D371" s="179" t="str">
        <f>IFERROR(VLOOKUP(E371,GCC.Param!$B$3:$E$66,4,FALSE),"")</f>
        <v/>
      </c>
      <c r="E371" s="150">
        <f>'Input 2 - Inventory'!F306</f>
        <v>0</v>
      </c>
      <c r="F371" s="162" t="str">
        <f t="shared" si="34"/>
        <v>Y</v>
      </c>
      <c r="G371" s="150">
        <f>'Input 1 - Schedule 1'!U308</f>
        <v>0</v>
      </c>
      <c r="H371" s="149">
        <f>'Input 2 - Inventory'!L306</f>
        <v>0</v>
      </c>
      <c r="I371" s="149">
        <f>'Input 2 - Inventory'!M306</f>
        <v>0</v>
      </c>
      <c r="J371" s="162">
        <f t="shared" si="35"/>
        <v>0</v>
      </c>
      <c r="K371" s="179">
        <f>'Input 2 - Inventory'!R306</f>
        <v>0</v>
      </c>
      <c r="L371" s="149">
        <f>'Input 2 - Inventory'!AB306</f>
        <v>0</v>
      </c>
      <c r="M371" s="179">
        <f>'Input 2 - Inventory'!AC306</f>
        <v>0</v>
      </c>
      <c r="N371" s="162">
        <f t="shared" si="36"/>
        <v>0</v>
      </c>
      <c r="O371" s="122" t="e">
        <f t="shared" si="37"/>
        <v>#DIV/0!</v>
      </c>
      <c r="P371" s="179">
        <f>'Input 2 - Inventory'!AH306</f>
        <v>0</v>
      </c>
      <c r="Q371" s="179" t="str">
        <f>'Calc 1 - Scaling (Ins)'!AA361</f>
        <v/>
      </c>
    </row>
    <row r="372" spans="1:17" x14ac:dyDescent="0.3">
      <c r="A372" s="136" t="str">
        <f t="shared" si="38"/>
        <v>Exclude</v>
      </c>
      <c r="B372" s="149">
        <f>'Input 2 - Inventory'!C307</f>
        <v>0</v>
      </c>
      <c r="C372" s="179">
        <f>'Input 2 - Inventory'!E307</f>
        <v>0</v>
      </c>
      <c r="D372" s="179" t="str">
        <f>IFERROR(VLOOKUP(E372,GCC.Param!$B$3:$E$66,4,FALSE),"")</f>
        <v/>
      </c>
      <c r="E372" s="150">
        <f>'Input 2 - Inventory'!F307</f>
        <v>0</v>
      </c>
      <c r="F372" s="162" t="str">
        <f t="shared" si="34"/>
        <v>Y</v>
      </c>
      <c r="G372" s="150">
        <f>'Input 1 - Schedule 1'!U309</f>
        <v>0</v>
      </c>
      <c r="H372" s="149">
        <f>'Input 2 - Inventory'!L307</f>
        <v>0</v>
      </c>
      <c r="I372" s="149">
        <f>'Input 2 - Inventory'!M307</f>
        <v>0</v>
      </c>
      <c r="J372" s="162">
        <f t="shared" si="35"/>
        <v>0</v>
      </c>
      <c r="K372" s="179">
        <f>'Input 2 - Inventory'!R307</f>
        <v>0</v>
      </c>
      <c r="L372" s="149">
        <f>'Input 2 - Inventory'!AB307</f>
        <v>0</v>
      </c>
      <c r="M372" s="179">
        <f>'Input 2 - Inventory'!AC307</f>
        <v>0</v>
      </c>
      <c r="N372" s="162">
        <f t="shared" si="36"/>
        <v>0</v>
      </c>
      <c r="O372" s="122" t="e">
        <f t="shared" si="37"/>
        <v>#DIV/0!</v>
      </c>
      <c r="P372" s="179">
        <f>'Input 2 - Inventory'!AH307</f>
        <v>0</v>
      </c>
      <c r="Q372" s="179" t="str">
        <f>'Calc 1 - Scaling (Ins)'!AA362</f>
        <v/>
      </c>
    </row>
    <row r="373" spans="1:17" x14ac:dyDescent="0.3">
      <c r="A373" s="136" t="str">
        <f t="shared" si="38"/>
        <v>Exclude</v>
      </c>
      <c r="B373" s="149">
        <f>'Input 2 - Inventory'!C308</f>
        <v>0</v>
      </c>
      <c r="C373" s="179">
        <f>'Input 2 - Inventory'!E308</f>
        <v>0</v>
      </c>
      <c r="D373" s="179" t="str">
        <f>IFERROR(VLOOKUP(E373,GCC.Param!$B$3:$E$66,4,FALSE),"")</f>
        <v/>
      </c>
      <c r="E373" s="150">
        <f>'Input 2 - Inventory'!F308</f>
        <v>0</v>
      </c>
      <c r="F373" s="162" t="str">
        <f t="shared" si="34"/>
        <v>Y</v>
      </c>
      <c r="G373" s="150">
        <f>'Input 1 - Schedule 1'!U310</f>
        <v>0</v>
      </c>
      <c r="H373" s="149">
        <f>'Input 2 - Inventory'!L308</f>
        <v>0</v>
      </c>
      <c r="I373" s="149">
        <f>'Input 2 - Inventory'!M308</f>
        <v>0</v>
      </c>
      <c r="J373" s="162">
        <f t="shared" si="35"/>
        <v>0</v>
      </c>
      <c r="K373" s="179">
        <f>'Input 2 - Inventory'!R308</f>
        <v>0</v>
      </c>
      <c r="L373" s="149">
        <f>'Input 2 - Inventory'!AB308</f>
        <v>0</v>
      </c>
      <c r="M373" s="179">
        <f>'Input 2 - Inventory'!AC308</f>
        <v>0</v>
      </c>
      <c r="N373" s="162">
        <f t="shared" si="36"/>
        <v>0</v>
      </c>
      <c r="O373" s="122" t="e">
        <f t="shared" si="37"/>
        <v>#DIV/0!</v>
      </c>
      <c r="P373" s="179">
        <f>'Input 2 - Inventory'!AH308</f>
        <v>0</v>
      </c>
      <c r="Q373" s="179" t="str">
        <f>'Calc 1 - Scaling (Ins)'!AA363</f>
        <v/>
      </c>
    </row>
    <row r="374" spans="1:17" x14ac:dyDescent="0.3">
      <c r="A374" s="136" t="str">
        <f t="shared" si="38"/>
        <v>Exclude</v>
      </c>
      <c r="B374" s="149">
        <f>'Input 2 - Inventory'!C309</f>
        <v>0</v>
      </c>
      <c r="C374" s="179">
        <f>'Input 2 - Inventory'!E309</f>
        <v>0</v>
      </c>
      <c r="D374" s="179" t="str">
        <f>IFERROR(VLOOKUP(E374,GCC.Param!$B$3:$E$66,4,FALSE),"")</f>
        <v/>
      </c>
      <c r="E374" s="150">
        <f>'Input 2 - Inventory'!F309</f>
        <v>0</v>
      </c>
      <c r="F374" s="162" t="str">
        <f t="shared" si="34"/>
        <v>Y</v>
      </c>
      <c r="G374" s="150">
        <f>'Input 1 - Schedule 1'!U311</f>
        <v>0</v>
      </c>
      <c r="H374" s="149">
        <f>'Input 2 - Inventory'!L309</f>
        <v>0</v>
      </c>
      <c r="I374" s="149">
        <f>'Input 2 - Inventory'!M309</f>
        <v>0</v>
      </c>
      <c r="J374" s="162">
        <f t="shared" si="35"/>
        <v>0</v>
      </c>
      <c r="K374" s="179">
        <f>'Input 2 - Inventory'!R309</f>
        <v>0</v>
      </c>
      <c r="L374" s="149">
        <f>'Input 2 - Inventory'!AB309</f>
        <v>0</v>
      </c>
      <c r="M374" s="179">
        <f>'Input 2 - Inventory'!AC309</f>
        <v>0</v>
      </c>
      <c r="N374" s="162">
        <f t="shared" si="36"/>
        <v>0</v>
      </c>
      <c r="O374" s="122" t="e">
        <f t="shared" si="37"/>
        <v>#DIV/0!</v>
      </c>
      <c r="P374" s="179">
        <f>'Input 2 - Inventory'!AH309</f>
        <v>0</v>
      </c>
      <c r="Q374" s="179" t="str">
        <f>'Calc 1 - Scaling (Ins)'!AA364</f>
        <v/>
      </c>
    </row>
    <row r="375" spans="1:17" x14ac:dyDescent="0.3">
      <c r="A375" s="136" t="str">
        <f t="shared" si="38"/>
        <v>Exclude</v>
      </c>
      <c r="B375" s="149">
        <f>'Input 2 - Inventory'!C310</f>
        <v>0</v>
      </c>
      <c r="C375" s="179">
        <f>'Input 2 - Inventory'!E310</f>
        <v>0</v>
      </c>
      <c r="D375" s="179" t="str">
        <f>IFERROR(VLOOKUP(E375,GCC.Param!$B$3:$E$66,4,FALSE),"")</f>
        <v/>
      </c>
      <c r="E375" s="150">
        <f>'Input 2 - Inventory'!F310</f>
        <v>0</v>
      </c>
      <c r="F375" s="162" t="str">
        <f t="shared" si="34"/>
        <v>Y</v>
      </c>
      <c r="G375" s="150">
        <f>'Input 1 - Schedule 1'!U312</f>
        <v>0</v>
      </c>
      <c r="H375" s="149">
        <f>'Input 2 - Inventory'!L310</f>
        <v>0</v>
      </c>
      <c r="I375" s="149">
        <f>'Input 2 - Inventory'!M310</f>
        <v>0</v>
      </c>
      <c r="J375" s="162">
        <f t="shared" si="35"/>
        <v>0</v>
      </c>
      <c r="K375" s="179">
        <f>'Input 2 - Inventory'!R310</f>
        <v>0</v>
      </c>
      <c r="L375" s="149">
        <f>'Input 2 - Inventory'!AB310</f>
        <v>0</v>
      </c>
      <c r="M375" s="179">
        <f>'Input 2 - Inventory'!AC310</f>
        <v>0</v>
      </c>
      <c r="N375" s="162">
        <f t="shared" si="36"/>
        <v>0</v>
      </c>
      <c r="O375" s="122" t="e">
        <f t="shared" si="37"/>
        <v>#DIV/0!</v>
      </c>
      <c r="P375" s="179">
        <f>'Input 2 - Inventory'!AH310</f>
        <v>0</v>
      </c>
      <c r="Q375" s="179" t="str">
        <f>'Calc 1 - Scaling (Ins)'!AA365</f>
        <v/>
      </c>
    </row>
    <row r="376" spans="1:17" x14ac:dyDescent="0.3">
      <c r="A376" s="136" t="str">
        <f t="shared" si="38"/>
        <v>Exclude</v>
      </c>
      <c r="B376" s="149">
        <f>'Input 2 - Inventory'!C311</f>
        <v>0</v>
      </c>
      <c r="C376" s="179">
        <f>'Input 2 - Inventory'!E311</f>
        <v>0</v>
      </c>
      <c r="D376" s="179" t="str">
        <f>IFERROR(VLOOKUP(E376,GCC.Param!$B$3:$E$66,4,FALSE),"")</f>
        <v/>
      </c>
      <c r="E376" s="150">
        <f>'Input 2 - Inventory'!F311</f>
        <v>0</v>
      </c>
      <c r="F376" s="162" t="str">
        <f t="shared" si="34"/>
        <v>Y</v>
      </c>
      <c r="G376" s="150">
        <f>'Input 1 - Schedule 1'!U313</f>
        <v>0</v>
      </c>
      <c r="H376" s="149">
        <f>'Input 2 - Inventory'!L311</f>
        <v>0</v>
      </c>
      <c r="I376" s="149">
        <f>'Input 2 - Inventory'!M311</f>
        <v>0</v>
      </c>
      <c r="J376" s="162">
        <f t="shared" si="35"/>
        <v>0</v>
      </c>
      <c r="K376" s="179">
        <f>'Input 2 - Inventory'!R311</f>
        <v>0</v>
      </c>
      <c r="L376" s="149">
        <f>'Input 2 - Inventory'!AB311</f>
        <v>0</v>
      </c>
      <c r="M376" s="179">
        <f>'Input 2 - Inventory'!AC311</f>
        <v>0</v>
      </c>
      <c r="N376" s="162">
        <f t="shared" si="36"/>
        <v>0</v>
      </c>
      <c r="O376" s="122" t="e">
        <f t="shared" si="37"/>
        <v>#DIV/0!</v>
      </c>
      <c r="P376" s="179">
        <f>'Input 2 - Inventory'!AH311</f>
        <v>0</v>
      </c>
      <c r="Q376" s="179" t="str">
        <f>'Calc 1 - Scaling (Ins)'!AA366</f>
        <v/>
      </c>
    </row>
    <row r="377" spans="1:17" x14ac:dyDescent="0.3">
      <c r="A377" s="136" t="str">
        <f t="shared" si="38"/>
        <v>Exclude</v>
      </c>
      <c r="B377" s="149">
        <f>'Input 2 - Inventory'!C312</f>
        <v>0</v>
      </c>
      <c r="C377" s="179">
        <f>'Input 2 - Inventory'!E312</f>
        <v>0</v>
      </c>
      <c r="D377" s="179" t="str">
        <f>IFERROR(VLOOKUP(E377,GCC.Param!$B$3:$E$66,4,FALSE),"")</f>
        <v/>
      </c>
      <c r="E377" s="150">
        <f>'Input 2 - Inventory'!F312</f>
        <v>0</v>
      </c>
      <c r="F377" s="162" t="str">
        <f t="shared" si="34"/>
        <v>Y</v>
      </c>
      <c r="G377" s="150">
        <f>'Input 1 - Schedule 1'!U314</f>
        <v>0</v>
      </c>
      <c r="H377" s="149">
        <f>'Input 2 - Inventory'!L312</f>
        <v>0</v>
      </c>
      <c r="I377" s="149">
        <f>'Input 2 - Inventory'!M312</f>
        <v>0</v>
      </c>
      <c r="J377" s="162">
        <f t="shared" si="35"/>
        <v>0</v>
      </c>
      <c r="K377" s="179">
        <f>'Input 2 - Inventory'!R312</f>
        <v>0</v>
      </c>
      <c r="L377" s="149">
        <f>'Input 2 - Inventory'!AB312</f>
        <v>0</v>
      </c>
      <c r="M377" s="179">
        <f>'Input 2 - Inventory'!AC312</f>
        <v>0</v>
      </c>
      <c r="N377" s="162">
        <f t="shared" si="36"/>
        <v>0</v>
      </c>
      <c r="O377" s="122" t="e">
        <f t="shared" si="37"/>
        <v>#DIV/0!</v>
      </c>
      <c r="P377" s="179">
        <f>'Input 2 - Inventory'!AH312</f>
        <v>0</v>
      </c>
      <c r="Q377" s="179" t="str">
        <f>'Calc 1 - Scaling (Ins)'!AA367</f>
        <v/>
      </c>
    </row>
    <row r="378" spans="1:17" x14ac:dyDescent="0.3">
      <c r="A378" s="136" t="str">
        <f t="shared" si="38"/>
        <v>Exclude</v>
      </c>
      <c r="B378" s="149">
        <f>'Input 2 - Inventory'!C313</f>
        <v>0</v>
      </c>
      <c r="C378" s="179">
        <f>'Input 2 - Inventory'!E313</f>
        <v>0</v>
      </c>
      <c r="D378" s="179" t="str">
        <f>IFERROR(VLOOKUP(E378,GCC.Param!$B$3:$E$66,4,FALSE),"")</f>
        <v/>
      </c>
      <c r="E378" s="150">
        <f>'Input 2 - Inventory'!F313</f>
        <v>0</v>
      </c>
      <c r="F378" s="162" t="str">
        <f t="shared" si="34"/>
        <v>Y</v>
      </c>
      <c r="G378" s="150">
        <f>'Input 1 - Schedule 1'!U315</f>
        <v>0</v>
      </c>
      <c r="H378" s="149">
        <f>'Input 2 - Inventory'!L313</f>
        <v>0</v>
      </c>
      <c r="I378" s="149">
        <f>'Input 2 - Inventory'!M313</f>
        <v>0</v>
      </c>
      <c r="J378" s="162">
        <f t="shared" si="35"/>
        <v>0</v>
      </c>
      <c r="K378" s="179">
        <f>'Input 2 - Inventory'!R313</f>
        <v>0</v>
      </c>
      <c r="L378" s="149">
        <f>'Input 2 - Inventory'!AB313</f>
        <v>0</v>
      </c>
      <c r="M378" s="179">
        <f>'Input 2 - Inventory'!AC313</f>
        <v>0</v>
      </c>
      <c r="N378" s="162">
        <f t="shared" si="36"/>
        <v>0</v>
      </c>
      <c r="O378" s="122" t="e">
        <f t="shared" si="37"/>
        <v>#DIV/0!</v>
      </c>
      <c r="P378" s="179">
        <f>'Input 2 - Inventory'!AH313</f>
        <v>0</v>
      </c>
      <c r="Q378" s="179" t="str">
        <f>'Calc 1 - Scaling (Ins)'!AA368</f>
        <v/>
      </c>
    </row>
    <row r="379" spans="1:17" x14ac:dyDescent="0.3">
      <c r="A379" s="136" t="str">
        <f t="shared" si="38"/>
        <v>Exclude</v>
      </c>
      <c r="B379" s="149">
        <f>'Input 2 - Inventory'!C314</f>
        <v>0</v>
      </c>
      <c r="C379" s="179">
        <f>'Input 2 - Inventory'!E314</f>
        <v>0</v>
      </c>
      <c r="D379" s="179" t="str">
        <f>IFERROR(VLOOKUP(E379,GCC.Param!$B$3:$E$66,4,FALSE),"")</f>
        <v/>
      </c>
      <c r="E379" s="150">
        <f>'Input 2 - Inventory'!F314</f>
        <v>0</v>
      </c>
      <c r="F379" s="162" t="str">
        <f t="shared" si="34"/>
        <v>Y</v>
      </c>
      <c r="G379" s="150">
        <f>'Input 1 - Schedule 1'!U316</f>
        <v>0</v>
      </c>
      <c r="H379" s="149">
        <f>'Input 2 - Inventory'!L314</f>
        <v>0</v>
      </c>
      <c r="I379" s="149">
        <f>'Input 2 - Inventory'!M314</f>
        <v>0</v>
      </c>
      <c r="J379" s="162">
        <f t="shared" si="35"/>
        <v>0</v>
      </c>
      <c r="K379" s="179">
        <f>'Input 2 - Inventory'!R314</f>
        <v>0</v>
      </c>
      <c r="L379" s="149">
        <f>'Input 2 - Inventory'!AB314</f>
        <v>0</v>
      </c>
      <c r="M379" s="179">
        <f>'Input 2 - Inventory'!AC314</f>
        <v>0</v>
      </c>
      <c r="N379" s="162">
        <f t="shared" si="36"/>
        <v>0</v>
      </c>
      <c r="O379" s="122" t="e">
        <f t="shared" si="37"/>
        <v>#DIV/0!</v>
      </c>
      <c r="P379" s="179">
        <f>'Input 2 - Inventory'!AH314</f>
        <v>0</v>
      </c>
      <c r="Q379" s="179" t="str">
        <f>'Calc 1 - Scaling (Ins)'!AA369</f>
        <v/>
      </c>
    </row>
    <row r="380" spans="1:17" x14ac:dyDescent="0.3">
      <c r="A380" s="136" t="str">
        <f t="shared" si="38"/>
        <v>Exclude</v>
      </c>
      <c r="B380" s="149">
        <f>'Input 2 - Inventory'!C315</f>
        <v>0</v>
      </c>
      <c r="C380" s="179">
        <f>'Input 2 - Inventory'!E315</f>
        <v>0</v>
      </c>
      <c r="D380" s="179" t="str">
        <f>IFERROR(VLOOKUP(E380,GCC.Param!$B$3:$E$66,4,FALSE),"")</f>
        <v/>
      </c>
      <c r="E380" s="150">
        <f>'Input 2 - Inventory'!F315</f>
        <v>0</v>
      </c>
      <c r="F380" s="162" t="str">
        <f t="shared" si="34"/>
        <v>Y</v>
      </c>
      <c r="G380" s="150">
        <f>'Input 1 - Schedule 1'!U317</f>
        <v>0</v>
      </c>
      <c r="H380" s="149">
        <f>'Input 2 - Inventory'!L315</f>
        <v>0</v>
      </c>
      <c r="I380" s="149">
        <f>'Input 2 - Inventory'!M315</f>
        <v>0</v>
      </c>
      <c r="J380" s="162">
        <f t="shared" si="35"/>
        <v>0</v>
      </c>
      <c r="K380" s="179">
        <f>'Input 2 - Inventory'!R315</f>
        <v>0</v>
      </c>
      <c r="L380" s="149">
        <f>'Input 2 - Inventory'!AB315</f>
        <v>0</v>
      </c>
      <c r="M380" s="179">
        <f>'Input 2 - Inventory'!AC315</f>
        <v>0</v>
      </c>
      <c r="N380" s="162">
        <f t="shared" si="36"/>
        <v>0</v>
      </c>
      <c r="O380" s="122" t="e">
        <f t="shared" si="37"/>
        <v>#DIV/0!</v>
      </c>
      <c r="P380" s="179">
        <f>'Input 2 - Inventory'!AH315</f>
        <v>0</v>
      </c>
      <c r="Q380" s="179" t="str">
        <f>'Calc 1 - Scaling (Ins)'!AA370</f>
        <v/>
      </c>
    </row>
    <row r="381" spans="1:17" x14ac:dyDescent="0.3">
      <c r="A381" s="136" t="str">
        <f t="shared" si="38"/>
        <v>Exclude</v>
      </c>
      <c r="B381" s="149">
        <f>'Input 2 - Inventory'!C316</f>
        <v>0</v>
      </c>
      <c r="C381" s="179">
        <f>'Input 2 - Inventory'!E316</f>
        <v>0</v>
      </c>
      <c r="D381" s="179" t="str">
        <f>IFERROR(VLOOKUP(E381,GCC.Param!$B$3:$E$66,4,FALSE),"")</f>
        <v/>
      </c>
      <c r="E381" s="150">
        <f>'Input 2 - Inventory'!F316</f>
        <v>0</v>
      </c>
      <c r="F381" s="162" t="str">
        <f t="shared" si="34"/>
        <v>Y</v>
      </c>
      <c r="G381" s="150">
        <f>'Input 1 - Schedule 1'!U318</f>
        <v>0</v>
      </c>
      <c r="H381" s="149">
        <f>'Input 2 - Inventory'!L316</f>
        <v>0</v>
      </c>
      <c r="I381" s="149">
        <f>'Input 2 - Inventory'!M316</f>
        <v>0</v>
      </c>
      <c r="J381" s="162">
        <f t="shared" si="35"/>
        <v>0</v>
      </c>
      <c r="K381" s="179">
        <f>'Input 2 - Inventory'!R316</f>
        <v>0</v>
      </c>
      <c r="L381" s="149">
        <f>'Input 2 - Inventory'!AB316</f>
        <v>0</v>
      </c>
      <c r="M381" s="179">
        <f>'Input 2 - Inventory'!AC316</f>
        <v>0</v>
      </c>
      <c r="N381" s="162">
        <f t="shared" si="36"/>
        <v>0</v>
      </c>
      <c r="O381" s="122" t="e">
        <f t="shared" si="37"/>
        <v>#DIV/0!</v>
      </c>
      <c r="P381" s="179">
        <f>'Input 2 - Inventory'!AH316</f>
        <v>0</v>
      </c>
      <c r="Q381" s="179" t="str">
        <f>'Calc 1 - Scaling (Ins)'!AA371</f>
        <v/>
      </c>
    </row>
    <row r="382" spans="1:17" x14ac:dyDescent="0.3">
      <c r="A382" s="136" t="str">
        <f t="shared" si="38"/>
        <v>Exclude</v>
      </c>
      <c r="B382" s="149">
        <f>'Input 2 - Inventory'!C317</f>
        <v>0</v>
      </c>
      <c r="C382" s="179">
        <f>'Input 2 - Inventory'!E317</f>
        <v>0</v>
      </c>
      <c r="D382" s="179" t="str">
        <f>IFERROR(VLOOKUP(E382,GCC.Param!$B$3:$E$66,4,FALSE),"")</f>
        <v/>
      </c>
      <c r="E382" s="150">
        <f>'Input 2 - Inventory'!F317</f>
        <v>0</v>
      </c>
      <c r="F382" s="162" t="str">
        <f t="shared" si="34"/>
        <v>Y</v>
      </c>
      <c r="G382" s="150">
        <f>'Input 1 - Schedule 1'!U319</f>
        <v>0</v>
      </c>
      <c r="H382" s="149">
        <f>'Input 2 - Inventory'!L317</f>
        <v>0</v>
      </c>
      <c r="I382" s="149">
        <f>'Input 2 - Inventory'!M317</f>
        <v>0</v>
      </c>
      <c r="J382" s="162">
        <f t="shared" si="35"/>
        <v>0</v>
      </c>
      <c r="K382" s="179">
        <f>'Input 2 - Inventory'!R317</f>
        <v>0</v>
      </c>
      <c r="L382" s="149">
        <f>'Input 2 - Inventory'!AB317</f>
        <v>0</v>
      </c>
      <c r="M382" s="179">
        <f>'Input 2 - Inventory'!AC317</f>
        <v>0</v>
      </c>
      <c r="N382" s="162">
        <f t="shared" si="36"/>
        <v>0</v>
      </c>
      <c r="O382" s="122" t="e">
        <f t="shared" si="37"/>
        <v>#DIV/0!</v>
      </c>
      <c r="P382" s="179">
        <f>'Input 2 - Inventory'!AH317</f>
        <v>0</v>
      </c>
      <c r="Q382" s="179" t="str">
        <f>'Calc 1 - Scaling (Ins)'!AA372</f>
        <v/>
      </c>
    </row>
    <row r="383" spans="1:17" x14ac:dyDescent="0.3">
      <c r="A383" s="136" t="str">
        <f t="shared" si="38"/>
        <v>Exclude</v>
      </c>
      <c r="B383" s="149">
        <f>'Input 2 - Inventory'!C318</f>
        <v>0</v>
      </c>
      <c r="C383" s="179">
        <f>'Input 2 - Inventory'!E318</f>
        <v>0</v>
      </c>
      <c r="D383" s="179" t="str">
        <f>IFERROR(VLOOKUP(E383,GCC.Param!$B$3:$E$66,4,FALSE),"")</f>
        <v/>
      </c>
      <c r="E383" s="150">
        <f>'Input 2 - Inventory'!F318</f>
        <v>0</v>
      </c>
      <c r="F383" s="162" t="str">
        <f t="shared" si="34"/>
        <v>Y</v>
      </c>
      <c r="G383" s="150">
        <f>'Input 1 - Schedule 1'!U320</f>
        <v>0</v>
      </c>
      <c r="H383" s="149">
        <f>'Input 2 - Inventory'!L318</f>
        <v>0</v>
      </c>
      <c r="I383" s="149">
        <f>'Input 2 - Inventory'!M318</f>
        <v>0</v>
      </c>
      <c r="J383" s="162">
        <f t="shared" si="35"/>
        <v>0</v>
      </c>
      <c r="K383" s="179">
        <f>'Input 2 - Inventory'!R318</f>
        <v>0</v>
      </c>
      <c r="L383" s="149">
        <f>'Input 2 - Inventory'!AB318</f>
        <v>0</v>
      </c>
      <c r="M383" s="179">
        <f>'Input 2 - Inventory'!AC318</f>
        <v>0</v>
      </c>
      <c r="N383" s="162">
        <f t="shared" si="36"/>
        <v>0</v>
      </c>
      <c r="O383" s="122" t="e">
        <f t="shared" si="37"/>
        <v>#DIV/0!</v>
      </c>
      <c r="P383" s="179">
        <f>'Input 2 - Inventory'!AH318</f>
        <v>0</v>
      </c>
      <c r="Q383" s="179" t="str">
        <f>'Calc 1 - Scaling (Ins)'!AA373</f>
        <v/>
      </c>
    </row>
    <row r="384" spans="1:17" x14ac:dyDescent="0.3">
      <c r="A384" s="136" t="str">
        <f t="shared" si="38"/>
        <v>Exclude</v>
      </c>
      <c r="B384" s="149">
        <f>'Input 2 - Inventory'!C319</f>
        <v>0</v>
      </c>
      <c r="C384" s="179">
        <f>'Input 2 - Inventory'!E319</f>
        <v>0</v>
      </c>
      <c r="D384" s="179" t="str">
        <f>IFERROR(VLOOKUP(E384,GCC.Param!$B$3:$E$66,4,FALSE),"")</f>
        <v/>
      </c>
      <c r="E384" s="150">
        <f>'Input 2 - Inventory'!F319</f>
        <v>0</v>
      </c>
      <c r="F384" s="162" t="str">
        <f t="shared" si="34"/>
        <v>Y</v>
      </c>
      <c r="G384" s="150">
        <f>'Input 1 - Schedule 1'!U321</f>
        <v>0</v>
      </c>
      <c r="H384" s="149">
        <f>'Input 2 - Inventory'!L319</f>
        <v>0</v>
      </c>
      <c r="I384" s="149">
        <f>'Input 2 - Inventory'!M319</f>
        <v>0</v>
      </c>
      <c r="J384" s="162">
        <f t="shared" si="35"/>
        <v>0</v>
      </c>
      <c r="K384" s="179">
        <f>'Input 2 - Inventory'!R319</f>
        <v>0</v>
      </c>
      <c r="L384" s="149">
        <f>'Input 2 - Inventory'!AB319</f>
        <v>0</v>
      </c>
      <c r="M384" s="179">
        <f>'Input 2 - Inventory'!AC319</f>
        <v>0</v>
      </c>
      <c r="N384" s="162">
        <f t="shared" si="36"/>
        <v>0</v>
      </c>
      <c r="O384" s="122" t="e">
        <f t="shared" si="37"/>
        <v>#DIV/0!</v>
      </c>
      <c r="P384" s="179">
        <f>'Input 2 - Inventory'!AH319</f>
        <v>0</v>
      </c>
      <c r="Q384" s="179" t="str">
        <f>'Calc 1 - Scaling (Ins)'!AA374</f>
        <v/>
      </c>
    </row>
    <row r="385" spans="1:17" x14ac:dyDescent="0.3">
      <c r="A385" s="136" t="str">
        <f t="shared" si="38"/>
        <v>Exclude</v>
      </c>
      <c r="B385" s="149">
        <f>'Input 2 - Inventory'!C320</f>
        <v>0</v>
      </c>
      <c r="C385" s="179">
        <f>'Input 2 - Inventory'!E320</f>
        <v>0</v>
      </c>
      <c r="D385" s="179" t="str">
        <f>IFERROR(VLOOKUP(E385,GCC.Param!$B$3:$E$66,4,FALSE),"")</f>
        <v/>
      </c>
      <c r="E385" s="150">
        <f>'Input 2 - Inventory'!F320</f>
        <v>0</v>
      </c>
      <c r="F385" s="162" t="str">
        <f t="shared" si="34"/>
        <v>Y</v>
      </c>
      <c r="G385" s="150">
        <f>'Input 1 - Schedule 1'!U322</f>
        <v>0</v>
      </c>
      <c r="H385" s="149">
        <f>'Input 2 - Inventory'!L320</f>
        <v>0</v>
      </c>
      <c r="I385" s="149">
        <f>'Input 2 - Inventory'!M320</f>
        <v>0</v>
      </c>
      <c r="J385" s="162">
        <f t="shared" si="35"/>
        <v>0</v>
      </c>
      <c r="K385" s="179">
        <f>'Input 2 - Inventory'!R320</f>
        <v>0</v>
      </c>
      <c r="L385" s="149">
        <f>'Input 2 - Inventory'!AB320</f>
        <v>0</v>
      </c>
      <c r="M385" s="179">
        <f>'Input 2 - Inventory'!AC320</f>
        <v>0</v>
      </c>
      <c r="N385" s="162">
        <f t="shared" si="36"/>
        <v>0</v>
      </c>
      <c r="O385" s="122" t="e">
        <f t="shared" si="37"/>
        <v>#DIV/0!</v>
      </c>
      <c r="P385" s="179">
        <f>'Input 2 - Inventory'!AH320</f>
        <v>0</v>
      </c>
      <c r="Q385" s="179" t="str">
        <f>'Calc 1 - Scaling (Ins)'!AA375</f>
        <v/>
      </c>
    </row>
    <row r="386" spans="1:17" x14ac:dyDescent="0.3">
      <c r="A386" s="136" t="str">
        <f t="shared" si="38"/>
        <v>Exclude</v>
      </c>
      <c r="B386" s="149">
        <f>'Input 2 - Inventory'!C321</f>
        <v>0</v>
      </c>
      <c r="C386" s="179">
        <f>'Input 2 - Inventory'!E321</f>
        <v>0</v>
      </c>
      <c r="D386" s="179" t="str">
        <f>IFERROR(VLOOKUP(E386,GCC.Param!$B$3:$E$66,4,FALSE),"")</f>
        <v/>
      </c>
      <c r="E386" s="150">
        <f>'Input 2 - Inventory'!F321</f>
        <v>0</v>
      </c>
      <c r="F386" s="162" t="str">
        <f t="shared" si="34"/>
        <v>Y</v>
      </c>
      <c r="G386" s="150">
        <f>'Input 1 - Schedule 1'!U323</f>
        <v>0</v>
      </c>
      <c r="H386" s="149">
        <f>'Input 2 - Inventory'!L321</f>
        <v>0</v>
      </c>
      <c r="I386" s="149">
        <f>'Input 2 - Inventory'!M321</f>
        <v>0</v>
      </c>
      <c r="J386" s="162">
        <f t="shared" si="35"/>
        <v>0</v>
      </c>
      <c r="K386" s="179">
        <f>'Input 2 - Inventory'!R321</f>
        <v>0</v>
      </c>
      <c r="L386" s="149">
        <f>'Input 2 - Inventory'!AB321</f>
        <v>0</v>
      </c>
      <c r="M386" s="179">
        <f>'Input 2 - Inventory'!AC321</f>
        <v>0</v>
      </c>
      <c r="N386" s="162">
        <f t="shared" si="36"/>
        <v>0</v>
      </c>
      <c r="O386" s="122" t="e">
        <f t="shared" si="37"/>
        <v>#DIV/0!</v>
      </c>
      <c r="P386" s="179">
        <f>'Input 2 - Inventory'!AH321</f>
        <v>0</v>
      </c>
      <c r="Q386" s="179" t="str">
        <f>'Calc 1 - Scaling (Ins)'!AA376</f>
        <v/>
      </c>
    </row>
    <row r="387" spans="1:17" x14ac:dyDescent="0.3">
      <c r="A387" s="136" t="str">
        <f t="shared" si="38"/>
        <v>Exclude</v>
      </c>
      <c r="B387" s="149">
        <f>'Input 2 - Inventory'!C322</f>
        <v>0</v>
      </c>
      <c r="C387" s="179">
        <f>'Input 2 - Inventory'!E322</f>
        <v>0</v>
      </c>
      <c r="D387" s="179" t="str">
        <f>IFERROR(VLOOKUP(E387,GCC.Param!$B$3:$E$66,4,FALSE),"")</f>
        <v/>
      </c>
      <c r="E387" s="150">
        <f>'Input 2 - Inventory'!F322</f>
        <v>0</v>
      </c>
      <c r="F387" s="162" t="str">
        <f t="shared" si="34"/>
        <v>Y</v>
      </c>
      <c r="G387" s="150">
        <f>'Input 1 - Schedule 1'!U324</f>
        <v>0</v>
      </c>
      <c r="H387" s="149">
        <f>'Input 2 - Inventory'!L322</f>
        <v>0</v>
      </c>
      <c r="I387" s="149">
        <f>'Input 2 - Inventory'!M322</f>
        <v>0</v>
      </c>
      <c r="J387" s="162">
        <f t="shared" si="35"/>
        <v>0</v>
      </c>
      <c r="K387" s="179">
        <f>'Input 2 - Inventory'!R322</f>
        <v>0</v>
      </c>
      <c r="L387" s="149">
        <f>'Input 2 - Inventory'!AB322</f>
        <v>0</v>
      </c>
      <c r="M387" s="179">
        <f>'Input 2 - Inventory'!AC322</f>
        <v>0</v>
      </c>
      <c r="N387" s="162">
        <f t="shared" si="36"/>
        <v>0</v>
      </c>
      <c r="O387" s="122" t="e">
        <f t="shared" si="37"/>
        <v>#DIV/0!</v>
      </c>
      <c r="P387" s="179">
        <f>'Input 2 - Inventory'!AH322</f>
        <v>0</v>
      </c>
      <c r="Q387" s="179" t="str">
        <f>'Calc 1 - Scaling (Ins)'!AA377</f>
        <v/>
      </c>
    </row>
    <row r="388" spans="1:17" x14ac:dyDescent="0.3">
      <c r="A388" s="136" t="str">
        <f t="shared" si="38"/>
        <v>Exclude</v>
      </c>
      <c r="B388" s="149">
        <f>'Input 2 - Inventory'!C323</f>
        <v>0</v>
      </c>
      <c r="C388" s="179">
        <f>'Input 2 - Inventory'!E323</f>
        <v>0</v>
      </c>
      <c r="D388" s="179" t="str">
        <f>IFERROR(VLOOKUP(E388,GCC.Param!$B$3:$E$66,4,FALSE),"")</f>
        <v/>
      </c>
      <c r="E388" s="150">
        <f>'Input 2 - Inventory'!F323</f>
        <v>0</v>
      </c>
      <c r="F388" s="162" t="str">
        <f t="shared" si="34"/>
        <v>Y</v>
      </c>
      <c r="G388" s="150">
        <f>'Input 1 - Schedule 1'!U325</f>
        <v>0</v>
      </c>
      <c r="H388" s="149">
        <f>'Input 2 - Inventory'!L323</f>
        <v>0</v>
      </c>
      <c r="I388" s="149">
        <f>'Input 2 - Inventory'!M323</f>
        <v>0</v>
      </c>
      <c r="J388" s="162">
        <f t="shared" si="35"/>
        <v>0</v>
      </c>
      <c r="K388" s="179">
        <f>'Input 2 - Inventory'!R323</f>
        <v>0</v>
      </c>
      <c r="L388" s="149">
        <f>'Input 2 - Inventory'!AB323</f>
        <v>0</v>
      </c>
      <c r="M388" s="179">
        <f>'Input 2 - Inventory'!AC323</f>
        <v>0</v>
      </c>
      <c r="N388" s="162">
        <f t="shared" si="36"/>
        <v>0</v>
      </c>
      <c r="O388" s="122" t="e">
        <f t="shared" si="37"/>
        <v>#DIV/0!</v>
      </c>
      <c r="P388" s="179">
        <f>'Input 2 - Inventory'!AH323</f>
        <v>0</v>
      </c>
      <c r="Q388" s="179" t="str">
        <f>'Calc 1 - Scaling (Ins)'!AA378</f>
        <v/>
      </c>
    </row>
    <row r="389" spans="1:17" x14ac:dyDescent="0.3">
      <c r="A389" s="136" t="str">
        <f t="shared" si="38"/>
        <v>Exclude</v>
      </c>
      <c r="B389" s="149">
        <f>'Input 2 - Inventory'!C324</f>
        <v>0</v>
      </c>
      <c r="C389" s="179">
        <f>'Input 2 - Inventory'!E324</f>
        <v>0</v>
      </c>
      <c r="D389" s="179" t="str">
        <f>IFERROR(VLOOKUP(E389,GCC.Param!$B$3:$E$66,4,FALSE),"")</f>
        <v/>
      </c>
      <c r="E389" s="150">
        <f>'Input 2 - Inventory'!F324</f>
        <v>0</v>
      </c>
      <c r="F389" s="162" t="str">
        <f t="shared" si="34"/>
        <v>Y</v>
      </c>
      <c r="G389" s="150">
        <f>'Input 1 - Schedule 1'!U326</f>
        <v>0</v>
      </c>
      <c r="H389" s="149">
        <f>'Input 2 - Inventory'!L324</f>
        <v>0</v>
      </c>
      <c r="I389" s="149">
        <f>'Input 2 - Inventory'!M324</f>
        <v>0</v>
      </c>
      <c r="J389" s="162">
        <f t="shared" si="35"/>
        <v>0</v>
      </c>
      <c r="K389" s="179">
        <f>'Input 2 - Inventory'!R324</f>
        <v>0</v>
      </c>
      <c r="L389" s="149">
        <f>'Input 2 - Inventory'!AB324</f>
        <v>0</v>
      </c>
      <c r="M389" s="179">
        <f>'Input 2 - Inventory'!AC324</f>
        <v>0</v>
      </c>
      <c r="N389" s="162">
        <f t="shared" si="36"/>
        <v>0</v>
      </c>
      <c r="O389" s="122" t="e">
        <f t="shared" si="37"/>
        <v>#DIV/0!</v>
      </c>
      <c r="P389" s="179">
        <f>'Input 2 - Inventory'!AH324</f>
        <v>0</v>
      </c>
      <c r="Q389" s="179" t="str">
        <f>'Calc 1 - Scaling (Ins)'!AA379</f>
        <v/>
      </c>
    </row>
    <row r="390" spans="1:17" x14ac:dyDescent="0.3">
      <c r="A390" s="136" t="str">
        <f t="shared" si="38"/>
        <v>Exclude</v>
      </c>
      <c r="B390" s="149">
        <f>'Input 2 - Inventory'!C325</f>
        <v>0</v>
      </c>
      <c r="C390" s="179">
        <f>'Input 2 - Inventory'!E325</f>
        <v>0</v>
      </c>
      <c r="D390" s="179" t="str">
        <f>IFERROR(VLOOKUP(E390,GCC.Param!$B$3:$E$66,4,FALSE),"")</f>
        <v/>
      </c>
      <c r="E390" s="150">
        <f>'Input 2 - Inventory'!F325</f>
        <v>0</v>
      </c>
      <c r="F390" s="162" t="str">
        <f t="shared" si="34"/>
        <v>Y</v>
      </c>
      <c r="G390" s="150">
        <f>'Input 1 - Schedule 1'!U327</f>
        <v>0</v>
      </c>
      <c r="H390" s="149">
        <f>'Input 2 - Inventory'!L325</f>
        <v>0</v>
      </c>
      <c r="I390" s="149">
        <f>'Input 2 - Inventory'!M325</f>
        <v>0</v>
      </c>
      <c r="J390" s="162">
        <f t="shared" si="35"/>
        <v>0</v>
      </c>
      <c r="K390" s="179">
        <f>'Input 2 - Inventory'!R325</f>
        <v>0</v>
      </c>
      <c r="L390" s="149">
        <f>'Input 2 - Inventory'!AB325</f>
        <v>0</v>
      </c>
      <c r="M390" s="179">
        <f>'Input 2 - Inventory'!AC325</f>
        <v>0</v>
      </c>
      <c r="N390" s="162">
        <f t="shared" si="36"/>
        <v>0</v>
      </c>
      <c r="O390" s="122" t="e">
        <f t="shared" si="37"/>
        <v>#DIV/0!</v>
      </c>
      <c r="P390" s="179">
        <f>'Input 2 - Inventory'!AH325</f>
        <v>0</v>
      </c>
      <c r="Q390" s="179" t="str">
        <f>'Calc 1 - Scaling (Ins)'!AA380</f>
        <v/>
      </c>
    </row>
    <row r="391" spans="1:17" x14ac:dyDescent="0.3">
      <c r="A391" s="136" t="str">
        <f t="shared" si="38"/>
        <v>Exclude</v>
      </c>
      <c r="B391" s="149">
        <f>'Input 2 - Inventory'!C326</f>
        <v>0</v>
      </c>
      <c r="C391" s="179">
        <f>'Input 2 - Inventory'!E326</f>
        <v>0</v>
      </c>
      <c r="D391" s="179" t="str">
        <f>IFERROR(VLOOKUP(E391,GCC.Param!$B$3:$E$66,4,FALSE),"")</f>
        <v/>
      </c>
      <c r="E391" s="150">
        <f>'Input 2 - Inventory'!F326</f>
        <v>0</v>
      </c>
      <c r="F391" s="162" t="str">
        <f t="shared" si="34"/>
        <v>Y</v>
      </c>
      <c r="G391" s="150">
        <f>'Input 1 - Schedule 1'!U328</f>
        <v>0</v>
      </c>
      <c r="H391" s="149">
        <f>'Input 2 - Inventory'!L326</f>
        <v>0</v>
      </c>
      <c r="I391" s="149">
        <f>'Input 2 - Inventory'!M326</f>
        <v>0</v>
      </c>
      <c r="J391" s="162">
        <f t="shared" si="35"/>
        <v>0</v>
      </c>
      <c r="K391" s="179">
        <f>'Input 2 - Inventory'!R326</f>
        <v>0</v>
      </c>
      <c r="L391" s="149">
        <f>'Input 2 - Inventory'!AB326</f>
        <v>0</v>
      </c>
      <c r="M391" s="179">
        <f>'Input 2 - Inventory'!AC326</f>
        <v>0</v>
      </c>
      <c r="N391" s="162">
        <f t="shared" si="36"/>
        <v>0</v>
      </c>
      <c r="O391" s="122" t="e">
        <f t="shared" si="37"/>
        <v>#DIV/0!</v>
      </c>
      <c r="P391" s="179">
        <f>'Input 2 - Inventory'!AH326</f>
        <v>0</v>
      </c>
      <c r="Q391" s="179" t="str">
        <f>'Calc 1 - Scaling (Ins)'!AA381</f>
        <v/>
      </c>
    </row>
    <row r="392" spans="1:17" x14ac:dyDescent="0.3">
      <c r="A392" s="136" t="str">
        <f t="shared" si="38"/>
        <v>Exclude</v>
      </c>
      <c r="B392" s="149">
        <f>'Input 2 - Inventory'!C327</f>
        <v>0</v>
      </c>
      <c r="C392" s="179">
        <f>'Input 2 - Inventory'!E327</f>
        <v>0</v>
      </c>
      <c r="D392" s="179" t="str">
        <f>IFERROR(VLOOKUP(E392,GCC.Param!$B$3:$E$66,4,FALSE),"")</f>
        <v/>
      </c>
      <c r="E392" s="150">
        <f>'Input 2 - Inventory'!F327</f>
        <v>0</v>
      </c>
      <c r="F392" s="162" t="str">
        <f t="shared" si="34"/>
        <v>Y</v>
      </c>
      <c r="G392" s="150">
        <f>'Input 1 - Schedule 1'!U329</f>
        <v>0</v>
      </c>
      <c r="H392" s="149">
        <f>'Input 2 - Inventory'!L327</f>
        <v>0</v>
      </c>
      <c r="I392" s="149">
        <f>'Input 2 - Inventory'!M327</f>
        <v>0</v>
      </c>
      <c r="J392" s="162">
        <f t="shared" si="35"/>
        <v>0</v>
      </c>
      <c r="K392" s="179">
        <f>'Input 2 - Inventory'!R327</f>
        <v>0</v>
      </c>
      <c r="L392" s="149">
        <f>'Input 2 - Inventory'!AB327</f>
        <v>0</v>
      </c>
      <c r="M392" s="179">
        <f>'Input 2 - Inventory'!AC327</f>
        <v>0</v>
      </c>
      <c r="N392" s="162">
        <f t="shared" si="36"/>
        <v>0</v>
      </c>
      <c r="O392" s="122" t="e">
        <f t="shared" si="37"/>
        <v>#DIV/0!</v>
      </c>
      <c r="P392" s="179">
        <f>'Input 2 - Inventory'!AH327</f>
        <v>0</v>
      </c>
      <c r="Q392" s="179" t="str">
        <f>'Calc 1 - Scaling (Ins)'!AA382</f>
        <v/>
      </c>
    </row>
    <row r="393" spans="1:17" x14ac:dyDescent="0.3">
      <c r="A393" s="136" t="str">
        <f t="shared" si="38"/>
        <v>Exclude</v>
      </c>
      <c r="B393" s="149">
        <f>'Input 2 - Inventory'!C328</f>
        <v>0</v>
      </c>
      <c r="C393" s="179">
        <f>'Input 2 - Inventory'!E328</f>
        <v>0</v>
      </c>
      <c r="D393" s="179" t="str">
        <f>IFERROR(VLOOKUP(E393,GCC.Param!$B$3:$E$66,4,FALSE),"")</f>
        <v/>
      </c>
      <c r="E393" s="150">
        <f>'Input 2 - Inventory'!F328</f>
        <v>0</v>
      </c>
      <c r="F393" s="162" t="str">
        <f t="shared" si="34"/>
        <v>Y</v>
      </c>
      <c r="G393" s="150">
        <f>'Input 1 - Schedule 1'!U330</f>
        <v>0</v>
      </c>
      <c r="H393" s="149">
        <f>'Input 2 - Inventory'!L328</f>
        <v>0</v>
      </c>
      <c r="I393" s="149">
        <f>'Input 2 - Inventory'!M328</f>
        <v>0</v>
      </c>
      <c r="J393" s="162">
        <f t="shared" si="35"/>
        <v>0</v>
      </c>
      <c r="K393" s="179">
        <f>'Input 2 - Inventory'!R328</f>
        <v>0</v>
      </c>
      <c r="L393" s="149">
        <f>'Input 2 - Inventory'!AB328</f>
        <v>0</v>
      </c>
      <c r="M393" s="179">
        <f>'Input 2 - Inventory'!AC328</f>
        <v>0</v>
      </c>
      <c r="N393" s="162">
        <f t="shared" si="36"/>
        <v>0</v>
      </c>
      <c r="O393" s="122" t="e">
        <f t="shared" si="37"/>
        <v>#DIV/0!</v>
      </c>
      <c r="P393" s="179">
        <f>'Input 2 - Inventory'!AH328</f>
        <v>0</v>
      </c>
      <c r="Q393" s="179" t="str">
        <f>'Calc 1 - Scaling (Ins)'!AA383</f>
        <v/>
      </c>
    </row>
    <row r="394" spans="1:17" x14ac:dyDescent="0.3">
      <c r="A394" s="136" t="str">
        <f t="shared" si="38"/>
        <v>Exclude</v>
      </c>
      <c r="B394" s="149">
        <f>'Input 2 - Inventory'!C329</f>
        <v>0</v>
      </c>
      <c r="C394" s="179">
        <f>'Input 2 - Inventory'!E329</f>
        <v>0</v>
      </c>
      <c r="D394" s="179" t="str">
        <f>IFERROR(VLOOKUP(E394,GCC.Param!$B$3:$E$66,4,FALSE),"")</f>
        <v/>
      </c>
      <c r="E394" s="150">
        <f>'Input 2 - Inventory'!F329</f>
        <v>0</v>
      </c>
      <c r="F394" s="162" t="str">
        <f t="shared" ref="F394:F457" si="39">IF(AND(LEFT(D394,3)="RBC",LEFT(Q394,3)="RBC"),"N",IF(OR(E394=Q394,Q394="N/A"),"N","Y"))</f>
        <v>Y</v>
      </c>
      <c r="G394" s="150">
        <f>'Input 1 - Schedule 1'!U331</f>
        <v>0</v>
      </c>
      <c r="H394" s="149">
        <f>'Input 2 - Inventory'!L329</f>
        <v>0</v>
      </c>
      <c r="I394" s="149">
        <f>'Input 2 - Inventory'!M329</f>
        <v>0</v>
      </c>
      <c r="J394" s="162">
        <f t="shared" ref="J394:J457" si="40">IF($E394="Non-Insurer Holding Company", H394-I394,H394)</f>
        <v>0</v>
      </c>
      <c r="K394" s="179">
        <f>'Input 2 - Inventory'!R329</f>
        <v>0</v>
      </c>
      <c r="L394" s="149">
        <f>'Input 2 - Inventory'!AB329</f>
        <v>0</v>
      </c>
      <c r="M394" s="179">
        <f>'Input 2 - Inventory'!AC329</f>
        <v>0</v>
      </c>
      <c r="N394" s="162">
        <f t="shared" ref="N394:N457" si="41">IF(LEFT(E394,3)="RBC",1/0,IF($E394="Non-Insurer Holding Company",L394-M394,L394))</f>
        <v>0</v>
      </c>
      <c r="O394" s="122" t="e">
        <f t="shared" ref="O394:O457" si="42">IF(LEFT(E394,3)="RBC",1/2*L394,1/0)</f>
        <v>#DIV/0!</v>
      </c>
      <c r="P394" s="179">
        <f>'Input 2 - Inventory'!AH329</f>
        <v>0</v>
      </c>
      <c r="Q394" s="179" t="str">
        <f>'Calc 1 - Scaling (Ins)'!AA384</f>
        <v/>
      </c>
    </row>
    <row r="395" spans="1:17" x14ac:dyDescent="0.3">
      <c r="A395" s="136" t="str">
        <f t="shared" si="38"/>
        <v>Exclude</v>
      </c>
      <c r="B395" s="149">
        <f>'Input 2 - Inventory'!C330</f>
        <v>0</v>
      </c>
      <c r="C395" s="179">
        <f>'Input 2 - Inventory'!E330</f>
        <v>0</v>
      </c>
      <c r="D395" s="179" t="str">
        <f>IFERROR(VLOOKUP(E395,GCC.Param!$B$3:$E$66,4,FALSE),"")</f>
        <v/>
      </c>
      <c r="E395" s="150">
        <f>'Input 2 - Inventory'!F330</f>
        <v>0</v>
      </c>
      <c r="F395" s="162" t="str">
        <f t="shared" si="39"/>
        <v>Y</v>
      </c>
      <c r="G395" s="150">
        <f>'Input 1 - Schedule 1'!U332</f>
        <v>0</v>
      </c>
      <c r="H395" s="149">
        <f>'Input 2 - Inventory'!L330</f>
        <v>0</v>
      </c>
      <c r="I395" s="149">
        <f>'Input 2 - Inventory'!M330</f>
        <v>0</v>
      </c>
      <c r="J395" s="162">
        <f t="shared" si="40"/>
        <v>0</v>
      </c>
      <c r="K395" s="179">
        <f>'Input 2 - Inventory'!R330</f>
        <v>0</v>
      </c>
      <c r="L395" s="149">
        <f>'Input 2 - Inventory'!AB330</f>
        <v>0</v>
      </c>
      <c r="M395" s="179">
        <f>'Input 2 - Inventory'!AC330</f>
        <v>0</v>
      </c>
      <c r="N395" s="162">
        <f t="shared" si="41"/>
        <v>0</v>
      </c>
      <c r="O395" s="122" t="e">
        <f t="shared" si="42"/>
        <v>#DIV/0!</v>
      </c>
      <c r="P395" s="179">
        <f>'Input 2 - Inventory'!AH330</f>
        <v>0</v>
      </c>
      <c r="Q395" s="179" t="str">
        <f>'Calc 1 - Scaling (Ins)'!AA385</f>
        <v/>
      </c>
    </row>
    <row r="396" spans="1:17" x14ac:dyDescent="0.3">
      <c r="A396" s="136" t="str">
        <f t="shared" si="38"/>
        <v>Exclude</v>
      </c>
      <c r="B396" s="149">
        <f>'Input 2 - Inventory'!C331</f>
        <v>0</v>
      </c>
      <c r="C396" s="179">
        <f>'Input 2 - Inventory'!E331</f>
        <v>0</v>
      </c>
      <c r="D396" s="179" t="str">
        <f>IFERROR(VLOOKUP(E396,GCC.Param!$B$3:$E$66,4,FALSE),"")</f>
        <v/>
      </c>
      <c r="E396" s="150">
        <f>'Input 2 - Inventory'!F331</f>
        <v>0</v>
      </c>
      <c r="F396" s="162" t="str">
        <f t="shared" si="39"/>
        <v>Y</v>
      </c>
      <c r="G396" s="150">
        <f>'Input 1 - Schedule 1'!U333</f>
        <v>0</v>
      </c>
      <c r="H396" s="149">
        <f>'Input 2 - Inventory'!L331</f>
        <v>0</v>
      </c>
      <c r="I396" s="149">
        <f>'Input 2 - Inventory'!M331</f>
        <v>0</v>
      </c>
      <c r="J396" s="162">
        <f t="shared" si="40"/>
        <v>0</v>
      </c>
      <c r="K396" s="179">
        <f>'Input 2 - Inventory'!R331</f>
        <v>0</v>
      </c>
      <c r="L396" s="149">
        <f>'Input 2 - Inventory'!AB331</f>
        <v>0</v>
      </c>
      <c r="M396" s="179">
        <f>'Input 2 - Inventory'!AC331</f>
        <v>0</v>
      </c>
      <c r="N396" s="162">
        <f t="shared" si="41"/>
        <v>0</v>
      </c>
      <c r="O396" s="122" t="e">
        <f t="shared" si="42"/>
        <v>#DIV/0!</v>
      </c>
      <c r="P396" s="179">
        <f>'Input 2 - Inventory'!AH331</f>
        <v>0</v>
      </c>
      <c r="Q396" s="179" t="str">
        <f>'Calc 1 - Scaling (Ins)'!AA386</f>
        <v/>
      </c>
    </row>
    <row r="397" spans="1:17" x14ac:dyDescent="0.3">
      <c r="A397" s="136" t="str">
        <f t="shared" ref="A397:A460" si="43">IF(OR(ISERROR(D397),B397="",B397=0),"Exclude","Include")</f>
        <v>Exclude</v>
      </c>
      <c r="B397" s="149">
        <f>'Input 2 - Inventory'!C332</f>
        <v>0</v>
      </c>
      <c r="C397" s="179">
        <f>'Input 2 - Inventory'!E332</f>
        <v>0</v>
      </c>
      <c r="D397" s="179" t="str">
        <f>IFERROR(VLOOKUP(E397,GCC.Param!$B$3:$E$66,4,FALSE),"")</f>
        <v/>
      </c>
      <c r="E397" s="150">
        <f>'Input 2 - Inventory'!F332</f>
        <v>0</v>
      </c>
      <c r="F397" s="162" t="str">
        <f t="shared" si="39"/>
        <v>Y</v>
      </c>
      <c r="G397" s="150">
        <f>'Input 1 - Schedule 1'!U334</f>
        <v>0</v>
      </c>
      <c r="H397" s="149">
        <f>'Input 2 - Inventory'!L332</f>
        <v>0</v>
      </c>
      <c r="I397" s="149">
        <f>'Input 2 - Inventory'!M332</f>
        <v>0</v>
      </c>
      <c r="J397" s="162">
        <f t="shared" si="40"/>
        <v>0</v>
      </c>
      <c r="K397" s="179">
        <f>'Input 2 - Inventory'!R332</f>
        <v>0</v>
      </c>
      <c r="L397" s="149">
        <f>'Input 2 - Inventory'!AB332</f>
        <v>0</v>
      </c>
      <c r="M397" s="179">
        <f>'Input 2 - Inventory'!AC332</f>
        <v>0</v>
      </c>
      <c r="N397" s="162">
        <f t="shared" si="41"/>
        <v>0</v>
      </c>
      <c r="O397" s="122" t="e">
        <f t="shared" si="42"/>
        <v>#DIV/0!</v>
      </c>
      <c r="P397" s="179">
        <f>'Input 2 - Inventory'!AH332</f>
        <v>0</v>
      </c>
      <c r="Q397" s="179" t="str">
        <f>'Calc 1 - Scaling (Ins)'!AA387</f>
        <v/>
      </c>
    </row>
    <row r="398" spans="1:17" x14ac:dyDescent="0.3">
      <c r="A398" s="136" t="str">
        <f t="shared" si="43"/>
        <v>Exclude</v>
      </c>
      <c r="B398" s="149">
        <f>'Input 2 - Inventory'!C333</f>
        <v>0</v>
      </c>
      <c r="C398" s="179">
        <f>'Input 2 - Inventory'!E333</f>
        <v>0</v>
      </c>
      <c r="D398" s="179" t="str">
        <f>IFERROR(VLOOKUP(E398,GCC.Param!$B$3:$E$66,4,FALSE),"")</f>
        <v/>
      </c>
      <c r="E398" s="150">
        <f>'Input 2 - Inventory'!F333</f>
        <v>0</v>
      </c>
      <c r="F398" s="162" t="str">
        <f t="shared" si="39"/>
        <v>Y</v>
      </c>
      <c r="G398" s="150">
        <f>'Input 1 - Schedule 1'!U335</f>
        <v>0</v>
      </c>
      <c r="H398" s="149">
        <f>'Input 2 - Inventory'!L333</f>
        <v>0</v>
      </c>
      <c r="I398" s="149">
        <f>'Input 2 - Inventory'!M333</f>
        <v>0</v>
      </c>
      <c r="J398" s="162">
        <f t="shared" si="40"/>
        <v>0</v>
      </c>
      <c r="K398" s="179">
        <f>'Input 2 - Inventory'!R333</f>
        <v>0</v>
      </c>
      <c r="L398" s="149">
        <f>'Input 2 - Inventory'!AB333</f>
        <v>0</v>
      </c>
      <c r="M398" s="179">
        <f>'Input 2 - Inventory'!AC333</f>
        <v>0</v>
      </c>
      <c r="N398" s="162">
        <f t="shared" si="41"/>
        <v>0</v>
      </c>
      <c r="O398" s="122" t="e">
        <f t="shared" si="42"/>
        <v>#DIV/0!</v>
      </c>
      <c r="P398" s="179">
        <f>'Input 2 - Inventory'!AH333</f>
        <v>0</v>
      </c>
      <c r="Q398" s="179" t="str">
        <f>'Calc 1 - Scaling (Ins)'!AA388</f>
        <v/>
      </c>
    </row>
    <row r="399" spans="1:17" x14ac:dyDescent="0.3">
      <c r="A399" s="136" t="str">
        <f t="shared" si="43"/>
        <v>Exclude</v>
      </c>
      <c r="B399" s="149">
        <f>'Input 2 - Inventory'!C334</f>
        <v>0</v>
      </c>
      <c r="C399" s="179">
        <f>'Input 2 - Inventory'!E334</f>
        <v>0</v>
      </c>
      <c r="D399" s="179" t="str">
        <f>IFERROR(VLOOKUP(E399,GCC.Param!$B$3:$E$66,4,FALSE),"")</f>
        <v/>
      </c>
      <c r="E399" s="150">
        <f>'Input 2 - Inventory'!F334</f>
        <v>0</v>
      </c>
      <c r="F399" s="162" t="str">
        <f t="shared" si="39"/>
        <v>Y</v>
      </c>
      <c r="G399" s="150">
        <f>'Input 1 - Schedule 1'!U336</f>
        <v>0</v>
      </c>
      <c r="H399" s="149">
        <f>'Input 2 - Inventory'!L334</f>
        <v>0</v>
      </c>
      <c r="I399" s="149">
        <f>'Input 2 - Inventory'!M334</f>
        <v>0</v>
      </c>
      <c r="J399" s="162">
        <f t="shared" si="40"/>
        <v>0</v>
      </c>
      <c r="K399" s="179">
        <f>'Input 2 - Inventory'!R334</f>
        <v>0</v>
      </c>
      <c r="L399" s="149">
        <f>'Input 2 - Inventory'!AB334</f>
        <v>0</v>
      </c>
      <c r="M399" s="179">
        <f>'Input 2 - Inventory'!AC334</f>
        <v>0</v>
      </c>
      <c r="N399" s="162">
        <f t="shared" si="41"/>
        <v>0</v>
      </c>
      <c r="O399" s="122" t="e">
        <f t="shared" si="42"/>
        <v>#DIV/0!</v>
      </c>
      <c r="P399" s="179">
        <f>'Input 2 - Inventory'!AH334</f>
        <v>0</v>
      </c>
      <c r="Q399" s="179" t="str">
        <f>'Calc 1 - Scaling (Ins)'!AA389</f>
        <v/>
      </c>
    </row>
    <row r="400" spans="1:17" x14ac:dyDescent="0.3">
      <c r="A400" s="136" t="str">
        <f t="shared" si="43"/>
        <v>Exclude</v>
      </c>
      <c r="B400" s="149">
        <f>'Input 2 - Inventory'!C335</f>
        <v>0</v>
      </c>
      <c r="C400" s="179">
        <f>'Input 2 - Inventory'!E335</f>
        <v>0</v>
      </c>
      <c r="D400" s="179" t="str">
        <f>IFERROR(VLOOKUP(E400,GCC.Param!$B$3:$E$66,4,FALSE),"")</f>
        <v/>
      </c>
      <c r="E400" s="150">
        <f>'Input 2 - Inventory'!F335</f>
        <v>0</v>
      </c>
      <c r="F400" s="162" t="str">
        <f t="shared" si="39"/>
        <v>Y</v>
      </c>
      <c r="G400" s="150">
        <f>'Input 1 - Schedule 1'!U337</f>
        <v>0</v>
      </c>
      <c r="H400" s="149">
        <f>'Input 2 - Inventory'!L335</f>
        <v>0</v>
      </c>
      <c r="I400" s="149">
        <f>'Input 2 - Inventory'!M335</f>
        <v>0</v>
      </c>
      <c r="J400" s="162">
        <f t="shared" si="40"/>
        <v>0</v>
      </c>
      <c r="K400" s="179">
        <f>'Input 2 - Inventory'!R335</f>
        <v>0</v>
      </c>
      <c r="L400" s="149">
        <f>'Input 2 - Inventory'!AB335</f>
        <v>0</v>
      </c>
      <c r="M400" s="179">
        <f>'Input 2 - Inventory'!AC335</f>
        <v>0</v>
      </c>
      <c r="N400" s="162">
        <f t="shared" si="41"/>
        <v>0</v>
      </c>
      <c r="O400" s="122" t="e">
        <f t="shared" si="42"/>
        <v>#DIV/0!</v>
      </c>
      <c r="P400" s="179">
        <f>'Input 2 - Inventory'!AH335</f>
        <v>0</v>
      </c>
      <c r="Q400" s="179" t="str">
        <f>'Calc 1 - Scaling (Ins)'!AA390</f>
        <v/>
      </c>
    </row>
    <row r="401" spans="1:17" x14ac:dyDescent="0.3">
      <c r="A401" s="136" t="str">
        <f t="shared" si="43"/>
        <v>Exclude</v>
      </c>
      <c r="B401" s="149">
        <f>'Input 2 - Inventory'!C336</f>
        <v>0</v>
      </c>
      <c r="C401" s="179">
        <f>'Input 2 - Inventory'!E336</f>
        <v>0</v>
      </c>
      <c r="D401" s="179" t="str">
        <f>IFERROR(VLOOKUP(E401,GCC.Param!$B$3:$E$66,4,FALSE),"")</f>
        <v/>
      </c>
      <c r="E401" s="150">
        <f>'Input 2 - Inventory'!F336</f>
        <v>0</v>
      </c>
      <c r="F401" s="162" t="str">
        <f t="shared" si="39"/>
        <v>Y</v>
      </c>
      <c r="G401" s="150">
        <f>'Input 1 - Schedule 1'!U338</f>
        <v>0</v>
      </c>
      <c r="H401" s="149">
        <f>'Input 2 - Inventory'!L336</f>
        <v>0</v>
      </c>
      <c r="I401" s="149">
        <f>'Input 2 - Inventory'!M336</f>
        <v>0</v>
      </c>
      <c r="J401" s="162">
        <f t="shared" si="40"/>
        <v>0</v>
      </c>
      <c r="K401" s="179">
        <f>'Input 2 - Inventory'!R336</f>
        <v>0</v>
      </c>
      <c r="L401" s="149">
        <f>'Input 2 - Inventory'!AB336</f>
        <v>0</v>
      </c>
      <c r="M401" s="179">
        <f>'Input 2 - Inventory'!AC336</f>
        <v>0</v>
      </c>
      <c r="N401" s="162">
        <f t="shared" si="41"/>
        <v>0</v>
      </c>
      <c r="O401" s="122" t="e">
        <f t="shared" si="42"/>
        <v>#DIV/0!</v>
      </c>
      <c r="P401" s="179">
        <f>'Input 2 - Inventory'!AH336</f>
        <v>0</v>
      </c>
      <c r="Q401" s="179" t="str">
        <f>'Calc 1 - Scaling (Ins)'!AA391</f>
        <v/>
      </c>
    </row>
    <row r="402" spans="1:17" x14ac:dyDescent="0.3">
      <c r="A402" s="136" t="str">
        <f t="shared" si="43"/>
        <v>Exclude</v>
      </c>
      <c r="B402" s="149">
        <f>'Input 2 - Inventory'!C337</f>
        <v>0</v>
      </c>
      <c r="C402" s="179">
        <f>'Input 2 - Inventory'!E337</f>
        <v>0</v>
      </c>
      <c r="D402" s="179" t="str">
        <f>IFERROR(VLOOKUP(E402,GCC.Param!$B$3:$E$66,4,FALSE),"")</f>
        <v/>
      </c>
      <c r="E402" s="150">
        <f>'Input 2 - Inventory'!F337</f>
        <v>0</v>
      </c>
      <c r="F402" s="162" t="str">
        <f t="shared" si="39"/>
        <v>Y</v>
      </c>
      <c r="G402" s="150">
        <f>'Input 1 - Schedule 1'!U339</f>
        <v>0</v>
      </c>
      <c r="H402" s="149">
        <f>'Input 2 - Inventory'!L337</f>
        <v>0</v>
      </c>
      <c r="I402" s="149">
        <f>'Input 2 - Inventory'!M337</f>
        <v>0</v>
      </c>
      <c r="J402" s="162">
        <f t="shared" si="40"/>
        <v>0</v>
      </c>
      <c r="K402" s="179">
        <f>'Input 2 - Inventory'!R337</f>
        <v>0</v>
      </c>
      <c r="L402" s="149">
        <f>'Input 2 - Inventory'!AB337</f>
        <v>0</v>
      </c>
      <c r="M402" s="179">
        <f>'Input 2 - Inventory'!AC337</f>
        <v>0</v>
      </c>
      <c r="N402" s="162">
        <f t="shared" si="41"/>
        <v>0</v>
      </c>
      <c r="O402" s="122" t="e">
        <f t="shared" si="42"/>
        <v>#DIV/0!</v>
      </c>
      <c r="P402" s="179">
        <f>'Input 2 - Inventory'!AH337</f>
        <v>0</v>
      </c>
      <c r="Q402" s="179" t="str">
        <f>'Calc 1 - Scaling (Ins)'!AA392</f>
        <v/>
      </c>
    </row>
    <row r="403" spans="1:17" x14ac:dyDescent="0.3">
      <c r="A403" s="136" t="str">
        <f t="shared" si="43"/>
        <v>Exclude</v>
      </c>
      <c r="B403" s="149">
        <f>'Input 2 - Inventory'!C338</f>
        <v>0</v>
      </c>
      <c r="C403" s="179">
        <f>'Input 2 - Inventory'!E338</f>
        <v>0</v>
      </c>
      <c r="D403" s="179" t="str">
        <f>IFERROR(VLOOKUP(E403,GCC.Param!$B$3:$E$66,4,FALSE),"")</f>
        <v/>
      </c>
      <c r="E403" s="150">
        <f>'Input 2 - Inventory'!F338</f>
        <v>0</v>
      </c>
      <c r="F403" s="162" t="str">
        <f t="shared" si="39"/>
        <v>Y</v>
      </c>
      <c r="G403" s="150">
        <f>'Input 1 - Schedule 1'!U340</f>
        <v>0</v>
      </c>
      <c r="H403" s="149">
        <f>'Input 2 - Inventory'!L338</f>
        <v>0</v>
      </c>
      <c r="I403" s="149">
        <f>'Input 2 - Inventory'!M338</f>
        <v>0</v>
      </c>
      <c r="J403" s="162">
        <f t="shared" si="40"/>
        <v>0</v>
      </c>
      <c r="K403" s="179">
        <f>'Input 2 - Inventory'!R338</f>
        <v>0</v>
      </c>
      <c r="L403" s="149">
        <f>'Input 2 - Inventory'!AB338</f>
        <v>0</v>
      </c>
      <c r="M403" s="179">
        <f>'Input 2 - Inventory'!AC338</f>
        <v>0</v>
      </c>
      <c r="N403" s="162">
        <f t="shared" si="41"/>
        <v>0</v>
      </c>
      <c r="O403" s="122" t="e">
        <f t="shared" si="42"/>
        <v>#DIV/0!</v>
      </c>
      <c r="P403" s="179">
        <f>'Input 2 - Inventory'!AH338</f>
        <v>0</v>
      </c>
      <c r="Q403" s="179" t="str">
        <f>'Calc 1 - Scaling (Ins)'!AA393</f>
        <v/>
      </c>
    </row>
    <row r="404" spans="1:17" x14ac:dyDescent="0.3">
      <c r="A404" s="136" t="str">
        <f t="shared" si="43"/>
        <v>Exclude</v>
      </c>
      <c r="B404" s="149">
        <f>'Input 2 - Inventory'!C339</f>
        <v>0</v>
      </c>
      <c r="C404" s="179">
        <f>'Input 2 - Inventory'!E339</f>
        <v>0</v>
      </c>
      <c r="D404" s="179" t="str">
        <f>IFERROR(VLOOKUP(E404,GCC.Param!$B$3:$E$66,4,FALSE),"")</f>
        <v/>
      </c>
      <c r="E404" s="150">
        <f>'Input 2 - Inventory'!F339</f>
        <v>0</v>
      </c>
      <c r="F404" s="162" t="str">
        <f t="shared" si="39"/>
        <v>Y</v>
      </c>
      <c r="G404" s="150">
        <f>'Input 1 - Schedule 1'!U341</f>
        <v>0</v>
      </c>
      <c r="H404" s="149">
        <f>'Input 2 - Inventory'!L339</f>
        <v>0</v>
      </c>
      <c r="I404" s="149">
        <f>'Input 2 - Inventory'!M339</f>
        <v>0</v>
      </c>
      <c r="J404" s="162">
        <f t="shared" si="40"/>
        <v>0</v>
      </c>
      <c r="K404" s="179">
        <f>'Input 2 - Inventory'!R339</f>
        <v>0</v>
      </c>
      <c r="L404" s="149">
        <f>'Input 2 - Inventory'!AB339</f>
        <v>0</v>
      </c>
      <c r="M404" s="179">
        <f>'Input 2 - Inventory'!AC339</f>
        <v>0</v>
      </c>
      <c r="N404" s="162">
        <f t="shared" si="41"/>
        <v>0</v>
      </c>
      <c r="O404" s="122" t="e">
        <f t="shared" si="42"/>
        <v>#DIV/0!</v>
      </c>
      <c r="P404" s="179">
        <f>'Input 2 - Inventory'!AH339</f>
        <v>0</v>
      </c>
      <c r="Q404" s="179" t="str">
        <f>'Calc 1 - Scaling (Ins)'!AA394</f>
        <v/>
      </c>
    </row>
    <row r="405" spans="1:17" x14ac:dyDescent="0.3">
      <c r="A405" s="136" t="str">
        <f t="shared" si="43"/>
        <v>Exclude</v>
      </c>
      <c r="B405" s="149">
        <f>'Input 2 - Inventory'!C340</f>
        <v>0</v>
      </c>
      <c r="C405" s="179">
        <f>'Input 2 - Inventory'!E340</f>
        <v>0</v>
      </c>
      <c r="D405" s="179" t="str">
        <f>IFERROR(VLOOKUP(E405,GCC.Param!$B$3:$E$66,4,FALSE),"")</f>
        <v/>
      </c>
      <c r="E405" s="150">
        <f>'Input 2 - Inventory'!F340</f>
        <v>0</v>
      </c>
      <c r="F405" s="162" t="str">
        <f t="shared" si="39"/>
        <v>Y</v>
      </c>
      <c r="G405" s="150">
        <f>'Input 1 - Schedule 1'!U342</f>
        <v>0</v>
      </c>
      <c r="H405" s="149">
        <f>'Input 2 - Inventory'!L340</f>
        <v>0</v>
      </c>
      <c r="I405" s="149">
        <f>'Input 2 - Inventory'!M340</f>
        <v>0</v>
      </c>
      <c r="J405" s="162">
        <f t="shared" si="40"/>
        <v>0</v>
      </c>
      <c r="K405" s="179">
        <f>'Input 2 - Inventory'!R340</f>
        <v>0</v>
      </c>
      <c r="L405" s="149">
        <f>'Input 2 - Inventory'!AB340</f>
        <v>0</v>
      </c>
      <c r="M405" s="179">
        <f>'Input 2 - Inventory'!AC340</f>
        <v>0</v>
      </c>
      <c r="N405" s="162">
        <f t="shared" si="41"/>
        <v>0</v>
      </c>
      <c r="O405" s="122" t="e">
        <f t="shared" si="42"/>
        <v>#DIV/0!</v>
      </c>
      <c r="P405" s="179">
        <f>'Input 2 - Inventory'!AH340</f>
        <v>0</v>
      </c>
      <c r="Q405" s="179" t="str">
        <f>'Calc 1 - Scaling (Ins)'!AA395</f>
        <v/>
      </c>
    </row>
    <row r="406" spans="1:17" x14ac:dyDescent="0.3">
      <c r="A406" s="136" t="str">
        <f t="shared" si="43"/>
        <v>Exclude</v>
      </c>
      <c r="B406" s="149">
        <f>'Input 2 - Inventory'!C341</f>
        <v>0</v>
      </c>
      <c r="C406" s="179">
        <f>'Input 2 - Inventory'!E341</f>
        <v>0</v>
      </c>
      <c r="D406" s="179" t="str">
        <f>IFERROR(VLOOKUP(E406,GCC.Param!$B$3:$E$66,4,FALSE),"")</f>
        <v/>
      </c>
      <c r="E406" s="150">
        <f>'Input 2 - Inventory'!F341</f>
        <v>0</v>
      </c>
      <c r="F406" s="162" t="str">
        <f t="shared" si="39"/>
        <v>Y</v>
      </c>
      <c r="G406" s="150">
        <f>'Input 1 - Schedule 1'!U343</f>
        <v>0</v>
      </c>
      <c r="H406" s="149">
        <f>'Input 2 - Inventory'!L341</f>
        <v>0</v>
      </c>
      <c r="I406" s="149">
        <f>'Input 2 - Inventory'!M341</f>
        <v>0</v>
      </c>
      <c r="J406" s="162">
        <f t="shared" si="40"/>
        <v>0</v>
      </c>
      <c r="K406" s="179">
        <f>'Input 2 - Inventory'!R341</f>
        <v>0</v>
      </c>
      <c r="L406" s="149">
        <f>'Input 2 - Inventory'!AB341</f>
        <v>0</v>
      </c>
      <c r="M406" s="179">
        <f>'Input 2 - Inventory'!AC341</f>
        <v>0</v>
      </c>
      <c r="N406" s="162">
        <f t="shared" si="41"/>
        <v>0</v>
      </c>
      <c r="O406" s="122" t="e">
        <f t="shared" si="42"/>
        <v>#DIV/0!</v>
      </c>
      <c r="P406" s="179">
        <f>'Input 2 - Inventory'!AH341</f>
        <v>0</v>
      </c>
      <c r="Q406" s="179" t="str">
        <f>'Calc 1 - Scaling (Ins)'!AA396</f>
        <v/>
      </c>
    </row>
    <row r="407" spans="1:17" x14ac:dyDescent="0.3">
      <c r="A407" s="136" t="str">
        <f t="shared" si="43"/>
        <v>Exclude</v>
      </c>
      <c r="B407" s="149">
        <f>'Input 2 - Inventory'!C342</f>
        <v>0</v>
      </c>
      <c r="C407" s="179">
        <f>'Input 2 - Inventory'!E342</f>
        <v>0</v>
      </c>
      <c r="D407" s="179" t="str">
        <f>IFERROR(VLOOKUP(E407,GCC.Param!$B$3:$E$66,4,FALSE),"")</f>
        <v/>
      </c>
      <c r="E407" s="150">
        <f>'Input 2 - Inventory'!F342</f>
        <v>0</v>
      </c>
      <c r="F407" s="162" t="str">
        <f t="shared" si="39"/>
        <v>Y</v>
      </c>
      <c r="G407" s="150">
        <f>'Input 1 - Schedule 1'!U344</f>
        <v>0</v>
      </c>
      <c r="H407" s="149">
        <f>'Input 2 - Inventory'!L342</f>
        <v>0</v>
      </c>
      <c r="I407" s="149">
        <f>'Input 2 - Inventory'!M342</f>
        <v>0</v>
      </c>
      <c r="J407" s="162">
        <f t="shared" si="40"/>
        <v>0</v>
      </c>
      <c r="K407" s="179">
        <f>'Input 2 - Inventory'!R342</f>
        <v>0</v>
      </c>
      <c r="L407" s="149">
        <f>'Input 2 - Inventory'!AB342</f>
        <v>0</v>
      </c>
      <c r="M407" s="179">
        <f>'Input 2 - Inventory'!AC342</f>
        <v>0</v>
      </c>
      <c r="N407" s="162">
        <f t="shared" si="41"/>
        <v>0</v>
      </c>
      <c r="O407" s="122" t="e">
        <f t="shared" si="42"/>
        <v>#DIV/0!</v>
      </c>
      <c r="P407" s="179">
        <f>'Input 2 - Inventory'!AH342</f>
        <v>0</v>
      </c>
      <c r="Q407" s="179" t="str">
        <f>'Calc 1 - Scaling (Ins)'!AA397</f>
        <v/>
      </c>
    </row>
    <row r="408" spans="1:17" x14ac:dyDescent="0.3">
      <c r="A408" s="136" t="str">
        <f t="shared" si="43"/>
        <v>Exclude</v>
      </c>
      <c r="B408" s="149">
        <f>'Input 2 - Inventory'!C343</f>
        <v>0</v>
      </c>
      <c r="C408" s="179">
        <f>'Input 2 - Inventory'!E343</f>
        <v>0</v>
      </c>
      <c r="D408" s="179" t="str">
        <f>IFERROR(VLOOKUP(E408,GCC.Param!$B$3:$E$66,4,FALSE),"")</f>
        <v/>
      </c>
      <c r="E408" s="150">
        <f>'Input 2 - Inventory'!F343</f>
        <v>0</v>
      </c>
      <c r="F408" s="162" t="str">
        <f t="shared" si="39"/>
        <v>Y</v>
      </c>
      <c r="G408" s="150">
        <f>'Input 1 - Schedule 1'!U345</f>
        <v>0</v>
      </c>
      <c r="H408" s="149">
        <f>'Input 2 - Inventory'!L343</f>
        <v>0</v>
      </c>
      <c r="I408" s="149">
        <f>'Input 2 - Inventory'!M343</f>
        <v>0</v>
      </c>
      <c r="J408" s="162">
        <f t="shared" si="40"/>
        <v>0</v>
      </c>
      <c r="K408" s="179">
        <f>'Input 2 - Inventory'!R343</f>
        <v>0</v>
      </c>
      <c r="L408" s="149">
        <f>'Input 2 - Inventory'!AB343</f>
        <v>0</v>
      </c>
      <c r="M408" s="179">
        <f>'Input 2 - Inventory'!AC343</f>
        <v>0</v>
      </c>
      <c r="N408" s="162">
        <f t="shared" si="41"/>
        <v>0</v>
      </c>
      <c r="O408" s="122" t="e">
        <f t="shared" si="42"/>
        <v>#DIV/0!</v>
      </c>
      <c r="P408" s="179">
        <f>'Input 2 - Inventory'!AH343</f>
        <v>0</v>
      </c>
      <c r="Q408" s="179" t="str">
        <f>'Calc 1 - Scaling (Ins)'!AA398</f>
        <v/>
      </c>
    </row>
    <row r="409" spans="1:17" x14ac:dyDescent="0.3">
      <c r="A409" s="136" t="str">
        <f t="shared" si="43"/>
        <v>Exclude</v>
      </c>
      <c r="B409" s="149">
        <f>'Input 2 - Inventory'!C344</f>
        <v>0</v>
      </c>
      <c r="C409" s="179">
        <f>'Input 2 - Inventory'!E344</f>
        <v>0</v>
      </c>
      <c r="D409" s="179" t="str">
        <f>IFERROR(VLOOKUP(E409,GCC.Param!$B$3:$E$66,4,FALSE),"")</f>
        <v/>
      </c>
      <c r="E409" s="150">
        <f>'Input 2 - Inventory'!F344</f>
        <v>0</v>
      </c>
      <c r="F409" s="162" t="str">
        <f t="shared" si="39"/>
        <v>Y</v>
      </c>
      <c r="G409" s="150">
        <f>'Input 1 - Schedule 1'!U346</f>
        <v>0</v>
      </c>
      <c r="H409" s="149">
        <f>'Input 2 - Inventory'!L344</f>
        <v>0</v>
      </c>
      <c r="I409" s="149">
        <f>'Input 2 - Inventory'!M344</f>
        <v>0</v>
      </c>
      <c r="J409" s="162">
        <f t="shared" si="40"/>
        <v>0</v>
      </c>
      <c r="K409" s="179">
        <f>'Input 2 - Inventory'!R344</f>
        <v>0</v>
      </c>
      <c r="L409" s="149">
        <f>'Input 2 - Inventory'!AB344</f>
        <v>0</v>
      </c>
      <c r="M409" s="179">
        <f>'Input 2 - Inventory'!AC344</f>
        <v>0</v>
      </c>
      <c r="N409" s="162">
        <f t="shared" si="41"/>
        <v>0</v>
      </c>
      <c r="O409" s="122" t="e">
        <f t="shared" si="42"/>
        <v>#DIV/0!</v>
      </c>
      <c r="P409" s="179">
        <f>'Input 2 - Inventory'!AH344</f>
        <v>0</v>
      </c>
      <c r="Q409" s="179" t="str">
        <f>'Calc 1 - Scaling (Ins)'!AA399</f>
        <v/>
      </c>
    </row>
    <row r="410" spans="1:17" x14ac:dyDescent="0.3">
      <c r="A410" s="136" t="str">
        <f t="shared" si="43"/>
        <v>Exclude</v>
      </c>
      <c r="B410" s="149">
        <f>'Input 2 - Inventory'!C345</f>
        <v>0</v>
      </c>
      <c r="C410" s="179">
        <f>'Input 2 - Inventory'!E345</f>
        <v>0</v>
      </c>
      <c r="D410" s="179" t="str">
        <f>IFERROR(VLOOKUP(E410,GCC.Param!$B$3:$E$66,4,FALSE),"")</f>
        <v/>
      </c>
      <c r="E410" s="150">
        <f>'Input 2 - Inventory'!F345</f>
        <v>0</v>
      </c>
      <c r="F410" s="162" t="str">
        <f t="shared" si="39"/>
        <v>Y</v>
      </c>
      <c r="G410" s="150">
        <f>'Input 1 - Schedule 1'!U347</f>
        <v>0</v>
      </c>
      <c r="H410" s="149">
        <f>'Input 2 - Inventory'!L345</f>
        <v>0</v>
      </c>
      <c r="I410" s="149">
        <f>'Input 2 - Inventory'!M345</f>
        <v>0</v>
      </c>
      <c r="J410" s="162">
        <f t="shared" si="40"/>
        <v>0</v>
      </c>
      <c r="K410" s="179">
        <f>'Input 2 - Inventory'!R345</f>
        <v>0</v>
      </c>
      <c r="L410" s="149">
        <f>'Input 2 - Inventory'!AB345</f>
        <v>0</v>
      </c>
      <c r="M410" s="179">
        <f>'Input 2 - Inventory'!AC345</f>
        <v>0</v>
      </c>
      <c r="N410" s="162">
        <f t="shared" si="41"/>
        <v>0</v>
      </c>
      <c r="O410" s="122" t="e">
        <f t="shared" si="42"/>
        <v>#DIV/0!</v>
      </c>
      <c r="P410" s="179">
        <f>'Input 2 - Inventory'!AH345</f>
        <v>0</v>
      </c>
      <c r="Q410" s="179" t="str">
        <f>'Calc 1 - Scaling (Ins)'!AA400</f>
        <v/>
      </c>
    </row>
    <row r="411" spans="1:17" x14ac:dyDescent="0.3">
      <c r="A411" s="136" t="str">
        <f t="shared" si="43"/>
        <v>Exclude</v>
      </c>
      <c r="B411" s="149">
        <f>'Input 2 - Inventory'!C346</f>
        <v>0</v>
      </c>
      <c r="C411" s="179">
        <f>'Input 2 - Inventory'!E346</f>
        <v>0</v>
      </c>
      <c r="D411" s="179" t="str">
        <f>IFERROR(VLOOKUP(E411,GCC.Param!$B$3:$E$66,4,FALSE),"")</f>
        <v/>
      </c>
      <c r="E411" s="150">
        <f>'Input 2 - Inventory'!F346</f>
        <v>0</v>
      </c>
      <c r="F411" s="162" t="str">
        <f t="shared" si="39"/>
        <v>Y</v>
      </c>
      <c r="G411" s="150">
        <f>'Input 1 - Schedule 1'!U348</f>
        <v>0</v>
      </c>
      <c r="H411" s="149">
        <f>'Input 2 - Inventory'!L346</f>
        <v>0</v>
      </c>
      <c r="I411" s="149">
        <f>'Input 2 - Inventory'!M346</f>
        <v>0</v>
      </c>
      <c r="J411" s="162">
        <f t="shared" si="40"/>
        <v>0</v>
      </c>
      <c r="K411" s="179">
        <f>'Input 2 - Inventory'!R346</f>
        <v>0</v>
      </c>
      <c r="L411" s="149">
        <f>'Input 2 - Inventory'!AB346</f>
        <v>0</v>
      </c>
      <c r="M411" s="179">
        <f>'Input 2 - Inventory'!AC346</f>
        <v>0</v>
      </c>
      <c r="N411" s="162">
        <f t="shared" si="41"/>
        <v>0</v>
      </c>
      <c r="O411" s="122" t="e">
        <f t="shared" si="42"/>
        <v>#DIV/0!</v>
      </c>
      <c r="P411" s="179">
        <f>'Input 2 - Inventory'!AH346</f>
        <v>0</v>
      </c>
      <c r="Q411" s="179" t="str">
        <f>'Calc 1 - Scaling (Ins)'!AA401</f>
        <v/>
      </c>
    </row>
    <row r="412" spans="1:17" x14ac:dyDescent="0.3">
      <c r="A412" s="136" t="str">
        <f t="shared" si="43"/>
        <v>Exclude</v>
      </c>
      <c r="B412" s="149">
        <f>'Input 2 - Inventory'!C347</f>
        <v>0</v>
      </c>
      <c r="C412" s="179">
        <f>'Input 2 - Inventory'!E347</f>
        <v>0</v>
      </c>
      <c r="D412" s="179" t="str">
        <f>IFERROR(VLOOKUP(E412,GCC.Param!$B$3:$E$66,4,FALSE),"")</f>
        <v/>
      </c>
      <c r="E412" s="150">
        <f>'Input 2 - Inventory'!F347</f>
        <v>0</v>
      </c>
      <c r="F412" s="162" t="str">
        <f t="shared" si="39"/>
        <v>Y</v>
      </c>
      <c r="G412" s="150">
        <f>'Input 1 - Schedule 1'!U349</f>
        <v>0</v>
      </c>
      <c r="H412" s="149">
        <f>'Input 2 - Inventory'!L347</f>
        <v>0</v>
      </c>
      <c r="I412" s="149">
        <f>'Input 2 - Inventory'!M347</f>
        <v>0</v>
      </c>
      <c r="J412" s="162">
        <f t="shared" si="40"/>
        <v>0</v>
      </c>
      <c r="K412" s="179">
        <f>'Input 2 - Inventory'!R347</f>
        <v>0</v>
      </c>
      <c r="L412" s="149">
        <f>'Input 2 - Inventory'!AB347</f>
        <v>0</v>
      </c>
      <c r="M412" s="179">
        <f>'Input 2 - Inventory'!AC347</f>
        <v>0</v>
      </c>
      <c r="N412" s="162">
        <f t="shared" si="41"/>
        <v>0</v>
      </c>
      <c r="O412" s="122" t="e">
        <f t="shared" si="42"/>
        <v>#DIV/0!</v>
      </c>
      <c r="P412" s="179">
        <f>'Input 2 - Inventory'!AH347</f>
        <v>0</v>
      </c>
      <c r="Q412" s="179" t="str">
        <f>'Calc 1 - Scaling (Ins)'!AA402</f>
        <v/>
      </c>
    </row>
    <row r="413" spans="1:17" x14ac:dyDescent="0.3">
      <c r="A413" s="136" t="str">
        <f t="shared" si="43"/>
        <v>Exclude</v>
      </c>
      <c r="B413" s="149">
        <f>'Input 2 - Inventory'!C348</f>
        <v>0</v>
      </c>
      <c r="C413" s="179">
        <f>'Input 2 - Inventory'!E348</f>
        <v>0</v>
      </c>
      <c r="D413" s="179" t="str">
        <f>IFERROR(VLOOKUP(E413,GCC.Param!$B$3:$E$66,4,FALSE),"")</f>
        <v/>
      </c>
      <c r="E413" s="150">
        <f>'Input 2 - Inventory'!F348</f>
        <v>0</v>
      </c>
      <c r="F413" s="162" t="str">
        <f t="shared" si="39"/>
        <v>Y</v>
      </c>
      <c r="G413" s="150">
        <f>'Input 1 - Schedule 1'!U350</f>
        <v>0</v>
      </c>
      <c r="H413" s="149">
        <f>'Input 2 - Inventory'!L348</f>
        <v>0</v>
      </c>
      <c r="I413" s="149">
        <f>'Input 2 - Inventory'!M348</f>
        <v>0</v>
      </c>
      <c r="J413" s="162">
        <f t="shared" si="40"/>
        <v>0</v>
      </c>
      <c r="K413" s="179">
        <f>'Input 2 - Inventory'!R348</f>
        <v>0</v>
      </c>
      <c r="L413" s="149">
        <f>'Input 2 - Inventory'!AB348</f>
        <v>0</v>
      </c>
      <c r="M413" s="179">
        <f>'Input 2 - Inventory'!AC348</f>
        <v>0</v>
      </c>
      <c r="N413" s="162">
        <f t="shared" si="41"/>
        <v>0</v>
      </c>
      <c r="O413" s="122" t="e">
        <f t="shared" si="42"/>
        <v>#DIV/0!</v>
      </c>
      <c r="P413" s="179">
        <f>'Input 2 - Inventory'!AH348</f>
        <v>0</v>
      </c>
      <c r="Q413" s="179" t="str">
        <f>'Calc 1 - Scaling (Ins)'!AA403</f>
        <v/>
      </c>
    </row>
    <row r="414" spans="1:17" x14ac:dyDescent="0.3">
      <c r="A414" s="136" t="str">
        <f t="shared" si="43"/>
        <v>Exclude</v>
      </c>
      <c r="B414" s="149">
        <f>'Input 2 - Inventory'!C349</f>
        <v>0</v>
      </c>
      <c r="C414" s="179">
        <f>'Input 2 - Inventory'!E349</f>
        <v>0</v>
      </c>
      <c r="D414" s="179" t="str">
        <f>IFERROR(VLOOKUP(E414,GCC.Param!$B$3:$E$66,4,FALSE),"")</f>
        <v/>
      </c>
      <c r="E414" s="150">
        <f>'Input 2 - Inventory'!F349</f>
        <v>0</v>
      </c>
      <c r="F414" s="162" t="str">
        <f t="shared" si="39"/>
        <v>Y</v>
      </c>
      <c r="G414" s="150">
        <f>'Input 1 - Schedule 1'!U351</f>
        <v>0</v>
      </c>
      <c r="H414" s="149">
        <f>'Input 2 - Inventory'!L349</f>
        <v>0</v>
      </c>
      <c r="I414" s="149">
        <f>'Input 2 - Inventory'!M349</f>
        <v>0</v>
      </c>
      <c r="J414" s="162">
        <f t="shared" si="40"/>
        <v>0</v>
      </c>
      <c r="K414" s="179">
        <f>'Input 2 - Inventory'!R349</f>
        <v>0</v>
      </c>
      <c r="L414" s="149">
        <f>'Input 2 - Inventory'!AB349</f>
        <v>0</v>
      </c>
      <c r="M414" s="179">
        <f>'Input 2 - Inventory'!AC349</f>
        <v>0</v>
      </c>
      <c r="N414" s="162">
        <f t="shared" si="41"/>
        <v>0</v>
      </c>
      <c r="O414" s="122" t="e">
        <f t="shared" si="42"/>
        <v>#DIV/0!</v>
      </c>
      <c r="P414" s="179">
        <f>'Input 2 - Inventory'!AH349</f>
        <v>0</v>
      </c>
      <c r="Q414" s="179" t="str">
        <f>'Calc 1 - Scaling (Ins)'!AA404</f>
        <v/>
      </c>
    </row>
    <row r="415" spans="1:17" x14ac:dyDescent="0.3">
      <c r="A415" s="136" t="str">
        <f t="shared" si="43"/>
        <v>Exclude</v>
      </c>
      <c r="B415" s="149">
        <f>'Input 2 - Inventory'!C350</f>
        <v>0</v>
      </c>
      <c r="C415" s="179">
        <f>'Input 2 - Inventory'!E350</f>
        <v>0</v>
      </c>
      <c r="D415" s="179" t="str">
        <f>IFERROR(VLOOKUP(E415,GCC.Param!$B$3:$E$66,4,FALSE),"")</f>
        <v/>
      </c>
      <c r="E415" s="150">
        <f>'Input 2 - Inventory'!F350</f>
        <v>0</v>
      </c>
      <c r="F415" s="162" t="str">
        <f t="shared" si="39"/>
        <v>Y</v>
      </c>
      <c r="G415" s="150">
        <f>'Input 1 - Schedule 1'!U352</f>
        <v>0</v>
      </c>
      <c r="H415" s="149">
        <f>'Input 2 - Inventory'!L350</f>
        <v>0</v>
      </c>
      <c r="I415" s="149">
        <f>'Input 2 - Inventory'!M350</f>
        <v>0</v>
      </c>
      <c r="J415" s="162">
        <f t="shared" si="40"/>
        <v>0</v>
      </c>
      <c r="K415" s="179">
        <f>'Input 2 - Inventory'!R350</f>
        <v>0</v>
      </c>
      <c r="L415" s="149">
        <f>'Input 2 - Inventory'!AB350</f>
        <v>0</v>
      </c>
      <c r="M415" s="179">
        <f>'Input 2 - Inventory'!AC350</f>
        <v>0</v>
      </c>
      <c r="N415" s="162">
        <f t="shared" si="41"/>
        <v>0</v>
      </c>
      <c r="O415" s="122" t="e">
        <f t="shared" si="42"/>
        <v>#DIV/0!</v>
      </c>
      <c r="P415" s="179">
        <f>'Input 2 - Inventory'!AH350</f>
        <v>0</v>
      </c>
      <c r="Q415" s="179" t="str">
        <f>'Calc 1 - Scaling (Ins)'!AA405</f>
        <v/>
      </c>
    </row>
    <row r="416" spans="1:17" x14ac:dyDescent="0.3">
      <c r="A416" s="136" t="str">
        <f t="shared" si="43"/>
        <v>Exclude</v>
      </c>
      <c r="B416" s="149">
        <f>'Input 2 - Inventory'!C351</f>
        <v>0</v>
      </c>
      <c r="C416" s="179">
        <f>'Input 2 - Inventory'!E351</f>
        <v>0</v>
      </c>
      <c r="D416" s="179" t="str">
        <f>IFERROR(VLOOKUP(E416,GCC.Param!$B$3:$E$66,4,FALSE),"")</f>
        <v/>
      </c>
      <c r="E416" s="150">
        <f>'Input 2 - Inventory'!F351</f>
        <v>0</v>
      </c>
      <c r="F416" s="162" t="str">
        <f t="shared" si="39"/>
        <v>Y</v>
      </c>
      <c r="G416" s="150">
        <f>'Input 1 - Schedule 1'!U353</f>
        <v>0</v>
      </c>
      <c r="H416" s="149">
        <f>'Input 2 - Inventory'!L351</f>
        <v>0</v>
      </c>
      <c r="I416" s="149">
        <f>'Input 2 - Inventory'!M351</f>
        <v>0</v>
      </c>
      <c r="J416" s="162">
        <f t="shared" si="40"/>
        <v>0</v>
      </c>
      <c r="K416" s="179">
        <f>'Input 2 - Inventory'!R351</f>
        <v>0</v>
      </c>
      <c r="L416" s="149">
        <f>'Input 2 - Inventory'!AB351</f>
        <v>0</v>
      </c>
      <c r="M416" s="179">
        <f>'Input 2 - Inventory'!AC351</f>
        <v>0</v>
      </c>
      <c r="N416" s="162">
        <f t="shared" si="41"/>
        <v>0</v>
      </c>
      <c r="O416" s="122" t="e">
        <f t="shared" si="42"/>
        <v>#DIV/0!</v>
      </c>
      <c r="P416" s="179">
        <f>'Input 2 - Inventory'!AH351</f>
        <v>0</v>
      </c>
      <c r="Q416" s="179" t="str">
        <f>'Calc 1 - Scaling (Ins)'!AA406</f>
        <v/>
      </c>
    </row>
    <row r="417" spans="1:17" x14ac:dyDescent="0.3">
      <c r="A417" s="136" t="str">
        <f t="shared" si="43"/>
        <v>Exclude</v>
      </c>
      <c r="B417" s="149">
        <f>'Input 2 - Inventory'!C352</f>
        <v>0</v>
      </c>
      <c r="C417" s="179">
        <f>'Input 2 - Inventory'!E352</f>
        <v>0</v>
      </c>
      <c r="D417" s="179" t="str">
        <f>IFERROR(VLOOKUP(E417,GCC.Param!$B$3:$E$66,4,FALSE),"")</f>
        <v/>
      </c>
      <c r="E417" s="150">
        <f>'Input 2 - Inventory'!F352</f>
        <v>0</v>
      </c>
      <c r="F417" s="162" t="str">
        <f t="shared" si="39"/>
        <v>Y</v>
      </c>
      <c r="G417" s="150">
        <f>'Input 1 - Schedule 1'!U354</f>
        <v>0</v>
      </c>
      <c r="H417" s="149">
        <f>'Input 2 - Inventory'!L352</f>
        <v>0</v>
      </c>
      <c r="I417" s="149">
        <f>'Input 2 - Inventory'!M352</f>
        <v>0</v>
      </c>
      <c r="J417" s="162">
        <f t="shared" si="40"/>
        <v>0</v>
      </c>
      <c r="K417" s="179">
        <f>'Input 2 - Inventory'!R352</f>
        <v>0</v>
      </c>
      <c r="L417" s="149">
        <f>'Input 2 - Inventory'!AB352</f>
        <v>0</v>
      </c>
      <c r="M417" s="179">
        <f>'Input 2 - Inventory'!AC352</f>
        <v>0</v>
      </c>
      <c r="N417" s="162">
        <f t="shared" si="41"/>
        <v>0</v>
      </c>
      <c r="O417" s="122" t="e">
        <f t="shared" si="42"/>
        <v>#DIV/0!</v>
      </c>
      <c r="P417" s="179">
        <f>'Input 2 - Inventory'!AH352</f>
        <v>0</v>
      </c>
      <c r="Q417" s="179" t="str">
        <f>'Calc 1 - Scaling (Ins)'!AA407</f>
        <v/>
      </c>
    </row>
    <row r="418" spans="1:17" x14ac:dyDescent="0.3">
      <c r="A418" s="136" t="str">
        <f t="shared" si="43"/>
        <v>Exclude</v>
      </c>
      <c r="B418" s="149">
        <f>'Input 2 - Inventory'!C353</f>
        <v>0</v>
      </c>
      <c r="C418" s="179">
        <f>'Input 2 - Inventory'!E353</f>
        <v>0</v>
      </c>
      <c r="D418" s="179" t="str">
        <f>IFERROR(VLOOKUP(E418,GCC.Param!$B$3:$E$66,4,FALSE),"")</f>
        <v/>
      </c>
      <c r="E418" s="150">
        <f>'Input 2 - Inventory'!F353</f>
        <v>0</v>
      </c>
      <c r="F418" s="162" t="str">
        <f t="shared" si="39"/>
        <v>Y</v>
      </c>
      <c r="G418" s="150">
        <f>'Input 1 - Schedule 1'!U355</f>
        <v>0</v>
      </c>
      <c r="H418" s="149">
        <f>'Input 2 - Inventory'!L353</f>
        <v>0</v>
      </c>
      <c r="I418" s="149">
        <f>'Input 2 - Inventory'!M353</f>
        <v>0</v>
      </c>
      <c r="J418" s="162">
        <f t="shared" si="40"/>
        <v>0</v>
      </c>
      <c r="K418" s="179">
        <f>'Input 2 - Inventory'!R353</f>
        <v>0</v>
      </c>
      <c r="L418" s="149">
        <f>'Input 2 - Inventory'!AB353</f>
        <v>0</v>
      </c>
      <c r="M418" s="179">
        <f>'Input 2 - Inventory'!AC353</f>
        <v>0</v>
      </c>
      <c r="N418" s="162">
        <f t="shared" si="41"/>
        <v>0</v>
      </c>
      <c r="O418" s="122" t="e">
        <f t="shared" si="42"/>
        <v>#DIV/0!</v>
      </c>
      <c r="P418" s="179">
        <f>'Input 2 - Inventory'!AH353</f>
        <v>0</v>
      </c>
      <c r="Q418" s="179" t="str">
        <f>'Calc 1 - Scaling (Ins)'!AA408</f>
        <v/>
      </c>
    </row>
    <row r="419" spans="1:17" x14ac:dyDescent="0.3">
      <c r="A419" s="136" t="str">
        <f t="shared" si="43"/>
        <v>Exclude</v>
      </c>
      <c r="B419" s="149">
        <f>'Input 2 - Inventory'!C354</f>
        <v>0</v>
      </c>
      <c r="C419" s="179">
        <f>'Input 2 - Inventory'!E354</f>
        <v>0</v>
      </c>
      <c r="D419" s="179" t="str">
        <f>IFERROR(VLOOKUP(E419,GCC.Param!$B$3:$E$66,4,FALSE),"")</f>
        <v/>
      </c>
      <c r="E419" s="150">
        <f>'Input 2 - Inventory'!F354</f>
        <v>0</v>
      </c>
      <c r="F419" s="162" t="str">
        <f t="shared" si="39"/>
        <v>Y</v>
      </c>
      <c r="G419" s="150">
        <f>'Input 1 - Schedule 1'!U356</f>
        <v>0</v>
      </c>
      <c r="H419" s="149">
        <f>'Input 2 - Inventory'!L354</f>
        <v>0</v>
      </c>
      <c r="I419" s="149">
        <f>'Input 2 - Inventory'!M354</f>
        <v>0</v>
      </c>
      <c r="J419" s="162">
        <f t="shared" si="40"/>
        <v>0</v>
      </c>
      <c r="K419" s="179">
        <f>'Input 2 - Inventory'!R354</f>
        <v>0</v>
      </c>
      <c r="L419" s="149">
        <f>'Input 2 - Inventory'!AB354</f>
        <v>0</v>
      </c>
      <c r="M419" s="179">
        <f>'Input 2 - Inventory'!AC354</f>
        <v>0</v>
      </c>
      <c r="N419" s="162">
        <f t="shared" si="41"/>
        <v>0</v>
      </c>
      <c r="O419" s="122" t="e">
        <f t="shared" si="42"/>
        <v>#DIV/0!</v>
      </c>
      <c r="P419" s="179">
        <f>'Input 2 - Inventory'!AH354</f>
        <v>0</v>
      </c>
      <c r="Q419" s="179" t="str">
        <f>'Calc 1 - Scaling (Ins)'!AA409</f>
        <v/>
      </c>
    </row>
    <row r="420" spans="1:17" x14ac:dyDescent="0.3">
      <c r="A420" s="136" t="str">
        <f t="shared" si="43"/>
        <v>Exclude</v>
      </c>
      <c r="B420" s="149">
        <f>'Input 2 - Inventory'!C355</f>
        <v>0</v>
      </c>
      <c r="C420" s="179">
        <f>'Input 2 - Inventory'!E355</f>
        <v>0</v>
      </c>
      <c r="D420" s="179" t="str">
        <f>IFERROR(VLOOKUP(E420,GCC.Param!$B$3:$E$66,4,FALSE),"")</f>
        <v/>
      </c>
      <c r="E420" s="150">
        <f>'Input 2 - Inventory'!F355</f>
        <v>0</v>
      </c>
      <c r="F420" s="162" t="str">
        <f t="shared" si="39"/>
        <v>Y</v>
      </c>
      <c r="G420" s="150">
        <f>'Input 1 - Schedule 1'!U357</f>
        <v>0</v>
      </c>
      <c r="H420" s="149">
        <f>'Input 2 - Inventory'!L355</f>
        <v>0</v>
      </c>
      <c r="I420" s="149">
        <f>'Input 2 - Inventory'!M355</f>
        <v>0</v>
      </c>
      <c r="J420" s="162">
        <f t="shared" si="40"/>
        <v>0</v>
      </c>
      <c r="K420" s="179">
        <f>'Input 2 - Inventory'!R355</f>
        <v>0</v>
      </c>
      <c r="L420" s="149">
        <f>'Input 2 - Inventory'!AB355</f>
        <v>0</v>
      </c>
      <c r="M420" s="179">
        <f>'Input 2 - Inventory'!AC355</f>
        <v>0</v>
      </c>
      <c r="N420" s="162">
        <f t="shared" si="41"/>
        <v>0</v>
      </c>
      <c r="O420" s="122" t="e">
        <f t="shared" si="42"/>
        <v>#DIV/0!</v>
      </c>
      <c r="P420" s="179">
        <f>'Input 2 - Inventory'!AH355</f>
        <v>0</v>
      </c>
      <c r="Q420" s="179" t="str">
        <f>'Calc 1 - Scaling (Ins)'!AA410</f>
        <v/>
      </c>
    </row>
    <row r="421" spans="1:17" x14ac:dyDescent="0.3">
      <c r="A421" s="136" t="str">
        <f t="shared" si="43"/>
        <v>Exclude</v>
      </c>
      <c r="B421" s="149">
        <f>'Input 2 - Inventory'!C356</f>
        <v>0</v>
      </c>
      <c r="C421" s="179">
        <f>'Input 2 - Inventory'!E356</f>
        <v>0</v>
      </c>
      <c r="D421" s="179" t="str">
        <f>IFERROR(VLOOKUP(E421,GCC.Param!$B$3:$E$66,4,FALSE),"")</f>
        <v/>
      </c>
      <c r="E421" s="150">
        <f>'Input 2 - Inventory'!F356</f>
        <v>0</v>
      </c>
      <c r="F421" s="162" t="str">
        <f t="shared" si="39"/>
        <v>Y</v>
      </c>
      <c r="G421" s="150">
        <f>'Input 1 - Schedule 1'!U358</f>
        <v>0</v>
      </c>
      <c r="H421" s="149">
        <f>'Input 2 - Inventory'!L356</f>
        <v>0</v>
      </c>
      <c r="I421" s="149">
        <f>'Input 2 - Inventory'!M356</f>
        <v>0</v>
      </c>
      <c r="J421" s="162">
        <f t="shared" si="40"/>
        <v>0</v>
      </c>
      <c r="K421" s="179">
        <f>'Input 2 - Inventory'!R356</f>
        <v>0</v>
      </c>
      <c r="L421" s="149">
        <f>'Input 2 - Inventory'!AB356</f>
        <v>0</v>
      </c>
      <c r="M421" s="179">
        <f>'Input 2 - Inventory'!AC356</f>
        <v>0</v>
      </c>
      <c r="N421" s="162">
        <f t="shared" si="41"/>
        <v>0</v>
      </c>
      <c r="O421" s="122" t="e">
        <f t="shared" si="42"/>
        <v>#DIV/0!</v>
      </c>
      <c r="P421" s="179">
        <f>'Input 2 - Inventory'!AH356</f>
        <v>0</v>
      </c>
      <c r="Q421" s="179" t="str">
        <f>'Calc 1 - Scaling (Ins)'!AA411</f>
        <v/>
      </c>
    </row>
    <row r="422" spans="1:17" x14ac:dyDescent="0.3">
      <c r="A422" s="136" t="str">
        <f t="shared" si="43"/>
        <v>Exclude</v>
      </c>
      <c r="B422" s="149">
        <f>'Input 2 - Inventory'!C357</f>
        <v>0</v>
      </c>
      <c r="C422" s="179">
        <f>'Input 2 - Inventory'!E357</f>
        <v>0</v>
      </c>
      <c r="D422" s="179" t="str">
        <f>IFERROR(VLOOKUP(E422,GCC.Param!$B$3:$E$66,4,FALSE),"")</f>
        <v/>
      </c>
      <c r="E422" s="150">
        <f>'Input 2 - Inventory'!F357</f>
        <v>0</v>
      </c>
      <c r="F422" s="162" t="str">
        <f t="shared" si="39"/>
        <v>Y</v>
      </c>
      <c r="G422" s="150">
        <f>'Input 1 - Schedule 1'!U359</f>
        <v>0</v>
      </c>
      <c r="H422" s="149">
        <f>'Input 2 - Inventory'!L357</f>
        <v>0</v>
      </c>
      <c r="I422" s="149">
        <f>'Input 2 - Inventory'!M357</f>
        <v>0</v>
      </c>
      <c r="J422" s="162">
        <f t="shared" si="40"/>
        <v>0</v>
      </c>
      <c r="K422" s="179">
        <f>'Input 2 - Inventory'!R357</f>
        <v>0</v>
      </c>
      <c r="L422" s="149">
        <f>'Input 2 - Inventory'!AB357</f>
        <v>0</v>
      </c>
      <c r="M422" s="179">
        <f>'Input 2 - Inventory'!AC357</f>
        <v>0</v>
      </c>
      <c r="N422" s="162">
        <f t="shared" si="41"/>
        <v>0</v>
      </c>
      <c r="O422" s="122" t="e">
        <f t="shared" si="42"/>
        <v>#DIV/0!</v>
      </c>
      <c r="P422" s="179">
        <f>'Input 2 - Inventory'!AH357</f>
        <v>0</v>
      </c>
      <c r="Q422" s="179" t="str">
        <f>'Calc 1 - Scaling (Ins)'!AA412</f>
        <v/>
      </c>
    </row>
    <row r="423" spans="1:17" x14ac:dyDescent="0.3">
      <c r="A423" s="136" t="str">
        <f t="shared" si="43"/>
        <v>Exclude</v>
      </c>
      <c r="B423" s="149">
        <f>'Input 2 - Inventory'!C358</f>
        <v>0</v>
      </c>
      <c r="C423" s="179">
        <f>'Input 2 - Inventory'!E358</f>
        <v>0</v>
      </c>
      <c r="D423" s="179" t="str">
        <f>IFERROR(VLOOKUP(E423,GCC.Param!$B$3:$E$66,4,FALSE),"")</f>
        <v/>
      </c>
      <c r="E423" s="150">
        <f>'Input 2 - Inventory'!F358</f>
        <v>0</v>
      </c>
      <c r="F423" s="162" t="str">
        <f t="shared" si="39"/>
        <v>Y</v>
      </c>
      <c r="G423" s="150">
        <f>'Input 1 - Schedule 1'!U360</f>
        <v>0</v>
      </c>
      <c r="H423" s="149">
        <f>'Input 2 - Inventory'!L358</f>
        <v>0</v>
      </c>
      <c r="I423" s="149">
        <f>'Input 2 - Inventory'!M358</f>
        <v>0</v>
      </c>
      <c r="J423" s="162">
        <f t="shared" si="40"/>
        <v>0</v>
      </c>
      <c r="K423" s="179">
        <f>'Input 2 - Inventory'!R358</f>
        <v>0</v>
      </c>
      <c r="L423" s="149">
        <f>'Input 2 - Inventory'!AB358</f>
        <v>0</v>
      </c>
      <c r="M423" s="179">
        <f>'Input 2 - Inventory'!AC358</f>
        <v>0</v>
      </c>
      <c r="N423" s="162">
        <f t="shared" si="41"/>
        <v>0</v>
      </c>
      <c r="O423" s="122" t="e">
        <f t="shared" si="42"/>
        <v>#DIV/0!</v>
      </c>
      <c r="P423" s="179">
        <f>'Input 2 - Inventory'!AH358</f>
        <v>0</v>
      </c>
      <c r="Q423" s="179" t="str">
        <f>'Calc 1 - Scaling (Ins)'!AA413</f>
        <v/>
      </c>
    </row>
    <row r="424" spans="1:17" x14ac:dyDescent="0.3">
      <c r="A424" s="136" t="str">
        <f t="shared" si="43"/>
        <v>Exclude</v>
      </c>
      <c r="B424" s="149">
        <f>'Input 2 - Inventory'!C359</f>
        <v>0</v>
      </c>
      <c r="C424" s="179">
        <f>'Input 2 - Inventory'!E359</f>
        <v>0</v>
      </c>
      <c r="D424" s="179" t="str">
        <f>IFERROR(VLOOKUP(E424,GCC.Param!$B$3:$E$66,4,FALSE),"")</f>
        <v/>
      </c>
      <c r="E424" s="150">
        <f>'Input 2 - Inventory'!F359</f>
        <v>0</v>
      </c>
      <c r="F424" s="162" t="str">
        <f t="shared" si="39"/>
        <v>Y</v>
      </c>
      <c r="G424" s="150">
        <f>'Input 1 - Schedule 1'!U361</f>
        <v>0</v>
      </c>
      <c r="H424" s="149">
        <f>'Input 2 - Inventory'!L359</f>
        <v>0</v>
      </c>
      <c r="I424" s="149">
        <f>'Input 2 - Inventory'!M359</f>
        <v>0</v>
      </c>
      <c r="J424" s="162">
        <f t="shared" si="40"/>
        <v>0</v>
      </c>
      <c r="K424" s="179">
        <f>'Input 2 - Inventory'!R359</f>
        <v>0</v>
      </c>
      <c r="L424" s="149">
        <f>'Input 2 - Inventory'!AB359</f>
        <v>0</v>
      </c>
      <c r="M424" s="179">
        <f>'Input 2 - Inventory'!AC359</f>
        <v>0</v>
      </c>
      <c r="N424" s="162">
        <f t="shared" si="41"/>
        <v>0</v>
      </c>
      <c r="O424" s="122" t="e">
        <f t="shared" si="42"/>
        <v>#DIV/0!</v>
      </c>
      <c r="P424" s="179">
        <f>'Input 2 - Inventory'!AH359</f>
        <v>0</v>
      </c>
      <c r="Q424" s="179" t="str">
        <f>'Calc 1 - Scaling (Ins)'!AA414</f>
        <v/>
      </c>
    </row>
    <row r="425" spans="1:17" x14ac:dyDescent="0.3">
      <c r="A425" s="136" t="str">
        <f t="shared" si="43"/>
        <v>Exclude</v>
      </c>
      <c r="B425" s="149">
        <f>'Input 2 - Inventory'!C360</f>
        <v>0</v>
      </c>
      <c r="C425" s="179">
        <f>'Input 2 - Inventory'!E360</f>
        <v>0</v>
      </c>
      <c r="D425" s="179" t="str">
        <f>IFERROR(VLOOKUP(E425,GCC.Param!$B$3:$E$66,4,FALSE),"")</f>
        <v/>
      </c>
      <c r="E425" s="150">
        <f>'Input 2 - Inventory'!F360</f>
        <v>0</v>
      </c>
      <c r="F425" s="162" t="str">
        <f t="shared" si="39"/>
        <v>Y</v>
      </c>
      <c r="G425" s="150">
        <f>'Input 1 - Schedule 1'!U362</f>
        <v>0</v>
      </c>
      <c r="H425" s="149">
        <f>'Input 2 - Inventory'!L360</f>
        <v>0</v>
      </c>
      <c r="I425" s="149">
        <f>'Input 2 - Inventory'!M360</f>
        <v>0</v>
      </c>
      <c r="J425" s="162">
        <f t="shared" si="40"/>
        <v>0</v>
      </c>
      <c r="K425" s="179">
        <f>'Input 2 - Inventory'!R360</f>
        <v>0</v>
      </c>
      <c r="L425" s="149">
        <f>'Input 2 - Inventory'!AB360</f>
        <v>0</v>
      </c>
      <c r="M425" s="179">
        <f>'Input 2 - Inventory'!AC360</f>
        <v>0</v>
      </c>
      <c r="N425" s="162">
        <f t="shared" si="41"/>
        <v>0</v>
      </c>
      <c r="O425" s="122" t="e">
        <f t="shared" si="42"/>
        <v>#DIV/0!</v>
      </c>
      <c r="P425" s="179">
        <f>'Input 2 - Inventory'!AH360</f>
        <v>0</v>
      </c>
      <c r="Q425" s="179" t="str">
        <f>'Calc 1 - Scaling (Ins)'!AA415</f>
        <v/>
      </c>
    </row>
    <row r="426" spans="1:17" x14ac:dyDescent="0.3">
      <c r="A426" s="136" t="str">
        <f t="shared" si="43"/>
        <v>Exclude</v>
      </c>
      <c r="B426" s="149">
        <f>'Input 2 - Inventory'!C361</f>
        <v>0</v>
      </c>
      <c r="C426" s="179">
        <f>'Input 2 - Inventory'!E361</f>
        <v>0</v>
      </c>
      <c r="D426" s="179" t="str">
        <f>IFERROR(VLOOKUP(E426,GCC.Param!$B$3:$E$66,4,FALSE),"")</f>
        <v/>
      </c>
      <c r="E426" s="150">
        <f>'Input 2 - Inventory'!F361</f>
        <v>0</v>
      </c>
      <c r="F426" s="162" t="str">
        <f t="shared" si="39"/>
        <v>Y</v>
      </c>
      <c r="G426" s="150">
        <f>'Input 1 - Schedule 1'!U363</f>
        <v>0</v>
      </c>
      <c r="H426" s="149">
        <f>'Input 2 - Inventory'!L361</f>
        <v>0</v>
      </c>
      <c r="I426" s="149">
        <f>'Input 2 - Inventory'!M361</f>
        <v>0</v>
      </c>
      <c r="J426" s="162">
        <f t="shared" si="40"/>
        <v>0</v>
      </c>
      <c r="K426" s="179">
        <f>'Input 2 - Inventory'!R361</f>
        <v>0</v>
      </c>
      <c r="L426" s="149">
        <f>'Input 2 - Inventory'!AB361</f>
        <v>0</v>
      </c>
      <c r="M426" s="179">
        <f>'Input 2 - Inventory'!AC361</f>
        <v>0</v>
      </c>
      <c r="N426" s="162">
        <f t="shared" si="41"/>
        <v>0</v>
      </c>
      <c r="O426" s="122" t="e">
        <f t="shared" si="42"/>
        <v>#DIV/0!</v>
      </c>
      <c r="P426" s="179">
        <f>'Input 2 - Inventory'!AH361</f>
        <v>0</v>
      </c>
      <c r="Q426" s="179" t="str">
        <f>'Calc 1 - Scaling (Ins)'!AA416</f>
        <v/>
      </c>
    </row>
    <row r="427" spans="1:17" x14ac:dyDescent="0.3">
      <c r="A427" s="136" t="str">
        <f t="shared" si="43"/>
        <v>Exclude</v>
      </c>
      <c r="B427" s="149">
        <f>'Input 2 - Inventory'!C362</f>
        <v>0</v>
      </c>
      <c r="C427" s="179">
        <f>'Input 2 - Inventory'!E362</f>
        <v>0</v>
      </c>
      <c r="D427" s="179" t="str">
        <f>IFERROR(VLOOKUP(E427,GCC.Param!$B$3:$E$66,4,FALSE),"")</f>
        <v/>
      </c>
      <c r="E427" s="150">
        <f>'Input 2 - Inventory'!F362</f>
        <v>0</v>
      </c>
      <c r="F427" s="162" t="str">
        <f t="shared" si="39"/>
        <v>Y</v>
      </c>
      <c r="G427" s="150">
        <f>'Input 1 - Schedule 1'!U364</f>
        <v>0</v>
      </c>
      <c r="H427" s="149">
        <f>'Input 2 - Inventory'!L362</f>
        <v>0</v>
      </c>
      <c r="I427" s="149">
        <f>'Input 2 - Inventory'!M362</f>
        <v>0</v>
      </c>
      <c r="J427" s="162">
        <f t="shared" si="40"/>
        <v>0</v>
      </c>
      <c r="K427" s="179">
        <f>'Input 2 - Inventory'!R362</f>
        <v>0</v>
      </c>
      <c r="L427" s="149">
        <f>'Input 2 - Inventory'!AB362</f>
        <v>0</v>
      </c>
      <c r="M427" s="179">
        <f>'Input 2 - Inventory'!AC362</f>
        <v>0</v>
      </c>
      <c r="N427" s="162">
        <f t="shared" si="41"/>
        <v>0</v>
      </c>
      <c r="O427" s="122" t="e">
        <f t="shared" si="42"/>
        <v>#DIV/0!</v>
      </c>
      <c r="P427" s="179">
        <f>'Input 2 - Inventory'!AH362</f>
        <v>0</v>
      </c>
      <c r="Q427" s="179" t="str">
        <f>'Calc 1 - Scaling (Ins)'!AA417</f>
        <v/>
      </c>
    </row>
    <row r="428" spans="1:17" x14ac:dyDescent="0.3">
      <c r="A428" s="136" t="str">
        <f t="shared" si="43"/>
        <v>Exclude</v>
      </c>
      <c r="B428" s="149">
        <f>'Input 2 - Inventory'!C363</f>
        <v>0</v>
      </c>
      <c r="C428" s="179">
        <f>'Input 2 - Inventory'!E363</f>
        <v>0</v>
      </c>
      <c r="D428" s="179" t="str">
        <f>IFERROR(VLOOKUP(E428,GCC.Param!$B$3:$E$66,4,FALSE),"")</f>
        <v/>
      </c>
      <c r="E428" s="150">
        <f>'Input 2 - Inventory'!F363</f>
        <v>0</v>
      </c>
      <c r="F428" s="162" t="str">
        <f t="shared" si="39"/>
        <v>Y</v>
      </c>
      <c r="G428" s="150">
        <f>'Input 1 - Schedule 1'!U365</f>
        <v>0</v>
      </c>
      <c r="H428" s="149">
        <f>'Input 2 - Inventory'!L363</f>
        <v>0</v>
      </c>
      <c r="I428" s="149">
        <f>'Input 2 - Inventory'!M363</f>
        <v>0</v>
      </c>
      <c r="J428" s="162">
        <f t="shared" si="40"/>
        <v>0</v>
      </c>
      <c r="K428" s="179">
        <f>'Input 2 - Inventory'!R363</f>
        <v>0</v>
      </c>
      <c r="L428" s="149">
        <f>'Input 2 - Inventory'!AB363</f>
        <v>0</v>
      </c>
      <c r="M428" s="179">
        <f>'Input 2 - Inventory'!AC363</f>
        <v>0</v>
      </c>
      <c r="N428" s="162">
        <f t="shared" si="41"/>
        <v>0</v>
      </c>
      <c r="O428" s="122" t="e">
        <f t="shared" si="42"/>
        <v>#DIV/0!</v>
      </c>
      <c r="P428" s="179">
        <f>'Input 2 - Inventory'!AH363</f>
        <v>0</v>
      </c>
      <c r="Q428" s="179" t="str">
        <f>'Calc 1 - Scaling (Ins)'!AA418</f>
        <v/>
      </c>
    </row>
    <row r="429" spans="1:17" x14ac:dyDescent="0.3">
      <c r="A429" s="136" t="str">
        <f t="shared" si="43"/>
        <v>Exclude</v>
      </c>
      <c r="B429" s="149">
        <f>'Input 2 - Inventory'!C364</f>
        <v>0</v>
      </c>
      <c r="C429" s="179">
        <f>'Input 2 - Inventory'!E364</f>
        <v>0</v>
      </c>
      <c r="D429" s="179" t="str">
        <f>IFERROR(VLOOKUP(E429,GCC.Param!$B$3:$E$66,4,FALSE),"")</f>
        <v/>
      </c>
      <c r="E429" s="150">
        <f>'Input 2 - Inventory'!F364</f>
        <v>0</v>
      </c>
      <c r="F429" s="162" t="str">
        <f t="shared" si="39"/>
        <v>Y</v>
      </c>
      <c r="G429" s="150">
        <f>'Input 1 - Schedule 1'!U366</f>
        <v>0</v>
      </c>
      <c r="H429" s="149">
        <f>'Input 2 - Inventory'!L364</f>
        <v>0</v>
      </c>
      <c r="I429" s="149">
        <f>'Input 2 - Inventory'!M364</f>
        <v>0</v>
      </c>
      <c r="J429" s="162">
        <f t="shared" si="40"/>
        <v>0</v>
      </c>
      <c r="K429" s="179">
        <f>'Input 2 - Inventory'!R364</f>
        <v>0</v>
      </c>
      <c r="L429" s="149">
        <f>'Input 2 - Inventory'!AB364</f>
        <v>0</v>
      </c>
      <c r="M429" s="179">
        <f>'Input 2 - Inventory'!AC364</f>
        <v>0</v>
      </c>
      <c r="N429" s="162">
        <f t="shared" si="41"/>
        <v>0</v>
      </c>
      <c r="O429" s="122" t="e">
        <f t="shared" si="42"/>
        <v>#DIV/0!</v>
      </c>
      <c r="P429" s="179">
        <f>'Input 2 - Inventory'!AH364</f>
        <v>0</v>
      </c>
      <c r="Q429" s="179" t="str">
        <f>'Calc 1 - Scaling (Ins)'!AA419</f>
        <v/>
      </c>
    </row>
    <row r="430" spans="1:17" x14ac:dyDescent="0.3">
      <c r="A430" s="136" t="str">
        <f t="shared" si="43"/>
        <v>Exclude</v>
      </c>
      <c r="B430" s="149">
        <f>'Input 2 - Inventory'!C365</f>
        <v>0</v>
      </c>
      <c r="C430" s="179">
        <f>'Input 2 - Inventory'!E365</f>
        <v>0</v>
      </c>
      <c r="D430" s="179" t="str">
        <f>IFERROR(VLOOKUP(E430,GCC.Param!$B$3:$E$66,4,FALSE),"")</f>
        <v/>
      </c>
      <c r="E430" s="150">
        <f>'Input 2 - Inventory'!F365</f>
        <v>0</v>
      </c>
      <c r="F430" s="162" t="str">
        <f t="shared" si="39"/>
        <v>Y</v>
      </c>
      <c r="G430" s="150">
        <f>'Input 1 - Schedule 1'!U367</f>
        <v>0</v>
      </c>
      <c r="H430" s="149">
        <f>'Input 2 - Inventory'!L365</f>
        <v>0</v>
      </c>
      <c r="I430" s="149">
        <f>'Input 2 - Inventory'!M365</f>
        <v>0</v>
      </c>
      <c r="J430" s="162">
        <f t="shared" si="40"/>
        <v>0</v>
      </c>
      <c r="K430" s="179">
        <f>'Input 2 - Inventory'!R365</f>
        <v>0</v>
      </c>
      <c r="L430" s="149">
        <f>'Input 2 - Inventory'!AB365</f>
        <v>0</v>
      </c>
      <c r="M430" s="179">
        <f>'Input 2 - Inventory'!AC365</f>
        <v>0</v>
      </c>
      <c r="N430" s="162">
        <f t="shared" si="41"/>
        <v>0</v>
      </c>
      <c r="O430" s="122" t="e">
        <f t="shared" si="42"/>
        <v>#DIV/0!</v>
      </c>
      <c r="P430" s="179">
        <f>'Input 2 - Inventory'!AH365</f>
        <v>0</v>
      </c>
      <c r="Q430" s="179" t="str">
        <f>'Calc 1 - Scaling (Ins)'!AA420</f>
        <v/>
      </c>
    </row>
    <row r="431" spans="1:17" x14ac:dyDescent="0.3">
      <c r="A431" s="136" t="str">
        <f t="shared" si="43"/>
        <v>Exclude</v>
      </c>
      <c r="B431" s="149">
        <f>'Input 2 - Inventory'!C366</f>
        <v>0</v>
      </c>
      <c r="C431" s="179">
        <f>'Input 2 - Inventory'!E366</f>
        <v>0</v>
      </c>
      <c r="D431" s="179" t="str">
        <f>IFERROR(VLOOKUP(E431,GCC.Param!$B$3:$E$66,4,FALSE),"")</f>
        <v/>
      </c>
      <c r="E431" s="150">
        <f>'Input 2 - Inventory'!F366</f>
        <v>0</v>
      </c>
      <c r="F431" s="162" t="str">
        <f t="shared" si="39"/>
        <v>Y</v>
      </c>
      <c r="G431" s="150">
        <f>'Input 1 - Schedule 1'!U368</f>
        <v>0</v>
      </c>
      <c r="H431" s="149">
        <f>'Input 2 - Inventory'!L366</f>
        <v>0</v>
      </c>
      <c r="I431" s="149">
        <f>'Input 2 - Inventory'!M366</f>
        <v>0</v>
      </c>
      <c r="J431" s="162">
        <f t="shared" si="40"/>
        <v>0</v>
      </c>
      <c r="K431" s="179">
        <f>'Input 2 - Inventory'!R366</f>
        <v>0</v>
      </c>
      <c r="L431" s="149">
        <f>'Input 2 - Inventory'!AB366</f>
        <v>0</v>
      </c>
      <c r="M431" s="179">
        <f>'Input 2 - Inventory'!AC366</f>
        <v>0</v>
      </c>
      <c r="N431" s="162">
        <f t="shared" si="41"/>
        <v>0</v>
      </c>
      <c r="O431" s="122" t="e">
        <f t="shared" si="42"/>
        <v>#DIV/0!</v>
      </c>
      <c r="P431" s="179">
        <f>'Input 2 - Inventory'!AH366</f>
        <v>0</v>
      </c>
      <c r="Q431" s="179" t="str">
        <f>'Calc 1 - Scaling (Ins)'!AA421</f>
        <v/>
      </c>
    </row>
    <row r="432" spans="1:17" x14ac:dyDescent="0.3">
      <c r="A432" s="136" t="str">
        <f t="shared" si="43"/>
        <v>Exclude</v>
      </c>
      <c r="B432" s="149">
        <f>'Input 2 - Inventory'!C367</f>
        <v>0</v>
      </c>
      <c r="C432" s="179">
        <f>'Input 2 - Inventory'!E367</f>
        <v>0</v>
      </c>
      <c r="D432" s="179" t="str">
        <f>IFERROR(VLOOKUP(E432,GCC.Param!$B$3:$E$66,4,FALSE),"")</f>
        <v/>
      </c>
      <c r="E432" s="150">
        <f>'Input 2 - Inventory'!F367</f>
        <v>0</v>
      </c>
      <c r="F432" s="162" t="str">
        <f t="shared" si="39"/>
        <v>Y</v>
      </c>
      <c r="G432" s="150">
        <f>'Input 1 - Schedule 1'!U369</f>
        <v>0</v>
      </c>
      <c r="H432" s="149">
        <f>'Input 2 - Inventory'!L367</f>
        <v>0</v>
      </c>
      <c r="I432" s="149">
        <f>'Input 2 - Inventory'!M367</f>
        <v>0</v>
      </c>
      <c r="J432" s="162">
        <f t="shared" si="40"/>
        <v>0</v>
      </c>
      <c r="K432" s="179">
        <f>'Input 2 - Inventory'!R367</f>
        <v>0</v>
      </c>
      <c r="L432" s="149">
        <f>'Input 2 - Inventory'!AB367</f>
        <v>0</v>
      </c>
      <c r="M432" s="179">
        <f>'Input 2 - Inventory'!AC367</f>
        <v>0</v>
      </c>
      <c r="N432" s="162">
        <f t="shared" si="41"/>
        <v>0</v>
      </c>
      <c r="O432" s="122" t="e">
        <f t="shared" si="42"/>
        <v>#DIV/0!</v>
      </c>
      <c r="P432" s="179">
        <f>'Input 2 - Inventory'!AH367</f>
        <v>0</v>
      </c>
      <c r="Q432" s="179" t="str">
        <f>'Calc 1 - Scaling (Ins)'!AA422</f>
        <v/>
      </c>
    </row>
    <row r="433" spans="1:17" x14ac:dyDescent="0.3">
      <c r="A433" s="136" t="str">
        <f t="shared" si="43"/>
        <v>Exclude</v>
      </c>
      <c r="B433" s="149">
        <f>'Input 2 - Inventory'!C368</f>
        <v>0</v>
      </c>
      <c r="C433" s="179">
        <f>'Input 2 - Inventory'!E368</f>
        <v>0</v>
      </c>
      <c r="D433" s="179" t="str">
        <f>IFERROR(VLOOKUP(E433,GCC.Param!$B$3:$E$66,4,FALSE),"")</f>
        <v/>
      </c>
      <c r="E433" s="150">
        <f>'Input 2 - Inventory'!F368</f>
        <v>0</v>
      </c>
      <c r="F433" s="162" t="str">
        <f t="shared" si="39"/>
        <v>Y</v>
      </c>
      <c r="G433" s="150">
        <f>'Input 1 - Schedule 1'!U370</f>
        <v>0</v>
      </c>
      <c r="H433" s="149">
        <f>'Input 2 - Inventory'!L368</f>
        <v>0</v>
      </c>
      <c r="I433" s="149">
        <f>'Input 2 - Inventory'!M368</f>
        <v>0</v>
      </c>
      <c r="J433" s="162">
        <f t="shared" si="40"/>
        <v>0</v>
      </c>
      <c r="K433" s="179">
        <f>'Input 2 - Inventory'!R368</f>
        <v>0</v>
      </c>
      <c r="L433" s="149">
        <f>'Input 2 - Inventory'!AB368</f>
        <v>0</v>
      </c>
      <c r="M433" s="179">
        <f>'Input 2 - Inventory'!AC368</f>
        <v>0</v>
      </c>
      <c r="N433" s="162">
        <f t="shared" si="41"/>
        <v>0</v>
      </c>
      <c r="O433" s="122" t="e">
        <f t="shared" si="42"/>
        <v>#DIV/0!</v>
      </c>
      <c r="P433" s="179">
        <f>'Input 2 - Inventory'!AH368</f>
        <v>0</v>
      </c>
      <c r="Q433" s="179" t="str">
        <f>'Calc 1 - Scaling (Ins)'!AA423</f>
        <v/>
      </c>
    </row>
    <row r="434" spans="1:17" x14ac:dyDescent="0.3">
      <c r="A434" s="136" t="str">
        <f t="shared" si="43"/>
        <v>Exclude</v>
      </c>
      <c r="B434" s="149">
        <f>'Input 2 - Inventory'!C369</f>
        <v>0</v>
      </c>
      <c r="C434" s="179">
        <f>'Input 2 - Inventory'!E369</f>
        <v>0</v>
      </c>
      <c r="D434" s="179" t="str">
        <f>IFERROR(VLOOKUP(E434,GCC.Param!$B$3:$E$66,4,FALSE),"")</f>
        <v/>
      </c>
      <c r="E434" s="150">
        <f>'Input 2 - Inventory'!F369</f>
        <v>0</v>
      </c>
      <c r="F434" s="162" t="str">
        <f t="shared" si="39"/>
        <v>Y</v>
      </c>
      <c r="G434" s="150">
        <f>'Input 1 - Schedule 1'!U371</f>
        <v>0</v>
      </c>
      <c r="H434" s="149">
        <f>'Input 2 - Inventory'!L369</f>
        <v>0</v>
      </c>
      <c r="I434" s="149">
        <f>'Input 2 - Inventory'!M369</f>
        <v>0</v>
      </c>
      <c r="J434" s="162">
        <f t="shared" si="40"/>
        <v>0</v>
      </c>
      <c r="K434" s="179">
        <f>'Input 2 - Inventory'!R369</f>
        <v>0</v>
      </c>
      <c r="L434" s="149">
        <f>'Input 2 - Inventory'!AB369</f>
        <v>0</v>
      </c>
      <c r="M434" s="179">
        <f>'Input 2 - Inventory'!AC369</f>
        <v>0</v>
      </c>
      <c r="N434" s="162">
        <f t="shared" si="41"/>
        <v>0</v>
      </c>
      <c r="O434" s="122" t="e">
        <f t="shared" si="42"/>
        <v>#DIV/0!</v>
      </c>
      <c r="P434" s="179">
        <f>'Input 2 - Inventory'!AH369</f>
        <v>0</v>
      </c>
      <c r="Q434" s="179" t="str">
        <f>'Calc 1 - Scaling (Ins)'!AA424</f>
        <v/>
      </c>
    </row>
    <row r="435" spans="1:17" x14ac:dyDescent="0.3">
      <c r="A435" s="136" t="str">
        <f t="shared" si="43"/>
        <v>Exclude</v>
      </c>
      <c r="B435" s="149">
        <f>'Input 2 - Inventory'!C370</f>
        <v>0</v>
      </c>
      <c r="C435" s="179">
        <f>'Input 2 - Inventory'!E370</f>
        <v>0</v>
      </c>
      <c r="D435" s="179" t="str">
        <f>IFERROR(VLOOKUP(E435,GCC.Param!$B$3:$E$66,4,FALSE),"")</f>
        <v/>
      </c>
      <c r="E435" s="150">
        <f>'Input 2 - Inventory'!F370</f>
        <v>0</v>
      </c>
      <c r="F435" s="162" t="str">
        <f t="shared" si="39"/>
        <v>Y</v>
      </c>
      <c r="G435" s="150">
        <f>'Input 1 - Schedule 1'!U372</f>
        <v>0</v>
      </c>
      <c r="H435" s="149">
        <f>'Input 2 - Inventory'!L370</f>
        <v>0</v>
      </c>
      <c r="I435" s="149">
        <f>'Input 2 - Inventory'!M370</f>
        <v>0</v>
      </c>
      <c r="J435" s="162">
        <f t="shared" si="40"/>
        <v>0</v>
      </c>
      <c r="K435" s="179">
        <f>'Input 2 - Inventory'!R370</f>
        <v>0</v>
      </c>
      <c r="L435" s="149">
        <f>'Input 2 - Inventory'!AB370</f>
        <v>0</v>
      </c>
      <c r="M435" s="179">
        <f>'Input 2 - Inventory'!AC370</f>
        <v>0</v>
      </c>
      <c r="N435" s="162">
        <f t="shared" si="41"/>
        <v>0</v>
      </c>
      <c r="O435" s="122" t="e">
        <f t="shared" si="42"/>
        <v>#DIV/0!</v>
      </c>
      <c r="P435" s="179">
        <f>'Input 2 - Inventory'!AH370</f>
        <v>0</v>
      </c>
      <c r="Q435" s="179" t="str">
        <f>'Calc 1 - Scaling (Ins)'!AA425</f>
        <v/>
      </c>
    </row>
    <row r="436" spans="1:17" x14ac:dyDescent="0.3">
      <c r="A436" s="136" t="str">
        <f t="shared" si="43"/>
        <v>Exclude</v>
      </c>
      <c r="B436" s="149">
        <f>'Input 2 - Inventory'!C371</f>
        <v>0</v>
      </c>
      <c r="C436" s="179">
        <f>'Input 2 - Inventory'!E371</f>
        <v>0</v>
      </c>
      <c r="D436" s="179" t="str">
        <f>IFERROR(VLOOKUP(E436,GCC.Param!$B$3:$E$66,4,FALSE),"")</f>
        <v/>
      </c>
      <c r="E436" s="150">
        <f>'Input 2 - Inventory'!F371</f>
        <v>0</v>
      </c>
      <c r="F436" s="162" t="str">
        <f t="shared" si="39"/>
        <v>Y</v>
      </c>
      <c r="G436" s="150">
        <f>'Input 1 - Schedule 1'!U373</f>
        <v>0</v>
      </c>
      <c r="H436" s="149">
        <f>'Input 2 - Inventory'!L371</f>
        <v>0</v>
      </c>
      <c r="I436" s="149">
        <f>'Input 2 - Inventory'!M371</f>
        <v>0</v>
      </c>
      <c r="J436" s="162">
        <f t="shared" si="40"/>
        <v>0</v>
      </c>
      <c r="K436" s="179">
        <f>'Input 2 - Inventory'!R371</f>
        <v>0</v>
      </c>
      <c r="L436" s="149">
        <f>'Input 2 - Inventory'!AB371</f>
        <v>0</v>
      </c>
      <c r="M436" s="179">
        <f>'Input 2 - Inventory'!AC371</f>
        <v>0</v>
      </c>
      <c r="N436" s="162">
        <f t="shared" si="41"/>
        <v>0</v>
      </c>
      <c r="O436" s="122" t="e">
        <f t="shared" si="42"/>
        <v>#DIV/0!</v>
      </c>
      <c r="P436" s="179">
        <f>'Input 2 - Inventory'!AH371</f>
        <v>0</v>
      </c>
      <c r="Q436" s="179" t="str">
        <f>'Calc 1 - Scaling (Ins)'!AA426</f>
        <v/>
      </c>
    </row>
    <row r="437" spans="1:17" x14ac:dyDescent="0.3">
      <c r="A437" s="136" t="str">
        <f t="shared" si="43"/>
        <v>Exclude</v>
      </c>
      <c r="B437" s="149">
        <f>'Input 2 - Inventory'!C372</f>
        <v>0</v>
      </c>
      <c r="C437" s="179">
        <f>'Input 2 - Inventory'!E372</f>
        <v>0</v>
      </c>
      <c r="D437" s="179" t="str">
        <f>IFERROR(VLOOKUP(E437,GCC.Param!$B$3:$E$66,4,FALSE),"")</f>
        <v/>
      </c>
      <c r="E437" s="150">
        <f>'Input 2 - Inventory'!F372</f>
        <v>0</v>
      </c>
      <c r="F437" s="162" t="str">
        <f t="shared" si="39"/>
        <v>Y</v>
      </c>
      <c r="G437" s="150">
        <f>'Input 1 - Schedule 1'!U374</f>
        <v>0</v>
      </c>
      <c r="H437" s="149">
        <f>'Input 2 - Inventory'!L372</f>
        <v>0</v>
      </c>
      <c r="I437" s="149">
        <f>'Input 2 - Inventory'!M372</f>
        <v>0</v>
      </c>
      <c r="J437" s="162">
        <f t="shared" si="40"/>
        <v>0</v>
      </c>
      <c r="K437" s="179">
        <f>'Input 2 - Inventory'!R372</f>
        <v>0</v>
      </c>
      <c r="L437" s="149">
        <f>'Input 2 - Inventory'!AB372</f>
        <v>0</v>
      </c>
      <c r="M437" s="179">
        <f>'Input 2 - Inventory'!AC372</f>
        <v>0</v>
      </c>
      <c r="N437" s="162">
        <f t="shared" si="41"/>
        <v>0</v>
      </c>
      <c r="O437" s="122" t="e">
        <f t="shared" si="42"/>
        <v>#DIV/0!</v>
      </c>
      <c r="P437" s="179">
        <f>'Input 2 - Inventory'!AH372</f>
        <v>0</v>
      </c>
      <c r="Q437" s="179" t="str">
        <f>'Calc 1 - Scaling (Ins)'!AA427</f>
        <v/>
      </c>
    </row>
    <row r="438" spans="1:17" x14ac:dyDescent="0.3">
      <c r="A438" s="136" t="str">
        <f t="shared" si="43"/>
        <v>Exclude</v>
      </c>
      <c r="B438" s="149">
        <f>'Input 2 - Inventory'!C373</f>
        <v>0</v>
      </c>
      <c r="C438" s="179">
        <f>'Input 2 - Inventory'!E373</f>
        <v>0</v>
      </c>
      <c r="D438" s="179" t="str">
        <f>IFERROR(VLOOKUP(E438,GCC.Param!$B$3:$E$66,4,FALSE),"")</f>
        <v/>
      </c>
      <c r="E438" s="150">
        <f>'Input 2 - Inventory'!F373</f>
        <v>0</v>
      </c>
      <c r="F438" s="162" t="str">
        <f t="shared" si="39"/>
        <v>Y</v>
      </c>
      <c r="G438" s="150">
        <f>'Input 1 - Schedule 1'!U375</f>
        <v>0</v>
      </c>
      <c r="H438" s="149">
        <f>'Input 2 - Inventory'!L373</f>
        <v>0</v>
      </c>
      <c r="I438" s="149">
        <f>'Input 2 - Inventory'!M373</f>
        <v>0</v>
      </c>
      <c r="J438" s="162">
        <f t="shared" si="40"/>
        <v>0</v>
      </c>
      <c r="K438" s="179">
        <f>'Input 2 - Inventory'!R373</f>
        <v>0</v>
      </c>
      <c r="L438" s="149">
        <f>'Input 2 - Inventory'!AB373</f>
        <v>0</v>
      </c>
      <c r="M438" s="179">
        <f>'Input 2 - Inventory'!AC373</f>
        <v>0</v>
      </c>
      <c r="N438" s="162">
        <f t="shared" si="41"/>
        <v>0</v>
      </c>
      <c r="O438" s="122" t="e">
        <f t="shared" si="42"/>
        <v>#DIV/0!</v>
      </c>
      <c r="P438" s="179">
        <f>'Input 2 - Inventory'!AH373</f>
        <v>0</v>
      </c>
      <c r="Q438" s="179" t="str">
        <f>'Calc 1 - Scaling (Ins)'!AA428</f>
        <v/>
      </c>
    </row>
    <row r="439" spans="1:17" x14ac:dyDescent="0.3">
      <c r="A439" s="136" t="str">
        <f t="shared" si="43"/>
        <v>Exclude</v>
      </c>
      <c r="B439" s="149">
        <f>'Input 2 - Inventory'!C374</f>
        <v>0</v>
      </c>
      <c r="C439" s="179">
        <f>'Input 2 - Inventory'!E374</f>
        <v>0</v>
      </c>
      <c r="D439" s="179" t="str">
        <f>IFERROR(VLOOKUP(E439,GCC.Param!$B$3:$E$66,4,FALSE),"")</f>
        <v/>
      </c>
      <c r="E439" s="150">
        <f>'Input 2 - Inventory'!F374</f>
        <v>0</v>
      </c>
      <c r="F439" s="162" t="str">
        <f t="shared" si="39"/>
        <v>Y</v>
      </c>
      <c r="G439" s="150">
        <f>'Input 1 - Schedule 1'!U376</f>
        <v>0</v>
      </c>
      <c r="H439" s="149">
        <f>'Input 2 - Inventory'!L374</f>
        <v>0</v>
      </c>
      <c r="I439" s="149">
        <f>'Input 2 - Inventory'!M374</f>
        <v>0</v>
      </c>
      <c r="J439" s="162">
        <f t="shared" si="40"/>
        <v>0</v>
      </c>
      <c r="K439" s="179">
        <f>'Input 2 - Inventory'!R374</f>
        <v>0</v>
      </c>
      <c r="L439" s="149">
        <f>'Input 2 - Inventory'!AB374</f>
        <v>0</v>
      </c>
      <c r="M439" s="179">
        <f>'Input 2 - Inventory'!AC374</f>
        <v>0</v>
      </c>
      <c r="N439" s="162">
        <f t="shared" si="41"/>
        <v>0</v>
      </c>
      <c r="O439" s="122" t="e">
        <f t="shared" si="42"/>
        <v>#DIV/0!</v>
      </c>
      <c r="P439" s="179">
        <f>'Input 2 - Inventory'!AH374</f>
        <v>0</v>
      </c>
      <c r="Q439" s="179" t="str">
        <f>'Calc 1 - Scaling (Ins)'!AA429</f>
        <v/>
      </c>
    </row>
    <row r="440" spans="1:17" x14ac:dyDescent="0.3">
      <c r="A440" s="136" t="str">
        <f t="shared" si="43"/>
        <v>Exclude</v>
      </c>
      <c r="B440" s="149">
        <f>'Input 2 - Inventory'!C375</f>
        <v>0</v>
      </c>
      <c r="C440" s="179">
        <f>'Input 2 - Inventory'!E375</f>
        <v>0</v>
      </c>
      <c r="D440" s="179" t="str">
        <f>IFERROR(VLOOKUP(E440,GCC.Param!$B$3:$E$66,4,FALSE),"")</f>
        <v/>
      </c>
      <c r="E440" s="150">
        <f>'Input 2 - Inventory'!F375</f>
        <v>0</v>
      </c>
      <c r="F440" s="162" t="str">
        <f t="shared" si="39"/>
        <v>Y</v>
      </c>
      <c r="G440" s="150">
        <f>'Input 1 - Schedule 1'!U377</f>
        <v>0</v>
      </c>
      <c r="H440" s="149">
        <f>'Input 2 - Inventory'!L375</f>
        <v>0</v>
      </c>
      <c r="I440" s="149">
        <f>'Input 2 - Inventory'!M375</f>
        <v>0</v>
      </c>
      <c r="J440" s="162">
        <f t="shared" si="40"/>
        <v>0</v>
      </c>
      <c r="K440" s="179">
        <f>'Input 2 - Inventory'!R375</f>
        <v>0</v>
      </c>
      <c r="L440" s="149">
        <f>'Input 2 - Inventory'!AB375</f>
        <v>0</v>
      </c>
      <c r="M440" s="179">
        <f>'Input 2 - Inventory'!AC375</f>
        <v>0</v>
      </c>
      <c r="N440" s="162">
        <f t="shared" si="41"/>
        <v>0</v>
      </c>
      <c r="O440" s="122" t="e">
        <f t="shared" si="42"/>
        <v>#DIV/0!</v>
      </c>
      <c r="P440" s="179">
        <f>'Input 2 - Inventory'!AH375</f>
        <v>0</v>
      </c>
      <c r="Q440" s="179" t="str">
        <f>'Calc 1 - Scaling (Ins)'!AA430</f>
        <v/>
      </c>
    </row>
    <row r="441" spans="1:17" x14ac:dyDescent="0.3">
      <c r="A441" s="136" t="str">
        <f t="shared" si="43"/>
        <v>Exclude</v>
      </c>
      <c r="B441" s="149">
        <f>'Input 2 - Inventory'!C376</f>
        <v>0</v>
      </c>
      <c r="C441" s="179">
        <f>'Input 2 - Inventory'!E376</f>
        <v>0</v>
      </c>
      <c r="D441" s="179" t="str">
        <f>IFERROR(VLOOKUP(E441,GCC.Param!$B$3:$E$66,4,FALSE),"")</f>
        <v/>
      </c>
      <c r="E441" s="150">
        <f>'Input 2 - Inventory'!F376</f>
        <v>0</v>
      </c>
      <c r="F441" s="162" t="str">
        <f t="shared" si="39"/>
        <v>Y</v>
      </c>
      <c r="G441" s="150">
        <f>'Input 1 - Schedule 1'!U378</f>
        <v>0</v>
      </c>
      <c r="H441" s="149">
        <f>'Input 2 - Inventory'!L376</f>
        <v>0</v>
      </c>
      <c r="I441" s="149">
        <f>'Input 2 - Inventory'!M376</f>
        <v>0</v>
      </c>
      <c r="J441" s="162">
        <f t="shared" si="40"/>
        <v>0</v>
      </c>
      <c r="K441" s="179">
        <f>'Input 2 - Inventory'!R376</f>
        <v>0</v>
      </c>
      <c r="L441" s="149">
        <f>'Input 2 - Inventory'!AB376</f>
        <v>0</v>
      </c>
      <c r="M441" s="179">
        <f>'Input 2 - Inventory'!AC376</f>
        <v>0</v>
      </c>
      <c r="N441" s="162">
        <f t="shared" si="41"/>
        <v>0</v>
      </c>
      <c r="O441" s="122" t="e">
        <f t="shared" si="42"/>
        <v>#DIV/0!</v>
      </c>
      <c r="P441" s="179">
        <f>'Input 2 - Inventory'!AH376</f>
        <v>0</v>
      </c>
      <c r="Q441" s="179" t="str">
        <f>'Calc 1 - Scaling (Ins)'!AA431</f>
        <v/>
      </c>
    </row>
    <row r="442" spans="1:17" x14ac:dyDescent="0.3">
      <c r="A442" s="136" t="str">
        <f t="shared" si="43"/>
        <v>Exclude</v>
      </c>
      <c r="B442" s="149">
        <f>'Input 2 - Inventory'!C377</f>
        <v>0</v>
      </c>
      <c r="C442" s="179">
        <f>'Input 2 - Inventory'!E377</f>
        <v>0</v>
      </c>
      <c r="D442" s="179" t="str">
        <f>IFERROR(VLOOKUP(E442,GCC.Param!$B$3:$E$66,4,FALSE),"")</f>
        <v/>
      </c>
      <c r="E442" s="150">
        <f>'Input 2 - Inventory'!F377</f>
        <v>0</v>
      </c>
      <c r="F442" s="162" t="str">
        <f t="shared" si="39"/>
        <v>Y</v>
      </c>
      <c r="G442" s="150">
        <f>'Input 1 - Schedule 1'!U379</f>
        <v>0</v>
      </c>
      <c r="H442" s="149">
        <f>'Input 2 - Inventory'!L377</f>
        <v>0</v>
      </c>
      <c r="I442" s="149">
        <f>'Input 2 - Inventory'!M377</f>
        <v>0</v>
      </c>
      <c r="J442" s="162">
        <f t="shared" si="40"/>
        <v>0</v>
      </c>
      <c r="K442" s="179">
        <f>'Input 2 - Inventory'!R377</f>
        <v>0</v>
      </c>
      <c r="L442" s="149">
        <f>'Input 2 - Inventory'!AB377</f>
        <v>0</v>
      </c>
      <c r="M442" s="179">
        <f>'Input 2 - Inventory'!AC377</f>
        <v>0</v>
      </c>
      <c r="N442" s="162">
        <f t="shared" si="41"/>
        <v>0</v>
      </c>
      <c r="O442" s="122" t="e">
        <f t="shared" si="42"/>
        <v>#DIV/0!</v>
      </c>
      <c r="P442" s="179">
        <f>'Input 2 - Inventory'!AH377</f>
        <v>0</v>
      </c>
      <c r="Q442" s="179" t="str">
        <f>'Calc 1 - Scaling (Ins)'!AA432</f>
        <v/>
      </c>
    </row>
    <row r="443" spans="1:17" x14ac:dyDescent="0.3">
      <c r="A443" s="136" t="str">
        <f t="shared" si="43"/>
        <v>Exclude</v>
      </c>
      <c r="B443" s="149">
        <f>'Input 2 - Inventory'!C378</f>
        <v>0</v>
      </c>
      <c r="C443" s="179">
        <f>'Input 2 - Inventory'!E378</f>
        <v>0</v>
      </c>
      <c r="D443" s="179" t="str">
        <f>IFERROR(VLOOKUP(E443,GCC.Param!$B$3:$E$66,4,FALSE),"")</f>
        <v/>
      </c>
      <c r="E443" s="150">
        <f>'Input 2 - Inventory'!F378</f>
        <v>0</v>
      </c>
      <c r="F443" s="162" t="str">
        <f t="shared" si="39"/>
        <v>Y</v>
      </c>
      <c r="G443" s="150">
        <f>'Input 1 - Schedule 1'!U380</f>
        <v>0</v>
      </c>
      <c r="H443" s="149">
        <f>'Input 2 - Inventory'!L378</f>
        <v>0</v>
      </c>
      <c r="I443" s="149">
        <f>'Input 2 - Inventory'!M378</f>
        <v>0</v>
      </c>
      <c r="J443" s="162">
        <f t="shared" si="40"/>
        <v>0</v>
      </c>
      <c r="K443" s="179">
        <f>'Input 2 - Inventory'!R378</f>
        <v>0</v>
      </c>
      <c r="L443" s="149">
        <f>'Input 2 - Inventory'!AB378</f>
        <v>0</v>
      </c>
      <c r="M443" s="179">
        <f>'Input 2 - Inventory'!AC378</f>
        <v>0</v>
      </c>
      <c r="N443" s="162">
        <f t="shared" si="41"/>
        <v>0</v>
      </c>
      <c r="O443" s="122" t="e">
        <f t="shared" si="42"/>
        <v>#DIV/0!</v>
      </c>
      <c r="P443" s="179">
        <f>'Input 2 - Inventory'!AH378</f>
        <v>0</v>
      </c>
      <c r="Q443" s="179" t="str">
        <f>'Calc 1 - Scaling (Ins)'!AA433</f>
        <v/>
      </c>
    </row>
    <row r="444" spans="1:17" x14ac:dyDescent="0.3">
      <c r="A444" s="136" t="str">
        <f t="shared" si="43"/>
        <v>Exclude</v>
      </c>
      <c r="B444" s="149">
        <f>'Input 2 - Inventory'!C379</f>
        <v>0</v>
      </c>
      <c r="C444" s="179">
        <f>'Input 2 - Inventory'!E379</f>
        <v>0</v>
      </c>
      <c r="D444" s="179" t="str">
        <f>IFERROR(VLOOKUP(E444,GCC.Param!$B$3:$E$66,4,FALSE),"")</f>
        <v/>
      </c>
      <c r="E444" s="150">
        <f>'Input 2 - Inventory'!F379</f>
        <v>0</v>
      </c>
      <c r="F444" s="162" t="str">
        <f t="shared" si="39"/>
        <v>Y</v>
      </c>
      <c r="G444" s="150">
        <f>'Input 1 - Schedule 1'!U381</f>
        <v>0</v>
      </c>
      <c r="H444" s="149">
        <f>'Input 2 - Inventory'!L379</f>
        <v>0</v>
      </c>
      <c r="I444" s="149">
        <f>'Input 2 - Inventory'!M379</f>
        <v>0</v>
      </c>
      <c r="J444" s="162">
        <f t="shared" si="40"/>
        <v>0</v>
      </c>
      <c r="K444" s="179">
        <f>'Input 2 - Inventory'!R379</f>
        <v>0</v>
      </c>
      <c r="L444" s="149">
        <f>'Input 2 - Inventory'!AB379</f>
        <v>0</v>
      </c>
      <c r="M444" s="179">
        <f>'Input 2 - Inventory'!AC379</f>
        <v>0</v>
      </c>
      <c r="N444" s="162">
        <f t="shared" si="41"/>
        <v>0</v>
      </c>
      <c r="O444" s="122" t="e">
        <f t="shared" si="42"/>
        <v>#DIV/0!</v>
      </c>
      <c r="P444" s="179">
        <f>'Input 2 - Inventory'!AH379</f>
        <v>0</v>
      </c>
      <c r="Q444" s="179" t="str">
        <f>'Calc 1 - Scaling (Ins)'!AA434</f>
        <v/>
      </c>
    </row>
    <row r="445" spans="1:17" x14ac:dyDescent="0.3">
      <c r="A445" s="136" t="str">
        <f t="shared" si="43"/>
        <v>Exclude</v>
      </c>
      <c r="B445" s="149">
        <f>'Input 2 - Inventory'!C380</f>
        <v>0</v>
      </c>
      <c r="C445" s="179">
        <f>'Input 2 - Inventory'!E380</f>
        <v>0</v>
      </c>
      <c r="D445" s="179" t="str">
        <f>IFERROR(VLOOKUP(E445,GCC.Param!$B$3:$E$66,4,FALSE),"")</f>
        <v/>
      </c>
      <c r="E445" s="150">
        <f>'Input 2 - Inventory'!F380</f>
        <v>0</v>
      </c>
      <c r="F445" s="162" t="str">
        <f t="shared" si="39"/>
        <v>Y</v>
      </c>
      <c r="G445" s="150">
        <f>'Input 1 - Schedule 1'!U382</f>
        <v>0</v>
      </c>
      <c r="H445" s="149">
        <f>'Input 2 - Inventory'!L380</f>
        <v>0</v>
      </c>
      <c r="I445" s="149">
        <f>'Input 2 - Inventory'!M380</f>
        <v>0</v>
      </c>
      <c r="J445" s="162">
        <f t="shared" si="40"/>
        <v>0</v>
      </c>
      <c r="K445" s="179">
        <f>'Input 2 - Inventory'!R380</f>
        <v>0</v>
      </c>
      <c r="L445" s="149">
        <f>'Input 2 - Inventory'!AB380</f>
        <v>0</v>
      </c>
      <c r="M445" s="179">
        <f>'Input 2 - Inventory'!AC380</f>
        <v>0</v>
      </c>
      <c r="N445" s="162">
        <f t="shared" si="41"/>
        <v>0</v>
      </c>
      <c r="O445" s="122" t="e">
        <f t="shared" si="42"/>
        <v>#DIV/0!</v>
      </c>
      <c r="P445" s="179">
        <f>'Input 2 - Inventory'!AH380</f>
        <v>0</v>
      </c>
      <c r="Q445" s="179" t="str">
        <f>'Calc 1 - Scaling (Ins)'!AA435</f>
        <v/>
      </c>
    </row>
    <row r="446" spans="1:17" x14ac:dyDescent="0.3">
      <c r="A446" s="136" t="str">
        <f t="shared" si="43"/>
        <v>Exclude</v>
      </c>
      <c r="B446" s="149">
        <f>'Input 2 - Inventory'!C381</f>
        <v>0</v>
      </c>
      <c r="C446" s="179">
        <f>'Input 2 - Inventory'!E381</f>
        <v>0</v>
      </c>
      <c r="D446" s="179" t="str">
        <f>IFERROR(VLOOKUP(E446,GCC.Param!$B$3:$E$66,4,FALSE),"")</f>
        <v/>
      </c>
      <c r="E446" s="150">
        <f>'Input 2 - Inventory'!F381</f>
        <v>0</v>
      </c>
      <c r="F446" s="162" t="str">
        <f t="shared" si="39"/>
        <v>Y</v>
      </c>
      <c r="G446" s="150">
        <f>'Input 1 - Schedule 1'!U383</f>
        <v>0</v>
      </c>
      <c r="H446" s="149">
        <f>'Input 2 - Inventory'!L381</f>
        <v>0</v>
      </c>
      <c r="I446" s="149">
        <f>'Input 2 - Inventory'!M381</f>
        <v>0</v>
      </c>
      <c r="J446" s="162">
        <f t="shared" si="40"/>
        <v>0</v>
      </c>
      <c r="K446" s="179">
        <f>'Input 2 - Inventory'!R381</f>
        <v>0</v>
      </c>
      <c r="L446" s="149">
        <f>'Input 2 - Inventory'!AB381</f>
        <v>0</v>
      </c>
      <c r="M446" s="179">
        <f>'Input 2 - Inventory'!AC381</f>
        <v>0</v>
      </c>
      <c r="N446" s="162">
        <f t="shared" si="41"/>
        <v>0</v>
      </c>
      <c r="O446" s="122" t="e">
        <f t="shared" si="42"/>
        <v>#DIV/0!</v>
      </c>
      <c r="P446" s="179">
        <f>'Input 2 - Inventory'!AH381</f>
        <v>0</v>
      </c>
      <c r="Q446" s="179" t="str">
        <f>'Calc 1 - Scaling (Ins)'!AA436</f>
        <v/>
      </c>
    </row>
    <row r="447" spans="1:17" x14ac:dyDescent="0.3">
      <c r="A447" s="136" t="str">
        <f t="shared" si="43"/>
        <v>Exclude</v>
      </c>
      <c r="B447" s="149">
        <f>'Input 2 - Inventory'!C382</f>
        <v>0</v>
      </c>
      <c r="C447" s="179">
        <f>'Input 2 - Inventory'!E382</f>
        <v>0</v>
      </c>
      <c r="D447" s="179" t="str">
        <f>IFERROR(VLOOKUP(E447,GCC.Param!$B$3:$E$66,4,FALSE),"")</f>
        <v/>
      </c>
      <c r="E447" s="150">
        <f>'Input 2 - Inventory'!F382</f>
        <v>0</v>
      </c>
      <c r="F447" s="162" t="str">
        <f t="shared" si="39"/>
        <v>Y</v>
      </c>
      <c r="G447" s="150">
        <f>'Input 1 - Schedule 1'!U384</f>
        <v>0</v>
      </c>
      <c r="H447" s="149">
        <f>'Input 2 - Inventory'!L382</f>
        <v>0</v>
      </c>
      <c r="I447" s="149">
        <f>'Input 2 - Inventory'!M382</f>
        <v>0</v>
      </c>
      <c r="J447" s="162">
        <f t="shared" si="40"/>
        <v>0</v>
      </c>
      <c r="K447" s="179">
        <f>'Input 2 - Inventory'!R382</f>
        <v>0</v>
      </c>
      <c r="L447" s="149">
        <f>'Input 2 - Inventory'!AB382</f>
        <v>0</v>
      </c>
      <c r="M447" s="179">
        <f>'Input 2 - Inventory'!AC382</f>
        <v>0</v>
      </c>
      <c r="N447" s="162">
        <f t="shared" si="41"/>
        <v>0</v>
      </c>
      <c r="O447" s="122" t="e">
        <f t="shared" si="42"/>
        <v>#DIV/0!</v>
      </c>
      <c r="P447" s="179">
        <f>'Input 2 - Inventory'!AH382</f>
        <v>0</v>
      </c>
      <c r="Q447" s="179" t="str">
        <f>'Calc 1 - Scaling (Ins)'!AA437</f>
        <v/>
      </c>
    </row>
    <row r="448" spans="1:17" x14ac:dyDescent="0.3">
      <c r="A448" s="136" t="str">
        <f t="shared" si="43"/>
        <v>Exclude</v>
      </c>
      <c r="B448" s="149">
        <f>'Input 2 - Inventory'!C383</f>
        <v>0</v>
      </c>
      <c r="C448" s="179">
        <f>'Input 2 - Inventory'!E383</f>
        <v>0</v>
      </c>
      <c r="D448" s="179" t="str">
        <f>IFERROR(VLOOKUP(E448,GCC.Param!$B$3:$E$66,4,FALSE),"")</f>
        <v/>
      </c>
      <c r="E448" s="150">
        <f>'Input 2 - Inventory'!F383</f>
        <v>0</v>
      </c>
      <c r="F448" s="162" t="str">
        <f t="shared" si="39"/>
        <v>Y</v>
      </c>
      <c r="G448" s="150">
        <f>'Input 1 - Schedule 1'!U385</f>
        <v>0</v>
      </c>
      <c r="H448" s="149">
        <f>'Input 2 - Inventory'!L383</f>
        <v>0</v>
      </c>
      <c r="I448" s="149">
        <f>'Input 2 - Inventory'!M383</f>
        <v>0</v>
      </c>
      <c r="J448" s="162">
        <f t="shared" si="40"/>
        <v>0</v>
      </c>
      <c r="K448" s="179">
        <f>'Input 2 - Inventory'!R383</f>
        <v>0</v>
      </c>
      <c r="L448" s="149">
        <f>'Input 2 - Inventory'!AB383</f>
        <v>0</v>
      </c>
      <c r="M448" s="179">
        <f>'Input 2 - Inventory'!AC383</f>
        <v>0</v>
      </c>
      <c r="N448" s="162">
        <f t="shared" si="41"/>
        <v>0</v>
      </c>
      <c r="O448" s="122" t="e">
        <f t="shared" si="42"/>
        <v>#DIV/0!</v>
      </c>
      <c r="P448" s="179">
        <f>'Input 2 - Inventory'!AH383</f>
        <v>0</v>
      </c>
      <c r="Q448" s="179" t="str">
        <f>'Calc 1 - Scaling (Ins)'!AA438</f>
        <v/>
      </c>
    </row>
    <row r="449" spans="1:17" x14ac:dyDescent="0.3">
      <c r="A449" s="136" t="str">
        <f t="shared" si="43"/>
        <v>Exclude</v>
      </c>
      <c r="B449" s="149">
        <f>'Input 2 - Inventory'!C384</f>
        <v>0</v>
      </c>
      <c r="C449" s="179">
        <f>'Input 2 - Inventory'!E384</f>
        <v>0</v>
      </c>
      <c r="D449" s="179" t="str">
        <f>IFERROR(VLOOKUP(E449,GCC.Param!$B$3:$E$66,4,FALSE),"")</f>
        <v/>
      </c>
      <c r="E449" s="150">
        <f>'Input 2 - Inventory'!F384</f>
        <v>0</v>
      </c>
      <c r="F449" s="162" t="str">
        <f t="shared" si="39"/>
        <v>Y</v>
      </c>
      <c r="G449" s="150">
        <f>'Input 1 - Schedule 1'!U386</f>
        <v>0</v>
      </c>
      <c r="H449" s="149">
        <f>'Input 2 - Inventory'!L384</f>
        <v>0</v>
      </c>
      <c r="I449" s="149">
        <f>'Input 2 - Inventory'!M384</f>
        <v>0</v>
      </c>
      <c r="J449" s="162">
        <f t="shared" si="40"/>
        <v>0</v>
      </c>
      <c r="K449" s="179">
        <f>'Input 2 - Inventory'!R384</f>
        <v>0</v>
      </c>
      <c r="L449" s="149">
        <f>'Input 2 - Inventory'!AB384</f>
        <v>0</v>
      </c>
      <c r="M449" s="179">
        <f>'Input 2 - Inventory'!AC384</f>
        <v>0</v>
      </c>
      <c r="N449" s="162">
        <f t="shared" si="41"/>
        <v>0</v>
      </c>
      <c r="O449" s="122" t="e">
        <f t="shared" si="42"/>
        <v>#DIV/0!</v>
      </c>
      <c r="P449" s="179">
        <f>'Input 2 - Inventory'!AH384</f>
        <v>0</v>
      </c>
      <c r="Q449" s="179" t="str">
        <f>'Calc 1 - Scaling (Ins)'!AA439</f>
        <v/>
      </c>
    </row>
    <row r="450" spans="1:17" x14ac:dyDescent="0.3">
      <c r="A450" s="136" t="str">
        <f t="shared" si="43"/>
        <v>Exclude</v>
      </c>
      <c r="B450" s="149">
        <f>'Input 2 - Inventory'!C385</f>
        <v>0</v>
      </c>
      <c r="C450" s="179">
        <f>'Input 2 - Inventory'!E385</f>
        <v>0</v>
      </c>
      <c r="D450" s="179" t="str">
        <f>IFERROR(VLOOKUP(E450,GCC.Param!$B$3:$E$66,4,FALSE),"")</f>
        <v/>
      </c>
      <c r="E450" s="150">
        <f>'Input 2 - Inventory'!F385</f>
        <v>0</v>
      </c>
      <c r="F450" s="162" t="str">
        <f t="shared" si="39"/>
        <v>Y</v>
      </c>
      <c r="G450" s="150">
        <f>'Input 1 - Schedule 1'!U387</f>
        <v>0</v>
      </c>
      <c r="H450" s="149">
        <f>'Input 2 - Inventory'!L385</f>
        <v>0</v>
      </c>
      <c r="I450" s="149">
        <f>'Input 2 - Inventory'!M385</f>
        <v>0</v>
      </c>
      <c r="J450" s="162">
        <f t="shared" si="40"/>
        <v>0</v>
      </c>
      <c r="K450" s="179">
        <f>'Input 2 - Inventory'!R385</f>
        <v>0</v>
      </c>
      <c r="L450" s="149">
        <f>'Input 2 - Inventory'!AB385</f>
        <v>0</v>
      </c>
      <c r="M450" s="179">
        <f>'Input 2 - Inventory'!AC385</f>
        <v>0</v>
      </c>
      <c r="N450" s="162">
        <f t="shared" si="41"/>
        <v>0</v>
      </c>
      <c r="O450" s="122" t="e">
        <f t="shared" si="42"/>
        <v>#DIV/0!</v>
      </c>
      <c r="P450" s="179">
        <f>'Input 2 - Inventory'!AH385</f>
        <v>0</v>
      </c>
      <c r="Q450" s="179" t="str">
        <f>'Calc 1 - Scaling (Ins)'!AA440</f>
        <v/>
      </c>
    </row>
    <row r="451" spans="1:17" x14ac:dyDescent="0.3">
      <c r="A451" s="136" t="str">
        <f t="shared" si="43"/>
        <v>Exclude</v>
      </c>
      <c r="B451" s="149">
        <f>'Input 2 - Inventory'!C386</f>
        <v>0</v>
      </c>
      <c r="C451" s="179">
        <f>'Input 2 - Inventory'!E386</f>
        <v>0</v>
      </c>
      <c r="D451" s="179" t="str">
        <f>IFERROR(VLOOKUP(E451,GCC.Param!$B$3:$E$66,4,FALSE),"")</f>
        <v/>
      </c>
      <c r="E451" s="150">
        <f>'Input 2 - Inventory'!F386</f>
        <v>0</v>
      </c>
      <c r="F451" s="162" t="str">
        <f t="shared" si="39"/>
        <v>Y</v>
      </c>
      <c r="G451" s="150">
        <f>'Input 1 - Schedule 1'!U388</f>
        <v>0</v>
      </c>
      <c r="H451" s="149">
        <f>'Input 2 - Inventory'!L386</f>
        <v>0</v>
      </c>
      <c r="I451" s="149">
        <f>'Input 2 - Inventory'!M386</f>
        <v>0</v>
      </c>
      <c r="J451" s="162">
        <f t="shared" si="40"/>
        <v>0</v>
      </c>
      <c r="K451" s="179">
        <f>'Input 2 - Inventory'!R386</f>
        <v>0</v>
      </c>
      <c r="L451" s="149">
        <f>'Input 2 - Inventory'!AB386</f>
        <v>0</v>
      </c>
      <c r="M451" s="179">
        <f>'Input 2 - Inventory'!AC386</f>
        <v>0</v>
      </c>
      <c r="N451" s="162">
        <f t="shared" si="41"/>
        <v>0</v>
      </c>
      <c r="O451" s="122" t="e">
        <f t="shared" si="42"/>
        <v>#DIV/0!</v>
      </c>
      <c r="P451" s="179">
        <f>'Input 2 - Inventory'!AH386</f>
        <v>0</v>
      </c>
      <c r="Q451" s="179" t="str">
        <f>'Calc 1 - Scaling (Ins)'!AA441</f>
        <v/>
      </c>
    </row>
    <row r="452" spans="1:17" x14ac:dyDescent="0.3">
      <c r="A452" s="136" t="str">
        <f t="shared" si="43"/>
        <v>Exclude</v>
      </c>
      <c r="B452" s="149">
        <f>'Input 2 - Inventory'!C387</f>
        <v>0</v>
      </c>
      <c r="C452" s="179">
        <f>'Input 2 - Inventory'!E387</f>
        <v>0</v>
      </c>
      <c r="D452" s="179" t="str">
        <f>IFERROR(VLOOKUP(E452,GCC.Param!$B$3:$E$66,4,FALSE),"")</f>
        <v/>
      </c>
      <c r="E452" s="150">
        <f>'Input 2 - Inventory'!F387</f>
        <v>0</v>
      </c>
      <c r="F452" s="162" t="str">
        <f t="shared" si="39"/>
        <v>Y</v>
      </c>
      <c r="G452" s="150">
        <f>'Input 1 - Schedule 1'!U389</f>
        <v>0</v>
      </c>
      <c r="H452" s="149">
        <f>'Input 2 - Inventory'!L387</f>
        <v>0</v>
      </c>
      <c r="I452" s="149">
        <f>'Input 2 - Inventory'!M387</f>
        <v>0</v>
      </c>
      <c r="J452" s="162">
        <f t="shared" si="40"/>
        <v>0</v>
      </c>
      <c r="K452" s="179">
        <f>'Input 2 - Inventory'!R387</f>
        <v>0</v>
      </c>
      <c r="L452" s="149">
        <f>'Input 2 - Inventory'!AB387</f>
        <v>0</v>
      </c>
      <c r="M452" s="179">
        <f>'Input 2 - Inventory'!AC387</f>
        <v>0</v>
      </c>
      <c r="N452" s="162">
        <f t="shared" si="41"/>
        <v>0</v>
      </c>
      <c r="O452" s="122" t="e">
        <f t="shared" si="42"/>
        <v>#DIV/0!</v>
      </c>
      <c r="P452" s="179">
        <f>'Input 2 - Inventory'!AH387</f>
        <v>0</v>
      </c>
      <c r="Q452" s="179" t="str">
        <f>'Calc 1 - Scaling (Ins)'!AA442</f>
        <v/>
      </c>
    </row>
    <row r="453" spans="1:17" x14ac:dyDescent="0.3">
      <c r="A453" s="136" t="str">
        <f t="shared" si="43"/>
        <v>Exclude</v>
      </c>
      <c r="B453" s="149">
        <f>'Input 2 - Inventory'!C388</f>
        <v>0</v>
      </c>
      <c r="C453" s="179">
        <f>'Input 2 - Inventory'!E388</f>
        <v>0</v>
      </c>
      <c r="D453" s="179" t="str">
        <f>IFERROR(VLOOKUP(E453,GCC.Param!$B$3:$E$66,4,FALSE),"")</f>
        <v/>
      </c>
      <c r="E453" s="150">
        <f>'Input 2 - Inventory'!F388</f>
        <v>0</v>
      </c>
      <c r="F453" s="162" t="str">
        <f t="shared" si="39"/>
        <v>Y</v>
      </c>
      <c r="G453" s="150">
        <f>'Input 1 - Schedule 1'!U390</f>
        <v>0</v>
      </c>
      <c r="H453" s="149">
        <f>'Input 2 - Inventory'!L388</f>
        <v>0</v>
      </c>
      <c r="I453" s="149">
        <f>'Input 2 - Inventory'!M388</f>
        <v>0</v>
      </c>
      <c r="J453" s="162">
        <f t="shared" si="40"/>
        <v>0</v>
      </c>
      <c r="K453" s="179">
        <f>'Input 2 - Inventory'!R388</f>
        <v>0</v>
      </c>
      <c r="L453" s="149">
        <f>'Input 2 - Inventory'!AB388</f>
        <v>0</v>
      </c>
      <c r="M453" s="179">
        <f>'Input 2 - Inventory'!AC388</f>
        <v>0</v>
      </c>
      <c r="N453" s="162">
        <f t="shared" si="41"/>
        <v>0</v>
      </c>
      <c r="O453" s="122" t="e">
        <f t="shared" si="42"/>
        <v>#DIV/0!</v>
      </c>
      <c r="P453" s="179">
        <f>'Input 2 - Inventory'!AH388</f>
        <v>0</v>
      </c>
      <c r="Q453" s="179" t="str">
        <f>'Calc 1 - Scaling (Ins)'!AA443</f>
        <v/>
      </c>
    </row>
    <row r="454" spans="1:17" x14ac:dyDescent="0.3">
      <c r="A454" s="136" t="str">
        <f t="shared" si="43"/>
        <v>Exclude</v>
      </c>
      <c r="B454" s="149">
        <f>'Input 2 - Inventory'!C389</f>
        <v>0</v>
      </c>
      <c r="C454" s="179">
        <f>'Input 2 - Inventory'!E389</f>
        <v>0</v>
      </c>
      <c r="D454" s="179" t="str">
        <f>IFERROR(VLOOKUP(E454,GCC.Param!$B$3:$E$66,4,FALSE),"")</f>
        <v/>
      </c>
      <c r="E454" s="150">
        <f>'Input 2 - Inventory'!F389</f>
        <v>0</v>
      </c>
      <c r="F454" s="162" t="str">
        <f t="shared" si="39"/>
        <v>Y</v>
      </c>
      <c r="G454" s="150">
        <f>'Input 1 - Schedule 1'!U391</f>
        <v>0</v>
      </c>
      <c r="H454" s="149">
        <f>'Input 2 - Inventory'!L389</f>
        <v>0</v>
      </c>
      <c r="I454" s="149">
        <f>'Input 2 - Inventory'!M389</f>
        <v>0</v>
      </c>
      <c r="J454" s="162">
        <f t="shared" si="40"/>
        <v>0</v>
      </c>
      <c r="K454" s="179">
        <f>'Input 2 - Inventory'!R389</f>
        <v>0</v>
      </c>
      <c r="L454" s="149">
        <f>'Input 2 - Inventory'!AB389</f>
        <v>0</v>
      </c>
      <c r="M454" s="179">
        <f>'Input 2 - Inventory'!AC389</f>
        <v>0</v>
      </c>
      <c r="N454" s="162">
        <f t="shared" si="41"/>
        <v>0</v>
      </c>
      <c r="O454" s="122" t="e">
        <f t="shared" si="42"/>
        <v>#DIV/0!</v>
      </c>
      <c r="P454" s="179">
        <f>'Input 2 - Inventory'!AH389</f>
        <v>0</v>
      </c>
      <c r="Q454" s="179" t="str">
        <f>'Calc 1 - Scaling (Ins)'!AA444</f>
        <v/>
      </c>
    </row>
    <row r="455" spans="1:17" x14ac:dyDescent="0.3">
      <c r="A455" s="136" t="str">
        <f t="shared" si="43"/>
        <v>Exclude</v>
      </c>
      <c r="B455" s="149">
        <f>'Input 2 - Inventory'!C390</f>
        <v>0</v>
      </c>
      <c r="C455" s="179">
        <f>'Input 2 - Inventory'!E390</f>
        <v>0</v>
      </c>
      <c r="D455" s="179" t="str">
        <f>IFERROR(VLOOKUP(E455,GCC.Param!$B$3:$E$66,4,FALSE),"")</f>
        <v/>
      </c>
      <c r="E455" s="150">
        <f>'Input 2 - Inventory'!F390</f>
        <v>0</v>
      </c>
      <c r="F455" s="162" t="str">
        <f t="shared" si="39"/>
        <v>Y</v>
      </c>
      <c r="G455" s="150">
        <f>'Input 1 - Schedule 1'!U392</f>
        <v>0</v>
      </c>
      <c r="H455" s="149">
        <f>'Input 2 - Inventory'!L390</f>
        <v>0</v>
      </c>
      <c r="I455" s="149">
        <f>'Input 2 - Inventory'!M390</f>
        <v>0</v>
      </c>
      <c r="J455" s="162">
        <f t="shared" si="40"/>
        <v>0</v>
      </c>
      <c r="K455" s="179">
        <f>'Input 2 - Inventory'!R390</f>
        <v>0</v>
      </c>
      <c r="L455" s="149">
        <f>'Input 2 - Inventory'!AB390</f>
        <v>0</v>
      </c>
      <c r="M455" s="179">
        <f>'Input 2 - Inventory'!AC390</f>
        <v>0</v>
      </c>
      <c r="N455" s="162">
        <f t="shared" si="41"/>
        <v>0</v>
      </c>
      <c r="O455" s="122" t="e">
        <f t="shared" si="42"/>
        <v>#DIV/0!</v>
      </c>
      <c r="P455" s="179">
        <f>'Input 2 - Inventory'!AH390</f>
        <v>0</v>
      </c>
      <c r="Q455" s="179" t="str">
        <f>'Calc 1 - Scaling (Ins)'!AA445</f>
        <v/>
      </c>
    </row>
    <row r="456" spans="1:17" x14ac:dyDescent="0.3">
      <c r="A456" s="136" t="str">
        <f t="shared" si="43"/>
        <v>Exclude</v>
      </c>
      <c r="B456" s="149">
        <f>'Input 2 - Inventory'!C391</f>
        <v>0</v>
      </c>
      <c r="C456" s="179">
        <f>'Input 2 - Inventory'!E391</f>
        <v>0</v>
      </c>
      <c r="D456" s="179" t="str">
        <f>IFERROR(VLOOKUP(E456,GCC.Param!$B$3:$E$66,4,FALSE),"")</f>
        <v/>
      </c>
      <c r="E456" s="150">
        <f>'Input 2 - Inventory'!F391</f>
        <v>0</v>
      </c>
      <c r="F456" s="162" t="str">
        <f t="shared" si="39"/>
        <v>Y</v>
      </c>
      <c r="G456" s="150">
        <f>'Input 1 - Schedule 1'!U393</f>
        <v>0</v>
      </c>
      <c r="H456" s="149">
        <f>'Input 2 - Inventory'!L391</f>
        <v>0</v>
      </c>
      <c r="I456" s="149">
        <f>'Input 2 - Inventory'!M391</f>
        <v>0</v>
      </c>
      <c r="J456" s="162">
        <f t="shared" si="40"/>
        <v>0</v>
      </c>
      <c r="K456" s="179">
        <f>'Input 2 - Inventory'!R391</f>
        <v>0</v>
      </c>
      <c r="L456" s="149">
        <f>'Input 2 - Inventory'!AB391</f>
        <v>0</v>
      </c>
      <c r="M456" s="179">
        <f>'Input 2 - Inventory'!AC391</f>
        <v>0</v>
      </c>
      <c r="N456" s="162">
        <f t="shared" si="41"/>
        <v>0</v>
      </c>
      <c r="O456" s="122" t="e">
        <f t="shared" si="42"/>
        <v>#DIV/0!</v>
      </c>
      <c r="P456" s="179">
        <f>'Input 2 - Inventory'!AH391</f>
        <v>0</v>
      </c>
      <c r="Q456" s="179" t="str">
        <f>'Calc 1 - Scaling (Ins)'!AA446</f>
        <v/>
      </c>
    </row>
    <row r="457" spans="1:17" x14ac:dyDescent="0.3">
      <c r="A457" s="136" t="str">
        <f t="shared" si="43"/>
        <v>Exclude</v>
      </c>
      <c r="B457" s="149">
        <f>'Input 2 - Inventory'!C392</f>
        <v>0</v>
      </c>
      <c r="C457" s="179">
        <f>'Input 2 - Inventory'!E392</f>
        <v>0</v>
      </c>
      <c r="D457" s="179" t="str">
        <f>IFERROR(VLOOKUP(E457,GCC.Param!$B$3:$E$66,4,FALSE),"")</f>
        <v/>
      </c>
      <c r="E457" s="150">
        <f>'Input 2 - Inventory'!F392</f>
        <v>0</v>
      </c>
      <c r="F457" s="162" t="str">
        <f t="shared" si="39"/>
        <v>Y</v>
      </c>
      <c r="G457" s="150">
        <f>'Input 1 - Schedule 1'!U394</f>
        <v>0</v>
      </c>
      <c r="H457" s="149">
        <f>'Input 2 - Inventory'!L392</f>
        <v>0</v>
      </c>
      <c r="I457" s="149">
        <f>'Input 2 - Inventory'!M392</f>
        <v>0</v>
      </c>
      <c r="J457" s="162">
        <f t="shared" si="40"/>
        <v>0</v>
      </c>
      <c r="K457" s="179">
        <f>'Input 2 - Inventory'!R392</f>
        <v>0</v>
      </c>
      <c r="L457" s="149">
        <f>'Input 2 - Inventory'!AB392</f>
        <v>0</v>
      </c>
      <c r="M457" s="179">
        <f>'Input 2 - Inventory'!AC392</f>
        <v>0</v>
      </c>
      <c r="N457" s="162">
        <f t="shared" si="41"/>
        <v>0</v>
      </c>
      <c r="O457" s="122" t="e">
        <f t="shared" si="42"/>
        <v>#DIV/0!</v>
      </c>
      <c r="P457" s="179">
        <f>'Input 2 - Inventory'!AH392</f>
        <v>0</v>
      </c>
      <c r="Q457" s="179" t="str">
        <f>'Calc 1 - Scaling (Ins)'!AA447</f>
        <v/>
      </c>
    </row>
    <row r="458" spans="1:17" x14ac:dyDescent="0.3">
      <c r="A458" s="136" t="str">
        <f t="shared" si="43"/>
        <v>Exclude</v>
      </c>
      <c r="B458" s="149">
        <f>'Input 2 - Inventory'!C393</f>
        <v>0</v>
      </c>
      <c r="C458" s="179">
        <f>'Input 2 - Inventory'!E393</f>
        <v>0</v>
      </c>
      <c r="D458" s="179" t="str">
        <f>IFERROR(VLOOKUP(E458,GCC.Param!$B$3:$E$66,4,FALSE),"")</f>
        <v/>
      </c>
      <c r="E458" s="150">
        <f>'Input 2 - Inventory'!F393</f>
        <v>0</v>
      </c>
      <c r="F458" s="162" t="str">
        <f t="shared" ref="F458:F521" si="44">IF(AND(LEFT(D458,3)="RBC",LEFT(Q458,3)="RBC"),"N",IF(OR(E458=Q458,Q458="N/A"),"N","Y"))</f>
        <v>Y</v>
      </c>
      <c r="G458" s="150">
        <f>'Input 1 - Schedule 1'!U395</f>
        <v>0</v>
      </c>
      <c r="H458" s="149">
        <f>'Input 2 - Inventory'!L393</f>
        <v>0</v>
      </c>
      <c r="I458" s="149">
        <f>'Input 2 - Inventory'!M393</f>
        <v>0</v>
      </c>
      <c r="J458" s="162">
        <f t="shared" ref="J458:J521" si="45">IF($E458="Non-Insurer Holding Company", H458-I458,H458)</f>
        <v>0</v>
      </c>
      <c r="K458" s="179">
        <f>'Input 2 - Inventory'!R393</f>
        <v>0</v>
      </c>
      <c r="L458" s="149">
        <f>'Input 2 - Inventory'!AB393</f>
        <v>0</v>
      </c>
      <c r="M458" s="179">
        <f>'Input 2 - Inventory'!AC393</f>
        <v>0</v>
      </c>
      <c r="N458" s="162">
        <f t="shared" ref="N458:N521" si="46">IF(LEFT(E458,3)="RBC",1/0,IF($E458="Non-Insurer Holding Company",L458-M458,L458))</f>
        <v>0</v>
      </c>
      <c r="O458" s="122" t="e">
        <f t="shared" ref="O458:O521" si="47">IF(LEFT(E458,3)="RBC",1/2*L458,1/0)</f>
        <v>#DIV/0!</v>
      </c>
      <c r="P458" s="179">
        <f>'Input 2 - Inventory'!AH393</f>
        <v>0</v>
      </c>
      <c r="Q458" s="179" t="str">
        <f>'Calc 1 - Scaling (Ins)'!AA448</f>
        <v/>
      </c>
    </row>
    <row r="459" spans="1:17" x14ac:dyDescent="0.3">
      <c r="A459" s="136" t="str">
        <f t="shared" si="43"/>
        <v>Exclude</v>
      </c>
      <c r="B459" s="149">
        <f>'Input 2 - Inventory'!C394</f>
        <v>0</v>
      </c>
      <c r="C459" s="179">
        <f>'Input 2 - Inventory'!E394</f>
        <v>0</v>
      </c>
      <c r="D459" s="179" t="str">
        <f>IFERROR(VLOOKUP(E459,GCC.Param!$B$3:$E$66,4,FALSE),"")</f>
        <v/>
      </c>
      <c r="E459" s="150">
        <f>'Input 2 - Inventory'!F394</f>
        <v>0</v>
      </c>
      <c r="F459" s="162" t="str">
        <f t="shared" si="44"/>
        <v>Y</v>
      </c>
      <c r="G459" s="150">
        <f>'Input 1 - Schedule 1'!U396</f>
        <v>0</v>
      </c>
      <c r="H459" s="149">
        <f>'Input 2 - Inventory'!L394</f>
        <v>0</v>
      </c>
      <c r="I459" s="149">
        <f>'Input 2 - Inventory'!M394</f>
        <v>0</v>
      </c>
      <c r="J459" s="162">
        <f t="shared" si="45"/>
        <v>0</v>
      </c>
      <c r="K459" s="179">
        <f>'Input 2 - Inventory'!R394</f>
        <v>0</v>
      </c>
      <c r="L459" s="149">
        <f>'Input 2 - Inventory'!AB394</f>
        <v>0</v>
      </c>
      <c r="M459" s="179">
        <f>'Input 2 - Inventory'!AC394</f>
        <v>0</v>
      </c>
      <c r="N459" s="162">
        <f t="shared" si="46"/>
        <v>0</v>
      </c>
      <c r="O459" s="122" t="e">
        <f t="shared" si="47"/>
        <v>#DIV/0!</v>
      </c>
      <c r="P459" s="179">
        <f>'Input 2 - Inventory'!AH394</f>
        <v>0</v>
      </c>
      <c r="Q459" s="179" t="str">
        <f>'Calc 1 - Scaling (Ins)'!AA449</f>
        <v/>
      </c>
    </row>
    <row r="460" spans="1:17" x14ac:dyDescent="0.3">
      <c r="A460" s="136" t="str">
        <f t="shared" si="43"/>
        <v>Exclude</v>
      </c>
      <c r="B460" s="149">
        <f>'Input 2 - Inventory'!C395</f>
        <v>0</v>
      </c>
      <c r="C460" s="179">
        <f>'Input 2 - Inventory'!E395</f>
        <v>0</v>
      </c>
      <c r="D460" s="179" t="str">
        <f>IFERROR(VLOOKUP(E460,GCC.Param!$B$3:$E$66,4,FALSE),"")</f>
        <v/>
      </c>
      <c r="E460" s="150">
        <f>'Input 2 - Inventory'!F395</f>
        <v>0</v>
      </c>
      <c r="F460" s="162" t="str">
        <f t="shared" si="44"/>
        <v>Y</v>
      </c>
      <c r="G460" s="150">
        <f>'Input 1 - Schedule 1'!U397</f>
        <v>0</v>
      </c>
      <c r="H460" s="149">
        <f>'Input 2 - Inventory'!L395</f>
        <v>0</v>
      </c>
      <c r="I460" s="149">
        <f>'Input 2 - Inventory'!M395</f>
        <v>0</v>
      </c>
      <c r="J460" s="162">
        <f t="shared" si="45"/>
        <v>0</v>
      </c>
      <c r="K460" s="179">
        <f>'Input 2 - Inventory'!R395</f>
        <v>0</v>
      </c>
      <c r="L460" s="149">
        <f>'Input 2 - Inventory'!AB395</f>
        <v>0</v>
      </c>
      <c r="M460" s="179">
        <f>'Input 2 - Inventory'!AC395</f>
        <v>0</v>
      </c>
      <c r="N460" s="162">
        <f t="shared" si="46"/>
        <v>0</v>
      </c>
      <c r="O460" s="122" t="e">
        <f t="shared" si="47"/>
        <v>#DIV/0!</v>
      </c>
      <c r="P460" s="179">
        <f>'Input 2 - Inventory'!AH395</f>
        <v>0</v>
      </c>
      <c r="Q460" s="179" t="str">
        <f>'Calc 1 - Scaling (Ins)'!AA450</f>
        <v/>
      </c>
    </row>
    <row r="461" spans="1:17" x14ac:dyDescent="0.3">
      <c r="A461" s="136" t="str">
        <f t="shared" ref="A461:A524" si="48">IF(OR(ISERROR(D461),B461="",B461=0),"Exclude","Include")</f>
        <v>Exclude</v>
      </c>
      <c r="B461" s="149">
        <f>'Input 2 - Inventory'!C396</f>
        <v>0</v>
      </c>
      <c r="C461" s="179">
        <f>'Input 2 - Inventory'!E396</f>
        <v>0</v>
      </c>
      <c r="D461" s="179" t="str">
        <f>IFERROR(VLOOKUP(E461,GCC.Param!$B$3:$E$66,4,FALSE),"")</f>
        <v/>
      </c>
      <c r="E461" s="150">
        <f>'Input 2 - Inventory'!F396</f>
        <v>0</v>
      </c>
      <c r="F461" s="162" t="str">
        <f t="shared" si="44"/>
        <v>Y</v>
      </c>
      <c r="G461" s="150">
        <f>'Input 1 - Schedule 1'!U398</f>
        <v>0</v>
      </c>
      <c r="H461" s="149">
        <f>'Input 2 - Inventory'!L396</f>
        <v>0</v>
      </c>
      <c r="I461" s="149">
        <f>'Input 2 - Inventory'!M396</f>
        <v>0</v>
      </c>
      <c r="J461" s="162">
        <f t="shared" si="45"/>
        <v>0</v>
      </c>
      <c r="K461" s="179">
        <f>'Input 2 - Inventory'!R396</f>
        <v>0</v>
      </c>
      <c r="L461" s="149">
        <f>'Input 2 - Inventory'!AB396</f>
        <v>0</v>
      </c>
      <c r="M461" s="179">
        <f>'Input 2 - Inventory'!AC396</f>
        <v>0</v>
      </c>
      <c r="N461" s="162">
        <f t="shared" si="46"/>
        <v>0</v>
      </c>
      <c r="O461" s="122" t="e">
        <f t="shared" si="47"/>
        <v>#DIV/0!</v>
      </c>
      <c r="P461" s="179">
        <f>'Input 2 - Inventory'!AH396</f>
        <v>0</v>
      </c>
      <c r="Q461" s="179" t="str">
        <f>'Calc 1 - Scaling (Ins)'!AA451</f>
        <v/>
      </c>
    </row>
    <row r="462" spans="1:17" x14ac:dyDescent="0.3">
      <c r="A462" s="136" t="str">
        <f t="shared" si="48"/>
        <v>Exclude</v>
      </c>
      <c r="B462" s="149">
        <f>'Input 2 - Inventory'!C397</f>
        <v>0</v>
      </c>
      <c r="C462" s="179">
        <f>'Input 2 - Inventory'!E397</f>
        <v>0</v>
      </c>
      <c r="D462" s="179" t="str">
        <f>IFERROR(VLOOKUP(E462,GCC.Param!$B$3:$E$66,4,FALSE),"")</f>
        <v/>
      </c>
      <c r="E462" s="150">
        <f>'Input 2 - Inventory'!F397</f>
        <v>0</v>
      </c>
      <c r="F462" s="162" t="str">
        <f t="shared" si="44"/>
        <v>Y</v>
      </c>
      <c r="G462" s="150">
        <f>'Input 1 - Schedule 1'!U399</f>
        <v>0</v>
      </c>
      <c r="H462" s="149">
        <f>'Input 2 - Inventory'!L397</f>
        <v>0</v>
      </c>
      <c r="I462" s="149">
        <f>'Input 2 - Inventory'!M397</f>
        <v>0</v>
      </c>
      <c r="J462" s="162">
        <f t="shared" si="45"/>
        <v>0</v>
      </c>
      <c r="K462" s="179">
        <f>'Input 2 - Inventory'!R397</f>
        <v>0</v>
      </c>
      <c r="L462" s="149">
        <f>'Input 2 - Inventory'!AB397</f>
        <v>0</v>
      </c>
      <c r="M462" s="179">
        <f>'Input 2 - Inventory'!AC397</f>
        <v>0</v>
      </c>
      <c r="N462" s="162">
        <f t="shared" si="46"/>
        <v>0</v>
      </c>
      <c r="O462" s="122" t="e">
        <f t="shared" si="47"/>
        <v>#DIV/0!</v>
      </c>
      <c r="P462" s="179">
        <f>'Input 2 - Inventory'!AH397</f>
        <v>0</v>
      </c>
      <c r="Q462" s="179" t="str">
        <f>'Calc 1 - Scaling (Ins)'!AA452</f>
        <v/>
      </c>
    </row>
    <row r="463" spans="1:17" x14ac:dyDescent="0.3">
      <c r="A463" s="136" t="str">
        <f t="shared" si="48"/>
        <v>Exclude</v>
      </c>
      <c r="B463" s="149">
        <f>'Input 2 - Inventory'!C398</f>
        <v>0</v>
      </c>
      <c r="C463" s="179">
        <f>'Input 2 - Inventory'!E398</f>
        <v>0</v>
      </c>
      <c r="D463" s="179" t="str">
        <f>IFERROR(VLOOKUP(E463,GCC.Param!$B$3:$E$66,4,FALSE),"")</f>
        <v/>
      </c>
      <c r="E463" s="150">
        <f>'Input 2 - Inventory'!F398</f>
        <v>0</v>
      </c>
      <c r="F463" s="162" t="str">
        <f t="shared" si="44"/>
        <v>Y</v>
      </c>
      <c r="G463" s="150">
        <f>'Input 1 - Schedule 1'!U400</f>
        <v>0</v>
      </c>
      <c r="H463" s="149">
        <f>'Input 2 - Inventory'!L398</f>
        <v>0</v>
      </c>
      <c r="I463" s="149">
        <f>'Input 2 - Inventory'!M398</f>
        <v>0</v>
      </c>
      <c r="J463" s="162">
        <f t="shared" si="45"/>
        <v>0</v>
      </c>
      <c r="K463" s="179">
        <f>'Input 2 - Inventory'!R398</f>
        <v>0</v>
      </c>
      <c r="L463" s="149">
        <f>'Input 2 - Inventory'!AB398</f>
        <v>0</v>
      </c>
      <c r="M463" s="179">
        <f>'Input 2 - Inventory'!AC398</f>
        <v>0</v>
      </c>
      <c r="N463" s="162">
        <f t="shared" si="46"/>
        <v>0</v>
      </c>
      <c r="O463" s="122" t="e">
        <f t="shared" si="47"/>
        <v>#DIV/0!</v>
      </c>
      <c r="P463" s="179">
        <f>'Input 2 - Inventory'!AH398</f>
        <v>0</v>
      </c>
      <c r="Q463" s="179" t="str">
        <f>'Calc 1 - Scaling (Ins)'!AA453</f>
        <v/>
      </c>
    </row>
    <row r="464" spans="1:17" x14ac:dyDescent="0.3">
      <c r="A464" s="136" t="str">
        <f t="shared" si="48"/>
        <v>Exclude</v>
      </c>
      <c r="B464" s="149">
        <f>'Input 2 - Inventory'!C399</f>
        <v>0</v>
      </c>
      <c r="C464" s="179">
        <f>'Input 2 - Inventory'!E399</f>
        <v>0</v>
      </c>
      <c r="D464" s="179" t="str">
        <f>IFERROR(VLOOKUP(E464,GCC.Param!$B$3:$E$66,4,FALSE),"")</f>
        <v/>
      </c>
      <c r="E464" s="150">
        <f>'Input 2 - Inventory'!F399</f>
        <v>0</v>
      </c>
      <c r="F464" s="162" t="str">
        <f t="shared" si="44"/>
        <v>Y</v>
      </c>
      <c r="G464" s="150">
        <f>'Input 1 - Schedule 1'!U401</f>
        <v>0</v>
      </c>
      <c r="H464" s="149">
        <f>'Input 2 - Inventory'!L399</f>
        <v>0</v>
      </c>
      <c r="I464" s="149">
        <f>'Input 2 - Inventory'!M399</f>
        <v>0</v>
      </c>
      <c r="J464" s="162">
        <f t="shared" si="45"/>
        <v>0</v>
      </c>
      <c r="K464" s="179">
        <f>'Input 2 - Inventory'!R399</f>
        <v>0</v>
      </c>
      <c r="L464" s="149">
        <f>'Input 2 - Inventory'!AB399</f>
        <v>0</v>
      </c>
      <c r="M464" s="179">
        <f>'Input 2 - Inventory'!AC399</f>
        <v>0</v>
      </c>
      <c r="N464" s="162">
        <f t="shared" si="46"/>
        <v>0</v>
      </c>
      <c r="O464" s="122" t="e">
        <f t="shared" si="47"/>
        <v>#DIV/0!</v>
      </c>
      <c r="P464" s="179">
        <f>'Input 2 - Inventory'!AH399</f>
        <v>0</v>
      </c>
      <c r="Q464" s="179" t="str">
        <f>'Calc 1 - Scaling (Ins)'!AA454</f>
        <v/>
      </c>
    </row>
    <row r="465" spans="1:17" x14ac:dyDescent="0.3">
      <c r="A465" s="136" t="str">
        <f t="shared" si="48"/>
        <v>Exclude</v>
      </c>
      <c r="B465" s="149">
        <f>'Input 2 - Inventory'!C400</f>
        <v>0</v>
      </c>
      <c r="C465" s="179">
        <f>'Input 2 - Inventory'!E400</f>
        <v>0</v>
      </c>
      <c r="D465" s="179" t="str">
        <f>IFERROR(VLOOKUP(E465,GCC.Param!$B$3:$E$66,4,FALSE),"")</f>
        <v/>
      </c>
      <c r="E465" s="150">
        <f>'Input 2 - Inventory'!F400</f>
        <v>0</v>
      </c>
      <c r="F465" s="162" t="str">
        <f t="shared" si="44"/>
        <v>Y</v>
      </c>
      <c r="G465" s="150">
        <f>'Input 1 - Schedule 1'!U402</f>
        <v>0</v>
      </c>
      <c r="H465" s="149">
        <f>'Input 2 - Inventory'!L400</f>
        <v>0</v>
      </c>
      <c r="I465" s="149">
        <f>'Input 2 - Inventory'!M400</f>
        <v>0</v>
      </c>
      <c r="J465" s="162">
        <f t="shared" si="45"/>
        <v>0</v>
      </c>
      <c r="K465" s="179">
        <f>'Input 2 - Inventory'!R400</f>
        <v>0</v>
      </c>
      <c r="L465" s="149">
        <f>'Input 2 - Inventory'!AB400</f>
        <v>0</v>
      </c>
      <c r="M465" s="179">
        <f>'Input 2 - Inventory'!AC400</f>
        <v>0</v>
      </c>
      <c r="N465" s="162">
        <f t="shared" si="46"/>
        <v>0</v>
      </c>
      <c r="O465" s="122" t="e">
        <f t="shared" si="47"/>
        <v>#DIV/0!</v>
      </c>
      <c r="P465" s="179">
        <f>'Input 2 - Inventory'!AH400</f>
        <v>0</v>
      </c>
      <c r="Q465" s="179" t="str">
        <f>'Calc 1 - Scaling (Ins)'!AA455</f>
        <v/>
      </c>
    </row>
    <row r="466" spans="1:17" x14ac:dyDescent="0.3">
      <c r="A466" s="136" t="str">
        <f t="shared" si="48"/>
        <v>Exclude</v>
      </c>
      <c r="B466" s="149">
        <f>'Input 2 - Inventory'!C401</f>
        <v>0</v>
      </c>
      <c r="C466" s="179">
        <f>'Input 2 - Inventory'!E401</f>
        <v>0</v>
      </c>
      <c r="D466" s="179" t="str">
        <f>IFERROR(VLOOKUP(E466,GCC.Param!$B$3:$E$66,4,FALSE),"")</f>
        <v/>
      </c>
      <c r="E466" s="150">
        <f>'Input 2 - Inventory'!F401</f>
        <v>0</v>
      </c>
      <c r="F466" s="162" t="str">
        <f t="shared" si="44"/>
        <v>Y</v>
      </c>
      <c r="G466" s="150">
        <f>'Input 1 - Schedule 1'!U403</f>
        <v>0</v>
      </c>
      <c r="H466" s="149">
        <f>'Input 2 - Inventory'!L401</f>
        <v>0</v>
      </c>
      <c r="I466" s="149">
        <f>'Input 2 - Inventory'!M401</f>
        <v>0</v>
      </c>
      <c r="J466" s="162">
        <f t="shared" si="45"/>
        <v>0</v>
      </c>
      <c r="K466" s="179">
        <f>'Input 2 - Inventory'!R401</f>
        <v>0</v>
      </c>
      <c r="L466" s="149">
        <f>'Input 2 - Inventory'!AB401</f>
        <v>0</v>
      </c>
      <c r="M466" s="179">
        <f>'Input 2 - Inventory'!AC401</f>
        <v>0</v>
      </c>
      <c r="N466" s="162">
        <f t="shared" si="46"/>
        <v>0</v>
      </c>
      <c r="O466" s="122" t="e">
        <f t="shared" si="47"/>
        <v>#DIV/0!</v>
      </c>
      <c r="P466" s="179">
        <f>'Input 2 - Inventory'!AH401</f>
        <v>0</v>
      </c>
      <c r="Q466" s="179" t="str">
        <f>'Calc 1 - Scaling (Ins)'!AA456</f>
        <v/>
      </c>
    </row>
    <row r="467" spans="1:17" x14ac:dyDescent="0.3">
      <c r="A467" s="136" t="str">
        <f t="shared" si="48"/>
        <v>Exclude</v>
      </c>
      <c r="B467" s="149">
        <f>'Input 2 - Inventory'!C402</f>
        <v>0</v>
      </c>
      <c r="C467" s="179">
        <f>'Input 2 - Inventory'!E402</f>
        <v>0</v>
      </c>
      <c r="D467" s="179" t="str">
        <f>IFERROR(VLOOKUP(E467,GCC.Param!$B$3:$E$66,4,FALSE),"")</f>
        <v/>
      </c>
      <c r="E467" s="150">
        <f>'Input 2 - Inventory'!F402</f>
        <v>0</v>
      </c>
      <c r="F467" s="162" t="str">
        <f t="shared" si="44"/>
        <v>Y</v>
      </c>
      <c r="G467" s="150">
        <f>'Input 1 - Schedule 1'!U404</f>
        <v>0</v>
      </c>
      <c r="H467" s="149">
        <f>'Input 2 - Inventory'!L402</f>
        <v>0</v>
      </c>
      <c r="I467" s="149">
        <f>'Input 2 - Inventory'!M402</f>
        <v>0</v>
      </c>
      <c r="J467" s="162">
        <f t="shared" si="45"/>
        <v>0</v>
      </c>
      <c r="K467" s="179">
        <f>'Input 2 - Inventory'!R402</f>
        <v>0</v>
      </c>
      <c r="L467" s="149">
        <f>'Input 2 - Inventory'!AB402</f>
        <v>0</v>
      </c>
      <c r="M467" s="179">
        <f>'Input 2 - Inventory'!AC402</f>
        <v>0</v>
      </c>
      <c r="N467" s="162">
        <f t="shared" si="46"/>
        <v>0</v>
      </c>
      <c r="O467" s="122" t="e">
        <f t="shared" si="47"/>
        <v>#DIV/0!</v>
      </c>
      <c r="P467" s="179">
        <f>'Input 2 - Inventory'!AH402</f>
        <v>0</v>
      </c>
      <c r="Q467" s="179" t="str">
        <f>'Calc 1 - Scaling (Ins)'!AA457</f>
        <v/>
      </c>
    </row>
    <row r="468" spans="1:17" x14ac:dyDescent="0.3">
      <c r="A468" s="136" t="str">
        <f t="shared" si="48"/>
        <v>Exclude</v>
      </c>
      <c r="B468" s="149">
        <f>'Input 2 - Inventory'!C403</f>
        <v>0</v>
      </c>
      <c r="C468" s="179">
        <f>'Input 2 - Inventory'!E403</f>
        <v>0</v>
      </c>
      <c r="D468" s="179" t="str">
        <f>IFERROR(VLOOKUP(E468,GCC.Param!$B$3:$E$66,4,FALSE),"")</f>
        <v/>
      </c>
      <c r="E468" s="150">
        <f>'Input 2 - Inventory'!F403</f>
        <v>0</v>
      </c>
      <c r="F468" s="162" t="str">
        <f t="shared" si="44"/>
        <v>Y</v>
      </c>
      <c r="G468" s="150">
        <f>'Input 1 - Schedule 1'!U405</f>
        <v>0</v>
      </c>
      <c r="H468" s="149">
        <f>'Input 2 - Inventory'!L403</f>
        <v>0</v>
      </c>
      <c r="I468" s="149">
        <f>'Input 2 - Inventory'!M403</f>
        <v>0</v>
      </c>
      <c r="J468" s="162">
        <f t="shared" si="45"/>
        <v>0</v>
      </c>
      <c r="K468" s="179">
        <f>'Input 2 - Inventory'!R403</f>
        <v>0</v>
      </c>
      <c r="L468" s="149">
        <f>'Input 2 - Inventory'!AB403</f>
        <v>0</v>
      </c>
      <c r="M468" s="179">
        <f>'Input 2 - Inventory'!AC403</f>
        <v>0</v>
      </c>
      <c r="N468" s="162">
        <f t="shared" si="46"/>
        <v>0</v>
      </c>
      <c r="O468" s="122" t="e">
        <f t="shared" si="47"/>
        <v>#DIV/0!</v>
      </c>
      <c r="P468" s="179">
        <f>'Input 2 - Inventory'!AH403</f>
        <v>0</v>
      </c>
      <c r="Q468" s="179" t="str">
        <f>'Calc 1 - Scaling (Ins)'!AA458</f>
        <v/>
      </c>
    </row>
    <row r="469" spans="1:17" x14ac:dyDescent="0.3">
      <c r="A469" s="136" t="str">
        <f t="shared" si="48"/>
        <v>Exclude</v>
      </c>
      <c r="B469" s="149">
        <f>'Input 2 - Inventory'!C404</f>
        <v>0</v>
      </c>
      <c r="C469" s="179">
        <f>'Input 2 - Inventory'!E404</f>
        <v>0</v>
      </c>
      <c r="D469" s="179" t="str">
        <f>IFERROR(VLOOKUP(E469,GCC.Param!$B$3:$E$66,4,FALSE),"")</f>
        <v/>
      </c>
      <c r="E469" s="150">
        <f>'Input 2 - Inventory'!F404</f>
        <v>0</v>
      </c>
      <c r="F469" s="162" t="str">
        <f t="shared" si="44"/>
        <v>Y</v>
      </c>
      <c r="G469" s="150">
        <f>'Input 1 - Schedule 1'!U406</f>
        <v>0</v>
      </c>
      <c r="H469" s="149">
        <f>'Input 2 - Inventory'!L404</f>
        <v>0</v>
      </c>
      <c r="I469" s="149">
        <f>'Input 2 - Inventory'!M404</f>
        <v>0</v>
      </c>
      <c r="J469" s="162">
        <f t="shared" si="45"/>
        <v>0</v>
      </c>
      <c r="K469" s="179">
        <f>'Input 2 - Inventory'!R404</f>
        <v>0</v>
      </c>
      <c r="L469" s="149">
        <f>'Input 2 - Inventory'!AB404</f>
        <v>0</v>
      </c>
      <c r="M469" s="179">
        <f>'Input 2 - Inventory'!AC404</f>
        <v>0</v>
      </c>
      <c r="N469" s="162">
        <f t="shared" si="46"/>
        <v>0</v>
      </c>
      <c r="O469" s="122" t="e">
        <f t="shared" si="47"/>
        <v>#DIV/0!</v>
      </c>
      <c r="P469" s="179">
        <f>'Input 2 - Inventory'!AH404</f>
        <v>0</v>
      </c>
      <c r="Q469" s="179" t="str">
        <f>'Calc 1 - Scaling (Ins)'!AA459</f>
        <v/>
      </c>
    </row>
    <row r="470" spans="1:17" x14ac:dyDescent="0.3">
      <c r="A470" s="136" t="str">
        <f t="shared" si="48"/>
        <v>Exclude</v>
      </c>
      <c r="B470" s="149">
        <f>'Input 2 - Inventory'!C405</f>
        <v>0</v>
      </c>
      <c r="C470" s="179">
        <f>'Input 2 - Inventory'!E405</f>
        <v>0</v>
      </c>
      <c r="D470" s="179" t="str">
        <f>IFERROR(VLOOKUP(E470,GCC.Param!$B$3:$E$66,4,FALSE),"")</f>
        <v/>
      </c>
      <c r="E470" s="150">
        <f>'Input 2 - Inventory'!F405</f>
        <v>0</v>
      </c>
      <c r="F470" s="162" t="str">
        <f t="shared" si="44"/>
        <v>Y</v>
      </c>
      <c r="G470" s="150">
        <f>'Input 1 - Schedule 1'!U407</f>
        <v>0</v>
      </c>
      <c r="H470" s="149">
        <f>'Input 2 - Inventory'!L405</f>
        <v>0</v>
      </c>
      <c r="I470" s="149">
        <f>'Input 2 - Inventory'!M405</f>
        <v>0</v>
      </c>
      <c r="J470" s="162">
        <f t="shared" si="45"/>
        <v>0</v>
      </c>
      <c r="K470" s="179">
        <f>'Input 2 - Inventory'!R405</f>
        <v>0</v>
      </c>
      <c r="L470" s="149">
        <f>'Input 2 - Inventory'!AB405</f>
        <v>0</v>
      </c>
      <c r="M470" s="179">
        <f>'Input 2 - Inventory'!AC405</f>
        <v>0</v>
      </c>
      <c r="N470" s="162">
        <f t="shared" si="46"/>
        <v>0</v>
      </c>
      <c r="O470" s="122" t="e">
        <f t="shared" si="47"/>
        <v>#DIV/0!</v>
      </c>
      <c r="P470" s="179">
        <f>'Input 2 - Inventory'!AH405</f>
        <v>0</v>
      </c>
      <c r="Q470" s="179" t="str">
        <f>'Calc 1 - Scaling (Ins)'!AA460</f>
        <v/>
      </c>
    </row>
    <row r="471" spans="1:17" x14ac:dyDescent="0.3">
      <c r="A471" s="136" t="str">
        <f t="shared" si="48"/>
        <v>Exclude</v>
      </c>
      <c r="B471" s="149">
        <f>'Input 2 - Inventory'!C406</f>
        <v>0</v>
      </c>
      <c r="C471" s="179">
        <f>'Input 2 - Inventory'!E406</f>
        <v>0</v>
      </c>
      <c r="D471" s="179" t="str">
        <f>IFERROR(VLOOKUP(E471,GCC.Param!$B$3:$E$66,4,FALSE),"")</f>
        <v/>
      </c>
      <c r="E471" s="150">
        <f>'Input 2 - Inventory'!F406</f>
        <v>0</v>
      </c>
      <c r="F471" s="162" t="str">
        <f t="shared" si="44"/>
        <v>Y</v>
      </c>
      <c r="G471" s="150">
        <f>'Input 1 - Schedule 1'!U408</f>
        <v>0</v>
      </c>
      <c r="H471" s="149">
        <f>'Input 2 - Inventory'!L406</f>
        <v>0</v>
      </c>
      <c r="I471" s="149">
        <f>'Input 2 - Inventory'!M406</f>
        <v>0</v>
      </c>
      <c r="J471" s="162">
        <f t="shared" si="45"/>
        <v>0</v>
      </c>
      <c r="K471" s="179">
        <f>'Input 2 - Inventory'!R406</f>
        <v>0</v>
      </c>
      <c r="L471" s="149">
        <f>'Input 2 - Inventory'!AB406</f>
        <v>0</v>
      </c>
      <c r="M471" s="179">
        <f>'Input 2 - Inventory'!AC406</f>
        <v>0</v>
      </c>
      <c r="N471" s="162">
        <f t="shared" si="46"/>
        <v>0</v>
      </c>
      <c r="O471" s="122" t="e">
        <f t="shared" si="47"/>
        <v>#DIV/0!</v>
      </c>
      <c r="P471" s="179">
        <f>'Input 2 - Inventory'!AH406</f>
        <v>0</v>
      </c>
      <c r="Q471" s="179" t="str">
        <f>'Calc 1 - Scaling (Ins)'!AA461</f>
        <v/>
      </c>
    </row>
    <row r="472" spans="1:17" x14ac:dyDescent="0.3">
      <c r="A472" s="136" t="str">
        <f t="shared" si="48"/>
        <v>Exclude</v>
      </c>
      <c r="B472" s="149">
        <f>'Input 2 - Inventory'!C407</f>
        <v>0</v>
      </c>
      <c r="C472" s="179">
        <f>'Input 2 - Inventory'!E407</f>
        <v>0</v>
      </c>
      <c r="D472" s="179" t="str">
        <f>IFERROR(VLOOKUP(E472,GCC.Param!$B$3:$E$66,4,FALSE),"")</f>
        <v/>
      </c>
      <c r="E472" s="150">
        <f>'Input 2 - Inventory'!F407</f>
        <v>0</v>
      </c>
      <c r="F472" s="162" t="str">
        <f t="shared" si="44"/>
        <v>Y</v>
      </c>
      <c r="G472" s="150">
        <f>'Input 1 - Schedule 1'!U409</f>
        <v>0</v>
      </c>
      <c r="H472" s="149">
        <f>'Input 2 - Inventory'!L407</f>
        <v>0</v>
      </c>
      <c r="I472" s="149">
        <f>'Input 2 - Inventory'!M407</f>
        <v>0</v>
      </c>
      <c r="J472" s="162">
        <f t="shared" si="45"/>
        <v>0</v>
      </c>
      <c r="K472" s="179">
        <f>'Input 2 - Inventory'!R407</f>
        <v>0</v>
      </c>
      <c r="L472" s="149">
        <f>'Input 2 - Inventory'!AB407</f>
        <v>0</v>
      </c>
      <c r="M472" s="179">
        <f>'Input 2 - Inventory'!AC407</f>
        <v>0</v>
      </c>
      <c r="N472" s="162">
        <f t="shared" si="46"/>
        <v>0</v>
      </c>
      <c r="O472" s="122" t="e">
        <f t="shared" si="47"/>
        <v>#DIV/0!</v>
      </c>
      <c r="P472" s="179">
        <f>'Input 2 - Inventory'!AH407</f>
        <v>0</v>
      </c>
      <c r="Q472" s="179" t="str">
        <f>'Calc 1 - Scaling (Ins)'!AA462</f>
        <v/>
      </c>
    </row>
    <row r="473" spans="1:17" x14ac:dyDescent="0.3">
      <c r="A473" s="136" t="str">
        <f t="shared" si="48"/>
        <v>Exclude</v>
      </c>
      <c r="B473" s="149">
        <f>'Input 2 - Inventory'!C408</f>
        <v>0</v>
      </c>
      <c r="C473" s="179">
        <f>'Input 2 - Inventory'!E408</f>
        <v>0</v>
      </c>
      <c r="D473" s="179" t="str">
        <f>IFERROR(VLOOKUP(E473,GCC.Param!$B$3:$E$66,4,FALSE),"")</f>
        <v/>
      </c>
      <c r="E473" s="150">
        <f>'Input 2 - Inventory'!F408</f>
        <v>0</v>
      </c>
      <c r="F473" s="162" t="str">
        <f t="shared" si="44"/>
        <v>Y</v>
      </c>
      <c r="G473" s="150">
        <f>'Input 1 - Schedule 1'!U410</f>
        <v>0</v>
      </c>
      <c r="H473" s="149">
        <f>'Input 2 - Inventory'!L408</f>
        <v>0</v>
      </c>
      <c r="I473" s="149">
        <f>'Input 2 - Inventory'!M408</f>
        <v>0</v>
      </c>
      <c r="J473" s="162">
        <f t="shared" si="45"/>
        <v>0</v>
      </c>
      <c r="K473" s="179">
        <f>'Input 2 - Inventory'!R408</f>
        <v>0</v>
      </c>
      <c r="L473" s="149">
        <f>'Input 2 - Inventory'!AB408</f>
        <v>0</v>
      </c>
      <c r="M473" s="179">
        <f>'Input 2 - Inventory'!AC408</f>
        <v>0</v>
      </c>
      <c r="N473" s="162">
        <f t="shared" si="46"/>
        <v>0</v>
      </c>
      <c r="O473" s="122" t="e">
        <f t="shared" si="47"/>
        <v>#DIV/0!</v>
      </c>
      <c r="P473" s="179">
        <f>'Input 2 - Inventory'!AH408</f>
        <v>0</v>
      </c>
      <c r="Q473" s="179" t="str">
        <f>'Calc 1 - Scaling (Ins)'!AA463</f>
        <v/>
      </c>
    </row>
    <row r="474" spans="1:17" x14ac:dyDescent="0.3">
      <c r="A474" s="136" t="str">
        <f t="shared" si="48"/>
        <v>Exclude</v>
      </c>
      <c r="B474" s="149">
        <f>'Input 2 - Inventory'!C409</f>
        <v>0</v>
      </c>
      <c r="C474" s="179">
        <f>'Input 2 - Inventory'!E409</f>
        <v>0</v>
      </c>
      <c r="D474" s="179" t="str">
        <f>IFERROR(VLOOKUP(E474,GCC.Param!$B$3:$E$66,4,FALSE),"")</f>
        <v/>
      </c>
      <c r="E474" s="150">
        <f>'Input 2 - Inventory'!F409</f>
        <v>0</v>
      </c>
      <c r="F474" s="162" t="str">
        <f t="shared" si="44"/>
        <v>Y</v>
      </c>
      <c r="G474" s="150">
        <f>'Input 1 - Schedule 1'!U411</f>
        <v>0</v>
      </c>
      <c r="H474" s="149">
        <f>'Input 2 - Inventory'!L409</f>
        <v>0</v>
      </c>
      <c r="I474" s="149">
        <f>'Input 2 - Inventory'!M409</f>
        <v>0</v>
      </c>
      <c r="J474" s="162">
        <f t="shared" si="45"/>
        <v>0</v>
      </c>
      <c r="K474" s="179">
        <f>'Input 2 - Inventory'!R409</f>
        <v>0</v>
      </c>
      <c r="L474" s="149">
        <f>'Input 2 - Inventory'!AB409</f>
        <v>0</v>
      </c>
      <c r="M474" s="179">
        <f>'Input 2 - Inventory'!AC409</f>
        <v>0</v>
      </c>
      <c r="N474" s="162">
        <f t="shared" si="46"/>
        <v>0</v>
      </c>
      <c r="O474" s="122" t="e">
        <f t="shared" si="47"/>
        <v>#DIV/0!</v>
      </c>
      <c r="P474" s="179">
        <f>'Input 2 - Inventory'!AH409</f>
        <v>0</v>
      </c>
      <c r="Q474" s="179" t="str">
        <f>'Calc 1 - Scaling (Ins)'!AA464</f>
        <v/>
      </c>
    </row>
    <row r="475" spans="1:17" x14ac:dyDescent="0.3">
      <c r="A475" s="136" t="str">
        <f t="shared" si="48"/>
        <v>Exclude</v>
      </c>
      <c r="B475" s="149">
        <f>'Input 2 - Inventory'!C410</f>
        <v>0</v>
      </c>
      <c r="C475" s="179">
        <f>'Input 2 - Inventory'!E410</f>
        <v>0</v>
      </c>
      <c r="D475" s="179" t="str">
        <f>IFERROR(VLOOKUP(E475,GCC.Param!$B$3:$E$66,4,FALSE),"")</f>
        <v/>
      </c>
      <c r="E475" s="150">
        <f>'Input 2 - Inventory'!F410</f>
        <v>0</v>
      </c>
      <c r="F475" s="162" t="str">
        <f t="shared" si="44"/>
        <v>Y</v>
      </c>
      <c r="G475" s="150">
        <f>'Input 1 - Schedule 1'!U412</f>
        <v>0</v>
      </c>
      <c r="H475" s="149">
        <f>'Input 2 - Inventory'!L410</f>
        <v>0</v>
      </c>
      <c r="I475" s="149">
        <f>'Input 2 - Inventory'!M410</f>
        <v>0</v>
      </c>
      <c r="J475" s="162">
        <f t="shared" si="45"/>
        <v>0</v>
      </c>
      <c r="K475" s="179">
        <f>'Input 2 - Inventory'!R410</f>
        <v>0</v>
      </c>
      <c r="L475" s="149">
        <f>'Input 2 - Inventory'!AB410</f>
        <v>0</v>
      </c>
      <c r="M475" s="179">
        <f>'Input 2 - Inventory'!AC410</f>
        <v>0</v>
      </c>
      <c r="N475" s="162">
        <f t="shared" si="46"/>
        <v>0</v>
      </c>
      <c r="O475" s="122" t="e">
        <f t="shared" si="47"/>
        <v>#DIV/0!</v>
      </c>
      <c r="P475" s="179">
        <f>'Input 2 - Inventory'!AH410</f>
        <v>0</v>
      </c>
      <c r="Q475" s="179" t="str">
        <f>'Calc 1 - Scaling (Ins)'!AA465</f>
        <v/>
      </c>
    </row>
    <row r="476" spans="1:17" x14ac:dyDescent="0.3">
      <c r="A476" s="136" t="str">
        <f t="shared" si="48"/>
        <v>Exclude</v>
      </c>
      <c r="B476" s="149">
        <f>'Input 2 - Inventory'!C411</f>
        <v>0</v>
      </c>
      <c r="C476" s="179">
        <f>'Input 2 - Inventory'!E411</f>
        <v>0</v>
      </c>
      <c r="D476" s="179" t="str">
        <f>IFERROR(VLOOKUP(E476,GCC.Param!$B$3:$E$66,4,FALSE),"")</f>
        <v/>
      </c>
      <c r="E476" s="150">
        <f>'Input 2 - Inventory'!F411</f>
        <v>0</v>
      </c>
      <c r="F476" s="162" t="str">
        <f t="shared" si="44"/>
        <v>Y</v>
      </c>
      <c r="G476" s="150">
        <f>'Input 1 - Schedule 1'!U413</f>
        <v>0</v>
      </c>
      <c r="H476" s="149">
        <f>'Input 2 - Inventory'!L411</f>
        <v>0</v>
      </c>
      <c r="I476" s="149">
        <f>'Input 2 - Inventory'!M411</f>
        <v>0</v>
      </c>
      <c r="J476" s="162">
        <f t="shared" si="45"/>
        <v>0</v>
      </c>
      <c r="K476" s="179">
        <f>'Input 2 - Inventory'!R411</f>
        <v>0</v>
      </c>
      <c r="L476" s="149">
        <f>'Input 2 - Inventory'!AB411</f>
        <v>0</v>
      </c>
      <c r="M476" s="179">
        <f>'Input 2 - Inventory'!AC411</f>
        <v>0</v>
      </c>
      <c r="N476" s="162">
        <f t="shared" si="46"/>
        <v>0</v>
      </c>
      <c r="O476" s="122" t="e">
        <f t="shared" si="47"/>
        <v>#DIV/0!</v>
      </c>
      <c r="P476" s="179">
        <f>'Input 2 - Inventory'!AH411</f>
        <v>0</v>
      </c>
      <c r="Q476" s="179" t="str">
        <f>'Calc 1 - Scaling (Ins)'!AA466</f>
        <v/>
      </c>
    </row>
    <row r="477" spans="1:17" x14ac:dyDescent="0.3">
      <c r="A477" s="136" t="str">
        <f t="shared" si="48"/>
        <v>Exclude</v>
      </c>
      <c r="B477" s="149">
        <f>'Input 2 - Inventory'!C412</f>
        <v>0</v>
      </c>
      <c r="C477" s="179">
        <f>'Input 2 - Inventory'!E412</f>
        <v>0</v>
      </c>
      <c r="D477" s="179" t="str">
        <f>IFERROR(VLOOKUP(E477,GCC.Param!$B$3:$E$66,4,FALSE),"")</f>
        <v/>
      </c>
      <c r="E477" s="150">
        <f>'Input 2 - Inventory'!F412</f>
        <v>0</v>
      </c>
      <c r="F477" s="162" t="str">
        <f t="shared" si="44"/>
        <v>Y</v>
      </c>
      <c r="G477" s="150">
        <f>'Input 1 - Schedule 1'!U414</f>
        <v>0</v>
      </c>
      <c r="H477" s="149">
        <f>'Input 2 - Inventory'!L412</f>
        <v>0</v>
      </c>
      <c r="I477" s="149">
        <f>'Input 2 - Inventory'!M412</f>
        <v>0</v>
      </c>
      <c r="J477" s="162">
        <f t="shared" si="45"/>
        <v>0</v>
      </c>
      <c r="K477" s="179">
        <f>'Input 2 - Inventory'!R412</f>
        <v>0</v>
      </c>
      <c r="L477" s="149">
        <f>'Input 2 - Inventory'!AB412</f>
        <v>0</v>
      </c>
      <c r="M477" s="179">
        <f>'Input 2 - Inventory'!AC412</f>
        <v>0</v>
      </c>
      <c r="N477" s="162">
        <f t="shared" si="46"/>
        <v>0</v>
      </c>
      <c r="O477" s="122" t="e">
        <f t="shared" si="47"/>
        <v>#DIV/0!</v>
      </c>
      <c r="P477" s="179">
        <f>'Input 2 - Inventory'!AH412</f>
        <v>0</v>
      </c>
      <c r="Q477" s="179" t="str">
        <f>'Calc 1 - Scaling (Ins)'!AA467</f>
        <v/>
      </c>
    </row>
    <row r="478" spans="1:17" x14ac:dyDescent="0.3">
      <c r="A478" s="136" t="str">
        <f t="shared" si="48"/>
        <v>Exclude</v>
      </c>
      <c r="B478" s="149">
        <f>'Input 2 - Inventory'!C413</f>
        <v>0</v>
      </c>
      <c r="C478" s="179">
        <f>'Input 2 - Inventory'!E413</f>
        <v>0</v>
      </c>
      <c r="D478" s="179" t="str">
        <f>IFERROR(VLOOKUP(E478,GCC.Param!$B$3:$E$66,4,FALSE),"")</f>
        <v/>
      </c>
      <c r="E478" s="150">
        <f>'Input 2 - Inventory'!F413</f>
        <v>0</v>
      </c>
      <c r="F478" s="162" t="str">
        <f t="shared" si="44"/>
        <v>Y</v>
      </c>
      <c r="G478" s="150">
        <f>'Input 1 - Schedule 1'!U415</f>
        <v>0</v>
      </c>
      <c r="H478" s="149">
        <f>'Input 2 - Inventory'!L413</f>
        <v>0</v>
      </c>
      <c r="I478" s="149">
        <f>'Input 2 - Inventory'!M413</f>
        <v>0</v>
      </c>
      <c r="J478" s="162">
        <f t="shared" si="45"/>
        <v>0</v>
      </c>
      <c r="K478" s="179">
        <f>'Input 2 - Inventory'!R413</f>
        <v>0</v>
      </c>
      <c r="L478" s="149">
        <f>'Input 2 - Inventory'!AB413</f>
        <v>0</v>
      </c>
      <c r="M478" s="179">
        <f>'Input 2 - Inventory'!AC413</f>
        <v>0</v>
      </c>
      <c r="N478" s="162">
        <f t="shared" si="46"/>
        <v>0</v>
      </c>
      <c r="O478" s="122" t="e">
        <f t="shared" si="47"/>
        <v>#DIV/0!</v>
      </c>
      <c r="P478" s="179">
        <f>'Input 2 - Inventory'!AH413</f>
        <v>0</v>
      </c>
      <c r="Q478" s="179" t="str">
        <f>'Calc 1 - Scaling (Ins)'!AA468</f>
        <v/>
      </c>
    </row>
    <row r="479" spans="1:17" x14ac:dyDescent="0.3">
      <c r="A479" s="136" t="str">
        <f t="shared" si="48"/>
        <v>Exclude</v>
      </c>
      <c r="B479" s="149">
        <f>'Input 2 - Inventory'!C414</f>
        <v>0</v>
      </c>
      <c r="C479" s="179">
        <f>'Input 2 - Inventory'!E414</f>
        <v>0</v>
      </c>
      <c r="D479" s="179" t="str">
        <f>IFERROR(VLOOKUP(E479,GCC.Param!$B$3:$E$66,4,FALSE),"")</f>
        <v/>
      </c>
      <c r="E479" s="150">
        <f>'Input 2 - Inventory'!F414</f>
        <v>0</v>
      </c>
      <c r="F479" s="162" t="str">
        <f t="shared" si="44"/>
        <v>Y</v>
      </c>
      <c r="G479" s="150">
        <f>'Input 1 - Schedule 1'!U416</f>
        <v>0</v>
      </c>
      <c r="H479" s="149">
        <f>'Input 2 - Inventory'!L414</f>
        <v>0</v>
      </c>
      <c r="I479" s="149">
        <f>'Input 2 - Inventory'!M414</f>
        <v>0</v>
      </c>
      <c r="J479" s="162">
        <f t="shared" si="45"/>
        <v>0</v>
      </c>
      <c r="K479" s="179">
        <f>'Input 2 - Inventory'!R414</f>
        <v>0</v>
      </c>
      <c r="L479" s="149">
        <f>'Input 2 - Inventory'!AB414</f>
        <v>0</v>
      </c>
      <c r="M479" s="179">
        <f>'Input 2 - Inventory'!AC414</f>
        <v>0</v>
      </c>
      <c r="N479" s="162">
        <f t="shared" si="46"/>
        <v>0</v>
      </c>
      <c r="O479" s="122" t="e">
        <f t="shared" si="47"/>
        <v>#DIV/0!</v>
      </c>
      <c r="P479" s="179">
        <f>'Input 2 - Inventory'!AH414</f>
        <v>0</v>
      </c>
      <c r="Q479" s="179" t="str">
        <f>'Calc 1 - Scaling (Ins)'!AA469</f>
        <v/>
      </c>
    </row>
    <row r="480" spans="1:17" x14ac:dyDescent="0.3">
      <c r="A480" s="136" t="str">
        <f t="shared" si="48"/>
        <v>Exclude</v>
      </c>
      <c r="B480" s="149">
        <f>'Input 2 - Inventory'!C415</f>
        <v>0</v>
      </c>
      <c r="C480" s="179">
        <f>'Input 2 - Inventory'!E415</f>
        <v>0</v>
      </c>
      <c r="D480" s="179" t="str">
        <f>IFERROR(VLOOKUP(E480,GCC.Param!$B$3:$E$66,4,FALSE),"")</f>
        <v/>
      </c>
      <c r="E480" s="150">
        <f>'Input 2 - Inventory'!F415</f>
        <v>0</v>
      </c>
      <c r="F480" s="162" t="str">
        <f t="shared" si="44"/>
        <v>Y</v>
      </c>
      <c r="G480" s="150">
        <f>'Input 1 - Schedule 1'!U417</f>
        <v>0</v>
      </c>
      <c r="H480" s="149">
        <f>'Input 2 - Inventory'!L415</f>
        <v>0</v>
      </c>
      <c r="I480" s="149">
        <f>'Input 2 - Inventory'!M415</f>
        <v>0</v>
      </c>
      <c r="J480" s="162">
        <f t="shared" si="45"/>
        <v>0</v>
      </c>
      <c r="K480" s="179">
        <f>'Input 2 - Inventory'!R415</f>
        <v>0</v>
      </c>
      <c r="L480" s="149">
        <f>'Input 2 - Inventory'!AB415</f>
        <v>0</v>
      </c>
      <c r="M480" s="179">
        <f>'Input 2 - Inventory'!AC415</f>
        <v>0</v>
      </c>
      <c r="N480" s="162">
        <f t="shared" si="46"/>
        <v>0</v>
      </c>
      <c r="O480" s="122" t="e">
        <f t="shared" si="47"/>
        <v>#DIV/0!</v>
      </c>
      <c r="P480" s="179">
        <f>'Input 2 - Inventory'!AH415</f>
        <v>0</v>
      </c>
      <c r="Q480" s="179" t="str">
        <f>'Calc 1 - Scaling (Ins)'!AA470</f>
        <v/>
      </c>
    </row>
    <row r="481" spans="1:17" x14ac:dyDescent="0.3">
      <c r="A481" s="136" t="str">
        <f t="shared" si="48"/>
        <v>Exclude</v>
      </c>
      <c r="B481" s="149">
        <f>'Input 2 - Inventory'!C416</f>
        <v>0</v>
      </c>
      <c r="C481" s="179">
        <f>'Input 2 - Inventory'!E416</f>
        <v>0</v>
      </c>
      <c r="D481" s="179" t="str">
        <f>IFERROR(VLOOKUP(E481,GCC.Param!$B$3:$E$66,4,FALSE),"")</f>
        <v/>
      </c>
      <c r="E481" s="150">
        <f>'Input 2 - Inventory'!F416</f>
        <v>0</v>
      </c>
      <c r="F481" s="162" t="str">
        <f t="shared" si="44"/>
        <v>Y</v>
      </c>
      <c r="G481" s="150">
        <f>'Input 1 - Schedule 1'!U418</f>
        <v>0</v>
      </c>
      <c r="H481" s="149">
        <f>'Input 2 - Inventory'!L416</f>
        <v>0</v>
      </c>
      <c r="I481" s="149">
        <f>'Input 2 - Inventory'!M416</f>
        <v>0</v>
      </c>
      <c r="J481" s="162">
        <f t="shared" si="45"/>
        <v>0</v>
      </c>
      <c r="K481" s="179">
        <f>'Input 2 - Inventory'!R416</f>
        <v>0</v>
      </c>
      <c r="L481" s="149">
        <f>'Input 2 - Inventory'!AB416</f>
        <v>0</v>
      </c>
      <c r="M481" s="179">
        <f>'Input 2 - Inventory'!AC416</f>
        <v>0</v>
      </c>
      <c r="N481" s="162">
        <f t="shared" si="46"/>
        <v>0</v>
      </c>
      <c r="O481" s="122" t="e">
        <f t="shared" si="47"/>
        <v>#DIV/0!</v>
      </c>
      <c r="P481" s="179">
        <f>'Input 2 - Inventory'!AH416</f>
        <v>0</v>
      </c>
      <c r="Q481" s="179" t="str">
        <f>'Calc 1 - Scaling (Ins)'!AA471</f>
        <v/>
      </c>
    </row>
    <row r="482" spans="1:17" x14ac:dyDescent="0.3">
      <c r="A482" s="136" t="str">
        <f t="shared" si="48"/>
        <v>Exclude</v>
      </c>
      <c r="B482" s="149">
        <f>'Input 2 - Inventory'!C417</f>
        <v>0</v>
      </c>
      <c r="C482" s="179">
        <f>'Input 2 - Inventory'!E417</f>
        <v>0</v>
      </c>
      <c r="D482" s="179" t="str">
        <f>IFERROR(VLOOKUP(E482,GCC.Param!$B$3:$E$66,4,FALSE),"")</f>
        <v/>
      </c>
      <c r="E482" s="150">
        <f>'Input 2 - Inventory'!F417</f>
        <v>0</v>
      </c>
      <c r="F482" s="162" t="str">
        <f t="shared" si="44"/>
        <v>Y</v>
      </c>
      <c r="G482" s="150">
        <f>'Input 1 - Schedule 1'!U419</f>
        <v>0</v>
      </c>
      <c r="H482" s="149">
        <f>'Input 2 - Inventory'!L417</f>
        <v>0</v>
      </c>
      <c r="I482" s="149">
        <f>'Input 2 - Inventory'!M417</f>
        <v>0</v>
      </c>
      <c r="J482" s="162">
        <f t="shared" si="45"/>
        <v>0</v>
      </c>
      <c r="K482" s="179">
        <f>'Input 2 - Inventory'!R417</f>
        <v>0</v>
      </c>
      <c r="L482" s="149">
        <f>'Input 2 - Inventory'!AB417</f>
        <v>0</v>
      </c>
      <c r="M482" s="179">
        <f>'Input 2 - Inventory'!AC417</f>
        <v>0</v>
      </c>
      <c r="N482" s="162">
        <f t="shared" si="46"/>
        <v>0</v>
      </c>
      <c r="O482" s="122" t="e">
        <f t="shared" si="47"/>
        <v>#DIV/0!</v>
      </c>
      <c r="P482" s="179">
        <f>'Input 2 - Inventory'!AH417</f>
        <v>0</v>
      </c>
      <c r="Q482" s="179" t="str">
        <f>'Calc 1 - Scaling (Ins)'!AA472</f>
        <v/>
      </c>
    </row>
    <row r="483" spans="1:17" x14ac:dyDescent="0.3">
      <c r="A483" s="136" t="str">
        <f t="shared" si="48"/>
        <v>Exclude</v>
      </c>
      <c r="B483" s="149">
        <f>'Input 2 - Inventory'!C418</f>
        <v>0</v>
      </c>
      <c r="C483" s="179">
        <f>'Input 2 - Inventory'!E418</f>
        <v>0</v>
      </c>
      <c r="D483" s="179" t="str">
        <f>IFERROR(VLOOKUP(E483,GCC.Param!$B$3:$E$66,4,FALSE),"")</f>
        <v/>
      </c>
      <c r="E483" s="150">
        <f>'Input 2 - Inventory'!F418</f>
        <v>0</v>
      </c>
      <c r="F483" s="162" t="str">
        <f t="shared" si="44"/>
        <v>Y</v>
      </c>
      <c r="G483" s="150">
        <f>'Input 1 - Schedule 1'!U420</f>
        <v>0</v>
      </c>
      <c r="H483" s="149">
        <f>'Input 2 - Inventory'!L418</f>
        <v>0</v>
      </c>
      <c r="I483" s="149">
        <f>'Input 2 - Inventory'!M418</f>
        <v>0</v>
      </c>
      <c r="J483" s="162">
        <f t="shared" si="45"/>
        <v>0</v>
      </c>
      <c r="K483" s="179">
        <f>'Input 2 - Inventory'!R418</f>
        <v>0</v>
      </c>
      <c r="L483" s="149">
        <f>'Input 2 - Inventory'!AB418</f>
        <v>0</v>
      </c>
      <c r="M483" s="179">
        <f>'Input 2 - Inventory'!AC418</f>
        <v>0</v>
      </c>
      <c r="N483" s="162">
        <f t="shared" si="46"/>
        <v>0</v>
      </c>
      <c r="O483" s="122" t="e">
        <f t="shared" si="47"/>
        <v>#DIV/0!</v>
      </c>
      <c r="P483" s="179">
        <f>'Input 2 - Inventory'!AH418</f>
        <v>0</v>
      </c>
      <c r="Q483" s="179" t="str">
        <f>'Calc 1 - Scaling (Ins)'!AA473</f>
        <v/>
      </c>
    </row>
    <row r="484" spans="1:17" x14ac:dyDescent="0.3">
      <c r="A484" s="136" t="str">
        <f t="shared" si="48"/>
        <v>Exclude</v>
      </c>
      <c r="B484" s="149">
        <f>'Input 2 - Inventory'!C419</f>
        <v>0</v>
      </c>
      <c r="C484" s="179">
        <f>'Input 2 - Inventory'!E419</f>
        <v>0</v>
      </c>
      <c r="D484" s="179" t="str">
        <f>IFERROR(VLOOKUP(E484,GCC.Param!$B$3:$E$66,4,FALSE),"")</f>
        <v/>
      </c>
      <c r="E484" s="150">
        <f>'Input 2 - Inventory'!F419</f>
        <v>0</v>
      </c>
      <c r="F484" s="162" t="str">
        <f t="shared" si="44"/>
        <v>Y</v>
      </c>
      <c r="G484" s="150">
        <f>'Input 1 - Schedule 1'!U421</f>
        <v>0</v>
      </c>
      <c r="H484" s="149">
        <f>'Input 2 - Inventory'!L419</f>
        <v>0</v>
      </c>
      <c r="I484" s="149">
        <f>'Input 2 - Inventory'!M419</f>
        <v>0</v>
      </c>
      <c r="J484" s="162">
        <f t="shared" si="45"/>
        <v>0</v>
      </c>
      <c r="K484" s="179">
        <f>'Input 2 - Inventory'!R419</f>
        <v>0</v>
      </c>
      <c r="L484" s="149">
        <f>'Input 2 - Inventory'!AB419</f>
        <v>0</v>
      </c>
      <c r="M484" s="179">
        <f>'Input 2 - Inventory'!AC419</f>
        <v>0</v>
      </c>
      <c r="N484" s="162">
        <f t="shared" si="46"/>
        <v>0</v>
      </c>
      <c r="O484" s="122" t="e">
        <f t="shared" si="47"/>
        <v>#DIV/0!</v>
      </c>
      <c r="P484" s="179">
        <f>'Input 2 - Inventory'!AH419</f>
        <v>0</v>
      </c>
      <c r="Q484" s="179" t="str">
        <f>'Calc 1 - Scaling (Ins)'!AA474</f>
        <v/>
      </c>
    </row>
    <row r="485" spans="1:17" x14ac:dyDescent="0.3">
      <c r="A485" s="136" t="str">
        <f t="shared" si="48"/>
        <v>Exclude</v>
      </c>
      <c r="B485" s="149">
        <f>'Input 2 - Inventory'!C420</f>
        <v>0</v>
      </c>
      <c r="C485" s="179">
        <f>'Input 2 - Inventory'!E420</f>
        <v>0</v>
      </c>
      <c r="D485" s="179" t="str">
        <f>IFERROR(VLOOKUP(E485,GCC.Param!$B$3:$E$66,4,FALSE),"")</f>
        <v/>
      </c>
      <c r="E485" s="150">
        <f>'Input 2 - Inventory'!F420</f>
        <v>0</v>
      </c>
      <c r="F485" s="162" t="str">
        <f t="shared" si="44"/>
        <v>Y</v>
      </c>
      <c r="G485" s="150">
        <f>'Input 1 - Schedule 1'!U422</f>
        <v>0</v>
      </c>
      <c r="H485" s="149">
        <f>'Input 2 - Inventory'!L420</f>
        <v>0</v>
      </c>
      <c r="I485" s="149">
        <f>'Input 2 - Inventory'!M420</f>
        <v>0</v>
      </c>
      <c r="J485" s="162">
        <f t="shared" si="45"/>
        <v>0</v>
      </c>
      <c r="K485" s="179">
        <f>'Input 2 - Inventory'!R420</f>
        <v>0</v>
      </c>
      <c r="L485" s="149">
        <f>'Input 2 - Inventory'!AB420</f>
        <v>0</v>
      </c>
      <c r="M485" s="179">
        <f>'Input 2 - Inventory'!AC420</f>
        <v>0</v>
      </c>
      <c r="N485" s="162">
        <f t="shared" si="46"/>
        <v>0</v>
      </c>
      <c r="O485" s="122" t="e">
        <f t="shared" si="47"/>
        <v>#DIV/0!</v>
      </c>
      <c r="P485" s="179">
        <f>'Input 2 - Inventory'!AH420</f>
        <v>0</v>
      </c>
      <c r="Q485" s="179" t="str">
        <f>'Calc 1 - Scaling (Ins)'!AA475</f>
        <v/>
      </c>
    </row>
    <row r="486" spans="1:17" x14ac:dyDescent="0.3">
      <c r="A486" s="136" t="str">
        <f t="shared" si="48"/>
        <v>Exclude</v>
      </c>
      <c r="B486" s="149">
        <f>'Input 2 - Inventory'!C421</f>
        <v>0</v>
      </c>
      <c r="C486" s="179">
        <f>'Input 2 - Inventory'!E421</f>
        <v>0</v>
      </c>
      <c r="D486" s="179" t="str">
        <f>IFERROR(VLOOKUP(E486,GCC.Param!$B$3:$E$66,4,FALSE),"")</f>
        <v/>
      </c>
      <c r="E486" s="150">
        <f>'Input 2 - Inventory'!F421</f>
        <v>0</v>
      </c>
      <c r="F486" s="162" t="str">
        <f t="shared" si="44"/>
        <v>Y</v>
      </c>
      <c r="G486" s="150">
        <f>'Input 1 - Schedule 1'!U423</f>
        <v>0</v>
      </c>
      <c r="H486" s="149">
        <f>'Input 2 - Inventory'!L421</f>
        <v>0</v>
      </c>
      <c r="I486" s="149">
        <f>'Input 2 - Inventory'!M421</f>
        <v>0</v>
      </c>
      <c r="J486" s="162">
        <f t="shared" si="45"/>
        <v>0</v>
      </c>
      <c r="K486" s="179">
        <f>'Input 2 - Inventory'!R421</f>
        <v>0</v>
      </c>
      <c r="L486" s="149">
        <f>'Input 2 - Inventory'!AB421</f>
        <v>0</v>
      </c>
      <c r="M486" s="179">
        <f>'Input 2 - Inventory'!AC421</f>
        <v>0</v>
      </c>
      <c r="N486" s="162">
        <f t="shared" si="46"/>
        <v>0</v>
      </c>
      <c r="O486" s="122" t="e">
        <f t="shared" si="47"/>
        <v>#DIV/0!</v>
      </c>
      <c r="P486" s="179">
        <f>'Input 2 - Inventory'!AH421</f>
        <v>0</v>
      </c>
      <c r="Q486" s="179" t="str">
        <f>'Calc 1 - Scaling (Ins)'!AA476</f>
        <v/>
      </c>
    </row>
    <row r="487" spans="1:17" x14ac:dyDescent="0.3">
      <c r="A487" s="136" t="str">
        <f t="shared" si="48"/>
        <v>Exclude</v>
      </c>
      <c r="B487" s="149">
        <f>'Input 2 - Inventory'!C422</f>
        <v>0</v>
      </c>
      <c r="C487" s="179">
        <f>'Input 2 - Inventory'!E422</f>
        <v>0</v>
      </c>
      <c r="D487" s="179" t="str">
        <f>IFERROR(VLOOKUP(E487,GCC.Param!$B$3:$E$66,4,FALSE),"")</f>
        <v/>
      </c>
      <c r="E487" s="150">
        <f>'Input 2 - Inventory'!F422</f>
        <v>0</v>
      </c>
      <c r="F487" s="162" t="str">
        <f t="shared" si="44"/>
        <v>Y</v>
      </c>
      <c r="G487" s="150">
        <f>'Input 1 - Schedule 1'!U424</f>
        <v>0</v>
      </c>
      <c r="H487" s="149">
        <f>'Input 2 - Inventory'!L422</f>
        <v>0</v>
      </c>
      <c r="I487" s="149">
        <f>'Input 2 - Inventory'!M422</f>
        <v>0</v>
      </c>
      <c r="J487" s="162">
        <f t="shared" si="45"/>
        <v>0</v>
      </c>
      <c r="K487" s="179">
        <f>'Input 2 - Inventory'!R422</f>
        <v>0</v>
      </c>
      <c r="L487" s="149">
        <f>'Input 2 - Inventory'!AB422</f>
        <v>0</v>
      </c>
      <c r="M487" s="179">
        <f>'Input 2 - Inventory'!AC422</f>
        <v>0</v>
      </c>
      <c r="N487" s="162">
        <f t="shared" si="46"/>
        <v>0</v>
      </c>
      <c r="O487" s="122" t="e">
        <f t="shared" si="47"/>
        <v>#DIV/0!</v>
      </c>
      <c r="P487" s="179">
        <f>'Input 2 - Inventory'!AH422</f>
        <v>0</v>
      </c>
      <c r="Q487" s="179" t="str">
        <f>'Calc 1 - Scaling (Ins)'!AA477</f>
        <v/>
      </c>
    </row>
    <row r="488" spans="1:17" x14ac:dyDescent="0.3">
      <c r="A488" s="136" t="str">
        <f t="shared" si="48"/>
        <v>Exclude</v>
      </c>
      <c r="B488" s="149">
        <f>'Input 2 - Inventory'!C423</f>
        <v>0</v>
      </c>
      <c r="C488" s="179">
        <f>'Input 2 - Inventory'!E423</f>
        <v>0</v>
      </c>
      <c r="D488" s="179" t="str">
        <f>IFERROR(VLOOKUP(E488,GCC.Param!$B$3:$E$66,4,FALSE),"")</f>
        <v/>
      </c>
      <c r="E488" s="150">
        <f>'Input 2 - Inventory'!F423</f>
        <v>0</v>
      </c>
      <c r="F488" s="162" t="str">
        <f t="shared" si="44"/>
        <v>Y</v>
      </c>
      <c r="G488" s="150">
        <f>'Input 1 - Schedule 1'!U425</f>
        <v>0</v>
      </c>
      <c r="H488" s="149">
        <f>'Input 2 - Inventory'!L423</f>
        <v>0</v>
      </c>
      <c r="I488" s="149">
        <f>'Input 2 - Inventory'!M423</f>
        <v>0</v>
      </c>
      <c r="J488" s="162">
        <f t="shared" si="45"/>
        <v>0</v>
      </c>
      <c r="K488" s="179">
        <f>'Input 2 - Inventory'!R423</f>
        <v>0</v>
      </c>
      <c r="L488" s="149">
        <f>'Input 2 - Inventory'!AB423</f>
        <v>0</v>
      </c>
      <c r="M488" s="179">
        <f>'Input 2 - Inventory'!AC423</f>
        <v>0</v>
      </c>
      <c r="N488" s="162">
        <f t="shared" si="46"/>
        <v>0</v>
      </c>
      <c r="O488" s="122" t="e">
        <f t="shared" si="47"/>
        <v>#DIV/0!</v>
      </c>
      <c r="P488" s="179">
        <f>'Input 2 - Inventory'!AH423</f>
        <v>0</v>
      </c>
      <c r="Q488" s="179" t="str">
        <f>'Calc 1 - Scaling (Ins)'!AA478</f>
        <v/>
      </c>
    </row>
    <row r="489" spans="1:17" x14ac:dyDescent="0.3">
      <c r="A489" s="136" t="str">
        <f t="shared" si="48"/>
        <v>Exclude</v>
      </c>
      <c r="B489" s="149">
        <f>'Input 2 - Inventory'!C424</f>
        <v>0</v>
      </c>
      <c r="C489" s="179">
        <f>'Input 2 - Inventory'!E424</f>
        <v>0</v>
      </c>
      <c r="D489" s="179" t="str">
        <f>IFERROR(VLOOKUP(E489,GCC.Param!$B$3:$E$66,4,FALSE),"")</f>
        <v/>
      </c>
      <c r="E489" s="150">
        <f>'Input 2 - Inventory'!F424</f>
        <v>0</v>
      </c>
      <c r="F489" s="162" t="str">
        <f t="shared" si="44"/>
        <v>Y</v>
      </c>
      <c r="G489" s="150">
        <f>'Input 1 - Schedule 1'!U426</f>
        <v>0</v>
      </c>
      <c r="H489" s="149">
        <f>'Input 2 - Inventory'!L424</f>
        <v>0</v>
      </c>
      <c r="I489" s="149">
        <f>'Input 2 - Inventory'!M424</f>
        <v>0</v>
      </c>
      <c r="J489" s="162">
        <f t="shared" si="45"/>
        <v>0</v>
      </c>
      <c r="K489" s="179">
        <f>'Input 2 - Inventory'!R424</f>
        <v>0</v>
      </c>
      <c r="L489" s="149">
        <f>'Input 2 - Inventory'!AB424</f>
        <v>0</v>
      </c>
      <c r="M489" s="179">
        <f>'Input 2 - Inventory'!AC424</f>
        <v>0</v>
      </c>
      <c r="N489" s="162">
        <f t="shared" si="46"/>
        <v>0</v>
      </c>
      <c r="O489" s="122" t="e">
        <f t="shared" si="47"/>
        <v>#DIV/0!</v>
      </c>
      <c r="P489" s="179">
        <f>'Input 2 - Inventory'!AH424</f>
        <v>0</v>
      </c>
      <c r="Q489" s="179" t="str">
        <f>'Calc 1 - Scaling (Ins)'!AA479</f>
        <v/>
      </c>
    </row>
    <row r="490" spans="1:17" x14ac:dyDescent="0.3">
      <c r="A490" s="136" t="str">
        <f t="shared" si="48"/>
        <v>Exclude</v>
      </c>
      <c r="B490" s="149">
        <f>'Input 2 - Inventory'!C425</f>
        <v>0</v>
      </c>
      <c r="C490" s="179">
        <f>'Input 2 - Inventory'!E425</f>
        <v>0</v>
      </c>
      <c r="D490" s="179" t="str">
        <f>IFERROR(VLOOKUP(E490,GCC.Param!$B$3:$E$66,4,FALSE),"")</f>
        <v/>
      </c>
      <c r="E490" s="150">
        <f>'Input 2 - Inventory'!F425</f>
        <v>0</v>
      </c>
      <c r="F490" s="162" t="str">
        <f t="shared" si="44"/>
        <v>Y</v>
      </c>
      <c r="G490" s="150">
        <f>'Input 1 - Schedule 1'!U427</f>
        <v>0</v>
      </c>
      <c r="H490" s="149">
        <f>'Input 2 - Inventory'!L425</f>
        <v>0</v>
      </c>
      <c r="I490" s="149">
        <f>'Input 2 - Inventory'!M425</f>
        <v>0</v>
      </c>
      <c r="J490" s="162">
        <f t="shared" si="45"/>
        <v>0</v>
      </c>
      <c r="K490" s="179">
        <f>'Input 2 - Inventory'!R425</f>
        <v>0</v>
      </c>
      <c r="L490" s="149">
        <f>'Input 2 - Inventory'!AB425</f>
        <v>0</v>
      </c>
      <c r="M490" s="179">
        <f>'Input 2 - Inventory'!AC425</f>
        <v>0</v>
      </c>
      <c r="N490" s="162">
        <f t="shared" si="46"/>
        <v>0</v>
      </c>
      <c r="O490" s="122" t="e">
        <f t="shared" si="47"/>
        <v>#DIV/0!</v>
      </c>
      <c r="P490" s="179">
        <f>'Input 2 - Inventory'!AH425</f>
        <v>0</v>
      </c>
      <c r="Q490" s="179" t="str">
        <f>'Calc 1 - Scaling (Ins)'!AA480</f>
        <v/>
      </c>
    </row>
    <row r="491" spans="1:17" x14ac:dyDescent="0.3">
      <c r="A491" s="136" t="str">
        <f t="shared" si="48"/>
        <v>Exclude</v>
      </c>
      <c r="B491" s="149">
        <f>'Input 2 - Inventory'!C426</f>
        <v>0</v>
      </c>
      <c r="C491" s="179">
        <f>'Input 2 - Inventory'!E426</f>
        <v>0</v>
      </c>
      <c r="D491" s="179" t="str">
        <f>IFERROR(VLOOKUP(E491,GCC.Param!$B$3:$E$66,4,FALSE),"")</f>
        <v/>
      </c>
      <c r="E491" s="150">
        <f>'Input 2 - Inventory'!F426</f>
        <v>0</v>
      </c>
      <c r="F491" s="162" t="str">
        <f t="shared" si="44"/>
        <v>Y</v>
      </c>
      <c r="G491" s="150">
        <f>'Input 1 - Schedule 1'!U428</f>
        <v>0</v>
      </c>
      <c r="H491" s="149">
        <f>'Input 2 - Inventory'!L426</f>
        <v>0</v>
      </c>
      <c r="I491" s="149">
        <f>'Input 2 - Inventory'!M426</f>
        <v>0</v>
      </c>
      <c r="J491" s="162">
        <f t="shared" si="45"/>
        <v>0</v>
      </c>
      <c r="K491" s="179">
        <f>'Input 2 - Inventory'!R426</f>
        <v>0</v>
      </c>
      <c r="L491" s="149">
        <f>'Input 2 - Inventory'!AB426</f>
        <v>0</v>
      </c>
      <c r="M491" s="179">
        <f>'Input 2 - Inventory'!AC426</f>
        <v>0</v>
      </c>
      <c r="N491" s="162">
        <f t="shared" si="46"/>
        <v>0</v>
      </c>
      <c r="O491" s="122" t="e">
        <f t="shared" si="47"/>
        <v>#DIV/0!</v>
      </c>
      <c r="P491" s="179">
        <f>'Input 2 - Inventory'!AH426</f>
        <v>0</v>
      </c>
      <c r="Q491" s="179" t="str">
        <f>'Calc 1 - Scaling (Ins)'!AA481</f>
        <v/>
      </c>
    </row>
    <row r="492" spans="1:17" x14ac:dyDescent="0.3">
      <c r="A492" s="136" t="str">
        <f t="shared" si="48"/>
        <v>Exclude</v>
      </c>
      <c r="B492" s="149">
        <f>'Input 2 - Inventory'!C427</f>
        <v>0</v>
      </c>
      <c r="C492" s="179">
        <f>'Input 2 - Inventory'!E427</f>
        <v>0</v>
      </c>
      <c r="D492" s="179" t="str">
        <f>IFERROR(VLOOKUP(E492,GCC.Param!$B$3:$E$66,4,FALSE),"")</f>
        <v/>
      </c>
      <c r="E492" s="150">
        <f>'Input 2 - Inventory'!F427</f>
        <v>0</v>
      </c>
      <c r="F492" s="162" t="str">
        <f t="shared" si="44"/>
        <v>Y</v>
      </c>
      <c r="G492" s="150">
        <f>'Input 1 - Schedule 1'!U429</f>
        <v>0</v>
      </c>
      <c r="H492" s="149">
        <f>'Input 2 - Inventory'!L427</f>
        <v>0</v>
      </c>
      <c r="I492" s="149">
        <f>'Input 2 - Inventory'!M427</f>
        <v>0</v>
      </c>
      <c r="J492" s="162">
        <f t="shared" si="45"/>
        <v>0</v>
      </c>
      <c r="K492" s="179">
        <f>'Input 2 - Inventory'!R427</f>
        <v>0</v>
      </c>
      <c r="L492" s="149">
        <f>'Input 2 - Inventory'!AB427</f>
        <v>0</v>
      </c>
      <c r="M492" s="179">
        <f>'Input 2 - Inventory'!AC427</f>
        <v>0</v>
      </c>
      <c r="N492" s="162">
        <f t="shared" si="46"/>
        <v>0</v>
      </c>
      <c r="O492" s="122" t="e">
        <f t="shared" si="47"/>
        <v>#DIV/0!</v>
      </c>
      <c r="P492" s="179">
        <f>'Input 2 - Inventory'!AH427</f>
        <v>0</v>
      </c>
      <c r="Q492" s="179" t="str">
        <f>'Calc 1 - Scaling (Ins)'!AA482</f>
        <v/>
      </c>
    </row>
    <row r="493" spans="1:17" x14ac:dyDescent="0.3">
      <c r="A493" s="136" t="str">
        <f t="shared" si="48"/>
        <v>Exclude</v>
      </c>
      <c r="B493" s="149">
        <f>'Input 2 - Inventory'!C428</f>
        <v>0</v>
      </c>
      <c r="C493" s="179">
        <f>'Input 2 - Inventory'!E428</f>
        <v>0</v>
      </c>
      <c r="D493" s="179" t="str">
        <f>IFERROR(VLOOKUP(E493,GCC.Param!$B$3:$E$66,4,FALSE),"")</f>
        <v/>
      </c>
      <c r="E493" s="150">
        <f>'Input 2 - Inventory'!F428</f>
        <v>0</v>
      </c>
      <c r="F493" s="162" t="str">
        <f t="shared" si="44"/>
        <v>Y</v>
      </c>
      <c r="G493" s="150">
        <f>'Input 1 - Schedule 1'!U430</f>
        <v>0</v>
      </c>
      <c r="H493" s="149">
        <f>'Input 2 - Inventory'!L428</f>
        <v>0</v>
      </c>
      <c r="I493" s="149">
        <f>'Input 2 - Inventory'!M428</f>
        <v>0</v>
      </c>
      <c r="J493" s="162">
        <f t="shared" si="45"/>
        <v>0</v>
      </c>
      <c r="K493" s="179">
        <f>'Input 2 - Inventory'!R428</f>
        <v>0</v>
      </c>
      <c r="L493" s="149">
        <f>'Input 2 - Inventory'!AB428</f>
        <v>0</v>
      </c>
      <c r="M493" s="179">
        <f>'Input 2 - Inventory'!AC428</f>
        <v>0</v>
      </c>
      <c r="N493" s="162">
        <f t="shared" si="46"/>
        <v>0</v>
      </c>
      <c r="O493" s="122" t="e">
        <f t="shared" si="47"/>
        <v>#DIV/0!</v>
      </c>
      <c r="P493" s="179">
        <f>'Input 2 - Inventory'!AH428</f>
        <v>0</v>
      </c>
      <c r="Q493" s="179" t="str">
        <f>'Calc 1 - Scaling (Ins)'!AA483</f>
        <v/>
      </c>
    </row>
    <row r="494" spans="1:17" x14ac:dyDescent="0.3">
      <c r="A494" s="136" t="str">
        <f t="shared" si="48"/>
        <v>Exclude</v>
      </c>
      <c r="B494" s="149">
        <f>'Input 2 - Inventory'!C429</f>
        <v>0</v>
      </c>
      <c r="C494" s="179">
        <f>'Input 2 - Inventory'!E429</f>
        <v>0</v>
      </c>
      <c r="D494" s="179" t="str">
        <f>IFERROR(VLOOKUP(E494,GCC.Param!$B$3:$E$66,4,FALSE),"")</f>
        <v/>
      </c>
      <c r="E494" s="150">
        <f>'Input 2 - Inventory'!F429</f>
        <v>0</v>
      </c>
      <c r="F494" s="162" t="str">
        <f t="shared" si="44"/>
        <v>Y</v>
      </c>
      <c r="G494" s="150">
        <f>'Input 1 - Schedule 1'!U431</f>
        <v>0</v>
      </c>
      <c r="H494" s="149">
        <f>'Input 2 - Inventory'!L429</f>
        <v>0</v>
      </c>
      <c r="I494" s="149">
        <f>'Input 2 - Inventory'!M429</f>
        <v>0</v>
      </c>
      <c r="J494" s="162">
        <f t="shared" si="45"/>
        <v>0</v>
      </c>
      <c r="K494" s="179">
        <f>'Input 2 - Inventory'!R429</f>
        <v>0</v>
      </c>
      <c r="L494" s="149">
        <f>'Input 2 - Inventory'!AB429</f>
        <v>0</v>
      </c>
      <c r="M494" s="179">
        <f>'Input 2 - Inventory'!AC429</f>
        <v>0</v>
      </c>
      <c r="N494" s="162">
        <f t="shared" si="46"/>
        <v>0</v>
      </c>
      <c r="O494" s="122" t="e">
        <f t="shared" si="47"/>
        <v>#DIV/0!</v>
      </c>
      <c r="P494" s="179">
        <f>'Input 2 - Inventory'!AH429</f>
        <v>0</v>
      </c>
      <c r="Q494" s="179" t="str">
        <f>'Calc 1 - Scaling (Ins)'!AA484</f>
        <v/>
      </c>
    </row>
    <row r="495" spans="1:17" x14ac:dyDescent="0.3">
      <c r="A495" s="136" t="str">
        <f t="shared" si="48"/>
        <v>Exclude</v>
      </c>
      <c r="B495" s="149">
        <f>'Input 2 - Inventory'!C430</f>
        <v>0</v>
      </c>
      <c r="C495" s="179">
        <f>'Input 2 - Inventory'!E430</f>
        <v>0</v>
      </c>
      <c r="D495" s="179" t="str">
        <f>IFERROR(VLOOKUP(E495,GCC.Param!$B$3:$E$66,4,FALSE),"")</f>
        <v/>
      </c>
      <c r="E495" s="150">
        <f>'Input 2 - Inventory'!F430</f>
        <v>0</v>
      </c>
      <c r="F495" s="162" t="str">
        <f t="shared" si="44"/>
        <v>Y</v>
      </c>
      <c r="G495" s="150">
        <f>'Input 1 - Schedule 1'!U432</f>
        <v>0</v>
      </c>
      <c r="H495" s="149">
        <f>'Input 2 - Inventory'!L430</f>
        <v>0</v>
      </c>
      <c r="I495" s="149">
        <f>'Input 2 - Inventory'!M430</f>
        <v>0</v>
      </c>
      <c r="J495" s="162">
        <f t="shared" si="45"/>
        <v>0</v>
      </c>
      <c r="K495" s="179">
        <f>'Input 2 - Inventory'!R430</f>
        <v>0</v>
      </c>
      <c r="L495" s="149">
        <f>'Input 2 - Inventory'!AB430</f>
        <v>0</v>
      </c>
      <c r="M495" s="179">
        <f>'Input 2 - Inventory'!AC430</f>
        <v>0</v>
      </c>
      <c r="N495" s="162">
        <f t="shared" si="46"/>
        <v>0</v>
      </c>
      <c r="O495" s="122" t="e">
        <f t="shared" si="47"/>
        <v>#DIV/0!</v>
      </c>
      <c r="P495" s="179">
        <f>'Input 2 - Inventory'!AH430</f>
        <v>0</v>
      </c>
      <c r="Q495" s="179" t="str">
        <f>'Calc 1 - Scaling (Ins)'!AA485</f>
        <v/>
      </c>
    </row>
    <row r="496" spans="1:17" x14ac:dyDescent="0.3">
      <c r="A496" s="136" t="str">
        <f t="shared" si="48"/>
        <v>Exclude</v>
      </c>
      <c r="B496" s="149">
        <f>'Input 2 - Inventory'!C431</f>
        <v>0</v>
      </c>
      <c r="C496" s="179">
        <f>'Input 2 - Inventory'!E431</f>
        <v>0</v>
      </c>
      <c r="D496" s="179" t="str">
        <f>IFERROR(VLOOKUP(E496,GCC.Param!$B$3:$E$66,4,FALSE),"")</f>
        <v/>
      </c>
      <c r="E496" s="150">
        <f>'Input 2 - Inventory'!F431</f>
        <v>0</v>
      </c>
      <c r="F496" s="162" t="str">
        <f t="shared" si="44"/>
        <v>Y</v>
      </c>
      <c r="G496" s="150">
        <f>'Input 1 - Schedule 1'!U433</f>
        <v>0</v>
      </c>
      <c r="H496" s="149">
        <f>'Input 2 - Inventory'!L431</f>
        <v>0</v>
      </c>
      <c r="I496" s="149">
        <f>'Input 2 - Inventory'!M431</f>
        <v>0</v>
      </c>
      <c r="J496" s="162">
        <f t="shared" si="45"/>
        <v>0</v>
      </c>
      <c r="K496" s="179">
        <f>'Input 2 - Inventory'!R431</f>
        <v>0</v>
      </c>
      <c r="L496" s="149">
        <f>'Input 2 - Inventory'!AB431</f>
        <v>0</v>
      </c>
      <c r="M496" s="179">
        <f>'Input 2 - Inventory'!AC431</f>
        <v>0</v>
      </c>
      <c r="N496" s="162">
        <f t="shared" si="46"/>
        <v>0</v>
      </c>
      <c r="O496" s="122" t="e">
        <f t="shared" si="47"/>
        <v>#DIV/0!</v>
      </c>
      <c r="P496" s="179">
        <f>'Input 2 - Inventory'!AH431</f>
        <v>0</v>
      </c>
      <c r="Q496" s="179" t="str">
        <f>'Calc 1 - Scaling (Ins)'!AA486</f>
        <v/>
      </c>
    </row>
    <row r="497" spans="1:17" x14ac:dyDescent="0.3">
      <c r="A497" s="136" t="str">
        <f t="shared" si="48"/>
        <v>Exclude</v>
      </c>
      <c r="B497" s="149">
        <f>'Input 2 - Inventory'!C432</f>
        <v>0</v>
      </c>
      <c r="C497" s="179">
        <f>'Input 2 - Inventory'!E432</f>
        <v>0</v>
      </c>
      <c r="D497" s="179" t="str">
        <f>IFERROR(VLOOKUP(E497,GCC.Param!$B$3:$E$66,4,FALSE),"")</f>
        <v/>
      </c>
      <c r="E497" s="150">
        <f>'Input 2 - Inventory'!F432</f>
        <v>0</v>
      </c>
      <c r="F497" s="162" t="str">
        <f t="shared" si="44"/>
        <v>Y</v>
      </c>
      <c r="G497" s="150">
        <f>'Input 1 - Schedule 1'!U434</f>
        <v>0</v>
      </c>
      <c r="H497" s="149">
        <f>'Input 2 - Inventory'!L432</f>
        <v>0</v>
      </c>
      <c r="I497" s="149">
        <f>'Input 2 - Inventory'!M432</f>
        <v>0</v>
      </c>
      <c r="J497" s="162">
        <f t="shared" si="45"/>
        <v>0</v>
      </c>
      <c r="K497" s="179">
        <f>'Input 2 - Inventory'!R432</f>
        <v>0</v>
      </c>
      <c r="L497" s="149">
        <f>'Input 2 - Inventory'!AB432</f>
        <v>0</v>
      </c>
      <c r="M497" s="179">
        <f>'Input 2 - Inventory'!AC432</f>
        <v>0</v>
      </c>
      <c r="N497" s="162">
        <f t="shared" si="46"/>
        <v>0</v>
      </c>
      <c r="O497" s="122" t="e">
        <f t="shared" si="47"/>
        <v>#DIV/0!</v>
      </c>
      <c r="P497" s="179">
        <f>'Input 2 - Inventory'!AH432</f>
        <v>0</v>
      </c>
      <c r="Q497" s="179" t="str">
        <f>'Calc 1 - Scaling (Ins)'!AA487</f>
        <v/>
      </c>
    </row>
    <row r="498" spans="1:17" x14ac:dyDescent="0.3">
      <c r="A498" s="136" t="str">
        <f t="shared" si="48"/>
        <v>Exclude</v>
      </c>
      <c r="B498" s="149">
        <f>'Input 2 - Inventory'!C433</f>
        <v>0</v>
      </c>
      <c r="C498" s="179">
        <f>'Input 2 - Inventory'!E433</f>
        <v>0</v>
      </c>
      <c r="D498" s="179" t="str">
        <f>IFERROR(VLOOKUP(E498,GCC.Param!$B$3:$E$66,4,FALSE),"")</f>
        <v/>
      </c>
      <c r="E498" s="150">
        <f>'Input 2 - Inventory'!F433</f>
        <v>0</v>
      </c>
      <c r="F498" s="162" t="str">
        <f t="shared" si="44"/>
        <v>Y</v>
      </c>
      <c r="G498" s="150">
        <f>'Input 1 - Schedule 1'!U435</f>
        <v>0</v>
      </c>
      <c r="H498" s="149">
        <f>'Input 2 - Inventory'!L433</f>
        <v>0</v>
      </c>
      <c r="I498" s="149">
        <f>'Input 2 - Inventory'!M433</f>
        <v>0</v>
      </c>
      <c r="J498" s="162">
        <f t="shared" si="45"/>
        <v>0</v>
      </c>
      <c r="K498" s="179">
        <f>'Input 2 - Inventory'!R433</f>
        <v>0</v>
      </c>
      <c r="L498" s="149">
        <f>'Input 2 - Inventory'!AB433</f>
        <v>0</v>
      </c>
      <c r="M498" s="179">
        <f>'Input 2 - Inventory'!AC433</f>
        <v>0</v>
      </c>
      <c r="N498" s="162">
        <f t="shared" si="46"/>
        <v>0</v>
      </c>
      <c r="O498" s="122" t="e">
        <f t="shared" si="47"/>
        <v>#DIV/0!</v>
      </c>
      <c r="P498" s="179">
        <f>'Input 2 - Inventory'!AH433</f>
        <v>0</v>
      </c>
      <c r="Q498" s="179" t="str">
        <f>'Calc 1 - Scaling (Ins)'!AA488</f>
        <v/>
      </c>
    </row>
    <row r="499" spans="1:17" x14ac:dyDescent="0.3">
      <c r="A499" s="136" t="str">
        <f t="shared" si="48"/>
        <v>Exclude</v>
      </c>
      <c r="B499" s="149">
        <f>'Input 2 - Inventory'!C434</f>
        <v>0</v>
      </c>
      <c r="C499" s="179">
        <f>'Input 2 - Inventory'!E434</f>
        <v>0</v>
      </c>
      <c r="D499" s="179" t="str">
        <f>IFERROR(VLOOKUP(E499,GCC.Param!$B$3:$E$66,4,FALSE),"")</f>
        <v/>
      </c>
      <c r="E499" s="150">
        <f>'Input 2 - Inventory'!F434</f>
        <v>0</v>
      </c>
      <c r="F499" s="162" t="str">
        <f t="shared" si="44"/>
        <v>Y</v>
      </c>
      <c r="G499" s="150">
        <f>'Input 1 - Schedule 1'!U436</f>
        <v>0</v>
      </c>
      <c r="H499" s="149">
        <f>'Input 2 - Inventory'!L434</f>
        <v>0</v>
      </c>
      <c r="I499" s="149">
        <f>'Input 2 - Inventory'!M434</f>
        <v>0</v>
      </c>
      <c r="J499" s="162">
        <f t="shared" si="45"/>
        <v>0</v>
      </c>
      <c r="K499" s="179">
        <f>'Input 2 - Inventory'!R434</f>
        <v>0</v>
      </c>
      <c r="L499" s="149">
        <f>'Input 2 - Inventory'!AB434</f>
        <v>0</v>
      </c>
      <c r="M499" s="179">
        <f>'Input 2 - Inventory'!AC434</f>
        <v>0</v>
      </c>
      <c r="N499" s="162">
        <f t="shared" si="46"/>
        <v>0</v>
      </c>
      <c r="O499" s="122" t="e">
        <f t="shared" si="47"/>
        <v>#DIV/0!</v>
      </c>
      <c r="P499" s="179">
        <f>'Input 2 - Inventory'!AH434</f>
        <v>0</v>
      </c>
      <c r="Q499" s="179" t="str">
        <f>'Calc 1 - Scaling (Ins)'!AA489</f>
        <v/>
      </c>
    </row>
    <row r="500" spans="1:17" x14ac:dyDescent="0.3">
      <c r="A500" s="136" t="str">
        <f t="shared" si="48"/>
        <v>Exclude</v>
      </c>
      <c r="B500" s="149">
        <f>'Input 2 - Inventory'!C435</f>
        <v>0</v>
      </c>
      <c r="C500" s="179">
        <f>'Input 2 - Inventory'!E435</f>
        <v>0</v>
      </c>
      <c r="D500" s="179" t="str">
        <f>IFERROR(VLOOKUP(E500,GCC.Param!$B$3:$E$66,4,FALSE),"")</f>
        <v/>
      </c>
      <c r="E500" s="150">
        <f>'Input 2 - Inventory'!F435</f>
        <v>0</v>
      </c>
      <c r="F500" s="162" t="str">
        <f t="shared" si="44"/>
        <v>Y</v>
      </c>
      <c r="G500" s="150">
        <f>'Input 1 - Schedule 1'!U437</f>
        <v>0</v>
      </c>
      <c r="H500" s="149">
        <f>'Input 2 - Inventory'!L435</f>
        <v>0</v>
      </c>
      <c r="I500" s="149">
        <f>'Input 2 - Inventory'!M435</f>
        <v>0</v>
      </c>
      <c r="J500" s="162">
        <f t="shared" si="45"/>
        <v>0</v>
      </c>
      <c r="K500" s="179">
        <f>'Input 2 - Inventory'!R435</f>
        <v>0</v>
      </c>
      <c r="L500" s="149">
        <f>'Input 2 - Inventory'!AB435</f>
        <v>0</v>
      </c>
      <c r="M500" s="179">
        <f>'Input 2 - Inventory'!AC435</f>
        <v>0</v>
      </c>
      <c r="N500" s="162">
        <f t="shared" si="46"/>
        <v>0</v>
      </c>
      <c r="O500" s="122" t="e">
        <f t="shared" si="47"/>
        <v>#DIV/0!</v>
      </c>
      <c r="P500" s="179">
        <f>'Input 2 - Inventory'!AH435</f>
        <v>0</v>
      </c>
      <c r="Q500" s="179" t="str">
        <f>'Calc 1 - Scaling (Ins)'!AA490</f>
        <v/>
      </c>
    </row>
    <row r="501" spans="1:17" x14ac:dyDescent="0.3">
      <c r="A501" s="136" t="str">
        <f t="shared" si="48"/>
        <v>Exclude</v>
      </c>
      <c r="B501" s="149">
        <f>'Input 2 - Inventory'!C436</f>
        <v>0</v>
      </c>
      <c r="C501" s="179">
        <f>'Input 2 - Inventory'!E436</f>
        <v>0</v>
      </c>
      <c r="D501" s="179" t="str">
        <f>IFERROR(VLOOKUP(E501,GCC.Param!$B$3:$E$66,4,FALSE),"")</f>
        <v/>
      </c>
      <c r="E501" s="150">
        <f>'Input 2 - Inventory'!F436</f>
        <v>0</v>
      </c>
      <c r="F501" s="162" t="str">
        <f t="shared" si="44"/>
        <v>Y</v>
      </c>
      <c r="G501" s="150">
        <f>'Input 1 - Schedule 1'!U438</f>
        <v>0</v>
      </c>
      <c r="H501" s="149">
        <f>'Input 2 - Inventory'!L436</f>
        <v>0</v>
      </c>
      <c r="I501" s="149">
        <f>'Input 2 - Inventory'!M436</f>
        <v>0</v>
      </c>
      <c r="J501" s="162">
        <f t="shared" si="45"/>
        <v>0</v>
      </c>
      <c r="K501" s="179">
        <f>'Input 2 - Inventory'!R436</f>
        <v>0</v>
      </c>
      <c r="L501" s="149">
        <f>'Input 2 - Inventory'!AB436</f>
        <v>0</v>
      </c>
      <c r="M501" s="179">
        <f>'Input 2 - Inventory'!AC436</f>
        <v>0</v>
      </c>
      <c r="N501" s="162">
        <f t="shared" si="46"/>
        <v>0</v>
      </c>
      <c r="O501" s="122" t="e">
        <f t="shared" si="47"/>
        <v>#DIV/0!</v>
      </c>
      <c r="P501" s="179">
        <f>'Input 2 - Inventory'!AH436</f>
        <v>0</v>
      </c>
      <c r="Q501" s="179" t="str">
        <f>'Calc 1 - Scaling (Ins)'!AA491</f>
        <v/>
      </c>
    </row>
    <row r="502" spans="1:17" x14ac:dyDescent="0.3">
      <c r="A502" s="136" t="str">
        <f t="shared" si="48"/>
        <v>Exclude</v>
      </c>
      <c r="B502" s="149">
        <f>'Input 2 - Inventory'!C437</f>
        <v>0</v>
      </c>
      <c r="C502" s="179">
        <f>'Input 2 - Inventory'!E437</f>
        <v>0</v>
      </c>
      <c r="D502" s="179" t="str">
        <f>IFERROR(VLOOKUP(E502,GCC.Param!$B$3:$E$66,4,FALSE),"")</f>
        <v/>
      </c>
      <c r="E502" s="150">
        <f>'Input 2 - Inventory'!F437</f>
        <v>0</v>
      </c>
      <c r="F502" s="162" t="str">
        <f t="shared" si="44"/>
        <v>Y</v>
      </c>
      <c r="G502" s="150">
        <f>'Input 1 - Schedule 1'!U439</f>
        <v>0</v>
      </c>
      <c r="H502" s="149">
        <f>'Input 2 - Inventory'!L437</f>
        <v>0</v>
      </c>
      <c r="I502" s="149">
        <f>'Input 2 - Inventory'!M437</f>
        <v>0</v>
      </c>
      <c r="J502" s="162">
        <f t="shared" si="45"/>
        <v>0</v>
      </c>
      <c r="K502" s="179">
        <f>'Input 2 - Inventory'!R437</f>
        <v>0</v>
      </c>
      <c r="L502" s="149">
        <f>'Input 2 - Inventory'!AB437</f>
        <v>0</v>
      </c>
      <c r="M502" s="179">
        <f>'Input 2 - Inventory'!AC437</f>
        <v>0</v>
      </c>
      <c r="N502" s="162">
        <f t="shared" si="46"/>
        <v>0</v>
      </c>
      <c r="O502" s="122" t="e">
        <f t="shared" si="47"/>
        <v>#DIV/0!</v>
      </c>
      <c r="P502" s="179">
        <f>'Input 2 - Inventory'!AH437</f>
        <v>0</v>
      </c>
      <c r="Q502" s="179" t="str">
        <f>'Calc 1 - Scaling (Ins)'!AA492</f>
        <v/>
      </c>
    </row>
    <row r="503" spans="1:17" x14ac:dyDescent="0.3">
      <c r="A503" s="136" t="str">
        <f t="shared" si="48"/>
        <v>Exclude</v>
      </c>
      <c r="B503" s="149">
        <f>'Input 2 - Inventory'!C438</f>
        <v>0</v>
      </c>
      <c r="C503" s="179">
        <f>'Input 2 - Inventory'!E438</f>
        <v>0</v>
      </c>
      <c r="D503" s="179" t="str">
        <f>IFERROR(VLOOKUP(E503,GCC.Param!$B$3:$E$66,4,FALSE),"")</f>
        <v/>
      </c>
      <c r="E503" s="150">
        <f>'Input 2 - Inventory'!F438</f>
        <v>0</v>
      </c>
      <c r="F503" s="162" t="str">
        <f t="shared" si="44"/>
        <v>Y</v>
      </c>
      <c r="G503" s="150">
        <f>'Input 1 - Schedule 1'!U440</f>
        <v>0</v>
      </c>
      <c r="H503" s="149">
        <f>'Input 2 - Inventory'!L438</f>
        <v>0</v>
      </c>
      <c r="I503" s="149">
        <f>'Input 2 - Inventory'!M438</f>
        <v>0</v>
      </c>
      <c r="J503" s="162">
        <f t="shared" si="45"/>
        <v>0</v>
      </c>
      <c r="K503" s="179">
        <f>'Input 2 - Inventory'!R438</f>
        <v>0</v>
      </c>
      <c r="L503" s="149">
        <f>'Input 2 - Inventory'!AB438</f>
        <v>0</v>
      </c>
      <c r="M503" s="179">
        <f>'Input 2 - Inventory'!AC438</f>
        <v>0</v>
      </c>
      <c r="N503" s="162">
        <f t="shared" si="46"/>
        <v>0</v>
      </c>
      <c r="O503" s="122" t="e">
        <f t="shared" si="47"/>
        <v>#DIV/0!</v>
      </c>
      <c r="P503" s="179">
        <f>'Input 2 - Inventory'!AH438</f>
        <v>0</v>
      </c>
      <c r="Q503" s="179" t="str">
        <f>'Calc 1 - Scaling (Ins)'!AA493</f>
        <v/>
      </c>
    </row>
    <row r="504" spans="1:17" x14ac:dyDescent="0.3">
      <c r="A504" s="136" t="str">
        <f t="shared" si="48"/>
        <v>Exclude</v>
      </c>
      <c r="B504" s="149">
        <f>'Input 2 - Inventory'!C439</f>
        <v>0</v>
      </c>
      <c r="C504" s="179">
        <f>'Input 2 - Inventory'!E439</f>
        <v>0</v>
      </c>
      <c r="D504" s="179" t="str">
        <f>IFERROR(VLOOKUP(E504,GCC.Param!$B$3:$E$66,4,FALSE),"")</f>
        <v/>
      </c>
      <c r="E504" s="150">
        <f>'Input 2 - Inventory'!F439</f>
        <v>0</v>
      </c>
      <c r="F504" s="162" t="str">
        <f t="shared" si="44"/>
        <v>Y</v>
      </c>
      <c r="G504" s="150">
        <f>'Input 1 - Schedule 1'!U441</f>
        <v>0</v>
      </c>
      <c r="H504" s="149">
        <f>'Input 2 - Inventory'!L439</f>
        <v>0</v>
      </c>
      <c r="I504" s="149">
        <f>'Input 2 - Inventory'!M439</f>
        <v>0</v>
      </c>
      <c r="J504" s="162">
        <f t="shared" si="45"/>
        <v>0</v>
      </c>
      <c r="K504" s="179">
        <f>'Input 2 - Inventory'!R439</f>
        <v>0</v>
      </c>
      <c r="L504" s="149">
        <f>'Input 2 - Inventory'!AB439</f>
        <v>0</v>
      </c>
      <c r="M504" s="179">
        <f>'Input 2 - Inventory'!AC439</f>
        <v>0</v>
      </c>
      <c r="N504" s="162">
        <f t="shared" si="46"/>
        <v>0</v>
      </c>
      <c r="O504" s="122" t="e">
        <f t="shared" si="47"/>
        <v>#DIV/0!</v>
      </c>
      <c r="P504" s="179">
        <f>'Input 2 - Inventory'!AH439</f>
        <v>0</v>
      </c>
      <c r="Q504" s="179" t="str">
        <f>'Calc 1 - Scaling (Ins)'!AA494</f>
        <v/>
      </c>
    </row>
    <row r="505" spans="1:17" x14ac:dyDescent="0.3">
      <c r="A505" s="136" t="str">
        <f t="shared" si="48"/>
        <v>Exclude</v>
      </c>
      <c r="B505" s="149">
        <f>'Input 2 - Inventory'!C440</f>
        <v>0</v>
      </c>
      <c r="C505" s="179">
        <f>'Input 2 - Inventory'!E440</f>
        <v>0</v>
      </c>
      <c r="D505" s="179" t="str">
        <f>IFERROR(VLOOKUP(E505,GCC.Param!$B$3:$E$66,4,FALSE),"")</f>
        <v/>
      </c>
      <c r="E505" s="150">
        <f>'Input 2 - Inventory'!F440</f>
        <v>0</v>
      </c>
      <c r="F505" s="162" t="str">
        <f t="shared" si="44"/>
        <v>Y</v>
      </c>
      <c r="G505" s="150">
        <f>'Input 1 - Schedule 1'!U442</f>
        <v>0</v>
      </c>
      <c r="H505" s="149">
        <f>'Input 2 - Inventory'!L440</f>
        <v>0</v>
      </c>
      <c r="I505" s="149">
        <f>'Input 2 - Inventory'!M440</f>
        <v>0</v>
      </c>
      <c r="J505" s="162">
        <f t="shared" si="45"/>
        <v>0</v>
      </c>
      <c r="K505" s="179">
        <f>'Input 2 - Inventory'!R440</f>
        <v>0</v>
      </c>
      <c r="L505" s="149">
        <f>'Input 2 - Inventory'!AB440</f>
        <v>0</v>
      </c>
      <c r="M505" s="179">
        <f>'Input 2 - Inventory'!AC440</f>
        <v>0</v>
      </c>
      <c r="N505" s="162">
        <f t="shared" si="46"/>
        <v>0</v>
      </c>
      <c r="O505" s="122" t="e">
        <f t="shared" si="47"/>
        <v>#DIV/0!</v>
      </c>
      <c r="P505" s="179">
        <f>'Input 2 - Inventory'!AH440</f>
        <v>0</v>
      </c>
      <c r="Q505" s="179" t="str">
        <f>'Calc 1 - Scaling (Ins)'!AA495</f>
        <v/>
      </c>
    </row>
    <row r="506" spans="1:17" x14ac:dyDescent="0.3">
      <c r="A506" s="136" t="str">
        <f t="shared" si="48"/>
        <v>Exclude</v>
      </c>
      <c r="B506" s="149">
        <f>'Input 2 - Inventory'!C441</f>
        <v>0</v>
      </c>
      <c r="C506" s="179">
        <f>'Input 2 - Inventory'!E441</f>
        <v>0</v>
      </c>
      <c r="D506" s="179" t="str">
        <f>IFERROR(VLOOKUP(E506,GCC.Param!$B$3:$E$66,4,FALSE),"")</f>
        <v/>
      </c>
      <c r="E506" s="150">
        <f>'Input 2 - Inventory'!F441</f>
        <v>0</v>
      </c>
      <c r="F506" s="162" t="str">
        <f t="shared" si="44"/>
        <v>Y</v>
      </c>
      <c r="G506" s="150">
        <f>'Input 1 - Schedule 1'!U443</f>
        <v>0</v>
      </c>
      <c r="H506" s="149">
        <f>'Input 2 - Inventory'!L441</f>
        <v>0</v>
      </c>
      <c r="I506" s="149">
        <f>'Input 2 - Inventory'!M441</f>
        <v>0</v>
      </c>
      <c r="J506" s="162">
        <f t="shared" si="45"/>
        <v>0</v>
      </c>
      <c r="K506" s="179">
        <f>'Input 2 - Inventory'!R441</f>
        <v>0</v>
      </c>
      <c r="L506" s="149">
        <f>'Input 2 - Inventory'!AB441</f>
        <v>0</v>
      </c>
      <c r="M506" s="179">
        <f>'Input 2 - Inventory'!AC441</f>
        <v>0</v>
      </c>
      <c r="N506" s="162">
        <f t="shared" si="46"/>
        <v>0</v>
      </c>
      <c r="O506" s="122" t="e">
        <f t="shared" si="47"/>
        <v>#DIV/0!</v>
      </c>
      <c r="P506" s="179">
        <f>'Input 2 - Inventory'!AH441</f>
        <v>0</v>
      </c>
      <c r="Q506" s="179" t="str">
        <f>'Calc 1 - Scaling (Ins)'!AA496</f>
        <v/>
      </c>
    </row>
    <row r="507" spans="1:17" x14ac:dyDescent="0.3">
      <c r="A507" s="136" t="str">
        <f t="shared" si="48"/>
        <v>Exclude</v>
      </c>
      <c r="B507" s="149">
        <f>'Input 2 - Inventory'!C442</f>
        <v>0</v>
      </c>
      <c r="C507" s="179">
        <f>'Input 2 - Inventory'!E442</f>
        <v>0</v>
      </c>
      <c r="D507" s="179" t="str">
        <f>IFERROR(VLOOKUP(E507,GCC.Param!$B$3:$E$66,4,FALSE),"")</f>
        <v/>
      </c>
      <c r="E507" s="150">
        <f>'Input 2 - Inventory'!F442</f>
        <v>0</v>
      </c>
      <c r="F507" s="162" t="str">
        <f t="shared" si="44"/>
        <v>Y</v>
      </c>
      <c r="G507" s="150">
        <f>'Input 1 - Schedule 1'!U444</f>
        <v>0</v>
      </c>
      <c r="H507" s="149">
        <f>'Input 2 - Inventory'!L442</f>
        <v>0</v>
      </c>
      <c r="I507" s="149">
        <f>'Input 2 - Inventory'!M442</f>
        <v>0</v>
      </c>
      <c r="J507" s="162">
        <f t="shared" si="45"/>
        <v>0</v>
      </c>
      <c r="K507" s="179">
        <f>'Input 2 - Inventory'!R442</f>
        <v>0</v>
      </c>
      <c r="L507" s="149">
        <f>'Input 2 - Inventory'!AB442</f>
        <v>0</v>
      </c>
      <c r="M507" s="179">
        <f>'Input 2 - Inventory'!AC442</f>
        <v>0</v>
      </c>
      <c r="N507" s="162">
        <f t="shared" si="46"/>
        <v>0</v>
      </c>
      <c r="O507" s="122" t="e">
        <f t="shared" si="47"/>
        <v>#DIV/0!</v>
      </c>
      <c r="P507" s="179">
        <f>'Input 2 - Inventory'!AH442</f>
        <v>0</v>
      </c>
      <c r="Q507" s="179" t="str">
        <f>'Calc 1 - Scaling (Ins)'!AA497</f>
        <v/>
      </c>
    </row>
    <row r="508" spans="1:17" x14ac:dyDescent="0.3">
      <c r="A508" s="136" t="str">
        <f t="shared" si="48"/>
        <v>Exclude</v>
      </c>
      <c r="B508" s="149">
        <f>'Input 2 - Inventory'!C443</f>
        <v>0</v>
      </c>
      <c r="C508" s="179">
        <f>'Input 2 - Inventory'!E443</f>
        <v>0</v>
      </c>
      <c r="D508" s="179" t="str">
        <f>IFERROR(VLOOKUP(E508,GCC.Param!$B$3:$E$66,4,FALSE),"")</f>
        <v/>
      </c>
      <c r="E508" s="150">
        <f>'Input 2 - Inventory'!F443</f>
        <v>0</v>
      </c>
      <c r="F508" s="162" t="str">
        <f t="shared" si="44"/>
        <v>Y</v>
      </c>
      <c r="G508" s="150">
        <f>'Input 1 - Schedule 1'!U445</f>
        <v>0</v>
      </c>
      <c r="H508" s="149">
        <f>'Input 2 - Inventory'!L443</f>
        <v>0</v>
      </c>
      <c r="I508" s="149">
        <f>'Input 2 - Inventory'!M443</f>
        <v>0</v>
      </c>
      <c r="J508" s="162">
        <f t="shared" si="45"/>
        <v>0</v>
      </c>
      <c r="K508" s="179">
        <f>'Input 2 - Inventory'!R443</f>
        <v>0</v>
      </c>
      <c r="L508" s="149">
        <f>'Input 2 - Inventory'!AB443</f>
        <v>0</v>
      </c>
      <c r="M508" s="179">
        <f>'Input 2 - Inventory'!AC443</f>
        <v>0</v>
      </c>
      <c r="N508" s="162">
        <f t="shared" si="46"/>
        <v>0</v>
      </c>
      <c r="O508" s="122" t="e">
        <f t="shared" si="47"/>
        <v>#DIV/0!</v>
      </c>
      <c r="P508" s="179">
        <f>'Input 2 - Inventory'!AH443</f>
        <v>0</v>
      </c>
      <c r="Q508" s="179" t="str">
        <f>'Calc 1 - Scaling (Ins)'!AA498</f>
        <v/>
      </c>
    </row>
    <row r="509" spans="1:17" x14ac:dyDescent="0.3">
      <c r="A509" s="136" t="str">
        <f t="shared" si="48"/>
        <v>Exclude</v>
      </c>
      <c r="B509" s="149">
        <f>'Input 2 - Inventory'!C444</f>
        <v>0</v>
      </c>
      <c r="C509" s="179">
        <f>'Input 2 - Inventory'!E444</f>
        <v>0</v>
      </c>
      <c r="D509" s="179" t="str">
        <f>IFERROR(VLOOKUP(E509,GCC.Param!$B$3:$E$66,4,FALSE),"")</f>
        <v/>
      </c>
      <c r="E509" s="150">
        <f>'Input 2 - Inventory'!F444</f>
        <v>0</v>
      </c>
      <c r="F509" s="162" t="str">
        <f t="shared" si="44"/>
        <v>Y</v>
      </c>
      <c r="G509" s="150">
        <f>'Input 1 - Schedule 1'!U446</f>
        <v>0</v>
      </c>
      <c r="H509" s="149">
        <f>'Input 2 - Inventory'!L444</f>
        <v>0</v>
      </c>
      <c r="I509" s="149">
        <f>'Input 2 - Inventory'!M444</f>
        <v>0</v>
      </c>
      <c r="J509" s="162">
        <f t="shared" si="45"/>
        <v>0</v>
      </c>
      <c r="K509" s="179">
        <f>'Input 2 - Inventory'!R444</f>
        <v>0</v>
      </c>
      <c r="L509" s="149">
        <f>'Input 2 - Inventory'!AB444</f>
        <v>0</v>
      </c>
      <c r="M509" s="179">
        <f>'Input 2 - Inventory'!AC444</f>
        <v>0</v>
      </c>
      <c r="N509" s="162">
        <f t="shared" si="46"/>
        <v>0</v>
      </c>
      <c r="O509" s="122" t="e">
        <f t="shared" si="47"/>
        <v>#DIV/0!</v>
      </c>
      <c r="P509" s="179">
        <f>'Input 2 - Inventory'!AH444</f>
        <v>0</v>
      </c>
      <c r="Q509" s="179" t="str">
        <f>'Calc 1 - Scaling (Ins)'!AA499</f>
        <v/>
      </c>
    </row>
    <row r="510" spans="1:17" x14ac:dyDescent="0.3">
      <c r="A510" s="136" t="str">
        <f t="shared" si="48"/>
        <v>Exclude</v>
      </c>
      <c r="B510" s="149">
        <f>'Input 2 - Inventory'!C445</f>
        <v>0</v>
      </c>
      <c r="C510" s="179">
        <f>'Input 2 - Inventory'!E445</f>
        <v>0</v>
      </c>
      <c r="D510" s="179" t="str">
        <f>IFERROR(VLOOKUP(E510,GCC.Param!$B$3:$E$66,4,FALSE),"")</f>
        <v/>
      </c>
      <c r="E510" s="150">
        <f>'Input 2 - Inventory'!F445</f>
        <v>0</v>
      </c>
      <c r="F510" s="162" t="str">
        <f t="shared" si="44"/>
        <v>Y</v>
      </c>
      <c r="G510" s="150">
        <f>'Input 1 - Schedule 1'!U447</f>
        <v>0</v>
      </c>
      <c r="H510" s="149">
        <f>'Input 2 - Inventory'!L445</f>
        <v>0</v>
      </c>
      <c r="I510" s="149">
        <f>'Input 2 - Inventory'!M445</f>
        <v>0</v>
      </c>
      <c r="J510" s="162">
        <f t="shared" si="45"/>
        <v>0</v>
      </c>
      <c r="K510" s="179">
        <f>'Input 2 - Inventory'!R445</f>
        <v>0</v>
      </c>
      <c r="L510" s="149">
        <f>'Input 2 - Inventory'!AB445</f>
        <v>0</v>
      </c>
      <c r="M510" s="179">
        <f>'Input 2 - Inventory'!AC445</f>
        <v>0</v>
      </c>
      <c r="N510" s="162">
        <f t="shared" si="46"/>
        <v>0</v>
      </c>
      <c r="O510" s="122" t="e">
        <f t="shared" si="47"/>
        <v>#DIV/0!</v>
      </c>
      <c r="P510" s="179">
        <f>'Input 2 - Inventory'!AH445</f>
        <v>0</v>
      </c>
      <c r="Q510" s="179" t="str">
        <f>'Calc 1 - Scaling (Ins)'!AA500</f>
        <v/>
      </c>
    </row>
    <row r="511" spans="1:17" x14ac:dyDescent="0.3">
      <c r="A511" s="136" t="str">
        <f t="shared" si="48"/>
        <v>Exclude</v>
      </c>
      <c r="B511" s="149">
        <f>'Input 2 - Inventory'!C446</f>
        <v>0</v>
      </c>
      <c r="C511" s="179">
        <f>'Input 2 - Inventory'!E446</f>
        <v>0</v>
      </c>
      <c r="D511" s="179" t="str">
        <f>IFERROR(VLOOKUP(E511,GCC.Param!$B$3:$E$66,4,FALSE),"")</f>
        <v/>
      </c>
      <c r="E511" s="150">
        <f>'Input 2 - Inventory'!F446</f>
        <v>0</v>
      </c>
      <c r="F511" s="162" t="str">
        <f t="shared" si="44"/>
        <v>Y</v>
      </c>
      <c r="G511" s="150">
        <f>'Input 1 - Schedule 1'!U448</f>
        <v>0</v>
      </c>
      <c r="H511" s="149">
        <f>'Input 2 - Inventory'!L446</f>
        <v>0</v>
      </c>
      <c r="I511" s="149">
        <f>'Input 2 - Inventory'!M446</f>
        <v>0</v>
      </c>
      <c r="J511" s="162">
        <f t="shared" si="45"/>
        <v>0</v>
      </c>
      <c r="K511" s="179">
        <f>'Input 2 - Inventory'!R446</f>
        <v>0</v>
      </c>
      <c r="L511" s="149">
        <f>'Input 2 - Inventory'!AB446</f>
        <v>0</v>
      </c>
      <c r="M511" s="179">
        <f>'Input 2 - Inventory'!AC446</f>
        <v>0</v>
      </c>
      <c r="N511" s="162">
        <f t="shared" si="46"/>
        <v>0</v>
      </c>
      <c r="O511" s="122" t="e">
        <f t="shared" si="47"/>
        <v>#DIV/0!</v>
      </c>
      <c r="P511" s="179">
        <f>'Input 2 - Inventory'!AH446</f>
        <v>0</v>
      </c>
      <c r="Q511" s="179" t="str">
        <f>'Calc 1 - Scaling (Ins)'!AA501</f>
        <v/>
      </c>
    </row>
    <row r="512" spans="1:17" x14ac:dyDescent="0.3">
      <c r="A512" s="136" t="str">
        <f t="shared" si="48"/>
        <v>Exclude</v>
      </c>
      <c r="B512" s="149">
        <f>'Input 2 - Inventory'!C447</f>
        <v>0</v>
      </c>
      <c r="C512" s="179">
        <f>'Input 2 - Inventory'!E447</f>
        <v>0</v>
      </c>
      <c r="D512" s="179" t="str">
        <f>IFERROR(VLOOKUP(E512,GCC.Param!$B$3:$E$66,4,FALSE),"")</f>
        <v/>
      </c>
      <c r="E512" s="150">
        <f>'Input 2 - Inventory'!F447</f>
        <v>0</v>
      </c>
      <c r="F512" s="162" t="str">
        <f t="shared" si="44"/>
        <v>Y</v>
      </c>
      <c r="G512" s="150">
        <f>'Input 1 - Schedule 1'!U449</f>
        <v>0</v>
      </c>
      <c r="H512" s="149">
        <f>'Input 2 - Inventory'!L447</f>
        <v>0</v>
      </c>
      <c r="I512" s="149">
        <f>'Input 2 - Inventory'!M447</f>
        <v>0</v>
      </c>
      <c r="J512" s="162">
        <f t="shared" si="45"/>
        <v>0</v>
      </c>
      <c r="K512" s="179">
        <f>'Input 2 - Inventory'!R447</f>
        <v>0</v>
      </c>
      <c r="L512" s="149">
        <f>'Input 2 - Inventory'!AB447</f>
        <v>0</v>
      </c>
      <c r="M512" s="179">
        <f>'Input 2 - Inventory'!AC447</f>
        <v>0</v>
      </c>
      <c r="N512" s="162">
        <f t="shared" si="46"/>
        <v>0</v>
      </c>
      <c r="O512" s="122" t="e">
        <f t="shared" si="47"/>
        <v>#DIV/0!</v>
      </c>
      <c r="P512" s="179">
        <f>'Input 2 - Inventory'!AH447</f>
        <v>0</v>
      </c>
      <c r="Q512" s="179" t="str">
        <f>'Calc 1 - Scaling (Ins)'!AA502</f>
        <v/>
      </c>
    </row>
    <row r="513" spans="1:17" x14ac:dyDescent="0.3">
      <c r="A513" s="136" t="str">
        <f t="shared" si="48"/>
        <v>Exclude</v>
      </c>
      <c r="B513" s="149">
        <f>'Input 2 - Inventory'!C448</f>
        <v>0</v>
      </c>
      <c r="C513" s="179">
        <f>'Input 2 - Inventory'!E448</f>
        <v>0</v>
      </c>
      <c r="D513" s="179" t="str">
        <f>IFERROR(VLOOKUP(E513,GCC.Param!$B$3:$E$66,4,FALSE),"")</f>
        <v/>
      </c>
      <c r="E513" s="150">
        <f>'Input 2 - Inventory'!F448</f>
        <v>0</v>
      </c>
      <c r="F513" s="162" t="str">
        <f t="shared" si="44"/>
        <v>Y</v>
      </c>
      <c r="G513" s="150">
        <f>'Input 1 - Schedule 1'!U450</f>
        <v>0</v>
      </c>
      <c r="H513" s="149">
        <f>'Input 2 - Inventory'!L448</f>
        <v>0</v>
      </c>
      <c r="I513" s="149">
        <f>'Input 2 - Inventory'!M448</f>
        <v>0</v>
      </c>
      <c r="J513" s="162">
        <f t="shared" si="45"/>
        <v>0</v>
      </c>
      <c r="K513" s="179">
        <f>'Input 2 - Inventory'!R448</f>
        <v>0</v>
      </c>
      <c r="L513" s="149">
        <f>'Input 2 - Inventory'!AB448</f>
        <v>0</v>
      </c>
      <c r="M513" s="179">
        <f>'Input 2 - Inventory'!AC448</f>
        <v>0</v>
      </c>
      <c r="N513" s="162">
        <f t="shared" si="46"/>
        <v>0</v>
      </c>
      <c r="O513" s="122" t="e">
        <f t="shared" si="47"/>
        <v>#DIV/0!</v>
      </c>
      <c r="P513" s="179">
        <f>'Input 2 - Inventory'!AH448</f>
        <v>0</v>
      </c>
      <c r="Q513" s="179" t="str">
        <f>'Calc 1 - Scaling (Ins)'!AA503</f>
        <v/>
      </c>
    </row>
    <row r="514" spans="1:17" x14ac:dyDescent="0.3">
      <c r="A514" s="136" t="str">
        <f t="shared" si="48"/>
        <v>Exclude</v>
      </c>
      <c r="B514" s="149">
        <f>'Input 2 - Inventory'!C449</f>
        <v>0</v>
      </c>
      <c r="C514" s="179">
        <f>'Input 2 - Inventory'!E449</f>
        <v>0</v>
      </c>
      <c r="D514" s="179" t="str">
        <f>IFERROR(VLOOKUP(E514,GCC.Param!$B$3:$E$66,4,FALSE),"")</f>
        <v/>
      </c>
      <c r="E514" s="150">
        <f>'Input 2 - Inventory'!F449</f>
        <v>0</v>
      </c>
      <c r="F514" s="162" t="str">
        <f t="shared" si="44"/>
        <v>Y</v>
      </c>
      <c r="G514" s="150">
        <f>'Input 1 - Schedule 1'!U451</f>
        <v>0</v>
      </c>
      <c r="H514" s="149">
        <f>'Input 2 - Inventory'!L449</f>
        <v>0</v>
      </c>
      <c r="I514" s="149">
        <f>'Input 2 - Inventory'!M449</f>
        <v>0</v>
      </c>
      <c r="J514" s="162">
        <f t="shared" si="45"/>
        <v>0</v>
      </c>
      <c r="K514" s="179">
        <f>'Input 2 - Inventory'!R449</f>
        <v>0</v>
      </c>
      <c r="L514" s="149">
        <f>'Input 2 - Inventory'!AB449</f>
        <v>0</v>
      </c>
      <c r="M514" s="179">
        <f>'Input 2 - Inventory'!AC449</f>
        <v>0</v>
      </c>
      <c r="N514" s="162">
        <f t="shared" si="46"/>
        <v>0</v>
      </c>
      <c r="O514" s="122" t="e">
        <f t="shared" si="47"/>
        <v>#DIV/0!</v>
      </c>
      <c r="P514" s="179">
        <f>'Input 2 - Inventory'!AH449</f>
        <v>0</v>
      </c>
      <c r="Q514" s="179" t="str">
        <f>'Calc 1 - Scaling (Ins)'!AA504</f>
        <v/>
      </c>
    </row>
    <row r="515" spans="1:17" x14ac:dyDescent="0.3">
      <c r="A515" s="136" t="str">
        <f t="shared" si="48"/>
        <v>Exclude</v>
      </c>
      <c r="B515" s="149">
        <f>'Input 2 - Inventory'!C450</f>
        <v>0</v>
      </c>
      <c r="C515" s="179">
        <f>'Input 2 - Inventory'!E450</f>
        <v>0</v>
      </c>
      <c r="D515" s="179" t="str">
        <f>IFERROR(VLOOKUP(E515,GCC.Param!$B$3:$E$66,4,FALSE),"")</f>
        <v/>
      </c>
      <c r="E515" s="150">
        <f>'Input 2 - Inventory'!F450</f>
        <v>0</v>
      </c>
      <c r="F515" s="162" t="str">
        <f t="shared" si="44"/>
        <v>Y</v>
      </c>
      <c r="G515" s="150">
        <f>'Input 1 - Schedule 1'!U452</f>
        <v>0</v>
      </c>
      <c r="H515" s="149">
        <f>'Input 2 - Inventory'!L450</f>
        <v>0</v>
      </c>
      <c r="I515" s="149">
        <f>'Input 2 - Inventory'!M450</f>
        <v>0</v>
      </c>
      <c r="J515" s="162">
        <f t="shared" si="45"/>
        <v>0</v>
      </c>
      <c r="K515" s="179">
        <f>'Input 2 - Inventory'!R450</f>
        <v>0</v>
      </c>
      <c r="L515" s="149">
        <f>'Input 2 - Inventory'!AB450</f>
        <v>0</v>
      </c>
      <c r="M515" s="179">
        <f>'Input 2 - Inventory'!AC450</f>
        <v>0</v>
      </c>
      <c r="N515" s="162">
        <f t="shared" si="46"/>
        <v>0</v>
      </c>
      <c r="O515" s="122" t="e">
        <f t="shared" si="47"/>
        <v>#DIV/0!</v>
      </c>
      <c r="P515" s="179">
        <f>'Input 2 - Inventory'!AH450</f>
        <v>0</v>
      </c>
      <c r="Q515" s="179" t="str">
        <f>'Calc 1 - Scaling (Ins)'!AA505</f>
        <v/>
      </c>
    </row>
    <row r="516" spans="1:17" x14ac:dyDescent="0.3">
      <c r="A516" s="136" t="str">
        <f t="shared" si="48"/>
        <v>Exclude</v>
      </c>
      <c r="B516" s="149">
        <f>'Input 2 - Inventory'!C451</f>
        <v>0</v>
      </c>
      <c r="C516" s="179">
        <f>'Input 2 - Inventory'!E451</f>
        <v>0</v>
      </c>
      <c r="D516" s="179" t="str">
        <f>IFERROR(VLOOKUP(E516,GCC.Param!$B$3:$E$66,4,FALSE),"")</f>
        <v/>
      </c>
      <c r="E516" s="150">
        <f>'Input 2 - Inventory'!F451</f>
        <v>0</v>
      </c>
      <c r="F516" s="162" t="str">
        <f t="shared" si="44"/>
        <v>Y</v>
      </c>
      <c r="G516" s="150">
        <f>'Input 1 - Schedule 1'!U453</f>
        <v>0</v>
      </c>
      <c r="H516" s="149">
        <f>'Input 2 - Inventory'!L451</f>
        <v>0</v>
      </c>
      <c r="I516" s="149">
        <f>'Input 2 - Inventory'!M451</f>
        <v>0</v>
      </c>
      <c r="J516" s="162">
        <f t="shared" si="45"/>
        <v>0</v>
      </c>
      <c r="K516" s="179">
        <f>'Input 2 - Inventory'!R451</f>
        <v>0</v>
      </c>
      <c r="L516" s="149">
        <f>'Input 2 - Inventory'!AB451</f>
        <v>0</v>
      </c>
      <c r="M516" s="179">
        <f>'Input 2 - Inventory'!AC451</f>
        <v>0</v>
      </c>
      <c r="N516" s="162">
        <f t="shared" si="46"/>
        <v>0</v>
      </c>
      <c r="O516" s="122" t="e">
        <f t="shared" si="47"/>
        <v>#DIV/0!</v>
      </c>
      <c r="P516" s="179">
        <f>'Input 2 - Inventory'!AH451</f>
        <v>0</v>
      </c>
      <c r="Q516" s="179" t="str">
        <f>'Calc 1 - Scaling (Ins)'!AA506</f>
        <v/>
      </c>
    </row>
    <row r="517" spans="1:17" x14ac:dyDescent="0.3">
      <c r="A517" s="136" t="str">
        <f t="shared" si="48"/>
        <v>Exclude</v>
      </c>
      <c r="B517" s="149">
        <f>'Input 2 - Inventory'!C452</f>
        <v>0</v>
      </c>
      <c r="C517" s="179">
        <f>'Input 2 - Inventory'!E452</f>
        <v>0</v>
      </c>
      <c r="D517" s="179" t="str">
        <f>IFERROR(VLOOKUP(E517,GCC.Param!$B$3:$E$66,4,FALSE),"")</f>
        <v/>
      </c>
      <c r="E517" s="150">
        <f>'Input 2 - Inventory'!F452</f>
        <v>0</v>
      </c>
      <c r="F517" s="162" t="str">
        <f t="shared" si="44"/>
        <v>Y</v>
      </c>
      <c r="G517" s="150">
        <f>'Input 1 - Schedule 1'!U454</f>
        <v>0</v>
      </c>
      <c r="H517" s="149">
        <f>'Input 2 - Inventory'!L452</f>
        <v>0</v>
      </c>
      <c r="I517" s="149">
        <f>'Input 2 - Inventory'!M452</f>
        <v>0</v>
      </c>
      <c r="J517" s="162">
        <f t="shared" si="45"/>
        <v>0</v>
      </c>
      <c r="K517" s="179">
        <f>'Input 2 - Inventory'!R452</f>
        <v>0</v>
      </c>
      <c r="L517" s="149">
        <f>'Input 2 - Inventory'!AB452</f>
        <v>0</v>
      </c>
      <c r="M517" s="179">
        <f>'Input 2 - Inventory'!AC452</f>
        <v>0</v>
      </c>
      <c r="N517" s="162">
        <f t="shared" si="46"/>
        <v>0</v>
      </c>
      <c r="O517" s="122" t="e">
        <f t="shared" si="47"/>
        <v>#DIV/0!</v>
      </c>
      <c r="P517" s="179">
        <f>'Input 2 - Inventory'!AH452</f>
        <v>0</v>
      </c>
      <c r="Q517" s="179" t="str">
        <f>'Calc 1 - Scaling (Ins)'!AA507</f>
        <v/>
      </c>
    </row>
    <row r="518" spans="1:17" x14ac:dyDescent="0.3">
      <c r="A518" s="136" t="str">
        <f t="shared" si="48"/>
        <v>Exclude</v>
      </c>
      <c r="B518" s="149">
        <f>'Input 2 - Inventory'!C453</f>
        <v>0</v>
      </c>
      <c r="C518" s="179">
        <f>'Input 2 - Inventory'!E453</f>
        <v>0</v>
      </c>
      <c r="D518" s="179" t="str">
        <f>IFERROR(VLOOKUP(E518,GCC.Param!$B$3:$E$66,4,FALSE),"")</f>
        <v/>
      </c>
      <c r="E518" s="150">
        <f>'Input 2 - Inventory'!F453</f>
        <v>0</v>
      </c>
      <c r="F518" s="162" t="str">
        <f t="shared" si="44"/>
        <v>Y</v>
      </c>
      <c r="G518" s="150">
        <f>'Input 1 - Schedule 1'!U455</f>
        <v>0</v>
      </c>
      <c r="H518" s="149">
        <f>'Input 2 - Inventory'!L453</f>
        <v>0</v>
      </c>
      <c r="I518" s="149">
        <f>'Input 2 - Inventory'!M453</f>
        <v>0</v>
      </c>
      <c r="J518" s="162">
        <f t="shared" si="45"/>
        <v>0</v>
      </c>
      <c r="K518" s="179">
        <f>'Input 2 - Inventory'!R453</f>
        <v>0</v>
      </c>
      <c r="L518" s="149">
        <f>'Input 2 - Inventory'!AB453</f>
        <v>0</v>
      </c>
      <c r="M518" s="179">
        <f>'Input 2 - Inventory'!AC453</f>
        <v>0</v>
      </c>
      <c r="N518" s="162">
        <f t="shared" si="46"/>
        <v>0</v>
      </c>
      <c r="O518" s="122" t="e">
        <f t="shared" si="47"/>
        <v>#DIV/0!</v>
      </c>
      <c r="P518" s="179">
        <f>'Input 2 - Inventory'!AH453</f>
        <v>0</v>
      </c>
      <c r="Q518" s="179" t="str">
        <f>'Calc 1 - Scaling (Ins)'!AA508</f>
        <v/>
      </c>
    </row>
    <row r="519" spans="1:17" x14ac:dyDescent="0.3">
      <c r="A519" s="136" t="str">
        <f t="shared" si="48"/>
        <v>Exclude</v>
      </c>
      <c r="B519" s="149">
        <f>'Input 2 - Inventory'!C454</f>
        <v>0</v>
      </c>
      <c r="C519" s="179">
        <f>'Input 2 - Inventory'!E454</f>
        <v>0</v>
      </c>
      <c r="D519" s="179" t="str">
        <f>IFERROR(VLOOKUP(E519,GCC.Param!$B$3:$E$66,4,FALSE),"")</f>
        <v/>
      </c>
      <c r="E519" s="150">
        <f>'Input 2 - Inventory'!F454</f>
        <v>0</v>
      </c>
      <c r="F519" s="162" t="str">
        <f t="shared" si="44"/>
        <v>Y</v>
      </c>
      <c r="G519" s="150">
        <f>'Input 1 - Schedule 1'!U456</f>
        <v>0</v>
      </c>
      <c r="H519" s="149">
        <f>'Input 2 - Inventory'!L454</f>
        <v>0</v>
      </c>
      <c r="I519" s="149">
        <f>'Input 2 - Inventory'!M454</f>
        <v>0</v>
      </c>
      <c r="J519" s="162">
        <f t="shared" si="45"/>
        <v>0</v>
      </c>
      <c r="K519" s="179">
        <f>'Input 2 - Inventory'!R454</f>
        <v>0</v>
      </c>
      <c r="L519" s="149">
        <f>'Input 2 - Inventory'!AB454</f>
        <v>0</v>
      </c>
      <c r="M519" s="179">
        <f>'Input 2 - Inventory'!AC454</f>
        <v>0</v>
      </c>
      <c r="N519" s="162">
        <f t="shared" si="46"/>
        <v>0</v>
      </c>
      <c r="O519" s="122" t="e">
        <f t="shared" si="47"/>
        <v>#DIV/0!</v>
      </c>
      <c r="P519" s="179">
        <f>'Input 2 - Inventory'!AH454</f>
        <v>0</v>
      </c>
      <c r="Q519" s="179" t="str">
        <f>'Calc 1 - Scaling (Ins)'!AA509</f>
        <v/>
      </c>
    </row>
    <row r="520" spans="1:17" x14ac:dyDescent="0.3">
      <c r="A520" s="136" t="str">
        <f t="shared" si="48"/>
        <v>Exclude</v>
      </c>
      <c r="B520" s="149">
        <f>'Input 2 - Inventory'!C455</f>
        <v>0</v>
      </c>
      <c r="C520" s="179">
        <f>'Input 2 - Inventory'!E455</f>
        <v>0</v>
      </c>
      <c r="D520" s="179" t="str">
        <f>IFERROR(VLOOKUP(E520,GCC.Param!$B$3:$E$66,4,FALSE),"")</f>
        <v/>
      </c>
      <c r="E520" s="150">
        <f>'Input 2 - Inventory'!F455</f>
        <v>0</v>
      </c>
      <c r="F520" s="162" t="str">
        <f t="shared" si="44"/>
        <v>Y</v>
      </c>
      <c r="G520" s="150">
        <f>'Input 1 - Schedule 1'!U457</f>
        <v>0</v>
      </c>
      <c r="H520" s="149">
        <f>'Input 2 - Inventory'!L455</f>
        <v>0</v>
      </c>
      <c r="I520" s="149">
        <f>'Input 2 - Inventory'!M455</f>
        <v>0</v>
      </c>
      <c r="J520" s="162">
        <f t="shared" si="45"/>
        <v>0</v>
      </c>
      <c r="K520" s="179">
        <f>'Input 2 - Inventory'!R455</f>
        <v>0</v>
      </c>
      <c r="L520" s="149">
        <f>'Input 2 - Inventory'!AB455</f>
        <v>0</v>
      </c>
      <c r="M520" s="179">
        <f>'Input 2 - Inventory'!AC455</f>
        <v>0</v>
      </c>
      <c r="N520" s="162">
        <f t="shared" si="46"/>
        <v>0</v>
      </c>
      <c r="O520" s="122" t="e">
        <f t="shared" si="47"/>
        <v>#DIV/0!</v>
      </c>
      <c r="P520" s="179">
        <f>'Input 2 - Inventory'!AH455</f>
        <v>0</v>
      </c>
      <c r="Q520" s="179" t="str">
        <f>'Calc 1 - Scaling (Ins)'!AA510</f>
        <v/>
      </c>
    </row>
    <row r="521" spans="1:17" x14ac:dyDescent="0.3">
      <c r="A521" s="136" t="str">
        <f t="shared" si="48"/>
        <v>Exclude</v>
      </c>
      <c r="B521" s="149">
        <f>'Input 2 - Inventory'!C456</f>
        <v>0</v>
      </c>
      <c r="C521" s="179">
        <f>'Input 2 - Inventory'!E456</f>
        <v>0</v>
      </c>
      <c r="D521" s="179" t="str">
        <f>IFERROR(VLOOKUP(E521,GCC.Param!$B$3:$E$66,4,FALSE),"")</f>
        <v/>
      </c>
      <c r="E521" s="150">
        <f>'Input 2 - Inventory'!F456</f>
        <v>0</v>
      </c>
      <c r="F521" s="162" t="str">
        <f t="shared" si="44"/>
        <v>Y</v>
      </c>
      <c r="G521" s="150">
        <f>'Input 1 - Schedule 1'!U458</f>
        <v>0</v>
      </c>
      <c r="H521" s="149">
        <f>'Input 2 - Inventory'!L456</f>
        <v>0</v>
      </c>
      <c r="I521" s="149">
        <f>'Input 2 - Inventory'!M456</f>
        <v>0</v>
      </c>
      <c r="J521" s="162">
        <f t="shared" si="45"/>
        <v>0</v>
      </c>
      <c r="K521" s="179">
        <f>'Input 2 - Inventory'!R456</f>
        <v>0</v>
      </c>
      <c r="L521" s="149">
        <f>'Input 2 - Inventory'!AB456</f>
        <v>0</v>
      </c>
      <c r="M521" s="179">
        <f>'Input 2 - Inventory'!AC456</f>
        <v>0</v>
      </c>
      <c r="N521" s="162">
        <f t="shared" si="46"/>
        <v>0</v>
      </c>
      <c r="O521" s="122" t="e">
        <f t="shared" si="47"/>
        <v>#DIV/0!</v>
      </c>
      <c r="P521" s="179">
        <f>'Input 2 - Inventory'!AH456</f>
        <v>0</v>
      </c>
      <c r="Q521" s="179" t="str">
        <f>'Calc 1 - Scaling (Ins)'!AA511</f>
        <v/>
      </c>
    </row>
    <row r="522" spans="1:17" x14ac:dyDescent="0.3">
      <c r="A522" s="136" t="str">
        <f t="shared" si="48"/>
        <v>Exclude</v>
      </c>
      <c r="B522" s="149">
        <f>'Input 2 - Inventory'!C457</f>
        <v>0</v>
      </c>
      <c r="C522" s="179">
        <f>'Input 2 - Inventory'!E457</f>
        <v>0</v>
      </c>
      <c r="D522" s="179" t="str">
        <f>IFERROR(VLOOKUP(E522,GCC.Param!$B$3:$E$66,4,FALSE),"")</f>
        <v/>
      </c>
      <c r="E522" s="150">
        <f>'Input 2 - Inventory'!F457</f>
        <v>0</v>
      </c>
      <c r="F522" s="162" t="str">
        <f t="shared" ref="F522:F585" si="49">IF(AND(LEFT(D522,3)="RBC",LEFT(Q522,3)="RBC"),"N",IF(OR(E522=Q522,Q522="N/A"),"N","Y"))</f>
        <v>Y</v>
      </c>
      <c r="G522" s="150">
        <f>'Input 1 - Schedule 1'!U459</f>
        <v>0</v>
      </c>
      <c r="H522" s="149">
        <f>'Input 2 - Inventory'!L457</f>
        <v>0</v>
      </c>
      <c r="I522" s="149">
        <f>'Input 2 - Inventory'!M457</f>
        <v>0</v>
      </c>
      <c r="J522" s="162">
        <f t="shared" ref="J522:J585" si="50">IF($E522="Non-Insurer Holding Company", H522-I522,H522)</f>
        <v>0</v>
      </c>
      <c r="K522" s="179">
        <f>'Input 2 - Inventory'!R457</f>
        <v>0</v>
      </c>
      <c r="L522" s="149">
        <f>'Input 2 - Inventory'!AB457</f>
        <v>0</v>
      </c>
      <c r="M522" s="179">
        <f>'Input 2 - Inventory'!AC457</f>
        <v>0</v>
      </c>
      <c r="N522" s="162">
        <f t="shared" ref="N522:N585" si="51">IF(LEFT(E522,3)="RBC",1/0,IF($E522="Non-Insurer Holding Company",L522-M522,L522))</f>
        <v>0</v>
      </c>
      <c r="O522" s="122" t="e">
        <f t="shared" ref="O522:O585" si="52">IF(LEFT(E522,3)="RBC",1/2*L522,1/0)</f>
        <v>#DIV/0!</v>
      </c>
      <c r="P522" s="179">
        <f>'Input 2 - Inventory'!AH457</f>
        <v>0</v>
      </c>
      <c r="Q522" s="179" t="str">
        <f>'Calc 1 - Scaling (Ins)'!AA512</f>
        <v/>
      </c>
    </row>
    <row r="523" spans="1:17" x14ac:dyDescent="0.3">
      <c r="A523" s="136" t="str">
        <f t="shared" si="48"/>
        <v>Exclude</v>
      </c>
      <c r="B523" s="149">
        <f>'Input 2 - Inventory'!C458</f>
        <v>0</v>
      </c>
      <c r="C523" s="179">
        <f>'Input 2 - Inventory'!E458</f>
        <v>0</v>
      </c>
      <c r="D523" s="179" t="str">
        <f>IFERROR(VLOOKUP(E523,GCC.Param!$B$3:$E$66,4,FALSE),"")</f>
        <v/>
      </c>
      <c r="E523" s="150">
        <f>'Input 2 - Inventory'!F458</f>
        <v>0</v>
      </c>
      <c r="F523" s="162" t="str">
        <f t="shared" si="49"/>
        <v>Y</v>
      </c>
      <c r="G523" s="150">
        <f>'Input 1 - Schedule 1'!U460</f>
        <v>0</v>
      </c>
      <c r="H523" s="149">
        <f>'Input 2 - Inventory'!L458</f>
        <v>0</v>
      </c>
      <c r="I523" s="149">
        <f>'Input 2 - Inventory'!M458</f>
        <v>0</v>
      </c>
      <c r="J523" s="162">
        <f t="shared" si="50"/>
        <v>0</v>
      </c>
      <c r="K523" s="179">
        <f>'Input 2 - Inventory'!R458</f>
        <v>0</v>
      </c>
      <c r="L523" s="149">
        <f>'Input 2 - Inventory'!AB458</f>
        <v>0</v>
      </c>
      <c r="M523" s="179">
        <f>'Input 2 - Inventory'!AC458</f>
        <v>0</v>
      </c>
      <c r="N523" s="162">
        <f t="shared" si="51"/>
        <v>0</v>
      </c>
      <c r="O523" s="122" t="e">
        <f t="shared" si="52"/>
        <v>#DIV/0!</v>
      </c>
      <c r="P523" s="179">
        <f>'Input 2 - Inventory'!AH458</f>
        <v>0</v>
      </c>
      <c r="Q523" s="179" t="str">
        <f>'Calc 1 - Scaling (Ins)'!AA513</f>
        <v/>
      </c>
    </row>
    <row r="524" spans="1:17" x14ac:dyDescent="0.3">
      <c r="A524" s="136" t="str">
        <f t="shared" si="48"/>
        <v>Exclude</v>
      </c>
      <c r="B524" s="149">
        <f>'Input 2 - Inventory'!C459</f>
        <v>0</v>
      </c>
      <c r="C524" s="179">
        <f>'Input 2 - Inventory'!E459</f>
        <v>0</v>
      </c>
      <c r="D524" s="179" t="str">
        <f>IFERROR(VLOOKUP(E524,GCC.Param!$B$3:$E$66,4,FALSE),"")</f>
        <v/>
      </c>
      <c r="E524" s="150">
        <f>'Input 2 - Inventory'!F459</f>
        <v>0</v>
      </c>
      <c r="F524" s="162" t="str">
        <f t="shared" si="49"/>
        <v>Y</v>
      </c>
      <c r="G524" s="150">
        <f>'Input 1 - Schedule 1'!U461</f>
        <v>0</v>
      </c>
      <c r="H524" s="149">
        <f>'Input 2 - Inventory'!L459</f>
        <v>0</v>
      </c>
      <c r="I524" s="149">
        <f>'Input 2 - Inventory'!M459</f>
        <v>0</v>
      </c>
      <c r="J524" s="162">
        <f t="shared" si="50"/>
        <v>0</v>
      </c>
      <c r="K524" s="179">
        <f>'Input 2 - Inventory'!R459</f>
        <v>0</v>
      </c>
      <c r="L524" s="149">
        <f>'Input 2 - Inventory'!AB459</f>
        <v>0</v>
      </c>
      <c r="M524" s="179">
        <f>'Input 2 - Inventory'!AC459</f>
        <v>0</v>
      </c>
      <c r="N524" s="162">
        <f t="shared" si="51"/>
        <v>0</v>
      </c>
      <c r="O524" s="122" t="e">
        <f t="shared" si="52"/>
        <v>#DIV/0!</v>
      </c>
      <c r="P524" s="179">
        <f>'Input 2 - Inventory'!AH459</f>
        <v>0</v>
      </c>
      <c r="Q524" s="179" t="str">
        <f>'Calc 1 - Scaling (Ins)'!AA514</f>
        <v/>
      </c>
    </row>
    <row r="525" spans="1:17" x14ac:dyDescent="0.3">
      <c r="A525" s="136" t="str">
        <f t="shared" ref="A525:A588" si="53">IF(OR(ISERROR(D525),B525="",B525=0),"Exclude","Include")</f>
        <v>Exclude</v>
      </c>
      <c r="B525" s="149">
        <f>'Input 2 - Inventory'!C460</f>
        <v>0</v>
      </c>
      <c r="C525" s="179">
        <f>'Input 2 - Inventory'!E460</f>
        <v>0</v>
      </c>
      <c r="D525" s="179" t="str">
        <f>IFERROR(VLOOKUP(E525,GCC.Param!$B$3:$E$66,4,FALSE),"")</f>
        <v/>
      </c>
      <c r="E525" s="150">
        <f>'Input 2 - Inventory'!F460</f>
        <v>0</v>
      </c>
      <c r="F525" s="162" t="str">
        <f t="shared" si="49"/>
        <v>Y</v>
      </c>
      <c r="G525" s="150">
        <f>'Input 1 - Schedule 1'!U462</f>
        <v>0</v>
      </c>
      <c r="H525" s="149">
        <f>'Input 2 - Inventory'!L460</f>
        <v>0</v>
      </c>
      <c r="I525" s="149">
        <f>'Input 2 - Inventory'!M460</f>
        <v>0</v>
      </c>
      <c r="J525" s="162">
        <f t="shared" si="50"/>
        <v>0</v>
      </c>
      <c r="K525" s="179">
        <f>'Input 2 - Inventory'!R460</f>
        <v>0</v>
      </c>
      <c r="L525" s="149">
        <f>'Input 2 - Inventory'!AB460</f>
        <v>0</v>
      </c>
      <c r="M525" s="179">
        <f>'Input 2 - Inventory'!AC460</f>
        <v>0</v>
      </c>
      <c r="N525" s="162">
        <f t="shared" si="51"/>
        <v>0</v>
      </c>
      <c r="O525" s="122" t="e">
        <f t="shared" si="52"/>
        <v>#DIV/0!</v>
      </c>
      <c r="P525" s="179">
        <f>'Input 2 - Inventory'!AH460</f>
        <v>0</v>
      </c>
      <c r="Q525" s="179" t="str">
        <f>'Calc 1 - Scaling (Ins)'!AA515</f>
        <v/>
      </c>
    </row>
    <row r="526" spans="1:17" x14ac:dyDescent="0.3">
      <c r="A526" s="136" t="str">
        <f t="shared" si="53"/>
        <v>Exclude</v>
      </c>
      <c r="B526" s="149">
        <f>'Input 2 - Inventory'!C461</f>
        <v>0</v>
      </c>
      <c r="C526" s="179">
        <f>'Input 2 - Inventory'!E461</f>
        <v>0</v>
      </c>
      <c r="D526" s="179" t="str">
        <f>IFERROR(VLOOKUP(E526,GCC.Param!$B$3:$E$66,4,FALSE),"")</f>
        <v/>
      </c>
      <c r="E526" s="150">
        <f>'Input 2 - Inventory'!F461</f>
        <v>0</v>
      </c>
      <c r="F526" s="162" t="str">
        <f t="shared" si="49"/>
        <v>Y</v>
      </c>
      <c r="G526" s="150">
        <f>'Input 1 - Schedule 1'!U463</f>
        <v>0</v>
      </c>
      <c r="H526" s="149">
        <f>'Input 2 - Inventory'!L461</f>
        <v>0</v>
      </c>
      <c r="I526" s="149">
        <f>'Input 2 - Inventory'!M461</f>
        <v>0</v>
      </c>
      <c r="J526" s="162">
        <f t="shared" si="50"/>
        <v>0</v>
      </c>
      <c r="K526" s="179">
        <f>'Input 2 - Inventory'!R461</f>
        <v>0</v>
      </c>
      <c r="L526" s="149">
        <f>'Input 2 - Inventory'!AB461</f>
        <v>0</v>
      </c>
      <c r="M526" s="179">
        <f>'Input 2 - Inventory'!AC461</f>
        <v>0</v>
      </c>
      <c r="N526" s="162">
        <f t="shared" si="51"/>
        <v>0</v>
      </c>
      <c r="O526" s="122" t="e">
        <f t="shared" si="52"/>
        <v>#DIV/0!</v>
      </c>
      <c r="P526" s="179">
        <f>'Input 2 - Inventory'!AH461</f>
        <v>0</v>
      </c>
      <c r="Q526" s="179" t="str">
        <f>'Calc 1 - Scaling (Ins)'!AA516</f>
        <v/>
      </c>
    </row>
    <row r="527" spans="1:17" x14ac:dyDescent="0.3">
      <c r="A527" s="136" t="str">
        <f t="shared" si="53"/>
        <v>Exclude</v>
      </c>
      <c r="B527" s="149">
        <f>'Input 2 - Inventory'!C462</f>
        <v>0</v>
      </c>
      <c r="C527" s="179">
        <f>'Input 2 - Inventory'!E462</f>
        <v>0</v>
      </c>
      <c r="D527" s="179" t="str">
        <f>IFERROR(VLOOKUP(E527,GCC.Param!$B$3:$E$66,4,FALSE),"")</f>
        <v/>
      </c>
      <c r="E527" s="150">
        <f>'Input 2 - Inventory'!F462</f>
        <v>0</v>
      </c>
      <c r="F527" s="162" t="str">
        <f t="shared" si="49"/>
        <v>Y</v>
      </c>
      <c r="G527" s="150">
        <f>'Input 1 - Schedule 1'!U464</f>
        <v>0</v>
      </c>
      <c r="H527" s="149">
        <f>'Input 2 - Inventory'!L462</f>
        <v>0</v>
      </c>
      <c r="I527" s="149">
        <f>'Input 2 - Inventory'!M462</f>
        <v>0</v>
      </c>
      <c r="J527" s="162">
        <f t="shared" si="50"/>
        <v>0</v>
      </c>
      <c r="K527" s="179">
        <f>'Input 2 - Inventory'!R462</f>
        <v>0</v>
      </c>
      <c r="L527" s="149">
        <f>'Input 2 - Inventory'!AB462</f>
        <v>0</v>
      </c>
      <c r="M527" s="179">
        <f>'Input 2 - Inventory'!AC462</f>
        <v>0</v>
      </c>
      <c r="N527" s="162">
        <f t="shared" si="51"/>
        <v>0</v>
      </c>
      <c r="O527" s="122" t="e">
        <f t="shared" si="52"/>
        <v>#DIV/0!</v>
      </c>
      <c r="P527" s="179">
        <f>'Input 2 - Inventory'!AH462</f>
        <v>0</v>
      </c>
      <c r="Q527" s="179" t="str">
        <f>'Calc 1 - Scaling (Ins)'!AA517</f>
        <v/>
      </c>
    </row>
    <row r="528" spans="1:17" x14ac:dyDescent="0.3">
      <c r="A528" s="136" t="str">
        <f t="shared" si="53"/>
        <v>Exclude</v>
      </c>
      <c r="B528" s="149">
        <f>'Input 2 - Inventory'!C463</f>
        <v>0</v>
      </c>
      <c r="C528" s="179">
        <f>'Input 2 - Inventory'!E463</f>
        <v>0</v>
      </c>
      <c r="D528" s="179" t="str">
        <f>IFERROR(VLOOKUP(E528,GCC.Param!$B$3:$E$66,4,FALSE),"")</f>
        <v/>
      </c>
      <c r="E528" s="150">
        <f>'Input 2 - Inventory'!F463</f>
        <v>0</v>
      </c>
      <c r="F528" s="162" t="str">
        <f t="shared" si="49"/>
        <v>Y</v>
      </c>
      <c r="G528" s="150">
        <f>'Input 1 - Schedule 1'!U465</f>
        <v>0</v>
      </c>
      <c r="H528" s="149">
        <f>'Input 2 - Inventory'!L463</f>
        <v>0</v>
      </c>
      <c r="I528" s="149">
        <f>'Input 2 - Inventory'!M463</f>
        <v>0</v>
      </c>
      <c r="J528" s="162">
        <f t="shared" si="50"/>
        <v>0</v>
      </c>
      <c r="K528" s="179">
        <f>'Input 2 - Inventory'!R463</f>
        <v>0</v>
      </c>
      <c r="L528" s="149">
        <f>'Input 2 - Inventory'!AB463</f>
        <v>0</v>
      </c>
      <c r="M528" s="179">
        <f>'Input 2 - Inventory'!AC463</f>
        <v>0</v>
      </c>
      <c r="N528" s="162">
        <f t="shared" si="51"/>
        <v>0</v>
      </c>
      <c r="O528" s="122" t="e">
        <f t="shared" si="52"/>
        <v>#DIV/0!</v>
      </c>
      <c r="P528" s="179">
        <f>'Input 2 - Inventory'!AH463</f>
        <v>0</v>
      </c>
      <c r="Q528" s="179" t="str">
        <f>'Calc 1 - Scaling (Ins)'!AA518</f>
        <v/>
      </c>
    </row>
    <row r="529" spans="1:17" x14ac:dyDescent="0.3">
      <c r="A529" s="136" t="str">
        <f t="shared" si="53"/>
        <v>Exclude</v>
      </c>
      <c r="B529" s="149">
        <f>'Input 2 - Inventory'!C464</f>
        <v>0</v>
      </c>
      <c r="C529" s="179">
        <f>'Input 2 - Inventory'!E464</f>
        <v>0</v>
      </c>
      <c r="D529" s="179" t="str">
        <f>IFERROR(VLOOKUP(E529,GCC.Param!$B$3:$E$66,4,FALSE),"")</f>
        <v/>
      </c>
      <c r="E529" s="150">
        <f>'Input 2 - Inventory'!F464</f>
        <v>0</v>
      </c>
      <c r="F529" s="162" t="str">
        <f t="shared" si="49"/>
        <v>Y</v>
      </c>
      <c r="G529" s="150">
        <f>'Input 1 - Schedule 1'!U466</f>
        <v>0</v>
      </c>
      <c r="H529" s="149">
        <f>'Input 2 - Inventory'!L464</f>
        <v>0</v>
      </c>
      <c r="I529" s="149">
        <f>'Input 2 - Inventory'!M464</f>
        <v>0</v>
      </c>
      <c r="J529" s="162">
        <f t="shared" si="50"/>
        <v>0</v>
      </c>
      <c r="K529" s="179">
        <f>'Input 2 - Inventory'!R464</f>
        <v>0</v>
      </c>
      <c r="L529" s="149">
        <f>'Input 2 - Inventory'!AB464</f>
        <v>0</v>
      </c>
      <c r="M529" s="179">
        <f>'Input 2 - Inventory'!AC464</f>
        <v>0</v>
      </c>
      <c r="N529" s="162">
        <f t="shared" si="51"/>
        <v>0</v>
      </c>
      <c r="O529" s="122" t="e">
        <f t="shared" si="52"/>
        <v>#DIV/0!</v>
      </c>
      <c r="P529" s="179">
        <f>'Input 2 - Inventory'!AH464</f>
        <v>0</v>
      </c>
      <c r="Q529" s="179" t="str">
        <f>'Calc 1 - Scaling (Ins)'!AA519</f>
        <v/>
      </c>
    </row>
    <row r="530" spans="1:17" x14ac:dyDescent="0.3">
      <c r="A530" s="136" t="str">
        <f t="shared" si="53"/>
        <v>Exclude</v>
      </c>
      <c r="B530" s="149">
        <f>'Input 2 - Inventory'!C465</f>
        <v>0</v>
      </c>
      <c r="C530" s="179">
        <f>'Input 2 - Inventory'!E465</f>
        <v>0</v>
      </c>
      <c r="D530" s="179" t="str">
        <f>IFERROR(VLOOKUP(E530,GCC.Param!$B$3:$E$66,4,FALSE),"")</f>
        <v/>
      </c>
      <c r="E530" s="150">
        <f>'Input 2 - Inventory'!F465</f>
        <v>0</v>
      </c>
      <c r="F530" s="162" t="str">
        <f t="shared" si="49"/>
        <v>Y</v>
      </c>
      <c r="G530" s="150">
        <f>'Input 1 - Schedule 1'!U467</f>
        <v>0</v>
      </c>
      <c r="H530" s="149">
        <f>'Input 2 - Inventory'!L465</f>
        <v>0</v>
      </c>
      <c r="I530" s="149">
        <f>'Input 2 - Inventory'!M465</f>
        <v>0</v>
      </c>
      <c r="J530" s="162">
        <f t="shared" si="50"/>
        <v>0</v>
      </c>
      <c r="K530" s="179">
        <f>'Input 2 - Inventory'!R465</f>
        <v>0</v>
      </c>
      <c r="L530" s="149">
        <f>'Input 2 - Inventory'!AB465</f>
        <v>0</v>
      </c>
      <c r="M530" s="179">
        <f>'Input 2 - Inventory'!AC465</f>
        <v>0</v>
      </c>
      <c r="N530" s="162">
        <f t="shared" si="51"/>
        <v>0</v>
      </c>
      <c r="O530" s="122" t="e">
        <f t="shared" si="52"/>
        <v>#DIV/0!</v>
      </c>
      <c r="P530" s="179">
        <f>'Input 2 - Inventory'!AH465</f>
        <v>0</v>
      </c>
      <c r="Q530" s="179" t="str">
        <f>'Calc 1 - Scaling (Ins)'!AA520</f>
        <v/>
      </c>
    </row>
    <row r="531" spans="1:17" x14ac:dyDescent="0.3">
      <c r="A531" s="136" t="str">
        <f t="shared" si="53"/>
        <v>Exclude</v>
      </c>
      <c r="B531" s="149">
        <f>'Input 2 - Inventory'!C466</f>
        <v>0</v>
      </c>
      <c r="C531" s="179">
        <f>'Input 2 - Inventory'!E466</f>
        <v>0</v>
      </c>
      <c r="D531" s="179" t="str">
        <f>IFERROR(VLOOKUP(E531,GCC.Param!$B$3:$E$66,4,FALSE),"")</f>
        <v/>
      </c>
      <c r="E531" s="150">
        <f>'Input 2 - Inventory'!F466</f>
        <v>0</v>
      </c>
      <c r="F531" s="162" t="str">
        <f t="shared" si="49"/>
        <v>Y</v>
      </c>
      <c r="G531" s="150">
        <f>'Input 1 - Schedule 1'!U468</f>
        <v>0</v>
      </c>
      <c r="H531" s="149">
        <f>'Input 2 - Inventory'!L466</f>
        <v>0</v>
      </c>
      <c r="I531" s="149">
        <f>'Input 2 - Inventory'!M466</f>
        <v>0</v>
      </c>
      <c r="J531" s="162">
        <f t="shared" si="50"/>
        <v>0</v>
      </c>
      <c r="K531" s="179">
        <f>'Input 2 - Inventory'!R466</f>
        <v>0</v>
      </c>
      <c r="L531" s="149">
        <f>'Input 2 - Inventory'!AB466</f>
        <v>0</v>
      </c>
      <c r="M531" s="179">
        <f>'Input 2 - Inventory'!AC466</f>
        <v>0</v>
      </c>
      <c r="N531" s="162">
        <f t="shared" si="51"/>
        <v>0</v>
      </c>
      <c r="O531" s="122" t="e">
        <f t="shared" si="52"/>
        <v>#DIV/0!</v>
      </c>
      <c r="P531" s="179">
        <f>'Input 2 - Inventory'!AH466</f>
        <v>0</v>
      </c>
      <c r="Q531" s="179" t="str">
        <f>'Calc 1 - Scaling (Ins)'!AA521</f>
        <v/>
      </c>
    </row>
    <row r="532" spans="1:17" x14ac:dyDescent="0.3">
      <c r="A532" s="136" t="str">
        <f t="shared" si="53"/>
        <v>Exclude</v>
      </c>
      <c r="B532" s="149">
        <f>'Input 2 - Inventory'!C467</f>
        <v>0</v>
      </c>
      <c r="C532" s="179">
        <f>'Input 2 - Inventory'!E467</f>
        <v>0</v>
      </c>
      <c r="D532" s="179" t="str">
        <f>IFERROR(VLOOKUP(E532,GCC.Param!$B$3:$E$66,4,FALSE),"")</f>
        <v/>
      </c>
      <c r="E532" s="150">
        <f>'Input 2 - Inventory'!F467</f>
        <v>0</v>
      </c>
      <c r="F532" s="162" t="str">
        <f t="shared" si="49"/>
        <v>Y</v>
      </c>
      <c r="G532" s="150">
        <f>'Input 1 - Schedule 1'!U469</f>
        <v>0</v>
      </c>
      <c r="H532" s="149">
        <f>'Input 2 - Inventory'!L467</f>
        <v>0</v>
      </c>
      <c r="I532" s="149">
        <f>'Input 2 - Inventory'!M467</f>
        <v>0</v>
      </c>
      <c r="J532" s="162">
        <f t="shared" si="50"/>
        <v>0</v>
      </c>
      <c r="K532" s="179">
        <f>'Input 2 - Inventory'!R467</f>
        <v>0</v>
      </c>
      <c r="L532" s="149">
        <f>'Input 2 - Inventory'!AB467</f>
        <v>0</v>
      </c>
      <c r="M532" s="179">
        <f>'Input 2 - Inventory'!AC467</f>
        <v>0</v>
      </c>
      <c r="N532" s="162">
        <f t="shared" si="51"/>
        <v>0</v>
      </c>
      <c r="O532" s="122" t="e">
        <f t="shared" si="52"/>
        <v>#DIV/0!</v>
      </c>
      <c r="P532" s="179">
        <f>'Input 2 - Inventory'!AH467</f>
        <v>0</v>
      </c>
      <c r="Q532" s="179" t="str">
        <f>'Calc 1 - Scaling (Ins)'!AA522</f>
        <v/>
      </c>
    </row>
    <row r="533" spans="1:17" x14ac:dyDescent="0.3">
      <c r="A533" s="136" t="str">
        <f t="shared" si="53"/>
        <v>Exclude</v>
      </c>
      <c r="B533" s="149">
        <f>'Input 2 - Inventory'!C468</f>
        <v>0</v>
      </c>
      <c r="C533" s="179">
        <f>'Input 2 - Inventory'!E468</f>
        <v>0</v>
      </c>
      <c r="D533" s="179" t="str">
        <f>IFERROR(VLOOKUP(E533,GCC.Param!$B$3:$E$66,4,FALSE),"")</f>
        <v/>
      </c>
      <c r="E533" s="150">
        <f>'Input 2 - Inventory'!F468</f>
        <v>0</v>
      </c>
      <c r="F533" s="162" t="str">
        <f t="shared" si="49"/>
        <v>Y</v>
      </c>
      <c r="G533" s="150">
        <f>'Input 1 - Schedule 1'!U470</f>
        <v>0</v>
      </c>
      <c r="H533" s="149">
        <f>'Input 2 - Inventory'!L468</f>
        <v>0</v>
      </c>
      <c r="I533" s="149">
        <f>'Input 2 - Inventory'!M468</f>
        <v>0</v>
      </c>
      <c r="J533" s="162">
        <f t="shared" si="50"/>
        <v>0</v>
      </c>
      <c r="K533" s="179">
        <f>'Input 2 - Inventory'!R468</f>
        <v>0</v>
      </c>
      <c r="L533" s="149">
        <f>'Input 2 - Inventory'!AB468</f>
        <v>0</v>
      </c>
      <c r="M533" s="179">
        <f>'Input 2 - Inventory'!AC468</f>
        <v>0</v>
      </c>
      <c r="N533" s="162">
        <f t="shared" si="51"/>
        <v>0</v>
      </c>
      <c r="O533" s="122" t="e">
        <f t="shared" si="52"/>
        <v>#DIV/0!</v>
      </c>
      <c r="P533" s="179">
        <f>'Input 2 - Inventory'!AH468</f>
        <v>0</v>
      </c>
      <c r="Q533" s="179" t="str">
        <f>'Calc 1 - Scaling (Ins)'!AA523</f>
        <v/>
      </c>
    </row>
    <row r="534" spans="1:17" x14ac:dyDescent="0.3">
      <c r="A534" s="136" t="str">
        <f t="shared" si="53"/>
        <v>Exclude</v>
      </c>
      <c r="B534" s="149">
        <f>'Input 2 - Inventory'!C469</f>
        <v>0</v>
      </c>
      <c r="C534" s="179">
        <f>'Input 2 - Inventory'!E469</f>
        <v>0</v>
      </c>
      <c r="D534" s="179" t="str">
        <f>IFERROR(VLOOKUP(E534,GCC.Param!$B$3:$E$66,4,FALSE),"")</f>
        <v/>
      </c>
      <c r="E534" s="150">
        <f>'Input 2 - Inventory'!F469</f>
        <v>0</v>
      </c>
      <c r="F534" s="162" t="str">
        <f t="shared" si="49"/>
        <v>Y</v>
      </c>
      <c r="G534" s="150">
        <f>'Input 1 - Schedule 1'!U471</f>
        <v>0</v>
      </c>
      <c r="H534" s="149">
        <f>'Input 2 - Inventory'!L469</f>
        <v>0</v>
      </c>
      <c r="I534" s="149">
        <f>'Input 2 - Inventory'!M469</f>
        <v>0</v>
      </c>
      <c r="J534" s="162">
        <f t="shared" si="50"/>
        <v>0</v>
      </c>
      <c r="K534" s="179">
        <f>'Input 2 - Inventory'!R469</f>
        <v>0</v>
      </c>
      <c r="L534" s="149">
        <f>'Input 2 - Inventory'!AB469</f>
        <v>0</v>
      </c>
      <c r="M534" s="179">
        <f>'Input 2 - Inventory'!AC469</f>
        <v>0</v>
      </c>
      <c r="N534" s="162">
        <f t="shared" si="51"/>
        <v>0</v>
      </c>
      <c r="O534" s="122" t="e">
        <f t="shared" si="52"/>
        <v>#DIV/0!</v>
      </c>
      <c r="P534" s="179">
        <f>'Input 2 - Inventory'!AH469</f>
        <v>0</v>
      </c>
      <c r="Q534" s="179" t="str">
        <f>'Calc 1 - Scaling (Ins)'!AA524</f>
        <v/>
      </c>
    </row>
    <row r="535" spans="1:17" x14ac:dyDescent="0.3">
      <c r="A535" s="136" t="str">
        <f t="shared" si="53"/>
        <v>Exclude</v>
      </c>
      <c r="B535" s="149">
        <f>'Input 2 - Inventory'!C470</f>
        <v>0</v>
      </c>
      <c r="C535" s="179">
        <f>'Input 2 - Inventory'!E470</f>
        <v>0</v>
      </c>
      <c r="D535" s="179" t="str">
        <f>IFERROR(VLOOKUP(E535,GCC.Param!$B$3:$E$66,4,FALSE),"")</f>
        <v/>
      </c>
      <c r="E535" s="150">
        <f>'Input 2 - Inventory'!F470</f>
        <v>0</v>
      </c>
      <c r="F535" s="162" t="str">
        <f t="shared" si="49"/>
        <v>Y</v>
      </c>
      <c r="G535" s="150">
        <f>'Input 1 - Schedule 1'!U472</f>
        <v>0</v>
      </c>
      <c r="H535" s="149">
        <f>'Input 2 - Inventory'!L470</f>
        <v>0</v>
      </c>
      <c r="I535" s="149">
        <f>'Input 2 - Inventory'!M470</f>
        <v>0</v>
      </c>
      <c r="J535" s="162">
        <f t="shared" si="50"/>
        <v>0</v>
      </c>
      <c r="K535" s="179">
        <f>'Input 2 - Inventory'!R470</f>
        <v>0</v>
      </c>
      <c r="L535" s="149">
        <f>'Input 2 - Inventory'!AB470</f>
        <v>0</v>
      </c>
      <c r="M535" s="179">
        <f>'Input 2 - Inventory'!AC470</f>
        <v>0</v>
      </c>
      <c r="N535" s="162">
        <f t="shared" si="51"/>
        <v>0</v>
      </c>
      <c r="O535" s="122" t="e">
        <f t="shared" si="52"/>
        <v>#DIV/0!</v>
      </c>
      <c r="P535" s="179">
        <f>'Input 2 - Inventory'!AH470</f>
        <v>0</v>
      </c>
      <c r="Q535" s="179" t="str">
        <f>'Calc 1 - Scaling (Ins)'!AA525</f>
        <v/>
      </c>
    </row>
    <row r="536" spans="1:17" x14ac:dyDescent="0.3">
      <c r="A536" s="136" t="str">
        <f t="shared" si="53"/>
        <v>Exclude</v>
      </c>
      <c r="B536" s="149">
        <f>'Input 2 - Inventory'!C471</f>
        <v>0</v>
      </c>
      <c r="C536" s="179">
        <f>'Input 2 - Inventory'!E471</f>
        <v>0</v>
      </c>
      <c r="D536" s="179" t="str">
        <f>IFERROR(VLOOKUP(E536,GCC.Param!$B$3:$E$66,4,FALSE),"")</f>
        <v/>
      </c>
      <c r="E536" s="150">
        <f>'Input 2 - Inventory'!F471</f>
        <v>0</v>
      </c>
      <c r="F536" s="162" t="str">
        <f t="shared" si="49"/>
        <v>Y</v>
      </c>
      <c r="G536" s="150">
        <f>'Input 1 - Schedule 1'!U473</f>
        <v>0</v>
      </c>
      <c r="H536" s="149">
        <f>'Input 2 - Inventory'!L471</f>
        <v>0</v>
      </c>
      <c r="I536" s="149">
        <f>'Input 2 - Inventory'!M471</f>
        <v>0</v>
      </c>
      <c r="J536" s="162">
        <f t="shared" si="50"/>
        <v>0</v>
      </c>
      <c r="K536" s="179">
        <f>'Input 2 - Inventory'!R471</f>
        <v>0</v>
      </c>
      <c r="L536" s="149">
        <f>'Input 2 - Inventory'!AB471</f>
        <v>0</v>
      </c>
      <c r="M536" s="179">
        <f>'Input 2 - Inventory'!AC471</f>
        <v>0</v>
      </c>
      <c r="N536" s="162">
        <f t="shared" si="51"/>
        <v>0</v>
      </c>
      <c r="O536" s="122" t="e">
        <f t="shared" si="52"/>
        <v>#DIV/0!</v>
      </c>
      <c r="P536" s="179">
        <f>'Input 2 - Inventory'!AH471</f>
        <v>0</v>
      </c>
      <c r="Q536" s="179" t="str">
        <f>'Calc 1 - Scaling (Ins)'!AA526</f>
        <v/>
      </c>
    </row>
    <row r="537" spans="1:17" x14ac:dyDescent="0.3">
      <c r="A537" s="136" t="str">
        <f t="shared" si="53"/>
        <v>Exclude</v>
      </c>
      <c r="B537" s="149">
        <f>'Input 2 - Inventory'!C472</f>
        <v>0</v>
      </c>
      <c r="C537" s="179">
        <f>'Input 2 - Inventory'!E472</f>
        <v>0</v>
      </c>
      <c r="D537" s="179" t="str">
        <f>IFERROR(VLOOKUP(E537,GCC.Param!$B$3:$E$66,4,FALSE),"")</f>
        <v/>
      </c>
      <c r="E537" s="150">
        <f>'Input 2 - Inventory'!F472</f>
        <v>0</v>
      </c>
      <c r="F537" s="162" t="str">
        <f t="shared" si="49"/>
        <v>Y</v>
      </c>
      <c r="G537" s="150">
        <f>'Input 1 - Schedule 1'!U474</f>
        <v>0</v>
      </c>
      <c r="H537" s="149">
        <f>'Input 2 - Inventory'!L472</f>
        <v>0</v>
      </c>
      <c r="I537" s="149">
        <f>'Input 2 - Inventory'!M472</f>
        <v>0</v>
      </c>
      <c r="J537" s="162">
        <f t="shared" si="50"/>
        <v>0</v>
      </c>
      <c r="K537" s="179">
        <f>'Input 2 - Inventory'!R472</f>
        <v>0</v>
      </c>
      <c r="L537" s="149">
        <f>'Input 2 - Inventory'!AB472</f>
        <v>0</v>
      </c>
      <c r="M537" s="179">
        <f>'Input 2 - Inventory'!AC472</f>
        <v>0</v>
      </c>
      <c r="N537" s="162">
        <f t="shared" si="51"/>
        <v>0</v>
      </c>
      <c r="O537" s="122" t="e">
        <f t="shared" si="52"/>
        <v>#DIV/0!</v>
      </c>
      <c r="P537" s="179">
        <f>'Input 2 - Inventory'!AH472</f>
        <v>0</v>
      </c>
      <c r="Q537" s="179" t="str">
        <f>'Calc 1 - Scaling (Ins)'!AA527</f>
        <v/>
      </c>
    </row>
    <row r="538" spans="1:17" x14ac:dyDescent="0.3">
      <c r="A538" s="136" t="str">
        <f t="shared" si="53"/>
        <v>Exclude</v>
      </c>
      <c r="B538" s="149">
        <f>'Input 2 - Inventory'!C473</f>
        <v>0</v>
      </c>
      <c r="C538" s="179">
        <f>'Input 2 - Inventory'!E473</f>
        <v>0</v>
      </c>
      <c r="D538" s="179" t="str">
        <f>IFERROR(VLOOKUP(E538,GCC.Param!$B$3:$E$66,4,FALSE),"")</f>
        <v/>
      </c>
      <c r="E538" s="150">
        <f>'Input 2 - Inventory'!F473</f>
        <v>0</v>
      </c>
      <c r="F538" s="162" t="str">
        <f t="shared" si="49"/>
        <v>Y</v>
      </c>
      <c r="G538" s="150">
        <f>'Input 1 - Schedule 1'!U475</f>
        <v>0</v>
      </c>
      <c r="H538" s="149">
        <f>'Input 2 - Inventory'!L473</f>
        <v>0</v>
      </c>
      <c r="I538" s="149">
        <f>'Input 2 - Inventory'!M473</f>
        <v>0</v>
      </c>
      <c r="J538" s="162">
        <f t="shared" si="50"/>
        <v>0</v>
      </c>
      <c r="K538" s="179">
        <f>'Input 2 - Inventory'!R473</f>
        <v>0</v>
      </c>
      <c r="L538" s="149">
        <f>'Input 2 - Inventory'!AB473</f>
        <v>0</v>
      </c>
      <c r="M538" s="179">
        <f>'Input 2 - Inventory'!AC473</f>
        <v>0</v>
      </c>
      <c r="N538" s="162">
        <f t="shared" si="51"/>
        <v>0</v>
      </c>
      <c r="O538" s="122" t="e">
        <f t="shared" si="52"/>
        <v>#DIV/0!</v>
      </c>
      <c r="P538" s="179">
        <f>'Input 2 - Inventory'!AH473</f>
        <v>0</v>
      </c>
      <c r="Q538" s="179" t="str">
        <f>'Calc 1 - Scaling (Ins)'!AA528</f>
        <v/>
      </c>
    </row>
    <row r="539" spans="1:17" x14ac:dyDescent="0.3">
      <c r="A539" s="136" t="str">
        <f t="shared" si="53"/>
        <v>Exclude</v>
      </c>
      <c r="B539" s="149">
        <f>'Input 2 - Inventory'!C474</f>
        <v>0</v>
      </c>
      <c r="C539" s="179">
        <f>'Input 2 - Inventory'!E474</f>
        <v>0</v>
      </c>
      <c r="D539" s="179" t="str">
        <f>IFERROR(VLOOKUP(E539,GCC.Param!$B$3:$E$66,4,FALSE),"")</f>
        <v/>
      </c>
      <c r="E539" s="150">
        <f>'Input 2 - Inventory'!F474</f>
        <v>0</v>
      </c>
      <c r="F539" s="162" t="str">
        <f t="shared" si="49"/>
        <v>Y</v>
      </c>
      <c r="G539" s="150">
        <f>'Input 1 - Schedule 1'!U476</f>
        <v>0</v>
      </c>
      <c r="H539" s="149">
        <f>'Input 2 - Inventory'!L474</f>
        <v>0</v>
      </c>
      <c r="I539" s="149">
        <f>'Input 2 - Inventory'!M474</f>
        <v>0</v>
      </c>
      <c r="J539" s="162">
        <f t="shared" si="50"/>
        <v>0</v>
      </c>
      <c r="K539" s="179">
        <f>'Input 2 - Inventory'!R474</f>
        <v>0</v>
      </c>
      <c r="L539" s="149">
        <f>'Input 2 - Inventory'!AB474</f>
        <v>0</v>
      </c>
      <c r="M539" s="179">
        <f>'Input 2 - Inventory'!AC474</f>
        <v>0</v>
      </c>
      <c r="N539" s="162">
        <f t="shared" si="51"/>
        <v>0</v>
      </c>
      <c r="O539" s="122" t="e">
        <f t="shared" si="52"/>
        <v>#DIV/0!</v>
      </c>
      <c r="P539" s="179">
        <f>'Input 2 - Inventory'!AH474</f>
        <v>0</v>
      </c>
      <c r="Q539" s="179" t="str">
        <f>'Calc 1 - Scaling (Ins)'!AA529</f>
        <v/>
      </c>
    </row>
    <row r="540" spans="1:17" x14ac:dyDescent="0.3">
      <c r="A540" s="136" t="str">
        <f t="shared" si="53"/>
        <v>Exclude</v>
      </c>
      <c r="B540" s="149">
        <f>'Input 2 - Inventory'!C475</f>
        <v>0</v>
      </c>
      <c r="C540" s="179">
        <f>'Input 2 - Inventory'!E475</f>
        <v>0</v>
      </c>
      <c r="D540" s="179" t="str">
        <f>IFERROR(VLOOKUP(E540,GCC.Param!$B$3:$E$66,4,FALSE),"")</f>
        <v/>
      </c>
      <c r="E540" s="150">
        <f>'Input 2 - Inventory'!F475</f>
        <v>0</v>
      </c>
      <c r="F540" s="162" t="str">
        <f t="shared" si="49"/>
        <v>Y</v>
      </c>
      <c r="G540" s="150">
        <f>'Input 1 - Schedule 1'!U477</f>
        <v>0</v>
      </c>
      <c r="H540" s="149">
        <f>'Input 2 - Inventory'!L475</f>
        <v>0</v>
      </c>
      <c r="I540" s="149">
        <f>'Input 2 - Inventory'!M475</f>
        <v>0</v>
      </c>
      <c r="J540" s="162">
        <f t="shared" si="50"/>
        <v>0</v>
      </c>
      <c r="K540" s="179">
        <f>'Input 2 - Inventory'!R475</f>
        <v>0</v>
      </c>
      <c r="L540" s="149">
        <f>'Input 2 - Inventory'!AB475</f>
        <v>0</v>
      </c>
      <c r="M540" s="179">
        <f>'Input 2 - Inventory'!AC475</f>
        <v>0</v>
      </c>
      <c r="N540" s="162">
        <f t="shared" si="51"/>
        <v>0</v>
      </c>
      <c r="O540" s="122" t="e">
        <f t="shared" si="52"/>
        <v>#DIV/0!</v>
      </c>
      <c r="P540" s="179">
        <f>'Input 2 - Inventory'!AH475</f>
        <v>0</v>
      </c>
      <c r="Q540" s="179" t="str">
        <f>'Calc 1 - Scaling (Ins)'!AA530</f>
        <v/>
      </c>
    </row>
    <row r="541" spans="1:17" x14ac:dyDescent="0.3">
      <c r="A541" s="136" t="str">
        <f t="shared" si="53"/>
        <v>Exclude</v>
      </c>
      <c r="B541" s="149">
        <f>'Input 2 - Inventory'!C476</f>
        <v>0</v>
      </c>
      <c r="C541" s="179">
        <f>'Input 2 - Inventory'!E476</f>
        <v>0</v>
      </c>
      <c r="D541" s="179" t="str">
        <f>IFERROR(VLOOKUP(E541,GCC.Param!$B$3:$E$66,4,FALSE),"")</f>
        <v/>
      </c>
      <c r="E541" s="150">
        <f>'Input 2 - Inventory'!F476</f>
        <v>0</v>
      </c>
      <c r="F541" s="162" t="str">
        <f t="shared" si="49"/>
        <v>Y</v>
      </c>
      <c r="G541" s="150">
        <f>'Input 1 - Schedule 1'!U478</f>
        <v>0</v>
      </c>
      <c r="H541" s="149">
        <f>'Input 2 - Inventory'!L476</f>
        <v>0</v>
      </c>
      <c r="I541" s="149">
        <f>'Input 2 - Inventory'!M476</f>
        <v>0</v>
      </c>
      <c r="J541" s="162">
        <f t="shared" si="50"/>
        <v>0</v>
      </c>
      <c r="K541" s="179">
        <f>'Input 2 - Inventory'!R476</f>
        <v>0</v>
      </c>
      <c r="L541" s="149">
        <f>'Input 2 - Inventory'!AB476</f>
        <v>0</v>
      </c>
      <c r="M541" s="179">
        <f>'Input 2 - Inventory'!AC476</f>
        <v>0</v>
      </c>
      <c r="N541" s="162">
        <f t="shared" si="51"/>
        <v>0</v>
      </c>
      <c r="O541" s="122" t="e">
        <f t="shared" si="52"/>
        <v>#DIV/0!</v>
      </c>
      <c r="P541" s="179">
        <f>'Input 2 - Inventory'!AH476</f>
        <v>0</v>
      </c>
      <c r="Q541" s="179" t="str">
        <f>'Calc 1 - Scaling (Ins)'!AA531</f>
        <v/>
      </c>
    </row>
    <row r="542" spans="1:17" x14ac:dyDescent="0.3">
      <c r="A542" s="136" t="str">
        <f t="shared" si="53"/>
        <v>Exclude</v>
      </c>
      <c r="B542" s="149">
        <f>'Input 2 - Inventory'!C477</f>
        <v>0</v>
      </c>
      <c r="C542" s="179">
        <f>'Input 2 - Inventory'!E477</f>
        <v>0</v>
      </c>
      <c r="D542" s="179" t="str">
        <f>IFERROR(VLOOKUP(E542,GCC.Param!$B$3:$E$66,4,FALSE),"")</f>
        <v/>
      </c>
      <c r="E542" s="150">
        <f>'Input 2 - Inventory'!F477</f>
        <v>0</v>
      </c>
      <c r="F542" s="162" t="str">
        <f t="shared" si="49"/>
        <v>Y</v>
      </c>
      <c r="G542" s="150">
        <f>'Input 1 - Schedule 1'!U479</f>
        <v>0</v>
      </c>
      <c r="H542" s="149">
        <f>'Input 2 - Inventory'!L477</f>
        <v>0</v>
      </c>
      <c r="I542" s="149">
        <f>'Input 2 - Inventory'!M477</f>
        <v>0</v>
      </c>
      <c r="J542" s="162">
        <f t="shared" si="50"/>
        <v>0</v>
      </c>
      <c r="K542" s="179">
        <f>'Input 2 - Inventory'!R477</f>
        <v>0</v>
      </c>
      <c r="L542" s="149">
        <f>'Input 2 - Inventory'!AB477</f>
        <v>0</v>
      </c>
      <c r="M542" s="179">
        <f>'Input 2 - Inventory'!AC477</f>
        <v>0</v>
      </c>
      <c r="N542" s="162">
        <f t="shared" si="51"/>
        <v>0</v>
      </c>
      <c r="O542" s="122" t="e">
        <f t="shared" si="52"/>
        <v>#DIV/0!</v>
      </c>
      <c r="P542" s="179">
        <f>'Input 2 - Inventory'!AH477</f>
        <v>0</v>
      </c>
      <c r="Q542" s="179" t="str">
        <f>'Calc 1 - Scaling (Ins)'!AA532</f>
        <v/>
      </c>
    </row>
    <row r="543" spans="1:17" x14ac:dyDescent="0.3">
      <c r="A543" s="136" t="str">
        <f t="shared" si="53"/>
        <v>Exclude</v>
      </c>
      <c r="B543" s="149">
        <f>'Input 2 - Inventory'!C478</f>
        <v>0</v>
      </c>
      <c r="C543" s="179">
        <f>'Input 2 - Inventory'!E478</f>
        <v>0</v>
      </c>
      <c r="D543" s="179" t="str">
        <f>IFERROR(VLOOKUP(E543,GCC.Param!$B$3:$E$66,4,FALSE),"")</f>
        <v/>
      </c>
      <c r="E543" s="150">
        <f>'Input 2 - Inventory'!F478</f>
        <v>0</v>
      </c>
      <c r="F543" s="162" t="str">
        <f t="shared" si="49"/>
        <v>Y</v>
      </c>
      <c r="G543" s="150">
        <f>'Input 1 - Schedule 1'!U480</f>
        <v>0</v>
      </c>
      <c r="H543" s="149">
        <f>'Input 2 - Inventory'!L478</f>
        <v>0</v>
      </c>
      <c r="I543" s="149">
        <f>'Input 2 - Inventory'!M478</f>
        <v>0</v>
      </c>
      <c r="J543" s="162">
        <f t="shared" si="50"/>
        <v>0</v>
      </c>
      <c r="K543" s="179">
        <f>'Input 2 - Inventory'!R478</f>
        <v>0</v>
      </c>
      <c r="L543" s="149">
        <f>'Input 2 - Inventory'!AB478</f>
        <v>0</v>
      </c>
      <c r="M543" s="179">
        <f>'Input 2 - Inventory'!AC478</f>
        <v>0</v>
      </c>
      <c r="N543" s="162">
        <f t="shared" si="51"/>
        <v>0</v>
      </c>
      <c r="O543" s="122" t="e">
        <f t="shared" si="52"/>
        <v>#DIV/0!</v>
      </c>
      <c r="P543" s="179">
        <f>'Input 2 - Inventory'!AH478</f>
        <v>0</v>
      </c>
      <c r="Q543" s="179" t="str">
        <f>'Calc 1 - Scaling (Ins)'!AA533</f>
        <v/>
      </c>
    </row>
    <row r="544" spans="1:17" x14ac:dyDescent="0.3">
      <c r="A544" s="136" t="str">
        <f t="shared" si="53"/>
        <v>Exclude</v>
      </c>
      <c r="B544" s="149">
        <f>'Input 2 - Inventory'!C479</f>
        <v>0</v>
      </c>
      <c r="C544" s="179">
        <f>'Input 2 - Inventory'!E479</f>
        <v>0</v>
      </c>
      <c r="D544" s="179" t="str">
        <f>IFERROR(VLOOKUP(E544,GCC.Param!$B$3:$E$66,4,FALSE),"")</f>
        <v/>
      </c>
      <c r="E544" s="150">
        <f>'Input 2 - Inventory'!F479</f>
        <v>0</v>
      </c>
      <c r="F544" s="162" t="str">
        <f t="shared" si="49"/>
        <v>Y</v>
      </c>
      <c r="G544" s="150">
        <f>'Input 1 - Schedule 1'!U481</f>
        <v>0</v>
      </c>
      <c r="H544" s="149">
        <f>'Input 2 - Inventory'!L479</f>
        <v>0</v>
      </c>
      <c r="I544" s="149">
        <f>'Input 2 - Inventory'!M479</f>
        <v>0</v>
      </c>
      <c r="J544" s="162">
        <f t="shared" si="50"/>
        <v>0</v>
      </c>
      <c r="K544" s="179">
        <f>'Input 2 - Inventory'!R479</f>
        <v>0</v>
      </c>
      <c r="L544" s="149">
        <f>'Input 2 - Inventory'!AB479</f>
        <v>0</v>
      </c>
      <c r="M544" s="179">
        <f>'Input 2 - Inventory'!AC479</f>
        <v>0</v>
      </c>
      <c r="N544" s="162">
        <f t="shared" si="51"/>
        <v>0</v>
      </c>
      <c r="O544" s="122" t="e">
        <f t="shared" si="52"/>
        <v>#DIV/0!</v>
      </c>
      <c r="P544" s="179">
        <f>'Input 2 - Inventory'!AH479</f>
        <v>0</v>
      </c>
      <c r="Q544" s="179" t="str">
        <f>'Calc 1 - Scaling (Ins)'!AA534</f>
        <v/>
      </c>
    </row>
    <row r="545" spans="1:17" x14ac:dyDescent="0.3">
      <c r="A545" s="136" t="str">
        <f t="shared" si="53"/>
        <v>Exclude</v>
      </c>
      <c r="B545" s="149">
        <f>'Input 2 - Inventory'!C480</f>
        <v>0</v>
      </c>
      <c r="C545" s="179">
        <f>'Input 2 - Inventory'!E480</f>
        <v>0</v>
      </c>
      <c r="D545" s="179" t="str">
        <f>IFERROR(VLOOKUP(E545,GCC.Param!$B$3:$E$66,4,FALSE),"")</f>
        <v/>
      </c>
      <c r="E545" s="150">
        <f>'Input 2 - Inventory'!F480</f>
        <v>0</v>
      </c>
      <c r="F545" s="162" t="str">
        <f t="shared" si="49"/>
        <v>Y</v>
      </c>
      <c r="G545" s="150">
        <f>'Input 1 - Schedule 1'!U482</f>
        <v>0</v>
      </c>
      <c r="H545" s="149">
        <f>'Input 2 - Inventory'!L480</f>
        <v>0</v>
      </c>
      <c r="I545" s="149">
        <f>'Input 2 - Inventory'!M480</f>
        <v>0</v>
      </c>
      <c r="J545" s="162">
        <f t="shared" si="50"/>
        <v>0</v>
      </c>
      <c r="K545" s="179">
        <f>'Input 2 - Inventory'!R480</f>
        <v>0</v>
      </c>
      <c r="L545" s="149">
        <f>'Input 2 - Inventory'!AB480</f>
        <v>0</v>
      </c>
      <c r="M545" s="179">
        <f>'Input 2 - Inventory'!AC480</f>
        <v>0</v>
      </c>
      <c r="N545" s="162">
        <f t="shared" si="51"/>
        <v>0</v>
      </c>
      <c r="O545" s="122" t="e">
        <f t="shared" si="52"/>
        <v>#DIV/0!</v>
      </c>
      <c r="P545" s="179">
        <f>'Input 2 - Inventory'!AH480</f>
        <v>0</v>
      </c>
      <c r="Q545" s="179" t="str">
        <f>'Calc 1 - Scaling (Ins)'!AA535</f>
        <v/>
      </c>
    </row>
    <row r="546" spans="1:17" x14ac:dyDescent="0.3">
      <c r="A546" s="136" t="str">
        <f t="shared" si="53"/>
        <v>Exclude</v>
      </c>
      <c r="B546" s="149">
        <f>'Input 2 - Inventory'!C481</f>
        <v>0</v>
      </c>
      <c r="C546" s="179">
        <f>'Input 2 - Inventory'!E481</f>
        <v>0</v>
      </c>
      <c r="D546" s="179" t="str">
        <f>IFERROR(VLOOKUP(E546,GCC.Param!$B$3:$E$66,4,FALSE),"")</f>
        <v/>
      </c>
      <c r="E546" s="150">
        <f>'Input 2 - Inventory'!F481</f>
        <v>0</v>
      </c>
      <c r="F546" s="162" t="str">
        <f t="shared" si="49"/>
        <v>Y</v>
      </c>
      <c r="G546" s="150">
        <f>'Input 1 - Schedule 1'!U483</f>
        <v>0</v>
      </c>
      <c r="H546" s="149">
        <f>'Input 2 - Inventory'!L481</f>
        <v>0</v>
      </c>
      <c r="I546" s="149">
        <f>'Input 2 - Inventory'!M481</f>
        <v>0</v>
      </c>
      <c r="J546" s="162">
        <f t="shared" si="50"/>
        <v>0</v>
      </c>
      <c r="K546" s="179">
        <f>'Input 2 - Inventory'!R481</f>
        <v>0</v>
      </c>
      <c r="L546" s="149">
        <f>'Input 2 - Inventory'!AB481</f>
        <v>0</v>
      </c>
      <c r="M546" s="179">
        <f>'Input 2 - Inventory'!AC481</f>
        <v>0</v>
      </c>
      <c r="N546" s="162">
        <f t="shared" si="51"/>
        <v>0</v>
      </c>
      <c r="O546" s="122" t="e">
        <f t="shared" si="52"/>
        <v>#DIV/0!</v>
      </c>
      <c r="P546" s="179">
        <f>'Input 2 - Inventory'!AH481</f>
        <v>0</v>
      </c>
      <c r="Q546" s="179" t="str">
        <f>'Calc 1 - Scaling (Ins)'!AA536</f>
        <v/>
      </c>
    </row>
    <row r="547" spans="1:17" x14ac:dyDescent="0.3">
      <c r="A547" s="136" t="str">
        <f t="shared" si="53"/>
        <v>Exclude</v>
      </c>
      <c r="B547" s="149">
        <f>'Input 2 - Inventory'!C482</f>
        <v>0</v>
      </c>
      <c r="C547" s="179">
        <f>'Input 2 - Inventory'!E482</f>
        <v>0</v>
      </c>
      <c r="D547" s="179" t="str">
        <f>IFERROR(VLOOKUP(E547,GCC.Param!$B$3:$E$66,4,FALSE),"")</f>
        <v/>
      </c>
      <c r="E547" s="150">
        <f>'Input 2 - Inventory'!F482</f>
        <v>0</v>
      </c>
      <c r="F547" s="162" t="str">
        <f t="shared" si="49"/>
        <v>Y</v>
      </c>
      <c r="G547" s="150">
        <f>'Input 1 - Schedule 1'!U484</f>
        <v>0</v>
      </c>
      <c r="H547" s="149">
        <f>'Input 2 - Inventory'!L482</f>
        <v>0</v>
      </c>
      <c r="I547" s="149">
        <f>'Input 2 - Inventory'!M482</f>
        <v>0</v>
      </c>
      <c r="J547" s="162">
        <f t="shared" si="50"/>
        <v>0</v>
      </c>
      <c r="K547" s="179">
        <f>'Input 2 - Inventory'!R482</f>
        <v>0</v>
      </c>
      <c r="L547" s="149">
        <f>'Input 2 - Inventory'!AB482</f>
        <v>0</v>
      </c>
      <c r="M547" s="179">
        <f>'Input 2 - Inventory'!AC482</f>
        <v>0</v>
      </c>
      <c r="N547" s="162">
        <f t="shared" si="51"/>
        <v>0</v>
      </c>
      <c r="O547" s="122" t="e">
        <f t="shared" si="52"/>
        <v>#DIV/0!</v>
      </c>
      <c r="P547" s="179">
        <f>'Input 2 - Inventory'!AH482</f>
        <v>0</v>
      </c>
      <c r="Q547" s="179" t="str">
        <f>'Calc 1 - Scaling (Ins)'!AA537</f>
        <v/>
      </c>
    </row>
    <row r="548" spans="1:17" x14ac:dyDescent="0.3">
      <c r="A548" s="136" t="str">
        <f t="shared" si="53"/>
        <v>Exclude</v>
      </c>
      <c r="B548" s="149">
        <f>'Input 2 - Inventory'!C483</f>
        <v>0</v>
      </c>
      <c r="C548" s="179">
        <f>'Input 2 - Inventory'!E483</f>
        <v>0</v>
      </c>
      <c r="D548" s="179" t="str">
        <f>IFERROR(VLOOKUP(E548,GCC.Param!$B$3:$E$66,4,FALSE),"")</f>
        <v/>
      </c>
      <c r="E548" s="150">
        <f>'Input 2 - Inventory'!F483</f>
        <v>0</v>
      </c>
      <c r="F548" s="162" t="str">
        <f t="shared" si="49"/>
        <v>Y</v>
      </c>
      <c r="G548" s="150">
        <f>'Input 1 - Schedule 1'!U485</f>
        <v>0</v>
      </c>
      <c r="H548" s="149">
        <f>'Input 2 - Inventory'!L483</f>
        <v>0</v>
      </c>
      <c r="I548" s="149">
        <f>'Input 2 - Inventory'!M483</f>
        <v>0</v>
      </c>
      <c r="J548" s="162">
        <f t="shared" si="50"/>
        <v>0</v>
      </c>
      <c r="K548" s="179">
        <f>'Input 2 - Inventory'!R483</f>
        <v>0</v>
      </c>
      <c r="L548" s="149">
        <f>'Input 2 - Inventory'!AB483</f>
        <v>0</v>
      </c>
      <c r="M548" s="179">
        <f>'Input 2 - Inventory'!AC483</f>
        <v>0</v>
      </c>
      <c r="N548" s="162">
        <f t="shared" si="51"/>
        <v>0</v>
      </c>
      <c r="O548" s="122" t="e">
        <f t="shared" si="52"/>
        <v>#DIV/0!</v>
      </c>
      <c r="P548" s="179">
        <f>'Input 2 - Inventory'!AH483</f>
        <v>0</v>
      </c>
      <c r="Q548" s="179" t="str">
        <f>'Calc 1 - Scaling (Ins)'!AA538</f>
        <v/>
      </c>
    </row>
    <row r="549" spans="1:17" x14ac:dyDescent="0.3">
      <c r="A549" s="136" t="str">
        <f t="shared" si="53"/>
        <v>Exclude</v>
      </c>
      <c r="B549" s="149">
        <f>'Input 2 - Inventory'!C484</f>
        <v>0</v>
      </c>
      <c r="C549" s="179">
        <f>'Input 2 - Inventory'!E484</f>
        <v>0</v>
      </c>
      <c r="D549" s="179" t="str">
        <f>IFERROR(VLOOKUP(E549,GCC.Param!$B$3:$E$66,4,FALSE),"")</f>
        <v/>
      </c>
      <c r="E549" s="150">
        <f>'Input 2 - Inventory'!F484</f>
        <v>0</v>
      </c>
      <c r="F549" s="162" t="str">
        <f t="shared" si="49"/>
        <v>Y</v>
      </c>
      <c r="G549" s="150">
        <f>'Input 1 - Schedule 1'!U486</f>
        <v>0</v>
      </c>
      <c r="H549" s="149">
        <f>'Input 2 - Inventory'!L484</f>
        <v>0</v>
      </c>
      <c r="I549" s="149">
        <f>'Input 2 - Inventory'!M484</f>
        <v>0</v>
      </c>
      <c r="J549" s="162">
        <f t="shared" si="50"/>
        <v>0</v>
      </c>
      <c r="K549" s="179">
        <f>'Input 2 - Inventory'!R484</f>
        <v>0</v>
      </c>
      <c r="L549" s="149">
        <f>'Input 2 - Inventory'!AB484</f>
        <v>0</v>
      </c>
      <c r="M549" s="179">
        <f>'Input 2 - Inventory'!AC484</f>
        <v>0</v>
      </c>
      <c r="N549" s="162">
        <f t="shared" si="51"/>
        <v>0</v>
      </c>
      <c r="O549" s="122" t="e">
        <f t="shared" si="52"/>
        <v>#DIV/0!</v>
      </c>
      <c r="P549" s="179">
        <f>'Input 2 - Inventory'!AH484</f>
        <v>0</v>
      </c>
      <c r="Q549" s="179" t="str">
        <f>'Calc 1 - Scaling (Ins)'!AA539</f>
        <v/>
      </c>
    </row>
    <row r="550" spans="1:17" x14ac:dyDescent="0.3">
      <c r="A550" s="136" t="str">
        <f t="shared" si="53"/>
        <v>Exclude</v>
      </c>
      <c r="B550" s="149">
        <f>'Input 2 - Inventory'!C485</f>
        <v>0</v>
      </c>
      <c r="C550" s="179">
        <f>'Input 2 - Inventory'!E485</f>
        <v>0</v>
      </c>
      <c r="D550" s="179" t="str">
        <f>IFERROR(VLOOKUP(E550,GCC.Param!$B$3:$E$66,4,FALSE),"")</f>
        <v/>
      </c>
      <c r="E550" s="150">
        <f>'Input 2 - Inventory'!F485</f>
        <v>0</v>
      </c>
      <c r="F550" s="162" t="str">
        <f t="shared" si="49"/>
        <v>Y</v>
      </c>
      <c r="G550" s="150">
        <f>'Input 1 - Schedule 1'!U487</f>
        <v>0</v>
      </c>
      <c r="H550" s="149">
        <f>'Input 2 - Inventory'!L485</f>
        <v>0</v>
      </c>
      <c r="I550" s="149">
        <f>'Input 2 - Inventory'!M485</f>
        <v>0</v>
      </c>
      <c r="J550" s="162">
        <f t="shared" si="50"/>
        <v>0</v>
      </c>
      <c r="K550" s="179">
        <f>'Input 2 - Inventory'!R485</f>
        <v>0</v>
      </c>
      <c r="L550" s="149">
        <f>'Input 2 - Inventory'!AB485</f>
        <v>0</v>
      </c>
      <c r="M550" s="179">
        <f>'Input 2 - Inventory'!AC485</f>
        <v>0</v>
      </c>
      <c r="N550" s="162">
        <f t="shared" si="51"/>
        <v>0</v>
      </c>
      <c r="O550" s="122" t="e">
        <f t="shared" si="52"/>
        <v>#DIV/0!</v>
      </c>
      <c r="P550" s="179">
        <f>'Input 2 - Inventory'!AH485</f>
        <v>0</v>
      </c>
      <c r="Q550" s="179" t="str">
        <f>'Calc 1 - Scaling (Ins)'!AA540</f>
        <v/>
      </c>
    </row>
    <row r="551" spans="1:17" x14ac:dyDescent="0.3">
      <c r="A551" s="136" t="str">
        <f t="shared" si="53"/>
        <v>Exclude</v>
      </c>
      <c r="B551" s="149">
        <f>'Input 2 - Inventory'!C486</f>
        <v>0</v>
      </c>
      <c r="C551" s="179">
        <f>'Input 2 - Inventory'!E486</f>
        <v>0</v>
      </c>
      <c r="D551" s="179" t="str">
        <f>IFERROR(VLOOKUP(E551,GCC.Param!$B$3:$E$66,4,FALSE),"")</f>
        <v/>
      </c>
      <c r="E551" s="150">
        <f>'Input 2 - Inventory'!F486</f>
        <v>0</v>
      </c>
      <c r="F551" s="162" t="str">
        <f t="shared" si="49"/>
        <v>Y</v>
      </c>
      <c r="G551" s="150">
        <f>'Input 1 - Schedule 1'!U488</f>
        <v>0</v>
      </c>
      <c r="H551" s="149">
        <f>'Input 2 - Inventory'!L486</f>
        <v>0</v>
      </c>
      <c r="I551" s="149">
        <f>'Input 2 - Inventory'!M486</f>
        <v>0</v>
      </c>
      <c r="J551" s="162">
        <f t="shared" si="50"/>
        <v>0</v>
      </c>
      <c r="K551" s="179">
        <f>'Input 2 - Inventory'!R486</f>
        <v>0</v>
      </c>
      <c r="L551" s="149">
        <f>'Input 2 - Inventory'!AB486</f>
        <v>0</v>
      </c>
      <c r="M551" s="179">
        <f>'Input 2 - Inventory'!AC486</f>
        <v>0</v>
      </c>
      <c r="N551" s="162">
        <f t="shared" si="51"/>
        <v>0</v>
      </c>
      <c r="O551" s="122" t="e">
        <f t="shared" si="52"/>
        <v>#DIV/0!</v>
      </c>
      <c r="P551" s="179">
        <f>'Input 2 - Inventory'!AH486</f>
        <v>0</v>
      </c>
      <c r="Q551" s="179" t="str">
        <f>'Calc 1 - Scaling (Ins)'!AA541</f>
        <v/>
      </c>
    </row>
    <row r="552" spans="1:17" x14ac:dyDescent="0.3">
      <c r="A552" s="136" t="str">
        <f t="shared" si="53"/>
        <v>Exclude</v>
      </c>
      <c r="B552" s="149">
        <f>'Input 2 - Inventory'!C487</f>
        <v>0</v>
      </c>
      <c r="C552" s="179">
        <f>'Input 2 - Inventory'!E487</f>
        <v>0</v>
      </c>
      <c r="D552" s="179" t="str">
        <f>IFERROR(VLOOKUP(E552,GCC.Param!$B$3:$E$66,4,FALSE),"")</f>
        <v/>
      </c>
      <c r="E552" s="150">
        <f>'Input 2 - Inventory'!F487</f>
        <v>0</v>
      </c>
      <c r="F552" s="162" t="str">
        <f t="shared" si="49"/>
        <v>Y</v>
      </c>
      <c r="G552" s="150">
        <f>'Input 1 - Schedule 1'!U489</f>
        <v>0</v>
      </c>
      <c r="H552" s="149">
        <f>'Input 2 - Inventory'!L487</f>
        <v>0</v>
      </c>
      <c r="I552" s="149">
        <f>'Input 2 - Inventory'!M487</f>
        <v>0</v>
      </c>
      <c r="J552" s="162">
        <f t="shared" si="50"/>
        <v>0</v>
      </c>
      <c r="K552" s="179">
        <f>'Input 2 - Inventory'!R487</f>
        <v>0</v>
      </c>
      <c r="L552" s="149">
        <f>'Input 2 - Inventory'!AB487</f>
        <v>0</v>
      </c>
      <c r="M552" s="179">
        <f>'Input 2 - Inventory'!AC487</f>
        <v>0</v>
      </c>
      <c r="N552" s="162">
        <f t="shared" si="51"/>
        <v>0</v>
      </c>
      <c r="O552" s="122" t="e">
        <f t="shared" si="52"/>
        <v>#DIV/0!</v>
      </c>
      <c r="P552" s="179">
        <f>'Input 2 - Inventory'!AH487</f>
        <v>0</v>
      </c>
      <c r="Q552" s="179" t="str">
        <f>'Calc 1 - Scaling (Ins)'!AA542</f>
        <v/>
      </c>
    </row>
    <row r="553" spans="1:17" x14ac:dyDescent="0.3">
      <c r="A553" s="136" t="str">
        <f t="shared" si="53"/>
        <v>Exclude</v>
      </c>
      <c r="B553" s="149">
        <f>'Input 2 - Inventory'!C488</f>
        <v>0</v>
      </c>
      <c r="C553" s="179">
        <f>'Input 2 - Inventory'!E488</f>
        <v>0</v>
      </c>
      <c r="D553" s="179" t="str">
        <f>IFERROR(VLOOKUP(E553,GCC.Param!$B$3:$E$66,4,FALSE),"")</f>
        <v/>
      </c>
      <c r="E553" s="150">
        <f>'Input 2 - Inventory'!F488</f>
        <v>0</v>
      </c>
      <c r="F553" s="162" t="str">
        <f t="shared" si="49"/>
        <v>Y</v>
      </c>
      <c r="G553" s="150">
        <f>'Input 1 - Schedule 1'!U490</f>
        <v>0</v>
      </c>
      <c r="H553" s="149">
        <f>'Input 2 - Inventory'!L488</f>
        <v>0</v>
      </c>
      <c r="I553" s="149">
        <f>'Input 2 - Inventory'!M488</f>
        <v>0</v>
      </c>
      <c r="J553" s="162">
        <f t="shared" si="50"/>
        <v>0</v>
      </c>
      <c r="K553" s="179">
        <f>'Input 2 - Inventory'!R488</f>
        <v>0</v>
      </c>
      <c r="L553" s="149">
        <f>'Input 2 - Inventory'!AB488</f>
        <v>0</v>
      </c>
      <c r="M553" s="179">
        <f>'Input 2 - Inventory'!AC488</f>
        <v>0</v>
      </c>
      <c r="N553" s="162">
        <f t="shared" si="51"/>
        <v>0</v>
      </c>
      <c r="O553" s="122" t="e">
        <f t="shared" si="52"/>
        <v>#DIV/0!</v>
      </c>
      <c r="P553" s="179">
        <f>'Input 2 - Inventory'!AH488</f>
        <v>0</v>
      </c>
      <c r="Q553" s="179" t="str">
        <f>'Calc 1 - Scaling (Ins)'!AA543</f>
        <v/>
      </c>
    </row>
    <row r="554" spans="1:17" x14ac:dyDescent="0.3">
      <c r="A554" s="136" t="str">
        <f t="shared" si="53"/>
        <v>Exclude</v>
      </c>
      <c r="B554" s="149">
        <f>'Input 2 - Inventory'!C489</f>
        <v>0</v>
      </c>
      <c r="C554" s="179">
        <f>'Input 2 - Inventory'!E489</f>
        <v>0</v>
      </c>
      <c r="D554" s="179" t="str">
        <f>IFERROR(VLOOKUP(E554,GCC.Param!$B$3:$E$66,4,FALSE),"")</f>
        <v/>
      </c>
      <c r="E554" s="150">
        <f>'Input 2 - Inventory'!F489</f>
        <v>0</v>
      </c>
      <c r="F554" s="162" t="str">
        <f t="shared" si="49"/>
        <v>Y</v>
      </c>
      <c r="G554" s="150">
        <f>'Input 1 - Schedule 1'!U491</f>
        <v>0</v>
      </c>
      <c r="H554" s="149">
        <f>'Input 2 - Inventory'!L489</f>
        <v>0</v>
      </c>
      <c r="I554" s="149">
        <f>'Input 2 - Inventory'!M489</f>
        <v>0</v>
      </c>
      <c r="J554" s="162">
        <f t="shared" si="50"/>
        <v>0</v>
      </c>
      <c r="K554" s="179">
        <f>'Input 2 - Inventory'!R489</f>
        <v>0</v>
      </c>
      <c r="L554" s="149">
        <f>'Input 2 - Inventory'!AB489</f>
        <v>0</v>
      </c>
      <c r="M554" s="179">
        <f>'Input 2 - Inventory'!AC489</f>
        <v>0</v>
      </c>
      <c r="N554" s="162">
        <f t="shared" si="51"/>
        <v>0</v>
      </c>
      <c r="O554" s="122" t="e">
        <f t="shared" si="52"/>
        <v>#DIV/0!</v>
      </c>
      <c r="P554" s="179">
        <f>'Input 2 - Inventory'!AH489</f>
        <v>0</v>
      </c>
      <c r="Q554" s="179" t="str">
        <f>'Calc 1 - Scaling (Ins)'!AA544</f>
        <v/>
      </c>
    </row>
    <row r="555" spans="1:17" x14ac:dyDescent="0.3">
      <c r="A555" s="136" t="str">
        <f t="shared" si="53"/>
        <v>Exclude</v>
      </c>
      <c r="B555" s="149">
        <f>'Input 2 - Inventory'!C490</f>
        <v>0</v>
      </c>
      <c r="C555" s="179">
        <f>'Input 2 - Inventory'!E490</f>
        <v>0</v>
      </c>
      <c r="D555" s="179" t="str">
        <f>IFERROR(VLOOKUP(E555,GCC.Param!$B$3:$E$66,4,FALSE),"")</f>
        <v/>
      </c>
      <c r="E555" s="150">
        <f>'Input 2 - Inventory'!F490</f>
        <v>0</v>
      </c>
      <c r="F555" s="162" t="str">
        <f t="shared" si="49"/>
        <v>Y</v>
      </c>
      <c r="G555" s="150">
        <f>'Input 1 - Schedule 1'!U492</f>
        <v>0</v>
      </c>
      <c r="H555" s="149">
        <f>'Input 2 - Inventory'!L490</f>
        <v>0</v>
      </c>
      <c r="I555" s="149">
        <f>'Input 2 - Inventory'!M490</f>
        <v>0</v>
      </c>
      <c r="J555" s="162">
        <f t="shared" si="50"/>
        <v>0</v>
      </c>
      <c r="K555" s="179">
        <f>'Input 2 - Inventory'!R490</f>
        <v>0</v>
      </c>
      <c r="L555" s="149">
        <f>'Input 2 - Inventory'!AB490</f>
        <v>0</v>
      </c>
      <c r="M555" s="179">
        <f>'Input 2 - Inventory'!AC490</f>
        <v>0</v>
      </c>
      <c r="N555" s="162">
        <f t="shared" si="51"/>
        <v>0</v>
      </c>
      <c r="O555" s="122" t="e">
        <f t="shared" si="52"/>
        <v>#DIV/0!</v>
      </c>
      <c r="P555" s="179">
        <f>'Input 2 - Inventory'!AH490</f>
        <v>0</v>
      </c>
      <c r="Q555" s="179" t="str">
        <f>'Calc 1 - Scaling (Ins)'!AA545</f>
        <v/>
      </c>
    </row>
    <row r="556" spans="1:17" x14ac:dyDescent="0.3">
      <c r="A556" s="136" t="str">
        <f t="shared" si="53"/>
        <v>Exclude</v>
      </c>
      <c r="B556" s="149">
        <f>'Input 2 - Inventory'!C491</f>
        <v>0</v>
      </c>
      <c r="C556" s="179">
        <f>'Input 2 - Inventory'!E491</f>
        <v>0</v>
      </c>
      <c r="D556" s="179" t="str">
        <f>IFERROR(VLOOKUP(E556,GCC.Param!$B$3:$E$66,4,FALSE),"")</f>
        <v/>
      </c>
      <c r="E556" s="150">
        <f>'Input 2 - Inventory'!F491</f>
        <v>0</v>
      </c>
      <c r="F556" s="162" t="str">
        <f t="shared" si="49"/>
        <v>Y</v>
      </c>
      <c r="G556" s="150">
        <f>'Input 1 - Schedule 1'!U493</f>
        <v>0</v>
      </c>
      <c r="H556" s="149">
        <f>'Input 2 - Inventory'!L491</f>
        <v>0</v>
      </c>
      <c r="I556" s="149">
        <f>'Input 2 - Inventory'!M491</f>
        <v>0</v>
      </c>
      <c r="J556" s="162">
        <f t="shared" si="50"/>
        <v>0</v>
      </c>
      <c r="K556" s="179">
        <f>'Input 2 - Inventory'!R491</f>
        <v>0</v>
      </c>
      <c r="L556" s="149">
        <f>'Input 2 - Inventory'!AB491</f>
        <v>0</v>
      </c>
      <c r="M556" s="179">
        <f>'Input 2 - Inventory'!AC491</f>
        <v>0</v>
      </c>
      <c r="N556" s="162">
        <f t="shared" si="51"/>
        <v>0</v>
      </c>
      <c r="O556" s="122" t="e">
        <f t="shared" si="52"/>
        <v>#DIV/0!</v>
      </c>
      <c r="P556" s="179">
        <f>'Input 2 - Inventory'!AH491</f>
        <v>0</v>
      </c>
      <c r="Q556" s="179" t="str">
        <f>'Calc 1 - Scaling (Ins)'!AA546</f>
        <v/>
      </c>
    </row>
    <row r="557" spans="1:17" x14ac:dyDescent="0.3">
      <c r="A557" s="136" t="str">
        <f t="shared" si="53"/>
        <v>Exclude</v>
      </c>
      <c r="B557" s="149">
        <f>'Input 2 - Inventory'!C492</f>
        <v>0</v>
      </c>
      <c r="C557" s="179">
        <f>'Input 2 - Inventory'!E492</f>
        <v>0</v>
      </c>
      <c r="D557" s="179" t="str">
        <f>IFERROR(VLOOKUP(E557,GCC.Param!$B$3:$E$66,4,FALSE),"")</f>
        <v/>
      </c>
      <c r="E557" s="150">
        <f>'Input 2 - Inventory'!F492</f>
        <v>0</v>
      </c>
      <c r="F557" s="162" t="str">
        <f t="shared" si="49"/>
        <v>Y</v>
      </c>
      <c r="G557" s="150">
        <f>'Input 1 - Schedule 1'!U494</f>
        <v>0</v>
      </c>
      <c r="H557" s="149">
        <f>'Input 2 - Inventory'!L492</f>
        <v>0</v>
      </c>
      <c r="I557" s="149">
        <f>'Input 2 - Inventory'!M492</f>
        <v>0</v>
      </c>
      <c r="J557" s="162">
        <f t="shared" si="50"/>
        <v>0</v>
      </c>
      <c r="K557" s="179">
        <f>'Input 2 - Inventory'!R492</f>
        <v>0</v>
      </c>
      <c r="L557" s="149">
        <f>'Input 2 - Inventory'!AB492</f>
        <v>0</v>
      </c>
      <c r="M557" s="179">
        <f>'Input 2 - Inventory'!AC492</f>
        <v>0</v>
      </c>
      <c r="N557" s="162">
        <f t="shared" si="51"/>
        <v>0</v>
      </c>
      <c r="O557" s="122" t="e">
        <f t="shared" si="52"/>
        <v>#DIV/0!</v>
      </c>
      <c r="P557" s="179">
        <f>'Input 2 - Inventory'!AH492</f>
        <v>0</v>
      </c>
      <c r="Q557" s="179" t="str">
        <f>'Calc 1 - Scaling (Ins)'!AA547</f>
        <v/>
      </c>
    </row>
    <row r="558" spans="1:17" x14ac:dyDescent="0.3">
      <c r="A558" s="136" t="str">
        <f t="shared" si="53"/>
        <v>Exclude</v>
      </c>
      <c r="B558" s="149">
        <f>'Input 2 - Inventory'!C493</f>
        <v>0</v>
      </c>
      <c r="C558" s="179">
        <f>'Input 2 - Inventory'!E493</f>
        <v>0</v>
      </c>
      <c r="D558" s="179" t="str">
        <f>IFERROR(VLOOKUP(E558,GCC.Param!$B$3:$E$66,4,FALSE),"")</f>
        <v/>
      </c>
      <c r="E558" s="150">
        <f>'Input 2 - Inventory'!F493</f>
        <v>0</v>
      </c>
      <c r="F558" s="162" t="str">
        <f t="shared" si="49"/>
        <v>Y</v>
      </c>
      <c r="G558" s="150">
        <f>'Input 1 - Schedule 1'!U495</f>
        <v>0</v>
      </c>
      <c r="H558" s="149">
        <f>'Input 2 - Inventory'!L493</f>
        <v>0</v>
      </c>
      <c r="I558" s="149">
        <f>'Input 2 - Inventory'!M493</f>
        <v>0</v>
      </c>
      <c r="J558" s="162">
        <f t="shared" si="50"/>
        <v>0</v>
      </c>
      <c r="K558" s="179">
        <f>'Input 2 - Inventory'!R493</f>
        <v>0</v>
      </c>
      <c r="L558" s="149">
        <f>'Input 2 - Inventory'!AB493</f>
        <v>0</v>
      </c>
      <c r="M558" s="179">
        <f>'Input 2 - Inventory'!AC493</f>
        <v>0</v>
      </c>
      <c r="N558" s="162">
        <f t="shared" si="51"/>
        <v>0</v>
      </c>
      <c r="O558" s="122" t="e">
        <f t="shared" si="52"/>
        <v>#DIV/0!</v>
      </c>
      <c r="P558" s="179">
        <f>'Input 2 - Inventory'!AH493</f>
        <v>0</v>
      </c>
      <c r="Q558" s="179" t="str">
        <f>'Calc 1 - Scaling (Ins)'!AA548</f>
        <v/>
      </c>
    </row>
    <row r="559" spans="1:17" x14ac:dyDescent="0.3">
      <c r="A559" s="136" t="str">
        <f t="shared" si="53"/>
        <v>Exclude</v>
      </c>
      <c r="B559" s="149">
        <f>'Input 2 - Inventory'!C494</f>
        <v>0</v>
      </c>
      <c r="C559" s="179">
        <f>'Input 2 - Inventory'!E494</f>
        <v>0</v>
      </c>
      <c r="D559" s="179" t="str">
        <f>IFERROR(VLOOKUP(E559,GCC.Param!$B$3:$E$66,4,FALSE),"")</f>
        <v/>
      </c>
      <c r="E559" s="150">
        <f>'Input 2 - Inventory'!F494</f>
        <v>0</v>
      </c>
      <c r="F559" s="162" t="str">
        <f t="shared" si="49"/>
        <v>Y</v>
      </c>
      <c r="G559" s="150">
        <f>'Input 1 - Schedule 1'!U496</f>
        <v>0</v>
      </c>
      <c r="H559" s="149">
        <f>'Input 2 - Inventory'!L494</f>
        <v>0</v>
      </c>
      <c r="I559" s="149">
        <f>'Input 2 - Inventory'!M494</f>
        <v>0</v>
      </c>
      <c r="J559" s="162">
        <f t="shared" si="50"/>
        <v>0</v>
      </c>
      <c r="K559" s="179">
        <f>'Input 2 - Inventory'!R494</f>
        <v>0</v>
      </c>
      <c r="L559" s="149">
        <f>'Input 2 - Inventory'!AB494</f>
        <v>0</v>
      </c>
      <c r="M559" s="179">
        <f>'Input 2 - Inventory'!AC494</f>
        <v>0</v>
      </c>
      <c r="N559" s="162">
        <f t="shared" si="51"/>
        <v>0</v>
      </c>
      <c r="O559" s="122" t="e">
        <f t="shared" si="52"/>
        <v>#DIV/0!</v>
      </c>
      <c r="P559" s="179">
        <f>'Input 2 - Inventory'!AH494</f>
        <v>0</v>
      </c>
      <c r="Q559" s="179" t="str">
        <f>'Calc 1 - Scaling (Ins)'!AA549</f>
        <v/>
      </c>
    </row>
    <row r="560" spans="1:17" x14ac:dyDescent="0.3">
      <c r="A560" s="136" t="str">
        <f t="shared" si="53"/>
        <v>Exclude</v>
      </c>
      <c r="B560" s="149">
        <f>'Input 2 - Inventory'!C495</f>
        <v>0</v>
      </c>
      <c r="C560" s="179">
        <f>'Input 2 - Inventory'!E495</f>
        <v>0</v>
      </c>
      <c r="D560" s="179" t="str">
        <f>IFERROR(VLOOKUP(E560,GCC.Param!$B$3:$E$66,4,FALSE),"")</f>
        <v/>
      </c>
      <c r="E560" s="150">
        <f>'Input 2 - Inventory'!F495</f>
        <v>0</v>
      </c>
      <c r="F560" s="162" t="str">
        <f t="shared" si="49"/>
        <v>Y</v>
      </c>
      <c r="G560" s="150">
        <f>'Input 1 - Schedule 1'!U497</f>
        <v>0</v>
      </c>
      <c r="H560" s="149">
        <f>'Input 2 - Inventory'!L495</f>
        <v>0</v>
      </c>
      <c r="I560" s="149">
        <f>'Input 2 - Inventory'!M495</f>
        <v>0</v>
      </c>
      <c r="J560" s="162">
        <f t="shared" si="50"/>
        <v>0</v>
      </c>
      <c r="K560" s="179">
        <f>'Input 2 - Inventory'!R495</f>
        <v>0</v>
      </c>
      <c r="L560" s="149">
        <f>'Input 2 - Inventory'!AB495</f>
        <v>0</v>
      </c>
      <c r="M560" s="179">
        <f>'Input 2 - Inventory'!AC495</f>
        <v>0</v>
      </c>
      <c r="N560" s="162">
        <f t="shared" si="51"/>
        <v>0</v>
      </c>
      <c r="O560" s="122" t="e">
        <f t="shared" si="52"/>
        <v>#DIV/0!</v>
      </c>
      <c r="P560" s="179">
        <f>'Input 2 - Inventory'!AH495</f>
        <v>0</v>
      </c>
      <c r="Q560" s="179" t="str">
        <f>'Calc 1 - Scaling (Ins)'!AA550</f>
        <v/>
      </c>
    </row>
    <row r="561" spans="1:17" x14ac:dyDescent="0.3">
      <c r="A561" s="136" t="str">
        <f t="shared" si="53"/>
        <v>Exclude</v>
      </c>
      <c r="B561" s="149">
        <f>'Input 2 - Inventory'!C496</f>
        <v>0</v>
      </c>
      <c r="C561" s="179">
        <f>'Input 2 - Inventory'!E496</f>
        <v>0</v>
      </c>
      <c r="D561" s="179" t="str">
        <f>IFERROR(VLOOKUP(E561,GCC.Param!$B$3:$E$66,4,FALSE),"")</f>
        <v/>
      </c>
      <c r="E561" s="150">
        <f>'Input 2 - Inventory'!F496</f>
        <v>0</v>
      </c>
      <c r="F561" s="162" t="str">
        <f t="shared" si="49"/>
        <v>Y</v>
      </c>
      <c r="G561" s="150">
        <f>'Input 1 - Schedule 1'!U498</f>
        <v>0</v>
      </c>
      <c r="H561" s="149">
        <f>'Input 2 - Inventory'!L496</f>
        <v>0</v>
      </c>
      <c r="I561" s="149">
        <f>'Input 2 - Inventory'!M496</f>
        <v>0</v>
      </c>
      <c r="J561" s="162">
        <f t="shared" si="50"/>
        <v>0</v>
      </c>
      <c r="K561" s="179">
        <f>'Input 2 - Inventory'!R496</f>
        <v>0</v>
      </c>
      <c r="L561" s="149">
        <f>'Input 2 - Inventory'!AB496</f>
        <v>0</v>
      </c>
      <c r="M561" s="179">
        <f>'Input 2 - Inventory'!AC496</f>
        <v>0</v>
      </c>
      <c r="N561" s="162">
        <f t="shared" si="51"/>
        <v>0</v>
      </c>
      <c r="O561" s="122" t="e">
        <f t="shared" si="52"/>
        <v>#DIV/0!</v>
      </c>
      <c r="P561" s="179">
        <f>'Input 2 - Inventory'!AH496</f>
        <v>0</v>
      </c>
      <c r="Q561" s="179" t="str">
        <f>'Calc 1 - Scaling (Ins)'!AA551</f>
        <v/>
      </c>
    </row>
    <row r="562" spans="1:17" x14ac:dyDescent="0.3">
      <c r="A562" s="136" t="str">
        <f t="shared" si="53"/>
        <v>Exclude</v>
      </c>
      <c r="B562" s="149">
        <f>'Input 2 - Inventory'!C497</f>
        <v>0</v>
      </c>
      <c r="C562" s="179">
        <f>'Input 2 - Inventory'!E497</f>
        <v>0</v>
      </c>
      <c r="D562" s="179" t="str">
        <f>IFERROR(VLOOKUP(E562,GCC.Param!$B$3:$E$66,4,FALSE),"")</f>
        <v/>
      </c>
      <c r="E562" s="150">
        <f>'Input 2 - Inventory'!F497</f>
        <v>0</v>
      </c>
      <c r="F562" s="162" t="str">
        <f t="shared" si="49"/>
        <v>Y</v>
      </c>
      <c r="G562" s="150">
        <f>'Input 1 - Schedule 1'!U499</f>
        <v>0</v>
      </c>
      <c r="H562" s="149">
        <f>'Input 2 - Inventory'!L497</f>
        <v>0</v>
      </c>
      <c r="I562" s="149">
        <f>'Input 2 - Inventory'!M497</f>
        <v>0</v>
      </c>
      <c r="J562" s="162">
        <f t="shared" si="50"/>
        <v>0</v>
      </c>
      <c r="K562" s="179">
        <f>'Input 2 - Inventory'!R497</f>
        <v>0</v>
      </c>
      <c r="L562" s="149">
        <f>'Input 2 - Inventory'!AB497</f>
        <v>0</v>
      </c>
      <c r="M562" s="179">
        <f>'Input 2 - Inventory'!AC497</f>
        <v>0</v>
      </c>
      <c r="N562" s="162">
        <f t="shared" si="51"/>
        <v>0</v>
      </c>
      <c r="O562" s="122" t="e">
        <f t="shared" si="52"/>
        <v>#DIV/0!</v>
      </c>
      <c r="P562" s="179">
        <f>'Input 2 - Inventory'!AH497</f>
        <v>0</v>
      </c>
      <c r="Q562" s="179" t="str">
        <f>'Calc 1 - Scaling (Ins)'!AA552</f>
        <v/>
      </c>
    </row>
    <row r="563" spans="1:17" x14ac:dyDescent="0.3">
      <c r="A563" s="136" t="str">
        <f t="shared" si="53"/>
        <v>Exclude</v>
      </c>
      <c r="B563" s="149">
        <f>'Input 2 - Inventory'!C498</f>
        <v>0</v>
      </c>
      <c r="C563" s="179">
        <f>'Input 2 - Inventory'!E498</f>
        <v>0</v>
      </c>
      <c r="D563" s="179" t="str">
        <f>IFERROR(VLOOKUP(E563,GCC.Param!$B$3:$E$66,4,FALSE),"")</f>
        <v/>
      </c>
      <c r="E563" s="150">
        <f>'Input 2 - Inventory'!F498</f>
        <v>0</v>
      </c>
      <c r="F563" s="162" t="str">
        <f t="shared" si="49"/>
        <v>Y</v>
      </c>
      <c r="G563" s="150">
        <f>'Input 1 - Schedule 1'!U500</f>
        <v>0</v>
      </c>
      <c r="H563" s="149">
        <f>'Input 2 - Inventory'!L498</f>
        <v>0</v>
      </c>
      <c r="I563" s="149">
        <f>'Input 2 - Inventory'!M498</f>
        <v>0</v>
      </c>
      <c r="J563" s="162">
        <f t="shared" si="50"/>
        <v>0</v>
      </c>
      <c r="K563" s="179">
        <f>'Input 2 - Inventory'!R498</f>
        <v>0</v>
      </c>
      <c r="L563" s="149">
        <f>'Input 2 - Inventory'!AB498</f>
        <v>0</v>
      </c>
      <c r="M563" s="179">
        <f>'Input 2 - Inventory'!AC498</f>
        <v>0</v>
      </c>
      <c r="N563" s="162">
        <f t="shared" si="51"/>
        <v>0</v>
      </c>
      <c r="O563" s="122" t="e">
        <f t="shared" si="52"/>
        <v>#DIV/0!</v>
      </c>
      <c r="P563" s="179">
        <f>'Input 2 - Inventory'!AH498</f>
        <v>0</v>
      </c>
      <c r="Q563" s="179" t="str">
        <f>'Calc 1 - Scaling (Ins)'!AA553</f>
        <v/>
      </c>
    </row>
    <row r="564" spans="1:17" x14ac:dyDescent="0.3">
      <c r="A564" s="136" t="str">
        <f t="shared" si="53"/>
        <v>Exclude</v>
      </c>
      <c r="B564" s="149">
        <f>'Input 2 - Inventory'!C499</f>
        <v>0</v>
      </c>
      <c r="C564" s="179">
        <f>'Input 2 - Inventory'!E499</f>
        <v>0</v>
      </c>
      <c r="D564" s="179" t="str">
        <f>IFERROR(VLOOKUP(E564,GCC.Param!$B$3:$E$66,4,FALSE),"")</f>
        <v/>
      </c>
      <c r="E564" s="150">
        <f>'Input 2 - Inventory'!F499</f>
        <v>0</v>
      </c>
      <c r="F564" s="162" t="str">
        <f t="shared" si="49"/>
        <v>Y</v>
      </c>
      <c r="G564" s="150">
        <f>'Input 1 - Schedule 1'!U501</f>
        <v>0</v>
      </c>
      <c r="H564" s="149">
        <f>'Input 2 - Inventory'!L499</f>
        <v>0</v>
      </c>
      <c r="I564" s="149">
        <f>'Input 2 - Inventory'!M499</f>
        <v>0</v>
      </c>
      <c r="J564" s="162">
        <f t="shared" si="50"/>
        <v>0</v>
      </c>
      <c r="K564" s="179">
        <f>'Input 2 - Inventory'!R499</f>
        <v>0</v>
      </c>
      <c r="L564" s="149">
        <f>'Input 2 - Inventory'!AB499</f>
        <v>0</v>
      </c>
      <c r="M564" s="179">
        <f>'Input 2 - Inventory'!AC499</f>
        <v>0</v>
      </c>
      <c r="N564" s="162">
        <f t="shared" si="51"/>
        <v>0</v>
      </c>
      <c r="O564" s="122" t="e">
        <f t="shared" si="52"/>
        <v>#DIV/0!</v>
      </c>
      <c r="P564" s="179">
        <f>'Input 2 - Inventory'!AH499</f>
        <v>0</v>
      </c>
      <c r="Q564" s="179" t="str">
        <f>'Calc 1 - Scaling (Ins)'!AA554</f>
        <v/>
      </c>
    </row>
    <row r="565" spans="1:17" x14ac:dyDescent="0.3">
      <c r="A565" s="136" t="str">
        <f t="shared" si="53"/>
        <v>Exclude</v>
      </c>
      <c r="B565" s="149">
        <f>'Input 2 - Inventory'!C500</f>
        <v>0</v>
      </c>
      <c r="C565" s="179">
        <f>'Input 2 - Inventory'!E500</f>
        <v>0</v>
      </c>
      <c r="D565" s="179" t="str">
        <f>IFERROR(VLOOKUP(E565,GCC.Param!$B$3:$E$66,4,FALSE),"")</f>
        <v/>
      </c>
      <c r="E565" s="150">
        <f>'Input 2 - Inventory'!F500</f>
        <v>0</v>
      </c>
      <c r="F565" s="162" t="str">
        <f t="shared" si="49"/>
        <v>Y</v>
      </c>
      <c r="G565" s="150">
        <f>'Input 1 - Schedule 1'!U502</f>
        <v>0</v>
      </c>
      <c r="H565" s="149">
        <f>'Input 2 - Inventory'!L500</f>
        <v>0</v>
      </c>
      <c r="I565" s="149">
        <f>'Input 2 - Inventory'!M500</f>
        <v>0</v>
      </c>
      <c r="J565" s="162">
        <f t="shared" si="50"/>
        <v>0</v>
      </c>
      <c r="K565" s="179">
        <f>'Input 2 - Inventory'!R500</f>
        <v>0</v>
      </c>
      <c r="L565" s="149">
        <f>'Input 2 - Inventory'!AB500</f>
        <v>0</v>
      </c>
      <c r="M565" s="179">
        <f>'Input 2 - Inventory'!AC500</f>
        <v>0</v>
      </c>
      <c r="N565" s="162">
        <f t="shared" si="51"/>
        <v>0</v>
      </c>
      <c r="O565" s="122" t="e">
        <f t="shared" si="52"/>
        <v>#DIV/0!</v>
      </c>
      <c r="P565" s="179">
        <f>'Input 2 - Inventory'!AH500</f>
        <v>0</v>
      </c>
      <c r="Q565" s="179" t="str">
        <f>'Calc 1 - Scaling (Ins)'!AA555</f>
        <v/>
      </c>
    </row>
    <row r="566" spans="1:17" x14ac:dyDescent="0.3">
      <c r="A566" s="136" t="str">
        <f t="shared" si="53"/>
        <v>Exclude</v>
      </c>
      <c r="B566" s="149">
        <f>'Input 2 - Inventory'!C501</f>
        <v>0</v>
      </c>
      <c r="C566" s="179">
        <f>'Input 2 - Inventory'!E501</f>
        <v>0</v>
      </c>
      <c r="D566" s="179" t="str">
        <f>IFERROR(VLOOKUP(E566,GCC.Param!$B$3:$E$66,4,FALSE),"")</f>
        <v/>
      </c>
      <c r="E566" s="150">
        <f>'Input 2 - Inventory'!F501</f>
        <v>0</v>
      </c>
      <c r="F566" s="162" t="str">
        <f t="shared" si="49"/>
        <v>Y</v>
      </c>
      <c r="G566" s="150">
        <f>'Input 1 - Schedule 1'!U503</f>
        <v>0</v>
      </c>
      <c r="H566" s="149">
        <f>'Input 2 - Inventory'!L501</f>
        <v>0</v>
      </c>
      <c r="I566" s="149">
        <f>'Input 2 - Inventory'!M501</f>
        <v>0</v>
      </c>
      <c r="J566" s="162">
        <f t="shared" si="50"/>
        <v>0</v>
      </c>
      <c r="K566" s="179">
        <f>'Input 2 - Inventory'!R501</f>
        <v>0</v>
      </c>
      <c r="L566" s="149">
        <f>'Input 2 - Inventory'!AB501</f>
        <v>0</v>
      </c>
      <c r="M566" s="179">
        <f>'Input 2 - Inventory'!AC501</f>
        <v>0</v>
      </c>
      <c r="N566" s="162">
        <f t="shared" si="51"/>
        <v>0</v>
      </c>
      <c r="O566" s="122" t="e">
        <f t="shared" si="52"/>
        <v>#DIV/0!</v>
      </c>
      <c r="P566" s="179">
        <f>'Input 2 - Inventory'!AH501</f>
        <v>0</v>
      </c>
      <c r="Q566" s="179" t="str">
        <f>'Calc 1 - Scaling (Ins)'!AA556</f>
        <v/>
      </c>
    </row>
    <row r="567" spans="1:17" x14ac:dyDescent="0.3">
      <c r="A567" s="136" t="str">
        <f t="shared" si="53"/>
        <v>Exclude</v>
      </c>
      <c r="B567" s="149">
        <f>'Input 2 - Inventory'!C502</f>
        <v>0</v>
      </c>
      <c r="C567" s="179">
        <f>'Input 2 - Inventory'!E502</f>
        <v>0</v>
      </c>
      <c r="D567" s="179" t="str">
        <f>IFERROR(VLOOKUP(E567,GCC.Param!$B$3:$E$66,4,FALSE),"")</f>
        <v/>
      </c>
      <c r="E567" s="150">
        <f>'Input 2 - Inventory'!F502</f>
        <v>0</v>
      </c>
      <c r="F567" s="162" t="str">
        <f t="shared" si="49"/>
        <v>Y</v>
      </c>
      <c r="G567" s="150">
        <f>'Input 1 - Schedule 1'!U504</f>
        <v>0</v>
      </c>
      <c r="H567" s="149">
        <f>'Input 2 - Inventory'!L502</f>
        <v>0</v>
      </c>
      <c r="I567" s="149">
        <f>'Input 2 - Inventory'!M502</f>
        <v>0</v>
      </c>
      <c r="J567" s="162">
        <f t="shared" si="50"/>
        <v>0</v>
      </c>
      <c r="K567" s="179">
        <f>'Input 2 - Inventory'!R502</f>
        <v>0</v>
      </c>
      <c r="L567" s="149">
        <f>'Input 2 - Inventory'!AB502</f>
        <v>0</v>
      </c>
      <c r="M567" s="179">
        <f>'Input 2 - Inventory'!AC502</f>
        <v>0</v>
      </c>
      <c r="N567" s="162">
        <f t="shared" si="51"/>
        <v>0</v>
      </c>
      <c r="O567" s="122" t="e">
        <f t="shared" si="52"/>
        <v>#DIV/0!</v>
      </c>
      <c r="P567" s="179">
        <f>'Input 2 - Inventory'!AH502</f>
        <v>0</v>
      </c>
      <c r="Q567" s="179" t="str">
        <f>'Calc 1 - Scaling (Ins)'!AA557</f>
        <v/>
      </c>
    </row>
    <row r="568" spans="1:17" x14ac:dyDescent="0.3">
      <c r="A568" s="136" t="str">
        <f t="shared" si="53"/>
        <v>Exclude</v>
      </c>
      <c r="B568" s="149">
        <f>'Input 2 - Inventory'!C503</f>
        <v>0</v>
      </c>
      <c r="C568" s="179">
        <f>'Input 2 - Inventory'!E503</f>
        <v>0</v>
      </c>
      <c r="D568" s="179" t="str">
        <f>IFERROR(VLOOKUP(E568,GCC.Param!$B$3:$E$66,4,FALSE),"")</f>
        <v/>
      </c>
      <c r="E568" s="150">
        <f>'Input 2 - Inventory'!F503</f>
        <v>0</v>
      </c>
      <c r="F568" s="162" t="str">
        <f t="shared" si="49"/>
        <v>Y</v>
      </c>
      <c r="G568" s="150">
        <f>'Input 1 - Schedule 1'!U505</f>
        <v>0</v>
      </c>
      <c r="H568" s="149">
        <f>'Input 2 - Inventory'!L503</f>
        <v>0</v>
      </c>
      <c r="I568" s="149">
        <f>'Input 2 - Inventory'!M503</f>
        <v>0</v>
      </c>
      <c r="J568" s="162">
        <f t="shared" si="50"/>
        <v>0</v>
      </c>
      <c r="K568" s="179">
        <f>'Input 2 - Inventory'!R503</f>
        <v>0</v>
      </c>
      <c r="L568" s="149">
        <f>'Input 2 - Inventory'!AB503</f>
        <v>0</v>
      </c>
      <c r="M568" s="179">
        <f>'Input 2 - Inventory'!AC503</f>
        <v>0</v>
      </c>
      <c r="N568" s="162">
        <f t="shared" si="51"/>
        <v>0</v>
      </c>
      <c r="O568" s="122" t="e">
        <f t="shared" si="52"/>
        <v>#DIV/0!</v>
      </c>
      <c r="P568" s="179">
        <f>'Input 2 - Inventory'!AH503</f>
        <v>0</v>
      </c>
      <c r="Q568" s="179" t="str">
        <f>'Calc 1 - Scaling (Ins)'!AA558</f>
        <v/>
      </c>
    </row>
    <row r="569" spans="1:17" x14ac:dyDescent="0.3">
      <c r="A569" s="136" t="str">
        <f t="shared" si="53"/>
        <v>Exclude</v>
      </c>
      <c r="B569" s="149">
        <f>'Input 2 - Inventory'!C504</f>
        <v>0</v>
      </c>
      <c r="C569" s="179">
        <f>'Input 2 - Inventory'!E504</f>
        <v>0</v>
      </c>
      <c r="D569" s="179" t="str">
        <f>IFERROR(VLOOKUP(E569,GCC.Param!$B$3:$E$66,4,FALSE),"")</f>
        <v/>
      </c>
      <c r="E569" s="150">
        <f>'Input 2 - Inventory'!F504</f>
        <v>0</v>
      </c>
      <c r="F569" s="162" t="str">
        <f t="shared" si="49"/>
        <v>Y</v>
      </c>
      <c r="G569" s="150">
        <f>'Input 1 - Schedule 1'!U506</f>
        <v>0</v>
      </c>
      <c r="H569" s="149">
        <f>'Input 2 - Inventory'!L504</f>
        <v>0</v>
      </c>
      <c r="I569" s="149">
        <f>'Input 2 - Inventory'!M504</f>
        <v>0</v>
      </c>
      <c r="J569" s="162">
        <f t="shared" si="50"/>
        <v>0</v>
      </c>
      <c r="K569" s="179">
        <f>'Input 2 - Inventory'!R504</f>
        <v>0</v>
      </c>
      <c r="L569" s="149">
        <f>'Input 2 - Inventory'!AB504</f>
        <v>0</v>
      </c>
      <c r="M569" s="179">
        <f>'Input 2 - Inventory'!AC504</f>
        <v>0</v>
      </c>
      <c r="N569" s="162">
        <f t="shared" si="51"/>
        <v>0</v>
      </c>
      <c r="O569" s="122" t="e">
        <f t="shared" si="52"/>
        <v>#DIV/0!</v>
      </c>
      <c r="P569" s="179">
        <f>'Input 2 - Inventory'!AH504</f>
        <v>0</v>
      </c>
      <c r="Q569" s="179" t="str">
        <f>'Calc 1 - Scaling (Ins)'!AA559</f>
        <v/>
      </c>
    </row>
    <row r="570" spans="1:17" x14ac:dyDescent="0.3">
      <c r="A570" s="136" t="str">
        <f t="shared" si="53"/>
        <v>Exclude</v>
      </c>
      <c r="B570" s="149">
        <f>'Input 2 - Inventory'!C505</f>
        <v>0</v>
      </c>
      <c r="C570" s="179">
        <f>'Input 2 - Inventory'!E505</f>
        <v>0</v>
      </c>
      <c r="D570" s="179" t="str">
        <f>IFERROR(VLOOKUP(E570,GCC.Param!$B$3:$E$66,4,FALSE),"")</f>
        <v/>
      </c>
      <c r="E570" s="150">
        <f>'Input 2 - Inventory'!F505</f>
        <v>0</v>
      </c>
      <c r="F570" s="162" t="str">
        <f t="shared" si="49"/>
        <v>Y</v>
      </c>
      <c r="G570" s="150">
        <f>'Input 1 - Schedule 1'!U507</f>
        <v>0</v>
      </c>
      <c r="H570" s="149">
        <f>'Input 2 - Inventory'!L505</f>
        <v>0</v>
      </c>
      <c r="I570" s="149">
        <f>'Input 2 - Inventory'!M505</f>
        <v>0</v>
      </c>
      <c r="J570" s="162">
        <f t="shared" si="50"/>
        <v>0</v>
      </c>
      <c r="K570" s="179">
        <f>'Input 2 - Inventory'!R505</f>
        <v>0</v>
      </c>
      <c r="L570" s="149">
        <f>'Input 2 - Inventory'!AB505</f>
        <v>0</v>
      </c>
      <c r="M570" s="179">
        <f>'Input 2 - Inventory'!AC505</f>
        <v>0</v>
      </c>
      <c r="N570" s="162">
        <f t="shared" si="51"/>
        <v>0</v>
      </c>
      <c r="O570" s="122" t="e">
        <f t="shared" si="52"/>
        <v>#DIV/0!</v>
      </c>
      <c r="P570" s="179">
        <f>'Input 2 - Inventory'!AH505</f>
        <v>0</v>
      </c>
      <c r="Q570" s="179" t="str">
        <f>'Calc 1 - Scaling (Ins)'!AA560</f>
        <v/>
      </c>
    </row>
    <row r="571" spans="1:17" x14ac:dyDescent="0.3">
      <c r="A571" s="136" t="str">
        <f t="shared" si="53"/>
        <v>Exclude</v>
      </c>
      <c r="B571" s="149">
        <f>'Input 2 - Inventory'!C506</f>
        <v>0</v>
      </c>
      <c r="C571" s="179">
        <f>'Input 2 - Inventory'!E506</f>
        <v>0</v>
      </c>
      <c r="D571" s="179" t="str">
        <f>IFERROR(VLOOKUP(E571,GCC.Param!$B$3:$E$66,4,FALSE),"")</f>
        <v/>
      </c>
      <c r="E571" s="150">
        <f>'Input 2 - Inventory'!F506</f>
        <v>0</v>
      </c>
      <c r="F571" s="162" t="str">
        <f t="shared" si="49"/>
        <v>Y</v>
      </c>
      <c r="G571" s="150">
        <f>'Input 1 - Schedule 1'!U508</f>
        <v>0</v>
      </c>
      <c r="H571" s="149">
        <f>'Input 2 - Inventory'!L506</f>
        <v>0</v>
      </c>
      <c r="I571" s="149">
        <f>'Input 2 - Inventory'!M506</f>
        <v>0</v>
      </c>
      <c r="J571" s="162">
        <f t="shared" si="50"/>
        <v>0</v>
      </c>
      <c r="K571" s="179">
        <f>'Input 2 - Inventory'!R506</f>
        <v>0</v>
      </c>
      <c r="L571" s="149">
        <f>'Input 2 - Inventory'!AB506</f>
        <v>0</v>
      </c>
      <c r="M571" s="179">
        <f>'Input 2 - Inventory'!AC506</f>
        <v>0</v>
      </c>
      <c r="N571" s="162">
        <f t="shared" si="51"/>
        <v>0</v>
      </c>
      <c r="O571" s="122" t="e">
        <f t="shared" si="52"/>
        <v>#DIV/0!</v>
      </c>
      <c r="P571" s="179">
        <f>'Input 2 - Inventory'!AH506</f>
        <v>0</v>
      </c>
      <c r="Q571" s="179" t="str">
        <f>'Calc 1 - Scaling (Ins)'!AA561</f>
        <v/>
      </c>
    </row>
    <row r="572" spans="1:17" x14ac:dyDescent="0.3">
      <c r="A572" s="136" t="str">
        <f t="shared" si="53"/>
        <v>Exclude</v>
      </c>
      <c r="B572" s="149">
        <f>'Input 2 - Inventory'!C507</f>
        <v>0</v>
      </c>
      <c r="C572" s="179">
        <f>'Input 2 - Inventory'!E507</f>
        <v>0</v>
      </c>
      <c r="D572" s="179" t="str">
        <f>IFERROR(VLOOKUP(E572,GCC.Param!$B$3:$E$66,4,FALSE),"")</f>
        <v/>
      </c>
      <c r="E572" s="150">
        <f>'Input 2 - Inventory'!F507</f>
        <v>0</v>
      </c>
      <c r="F572" s="162" t="str">
        <f t="shared" si="49"/>
        <v>Y</v>
      </c>
      <c r="G572" s="150">
        <f>'Input 1 - Schedule 1'!U509</f>
        <v>0</v>
      </c>
      <c r="H572" s="149">
        <f>'Input 2 - Inventory'!L507</f>
        <v>0</v>
      </c>
      <c r="I572" s="149">
        <f>'Input 2 - Inventory'!M507</f>
        <v>0</v>
      </c>
      <c r="J572" s="162">
        <f t="shared" si="50"/>
        <v>0</v>
      </c>
      <c r="K572" s="179">
        <f>'Input 2 - Inventory'!R507</f>
        <v>0</v>
      </c>
      <c r="L572" s="149">
        <f>'Input 2 - Inventory'!AB507</f>
        <v>0</v>
      </c>
      <c r="M572" s="179">
        <f>'Input 2 - Inventory'!AC507</f>
        <v>0</v>
      </c>
      <c r="N572" s="162">
        <f t="shared" si="51"/>
        <v>0</v>
      </c>
      <c r="O572" s="122" t="e">
        <f t="shared" si="52"/>
        <v>#DIV/0!</v>
      </c>
      <c r="P572" s="179">
        <f>'Input 2 - Inventory'!AH507</f>
        <v>0</v>
      </c>
      <c r="Q572" s="179" t="str">
        <f>'Calc 1 - Scaling (Ins)'!AA562</f>
        <v/>
      </c>
    </row>
    <row r="573" spans="1:17" x14ac:dyDescent="0.3">
      <c r="A573" s="136" t="str">
        <f t="shared" si="53"/>
        <v>Exclude</v>
      </c>
      <c r="B573" s="149">
        <f>'Input 2 - Inventory'!C508</f>
        <v>0</v>
      </c>
      <c r="C573" s="179">
        <f>'Input 2 - Inventory'!E508</f>
        <v>0</v>
      </c>
      <c r="D573" s="179" t="str">
        <f>IFERROR(VLOOKUP(E573,GCC.Param!$B$3:$E$66,4,FALSE),"")</f>
        <v/>
      </c>
      <c r="E573" s="150">
        <f>'Input 2 - Inventory'!F508</f>
        <v>0</v>
      </c>
      <c r="F573" s="162" t="str">
        <f t="shared" si="49"/>
        <v>Y</v>
      </c>
      <c r="G573" s="150">
        <f>'Input 1 - Schedule 1'!U510</f>
        <v>0</v>
      </c>
      <c r="H573" s="149">
        <f>'Input 2 - Inventory'!L508</f>
        <v>0</v>
      </c>
      <c r="I573" s="149">
        <f>'Input 2 - Inventory'!M508</f>
        <v>0</v>
      </c>
      <c r="J573" s="162">
        <f t="shared" si="50"/>
        <v>0</v>
      </c>
      <c r="K573" s="179">
        <f>'Input 2 - Inventory'!R508</f>
        <v>0</v>
      </c>
      <c r="L573" s="149">
        <f>'Input 2 - Inventory'!AB508</f>
        <v>0</v>
      </c>
      <c r="M573" s="179">
        <f>'Input 2 - Inventory'!AC508</f>
        <v>0</v>
      </c>
      <c r="N573" s="162">
        <f t="shared" si="51"/>
        <v>0</v>
      </c>
      <c r="O573" s="122" t="e">
        <f t="shared" si="52"/>
        <v>#DIV/0!</v>
      </c>
      <c r="P573" s="179">
        <f>'Input 2 - Inventory'!AH508</f>
        <v>0</v>
      </c>
      <c r="Q573" s="179" t="str">
        <f>'Calc 1 - Scaling (Ins)'!AA563</f>
        <v/>
      </c>
    </row>
    <row r="574" spans="1:17" x14ac:dyDescent="0.3">
      <c r="A574" s="136" t="str">
        <f t="shared" si="53"/>
        <v>Exclude</v>
      </c>
      <c r="B574" s="149">
        <f>'Input 2 - Inventory'!C509</f>
        <v>0</v>
      </c>
      <c r="C574" s="179">
        <f>'Input 2 - Inventory'!E509</f>
        <v>0</v>
      </c>
      <c r="D574" s="179" t="str">
        <f>IFERROR(VLOOKUP(E574,GCC.Param!$B$3:$E$66,4,FALSE),"")</f>
        <v/>
      </c>
      <c r="E574" s="150">
        <f>'Input 2 - Inventory'!F509</f>
        <v>0</v>
      </c>
      <c r="F574" s="162" t="str">
        <f t="shared" si="49"/>
        <v>Y</v>
      </c>
      <c r="G574" s="150">
        <f>'Input 1 - Schedule 1'!U511</f>
        <v>0</v>
      </c>
      <c r="H574" s="149">
        <f>'Input 2 - Inventory'!L509</f>
        <v>0</v>
      </c>
      <c r="I574" s="149">
        <f>'Input 2 - Inventory'!M509</f>
        <v>0</v>
      </c>
      <c r="J574" s="162">
        <f t="shared" si="50"/>
        <v>0</v>
      </c>
      <c r="K574" s="179">
        <f>'Input 2 - Inventory'!R509</f>
        <v>0</v>
      </c>
      <c r="L574" s="149">
        <f>'Input 2 - Inventory'!AB509</f>
        <v>0</v>
      </c>
      <c r="M574" s="179">
        <f>'Input 2 - Inventory'!AC509</f>
        <v>0</v>
      </c>
      <c r="N574" s="162">
        <f t="shared" si="51"/>
        <v>0</v>
      </c>
      <c r="O574" s="122" t="e">
        <f t="shared" si="52"/>
        <v>#DIV/0!</v>
      </c>
      <c r="P574" s="179">
        <f>'Input 2 - Inventory'!AH509</f>
        <v>0</v>
      </c>
      <c r="Q574" s="179" t="str">
        <f>'Calc 1 - Scaling (Ins)'!AA564</f>
        <v/>
      </c>
    </row>
    <row r="575" spans="1:17" x14ac:dyDescent="0.3">
      <c r="A575" s="136" t="str">
        <f t="shared" si="53"/>
        <v>Exclude</v>
      </c>
      <c r="B575" s="149">
        <f>'Input 2 - Inventory'!C510</f>
        <v>0</v>
      </c>
      <c r="C575" s="179">
        <f>'Input 2 - Inventory'!E510</f>
        <v>0</v>
      </c>
      <c r="D575" s="179" t="str">
        <f>IFERROR(VLOOKUP(E575,GCC.Param!$B$3:$E$66,4,FALSE),"")</f>
        <v/>
      </c>
      <c r="E575" s="150">
        <f>'Input 2 - Inventory'!F510</f>
        <v>0</v>
      </c>
      <c r="F575" s="162" t="str">
        <f t="shared" si="49"/>
        <v>Y</v>
      </c>
      <c r="G575" s="150">
        <f>'Input 1 - Schedule 1'!U512</f>
        <v>0</v>
      </c>
      <c r="H575" s="149">
        <f>'Input 2 - Inventory'!L510</f>
        <v>0</v>
      </c>
      <c r="I575" s="149">
        <f>'Input 2 - Inventory'!M510</f>
        <v>0</v>
      </c>
      <c r="J575" s="162">
        <f t="shared" si="50"/>
        <v>0</v>
      </c>
      <c r="K575" s="179">
        <f>'Input 2 - Inventory'!R510</f>
        <v>0</v>
      </c>
      <c r="L575" s="149">
        <f>'Input 2 - Inventory'!AB510</f>
        <v>0</v>
      </c>
      <c r="M575" s="179">
        <f>'Input 2 - Inventory'!AC510</f>
        <v>0</v>
      </c>
      <c r="N575" s="162">
        <f t="shared" si="51"/>
        <v>0</v>
      </c>
      <c r="O575" s="122" t="e">
        <f t="shared" si="52"/>
        <v>#DIV/0!</v>
      </c>
      <c r="P575" s="179">
        <f>'Input 2 - Inventory'!AH510</f>
        <v>0</v>
      </c>
      <c r="Q575" s="179" t="str">
        <f>'Calc 1 - Scaling (Ins)'!AA565</f>
        <v/>
      </c>
    </row>
    <row r="576" spans="1:17" x14ac:dyDescent="0.3">
      <c r="A576" s="136" t="str">
        <f t="shared" si="53"/>
        <v>Exclude</v>
      </c>
      <c r="B576" s="149">
        <f>'Input 2 - Inventory'!C511</f>
        <v>0</v>
      </c>
      <c r="C576" s="179">
        <f>'Input 2 - Inventory'!E511</f>
        <v>0</v>
      </c>
      <c r="D576" s="179" t="str">
        <f>IFERROR(VLOOKUP(E576,GCC.Param!$B$3:$E$66,4,FALSE),"")</f>
        <v/>
      </c>
      <c r="E576" s="150">
        <f>'Input 2 - Inventory'!F511</f>
        <v>0</v>
      </c>
      <c r="F576" s="162" t="str">
        <f t="shared" si="49"/>
        <v>Y</v>
      </c>
      <c r="G576" s="150">
        <f>'Input 1 - Schedule 1'!U513</f>
        <v>0</v>
      </c>
      <c r="H576" s="149">
        <f>'Input 2 - Inventory'!L511</f>
        <v>0</v>
      </c>
      <c r="I576" s="149">
        <f>'Input 2 - Inventory'!M511</f>
        <v>0</v>
      </c>
      <c r="J576" s="162">
        <f t="shared" si="50"/>
        <v>0</v>
      </c>
      <c r="K576" s="179">
        <f>'Input 2 - Inventory'!R511</f>
        <v>0</v>
      </c>
      <c r="L576" s="149">
        <f>'Input 2 - Inventory'!AB511</f>
        <v>0</v>
      </c>
      <c r="M576" s="179">
        <f>'Input 2 - Inventory'!AC511</f>
        <v>0</v>
      </c>
      <c r="N576" s="162">
        <f t="shared" si="51"/>
        <v>0</v>
      </c>
      <c r="O576" s="122" t="e">
        <f t="shared" si="52"/>
        <v>#DIV/0!</v>
      </c>
      <c r="P576" s="179">
        <f>'Input 2 - Inventory'!AH511</f>
        <v>0</v>
      </c>
      <c r="Q576" s="179" t="str">
        <f>'Calc 1 - Scaling (Ins)'!AA566</f>
        <v/>
      </c>
    </row>
    <row r="577" spans="1:17" x14ac:dyDescent="0.3">
      <c r="A577" s="136" t="str">
        <f t="shared" si="53"/>
        <v>Exclude</v>
      </c>
      <c r="B577" s="149">
        <f>'Input 2 - Inventory'!C512</f>
        <v>0</v>
      </c>
      <c r="C577" s="179">
        <f>'Input 2 - Inventory'!E512</f>
        <v>0</v>
      </c>
      <c r="D577" s="179" t="str">
        <f>IFERROR(VLOOKUP(E577,GCC.Param!$B$3:$E$66,4,FALSE),"")</f>
        <v/>
      </c>
      <c r="E577" s="150">
        <f>'Input 2 - Inventory'!F512</f>
        <v>0</v>
      </c>
      <c r="F577" s="162" t="str">
        <f t="shared" si="49"/>
        <v>Y</v>
      </c>
      <c r="G577" s="150">
        <f>'Input 1 - Schedule 1'!U514</f>
        <v>0</v>
      </c>
      <c r="H577" s="149">
        <f>'Input 2 - Inventory'!L512</f>
        <v>0</v>
      </c>
      <c r="I577" s="149">
        <f>'Input 2 - Inventory'!M512</f>
        <v>0</v>
      </c>
      <c r="J577" s="162">
        <f t="shared" si="50"/>
        <v>0</v>
      </c>
      <c r="K577" s="179">
        <f>'Input 2 - Inventory'!R512</f>
        <v>0</v>
      </c>
      <c r="L577" s="149">
        <f>'Input 2 - Inventory'!AB512</f>
        <v>0</v>
      </c>
      <c r="M577" s="179">
        <f>'Input 2 - Inventory'!AC512</f>
        <v>0</v>
      </c>
      <c r="N577" s="162">
        <f t="shared" si="51"/>
        <v>0</v>
      </c>
      <c r="O577" s="122" t="e">
        <f t="shared" si="52"/>
        <v>#DIV/0!</v>
      </c>
      <c r="P577" s="179">
        <f>'Input 2 - Inventory'!AH512</f>
        <v>0</v>
      </c>
      <c r="Q577" s="179" t="str">
        <f>'Calc 1 - Scaling (Ins)'!AA567</f>
        <v/>
      </c>
    </row>
    <row r="578" spans="1:17" x14ac:dyDescent="0.3">
      <c r="A578" s="136" t="str">
        <f t="shared" si="53"/>
        <v>Exclude</v>
      </c>
      <c r="B578" s="149">
        <f>'Input 2 - Inventory'!C513</f>
        <v>0</v>
      </c>
      <c r="C578" s="179">
        <f>'Input 2 - Inventory'!E513</f>
        <v>0</v>
      </c>
      <c r="D578" s="179" t="str">
        <f>IFERROR(VLOOKUP(E578,GCC.Param!$B$3:$E$66,4,FALSE),"")</f>
        <v/>
      </c>
      <c r="E578" s="150">
        <f>'Input 2 - Inventory'!F513</f>
        <v>0</v>
      </c>
      <c r="F578" s="162" t="str">
        <f t="shared" si="49"/>
        <v>Y</v>
      </c>
      <c r="G578" s="150">
        <f>'Input 1 - Schedule 1'!U515</f>
        <v>0</v>
      </c>
      <c r="H578" s="149">
        <f>'Input 2 - Inventory'!L513</f>
        <v>0</v>
      </c>
      <c r="I578" s="149">
        <f>'Input 2 - Inventory'!M513</f>
        <v>0</v>
      </c>
      <c r="J578" s="162">
        <f t="shared" si="50"/>
        <v>0</v>
      </c>
      <c r="K578" s="179">
        <f>'Input 2 - Inventory'!R513</f>
        <v>0</v>
      </c>
      <c r="L578" s="149">
        <f>'Input 2 - Inventory'!AB513</f>
        <v>0</v>
      </c>
      <c r="M578" s="179">
        <f>'Input 2 - Inventory'!AC513</f>
        <v>0</v>
      </c>
      <c r="N578" s="162">
        <f t="shared" si="51"/>
        <v>0</v>
      </c>
      <c r="O578" s="122" t="e">
        <f t="shared" si="52"/>
        <v>#DIV/0!</v>
      </c>
      <c r="P578" s="179">
        <f>'Input 2 - Inventory'!AH513</f>
        <v>0</v>
      </c>
      <c r="Q578" s="179" t="str">
        <f>'Calc 1 - Scaling (Ins)'!AA568</f>
        <v/>
      </c>
    </row>
    <row r="579" spans="1:17" x14ac:dyDescent="0.3">
      <c r="A579" s="136" t="str">
        <f t="shared" si="53"/>
        <v>Exclude</v>
      </c>
      <c r="B579" s="149">
        <f>'Input 2 - Inventory'!C514</f>
        <v>0</v>
      </c>
      <c r="C579" s="179">
        <f>'Input 2 - Inventory'!E514</f>
        <v>0</v>
      </c>
      <c r="D579" s="179" t="str">
        <f>IFERROR(VLOOKUP(E579,GCC.Param!$B$3:$E$66,4,FALSE),"")</f>
        <v/>
      </c>
      <c r="E579" s="150">
        <f>'Input 2 - Inventory'!F514</f>
        <v>0</v>
      </c>
      <c r="F579" s="162" t="str">
        <f t="shared" si="49"/>
        <v>Y</v>
      </c>
      <c r="G579" s="150">
        <f>'Input 1 - Schedule 1'!U516</f>
        <v>0</v>
      </c>
      <c r="H579" s="149">
        <f>'Input 2 - Inventory'!L514</f>
        <v>0</v>
      </c>
      <c r="I579" s="149">
        <f>'Input 2 - Inventory'!M514</f>
        <v>0</v>
      </c>
      <c r="J579" s="162">
        <f t="shared" si="50"/>
        <v>0</v>
      </c>
      <c r="K579" s="179">
        <f>'Input 2 - Inventory'!R514</f>
        <v>0</v>
      </c>
      <c r="L579" s="149">
        <f>'Input 2 - Inventory'!AB514</f>
        <v>0</v>
      </c>
      <c r="M579" s="179">
        <f>'Input 2 - Inventory'!AC514</f>
        <v>0</v>
      </c>
      <c r="N579" s="162">
        <f t="shared" si="51"/>
        <v>0</v>
      </c>
      <c r="O579" s="122" t="e">
        <f t="shared" si="52"/>
        <v>#DIV/0!</v>
      </c>
      <c r="P579" s="179">
        <f>'Input 2 - Inventory'!AH514</f>
        <v>0</v>
      </c>
      <c r="Q579" s="179" t="str">
        <f>'Calc 1 - Scaling (Ins)'!AA569</f>
        <v/>
      </c>
    </row>
    <row r="580" spans="1:17" x14ac:dyDescent="0.3">
      <c r="A580" s="136" t="str">
        <f t="shared" si="53"/>
        <v>Exclude</v>
      </c>
      <c r="B580" s="149">
        <f>'Input 2 - Inventory'!C515</f>
        <v>0</v>
      </c>
      <c r="C580" s="179">
        <f>'Input 2 - Inventory'!E515</f>
        <v>0</v>
      </c>
      <c r="D580" s="179" t="str">
        <f>IFERROR(VLOOKUP(E580,GCC.Param!$B$3:$E$66,4,FALSE),"")</f>
        <v/>
      </c>
      <c r="E580" s="150">
        <f>'Input 2 - Inventory'!F515</f>
        <v>0</v>
      </c>
      <c r="F580" s="162" t="str">
        <f t="shared" si="49"/>
        <v>Y</v>
      </c>
      <c r="G580" s="150">
        <f>'Input 1 - Schedule 1'!U517</f>
        <v>0</v>
      </c>
      <c r="H580" s="149">
        <f>'Input 2 - Inventory'!L515</f>
        <v>0</v>
      </c>
      <c r="I580" s="149">
        <f>'Input 2 - Inventory'!M515</f>
        <v>0</v>
      </c>
      <c r="J580" s="162">
        <f t="shared" si="50"/>
        <v>0</v>
      </c>
      <c r="K580" s="179">
        <f>'Input 2 - Inventory'!R515</f>
        <v>0</v>
      </c>
      <c r="L580" s="149">
        <f>'Input 2 - Inventory'!AB515</f>
        <v>0</v>
      </c>
      <c r="M580" s="179">
        <f>'Input 2 - Inventory'!AC515</f>
        <v>0</v>
      </c>
      <c r="N580" s="162">
        <f t="shared" si="51"/>
        <v>0</v>
      </c>
      <c r="O580" s="122" t="e">
        <f t="shared" si="52"/>
        <v>#DIV/0!</v>
      </c>
      <c r="P580" s="179">
        <f>'Input 2 - Inventory'!AH515</f>
        <v>0</v>
      </c>
      <c r="Q580" s="179" t="str">
        <f>'Calc 1 - Scaling (Ins)'!AA570</f>
        <v/>
      </c>
    </row>
    <row r="581" spans="1:17" x14ac:dyDescent="0.3">
      <c r="A581" s="136" t="str">
        <f t="shared" si="53"/>
        <v>Exclude</v>
      </c>
      <c r="B581" s="149">
        <f>'Input 2 - Inventory'!C516</f>
        <v>0</v>
      </c>
      <c r="C581" s="179">
        <f>'Input 2 - Inventory'!E516</f>
        <v>0</v>
      </c>
      <c r="D581" s="179" t="str">
        <f>IFERROR(VLOOKUP(E581,GCC.Param!$B$3:$E$66,4,FALSE),"")</f>
        <v/>
      </c>
      <c r="E581" s="150">
        <f>'Input 2 - Inventory'!F516</f>
        <v>0</v>
      </c>
      <c r="F581" s="162" t="str">
        <f t="shared" si="49"/>
        <v>Y</v>
      </c>
      <c r="G581" s="150">
        <f>'Input 1 - Schedule 1'!U518</f>
        <v>0</v>
      </c>
      <c r="H581" s="149">
        <f>'Input 2 - Inventory'!L516</f>
        <v>0</v>
      </c>
      <c r="I581" s="149">
        <f>'Input 2 - Inventory'!M516</f>
        <v>0</v>
      </c>
      <c r="J581" s="162">
        <f t="shared" si="50"/>
        <v>0</v>
      </c>
      <c r="K581" s="179">
        <f>'Input 2 - Inventory'!R516</f>
        <v>0</v>
      </c>
      <c r="L581" s="149">
        <f>'Input 2 - Inventory'!AB516</f>
        <v>0</v>
      </c>
      <c r="M581" s="179">
        <f>'Input 2 - Inventory'!AC516</f>
        <v>0</v>
      </c>
      <c r="N581" s="162">
        <f t="shared" si="51"/>
        <v>0</v>
      </c>
      <c r="O581" s="122" t="e">
        <f t="shared" si="52"/>
        <v>#DIV/0!</v>
      </c>
      <c r="P581" s="179">
        <f>'Input 2 - Inventory'!AH516</f>
        <v>0</v>
      </c>
      <c r="Q581" s="179" t="str">
        <f>'Calc 1 - Scaling (Ins)'!AA571</f>
        <v/>
      </c>
    </row>
    <row r="582" spans="1:17" x14ac:dyDescent="0.3">
      <c r="A582" s="136" t="str">
        <f t="shared" si="53"/>
        <v>Exclude</v>
      </c>
      <c r="B582" s="149">
        <f>'Input 2 - Inventory'!C517</f>
        <v>0</v>
      </c>
      <c r="C582" s="179">
        <f>'Input 2 - Inventory'!E517</f>
        <v>0</v>
      </c>
      <c r="D582" s="179" t="str">
        <f>IFERROR(VLOOKUP(E582,GCC.Param!$B$3:$E$66,4,FALSE),"")</f>
        <v/>
      </c>
      <c r="E582" s="150">
        <f>'Input 2 - Inventory'!F517</f>
        <v>0</v>
      </c>
      <c r="F582" s="162" t="str">
        <f t="shared" si="49"/>
        <v>Y</v>
      </c>
      <c r="G582" s="150">
        <f>'Input 1 - Schedule 1'!U519</f>
        <v>0</v>
      </c>
      <c r="H582" s="149">
        <f>'Input 2 - Inventory'!L517</f>
        <v>0</v>
      </c>
      <c r="I582" s="149">
        <f>'Input 2 - Inventory'!M517</f>
        <v>0</v>
      </c>
      <c r="J582" s="162">
        <f t="shared" si="50"/>
        <v>0</v>
      </c>
      <c r="K582" s="179">
        <f>'Input 2 - Inventory'!R517</f>
        <v>0</v>
      </c>
      <c r="L582" s="149">
        <f>'Input 2 - Inventory'!AB517</f>
        <v>0</v>
      </c>
      <c r="M582" s="179">
        <f>'Input 2 - Inventory'!AC517</f>
        <v>0</v>
      </c>
      <c r="N582" s="162">
        <f t="shared" si="51"/>
        <v>0</v>
      </c>
      <c r="O582" s="122" t="e">
        <f t="shared" si="52"/>
        <v>#DIV/0!</v>
      </c>
      <c r="P582" s="179">
        <f>'Input 2 - Inventory'!AH517</f>
        <v>0</v>
      </c>
      <c r="Q582" s="179" t="str">
        <f>'Calc 1 - Scaling (Ins)'!AA572</f>
        <v/>
      </c>
    </row>
    <row r="583" spans="1:17" x14ac:dyDescent="0.3">
      <c r="A583" s="136" t="str">
        <f t="shared" si="53"/>
        <v>Exclude</v>
      </c>
      <c r="B583" s="149">
        <f>'Input 2 - Inventory'!C518</f>
        <v>0</v>
      </c>
      <c r="C583" s="179">
        <f>'Input 2 - Inventory'!E518</f>
        <v>0</v>
      </c>
      <c r="D583" s="179" t="str">
        <f>IFERROR(VLOOKUP(E583,GCC.Param!$B$3:$E$66,4,FALSE),"")</f>
        <v/>
      </c>
      <c r="E583" s="150">
        <f>'Input 2 - Inventory'!F518</f>
        <v>0</v>
      </c>
      <c r="F583" s="162" t="str">
        <f t="shared" si="49"/>
        <v>Y</v>
      </c>
      <c r="G583" s="150">
        <f>'Input 1 - Schedule 1'!U520</f>
        <v>0</v>
      </c>
      <c r="H583" s="149">
        <f>'Input 2 - Inventory'!L518</f>
        <v>0</v>
      </c>
      <c r="I583" s="149">
        <f>'Input 2 - Inventory'!M518</f>
        <v>0</v>
      </c>
      <c r="J583" s="162">
        <f t="shared" si="50"/>
        <v>0</v>
      </c>
      <c r="K583" s="179">
        <f>'Input 2 - Inventory'!R518</f>
        <v>0</v>
      </c>
      <c r="L583" s="149">
        <f>'Input 2 - Inventory'!AB518</f>
        <v>0</v>
      </c>
      <c r="M583" s="179">
        <f>'Input 2 - Inventory'!AC518</f>
        <v>0</v>
      </c>
      <c r="N583" s="162">
        <f t="shared" si="51"/>
        <v>0</v>
      </c>
      <c r="O583" s="122" t="e">
        <f t="shared" si="52"/>
        <v>#DIV/0!</v>
      </c>
      <c r="P583" s="179">
        <f>'Input 2 - Inventory'!AH518</f>
        <v>0</v>
      </c>
      <c r="Q583" s="179" t="str">
        <f>'Calc 1 - Scaling (Ins)'!AA573</f>
        <v/>
      </c>
    </row>
    <row r="584" spans="1:17" x14ac:dyDescent="0.3">
      <c r="A584" s="136" t="str">
        <f t="shared" si="53"/>
        <v>Exclude</v>
      </c>
      <c r="B584" s="149">
        <f>'Input 2 - Inventory'!C519</f>
        <v>0</v>
      </c>
      <c r="C584" s="179">
        <f>'Input 2 - Inventory'!E519</f>
        <v>0</v>
      </c>
      <c r="D584" s="179" t="str">
        <f>IFERROR(VLOOKUP(E584,GCC.Param!$B$3:$E$66,4,FALSE),"")</f>
        <v/>
      </c>
      <c r="E584" s="150">
        <f>'Input 2 - Inventory'!F519</f>
        <v>0</v>
      </c>
      <c r="F584" s="162" t="str">
        <f t="shared" si="49"/>
        <v>Y</v>
      </c>
      <c r="G584" s="150">
        <f>'Input 1 - Schedule 1'!U521</f>
        <v>0</v>
      </c>
      <c r="H584" s="149">
        <f>'Input 2 - Inventory'!L519</f>
        <v>0</v>
      </c>
      <c r="I584" s="149">
        <f>'Input 2 - Inventory'!M519</f>
        <v>0</v>
      </c>
      <c r="J584" s="162">
        <f t="shared" si="50"/>
        <v>0</v>
      </c>
      <c r="K584" s="179">
        <f>'Input 2 - Inventory'!R519</f>
        <v>0</v>
      </c>
      <c r="L584" s="149">
        <f>'Input 2 - Inventory'!AB519</f>
        <v>0</v>
      </c>
      <c r="M584" s="179">
        <f>'Input 2 - Inventory'!AC519</f>
        <v>0</v>
      </c>
      <c r="N584" s="162">
        <f t="shared" si="51"/>
        <v>0</v>
      </c>
      <c r="O584" s="122" t="e">
        <f t="shared" si="52"/>
        <v>#DIV/0!</v>
      </c>
      <c r="P584" s="179">
        <f>'Input 2 - Inventory'!AH519</f>
        <v>0</v>
      </c>
      <c r="Q584" s="179" t="str">
        <f>'Calc 1 - Scaling (Ins)'!AA574</f>
        <v/>
      </c>
    </row>
    <row r="585" spans="1:17" x14ac:dyDescent="0.3">
      <c r="A585" s="136" t="str">
        <f t="shared" si="53"/>
        <v>Exclude</v>
      </c>
      <c r="B585" s="149">
        <f>'Input 2 - Inventory'!C520</f>
        <v>0</v>
      </c>
      <c r="C585" s="179">
        <f>'Input 2 - Inventory'!E520</f>
        <v>0</v>
      </c>
      <c r="D585" s="179" t="str">
        <f>IFERROR(VLOOKUP(E585,GCC.Param!$B$3:$E$66,4,FALSE),"")</f>
        <v/>
      </c>
      <c r="E585" s="150">
        <f>'Input 2 - Inventory'!F520</f>
        <v>0</v>
      </c>
      <c r="F585" s="162" t="str">
        <f t="shared" si="49"/>
        <v>Y</v>
      </c>
      <c r="G585" s="150">
        <f>'Input 1 - Schedule 1'!U522</f>
        <v>0</v>
      </c>
      <c r="H585" s="149">
        <f>'Input 2 - Inventory'!L520</f>
        <v>0</v>
      </c>
      <c r="I585" s="149">
        <f>'Input 2 - Inventory'!M520</f>
        <v>0</v>
      </c>
      <c r="J585" s="162">
        <f t="shared" si="50"/>
        <v>0</v>
      </c>
      <c r="K585" s="179">
        <f>'Input 2 - Inventory'!R520</f>
        <v>0</v>
      </c>
      <c r="L585" s="149">
        <f>'Input 2 - Inventory'!AB520</f>
        <v>0</v>
      </c>
      <c r="M585" s="179">
        <f>'Input 2 - Inventory'!AC520</f>
        <v>0</v>
      </c>
      <c r="N585" s="162">
        <f t="shared" si="51"/>
        <v>0</v>
      </c>
      <c r="O585" s="122" t="e">
        <f t="shared" si="52"/>
        <v>#DIV/0!</v>
      </c>
      <c r="P585" s="179">
        <f>'Input 2 - Inventory'!AH520</f>
        <v>0</v>
      </c>
      <c r="Q585" s="179" t="str">
        <f>'Calc 1 - Scaling (Ins)'!AA575</f>
        <v/>
      </c>
    </row>
    <row r="586" spans="1:17" x14ac:dyDescent="0.3">
      <c r="A586" s="136" t="str">
        <f t="shared" si="53"/>
        <v>Exclude</v>
      </c>
      <c r="B586" s="149">
        <f>'Input 2 - Inventory'!C521</f>
        <v>0</v>
      </c>
      <c r="C586" s="179">
        <f>'Input 2 - Inventory'!E521</f>
        <v>0</v>
      </c>
      <c r="D586" s="179" t="str">
        <f>IFERROR(VLOOKUP(E586,GCC.Param!$B$3:$E$66,4,FALSE),"")</f>
        <v/>
      </c>
      <c r="E586" s="150">
        <f>'Input 2 - Inventory'!F521</f>
        <v>0</v>
      </c>
      <c r="F586" s="162" t="str">
        <f t="shared" ref="F586:F649" si="54">IF(AND(LEFT(D586,3)="RBC",LEFT(Q586,3)="RBC"),"N",IF(OR(E586=Q586,Q586="N/A"),"N","Y"))</f>
        <v>Y</v>
      </c>
      <c r="G586" s="150">
        <f>'Input 1 - Schedule 1'!U523</f>
        <v>0</v>
      </c>
      <c r="H586" s="149">
        <f>'Input 2 - Inventory'!L521</f>
        <v>0</v>
      </c>
      <c r="I586" s="149">
        <f>'Input 2 - Inventory'!M521</f>
        <v>0</v>
      </c>
      <c r="J586" s="162">
        <f t="shared" ref="J586:J649" si="55">IF($E586="Non-Insurer Holding Company", H586-I586,H586)</f>
        <v>0</v>
      </c>
      <c r="K586" s="179">
        <f>'Input 2 - Inventory'!R521</f>
        <v>0</v>
      </c>
      <c r="L586" s="149">
        <f>'Input 2 - Inventory'!AB521</f>
        <v>0</v>
      </c>
      <c r="M586" s="179">
        <f>'Input 2 - Inventory'!AC521</f>
        <v>0</v>
      </c>
      <c r="N586" s="162">
        <f t="shared" ref="N586:N649" si="56">IF(LEFT(E586,3)="RBC",1/0,IF($E586="Non-Insurer Holding Company",L586-M586,L586))</f>
        <v>0</v>
      </c>
      <c r="O586" s="122" t="e">
        <f t="shared" ref="O586:O649" si="57">IF(LEFT(E586,3)="RBC",1/2*L586,1/0)</f>
        <v>#DIV/0!</v>
      </c>
      <c r="P586" s="179">
        <f>'Input 2 - Inventory'!AH521</f>
        <v>0</v>
      </c>
      <c r="Q586" s="179" t="str">
        <f>'Calc 1 - Scaling (Ins)'!AA576</f>
        <v/>
      </c>
    </row>
    <row r="587" spans="1:17" x14ac:dyDescent="0.3">
      <c r="A587" s="136" t="str">
        <f t="shared" si="53"/>
        <v>Exclude</v>
      </c>
      <c r="B587" s="149">
        <f>'Input 2 - Inventory'!C522</f>
        <v>0</v>
      </c>
      <c r="C587" s="179">
        <f>'Input 2 - Inventory'!E522</f>
        <v>0</v>
      </c>
      <c r="D587" s="179" t="str">
        <f>IFERROR(VLOOKUP(E587,GCC.Param!$B$3:$E$66,4,FALSE),"")</f>
        <v/>
      </c>
      <c r="E587" s="150">
        <f>'Input 2 - Inventory'!F522</f>
        <v>0</v>
      </c>
      <c r="F587" s="162" t="str">
        <f t="shared" si="54"/>
        <v>Y</v>
      </c>
      <c r="G587" s="150">
        <f>'Input 1 - Schedule 1'!U524</f>
        <v>0</v>
      </c>
      <c r="H587" s="149">
        <f>'Input 2 - Inventory'!L522</f>
        <v>0</v>
      </c>
      <c r="I587" s="149">
        <f>'Input 2 - Inventory'!M522</f>
        <v>0</v>
      </c>
      <c r="J587" s="162">
        <f t="shared" si="55"/>
        <v>0</v>
      </c>
      <c r="K587" s="179">
        <f>'Input 2 - Inventory'!R522</f>
        <v>0</v>
      </c>
      <c r="L587" s="149">
        <f>'Input 2 - Inventory'!AB522</f>
        <v>0</v>
      </c>
      <c r="M587" s="179">
        <f>'Input 2 - Inventory'!AC522</f>
        <v>0</v>
      </c>
      <c r="N587" s="162">
        <f t="shared" si="56"/>
        <v>0</v>
      </c>
      <c r="O587" s="122" t="e">
        <f t="shared" si="57"/>
        <v>#DIV/0!</v>
      </c>
      <c r="P587" s="179">
        <f>'Input 2 - Inventory'!AH522</f>
        <v>0</v>
      </c>
      <c r="Q587" s="179" t="str">
        <f>'Calc 1 - Scaling (Ins)'!AA577</f>
        <v/>
      </c>
    </row>
    <row r="588" spans="1:17" x14ac:dyDescent="0.3">
      <c r="A588" s="136" t="str">
        <f t="shared" si="53"/>
        <v>Exclude</v>
      </c>
      <c r="B588" s="149">
        <f>'Input 2 - Inventory'!C523</f>
        <v>0</v>
      </c>
      <c r="C588" s="179">
        <f>'Input 2 - Inventory'!E523</f>
        <v>0</v>
      </c>
      <c r="D588" s="179" t="str">
        <f>IFERROR(VLOOKUP(E588,GCC.Param!$B$3:$E$66,4,FALSE),"")</f>
        <v/>
      </c>
      <c r="E588" s="150">
        <f>'Input 2 - Inventory'!F523</f>
        <v>0</v>
      </c>
      <c r="F588" s="162" t="str">
        <f t="shared" si="54"/>
        <v>Y</v>
      </c>
      <c r="G588" s="150">
        <f>'Input 1 - Schedule 1'!U525</f>
        <v>0</v>
      </c>
      <c r="H588" s="149">
        <f>'Input 2 - Inventory'!L523</f>
        <v>0</v>
      </c>
      <c r="I588" s="149">
        <f>'Input 2 - Inventory'!M523</f>
        <v>0</v>
      </c>
      <c r="J588" s="162">
        <f t="shared" si="55"/>
        <v>0</v>
      </c>
      <c r="K588" s="179">
        <f>'Input 2 - Inventory'!R523</f>
        <v>0</v>
      </c>
      <c r="L588" s="149">
        <f>'Input 2 - Inventory'!AB523</f>
        <v>0</v>
      </c>
      <c r="M588" s="179">
        <f>'Input 2 - Inventory'!AC523</f>
        <v>0</v>
      </c>
      <c r="N588" s="162">
        <f t="shared" si="56"/>
        <v>0</v>
      </c>
      <c r="O588" s="122" t="e">
        <f t="shared" si="57"/>
        <v>#DIV/0!</v>
      </c>
      <c r="P588" s="179">
        <f>'Input 2 - Inventory'!AH523</f>
        <v>0</v>
      </c>
      <c r="Q588" s="179" t="str">
        <f>'Calc 1 - Scaling (Ins)'!AA578</f>
        <v/>
      </c>
    </row>
    <row r="589" spans="1:17" x14ac:dyDescent="0.3">
      <c r="A589" s="136" t="str">
        <f t="shared" ref="A589:A652" si="58">IF(OR(ISERROR(D589),B589="",B589=0),"Exclude","Include")</f>
        <v>Exclude</v>
      </c>
      <c r="B589" s="149">
        <f>'Input 2 - Inventory'!C524</f>
        <v>0</v>
      </c>
      <c r="C589" s="179">
        <f>'Input 2 - Inventory'!E524</f>
        <v>0</v>
      </c>
      <c r="D589" s="179" t="str">
        <f>IFERROR(VLOOKUP(E589,GCC.Param!$B$3:$E$66,4,FALSE),"")</f>
        <v/>
      </c>
      <c r="E589" s="150">
        <f>'Input 2 - Inventory'!F524</f>
        <v>0</v>
      </c>
      <c r="F589" s="162" t="str">
        <f t="shared" si="54"/>
        <v>Y</v>
      </c>
      <c r="G589" s="150">
        <f>'Input 1 - Schedule 1'!U526</f>
        <v>0</v>
      </c>
      <c r="H589" s="149">
        <f>'Input 2 - Inventory'!L524</f>
        <v>0</v>
      </c>
      <c r="I589" s="149">
        <f>'Input 2 - Inventory'!M524</f>
        <v>0</v>
      </c>
      <c r="J589" s="162">
        <f t="shared" si="55"/>
        <v>0</v>
      </c>
      <c r="K589" s="179">
        <f>'Input 2 - Inventory'!R524</f>
        <v>0</v>
      </c>
      <c r="L589" s="149">
        <f>'Input 2 - Inventory'!AB524</f>
        <v>0</v>
      </c>
      <c r="M589" s="179">
        <f>'Input 2 - Inventory'!AC524</f>
        <v>0</v>
      </c>
      <c r="N589" s="162">
        <f t="shared" si="56"/>
        <v>0</v>
      </c>
      <c r="O589" s="122" t="e">
        <f t="shared" si="57"/>
        <v>#DIV/0!</v>
      </c>
      <c r="P589" s="179">
        <f>'Input 2 - Inventory'!AH524</f>
        <v>0</v>
      </c>
      <c r="Q589" s="179" t="str">
        <f>'Calc 1 - Scaling (Ins)'!AA579</f>
        <v/>
      </c>
    </row>
    <row r="590" spans="1:17" x14ac:dyDescent="0.3">
      <c r="A590" s="136" t="str">
        <f t="shared" si="58"/>
        <v>Exclude</v>
      </c>
      <c r="B590" s="149">
        <f>'Input 2 - Inventory'!C525</f>
        <v>0</v>
      </c>
      <c r="C590" s="179">
        <f>'Input 2 - Inventory'!E525</f>
        <v>0</v>
      </c>
      <c r="D590" s="179" t="str">
        <f>IFERROR(VLOOKUP(E590,GCC.Param!$B$3:$E$66,4,FALSE),"")</f>
        <v/>
      </c>
      <c r="E590" s="150">
        <f>'Input 2 - Inventory'!F525</f>
        <v>0</v>
      </c>
      <c r="F590" s="162" t="str">
        <f t="shared" si="54"/>
        <v>Y</v>
      </c>
      <c r="G590" s="150">
        <f>'Input 1 - Schedule 1'!U527</f>
        <v>0</v>
      </c>
      <c r="H590" s="149">
        <f>'Input 2 - Inventory'!L525</f>
        <v>0</v>
      </c>
      <c r="I590" s="149">
        <f>'Input 2 - Inventory'!M525</f>
        <v>0</v>
      </c>
      <c r="J590" s="162">
        <f t="shared" si="55"/>
        <v>0</v>
      </c>
      <c r="K590" s="179">
        <f>'Input 2 - Inventory'!R525</f>
        <v>0</v>
      </c>
      <c r="L590" s="149">
        <f>'Input 2 - Inventory'!AB525</f>
        <v>0</v>
      </c>
      <c r="M590" s="179">
        <f>'Input 2 - Inventory'!AC525</f>
        <v>0</v>
      </c>
      <c r="N590" s="162">
        <f t="shared" si="56"/>
        <v>0</v>
      </c>
      <c r="O590" s="122" t="e">
        <f t="shared" si="57"/>
        <v>#DIV/0!</v>
      </c>
      <c r="P590" s="179">
        <f>'Input 2 - Inventory'!AH525</f>
        <v>0</v>
      </c>
      <c r="Q590" s="179" t="str">
        <f>'Calc 1 - Scaling (Ins)'!AA580</f>
        <v/>
      </c>
    </row>
    <row r="591" spans="1:17" x14ac:dyDescent="0.3">
      <c r="A591" s="136" t="str">
        <f t="shared" si="58"/>
        <v>Exclude</v>
      </c>
      <c r="B591" s="149">
        <f>'Input 2 - Inventory'!C526</f>
        <v>0</v>
      </c>
      <c r="C591" s="179">
        <f>'Input 2 - Inventory'!E526</f>
        <v>0</v>
      </c>
      <c r="D591" s="179" t="str">
        <f>IFERROR(VLOOKUP(E591,GCC.Param!$B$3:$E$66,4,FALSE),"")</f>
        <v/>
      </c>
      <c r="E591" s="150">
        <f>'Input 2 - Inventory'!F526</f>
        <v>0</v>
      </c>
      <c r="F591" s="162" t="str">
        <f t="shared" si="54"/>
        <v>Y</v>
      </c>
      <c r="G591" s="150">
        <f>'Input 1 - Schedule 1'!U528</f>
        <v>0</v>
      </c>
      <c r="H591" s="149">
        <f>'Input 2 - Inventory'!L526</f>
        <v>0</v>
      </c>
      <c r="I591" s="149">
        <f>'Input 2 - Inventory'!M526</f>
        <v>0</v>
      </c>
      <c r="J591" s="162">
        <f t="shared" si="55"/>
        <v>0</v>
      </c>
      <c r="K591" s="179">
        <f>'Input 2 - Inventory'!R526</f>
        <v>0</v>
      </c>
      <c r="L591" s="149">
        <f>'Input 2 - Inventory'!AB526</f>
        <v>0</v>
      </c>
      <c r="M591" s="179">
        <f>'Input 2 - Inventory'!AC526</f>
        <v>0</v>
      </c>
      <c r="N591" s="162">
        <f t="shared" si="56"/>
        <v>0</v>
      </c>
      <c r="O591" s="122" t="e">
        <f t="shared" si="57"/>
        <v>#DIV/0!</v>
      </c>
      <c r="P591" s="179">
        <f>'Input 2 - Inventory'!AH526</f>
        <v>0</v>
      </c>
      <c r="Q591" s="179" t="str">
        <f>'Calc 1 - Scaling (Ins)'!AA581</f>
        <v/>
      </c>
    </row>
    <row r="592" spans="1:17" x14ac:dyDescent="0.3">
      <c r="A592" s="136" t="str">
        <f t="shared" si="58"/>
        <v>Exclude</v>
      </c>
      <c r="B592" s="149">
        <f>'Input 2 - Inventory'!C527</f>
        <v>0</v>
      </c>
      <c r="C592" s="179">
        <f>'Input 2 - Inventory'!E527</f>
        <v>0</v>
      </c>
      <c r="D592" s="179" t="str">
        <f>IFERROR(VLOOKUP(E592,GCC.Param!$B$3:$E$66,4,FALSE),"")</f>
        <v/>
      </c>
      <c r="E592" s="150">
        <f>'Input 2 - Inventory'!F527</f>
        <v>0</v>
      </c>
      <c r="F592" s="162" t="str">
        <f t="shared" si="54"/>
        <v>Y</v>
      </c>
      <c r="G592" s="150">
        <f>'Input 1 - Schedule 1'!U529</f>
        <v>0</v>
      </c>
      <c r="H592" s="149">
        <f>'Input 2 - Inventory'!L527</f>
        <v>0</v>
      </c>
      <c r="I592" s="149">
        <f>'Input 2 - Inventory'!M527</f>
        <v>0</v>
      </c>
      <c r="J592" s="162">
        <f t="shared" si="55"/>
        <v>0</v>
      </c>
      <c r="K592" s="179">
        <f>'Input 2 - Inventory'!R527</f>
        <v>0</v>
      </c>
      <c r="L592" s="149">
        <f>'Input 2 - Inventory'!AB527</f>
        <v>0</v>
      </c>
      <c r="M592" s="179">
        <f>'Input 2 - Inventory'!AC527</f>
        <v>0</v>
      </c>
      <c r="N592" s="162">
        <f t="shared" si="56"/>
        <v>0</v>
      </c>
      <c r="O592" s="122" t="e">
        <f t="shared" si="57"/>
        <v>#DIV/0!</v>
      </c>
      <c r="P592" s="179">
        <f>'Input 2 - Inventory'!AH527</f>
        <v>0</v>
      </c>
      <c r="Q592" s="179" t="str">
        <f>'Calc 1 - Scaling (Ins)'!AA582</f>
        <v/>
      </c>
    </row>
    <row r="593" spans="1:17" x14ac:dyDescent="0.3">
      <c r="A593" s="136" t="str">
        <f t="shared" si="58"/>
        <v>Exclude</v>
      </c>
      <c r="B593" s="149">
        <f>'Input 2 - Inventory'!C528</f>
        <v>0</v>
      </c>
      <c r="C593" s="179">
        <f>'Input 2 - Inventory'!E528</f>
        <v>0</v>
      </c>
      <c r="D593" s="179" t="str">
        <f>IFERROR(VLOOKUP(E593,GCC.Param!$B$3:$E$66,4,FALSE),"")</f>
        <v/>
      </c>
      <c r="E593" s="150">
        <f>'Input 2 - Inventory'!F528</f>
        <v>0</v>
      </c>
      <c r="F593" s="162" t="str">
        <f t="shared" si="54"/>
        <v>Y</v>
      </c>
      <c r="G593" s="150">
        <f>'Input 1 - Schedule 1'!U530</f>
        <v>0</v>
      </c>
      <c r="H593" s="149">
        <f>'Input 2 - Inventory'!L528</f>
        <v>0</v>
      </c>
      <c r="I593" s="149">
        <f>'Input 2 - Inventory'!M528</f>
        <v>0</v>
      </c>
      <c r="J593" s="162">
        <f t="shared" si="55"/>
        <v>0</v>
      </c>
      <c r="K593" s="179">
        <f>'Input 2 - Inventory'!R528</f>
        <v>0</v>
      </c>
      <c r="L593" s="149">
        <f>'Input 2 - Inventory'!AB528</f>
        <v>0</v>
      </c>
      <c r="M593" s="179">
        <f>'Input 2 - Inventory'!AC528</f>
        <v>0</v>
      </c>
      <c r="N593" s="162">
        <f t="shared" si="56"/>
        <v>0</v>
      </c>
      <c r="O593" s="122" t="e">
        <f t="shared" si="57"/>
        <v>#DIV/0!</v>
      </c>
      <c r="P593" s="179">
        <f>'Input 2 - Inventory'!AH528</f>
        <v>0</v>
      </c>
      <c r="Q593" s="179" t="str">
        <f>'Calc 1 - Scaling (Ins)'!AA583</f>
        <v/>
      </c>
    </row>
    <row r="594" spans="1:17" x14ac:dyDescent="0.3">
      <c r="A594" s="136" t="str">
        <f t="shared" si="58"/>
        <v>Exclude</v>
      </c>
      <c r="B594" s="149">
        <f>'Input 2 - Inventory'!C529</f>
        <v>0</v>
      </c>
      <c r="C594" s="179">
        <f>'Input 2 - Inventory'!E529</f>
        <v>0</v>
      </c>
      <c r="D594" s="179" t="str">
        <f>IFERROR(VLOOKUP(E594,GCC.Param!$B$3:$E$66,4,FALSE),"")</f>
        <v/>
      </c>
      <c r="E594" s="150">
        <f>'Input 2 - Inventory'!F529</f>
        <v>0</v>
      </c>
      <c r="F594" s="162" t="str">
        <f t="shared" si="54"/>
        <v>Y</v>
      </c>
      <c r="G594" s="150">
        <f>'Input 1 - Schedule 1'!U531</f>
        <v>0</v>
      </c>
      <c r="H594" s="149">
        <f>'Input 2 - Inventory'!L529</f>
        <v>0</v>
      </c>
      <c r="I594" s="149">
        <f>'Input 2 - Inventory'!M529</f>
        <v>0</v>
      </c>
      <c r="J594" s="162">
        <f t="shared" si="55"/>
        <v>0</v>
      </c>
      <c r="K594" s="179">
        <f>'Input 2 - Inventory'!R529</f>
        <v>0</v>
      </c>
      <c r="L594" s="149">
        <f>'Input 2 - Inventory'!AB529</f>
        <v>0</v>
      </c>
      <c r="M594" s="179">
        <f>'Input 2 - Inventory'!AC529</f>
        <v>0</v>
      </c>
      <c r="N594" s="162">
        <f t="shared" si="56"/>
        <v>0</v>
      </c>
      <c r="O594" s="122" t="e">
        <f t="shared" si="57"/>
        <v>#DIV/0!</v>
      </c>
      <c r="P594" s="179">
        <f>'Input 2 - Inventory'!AH529</f>
        <v>0</v>
      </c>
      <c r="Q594" s="179" t="str">
        <f>'Calc 1 - Scaling (Ins)'!AA584</f>
        <v/>
      </c>
    </row>
    <row r="595" spans="1:17" x14ac:dyDescent="0.3">
      <c r="A595" s="136" t="str">
        <f t="shared" si="58"/>
        <v>Exclude</v>
      </c>
      <c r="B595" s="149">
        <f>'Input 2 - Inventory'!C530</f>
        <v>0</v>
      </c>
      <c r="C595" s="179">
        <f>'Input 2 - Inventory'!E530</f>
        <v>0</v>
      </c>
      <c r="D595" s="179" t="str">
        <f>IFERROR(VLOOKUP(E595,GCC.Param!$B$3:$E$66,4,FALSE),"")</f>
        <v/>
      </c>
      <c r="E595" s="150">
        <f>'Input 2 - Inventory'!F530</f>
        <v>0</v>
      </c>
      <c r="F595" s="162" t="str">
        <f t="shared" si="54"/>
        <v>Y</v>
      </c>
      <c r="G595" s="150">
        <f>'Input 1 - Schedule 1'!U532</f>
        <v>0</v>
      </c>
      <c r="H595" s="149">
        <f>'Input 2 - Inventory'!L530</f>
        <v>0</v>
      </c>
      <c r="I595" s="149">
        <f>'Input 2 - Inventory'!M530</f>
        <v>0</v>
      </c>
      <c r="J595" s="162">
        <f t="shared" si="55"/>
        <v>0</v>
      </c>
      <c r="K595" s="179">
        <f>'Input 2 - Inventory'!R530</f>
        <v>0</v>
      </c>
      <c r="L595" s="149">
        <f>'Input 2 - Inventory'!AB530</f>
        <v>0</v>
      </c>
      <c r="M595" s="179">
        <f>'Input 2 - Inventory'!AC530</f>
        <v>0</v>
      </c>
      <c r="N595" s="162">
        <f t="shared" si="56"/>
        <v>0</v>
      </c>
      <c r="O595" s="122" t="e">
        <f t="shared" si="57"/>
        <v>#DIV/0!</v>
      </c>
      <c r="P595" s="179">
        <f>'Input 2 - Inventory'!AH530</f>
        <v>0</v>
      </c>
      <c r="Q595" s="179" t="str">
        <f>'Calc 1 - Scaling (Ins)'!AA585</f>
        <v/>
      </c>
    </row>
    <row r="596" spans="1:17" x14ac:dyDescent="0.3">
      <c r="A596" s="136" t="str">
        <f t="shared" si="58"/>
        <v>Exclude</v>
      </c>
      <c r="B596" s="149">
        <f>'Input 2 - Inventory'!C531</f>
        <v>0</v>
      </c>
      <c r="C596" s="179">
        <f>'Input 2 - Inventory'!E531</f>
        <v>0</v>
      </c>
      <c r="D596" s="179" t="str">
        <f>IFERROR(VLOOKUP(E596,GCC.Param!$B$3:$E$66,4,FALSE),"")</f>
        <v/>
      </c>
      <c r="E596" s="150">
        <f>'Input 2 - Inventory'!F531</f>
        <v>0</v>
      </c>
      <c r="F596" s="162" t="str">
        <f t="shared" si="54"/>
        <v>Y</v>
      </c>
      <c r="G596" s="150">
        <f>'Input 1 - Schedule 1'!U533</f>
        <v>0</v>
      </c>
      <c r="H596" s="149">
        <f>'Input 2 - Inventory'!L531</f>
        <v>0</v>
      </c>
      <c r="I596" s="149">
        <f>'Input 2 - Inventory'!M531</f>
        <v>0</v>
      </c>
      <c r="J596" s="162">
        <f t="shared" si="55"/>
        <v>0</v>
      </c>
      <c r="K596" s="179">
        <f>'Input 2 - Inventory'!R531</f>
        <v>0</v>
      </c>
      <c r="L596" s="149">
        <f>'Input 2 - Inventory'!AB531</f>
        <v>0</v>
      </c>
      <c r="M596" s="179">
        <f>'Input 2 - Inventory'!AC531</f>
        <v>0</v>
      </c>
      <c r="N596" s="162">
        <f t="shared" si="56"/>
        <v>0</v>
      </c>
      <c r="O596" s="122" t="e">
        <f t="shared" si="57"/>
        <v>#DIV/0!</v>
      </c>
      <c r="P596" s="179">
        <f>'Input 2 - Inventory'!AH531</f>
        <v>0</v>
      </c>
      <c r="Q596" s="179" t="str">
        <f>'Calc 1 - Scaling (Ins)'!AA586</f>
        <v/>
      </c>
    </row>
    <row r="597" spans="1:17" x14ac:dyDescent="0.3">
      <c r="A597" s="136" t="str">
        <f t="shared" si="58"/>
        <v>Exclude</v>
      </c>
      <c r="B597" s="149">
        <f>'Input 2 - Inventory'!C532</f>
        <v>0</v>
      </c>
      <c r="C597" s="179">
        <f>'Input 2 - Inventory'!E532</f>
        <v>0</v>
      </c>
      <c r="D597" s="179" t="str">
        <f>IFERROR(VLOOKUP(E597,GCC.Param!$B$3:$E$66,4,FALSE),"")</f>
        <v/>
      </c>
      <c r="E597" s="150">
        <f>'Input 2 - Inventory'!F532</f>
        <v>0</v>
      </c>
      <c r="F597" s="162" t="str">
        <f t="shared" si="54"/>
        <v>Y</v>
      </c>
      <c r="G597" s="150">
        <f>'Input 1 - Schedule 1'!U534</f>
        <v>0</v>
      </c>
      <c r="H597" s="149">
        <f>'Input 2 - Inventory'!L532</f>
        <v>0</v>
      </c>
      <c r="I597" s="149">
        <f>'Input 2 - Inventory'!M532</f>
        <v>0</v>
      </c>
      <c r="J597" s="162">
        <f t="shared" si="55"/>
        <v>0</v>
      </c>
      <c r="K597" s="179">
        <f>'Input 2 - Inventory'!R532</f>
        <v>0</v>
      </c>
      <c r="L597" s="149">
        <f>'Input 2 - Inventory'!AB532</f>
        <v>0</v>
      </c>
      <c r="M597" s="179">
        <f>'Input 2 - Inventory'!AC532</f>
        <v>0</v>
      </c>
      <c r="N597" s="162">
        <f t="shared" si="56"/>
        <v>0</v>
      </c>
      <c r="O597" s="122" t="e">
        <f t="shared" si="57"/>
        <v>#DIV/0!</v>
      </c>
      <c r="P597" s="179">
        <f>'Input 2 - Inventory'!AH532</f>
        <v>0</v>
      </c>
      <c r="Q597" s="179" t="str">
        <f>'Calc 1 - Scaling (Ins)'!AA587</f>
        <v/>
      </c>
    </row>
    <row r="598" spans="1:17" x14ac:dyDescent="0.3">
      <c r="A598" s="136" t="str">
        <f t="shared" si="58"/>
        <v>Exclude</v>
      </c>
      <c r="B598" s="149">
        <f>'Input 2 - Inventory'!C533</f>
        <v>0</v>
      </c>
      <c r="C598" s="179">
        <f>'Input 2 - Inventory'!E533</f>
        <v>0</v>
      </c>
      <c r="D598" s="179" t="str">
        <f>IFERROR(VLOOKUP(E598,GCC.Param!$B$3:$E$66,4,FALSE),"")</f>
        <v/>
      </c>
      <c r="E598" s="150">
        <f>'Input 2 - Inventory'!F533</f>
        <v>0</v>
      </c>
      <c r="F598" s="162" t="str">
        <f t="shared" si="54"/>
        <v>Y</v>
      </c>
      <c r="G598" s="150">
        <f>'Input 1 - Schedule 1'!U535</f>
        <v>0</v>
      </c>
      <c r="H598" s="149">
        <f>'Input 2 - Inventory'!L533</f>
        <v>0</v>
      </c>
      <c r="I598" s="149">
        <f>'Input 2 - Inventory'!M533</f>
        <v>0</v>
      </c>
      <c r="J598" s="162">
        <f t="shared" si="55"/>
        <v>0</v>
      </c>
      <c r="K598" s="179">
        <f>'Input 2 - Inventory'!R533</f>
        <v>0</v>
      </c>
      <c r="L598" s="149">
        <f>'Input 2 - Inventory'!AB533</f>
        <v>0</v>
      </c>
      <c r="M598" s="179">
        <f>'Input 2 - Inventory'!AC533</f>
        <v>0</v>
      </c>
      <c r="N598" s="162">
        <f t="shared" si="56"/>
        <v>0</v>
      </c>
      <c r="O598" s="122" t="e">
        <f t="shared" si="57"/>
        <v>#DIV/0!</v>
      </c>
      <c r="P598" s="179">
        <f>'Input 2 - Inventory'!AH533</f>
        <v>0</v>
      </c>
      <c r="Q598" s="179" t="str">
        <f>'Calc 1 - Scaling (Ins)'!AA588</f>
        <v/>
      </c>
    </row>
    <row r="599" spans="1:17" x14ac:dyDescent="0.3">
      <c r="A599" s="136" t="str">
        <f t="shared" si="58"/>
        <v>Exclude</v>
      </c>
      <c r="B599" s="149">
        <f>'Input 2 - Inventory'!C534</f>
        <v>0</v>
      </c>
      <c r="C599" s="179">
        <f>'Input 2 - Inventory'!E534</f>
        <v>0</v>
      </c>
      <c r="D599" s="179" t="str">
        <f>IFERROR(VLOOKUP(E599,GCC.Param!$B$3:$E$66,4,FALSE),"")</f>
        <v/>
      </c>
      <c r="E599" s="150">
        <f>'Input 2 - Inventory'!F534</f>
        <v>0</v>
      </c>
      <c r="F599" s="162" t="str">
        <f t="shared" si="54"/>
        <v>Y</v>
      </c>
      <c r="G599" s="150">
        <f>'Input 1 - Schedule 1'!U536</f>
        <v>0</v>
      </c>
      <c r="H599" s="149">
        <f>'Input 2 - Inventory'!L534</f>
        <v>0</v>
      </c>
      <c r="I599" s="149">
        <f>'Input 2 - Inventory'!M534</f>
        <v>0</v>
      </c>
      <c r="J599" s="162">
        <f t="shared" si="55"/>
        <v>0</v>
      </c>
      <c r="K599" s="179">
        <f>'Input 2 - Inventory'!R534</f>
        <v>0</v>
      </c>
      <c r="L599" s="149">
        <f>'Input 2 - Inventory'!AB534</f>
        <v>0</v>
      </c>
      <c r="M599" s="179">
        <f>'Input 2 - Inventory'!AC534</f>
        <v>0</v>
      </c>
      <c r="N599" s="162">
        <f t="shared" si="56"/>
        <v>0</v>
      </c>
      <c r="O599" s="122" t="e">
        <f t="shared" si="57"/>
        <v>#DIV/0!</v>
      </c>
      <c r="P599" s="179">
        <f>'Input 2 - Inventory'!AH534</f>
        <v>0</v>
      </c>
      <c r="Q599" s="179" t="str">
        <f>'Calc 1 - Scaling (Ins)'!AA589</f>
        <v/>
      </c>
    </row>
    <row r="600" spans="1:17" x14ac:dyDescent="0.3">
      <c r="A600" s="136" t="str">
        <f t="shared" si="58"/>
        <v>Exclude</v>
      </c>
      <c r="B600" s="149">
        <f>'Input 2 - Inventory'!C535</f>
        <v>0</v>
      </c>
      <c r="C600" s="179">
        <f>'Input 2 - Inventory'!E535</f>
        <v>0</v>
      </c>
      <c r="D600" s="179" t="str">
        <f>IFERROR(VLOOKUP(E600,GCC.Param!$B$3:$E$66,4,FALSE),"")</f>
        <v/>
      </c>
      <c r="E600" s="150">
        <f>'Input 2 - Inventory'!F535</f>
        <v>0</v>
      </c>
      <c r="F600" s="162" t="str">
        <f t="shared" si="54"/>
        <v>Y</v>
      </c>
      <c r="G600" s="150">
        <f>'Input 1 - Schedule 1'!U537</f>
        <v>0</v>
      </c>
      <c r="H600" s="149">
        <f>'Input 2 - Inventory'!L535</f>
        <v>0</v>
      </c>
      <c r="I600" s="149">
        <f>'Input 2 - Inventory'!M535</f>
        <v>0</v>
      </c>
      <c r="J600" s="162">
        <f t="shared" si="55"/>
        <v>0</v>
      </c>
      <c r="K600" s="179">
        <f>'Input 2 - Inventory'!R535</f>
        <v>0</v>
      </c>
      <c r="L600" s="149">
        <f>'Input 2 - Inventory'!AB535</f>
        <v>0</v>
      </c>
      <c r="M600" s="179">
        <f>'Input 2 - Inventory'!AC535</f>
        <v>0</v>
      </c>
      <c r="N600" s="162">
        <f t="shared" si="56"/>
        <v>0</v>
      </c>
      <c r="O600" s="122" t="e">
        <f t="shared" si="57"/>
        <v>#DIV/0!</v>
      </c>
      <c r="P600" s="179">
        <f>'Input 2 - Inventory'!AH535</f>
        <v>0</v>
      </c>
      <c r="Q600" s="179" t="str">
        <f>'Calc 1 - Scaling (Ins)'!AA590</f>
        <v/>
      </c>
    </row>
    <row r="601" spans="1:17" x14ac:dyDescent="0.3">
      <c r="A601" s="136" t="str">
        <f t="shared" si="58"/>
        <v>Exclude</v>
      </c>
      <c r="B601" s="149">
        <f>'Input 2 - Inventory'!C536</f>
        <v>0</v>
      </c>
      <c r="C601" s="179">
        <f>'Input 2 - Inventory'!E536</f>
        <v>0</v>
      </c>
      <c r="D601" s="179" t="str">
        <f>IFERROR(VLOOKUP(E601,GCC.Param!$B$3:$E$66,4,FALSE),"")</f>
        <v/>
      </c>
      <c r="E601" s="150">
        <f>'Input 2 - Inventory'!F536</f>
        <v>0</v>
      </c>
      <c r="F601" s="162" t="str">
        <f t="shared" si="54"/>
        <v>Y</v>
      </c>
      <c r="G601" s="150">
        <f>'Input 1 - Schedule 1'!U538</f>
        <v>0</v>
      </c>
      <c r="H601" s="149">
        <f>'Input 2 - Inventory'!L536</f>
        <v>0</v>
      </c>
      <c r="I601" s="149">
        <f>'Input 2 - Inventory'!M536</f>
        <v>0</v>
      </c>
      <c r="J601" s="162">
        <f t="shared" si="55"/>
        <v>0</v>
      </c>
      <c r="K601" s="179">
        <f>'Input 2 - Inventory'!R536</f>
        <v>0</v>
      </c>
      <c r="L601" s="149">
        <f>'Input 2 - Inventory'!AB536</f>
        <v>0</v>
      </c>
      <c r="M601" s="179">
        <f>'Input 2 - Inventory'!AC536</f>
        <v>0</v>
      </c>
      <c r="N601" s="162">
        <f t="shared" si="56"/>
        <v>0</v>
      </c>
      <c r="O601" s="122" t="e">
        <f t="shared" si="57"/>
        <v>#DIV/0!</v>
      </c>
      <c r="P601" s="179">
        <f>'Input 2 - Inventory'!AH536</f>
        <v>0</v>
      </c>
      <c r="Q601" s="179" t="str">
        <f>'Calc 1 - Scaling (Ins)'!AA591</f>
        <v/>
      </c>
    </row>
    <row r="602" spans="1:17" x14ac:dyDescent="0.3">
      <c r="A602" s="136" t="str">
        <f t="shared" si="58"/>
        <v>Exclude</v>
      </c>
      <c r="B602" s="149">
        <f>'Input 2 - Inventory'!C537</f>
        <v>0</v>
      </c>
      <c r="C602" s="179">
        <f>'Input 2 - Inventory'!E537</f>
        <v>0</v>
      </c>
      <c r="D602" s="179" t="str">
        <f>IFERROR(VLOOKUP(E602,GCC.Param!$B$3:$E$66,4,FALSE),"")</f>
        <v/>
      </c>
      <c r="E602" s="150">
        <f>'Input 2 - Inventory'!F537</f>
        <v>0</v>
      </c>
      <c r="F602" s="162" t="str">
        <f t="shared" si="54"/>
        <v>Y</v>
      </c>
      <c r="G602" s="150">
        <f>'Input 1 - Schedule 1'!U539</f>
        <v>0</v>
      </c>
      <c r="H602" s="149">
        <f>'Input 2 - Inventory'!L537</f>
        <v>0</v>
      </c>
      <c r="I602" s="149">
        <f>'Input 2 - Inventory'!M537</f>
        <v>0</v>
      </c>
      <c r="J602" s="162">
        <f t="shared" si="55"/>
        <v>0</v>
      </c>
      <c r="K602" s="179">
        <f>'Input 2 - Inventory'!R537</f>
        <v>0</v>
      </c>
      <c r="L602" s="149">
        <f>'Input 2 - Inventory'!AB537</f>
        <v>0</v>
      </c>
      <c r="M602" s="179">
        <f>'Input 2 - Inventory'!AC537</f>
        <v>0</v>
      </c>
      <c r="N602" s="162">
        <f t="shared" si="56"/>
        <v>0</v>
      </c>
      <c r="O602" s="122" t="e">
        <f t="shared" si="57"/>
        <v>#DIV/0!</v>
      </c>
      <c r="P602" s="179">
        <f>'Input 2 - Inventory'!AH537</f>
        <v>0</v>
      </c>
      <c r="Q602" s="179" t="str">
        <f>'Calc 1 - Scaling (Ins)'!AA592</f>
        <v/>
      </c>
    </row>
    <row r="603" spans="1:17" x14ac:dyDescent="0.3">
      <c r="A603" s="136" t="str">
        <f t="shared" si="58"/>
        <v>Exclude</v>
      </c>
      <c r="B603" s="149">
        <f>'Input 2 - Inventory'!C538</f>
        <v>0</v>
      </c>
      <c r="C603" s="179">
        <f>'Input 2 - Inventory'!E538</f>
        <v>0</v>
      </c>
      <c r="D603" s="179" t="str">
        <f>IFERROR(VLOOKUP(E603,GCC.Param!$B$3:$E$66,4,FALSE),"")</f>
        <v/>
      </c>
      <c r="E603" s="150">
        <f>'Input 2 - Inventory'!F538</f>
        <v>0</v>
      </c>
      <c r="F603" s="162" t="str">
        <f t="shared" si="54"/>
        <v>Y</v>
      </c>
      <c r="G603" s="150">
        <f>'Input 1 - Schedule 1'!U540</f>
        <v>0</v>
      </c>
      <c r="H603" s="149">
        <f>'Input 2 - Inventory'!L538</f>
        <v>0</v>
      </c>
      <c r="I603" s="149">
        <f>'Input 2 - Inventory'!M538</f>
        <v>0</v>
      </c>
      <c r="J603" s="162">
        <f t="shared" si="55"/>
        <v>0</v>
      </c>
      <c r="K603" s="179">
        <f>'Input 2 - Inventory'!R538</f>
        <v>0</v>
      </c>
      <c r="L603" s="149">
        <f>'Input 2 - Inventory'!AB538</f>
        <v>0</v>
      </c>
      <c r="M603" s="179">
        <f>'Input 2 - Inventory'!AC538</f>
        <v>0</v>
      </c>
      <c r="N603" s="162">
        <f t="shared" si="56"/>
        <v>0</v>
      </c>
      <c r="O603" s="122" t="e">
        <f t="shared" si="57"/>
        <v>#DIV/0!</v>
      </c>
      <c r="P603" s="179">
        <f>'Input 2 - Inventory'!AH538</f>
        <v>0</v>
      </c>
      <c r="Q603" s="179" t="str">
        <f>'Calc 1 - Scaling (Ins)'!AA593</f>
        <v/>
      </c>
    </row>
    <row r="604" spans="1:17" x14ac:dyDescent="0.3">
      <c r="A604" s="136" t="str">
        <f t="shared" si="58"/>
        <v>Exclude</v>
      </c>
      <c r="B604" s="149">
        <f>'Input 2 - Inventory'!C539</f>
        <v>0</v>
      </c>
      <c r="C604" s="179">
        <f>'Input 2 - Inventory'!E539</f>
        <v>0</v>
      </c>
      <c r="D604" s="179" t="str">
        <f>IFERROR(VLOOKUP(E604,GCC.Param!$B$3:$E$66,4,FALSE),"")</f>
        <v/>
      </c>
      <c r="E604" s="150">
        <f>'Input 2 - Inventory'!F539</f>
        <v>0</v>
      </c>
      <c r="F604" s="162" t="str">
        <f t="shared" si="54"/>
        <v>Y</v>
      </c>
      <c r="G604" s="150">
        <f>'Input 1 - Schedule 1'!U541</f>
        <v>0</v>
      </c>
      <c r="H604" s="149">
        <f>'Input 2 - Inventory'!L539</f>
        <v>0</v>
      </c>
      <c r="I604" s="149">
        <f>'Input 2 - Inventory'!M539</f>
        <v>0</v>
      </c>
      <c r="J604" s="162">
        <f t="shared" si="55"/>
        <v>0</v>
      </c>
      <c r="K604" s="179">
        <f>'Input 2 - Inventory'!R539</f>
        <v>0</v>
      </c>
      <c r="L604" s="149">
        <f>'Input 2 - Inventory'!AB539</f>
        <v>0</v>
      </c>
      <c r="M604" s="179">
        <f>'Input 2 - Inventory'!AC539</f>
        <v>0</v>
      </c>
      <c r="N604" s="162">
        <f t="shared" si="56"/>
        <v>0</v>
      </c>
      <c r="O604" s="122" t="e">
        <f t="shared" si="57"/>
        <v>#DIV/0!</v>
      </c>
      <c r="P604" s="179">
        <f>'Input 2 - Inventory'!AH539</f>
        <v>0</v>
      </c>
      <c r="Q604" s="179" t="str">
        <f>'Calc 1 - Scaling (Ins)'!AA594</f>
        <v/>
      </c>
    </row>
    <row r="605" spans="1:17" x14ac:dyDescent="0.3">
      <c r="A605" s="136" t="str">
        <f t="shared" si="58"/>
        <v>Exclude</v>
      </c>
      <c r="B605" s="149">
        <f>'Input 2 - Inventory'!C540</f>
        <v>0</v>
      </c>
      <c r="C605" s="179">
        <f>'Input 2 - Inventory'!E540</f>
        <v>0</v>
      </c>
      <c r="D605" s="179" t="str">
        <f>IFERROR(VLOOKUP(E605,GCC.Param!$B$3:$E$66,4,FALSE),"")</f>
        <v/>
      </c>
      <c r="E605" s="150">
        <f>'Input 2 - Inventory'!F540</f>
        <v>0</v>
      </c>
      <c r="F605" s="162" t="str">
        <f t="shared" si="54"/>
        <v>Y</v>
      </c>
      <c r="G605" s="150">
        <f>'Input 1 - Schedule 1'!U542</f>
        <v>0</v>
      </c>
      <c r="H605" s="149">
        <f>'Input 2 - Inventory'!L540</f>
        <v>0</v>
      </c>
      <c r="I605" s="149">
        <f>'Input 2 - Inventory'!M540</f>
        <v>0</v>
      </c>
      <c r="J605" s="162">
        <f t="shared" si="55"/>
        <v>0</v>
      </c>
      <c r="K605" s="179">
        <f>'Input 2 - Inventory'!R540</f>
        <v>0</v>
      </c>
      <c r="L605" s="149">
        <f>'Input 2 - Inventory'!AB540</f>
        <v>0</v>
      </c>
      <c r="M605" s="179">
        <f>'Input 2 - Inventory'!AC540</f>
        <v>0</v>
      </c>
      <c r="N605" s="162">
        <f t="shared" si="56"/>
        <v>0</v>
      </c>
      <c r="O605" s="122" t="e">
        <f t="shared" si="57"/>
        <v>#DIV/0!</v>
      </c>
      <c r="P605" s="179">
        <f>'Input 2 - Inventory'!AH540</f>
        <v>0</v>
      </c>
      <c r="Q605" s="179" t="str">
        <f>'Calc 1 - Scaling (Ins)'!AA595</f>
        <v/>
      </c>
    </row>
    <row r="606" spans="1:17" x14ac:dyDescent="0.3">
      <c r="A606" s="136" t="str">
        <f t="shared" si="58"/>
        <v>Exclude</v>
      </c>
      <c r="B606" s="149">
        <f>'Input 2 - Inventory'!C541</f>
        <v>0</v>
      </c>
      <c r="C606" s="179">
        <f>'Input 2 - Inventory'!E541</f>
        <v>0</v>
      </c>
      <c r="D606" s="179" t="str">
        <f>IFERROR(VLOOKUP(E606,GCC.Param!$B$3:$E$66,4,FALSE),"")</f>
        <v/>
      </c>
      <c r="E606" s="150">
        <f>'Input 2 - Inventory'!F541</f>
        <v>0</v>
      </c>
      <c r="F606" s="162" t="str">
        <f t="shared" si="54"/>
        <v>Y</v>
      </c>
      <c r="G606" s="150">
        <f>'Input 1 - Schedule 1'!U543</f>
        <v>0</v>
      </c>
      <c r="H606" s="149">
        <f>'Input 2 - Inventory'!L541</f>
        <v>0</v>
      </c>
      <c r="I606" s="149">
        <f>'Input 2 - Inventory'!M541</f>
        <v>0</v>
      </c>
      <c r="J606" s="162">
        <f t="shared" si="55"/>
        <v>0</v>
      </c>
      <c r="K606" s="179">
        <f>'Input 2 - Inventory'!R541</f>
        <v>0</v>
      </c>
      <c r="L606" s="149">
        <f>'Input 2 - Inventory'!AB541</f>
        <v>0</v>
      </c>
      <c r="M606" s="179">
        <f>'Input 2 - Inventory'!AC541</f>
        <v>0</v>
      </c>
      <c r="N606" s="162">
        <f t="shared" si="56"/>
        <v>0</v>
      </c>
      <c r="O606" s="122" t="e">
        <f t="shared" si="57"/>
        <v>#DIV/0!</v>
      </c>
      <c r="P606" s="179">
        <f>'Input 2 - Inventory'!AH541</f>
        <v>0</v>
      </c>
      <c r="Q606" s="179" t="str">
        <f>'Calc 1 - Scaling (Ins)'!AA596</f>
        <v/>
      </c>
    </row>
    <row r="607" spans="1:17" x14ac:dyDescent="0.3">
      <c r="A607" s="136" t="str">
        <f t="shared" si="58"/>
        <v>Exclude</v>
      </c>
      <c r="B607" s="149">
        <f>'Input 2 - Inventory'!C542</f>
        <v>0</v>
      </c>
      <c r="C607" s="179">
        <f>'Input 2 - Inventory'!E542</f>
        <v>0</v>
      </c>
      <c r="D607" s="179" t="str">
        <f>IFERROR(VLOOKUP(E607,GCC.Param!$B$3:$E$66,4,FALSE),"")</f>
        <v/>
      </c>
      <c r="E607" s="150">
        <f>'Input 2 - Inventory'!F542</f>
        <v>0</v>
      </c>
      <c r="F607" s="162" t="str">
        <f t="shared" si="54"/>
        <v>Y</v>
      </c>
      <c r="G607" s="150">
        <f>'Input 1 - Schedule 1'!U544</f>
        <v>0</v>
      </c>
      <c r="H607" s="149">
        <f>'Input 2 - Inventory'!L542</f>
        <v>0</v>
      </c>
      <c r="I607" s="149">
        <f>'Input 2 - Inventory'!M542</f>
        <v>0</v>
      </c>
      <c r="J607" s="162">
        <f t="shared" si="55"/>
        <v>0</v>
      </c>
      <c r="K607" s="179">
        <f>'Input 2 - Inventory'!R542</f>
        <v>0</v>
      </c>
      <c r="L607" s="149">
        <f>'Input 2 - Inventory'!AB542</f>
        <v>0</v>
      </c>
      <c r="M607" s="179">
        <f>'Input 2 - Inventory'!AC542</f>
        <v>0</v>
      </c>
      <c r="N607" s="162">
        <f t="shared" si="56"/>
        <v>0</v>
      </c>
      <c r="O607" s="122" t="e">
        <f t="shared" si="57"/>
        <v>#DIV/0!</v>
      </c>
      <c r="P607" s="179">
        <f>'Input 2 - Inventory'!AH542</f>
        <v>0</v>
      </c>
      <c r="Q607" s="179" t="str">
        <f>'Calc 1 - Scaling (Ins)'!AA597</f>
        <v/>
      </c>
    </row>
    <row r="608" spans="1:17" x14ac:dyDescent="0.3">
      <c r="A608" s="136" t="str">
        <f t="shared" si="58"/>
        <v>Exclude</v>
      </c>
      <c r="B608" s="149">
        <f>'Input 2 - Inventory'!C543</f>
        <v>0</v>
      </c>
      <c r="C608" s="179">
        <f>'Input 2 - Inventory'!E543</f>
        <v>0</v>
      </c>
      <c r="D608" s="179" t="str">
        <f>IFERROR(VLOOKUP(E608,GCC.Param!$B$3:$E$66,4,FALSE),"")</f>
        <v/>
      </c>
      <c r="E608" s="150">
        <f>'Input 2 - Inventory'!F543</f>
        <v>0</v>
      </c>
      <c r="F608" s="162" t="str">
        <f t="shared" si="54"/>
        <v>Y</v>
      </c>
      <c r="G608" s="150">
        <f>'Input 1 - Schedule 1'!U545</f>
        <v>0</v>
      </c>
      <c r="H608" s="149">
        <f>'Input 2 - Inventory'!L543</f>
        <v>0</v>
      </c>
      <c r="I608" s="149">
        <f>'Input 2 - Inventory'!M543</f>
        <v>0</v>
      </c>
      <c r="J608" s="162">
        <f t="shared" si="55"/>
        <v>0</v>
      </c>
      <c r="K608" s="179">
        <f>'Input 2 - Inventory'!R543</f>
        <v>0</v>
      </c>
      <c r="L608" s="149">
        <f>'Input 2 - Inventory'!AB543</f>
        <v>0</v>
      </c>
      <c r="M608" s="179">
        <f>'Input 2 - Inventory'!AC543</f>
        <v>0</v>
      </c>
      <c r="N608" s="162">
        <f t="shared" si="56"/>
        <v>0</v>
      </c>
      <c r="O608" s="122" t="e">
        <f t="shared" si="57"/>
        <v>#DIV/0!</v>
      </c>
      <c r="P608" s="179">
        <f>'Input 2 - Inventory'!AH543</f>
        <v>0</v>
      </c>
      <c r="Q608" s="179" t="str">
        <f>'Calc 1 - Scaling (Ins)'!AA598</f>
        <v/>
      </c>
    </row>
    <row r="609" spans="1:17" x14ac:dyDescent="0.3">
      <c r="A609" s="136" t="str">
        <f t="shared" si="58"/>
        <v>Exclude</v>
      </c>
      <c r="B609" s="149">
        <f>'Input 2 - Inventory'!C544</f>
        <v>0</v>
      </c>
      <c r="C609" s="179">
        <f>'Input 2 - Inventory'!E544</f>
        <v>0</v>
      </c>
      <c r="D609" s="179" t="str">
        <f>IFERROR(VLOOKUP(E609,GCC.Param!$B$3:$E$66,4,FALSE),"")</f>
        <v/>
      </c>
      <c r="E609" s="150">
        <f>'Input 2 - Inventory'!F544</f>
        <v>0</v>
      </c>
      <c r="F609" s="162" t="str">
        <f t="shared" si="54"/>
        <v>Y</v>
      </c>
      <c r="G609" s="150">
        <f>'Input 1 - Schedule 1'!U546</f>
        <v>0</v>
      </c>
      <c r="H609" s="149">
        <f>'Input 2 - Inventory'!L544</f>
        <v>0</v>
      </c>
      <c r="I609" s="149">
        <f>'Input 2 - Inventory'!M544</f>
        <v>0</v>
      </c>
      <c r="J609" s="162">
        <f t="shared" si="55"/>
        <v>0</v>
      </c>
      <c r="K609" s="179">
        <f>'Input 2 - Inventory'!R544</f>
        <v>0</v>
      </c>
      <c r="L609" s="149">
        <f>'Input 2 - Inventory'!AB544</f>
        <v>0</v>
      </c>
      <c r="M609" s="179">
        <f>'Input 2 - Inventory'!AC544</f>
        <v>0</v>
      </c>
      <c r="N609" s="162">
        <f t="shared" si="56"/>
        <v>0</v>
      </c>
      <c r="O609" s="122" t="e">
        <f t="shared" si="57"/>
        <v>#DIV/0!</v>
      </c>
      <c r="P609" s="179">
        <f>'Input 2 - Inventory'!AH544</f>
        <v>0</v>
      </c>
      <c r="Q609" s="179" t="str">
        <f>'Calc 1 - Scaling (Ins)'!AA599</f>
        <v/>
      </c>
    </row>
    <row r="610" spans="1:17" x14ac:dyDescent="0.3">
      <c r="A610" s="136" t="str">
        <f t="shared" si="58"/>
        <v>Exclude</v>
      </c>
      <c r="B610" s="149">
        <f>'Input 2 - Inventory'!C545</f>
        <v>0</v>
      </c>
      <c r="C610" s="179">
        <f>'Input 2 - Inventory'!E545</f>
        <v>0</v>
      </c>
      <c r="D610" s="179" t="str">
        <f>IFERROR(VLOOKUP(E610,GCC.Param!$B$3:$E$66,4,FALSE),"")</f>
        <v/>
      </c>
      <c r="E610" s="150">
        <f>'Input 2 - Inventory'!F545</f>
        <v>0</v>
      </c>
      <c r="F610" s="162" t="str">
        <f t="shared" si="54"/>
        <v>Y</v>
      </c>
      <c r="G610" s="150">
        <f>'Input 1 - Schedule 1'!U547</f>
        <v>0</v>
      </c>
      <c r="H610" s="149">
        <f>'Input 2 - Inventory'!L545</f>
        <v>0</v>
      </c>
      <c r="I610" s="149">
        <f>'Input 2 - Inventory'!M545</f>
        <v>0</v>
      </c>
      <c r="J610" s="162">
        <f t="shared" si="55"/>
        <v>0</v>
      </c>
      <c r="K610" s="179">
        <f>'Input 2 - Inventory'!R545</f>
        <v>0</v>
      </c>
      <c r="L610" s="149">
        <f>'Input 2 - Inventory'!AB545</f>
        <v>0</v>
      </c>
      <c r="M610" s="179">
        <f>'Input 2 - Inventory'!AC545</f>
        <v>0</v>
      </c>
      <c r="N610" s="162">
        <f t="shared" si="56"/>
        <v>0</v>
      </c>
      <c r="O610" s="122" t="e">
        <f t="shared" si="57"/>
        <v>#DIV/0!</v>
      </c>
      <c r="P610" s="179">
        <f>'Input 2 - Inventory'!AH545</f>
        <v>0</v>
      </c>
      <c r="Q610" s="179" t="str">
        <f>'Calc 1 - Scaling (Ins)'!AA600</f>
        <v/>
      </c>
    </row>
    <row r="611" spans="1:17" x14ac:dyDescent="0.3">
      <c r="A611" s="136" t="str">
        <f t="shared" si="58"/>
        <v>Exclude</v>
      </c>
      <c r="B611" s="149">
        <f>'Input 2 - Inventory'!C546</f>
        <v>0</v>
      </c>
      <c r="C611" s="179">
        <f>'Input 2 - Inventory'!E546</f>
        <v>0</v>
      </c>
      <c r="D611" s="179" t="str">
        <f>IFERROR(VLOOKUP(E611,GCC.Param!$B$3:$E$66,4,FALSE),"")</f>
        <v/>
      </c>
      <c r="E611" s="150">
        <f>'Input 2 - Inventory'!F546</f>
        <v>0</v>
      </c>
      <c r="F611" s="162" t="str">
        <f t="shared" si="54"/>
        <v>Y</v>
      </c>
      <c r="G611" s="150">
        <f>'Input 1 - Schedule 1'!U548</f>
        <v>0</v>
      </c>
      <c r="H611" s="149">
        <f>'Input 2 - Inventory'!L546</f>
        <v>0</v>
      </c>
      <c r="I611" s="149">
        <f>'Input 2 - Inventory'!M546</f>
        <v>0</v>
      </c>
      <c r="J611" s="162">
        <f t="shared" si="55"/>
        <v>0</v>
      </c>
      <c r="K611" s="179">
        <f>'Input 2 - Inventory'!R546</f>
        <v>0</v>
      </c>
      <c r="L611" s="149">
        <f>'Input 2 - Inventory'!AB546</f>
        <v>0</v>
      </c>
      <c r="M611" s="179">
        <f>'Input 2 - Inventory'!AC546</f>
        <v>0</v>
      </c>
      <c r="N611" s="162">
        <f t="shared" si="56"/>
        <v>0</v>
      </c>
      <c r="O611" s="122" t="e">
        <f t="shared" si="57"/>
        <v>#DIV/0!</v>
      </c>
      <c r="P611" s="179">
        <f>'Input 2 - Inventory'!AH546</f>
        <v>0</v>
      </c>
      <c r="Q611" s="179" t="str">
        <f>'Calc 1 - Scaling (Ins)'!AA601</f>
        <v/>
      </c>
    </row>
    <row r="612" spans="1:17" x14ac:dyDescent="0.3">
      <c r="A612" s="136" t="str">
        <f t="shared" si="58"/>
        <v>Exclude</v>
      </c>
      <c r="B612" s="149">
        <f>'Input 2 - Inventory'!C547</f>
        <v>0</v>
      </c>
      <c r="C612" s="179">
        <f>'Input 2 - Inventory'!E547</f>
        <v>0</v>
      </c>
      <c r="D612" s="179" t="str">
        <f>IFERROR(VLOOKUP(E612,GCC.Param!$B$3:$E$66,4,FALSE),"")</f>
        <v/>
      </c>
      <c r="E612" s="150">
        <f>'Input 2 - Inventory'!F547</f>
        <v>0</v>
      </c>
      <c r="F612" s="162" t="str">
        <f t="shared" si="54"/>
        <v>Y</v>
      </c>
      <c r="G612" s="150">
        <f>'Input 1 - Schedule 1'!U549</f>
        <v>0</v>
      </c>
      <c r="H612" s="149">
        <f>'Input 2 - Inventory'!L547</f>
        <v>0</v>
      </c>
      <c r="I612" s="149">
        <f>'Input 2 - Inventory'!M547</f>
        <v>0</v>
      </c>
      <c r="J612" s="162">
        <f t="shared" si="55"/>
        <v>0</v>
      </c>
      <c r="K612" s="179">
        <f>'Input 2 - Inventory'!R547</f>
        <v>0</v>
      </c>
      <c r="L612" s="149">
        <f>'Input 2 - Inventory'!AB547</f>
        <v>0</v>
      </c>
      <c r="M612" s="179">
        <f>'Input 2 - Inventory'!AC547</f>
        <v>0</v>
      </c>
      <c r="N612" s="162">
        <f t="shared" si="56"/>
        <v>0</v>
      </c>
      <c r="O612" s="122" t="e">
        <f t="shared" si="57"/>
        <v>#DIV/0!</v>
      </c>
      <c r="P612" s="179">
        <f>'Input 2 - Inventory'!AH547</f>
        <v>0</v>
      </c>
      <c r="Q612" s="179" t="str">
        <f>'Calc 1 - Scaling (Ins)'!AA602</f>
        <v/>
      </c>
    </row>
    <row r="613" spans="1:17" x14ac:dyDescent="0.3">
      <c r="A613" s="136" t="str">
        <f t="shared" si="58"/>
        <v>Exclude</v>
      </c>
      <c r="B613" s="149">
        <f>'Input 2 - Inventory'!C548</f>
        <v>0</v>
      </c>
      <c r="C613" s="179">
        <f>'Input 2 - Inventory'!E548</f>
        <v>0</v>
      </c>
      <c r="D613" s="179" t="str">
        <f>IFERROR(VLOOKUP(E613,GCC.Param!$B$3:$E$66,4,FALSE),"")</f>
        <v/>
      </c>
      <c r="E613" s="150">
        <f>'Input 2 - Inventory'!F548</f>
        <v>0</v>
      </c>
      <c r="F613" s="162" t="str">
        <f t="shared" si="54"/>
        <v>Y</v>
      </c>
      <c r="G613" s="150">
        <f>'Input 1 - Schedule 1'!U550</f>
        <v>0</v>
      </c>
      <c r="H613" s="149">
        <f>'Input 2 - Inventory'!L548</f>
        <v>0</v>
      </c>
      <c r="I613" s="149">
        <f>'Input 2 - Inventory'!M548</f>
        <v>0</v>
      </c>
      <c r="J613" s="162">
        <f t="shared" si="55"/>
        <v>0</v>
      </c>
      <c r="K613" s="179">
        <f>'Input 2 - Inventory'!R548</f>
        <v>0</v>
      </c>
      <c r="L613" s="149">
        <f>'Input 2 - Inventory'!AB548</f>
        <v>0</v>
      </c>
      <c r="M613" s="179">
        <f>'Input 2 - Inventory'!AC548</f>
        <v>0</v>
      </c>
      <c r="N613" s="162">
        <f t="shared" si="56"/>
        <v>0</v>
      </c>
      <c r="O613" s="122" t="e">
        <f t="shared" si="57"/>
        <v>#DIV/0!</v>
      </c>
      <c r="P613" s="179">
        <f>'Input 2 - Inventory'!AH548</f>
        <v>0</v>
      </c>
      <c r="Q613" s="179" t="str">
        <f>'Calc 1 - Scaling (Ins)'!AA603</f>
        <v/>
      </c>
    </row>
    <row r="614" spans="1:17" x14ac:dyDescent="0.3">
      <c r="A614" s="136" t="str">
        <f t="shared" si="58"/>
        <v>Exclude</v>
      </c>
      <c r="B614" s="149">
        <f>'Input 2 - Inventory'!C549</f>
        <v>0</v>
      </c>
      <c r="C614" s="179">
        <f>'Input 2 - Inventory'!E549</f>
        <v>0</v>
      </c>
      <c r="D614" s="179" t="str">
        <f>IFERROR(VLOOKUP(E614,GCC.Param!$B$3:$E$66,4,FALSE),"")</f>
        <v/>
      </c>
      <c r="E614" s="150">
        <f>'Input 2 - Inventory'!F549</f>
        <v>0</v>
      </c>
      <c r="F614" s="162" t="str">
        <f t="shared" si="54"/>
        <v>Y</v>
      </c>
      <c r="G614" s="150">
        <f>'Input 1 - Schedule 1'!U551</f>
        <v>0</v>
      </c>
      <c r="H614" s="149">
        <f>'Input 2 - Inventory'!L549</f>
        <v>0</v>
      </c>
      <c r="I614" s="149">
        <f>'Input 2 - Inventory'!M549</f>
        <v>0</v>
      </c>
      <c r="J614" s="162">
        <f t="shared" si="55"/>
        <v>0</v>
      </c>
      <c r="K614" s="179">
        <f>'Input 2 - Inventory'!R549</f>
        <v>0</v>
      </c>
      <c r="L614" s="149">
        <f>'Input 2 - Inventory'!AB549</f>
        <v>0</v>
      </c>
      <c r="M614" s="179">
        <f>'Input 2 - Inventory'!AC549</f>
        <v>0</v>
      </c>
      <c r="N614" s="162">
        <f t="shared" si="56"/>
        <v>0</v>
      </c>
      <c r="O614" s="122" t="e">
        <f t="shared" si="57"/>
        <v>#DIV/0!</v>
      </c>
      <c r="P614" s="179">
        <f>'Input 2 - Inventory'!AH549</f>
        <v>0</v>
      </c>
      <c r="Q614" s="179" t="str">
        <f>'Calc 1 - Scaling (Ins)'!AA604</f>
        <v/>
      </c>
    </row>
    <row r="615" spans="1:17" x14ac:dyDescent="0.3">
      <c r="A615" s="136" t="str">
        <f t="shared" si="58"/>
        <v>Exclude</v>
      </c>
      <c r="B615" s="149">
        <f>'Input 2 - Inventory'!C550</f>
        <v>0</v>
      </c>
      <c r="C615" s="179">
        <f>'Input 2 - Inventory'!E550</f>
        <v>0</v>
      </c>
      <c r="D615" s="179" t="str">
        <f>IFERROR(VLOOKUP(E615,GCC.Param!$B$3:$E$66,4,FALSE),"")</f>
        <v/>
      </c>
      <c r="E615" s="150">
        <f>'Input 2 - Inventory'!F550</f>
        <v>0</v>
      </c>
      <c r="F615" s="162" t="str">
        <f t="shared" si="54"/>
        <v>Y</v>
      </c>
      <c r="G615" s="150">
        <f>'Input 1 - Schedule 1'!U552</f>
        <v>0</v>
      </c>
      <c r="H615" s="149">
        <f>'Input 2 - Inventory'!L550</f>
        <v>0</v>
      </c>
      <c r="I615" s="149">
        <f>'Input 2 - Inventory'!M550</f>
        <v>0</v>
      </c>
      <c r="J615" s="162">
        <f t="shared" si="55"/>
        <v>0</v>
      </c>
      <c r="K615" s="179">
        <f>'Input 2 - Inventory'!R550</f>
        <v>0</v>
      </c>
      <c r="L615" s="149">
        <f>'Input 2 - Inventory'!AB550</f>
        <v>0</v>
      </c>
      <c r="M615" s="179">
        <f>'Input 2 - Inventory'!AC550</f>
        <v>0</v>
      </c>
      <c r="N615" s="162">
        <f t="shared" si="56"/>
        <v>0</v>
      </c>
      <c r="O615" s="122" t="e">
        <f t="shared" si="57"/>
        <v>#DIV/0!</v>
      </c>
      <c r="P615" s="179">
        <f>'Input 2 - Inventory'!AH550</f>
        <v>0</v>
      </c>
      <c r="Q615" s="179" t="str">
        <f>'Calc 1 - Scaling (Ins)'!AA605</f>
        <v/>
      </c>
    </row>
    <row r="616" spans="1:17" x14ac:dyDescent="0.3">
      <c r="A616" s="136" t="str">
        <f t="shared" si="58"/>
        <v>Exclude</v>
      </c>
      <c r="B616" s="149">
        <f>'Input 2 - Inventory'!C551</f>
        <v>0</v>
      </c>
      <c r="C616" s="179">
        <f>'Input 2 - Inventory'!E551</f>
        <v>0</v>
      </c>
      <c r="D616" s="179" t="str">
        <f>IFERROR(VLOOKUP(E616,GCC.Param!$B$3:$E$66,4,FALSE),"")</f>
        <v/>
      </c>
      <c r="E616" s="150">
        <f>'Input 2 - Inventory'!F551</f>
        <v>0</v>
      </c>
      <c r="F616" s="162" t="str">
        <f t="shared" si="54"/>
        <v>Y</v>
      </c>
      <c r="G616" s="150">
        <f>'Input 1 - Schedule 1'!U553</f>
        <v>0</v>
      </c>
      <c r="H616" s="149">
        <f>'Input 2 - Inventory'!L551</f>
        <v>0</v>
      </c>
      <c r="I616" s="149">
        <f>'Input 2 - Inventory'!M551</f>
        <v>0</v>
      </c>
      <c r="J616" s="162">
        <f t="shared" si="55"/>
        <v>0</v>
      </c>
      <c r="K616" s="179">
        <f>'Input 2 - Inventory'!R551</f>
        <v>0</v>
      </c>
      <c r="L616" s="149">
        <f>'Input 2 - Inventory'!AB551</f>
        <v>0</v>
      </c>
      <c r="M616" s="179">
        <f>'Input 2 - Inventory'!AC551</f>
        <v>0</v>
      </c>
      <c r="N616" s="162">
        <f t="shared" si="56"/>
        <v>0</v>
      </c>
      <c r="O616" s="122" t="e">
        <f t="shared" si="57"/>
        <v>#DIV/0!</v>
      </c>
      <c r="P616" s="179">
        <f>'Input 2 - Inventory'!AH551</f>
        <v>0</v>
      </c>
      <c r="Q616" s="179" t="str">
        <f>'Calc 1 - Scaling (Ins)'!AA606</f>
        <v/>
      </c>
    </row>
    <row r="617" spans="1:17" x14ac:dyDescent="0.3">
      <c r="A617" s="136" t="str">
        <f t="shared" si="58"/>
        <v>Exclude</v>
      </c>
      <c r="B617" s="149">
        <f>'Input 2 - Inventory'!C552</f>
        <v>0</v>
      </c>
      <c r="C617" s="179">
        <f>'Input 2 - Inventory'!E552</f>
        <v>0</v>
      </c>
      <c r="D617" s="179" t="str">
        <f>IFERROR(VLOOKUP(E617,GCC.Param!$B$3:$E$66,4,FALSE),"")</f>
        <v/>
      </c>
      <c r="E617" s="150">
        <f>'Input 2 - Inventory'!F552</f>
        <v>0</v>
      </c>
      <c r="F617" s="162" t="str">
        <f t="shared" si="54"/>
        <v>Y</v>
      </c>
      <c r="G617" s="150">
        <f>'Input 1 - Schedule 1'!U554</f>
        <v>0</v>
      </c>
      <c r="H617" s="149">
        <f>'Input 2 - Inventory'!L552</f>
        <v>0</v>
      </c>
      <c r="I617" s="149">
        <f>'Input 2 - Inventory'!M552</f>
        <v>0</v>
      </c>
      <c r="J617" s="162">
        <f t="shared" si="55"/>
        <v>0</v>
      </c>
      <c r="K617" s="179">
        <f>'Input 2 - Inventory'!R552</f>
        <v>0</v>
      </c>
      <c r="L617" s="149">
        <f>'Input 2 - Inventory'!AB552</f>
        <v>0</v>
      </c>
      <c r="M617" s="179">
        <f>'Input 2 - Inventory'!AC552</f>
        <v>0</v>
      </c>
      <c r="N617" s="162">
        <f t="shared" si="56"/>
        <v>0</v>
      </c>
      <c r="O617" s="122" t="e">
        <f t="shared" si="57"/>
        <v>#DIV/0!</v>
      </c>
      <c r="P617" s="179">
        <f>'Input 2 - Inventory'!AH552</f>
        <v>0</v>
      </c>
      <c r="Q617" s="179" t="str">
        <f>'Calc 1 - Scaling (Ins)'!AA607</f>
        <v/>
      </c>
    </row>
    <row r="618" spans="1:17" x14ac:dyDescent="0.3">
      <c r="A618" s="136" t="str">
        <f t="shared" si="58"/>
        <v>Exclude</v>
      </c>
      <c r="B618" s="149">
        <f>'Input 2 - Inventory'!C553</f>
        <v>0</v>
      </c>
      <c r="C618" s="179">
        <f>'Input 2 - Inventory'!E553</f>
        <v>0</v>
      </c>
      <c r="D618" s="179" t="str">
        <f>IFERROR(VLOOKUP(E618,GCC.Param!$B$3:$E$66,4,FALSE),"")</f>
        <v/>
      </c>
      <c r="E618" s="150">
        <f>'Input 2 - Inventory'!F553</f>
        <v>0</v>
      </c>
      <c r="F618" s="162" t="str">
        <f t="shared" si="54"/>
        <v>Y</v>
      </c>
      <c r="G618" s="150">
        <f>'Input 1 - Schedule 1'!U555</f>
        <v>0</v>
      </c>
      <c r="H618" s="149">
        <f>'Input 2 - Inventory'!L553</f>
        <v>0</v>
      </c>
      <c r="I618" s="149">
        <f>'Input 2 - Inventory'!M553</f>
        <v>0</v>
      </c>
      <c r="J618" s="162">
        <f t="shared" si="55"/>
        <v>0</v>
      </c>
      <c r="K618" s="179">
        <f>'Input 2 - Inventory'!R553</f>
        <v>0</v>
      </c>
      <c r="L618" s="149">
        <f>'Input 2 - Inventory'!AB553</f>
        <v>0</v>
      </c>
      <c r="M618" s="179">
        <f>'Input 2 - Inventory'!AC553</f>
        <v>0</v>
      </c>
      <c r="N618" s="162">
        <f t="shared" si="56"/>
        <v>0</v>
      </c>
      <c r="O618" s="122" t="e">
        <f t="shared" si="57"/>
        <v>#DIV/0!</v>
      </c>
      <c r="P618" s="179">
        <f>'Input 2 - Inventory'!AH553</f>
        <v>0</v>
      </c>
      <c r="Q618" s="179" t="str">
        <f>'Calc 1 - Scaling (Ins)'!AA608</f>
        <v/>
      </c>
    </row>
    <row r="619" spans="1:17" x14ac:dyDescent="0.3">
      <c r="A619" s="136" t="str">
        <f t="shared" si="58"/>
        <v>Exclude</v>
      </c>
      <c r="B619" s="149">
        <f>'Input 2 - Inventory'!C554</f>
        <v>0</v>
      </c>
      <c r="C619" s="179">
        <f>'Input 2 - Inventory'!E554</f>
        <v>0</v>
      </c>
      <c r="D619" s="179" t="str">
        <f>IFERROR(VLOOKUP(E619,GCC.Param!$B$3:$E$66,4,FALSE),"")</f>
        <v/>
      </c>
      <c r="E619" s="150">
        <f>'Input 2 - Inventory'!F554</f>
        <v>0</v>
      </c>
      <c r="F619" s="162" t="str">
        <f t="shared" si="54"/>
        <v>Y</v>
      </c>
      <c r="G619" s="150">
        <f>'Input 1 - Schedule 1'!U556</f>
        <v>0</v>
      </c>
      <c r="H619" s="149">
        <f>'Input 2 - Inventory'!L554</f>
        <v>0</v>
      </c>
      <c r="I619" s="149">
        <f>'Input 2 - Inventory'!M554</f>
        <v>0</v>
      </c>
      <c r="J619" s="162">
        <f t="shared" si="55"/>
        <v>0</v>
      </c>
      <c r="K619" s="179">
        <f>'Input 2 - Inventory'!R554</f>
        <v>0</v>
      </c>
      <c r="L619" s="149">
        <f>'Input 2 - Inventory'!AB554</f>
        <v>0</v>
      </c>
      <c r="M619" s="179">
        <f>'Input 2 - Inventory'!AC554</f>
        <v>0</v>
      </c>
      <c r="N619" s="162">
        <f t="shared" si="56"/>
        <v>0</v>
      </c>
      <c r="O619" s="122" t="e">
        <f t="shared" si="57"/>
        <v>#DIV/0!</v>
      </c>
      <c r="P619" s="179">
        <f>'Input 2 - Inventory'!AH554</f>
        <v>0</v>
      </c>
      <c r="Q619" s="179" t="str">
        <f>'Calc 1 - Scaling (Ins)'!AA609</f>
        <v/>
      </c>
    </row>
    <row r="620" spans="1:17" x14ac:dyDescent="0.3">
      <c r="A620" s="136" t="str">
        <f t="shared" si="58"/>
        <v>Exclude</v>
      </c>
      <c r="B620" s="149">
        <f>'Input 2 - Inventory'!C555</f>
        <v>0</v>
      </c>
      <c r="C620" s="179">
        <f>'Input 2 - Inventory'!E555</f>
        <v>0</v>
      </c>
      <c r="D620" s="179" t="str">
        <f>IFERROR(VLOOKUP(E620,GCC.Param!$B$3:$E$66,4,FALSE),"")</f>
        <v/>
      </c>
      <c r="E620" s="150">
        <f>'Input 2 - Inventory'!F555</f>
        <v>0</v>
      </c>
      <c r="F620" s="162" t="str">
        <f t="shared" si="54"/>
        <v>Y</v>
      </c>
      <c r="G620" s="150">
        <f>'Input 1 - Schedule 1'!U557</f>
        <v>0</v>
      </c>
      <c r="H620" s="149">
        <f>'Input 2 - Inventory'!L555</f>
        <v>0</v>
      </c>
      <c r="I620" s="149">
        <f>'Input 2 - Inventory'!M555</f>
        <v>0</v>
      </c>
      <c r="J620" s="162">
        <f t="shared" si="55"/>
        <v>0</v>
      </c>
      <c r="K620" s="179">
        <f>'Input 2 - Inventory'!R555</f>
        <v>0</v>
      </c>
      <c r="L620" s="149">
        <f>'Input 2 - Inventory'!AB555</f>
        <v>0</v>
      </c>
      <c r="M620" s="179">
        <f>'Input 2 - Inventory'!AC555</f>
        <v>0</v>
      </c>
      <c r="N620" s="162">
        <f t="shared" si="56"/>
        <v>0</v>
      </c>
      <c r="O620" s="122" t="e">
        <f t="shared" si="57"/>
        <v>#DIV/0!</v>
      </c>
      <c r="P620" s="179">
        <f>'Input 2 - Inventory'!AH555</f>
        <v>0</v>
      </c>
      <c r="Q620" s="179" t="str">
        <f>'Calc 1 - Scaling (Ins)'!AA610</f>
        <v/>
      </c>
    </row>
    <row r="621" spans="1:17" x14ac:dyDescent="0.3">
      <c r="A621" s="136" t="str">
        <f t="shared" si="58"/>
        <v>Exclude</v>
      </c>
      <c r="B621" s="149">
        <f>'Input 2 - Inventory'!C556</f>
        <v>0</v>
      </c>
      <c r="C621" s="179">
        <f>'Input 2 - Inventory'!E556</f>
        <v>0</v>
      </c>
      <c r="D621" s="179" t="str">
        <f>IFERROR(VLOOKUP(E621,GCC.Param!$B$3:$E$66,4,FALSE),"")</f>
        <v/>
      </c>
      <c r="E621" s="150">
        <f>'Input 2 - Inventory'!F556</f>
        <v>0</v>
      </c>
      <c r="F621" s="162" t="str">
        <f t="shared" si="54"/>
        <v>Y</v>
      </c>
      <c r="G621" s="150">
        <f>'Input 1 - Schedule 1'!U558</f>
        <v>0</v>
      </c>
      <c r="H621" s="149">
        <f>'Input 2 - Inventory'!L556</f>
        <v>0</v>
      </c>
      <c r="I621" s="149">
        <f>'Input 2 - Inventory'!M556</f>
        <v>0</v>
      </c>
      <c r="J621" s="162">
        <f t="shared" si="55"/>
        <v>0</v>
      </c>
      <c r="K621" s="179">
        <f>'Input 2 - Inventory'!R556</f>
        <v>0</v>
      </c>
      <c r="L621" s="149">
        <f>'Input 2 - Inventory'!AB556</f>
        <v>0</v>
      </c>
      <c r="M621" s="179">
        <f>'Input 2 - Inventory'!AC556</f>
        <v>0</v>
      </c>
      <c r="N621" s="162">
        <f t="shared" si="56"/>
        <v>0</v>
      </c>
      <c r="O621" s="122" t="e">
        <f t="shared" si="57"/>
        <v>#DIV/0!</v>
      </c>
      <c r="P621" s="179">
        <f>'Input 2 - Inventory'!AH556</f>
        <v>0</v>
      </c>
      <c r="Q621" s="179" t="str">
        <f>'Calc 1 - Scaling (Ins)'!AA611</f>
        <v/>
      </c>
    </row>
    <row r="622" spans="1:17" x14ac:dyDescent="0.3">
      <c r="A622" s="136" t="str">
        <f t="shared" si="58"/>
        <v>Exclude</v>
      </c>
      <c r="B622" s="149">
        <f>'Input 2 - Inventory'!C557</f>
        <v>0</v>
      </c>
      <c r="C622" s="179">
        <f>'Input 2 - Inventory'!E557</f>
        <v>0</v>
      </c>
      <c r="D622" s="179" t="str">
        <f>IFERROR(VLOOKUP(E622,GCC.Param!$B$3:$E$66,4,FALSE),"")</f>
        <v/>
      </c>
      <c r="E622" s="150">
        <f>'Input 2 - Inventory'!F557</f>
        <v>0</v>
      </c>
      <c r="F622" s="162" t="str">
        <f t="shared" si="54"/>
        <v>Y</v>
      </c>
      <c r="G622" s="150">
        <f>'Input 1 - Schedule 1'!U559</f>
        <v>0</v>
      </c>
      <c r="H622" s="149">
        <f>'Input 2 - Inventory'!L557</f>
        <v>0</v>
      </c>
      <c r="I622" s="149">
        <f>'Input 2 - Inventory'!M557</f>
        <v>0</v>
      </c>
      <c r="J622" s="162">
        <f t="shared" si="55"/>
        <v>0</v>
      </c>
      <c r="K622" s="179">
        <f>'Input 2 - Inventory'!R557</f>
        <v>0</v>
      </c>
      <c r="L622" s="149">
        <f>'Input 2 - Inventory'!AB557</f>
        <v>0</v>
      </c>
      <c r="M622" s="179">
        <f>'Input 2 - Inventory'!AC557</f>
        <v>0</v>
      </c>
      <c r="N622" s="162">
        <f t="shared" si="56"/>
        <v>0</v>
      </c>
      <c r="O622" s="122" t="e">
        <f t="shared" si="57"/>
        <v>#DIV/0!</v>
      </c>
      <c r="P622" s="179">
        <f>'Input 2 - Inventory'!AH557</f>
        <v>0</v>
      </c>
      <c r="Q622" s="179" t="str">
        <f>'Calc 1 - Scaling (Ins)'!AA612</f>
        <v/>
      </c>
    </row>
    <row r="623" spans="1:17" x14ac:dyDescent="0.3">
      <c r="A623" s="136" t="str">
        <f t="shared" si="58"/>
        <v>Exclude</v>
      </c>
      <c r="B623" s="149">
        <f>'Input 2 - Inventory'!C558</f>
        <v>0</v>
      </c>
      <c r="C623" s="179">
        <f>'Input 2 - Inventory'!E558</f>
        <v>0</v>
      </c>
      <c r="D623" s="179" t="str">
        <f>IFERROR(VLOOKUP(E623,GCC.Param!$B$3:$E$66,4,FALSE),"")</f>
        <v/>
      </c>
      <c r="E623" s="150">
        <f>'Input 2 - Inventory'!F558</f>
        <v>0</v>
      </c>
      <c r="F623" s="162" t="str">
        <f t="shared" si="54"/>
        <v>Y</v>
      </c>
      <c r="G623" s="150">
        <f>'Input 1 - Schedule 1'!U560</f>
        <v>0</v>
      </c>
      <c r="H623" s="149">
        <f>'Input 2 - Inventory'!L558</f>
        <v>0</v>
      </c>
      <c r="I623" s="149">
        <f>'Input 2 - Inventory'!M558</f>
        <v>0</v>
      </c>
      <c r="J623" s="162">
        <f t="shared" si="55"/>
        <v>0</v>
      </c>
      <c r="K623" s="179">
        <f>'Input 2 - Inventory'!R558</f>
        <v>0</v>
      </c>
      <c r="L623" s="149">
        <f>'Input 2 - Inventory'!AB558</f>
        <v>0</v>
      </c>
      <c r="M623" s="179">
        <f>'Input 2 - Inventory'!AC558</f>
        <v>0</v>
      </c>
      <c r="N623" s="162">
        <f t="shared" si="56"/>
        <v>0</v>
      </c>
      <c r="O623" s="122" t="e">
        <f t="shared" si="57"/>
        <v>#DIV/0!</v>
      </c>
      <c r="P623" s="179">
        <f>'Input 2 - Inventory'!AH558</f>
        <v>0</v>
      </c>
      <c r="Q623" s="179" t="str">
        <f>'Calc 1 - Scaling (Ins)'!AA613</f>
        <v/>
      </c>
    </row>
    <row r="624" spans="1:17" x14ac:dyDescent="0.3">
      <c r="A624" s="136" t="str">
        <f t="shared" si="58"/>
        <v>Exclude</v>
      </c>
      <c r="B624" s="149">
        <f>'Input 2 - Inventory'!C559</f>
        <v>0</v>
      </c>
      <c r="C624" s="179">
        <f>'Input 2 - Inventory'!E559</f>
        <v>0</v>
      </c>
      <c r="D624" s="179" t="str">
        <f>IFERROR(VLOOKUP(E624,GCC.Param!$B$3:$E$66,4,FALSE),"")</f>
        <v/>
      </c>
      <c r="E624" s="150">
        <f>'Input 2 - Inventory'!F559</f>
        <v>0</v>
      </c>
      <c r="F624" s="162" t="str">
        <f t="shared" si="54"/>
        <v>Y</v>
      </c>
      <c r="G624" s="150">
        <f>'Input 1 - Schedule 1'!U561</f>
        <v>0</v>
      </c>
      <c r="H624" s="149">
        <f>'Input 2 - Inventory'!L559</f>
        <v>0</v>
      </c>
      <c r="I624" s="149">
        <f>'Input 2 - Inventory'!M559</f>
        <v>0</v>
      </c>
      <c r="J624" s="162">
        <f t="shared" si="55"/>
        <v>0</v>
      </c>
      <c r="K624" s="179">
        <f>'Input 2 - Inventory'!R559</f>
        <v>0</v>
      </c>
      <c r="L624" s="149">
        <f>'Input 2 - Inventory'!AB559</f>
        <v>0</v>
      </c>
      <c r="M624" s="179">
        <f>'Input 2 - Inventory'!AC559</f>
        <v>0</v>
      </c>
      <c r="N624" s="162">
        <f t="shared" si="56"/>
        <v>0</v>
      </c>
      <c r="O624" s="122" t="e">
        <f t="shared" si="57"/>
        <v>#DIV/0!</v>
      </c>
      <c r="P624" s="179">
        <f>'Input 2 - Inventory'!AH559</f>
        <v>0</v>
      </c>
      <c r="Q624" s="179" t="str">
        <f>'Calc 1 - Scaling (Ins)'!AA614</f>
        <v/>
      </c>
    </row>
    <row r="625" spans="1:17" x14ac:dyDescent="0.3">
      <c r="A625" s="136" t="str">
        <f t="shared" si="58"/>
        <v>Exclude</v>
      </c>
      <c r="B625" s="149">
        <f>'Input 2 - Inventory'!C560</f>
        <v>0</v>
      </c>
      <c r="C625" s="179">
        <f>'Input 2 - Inventory'!E560</f>
        <v>0</v>
      </c>
      <c r="D625" s="179" t="str">
        <f>IFERROR(VLOOKUP(E625,GCC.Param!$B$3:$E$66,4,FALSE),"")</f>
        <v/>
      </c>
      <c r="E625" s="150">
        <f>'Input 2 - Inventory'!F560</f>
        <v>0</v>
      </c>
      <c r="F625" s="162" t="str">
        <f t="shared" si="54"/>
        <v>Y</v>
      </c>
      <c r="G625" s="150">
        <f>'Input 1 - Schedule 1'!U562</f>
        <v>0</v>
      </c>
      <c r="H625" s="149">
        <f>'Input 2 - Inventory'!L560</f>
        <v>0</v>
      </c>
      <c r="I625" s="149">
        <f>'Input 2 - Inventory'!M560</f>
        <v>0</v>
      </c>
      <c r="J625" s="162">
        <f t="shared" si="55"/>
        <v>0</v>
      </c>
      <c r="K625" s="179">
        <f>'Input 2 - Inventory'!R560</f>
        <v>0</v>
      </c>
      <c r="L625" s="149">
        <f>'Input 2 - Inventory'!AB560</f>
        <v>0</v>
      </c>
      <c r="M625" s="179">
        <f>'Input 2 - Inventory'!AC560</f>
        <v>0</v>
      </c>
      <c r="N625" s="162">
        <f t="shared" si="56"/>
        <v>0</v>
      </c>
      <c r="O625" s="122" t="e">
        <f t="shared" si="57"/>
        <v>#DIV/0!</v>
      </c>
      <c r="P625" s="179">
        <f>'Input 2 - Inventory'!AH560</f>
        <v>0</v>
      </c>
      <c r="Q625" s="179" t="str">
        <f>'Calc 1 - Scaling (Ins)'!AA615</f>
        <v/>
      </c>
    </row>
    <row r="626" spans="1:17" x14ac:dyDescent="0.3">
      <c r="A626" s="136" t="str">
        <f t="shared" si="58"/>
        <v>Exclude</v>
      </c>
      <c r="B626" s="149">
        <f>'Input 2 - Inventory'!C561</f>
        <v>0</v>
      </c>
      <c r="C626" s="179">
        <f>'Input 2 - Inventory'!E561</f>
        <v>0</v>
      </c>
      <c r="D626" s="179" t="str">
        <f>IFERROR(VLOOKUP(E626,GCC.Param!$B$3:$E$66,4,FALSE),"")</f>
        <v/>
      </c>
      <c r="E626" s="150">
        <f>'Input 2 - Inventory'!F561</f>
        <v>0</v>
      </c>
      <c r="F626" s="162" t="str">
        <f t="shared" si="54"/>
        <v>Y</v>
      </c>
      <c r="G626" s="150">
        <f>'Input 1 - Schedule 1'!U563</f>
        <v>0</v>
      </c>
      <c r="H626" s="149">
        <f>'Input 2 - Inventory'!L561</f>
        <v>0</v>
      </c>
      <c r="I626" s="149">
        <f>'Input 2 - Inventory'!M561</f>
        <v>0</v>
      </c>
      <c r="J626" s="162">
        <f t="shared" si="55"/>
        <v>0</v>
      </c>
      <c r="K626" s="179">
        <f>'Input 2 - Inventory'!R561</f>
        <v>0</v>
      </c>
      <c r="L626" s="149">
        <f>'Input 2 - Inventory'!AB561</f>
        <v>0</v>
      </c>
      <c r="M626" s="179">
        <f>'Input 2 - Inventory'!AC561</f>
        <v>0</v>
      </c>
      <c r="N626" s="162">
        <f t="shared" si="56"/>
        <v>0</v>
      </c>
      <c r="O626" s="122" t="e">
        <f t="shared" si="57"/>
        <v>#DIV/0!</v>
      </c>
      <c r="P626" s="179">
        <f>'Input 2 - Inventory'!AH561</f>
        <v>0</v>
      </c>
      <c r="Q626" s="179" t="str">
        <f>'Calc 1 - Scaling (Ins)'!AA616</f>
        <v/>
      </c>
    </row>
    <row r="627" spans="1:17" x14ac:dyDescent="0.3">
      <c r="A627" s="136" t="str">
        <f t="shared" si="58"/>
        <v>Exclude</v>
      </c>
      <c r="B627" s="149">
        <f>'Input 2 - Inventory'!C562</f>
        <v>0</v>
      </c>
      <c r="C627" s="179">
        <f>'Input 2 - Inventory'!E562</f>
        <v>0</v>
      </c>
      <c r="D627" s="179" t="str">
        <f>IFERROR(VLOOKUP(E627,GCC.Param!$B$3:$E$66,4,FALSE),"")</f>
        <v/>
      </c>
      <c r="E627" s="150">
        <f>'Input 2 - Inventory'!F562</f>
        <v>0</v>
      </c>
      <c r="F627" s="162" t="str">
        <f t="shared" si="54"/>
        <v>Y</v>
      </c>
      <c r="G627" s="150">
        <f>'Input 1 - Schedule 1'!U564</f>
        <v>0</v>
      </c>
      <c r="H627" s="149">
        <f>'Input 2 - Inventory'!L562</f>
        <v>0</v>
      </c>
      <c r="I627" s="149">
        <f>'Input 2 - Inventory'!M562</f>
        <v>0</v>
      </c>
      <c r="J627" s="162">
        <f t="shared" si="55"/>
        <v>0</v>
      </c>
      <c r="K627" s="179">
        <f>'Input 2 - Inventory'!R562</f>
        <v>0</v>
      </c>
      <c r="L627" s="149">
        <f>'Input 2 - Inventory'!AB562</f>
        <v>0</v>
      </c>
      <c r="M627" s="179">
        <f>'Input 2 - Inventory'!AC562</f>
        <v>0</v>
      </c>
      <c r="N627" s="162">
        <f t="shared" si="56"/>
        <v>0</v>
      </c>
      <c r="O627" s="122" t="e">
        <f t="shared" si="57"/>
        <v>#DIV/0!</v>
      </c>
      <c r="P627" s="179">
        <f>'Input 2 - Inventory'!AH562</f>
        <v>0</v>
      </c>
      <c r="Q627" s="179" t="str">
        <f>'Calc 1 - Scaling (Ins)'!AA617</f>
        <v/>
      </c>
    </row>
    <row r="628" spans="1:17" x14ac:dyDescent="0.3">
      <c r="A628" s="136" t="str">
        <f t="shared" si="58"/>
        <v>Exclude</v>
      </c>
      <c r="B628" s="149">
        <f>'Input 2 - Inventory'!C563</f>
        <v>0</v>
      </c>
      <c r="C628" s="179">
        <f>'Input 2 - Inventory'!E563</f>
        <v>0</v>
      </c>
      <c r="D628" s="179" t="str">
        <f>IFERROR(VLOOKUP(E628,GCC.Param!$B$3:$E$66,4,FALSE),"")</f>
        <v/>
      </c>
      <c r="E628" s="150">
        <f>'Input 2 - Inventory'!F563</f>
        <v>0</v>
      </c>
      <c r="F628" s="162" t="str">
        <f t="shared" si="54"/>
        <v>Y</v>
      </c>
      <c r="G628" s="150">
        <f>'Input 1 - Schedule 1'!U565</f>
        <v>0</v>
      </c>
      <c r="H628" s="149">
        <f>'Input 2 - Inventory'!L563</f>
        <v>0</v>
      </c>
      <c r="I628" s="149">
        <f>'Input 2 - Inventory'!M563</f>
        <v>0</v>
      </c>
      <c r="J628" s="162">
        <f t="shared" si="55"/>
        <v>0</v>
      </c>
      <c r="K628" s="179">
        <f>'Input 2 - Inventory'!R563</f>
        <v>0</v>
      </c>
      <c r="L628" s="149">
        <f>'Input 2 - Inventory'!AB563</f>
        <v>0</v>
      </c>
      <c r="M628" s="179">
        <f>'Input 2 - Inventory'!AC563</f>
        <v>0</v>
      </c>
      <c r="N628" s="162">
        <f t="shared" si="56"/>
        <v>0</v>
      </c>
      <c r="O628" s="122" t="e">
        <f t="shared" si="57"/>
        <v>#DIV/0!</v>
      </c>
      <c r="P628" s="179">
        <f>'Input 2 - Inventory'!AH563</f>
        <v>0</v>
      </c>
      <c r="Q628" s="179" t="str">
        <f>'Calc 1 - Scaling (Ins)'!AA618</f>
        <v/>
      </c>
    </row>
    <row r="629" spans="1:17" x14ac:dyDescent="0.3">
      <c r="A629" s="136" t="str">
        <f t="shared" si="58"/>
        <v>Exclude</v>
      </c>
      <c r="B629" s="149">
        <f>'Input 2 - Inventory'!C564</f>
        <v>0</v>
      </c>
      <c r="C629" s="179">
        <f>'Input 2 - Inventory'!E564</f>
        <v>0</v>
      </c>
      <c r="D629" s="179" t="str">
        <f>IFERROR(VLOOKUP(E629,GCC.Param!$B$3:$E$66,4,FALSE),"")</f>
        <v/>
      </c>
      <c r="E629" s="150">
        <f>'Input 2 - Inventory'!F564</f>
        <v>0</v>
      </c>
      <c r="F629" s="162" t="str">
        <f t="shared" si="54"/>
        <v>Y</v>
      </c>
      <c r="G629" s="150">
        <f>'Input 1 - Schedule 1'!U566</f>
        <v>0</v>
      </c>
      <c r="H629" s="149">
        <f>'Input 2 - Inventory'!L564</f>
        <v>0</v>
      </c>
      <c r="I629" s="149">
        <f>'Input 2 - Inventory'!M564</f>
        <v>0</v>
      </c>
      <c r="J629" s="162">
        <f t="shared" si="55"/>
        <v>0</v>
      </c>
      <c r="K629" s="179">
        <f>'Input 2 - Inventory'!R564</f>
        <v>0</v>
      </c>
      <c r="L629" s="149">
        <f>'Input 2 - Inventory'!AB564</f>
        <v>0</v>
      </c>
      <c r="M629" s="179">
        <f>'Input 2 - Inventory'!AC564</f>
        <v>0</v>
      </c>
      <c r="N629" s="162">
        <f t="shared" si="56"/>
        <v>0</v>
      </c>
      <c r="O629" s="122" t="e">
        <f t="shared" si="57"/>
        <v>#DIV/0!</v>
      </c>
      <c r="P629" s="179">
        <f>'Input 2 - Inventory'!AH564</f>
        <v>0</v>
      </c>
      <c r="Q629" s="179" t="str">
        <f>'Calc 1 - Scaling (Ins)'!AA619</f>
        <v/>
      </c>
    </row>
    <row r="630" spans="1:17" x14ac:dyDescent="0.3">
      <c r="A630" s="136" t="str">
        <f t="shared" si="58"/>
        <v>Exclude</v>
      </c>
      <c r="B630" s="149">
        <f>'Input 2 - Inventory'!C565</f>
        <v>0</v>
      </c>
      <c r="C630" s="179">
        <f>'Input 2 - Inventory'!E565</f>
        <v>0</v>
      </c>
      <c r="D630" s="179" t="str">
        <f>IFERROR(VLOOKUP(E630,GCC.Param!$B$3:$E$66,4,FALSE),"")</f>
        <v/>
      </c>
      <c r="E630" s="150">
        <f>'Input 2 - Inventory'!F565</f>
        <v>0</v>
      </c>
      <c r="F630" s="162" t="str">
        <f t="shared" si="54"/>
        <v>Y</v>
      </c>
      <c r="G630" s="150">
        <f>'Input 1 - Schedule 1'!U567</f>
        <v>0</v>
      </c>
      <c r="H630" s="149">
        <f>'Input 2 - Inventory'!L565</f>
        <v>0</v>
      </c>
      <c r="I630" s="149">
        <f>'Input 2 - Inventory'!M565</f>
        <v>0</v>
      </c>
      <c r="J630" s="162">
        <f t="shared" si="55"/>
        <v>0</v>
      </c>
      <c r="K630" s="179">
        <f>'Input 2 - Inventory'!R565</f>
        <v>0</v>
      </c>
      <c r="L630" s="149">
        <f>'Input 2 - Inventory'!AB565</f>
        <v>0</v>
      </c>
      <c r="M630" s="179">
        <f>'Input 2 - Inventory'!AC565</f>
        <v>0</v>
      </c>
      <c r="N630" s="162">
        <f t="shared" si="56"/>
        <v>0</v>
      </c>
      <c r="O630" s="122" t="e">
        <f t="shared" si="57"/>
        <v>#DIV/0!</v>
      </c>
      <c r="P630" s="179">
        <f>'Input 2 - Inventory'!AH565</f>
        <v>0</v>
      </c>
      <c r="Q630" s="179" t="str">
        <f>'Calc 1 - Scaling (Ins)'!AA620</f>
        <v/>
      </c>
    </row>
    <row r="631" spans="1:17" x14ac:dyDescent="0.3">
      <c r="A631" s="136" t="str">
        <f t="shared" si="58"/>
        <v>Exclude</v>
      </c>
      <c r="B631" s="149">
        <f>'Input 2 - Inventory'!C566</f>
        <v>0</v>
      </c>
      <c r="C631" s="179">
        <f>'Input 2 - Inventory'!E566</f>
        <v>0</v>
      </c>
      <c r="D631" s="179" t="str">
        <f>IFERROR(VLOOKUP(E631,GCC.Param!$B$3:$E$66,4,FALSE),"")</f>
        <v/>
      </c>
      <c r="E631" s="150">
        <f>'Input 2 - Inventory'!F566</f>
        <v>0</v>
      </c>
      <c r="F631" s="162" t="str">
        <f t="shared" si="54"/>
        <v>Y</v>
      </c>
      <c r="G631" s="150">
        <f>'Input 1 - Schedule 1'!U568</f>
        <v>0</v>
      </c>
      <c r="H631" s="149">
        <f>'Input 2 - Inventory'!L566</f>
        <v>0</v>
      </c>
      <c r="I631" s="149">
        <f>'Input 2 - Inventory'!M566</f>
        <v>0</v>
      </c>
      <c r="J631" s="162">
        <f t="shared" si="55"/>
        <v>0</v>
      </c>
      <c r="K631" s="179">
        <f>'Input 2 - Inventory'!R566</f>
        <v>0</v>
      </c>
      <c r="L631" s="149">
        <f>'Input 2 - Inventory'!AB566</f>
        <v>0</v>
      </c>
      <c r="M631" s="179">
        <f>'Input 2 - Inventory'!AC566</f>
        <v>0</v>
      </c>
      <c r="N631" s="162">
        <f t="shared" si="56"/>
        <v>0</v>
      </c>
      <c r="O631" s="122" t="e">
        <f t="shared" si="57"/>
        <v>#DIV/0!</v>
      </c>
      <c r="P631" s="179">
        <f>'Input 2 - Inventory'!AH566</f>
        <v>0</v>
      </c>
      <c r="Q631" s="179" t="str">
        <f>'Calc 1 - Scaling (Ins)'!AA621</f>
        <v/>
      </c>
    </row>
    <row r="632" spans="1:17" x14ac:dyDescent="0.3">
      <c r="A632" s="136" t="str">
        <f t="shared" si="58"/>
        <v>Exclude</v>
      </c>
      <c r="B632" s="149">
        <f>'Input 2 - Inventory'!C567</f>
        <v>0</v>
      </c>
      <c r="C632" s="179">
        <f>'Input 2 - Inventory'!E567</f>
        <v>0</v>
      </c>
      <c r="D632" s="179" t="str">
        <f>IFERROR(VLOOKUP(E632,GCC.Param!$B$3:$E$66,4,FALSE),"")</f>
        <v/>
      </c>
      <c r="E632" s="150">
        <f>'Input 2 - Inventory'!F567</f>
        <v>0</v>
      </c>
      <c r="F632" s="162" t="str">
        <f t="shared" si="54"/>
        <v>Y</v>
      </c>
      <c r="G632" s="150">
        <f>'Input 1 - Schedule 1'!U569</f>
        <v>0</v>
      </c>
      <c r="H632" s="149">
        <f>'Input 2 - Inventory'!L567</f>
        <v>0</v>
      </c>
      <c r="I632" s="149">
        <f>'Input 2 - Inventory'!M567</f>
        <v>0</v>
      </c>
      <c r="J632" s="162">
        <f t="shared" si="55"/>
        <v>0</v>
      </c>
      <c r="K632" s="179">
        <f>'Input 2 - Inventory'!R567</f>
        <v>0</v>
      </c>
      <c r="L632" s="149">
        <f>'Input 2 - Inventory'!AB567</f>
        <v>0</v>
      </c>
      <c r="M632" s="179">
        <f>'Input 2 - Inventory'!AC567</f>
        <v>0</v>
      </c>
      <c r="N632" s="162">
        <f t="shared" si="56"/>
        <v>0</v>
      </c>
      <c r="O632" s="122" t="e">
        <f t="shared" si="57"/>
        <v>#DIV/0!</v>
      </c>
      <c r="P632" s="179">
        <f>'Input 2 - Inventory'!AH567</f>
        <v>0</v>
      </c>
      <c r="Q632" s="179" t="str">
        <f>'Calc 1 - Scaling (Ins)'!AA622</f>
        <v/>
      </c>
    </row>
    <row r="633" spans="1:17" x14ac:dyDescent="0.3">
      <c r="A633" s="136" t="str">
        <f t="shared" si="58"/>
        <v>Exclude</v>
      </c>
      <c r="B633" s="149">
        <f>'Input 2 - Inventory'!C568</f>
        <v>0</v>
      </c>
      <c r="C633" s="179">
        <f>'Input 2 - Inventory'!E568</f>
        <v>0</v>
      </c>
      <c r="D633" s="179" t="str">
        <f>IFERROR(VLOOKUP(E633,GCC.Param!$B$3:$E$66,4,FALSE),"")</f>
        <v/>
      </c>
      <c r="E633" s="150">
        <f>'Input 2 - Inventory'!F568</f>
        <v>0</v>
      </c>
      <c r="F633" s="162" t="str">
        <f t="shared" si="54"/>
        <v>Y</v>
      </c>
      <c r="G633" s="150">
        <f>'Input 1 - Schedule 1'!U570</f>
        <v>0</v>
      </c>
      <c r="H633" s="149">
        <f>'Input 2 - Inventory'!L568</f>
        <v>0</v>
      </c>
      <c r="I633" s="149">
        <f>'Input 2 - Inventory'!M568</f>
        <v>0</v>
      </c>
      <c r="J633" s="162">
        <f t="shared" si="55"/>
        <v>0</v>
      </c>
      <c r="K633" s="179">
        <f>'Input 2 - Inventory'!R568</f>
        <v>0</v>
      </c>
      <c r="L633" s="149">
        <f>'Input 2 - Inventory'!AB568</f>
        <v>0</v>
      </c>
      <c r="M633" s="179">
        <f>'Input 2 - Inventory'!AC568</f>
        <v>0</v>
      </c>
      <c r="N633" s="162">
        <f t="shared" si="56"/>
        <v>0</v>
      </c>
      <c r="O633" s="122" t="e">
        <f t="shared" si="57"/>
        <v>#DIV/0!</v>
      </c>
      <c r="P633" s="179">
        <f>'Input 2 - Inventory'!AH568</f>
        <v>0</v>
      </c>
      <c r="Q633" s="179" t="str">
        <f>'Calc 1 - Scaling (Ins)'!AA623</f>
        <v/>
      </c>
    </row>
    <row r="634" spans="1:17" x14ac:dyDescent="0.3">
      <c r="A634" s="136" t="str">
        <f t="shared" si="58"/>
        <v>Exclude</v>
      </c>
      <c r="B634" s="149">
        <f>'Input 2 - Inventory'!C569</f>
        <v>0</v>
      </c>
      <c r="C634" s="179">
        <f>'Input 2 - Inventory'!E569</f>
        <v>0</v>
      </c>
      <c r="D634" s="179" t="str">
        <f>IFERROR(VLOOKUP(E634,GCC.Param!$B$3:$E$66,4,FALSE),"")</f>
        <v/>
      </c>
      <c r="E634" s="150">
        <f>'Input 2 - Inventory'!F569</f>
        <v>0</v>
      </c>
      <c r="F634" s="162" t="str">
        <f t="shared" si="54"/>
        <v>Y</v>
      </c>
      <c r="G634" s="150">
        <f>'Input 1 - Schedule 1'!U571</f>
        <v>0</v>
      </c>
      <c r="H634" s="149">
        <f>'Input 2 - Inventory'!L569</f>
        <v>0</v>
      </c>
      <c r="I634" s="149">
        <f>'Input 2 - Inventory'!M569</f>
        <v>0</v>
      </c>
      <c r="J634" s="162">
        <f t="shared" si="55"/>
        <v>0</v>
      </c>
      <c r="K634" s="179">
        <f>'Input 2 - Inventory'!R569</f>
        <v>0</v>
      </c>
      <c r="L634" s="149">
        <f>'Input 2 - Inventory'!AB569</f>
        <v>0</v>
      </c>
      <c r="M634" s="179">
        <f>'Input 2 - Inventory'!AC569</f>
        <v>0</v>
      </c>
      <c r="N634" s="162">
        <f t="shared" si="56"/>
        <v>0</v>
      </c>
      <c r="O634" s="122" t="e">
        <f t="shared" si="57"/>
        <v>#DIV/0!</v>
      </c>
      <c r="P634" s="179">
        <f>'Input 2 - Inventory'!AH569</f>
        <v>0</v>
      </c>
      <c r="Q634" s="179" t="str">
        <f>'Calc 1 - Scaling (Ins)'!AA624</f>
        <v/>
      </c>
    </row>
    <row r="635" spans="1:17" x14ac:dyDescent="0.3">
      <c r="A635" s="136" t="str">
        <f t="shared" si="58"/>
        <v>Exclude</v>
      </c>
      <c r="B635" s="149">
        <f>'Input 2 - Inventory'!C570</f>
        <v>0</v>
      </c>
      <c r="C635" s="179">
        <f>'Input 2 - Inventory'!E570</f>
        <v>0</v>
      </c>
      <c r="D635" s="179" t="str">
        <f>IFERROR(VLOOKUP(E635,GCC.Param!$B$3:$E$66,4,FALSE),"")</f>
        <v/>
      </c>
      <c r="E635" s="150">
        <f>'Input 2 - Inventory'!F570</f>
        <v>0</v>
      </c>
      <c r="F635" s="162" t="str">
        <f t="shared" si="54"/>
        <v>Y</v>
      </c>
      <c r="G635" s="150">
        <f>'Input 1 - Schedule 1'!U572</f>
        <v>0</v>
      </c>
      <c r="H635" s="149">
        <f>'Input 2 - Inventory'!L570</f>
        <v>0</v>
      </c>
      <c r="I635" s="149">
        <f>'Input 2 - Inventory'!M570</f>
        <v>0</v>
      </c>
      <c r="J635" s="162">
        <f t="shared" si="55"/>
        <v>0</v>
      </c>
      <c r="K635" s="179">
        <f>'Input 2 - Inventory'!R570</f>
        <v>0</v>
      </c>
      <c r="L635" s="149">
        <f>'Input 2 - Inventory'!AB570</f>
        <v>0</v>
      </c>
      <c r="M635" s="179">
        <f>'Input 2 - Inventory'!AC570</f>
        <v>0</v>
      </c>
      <c r="N635" s="162">
        <f t="shared" si="56"/>
        <v>0</v>
      </c>
      <c r="O635" s="122" t="e">
        <f t="shared" si="57"/>
        <v>#DIV/0!</v>
      </c>
      <c r="P635" s="179">
        <f>'Input 2 - Inventory'!AH570</f>
        <v>0</v>
      </c>
      <c r="Q635" s="179" t="str">
        <f>'Calc 1 - Scaling (Ins)'!AA625</f>
        <v/>
      </c>
    </row>
    <row r="636" spans="1:17" x14ac:dyDescent="0.3">
      <c r="A636" s="136" t="str">
        <f t="shared" si="58"/>
        <v>Exclude</v>
      </c>
      <c r="B636" s="149">
        <f>'Input 2 - Inventory'!C571</f>
        <v>0</v>
      </c>
      <c r="C636" s="179">
        <f>'Input 2 - Inventory'!E571</f>
        <v>0</v>
      </c>
      <c r="D636" s="179" t="str">
        <f>IFERROR(VLOOKUP(E636,GCC.Param!$B$3:$E$66,4,FALSE),"")</f>
        <v/>
      </c>
      <c r="E636" s="150">
        <f>'Input 2 - Inventory'!F571</f>
        <v>0</v>
      </c>
      <c r="F636" s="162" t="str">
        <f t="shared" si="54"/>
        <v>Y</v>
      </c>
      <c r="G636" s="150">
        <f>'Input 1 - Schedule 1'!U573</f>
        <v>0</v>
      </c>
      <c r="H636" s="149">
        <f>'Input 2 - Inventory'!L571</f>
        <v>0</v>
      </c>
      <c r="I636" s="149">
        <f>'Input 2 - Inventory'!M571</f>
        <v>0</v>
      </c>
      <c r="J636" s="162">
        <f t="shared" si="55"/>
        <v>0</v>
      </c>
      <c r="K636" s="179">
        <f>'Input 2 - Inventory'!R571</f>
        <v>0</v>
      </c>
      <c r="L636" s="149">
        <f>'Input 2 - Inventory'!AB571</f>
        <v>0</v>
      </c>
      <c r="M636" s="179">
        <f>'Input 2 - Inventory'!AC571</f>
        <v>0</v>
      </c>
      <c r="N636" s="162">
        <f t="shared" si="56"/>
        <v>0</v>
      </c>
      <c r="O636" s="122" t="e">
        <f t="shared" si="57"/>
        <v>#DIV/0!</v>
      </c>
      <c r="P636" s="179">
        <f>'Input 2 - Inventory'!AH571</f>
        <v>0</v>
      </c>
      <c r="Q636" s="179" t="str">
        <f>'Calc 1 - Scaling (Ins)'!AA626</f>
        <v/>
      </c>
    </row>
    <row r="637" spans="1:17" x14ac:dyDescent="0.3">
      <c r="A637" s="136" t="str">
        <f t="shared" si="58"/>
        <v>Exclude</v>
      </c>
      <c r="B637" s="149">
        <f>'Input 2 - Inventory'!C572</f>
        <v>0</v>
      </c>
      <c r="C637" s="179">
        <f>'Input 2 - Inventory'!E572</f>
        <v>0</v>
      </c>
      <c r="D637" s="179" t="str">
        <f>IFERROR(VLOOKUP(E637,GCC.Param!$B$3:$E$66,4,FALSE),"")</f>
        <v/>
      </c>
      <c r="E637" s="150">
        <f>'Input 2 - Inventory'!F572</f>
        <v>0</v>
      </c>
      <c r="F637" s="162" t="str">
        <f t="shared" si="54"/>
        <v>Y</v>
      </c>
      <c r="G637" s="150">
        <f>'Input 1 - Schedule 1'!U574</f>
        <v>0</v>
      </c>
      <c r="H637" s="149">
        <f>'Input 2 - Inventory'!L572</f>
        <v>0</v>
      </c>
      <c r="I637" s="149">
        <f>'Input 2 - Inventory'!M572</f>
        <v>0</v>
      </c>
      <c r="J637" s="162">
        <f t="shared" si="55"/>
        <v>0</v>
      </c>
      <c r="K637" s="179">
        <f>'Input 2 - Inventory'!R572</f>
        <v>0</v>
      </c>
      <c r="L637" s="149">
        <f>'Input 2 - Inventory'!AB572</f>
        <v>0</v>
      </c>
      <c r="M637" s="179">
        <f>'Input 2 - Inventory'!AC572</f>
        <v>0</v>
      </c>
      <c r="N637" s="162">
        <f t="shared" si="56"/>
        <v>0</v>
      </c>
      <c r="O637" s="122" t="e">
        <f t="shared" si="57"/>
        <v>#DIV/0!</v>
      </c>
      <c r="P637" s="179">
        <f>'Input 2 - Inventory'!AH572</f>
        <v>0</v>
      </c>
      <c r="Q637" s="179" t="str">
        <f>'Calc 1 - Scaling (Ins)'!AA627</f>
        <v/>
      </c>
    </row>
    <row r="638" spans="1:17" x14ac:dyDescent="0.3">
      <c r="A638" s="136" t="str">
        <f t="shared" si="58"/>
        <v>Exclude</v>
      </c>
      <c r="B638" s="149">
        <f>'Input 2 - Inventory'!C573</f>
        <v>0</v>
      </c>
      <c r="C638" s="179">
        <f>'Input 2 - Inventory'!E573</f>
        <v>0</v>
      </c>
      <c r="D638" s="179" t="str">
        <f>IFERROR(VLOOKUP(E638,GCC.Param!$B$3:$E$66,4,FALSE),"")</f>
        <v/>
      </c>
      <c r="E638" s="150">
        <f>'Input 2 - Inventory'!F573</f>
        <v>0</v>
      </c>
      <c r="F638" s="162" t="str">
        <f t="shared" si="54"/>
        <v>Y</v>
      </c>
      <c r="G638" s="150">
        <f>'Input 1 - Schedule 1'!U575</f>
        <v>0</v>
      </c>
      <c r="H638" s="149">
        <f>'Input 2 - Inventory'!L573</f>
        <v>0</v>
      </c>
      <c r="I638" s="149">
        <f>'Input 2 - Inventory'!M573</f>
        <v>0</v>
      </c>
      <c r="J638" s="162">
        <f t="shared" si="55"/>
        <v>0</v>
      </c>
      <c r="K638" s="179">
        <f>'Input 2 - Inventory'!R573</f>
        <v>0</v>
      </c>
      <c r="L638" s="149">
        <f>'Input 2 - Inventory'!AB573</f>
        <v>0</v>
      </c>
      <c r="M638" s="179">
        <f>'Input 2 - Inventory'!AC573</f>
        <v>0</v>
      </c>
      <c r="N638" s="162">
        <f t="shared" si="56"/>
        <v>0</v>
      </c>
      <c r="O638" s="122" t="e">
        <f t="shared" si="57"/>
        <v>#DIV/0!</v>
      </c>
      <c r="P638" s="179">
        <f>'Input 2 - Inventory'!AH573</f>
        <v>0</v>
      </c>
      <c r="Q638" s="179" t="str">
        <f>'Calc 1 - Scaling (Ins)'!AA628</f>
        <v/>
      </c>
    </row>
    <row r="639" spans="1:17" x14ac:dyDescent="0.3">
      <c r="A639" s="136" t="str">
        <f t="shared" si="58"/>
        <v>Exclude</v>
      </c>
      <c r="B639" s="149">
        <f>'Input 2 - Inventory'!C574</f>
        <v>0</v>
      </c>
      <c r="C639" s="179">
        <f>'Input 2 - Inventory'!E574</f>
        <v>0</v>
      </c>
      <c r="D639" s="179" t="str">
        <f>IFERROR(VLOOKUP(E639,GCC.Param!$B$3:$E$66,4,FALSE),"")</f>
        <v/>
      </c>
      <c r="E639" s="150">
        <f>'Input 2 - Inventory'!F574</f>
        <v>0</v>
      </c>
      <c r="F639" s="162" t="str">
        <f t="shared" si="54"/>
        <v>Y</v>
      </c>
      <c r="G639" s="150">
        <f>'Input 1 - Schedule 1'!U576</f>
        <v>0</v>
      </c>
      <c r="H639" s="149">
        <f>'Input 2 - Inventory'!L574</f>
        <v>0</v>
      </c>
      <c r="I639" s="149">
        <f>'Input 2 - Inventory'!M574</f>
        <v>0</v>
      </c>
      <c r="J639" s="162">
        <f t="shared" si="55"/>
        <v>0</v>
      </c>
      <c r="K639" s="179">
        <f>'Input 2 - Inventory'!R574</f>
        <v>0</v>
      </c>
      <c r="L639" s="149">
        <f>'Input 2 - Inventory'!AB574</f>
        <v>0</v>
      </c>
      <c r="M639" s="179">
        <f>'Input 2 - Inventory'!AC574</f>
        <v>0</v>
      </c>
      <c r="N639" s="162">
        <f t="shared" si="56"/>
        <v>0</v>
      </c>
      <c r="O639" s="122" t="e">
        <f t="shared" si="57"/>
        <v>#DIV/0!</v>
      </c>
      <c r="P639" s="179">
        <f>'Input 2 - Inventory'!AH574</f>
        <v>0</v>
      </c>
      <c r="Q639" s="179" t="str">
        <f>'Calc 1 - Scaling (Ins)'!AA629</f>
        <v/>
      </c>
    </row>
    <row r="640" spans="1:17" x14ac:dyDescent="0.3">
      <c r="A640" s="136" t="str">
        <f t="shared" si="58"/>
        <v>Exclude</v>
      </c>
      <c r="B640" s="149">
        <f>'Input 2 - Inventory'!C575</f>
        <v>0</v>
      </c>
      <c r="C640" s="179">
        <f>'Input 2 - Inventory'!E575</f>
        <v>0</v>
      </c>
      <c r="D640" s="179" t="str">
        <f>IFERROR(VLOOKUP(E640,GCC.Param!$B$3:$E$66,4,FALSE),"")</f>
        <v/>
      </c>
      <c r="E640" s="150">
        <f>'Input 2 - Inventory'!F575</f>
        <v>0</v>
      </c>
      <c r="F640" s="162" t="str">
        <f t="shared" si="54"/>
        <v>Y</v>
      </c>
      <c r="G640" s="150">
        <f>'Input 1 - Schedule 1'!U577</f>
        <v>0</v>
      </c>
      <c r="H640" s="149">
        <f>'Input 2 - Inventory'!L575</f>
        <v>0</v>
      </c>
      <c r="I640" s="149">
        <f>'Input 2 - Inventory'!M575</f>
        <v>0</v>
      </c>
      <c r="J640" s="162">
        <f t="shared" si="55"/>
        <v>0</v>
      </c>
      <c r="K640" s="179">
        <f>'Input 2 - Inventory'!R575</f>
        <v>0</v>
      </c>
      <c r="L640" s="149">
        <f>'Input 2 - Inventory'!AB575</f>
        <v>0</v>
      </c>
      <c r="M640" s="179">
        <f>'Input 2 - Inventory'!AC575</f>
        <v>0</v>
      </c>
      <c r="N640" s="162">
        <f t="shared" si="56"/>
        <v>0</v>
      </c>
      <c r="O640" s="122" t="e">
        <f t="shared" si="57"/>
        <v>#DIV/0!</v>
      </c>
      <c r="P640" s="179">
        <f>'Input 2 - Inventory'!AH575</f>
        <v>0</v>
      </c>
      <c r="Q640" s="179" t="str">
        <f>'Calc 1 - Scaling (Ins)'!AA630</f>
        <v/>
      </c>
    </row>
    <row r="641" spans="1:17" x14ac:dyDescent="0.3">
      <c r="A641" s="136" t="str">
        <f t="shared" si="58"/>
        <v>Exclude</v>
      </c>
      <c r="B641" s="149">
        <f>'Input 2 - Inventory'!C576</f>
        <v>0</v>
      </c>
      <c r="C641" s="179">
        <f>'Input 2 - Inventory'!E576</f>
        <v>0</v>
      </c>
      <c r="D641" s="179" t="str">
        <f>IFERROR(VLOOKUP(E641,GCC.Param!$B$3:$E$66,4,FALSE),"")</f>
        <v/>
      </c>
      <c r="E641" s="150">
        <f>'Input 2 - Inventory'!F576</f>
        <v>0</v>
      </c>
      <c r="F641" s="162" t="str">
        <f t="shared" si="54"/>
        <v>Y</v>
      </c>
      <c r="G641" s="150">
        <f>'Input 1 - Schedule 1'!U578</f>
        <v>0</v>
      </c>
      <c r="H641" s="149">
        <f>'Input 2 - Inventory'!L576</f>
        <v>0</v>
      </c>
      <c r="I641" s="149">
        <f>'Input 2 - Inventory'!M576</f>
        <v>0</v>
      </c>
      <c r="J641" s="162">
        <f t="shared" si="55"/>
        <v>0</v>
      </c>
      <c r="K641" s="179">
        <f>'Input 2 - Inventory'!R576</f>
        <v>0</v>
      </c>
      <c r="L641" s="149">
        <f>'Input 2 - Inventory'!AB576</f>
        <v>0</v>
      </c>
      <c r="M641" s="179">
        <f>'Input 2 - Inventory'!AC576</f>
        <v>0</v>
      </c>
      <c r="N641" s="162">
        <f t="shared" si="56"/>
        <v>0</v>
      </c>
      <c r="O641" s="122" t="e">
        <f t="shared" si="57"/>
        <v>#DIV/0!</v>
      </c>
      <c r="P641" s="179">
        <f>'Input 2 - Inventory'!AH576</f>
        <v>0</v>
      </c>
      <c r="Q641" s="179" t="str">
        <f>'Calc 1 - Scaling (Ins)'!AA631</f>
        <v/>
      </c>
    </row>
    <row r="642" spans="1:17" x14ac:dyDescent="0.3">
      <c r="A642" s="136" t="str">
        <f t="shared" si="58"/>
        <v>Exclude</v>
      </c>
      <c r="B642" s="149">
        <f>'Input 2 - Inventory'!C577</f>
        <v>0</v>
      </c>
      <c r="C642" s="179">
        <f>'Input 2 - Inventory'!E577</f>
        <v>0</v>
      </c>
      <c r="D642" s="179" t="str">
        <f>IFERROR(VLOOKUP(E642,GCC.Param!$B$3:$E$66,4,FALSE),"")</f>
        <v/>
      </c>
      <c r="E642" s="150">
        <f>'Input 2 - Inventory'!F577</f>
        <v>0</v>
      </c>
      <c r="F642" s="162" t="str">
        <f t="shared" si="54"/>
        <v>Y</v>
      </c>
      <c r="G642" s="150">
        <f>'Input 1 - Schedule 1'!U579</f>
        <v>0</v>
      </c>
      <c r="H642" s="149">
        <f>'Input 2 - Inventory'!L577</f>
        <v>0</v>
      </c>
      <c r="I642" s="149">
        <f>'Input 2 - Inventory'!M577</f>
        <v>0</v>
      </c>
      <c r="J642" s="162">
        <f t="shared" si="55"/>
        <v>0</v>
      </c>
      <c r="K642" s="179">
        <f>'Input 2 - Inventory'!R577</f>
        <v>0</v>
      </c>
      <c r="L642" s="149">
        <f>'Input 2 - Inventory'!AB577</f>
        <v>0</v>
      </c>
      <c r="M642" s="179">
        <f>'Input 2 - Inventory'!AC577</f>
        <v>0</v>
      </c>
      <c r="N642" s="162">
        <f t="shared" si="56"/>
        <v>0</v>
      </c>
      <c r="O642" s="122" t="e">
        <f t="shared" si="57"/>
        <v>#DIV/0!</v>
      </c>
      <c r="P642" s="179">
        <f>'Input 2 - Inventory'!AH577</f>
        <v>0</v>
      </c>
      <c r="Q642" s="179" t="str">
        <f>'Calc 1 - Scaling (Ins)'!AA632</f>
        <v/>
      </c>
    </row>
    <row r="643" spans="1:17" x14ac:dyDescent="0.3">
      <c r="A643" s="136" t="str">
        <f t="shared" si="58"/>
        <v>Exclude</v>
      </c>
      <c r="B643" s="149">
        <f>'Input 2 - Inventory'!C578</f>
        <v>0</v>
      </c>
      <c r="C643" s="179">
        <f>'Input 2 - Inventory'!E578</f>
        <v>0</v>
      </c>
      <c r="D643" s="179" t="str">
        <f>IFERROR(VLOOKUP(E643,GCC.Param!$B$3:$E$66,4,FALSE),"")</f>
        <v/>
      </c>
      <c r="E643" s="150">
        <f>'Input 2 - Inventory'!F578</f>
        <v>0</v>
      </c>
      <c r="F643" s="162" t="str">
        <f t="shared" si="54"/>
        <v>Y</v>
      </c>
      <c r="G643" s="150">
        <f>'Input 1 - Schedule 1'!U580</f>
        <v>0</v>
      </c>
      <c r="H643" s="149">
        <f>'Input 2 - Inventory'!L578</f>
        <v>0</v>
      </c>
      <c r="I643" s="149">
        <f>'Input 2 - Inventory'!M578</f>
        <v>0</v>
      </c>
      <c r="J643" s="162">
        <f t="shared" si="55"/>
        <v>0</v>
      </c>
      <c r="K643" s="179">
        <f>'Input 2 - Inventory'!R578</f>
        <v>0</v>
      </c>
      <c r="L643" s="149">
        <f>'Input 2 - Inventory'!AB578</f>
        <v>0</v>
      </c>
      <c r="M643" s="179">
        <f>'Input 2 - Inventory'!AC578</f>
        <v>0</v>
      </c>
      <c r="N643" s="162">
        <f t="shared" si="56"/>
        <v>0</v>
      </c>
      <c r="O643" s="122" t="e">
        <f t="shared" si="57"/>
        <v>#DIV/0!</v>
      </c>
      <c r="P643" s="179">
        <f>'Input 2 - Inventory'!AH578</f>
        <v>0</v>
      </c>
      <c r="Q643" s="179" t="str">
        <f>'Calc 1 - Scaling (Ins)'!AA633</f>
        <v/>
      </c>
    </row>
    <row r="644" spans="1:17" x14ac:dyDescent="0.3">
      <c r="A644" s="136" t="str">
        <f t="shared" si="58"/>
        <v>Exclude</v>
      </c>
      <c r="B644" s="149">
        <f>'Input 2 - Inventory'!C579</f>
        <v>0</v>
      </c>
      <c r="C644" s="179">
        <f>'Input 2 - Inventory'!E579</f>
        <v>0</v>
      </c>
      <c r="D644" s="179" t="str">
        <f>IFERROR(VLOOKUP(E644,GCC.Param!$B$3:$E$66,4,FALSE),"")</f>
        <v/>
      </c>
      <c r="E644" s="150">
        <f>'Input 2 - Inventory'!F579</f>
        <v>0</v>
      </c>
      <c r="F644" s="162" t="str">
        <f t="shared" si="54"/>
        <v>Y</v>
      </c>
      <c r="G644" s="150">
        <f>'Input 1 - Schedule 1'!U581</f>
        <v>0</v>
      </c>
      <c r="H644" s="149">
        <f>'Input 2 - Inventory'!L579</f>
        <v>0</v>
      </c>
      <c r="I644" s="149">
        <f>'Input 2 - Inventory'!M579</f>
        <v>0</v>
      </c>
      <c r="J644" s="162">
        <f t="shared" si="55"/>
        <v>0</v>
      </c>
      <c r="K644" s="179">
        <f>'Input 2 - Inventory'!R579</f>
        <v>0</v>
      </c>
      <c r="L644" s="149">
        <f>'Input 2 - Inventory'!AB579</f>
        <v>0</v>
      </c>
      <c r="M644" s="179">
        <f>'Input 2 - Inventory'!AC579</f>
        <v>0</v>
      </c>
      <c r="N644" s="162">
        <f t="shared" si="56"/>
        <v>0</v>
      </c>
      <c r="O644" s="122" t="e">
        <f t="shared" si="57"/>
        <v>#DIV/0!</v>
      </c>
      <c r="P644" s="179">
        <f>'Input 2 - Inventory'!AH579</f>
        <v>0</v>
      </c>
      <c r="Q644" s="179" t="str">
        <f>'Calc 1 - Scaling (Ins)'!AA634</f>
        <v/>
      </c>
    </row>
    <row r="645" spans="1:17" x14ac:dyDescent="0.3">
      <c r="A645" s="136" t="str">
        <f t="shared" si="58"/>
        <v>Exclude</v>
      </c>
      <c r="B645" s="149">
        <f>'Input 2 - Inventory'!C580</f>
        <v>0</v>
      </c>
      <c r="C645" s="179">
        <f>'Input 2 - Inventory'!E580</f>
        <v>0</v>
      </c>
      <c r="D645" s="179" t="str">
        <f>IFERROR(VLOOKUP(E645,GCC.Param!$B$3:$E$66,4,FALSE),"")</f>
        <v/>
      </c>
      <c r="E645" s="150">
        <f>'Input 2 - Inventory'!F580</f>
        <v>0</v>
      </c>
      <c r="F645" s="162" t="str">
        <f t="shared" si="54"/>
        <v>Y</v>
      </c>
      <c r="G645" s="150">
        <f>'Input 1 - Schedule 1'!U582</f>
        <v>0</v>
      </c>
      <c r="H645" s="149">
        <f>'Input 2 - Inventory'!L580</f>
        <v>0</v>
      </c>
      <c r="I645" s="149">
        <f>'Input 2 - Inventory'!M580</f>
        <v>0</v>
      </c>
      <c r="J645" s="162">
        <f t="shared" si="55"/>
        <v>0</v>
      </c>
      <c r="K645" s="179">
        <f>'Input 2 - Inventory'!R580</f>
        <v>0</v>
      </c>
      <c r="L645" s="149">
        <f>'Input 2 - Inventory'!AB580</f>
        <v>0</v>
      </c>
      <c r="M645" s="179">
        <f>'Input 2 - Inventory'!AC580</f>
        <v>0</v>
      </c>
      <c r="N645" s="162">
        <f t="shared" si="56"/>
        <v>0</v>
      </c>
      <c r="O645" s="122" t="e">
        <f t="shared" si="57"/>
        <v>#DIV/0!</v>
      </c>
      <c r="P645" s="179">
        <f>'Input 2 - Inventory'!AH580</f>
        <v>0</v>
      </c>
      <c r="Q645" s="179" t="str">
        <f>'Calc 1 - Scaling (Ins)'!AA635</f>
        <v/>
      </c>
    </row>
    <row r="646" spans="1:17" x14ac:dyDescent="0.3">
      <c r="A646" s="136" t="str">
        <f t="shared" si="58"/>
        <v>Exclude</v>
      </c>
      <c r="B646" s="149">
        <f>'Input 2 - Inventory'!C581</f>
        <v>0</v>
      </c>
      <c r="C646" s="179">
        <f>'Input 2 - Inventory'!E581</f>
        <v>0</v>
      </c>
      <c r="D646" s="179" t="str">
        <f>IFERROR(VLOOKUP(E646,GCC.Param!$B$3:$E$66,4,FALSE),"")</f>
        <v/>
      </c>
      <c r="E646" s="150">
        <f>'Input 2 - Inventory'!F581</f>
        <v>0</v>
      </c>
      <c r="F646" s="162" t="str">
        <f t="shared" si="54"/>
        <v>Y</v>
      </c>
      <c r="G646" s="150">
        <f>'Input 1 - Schedule 1'!U583</f>
        <v>0</v>
      </c>
      <c r="H646" s="149">
        <f>'Input 2 - Inventory'!L581</f>
        <v>0</v>
      </c>
      <c r="I646" s="149">
        <f>'Input 2 - Inventory'!M581</f>
        <v>0</v>
      </c>
      <c r="J646" s="162">
        <f t="shared" si="55"/>
        <v>0</v>
      </c>
      <c r="K646" s="179">
        <f>'Input 2 - Inventory'!R581</f>
        <v>0</v>
      </c>
      <c r="L646" s="149">
        <f>'Input 2 - Inventory'!AB581</f>
        <v>0</v>
      </c>
      <c r="M646" s="179">
        <f>'Input 2 - Inventory'!AC581</f>
        <v>0</v>
      </c>
      <c r="N646" s="162">
        <f t="shared" si="56"/>
        <v>0</v>
      </c>
      <c r="O646" s="122" t="e">
        <f t="shared" si="57"/>
        <v>#DIV/0!</v>
      </c>
      <c r="P646" s="179">
        <f>'Input 2 - Inventory'!AH581</f>
        <v>0</v>
      </c>
      <c r="Q646" s="179" t="str">
        <f>'Calc 1 - Scaling (Ins)'!AA636</f>
        <v/>
      </c>
    </row>
    <row r="647" spans="1:17" x14ac:dyDescent="0.3">
      <c r="A647" s="136" t="str">
        <f t="shared" si="58"/>
        <v>Exclude</v>
      </c>
      <c r="B647" s="149">
        <f>'Input 2 - Inventory'!C582</f>
        <v>0</v>
      </c>
      <c r="C647" s="179">
        <f>'Input 2 - Inventory'!E582</f>
        <v>0</v>
      </c>
      <c r="D647" s="179" t="str">
        <f>IFERROR(VLOOKUP(E647,GCC.Param!$B$3:$E$66,4,FALSE),"")</f>
        <v/>
      </c>
      <c r="E647" s="150">
        <f>'Input 2 - Inventory'!F582</f>
        <v>0</v>
      </c>
      <c r="F647" s="162" t="str">
        <f t="shared" si="54"/>
        <v>Y</v>
      </c>
      <c r="G647" s="150">
        <f>'Input 1 - Schedule 1'!U584</f>
        <v>0</v>
      </c>
      <c r="H647" s="149">
        <f>'Input 2 - Inventory'!L582</f>
        <v>0</v>
      </c>
      <c r="I647" s="149">
        <f>'Input 2 - Inventory'!M582</f>
        <v>0</v>
      </c>
      <c r="J647" s="162">
        <f t="shared" si="55"/>
        <v>0</v>
      </c>
      <c r="K647" s="179">
        <f>'Input 2 - Inventory'!R582</f>
        <v>0</v>
      </c>
      <c r="L647" s="149">
        <f>'Input 2 - Inventory'!AB582</f>
        <v>0</v>
      </c>
      <c r="M647" s="179">
        <f>'Input 2 - Inventory'!AC582</f>
        <v>0</v>
      </c>
      <c r="N647" s="162">
        <f t="shared" si="56"/>
        <v>0</v>
      </c>
      <c r="O647" s="122" t="e">
        <f t="shared" si="57"/>
        <v>#DIV/0!</v>
      </c>
      <c r="P647" s="179">
        <f>'Input 2 - Inventory'!AH582</f>
        <v>0</v>
      </c>
      <c r="Q647" s="179" t="str">
        <f>'Calc 1 - Scaling (Ins)'!AA637</f>
        <v/>
      </c>
    </row>
    <row r="648" spans="1:17" x14ac:dyDescent="0.3">
      <c r="A648" s="136" t="str">
        <f t="shared" si="58"/>
        <v>Exclude</v>
      </c>
      <c r="B648" s="149">
        <f>'Input 2 - Inventory'!C583</f>
        <v>0</v>
      </c>
      <c r="C648" s="179">
        <f>'Input 2 - Inventory'!E583</f>
        <v>0</v>
      </c>
      <c r="D648" s="179" t="str">
        <f>IFERROR(VLOOKUP(E648,GCC.Param!$B$3:$E$66,4,FALSE),"")</f>
        <v/>
      </c>
      <c r="E648" s="150">
        <f>'Input 2 - Inventory'!F583</f>
        <v>0</v>
      </c>
      <c r="F648" s="162" t="str">
        <f t="shared" si="54"/>
        <v>Y</v>
      </c>
      <c r="G648" s="150">
        <f>'Input 1 - Schedule 1'!U585</f>
        <v>0</v>
      </c>
      <c r="H648" s="149">
        <f>'Input 2 - Inventory'!L583</f>
        <v>0</v>
      </c>
      <c r="I648" s="149">
        <f>'Input 2 - Inventory'!M583</f>
        <v>0</v>
      </c>
      <c r="J648" s="162">
        <f t="shared" si="55"/>
        <v>0</v>
      </c>
      <c r="K648" s="179">
        <f>'Input 2 - Inventory'!R583</f>
        <v>0</v>
      </c>
      <c r="L648" s="149">
        <f>'Input 2 - Inventory'!AB583</f>
        <v>0</v>
      </c>
      <c r="M648" s="179">
        <f>'Input 2 - Inventory'!AC583</f>
        <v>0</v>
      </c>
      <c r="N648" s="162">
        <f t="shared" si="56"/>
        <v>0</v>
      </c>
      <c r="O648" s="122" t="e">
        <f t="shared" si="57"/>
        <v>#DIV/0!</v>
      </c>
      <c r="P648" s="179">
        <f>'Input 2 - Inventory'!AH583</f>
        <v>0</v>
      </c>
      <c r="Q648" s="179" t="str">
        <f>'Calc 1 - Scaling (Ins)'!AA638</f>
        <v/>
      </c>
    </row>
    <row r="649" spans="1:17" x14ac:dyDescent="0.3">
      <c r="A649" s="136" t="str">
        <f t="shared" si="58"/>
        <v>Exclude</v>
      </c>
      <c r="B649" s="149">
        <f>'Input 2 - Inventory'!C584</f>
        <v>0</v>
      </c>
      <c r="C649" s="179">
        <f>'Input 2 - Inventory'!E584</f>
        <v>0</v>
      </c>
      <c r="D649" s="179" t="str">
        <f>IFERROR(VLOOKUP(E649,GCC.Param!$B$3:$E$66,4,FALSE),"")</f>
        <v/>
      </c>
      <c r="E649" s="150">
        <f>'Input 2 - Inventory'!F584</f>
        <v>0</v>
      </c>
      <c r="F649" s="162" t="str">
        <f t="shared" si="54"/>
        <v>Y</v>
      </c>
      <c r="G649" s="150">
        <f>'Input 1 - Schedule 1'!U586</f>
        <v>0</v>
      </c>
      <c r="H649" s="149">
        <f>'Input 2 - Inventory'!L584</f>
        <v>0</v>
      </c>
      <c r="I649" s="149">
        <f>'Input 2 - Inventory'!M584</f>
        <v>0</v>
      </c>
      <c r="J649" s="162">
        <f t="shared" si="55"/>
        <v>0</v>
      </c>
      <c r="K649" s="179">
        <f>'Input 2 - Inventory'!R584</f>
        <v>0</v>
      </c>
      <c r="L649" s="149">
        <f>'Input 2 - Inventory'!AB584</f>
        <v>0</v>
      </c>
      <c r="M649" s="179">
        <f>'Input 2 - Inventory'!AC584</f>
        <v>0</v>
      </c>
      <c r="N649" s="162">
        <f t="shared" si="56"/>
        <v>0</v>
      </c>
      <c r="O649" s="122" t="e">
        <f t="shared" si="57"/>
        <v>#DIV/0!</v>
      </c>
      <c r="P649" s="179">
        <f>'Input 2 - Inventory'!AH584</f>
        <v>0</v>
      </c>
      <c r="Q649" s="179" t="str">
        <f>'Calc 1 - Scaling (Ins)'!AA639</f>
        <v/>
      </c>
    </row>
    <row r="650" spans="1:17" x14ac:dyDescent="0.3">
      <c r="A650" s="136" t="str">
        <f t="shared" si="58"/>
        <v>Exclude</v>
      </c>
      <c r="B650" s="149">
        <f>'Input 2 - Inventory'!C585</f>
        <v>0</v>
      </c>
      <c r="C650" s="179">
        <f>'Input 2 - Inventory'!E585</f>
        <v>0</v>
      </c>
      <c r="D650" s="179" t="str">
        <f>IFERROR(VLOOKUP(E650,GCC.Param!$B$3:$E$66,4,FALSE),"")</f>
        <v/>
      </c>
      <c r="E650" s="150">
        <f>'Input 2 - Inventory'!F585</f>
        <v>0</v>
      </c>
      <c r="F650" s="162" t="str">
        <f t="shared" ref="F650:F713" si="59">IF(AND(LEFT(D650,3)="RBC",LEFT(Q650,3)="RBC"),"N",IF(OR(E650=Q650,Q650="N/A"),"N","Y"))</f>
        <v>Y</v>
      </c>
      <c r="G650" s="150">
        <f>'Input 1 - Schedule 1'!U587</f>
        <v>0</v>
      </c>
      <c r="H650" s="149">
        <f>'Input 2 - Inventory'!L585</f>
        <v>0</v>
      </c>
      <c r="I650" s="149">
        <f>'Input 2 - Inventory'!M585</f>
        <v>0</v>
      </c>
      <c r="J650" s="162">
        <f t="shared" ref="J650:J713" si="60">IF($E650="Non-Insurer Holding Company", H650-I650,H650)</f>
        <v>0</v>
      </c>
      <c r="K650" s="179">
        <f>'Input 2 - Inventory'!R585</f>
        <v>0</v>
      </c>
      <c r="L650" s="149">
        <f>'Input 2 - Inventory'!AB585</f>
        <v>0</v>
      </c>
      <c r="M650" s="179">
        <f>'Input 2 - Inventory'!AC585</f>
        <v>0</v>
      </c>
      <c r="N650" s="162">
        <f t="shared" ref="N650:N713" si="61">IF(LEFT(E650,3)="RBC",1/0,IF($E650="Non-Insurer Holding Company",L650-M650,L650))</f>
        <v>0</v>
      </c>
      <c r="O650" s="122" t="e">
        <f t="shared" ref="O650:O713" si="62">IF(LEFT(E650,3)="RBC",1/2*L650,1/0)</f>
        <v>#DIV/0!</v>
      </c>
      <c r="P650" s="179">
        <f>'Input 2 - Inventory'!AH585</f>
        <v>0</v>
      </c>
      <c r="Q650" s="179" t="str">
        <f>'Calc 1 - Scaling (Ins)'!AA640</f>
        <v/>
      </c>
    </row>
    <row r="651" spans="1:17" x14ac:dyDescent="0.3">
      <c r="A651" s="136" t="str">
        <f t="shared" si="58"/>
        <v>Exclude</v>
      </c>
      <c r="B651" s="149">
        <f>'Input 2 - Inventory'!C586</f>
        <v>0</v>
      </c>
      <c r="C651" s="179">
        <f>'Input 2 - Inventory'!E586</f>
        <v>0</v>
      </c>
      <c r="D651" s="179" t="str">
        <f>IFERROR(VLOOKUP(E651,GCC.Param!$B$3:$E$66,4,FALSE),"")</f>
        <v/>
      </c>
      <c r="E651" s="150">
        <f>'Input 2 - Inventory'!F586</f>
        <v>0</v>
      </c>
      <c r="F651" s="162" t="str">
        <f t="shared" si="59"/>
        <v>Y</v>
      </c>
      <c r="G651" s="150">
        <f>'Input 1 - Schedule 1'!U588</f>
        <v>0</v>
      </c>
      <c r="H651" s="149">
        <f>'Input 2 - Inventory'!L586</f>
        <v>0</v>
      </c>
      <c r="I651" s="149">
        <f>'Input 2 - Inventory'!M586</f>
        <v>0</v>
      </c>
      <c r="J651" s="162">
        <f t="shared" si="60"/>
        <v>0</v>
      </c>
      <c r="K651" s="179">
        <f>'Input 2 - Inventory'!R586</f>
        <v>0</v>
      </c>
      <c r="L651" s="149">
        <f>'Input 2 - Inventory'!AB586</f>
        <v>0</v>
      </c>
      <c r="M651" s="179">
        <f>'Input 2 - Inventory'!AC586</f>
        <v>0</v>
      </c>
      <c r="N651" s="162">
        <f t="shared" si="61"/>
        <v>0</v>
      </c>
      <c r="O651" s="122" t="e">
        <f t="shared" si="62"/>
        <v>#DIV/0!</v>
      </c>
      <c r="P651" s="179">
        <f>'Input 2 - Inventory'!AH586</f>
        <v>0</v>
      </c>
      <c r="Q651" s="179" t="str">
        <f>'Calc 1 - Scaling (Ins)'!AA641</f>
        <v/>
      </c>
    </row>
    <row r="652" spans="1:17" x14ac:dyDescent="0.3">
      <c r="A652" s="136" t="str">
        <f t="shared" si="58"/>
        <v>Exclude</v>
      </c>
      <c r="B652" s="149">
        <f>'Input 2 - Inventory'!C587</f>
        <v>0</v>
      </c>
      <c r="C652" s="179">
        <f>'Input 2 - Inventory'!E587</f>
        <v>0</v>
      </c>
      <c r="D652" s="179" t="str">
        <f>IFERROR(VLOOKUP(E652,GCC.Param!$B$3:$E$66,4,FALSE),"")</f>
        <v/>
      </c>
      <c r="E652" s="150">
        <f>'Input 2 - Inventory'!F587</f>
        <v>0</v>
      </c>
      <c r="F652" s="162" t="str">
        <f t="shared" si="59"/>
        <v>Y</v>
      </c>
      <c r="G652" s="150">
        <f>'Input 1 - Schedule 1'!U589</f>
        <v>0</v>
      </c>
      <c r="H652" s="149">
        <f>'Input 2 - Inventory'!L587</f>
        <v>0</v>
      </c>
      <c r="I652" s="149">
        <f>'Input 2 - Inventory'!M587</f>
        <v>0</v>
      </c>
      <c r="J652" s="162">
        <f t="shared" si="60"/>
        <v>0</v>
      </c>
      <c r="K652" s="179">
        <f>'Input 2 - Inventory'!R587</f>
        <v>0</v>
      </c>
      <c r="L652" s="149">
        <f>'Input 2 - Inventory'!AB587</f>
        <v>0</v>
      </c>
      <c r="M652" s="179">
        <f>'Input 2 - Inventory'!AC587</f>
        <v>0</v>
      </c>
      <c r="N652" s="162">
        <f t="shared" si="61"/>
        <v>0</v>
      </c>
      <c r="O652" s="122" t="e">
        <f t="shared" si="62"/>
        <v>#DIV/0!</v>
      </c>
      <c r="P652" s="179">
        <f>'Input 2 - Inventory'!AH587</f>
        <v>0</v>
      </c>
      <c r="Q652" s="179" t="str">
        <f>'Calc 1 - Scaling (Ins)'!AA642</f>
        <v/>
      </c>
    </row>
    <row r="653" spans="1:17" x14ac:dyDescent="0.3">
      <c r="A653" s="136" t="str">
        <f t="shared" ref="A653:A716" si="63">IF(OR(ISERROR(D653),B653="",B653=0),"Exclude","Include")</f>
        <v>Exclude</v>
      </c>
      <c r="B653" s="149">
        <f>'Input 2 - Inventory'!C588</f>
        <v>0</v>
      </c>
      <c r="C653" s="179">
        <f>'Input 2 - Inventory'!E588</f>
        <v>0</v>
      </c>
      <c r="D653" s="179" t="str">
        <f>IFERROR(VLOOKUP(E653,GCC.Param!$B$3:$E$66,4,FALSE),"")</f>
        <v/>
      </c>
      <c r="E653" s="150">
        <f>'Input 2 - Inventory'!F588</f>
        <v>0</v>
      </c>
      <c r="F653" s="162" t="str">
        <f t="shared" si="59"/>
        <v>Y</v>
      </c>
      <c r="G653" s="150">
        <f>'Input 1 - Schedule 1'!U590</f>
        <v>0</v>
      </c>
      <c r="H653" s="149">
        <f>'Input 2 - Inventory'!L588</f>
        <v>0</v>
      </c>
      <c r="I653" s="149">
        <f>'Input 2 - Inventory'!M588</f>
        <v>0</v>
      </c>
      <c r="J653" s="162">
        <f t="shared" si="60"/>
        <v>0</v>
      </c>
      <c r="K653" s="179">
        <f>'Input 2 - Inventory'!R588</f>
        <v>0</v>
      </c>
      <c r="L653" s="149">
        <f>'Input 2 - Inventory'!AB588</f>
        <v>0</v>
      </c>
      <c r="M653" s="179">
        <f>'Input 2 - Inventory'!AC588</f>
        <v>0</v>
      </c>
      <c r="N653" s="162">
        <f t="shared" si="61"/>
        <v>0</v>
      </c>
      <c r="O653" s="122" t="e">
        <f t="shared" si="62"/>
        <v>#DIV/0!</v>
      </c>
      <c r="P653" s="179">
        <f>'Input 2 - Inventory'!AH588</f>
        <v>0</v>
      </c>
      <c r="Q653" s="179" t="str">
        <f>'Calc 1 - Scaling (Ins)'!AA643</f>
        <v/>
      </c>
    </row>
    <row r="654" spans="1:17" x14ac:dyDescent="0.3">
      <c r="A654" s="136" t="str">
        <f t="shared" si="63"/>
        <v>Exclude</v>
      </c>
      <c r="B654" s="149">
        <f>'Input 2 - Inventory'!C589</f>
        <v>0</v>
      </c>
      <c r="C654" s="179">
        <f>'Input 2 - Inventory'!E589</f>
        <v>0</v>
      </c>
      <c r="D654" s="179" t="str">
        <f>IFERROR(VLOOKUP(E654,GCC.Param!$B$3:$E$66,4,FALSE),"")</f>
        <v/>
      </c>
      <c r="E654" s="150">
        <f>'Input 2 - Inventory'!F589</f>
        <v>0</v>
      </c>
      <c r="F654" s="162" t="str">
        <f t="shared" si="59"/>
        <v>Y</v>
      </c>
      <c r="G654" s="150">
        <f>'Input 1 - Schedule 1'!U591</f>
        <v>0</v>
      </c>
      <c r="H654" s="149">
        <f>'Input 2 - Inventory'!L589</f>
        <v>0</v>
      </c>
      <c r="I654" s="149">
        <f>'Input 2 - Inventory'!M589</f>
        <v>0</v>
      </c>
      <c r="J654" s="162">
        <f t="shared" si="60"/>
        <v>0</v>
      </c>
      <c r="K654" s="179">
        <f>'Input 2 - Inventory'!R589</f>
        <v>0</v>
      </c>
      <c r="L654" s="149">
        <f>'Input 2 - Inventory'!AB589</f>
        <v>0</v>
      </c>
      <c r="M654" s="179">
        <f>'Input 2 - Inventory'!AC589</f>
        <v>0</v>
      </c>
      <c r="N654" s="162">
        <f t="shared" si="61"/>
        <v>0</v>
      </c>
      <c r="O654" s="122" t="e">
        <f t="shared" si="62"/>
        <v>#DIV/0!</v>
      </c>
      <c r="P654" s="179">
        <f>'Input 2 - Inventory'!AH589</f>
        <v>0</v>
      </c>
      <c r="Q654" s="179" t="str">
        <f>'Calc 1 - Scaling (Ins)'!AA644</f>
        <v/>
      </c>
    </row>
    <row r="655" spans="1:17" x14ac:dyDescent="0.3">
      <c r="A655" s="136" t="str">
        <f t="shared" si="63"/>
        <v>Exclude</v>
      </c>
      <c r="B655" s="149">
        <f>'Input 2 - Inventory'!C590</f>
        <v>0</v>
      </c>
      <c r="C655" s="179">
        <f>'Input 2 - Inventory'!E590</f>
        <v>0</v>
      </c>
      <c r="D655" s="179" t="str">
        <f>IFERROR(VLOOKUP(E655,GCC.Param!$B$3:$E$66,4,FALSE),"")</f>
        <v/>
      </c>
      <c r="E655" s="150">
        <f>'Input 2 - Inventory'!F590</f>
        <v>0</v>
      </c>
      <c r="F655" s="162" t="str">
        <f t="shared" si="59"/>
        <v>Y</v>
      </c>
      <c r="G655" s="150">
        <f>'Input 1 - Schedule 1'!U592</f>
        <v>0</v>
      </c>
      <c r="H655" s="149">
        <f>'Input 2 - Inventory'!L590</f>
        <v>0</v>
      </c>
      <c r="I655" s="149">
        <f>'Input 2 - Inventory'!M590</f>
        <v>0</v>
      </c>
      <c r="J655" s="162">
        <f t="shared" si="60"/>
        <v>0</v>
      </c>
      <c r="K655" s="179">
        <f>'Input 2 - Inventory'!R590</f>
        <v>0</v>
      </c>
      <c r="L655" s="149">
        <f>'Input 2 - Inventory'!AB590</f>
        <v>0</v>
      </c>
      <c r="M655" s="179">
        <f>'Input 2 - Inventory'!AC590</f>
        <v>0</v>
      </c>
      <c r="N655" s="162">
        <f t="shared" si="61"/>
        <v>0</v>
      </c>
      <c r="O655" s="122" t="e">
        <f t="shared" si="62"/>
        <v>#DIV/0!</v>
      </c>
      <c r="P655" s="179">
        <f>'Input 2 - Inventory'!AH590</f>
        <v>0</v>
      </c>
      <c r="Q655" s="179" t="str">
        <f>'Calc 1 - Scaling (Ins)'!AA645</f>
        <v/>
      </c>
    </row>
    <row r="656" spans="1:17" x14ac:dyDescent="0.3">
      <c r="A656" s="136" t="str">
        <f t="shared" si="63"/>
        <v>Exclude</v>
      </c>
      <c r="B656" s="149">
        <f>'Input 2 - Inventory'!C591</f>
        <v>0</v>
      </c>
      <c r="C656" s="179">
        <f>'Input 2 - Inventory'!E591</f>
        <v>0</v>
      </c>
      <c r="D656" s="179" t="str">
        <f>IFERROR(VLOOKUP(E656,GCC.Param!$B$3:$E$66,4,FALSE),"")</f>
        <v/>
      </c>
      <c r="E656" s="150">
        <f>'Input 2 - Inventory'!F591</f>
        <v>0</v>
      </c>
      <c r="F656" s="162" t="str">
        <f t="shared" si="59"/>
        <v>Y</v>
      </c>
      <c r="G656" s="150">
        <f>'Input 1 - Schedule 1'!U593</f>
        <v>0</v>
      </c>
      <c r="H656" s="149">
        <f>'Input 2 - Inventory'!L591</f>
        <v>0</v>
      </c>
      <c r="I656" s="149">
        <f>'Input 2 - Inventory'!M591</f>
        <v>0</v>
      </c>
      <c r="J656" s="162">
        <f t="shared" si="60"/>
        <v>0</v>
      </c>
      <c r="K656" s="179">
        <f>'Input 2 - Inventory'!R591</f>
        <v>0</v>
      </c>
      <c r="L656" s="149">
        <f>'Input 2 - Inventory'!AB591</f>
        <v>0</v>
      </c>
      <c r="M656" s="179">
        <f>'Input 2 - Inventory'!AC591</f>
        <v>0</v>
      </c>
      <c r="N656" s="162">
        <f t="shared" si="61"/>
        <v>0</v>
      </c>
      <c r="O656" s="122" t="e">
        <f t="shared" si="62"/>
        <v>#DIV/0!</v>
      </c>
      <c r="P656" s="179">
        <f>'Input 2 - Inventory'!AH591</f>
        <v>0</v>
      </c>
      <c r="Q656" s="179" t="str">
        <f>'Calc 1 - Scaling (Ins)'!AA646</f>
        <v/>
      </c>
    </row>
    <row r="657" spans="1:17" x14ac:dyDescent="0.3">
      <c r="A657" s="136" t="str">
        <f t="shared" si="63"/>
        <v>Exclude</v>
      </c>
      <c r="B657" s="149">
        <f>'Input 2 - Inventory'!C592</f>
        <v>0</v>
      </c>
      <c r="C657" s="179">
        <f>'Input 2 - Inventory'!E592</f>
        <v>0</v>
      </c>
      <c r="D657" s="179" t="str">
        <f>IFERROR(VLOOKUP(E657,GCC.Param!$B$3:$E$66,4,FALSE),"")</f>
        <v/>
      </c>
      <c r="E657" s="150">
        <f>'Input 2 - Inventory'!F592</f>
        <v>0</v>
      </c>
      <c r="F657" s="162" t="str">
        <f t="shared" si="59"/>
        <v>Y</v>
      </c>
      <c r="G657" s="150">
        <f>'Input 1 - Schedule 1'!U594</f>
        <v>0</v>
      </c>
      <c r="H657" s="149">
        <f>'Input 2 - Inventory'!L592</f>
        <v>0</v>
      </c>
      <c r="I657" s="149">
        <f>'Input 2 - Inventory'!M592</f>
        <v>0</v>
      </c>
      <c r="J657" s="162">
        <f t="shared" si="60"/>
        <v>0</v>
      </c>
      <c r="K657" s="179">
        <f>'Input 2 - Inventory'!R592</f>
        <v>0</v>
      </c>
      <c r="L657" s="149">
        <f>'Input 2 - Inventory'!AB592</f>
        <v>0</v>
      </c>
      <c r="M657" s="179">
        <f>'Input 2 - Inventory'!AC592</f>
        <v>0</v>
      </c>
      <c r="N657" s="162">
        <f t="shared" si="61"/>
        <v>0</v>
      </c>
      <c r="O657" s="122" t="e">
        <f t="shared" si="62"/>
        <v>#DIV/0!</v>
      </c>
      <c r="P657" s="179">
        <f>'Input 2 - Inventory'!AH592</f>
        <v>0</v>
      </c>
      <c r="Q657" s="179" t="str">
        <f>'Calc 1 - Scaling (Ins)'!AA647</f>
        <v/>
      </c>
    </row>
    <row r="658" spans="1:17" x14ac:dyDescent="0.3">
      <c r="A658" s="136" t="str">
        <f t="shared" si="63"/>
        <v>Exclude</v>
      </c>
      <c r="B658" s="149">
        <f>'Input 2 - Inventory'!C593</f>
        <v>0</v>
      </c>
      <c r="C658" s="179">
        <f>'Input 2 - Inventory'!E593</f>
        <v>0</v>
      </c>
      <c r="D658" s="179" t="str">
        <f>IFERROR(VLOOKUP(E658,GCC.Param!$B$3:$E$66,4,FALSE),"")</f>
        <v/>
      </c>
      <c r="E658" s="150">
        <f>'Input 2 - Inventory'!F593</f>
        <v>0</v>
      </c>
      <c r="F658" s="162" t="str">
        <f t="shared" si="59"/>
        <v>Y</v>
      </c>
      <c r="G658" s="150">
        <f>'Input 1 - Schedule 1'!U595</f>
        <v>0</v>
      </c>
      <c r="H658" s="149">
        <f>'Input 2 - Inventory'!L593</f>
        <v>0</v>
      </c>
      <c r="I658" s="149">
        <f>'Input 2 - Inventory'!M593</f>
        <v>0</v>
      </c>
      <c r="J658" s="162">
        <f t="shared" si="60"/>
        <v>0</v>
      </c>
      <c r="K658" s="179">
        <f>'Input 2 - Inventory'!R593</f>
        <v>0</v>
      </c>
      <c r="L658" s="149">
        <f>'Input 2 - Inventory'!AB593</f>
        <v>0</v>
      </c>
      <c r="M658" s="179">
        <f>'Input 2 - Inventory'!AC593</f>
        <v>0</v>
      </c>
      <c r="N658" s="162">
        <f t="shared" si="61"/>
        <v>0</v>
      </c>
      <c r="O658" s="122" t="e">
        <f t="shared" si="62"/>
        <v>#DIV/0!</v>
      </c>
      <c r="P658" s="179">
        <f>'Input 2 - Inventory'!AH593</f>
        <v>0</v>
      </c>
      <c r="Q658" s="179" t="str">
        <f>'Calc 1 - Scaling (Ins)'!AA648</f>
        <v/>
      </c>
    </row>
    <row r="659" spans="1:17" x14ac:dyDescent="0.3">
      <c r="A659" s="136" t="str">
        <f t="shared" si="63"/>
        <v>Exclude</v>
      </c>
      <c r="B659" s="149">
        <f>'Input 2 - Inventory'!C594</f>
        <v>0</v>
      </c>
      <c r="C659" s="179">
        <f>'Input 2 - Inventory'!E594</f>
        <v>0</v>
      </c>
      <c r="D659" s="179" t="str">
        <f>IFERROR(VLOOKUP(E659,GCC.Param!$B$3:$E$66,4,FALSE),"")</f>
        <v/>
      </c>
      <c r="E659" s="150">
        <f>'Input 2 - Inventory'!F594</f>
        <v>0</v>
      </c>
      <c r="F659" s="162" t="str">
        <f t="shared" si="59"/>
        <v>Y</v>
      </c>
      <c r="G659" s="150">
        <f>'Input 1 - Schedule 1'!U596</f>
        <v>0</v>
      </c>
      <c r="H659" s="149">
        <f>'Input 2 - Inventory'!L594</f>
        <v>0</v>
      </c>
      <c r="I659" s="149">
        <f>'Input 2 - Inventory'!M594</f>
        <v>0</v>
      </c>
      <c r="J659" s="162">
        <f t="shared" si="60"/>
        <v>0</v>
      </c>
      <c r="K659" s="179">
        <f>'Input 2 - Inventory'!R594</f>
        <v>0</v>
      </c>
      <c r="L659" s="149">
        <f>'Input 2 - Inventory'!AB594</f>
        <v>0</v>
      </c>
      <c r="M659" s="179">
        <f>'Input 2 - Inventory'!AC594</f>
        <v>0</v>
      </c>
      <c r="N659" s="162">
        <f t="shared" si="61"/>
        <v>0</v>
      </c>
      <c r="O659" s="122" t="e">
        <f t="shared" si="62"/>
        <v>#DIV/0!</v>
      </c>
      <c r="P659" s="179">
        <f>'Input 2 - Inventory'!AH594</f>
        <v>0</v>
      </c>
      <c r="Q659" s="179" t="str">
        <f>'Calc 1 - Scaling (Ins)'!AA649</f>
        <v/>
      </c>
    </row>
    <row r="660" spans="1:17" x14ac:dyDescent="0.3">
      <c r="A660" s="136" t="str">
        <f t="shared" si="63"/>
        <v>Exclude</v>
      </c>
      <c r="B660" s="149">
        <f>'Input 2 - Inventory'!C595</f>
        <v>0</v>
      </c>
      <c r="C660" s="179">
        <f>'Input 2 - Inventory'!E595</f>
        <v>0</v>
      </c>
      <c r="D660" s="179" t="str">
        <f>IFERROR(VLOOKUP(E660,GCC.Param!$B$3:$E$66,4,FALSE),"")</f>
        <v/>
      </c>
      <c r="E660" s="150">
        <f>'Input 2 - Inventory'!F595</f>
        <v>0</v>
      </c>
      <c r="F660" s="162" t="str">
        <f t="shared" si="59"/>
        <v>Y</v>
      </c>
      <c r="G660" s="150">
        <f>'Input 1 - Schedule 1'!U597</f>
        <v>0</v>
      </c>
      <c r="H660" s="149">
        <f>'Input 2 - Inventory'!L595</f>
        <v>0</v>
      </c>
      <c r="I660" s="149">
        <f>'Input 2 - Inventory'!M595</f>
        <v>0</v>
      </c>
      <c r="J660" s="162">
        <f t="shared" si="60"/>
        <v>0</v>
      </c>
      <c r="K660" s="179">
        <f>'Input 2 - Inventory'!R595</f>
        <v>0</v>
      </c>
      <c r="L660" s="149">
        <f>'Input 2 - Inventory'!AB595</f>
        <v>0</v>
      </c>
      <c r="M660" s="179">
        <f>'Input 2 - Inventory'!AC595</f>
        <v>0</v>
      </c>
      <c r="N660" s="162">
        <f t="shared" si="61"/>
        <v>0</v>
      </c>
      <c r="O660" s="122" t="e">
        <f t="shared" si="62"/>
        <v>#DIV/0!</v>
      </c>
      <c r="P660" s="179">
        <f>'Input 2 - Inventory'!AH595</f>
        <v>0</v>
      </c>
      <c r="Q660" s="179" t="str">
        <f>'Calc 1 - Scaling (Ins)'!AA650</f>
        <v/>
      </c>
    </row>
    <row r="661" spans="1:17" x14ac:dyDescent="0.3">
      <c r="A661" s="136" t="str">
        <f t="shared" si="63"/>
        <v>Exclude</v>
      </c>
      <c r="B661" s="149">
        <f>'Input 2 - Inventory'!C596</f>
        <v>0</v>
      </c>
      <c r="C661" s="179">
        <f>'Input 2 - Inventory'!E596</f>
        <v>0</v>
      </c>
      <c r="D661" s="179" t="str">
        <f>IFERROR(VLOOKUP(E661,GCC.Param!$B$3:$E$66,4,FALSE),"")</f>
        <v/>
      </c>
      <c r="E661" s="150">
        <f>'Input 2 - Inventory'!F596</f>
        <v>0</v>
      </c>
      <c r="F661" s="162" t="str">
        <f t="shared" si="59"/>
        <v>Y</v>
      </c>
      <c r="G661" s="150">
        <f>'Input 1 - Schedule 1'!U598</f>
        <v>0</v>
      </c>
      <c r="H661" s="149">
        <f>'Input 2 - Inventory'!L596</f>
        <v>0</v>
      </c>
      <c r="I661" s="149">
        <f>'Input 2 - Inventory'!M596</f>
        <v>0</v>
      </c>
      <c r="J661" s="162">
        <f t="shared" si="60"/>
        <v>0</v>
      </c>
      <c r="K661" s="179">
        <f>'Input 2 - Inventory'!R596</f>
        <v>0</v>
      </c>
      <c r="L661" s="149">
        <f>'Input 2 - Inventory'!AB596</f>
        <v>0</v>
      </c>
      <c r="M661" s="179">
        <f>'Input 2 - Inventory'!AC596</f>
        <v>0</v>
      </c>
      <c r="N661" s="162">
        <f t="shared" si="61"/>
        <v>0</v>
      </c>
      <c r="O661" s="122" t="e">
        <f t="shared" si="62"/>
        <v>#DIV/0!</v>
      </c>
      <c r="P661" s="179">
        <f>'Input 2 - Inventory'!AH596</f>
        <v>0</v>
      </c>
      <c r="Q661" s="179" t="str">
        <f>'Calc 1 - Scaling (Ins)'!AA651</f>
        <v/>
      </c>
    </row>
    <row r="662" spans="1:17" x14ac:dyDescent="0.3">
      <c r="A662" s="136" t="str">
        <f t="shared" si="63"/>
        <v>Exclude</v>
      </c>
      <c r="B662" s="149">
        <f>'Input 2 - Inventory'!C597</f>
        <v>0</v>
      </c>
      <c r="C662" s="179">
        <f>'Input 2 - Inventory'!E597</f>
        <v>0</v>
      </c>
      <c r="D662" s="179" t="str">
        <f>IFERROR(VLOOKUP(E662,GCC.Param!$B$3:$E$66,4,FALSE),"")</f>
        <v/>
      </c>
      <c r="E662" s="150">
        <f>'Input 2 - Inventory'!F597</f>
        <v>0</v>
      </c>
      <c r="F662" s="162" t="str">
        <f t="shared" si="59"/>
        <v>Y</v>
      </c>
      <c r="G662" s="150">
        <f>'Input 1 - Schedule 1'!U599</f>
        <v>0</v>
      </c>
      <c r="H662" s="149">
        <f>'Input 2 - Inventory'!L597</f>
        <v>0</v>
      </c>
      <c r="I662" s="149">
        <f>'Input 2 - Inventory'!M597</f>
        <v>0</v>
      </c>
      <c r="J662" s="162">
        <f t="shared" si="60"/>
        <v>0</v>
      </c>
      <c r="K662" s="179">
        <f>'Input 2 - Inventory'!R597</f>
        <v>0</v>
      </c>
      <c r="L662" s="149">
        <f>'Input 2 - Inventory'!AB597</f>
        <v>0</v>
      </c>
      <c r="M662" s="179">
        <f>'Input 2 - Inventory'!AC597</f>
        <v>0</v>
      </c>
      <c r="N662" s="162">
        <f t="shared" si="61"/>
        <v>0</v>
      </c>
      <c r="O662" s="122" t="e">
        <f t="shared" si="62"/>
        <v>#DIV/0!</v>
      </c>
      <c r="P662" s="179">
        <f>'Input 2 - Inventory'!AH597</f>
        <v>0</v>
      </c>
      <c r="Q662" s="179" t="str">
        <f>'Calc 1 - Scaling (Ins)'!AA652</f>
        <v/>
      </c>
    </row>
    <row r="663" spans="1:17" x14ac:dyDescent="0.3">
      <c r="A663" s="136" t="str">
        <f t="shared" si="63"/>
        <v>Exclude</v>
      </c>
      <c r="B663" s="149">
        <f>'Input 2 - Inventory'!C598</f>
        <v>0</v>
      </c>
      <c r="C663" s="179">
        <f>'Input 2 - Inventory'!E598</f>
        <v>0</v>
      </c>
      <c r="D663" s="179" t="str">
        <f>IFERROR(VLOOKUP(E663,GCC.Param!$B$3:$E$66,4,FALSE),"")</f>
        <v/>
      </c>
      <c r="E663" s="150">
        <f>'Input 2 - Inventory'!F598</f>
        <v>0</v>
      </c>
      <c r="F663" s="162" t="str">
        <f t="shared" si="59"/>
        <v>Y</v>
      </c>
      <c r="G663" s="150">
        <f>'Input 1 - Schedule 1'!U600</f>
        <v>0</v>
      </c>
      <c r="H663" s="149">
        <f>'Input 2 - Inventory'!L598</f>
        <v>0</v>
      </c>
      <c r="I663" s="149">
        <f>'Input 2 - Inventory'!M598</f>
        <v>0</v>
      </c>
      <c r="J663" s="162">
        <f t="shared" si="60"/>
        <v>0</v>
      </c>
      <c r="K663" s="179">
        <f>'Input 2 - Inventory'!R598</f>
        <v>0</v>
      </c>
      <c r="L663" s="149">
        <f>'Input 2 - Inventory'!AB598</f>
        <v>0</v>
      </c>
      <c r="M663" s="179">
        <f>'Input 2 - Inventory'!AC598</f>
        <v>0</v>
      </c>
      <c r="N663" s="162">
        <f t="shared" si="61"/>
        <v>0</v>
      </c>
      <c r="O663" s="122" t="e">
        <f t="shared" si="62"/>
        <v>#DIV/0!</v>
      </c>
      <c r="P663" s="179">
        <f>'Input 2 - Inventory'!AH598</f>
        <v>0</v>
      </c>
      <c r="Q663" s="179" t="str">
        <f>'Calc 1 - Scaling (Ins)'!AA653</f>
        <v/>
      </c>
    </row>
    <row r="664" spans="1:17" x14ac:dyDescent="0.3">
      <c r="A664" s="136" t="str">
        <f t="shared" si="63"/>
        <v>Exclude</v>
      </c>
      <c r="B664" s="149">
        <f>'Input 2 - Inventory'!C599</f>
        <v>0</v>
      </c>
      <c r="C664" s="179">
        <f>'Input 2 - Inventory'!E599</f>
        <v>0</v>
      </c>
      <c r="D664" s="179" t="str">
        <f>IFERROR(VLOOKUP(E664,GCC.Param!$B$3:$E$66,4,FALSE),"")</f>
        <v/>
      </c>
      <c r="E664" s="150">
        <f>'Input 2 - Inventory'!F599</f>
        <v>0</v>
      </c>
      <c r="F664" s="162" t="str">
        <f t="shared" si="59"/>
        <v>Y</v>
      </c>
      <c r="G664" s="150">
        <f>'Input 1 - Schedule 1'!U601</f>
        <v>0</v>
      </c>
      <c r="H664" s="149">
        <f>'Input 2 - Inventory'!L599</f>
        <v>0</v>
      </c>
      <c r="I664" s="149">
        <f>'Input 2 - Inventory'!M599</f>
        <v>0</v>
      </c>
      <c r="J664" s="162">
        <f t="shared" si="60"/>
        <v>0</v>
      </c>
      <c r="K664" s="179">
        <f>'Input 2 - Inventory'!R599</f>
        <v>0</v>
      </c>
      <c r="L664" s="149">
        <f>'Input 2 - Inventory'!AB599</f>
        <v>0</v>
      </c>
      <c r="M664" s="179">
        <f>'Input 2 - Inventory'!AC599</f>
        <v>0</v>
      </c>
      <c r="N664" s="162">
        <f t="shared" si="61"/>
        <v>0</v>
      </c>
      <c r="O664" s="122" t="e">
        <f t="shared" si="62"/>
        <v>#DIV/0!</v>
      </c>
      <c r="P664" s="179">
        <f>'Input 2 - Inventory'!AH599</f>
        <v>0</v>
      </c>
      <c r="Q664" s="179" t="str">
        <f>'Calc 1 - Scaling (Ins)'!AA654</f>
        <v/>
      </c>
    </row>
    <row r="665" spans="1:17" x14ac:dyDescent="0.3">
      <c r="A665" s="136" t="str">
        <f t="shared" si="63"/>
        <v>Exclude</v>
      </c>
      <c r="B665" s="149">
        <f>'Input 2 - Inventory'!C600</f>
        <v>0</v>
      </c>
      <c r="C665" s="179">
        <f>'Input 2 - Inventory'!E600</f>
        <v>0</v>
      </c>
      <c r="D665" s="179" t="str">
        <f>IFERROR(VLOOKUP(E665,GCC.Param!$B$3:$E$66,4,FALSE),"")</f>
        <v/>
      </c>
      <c r="E665" s="150">
        <f>'Input 2 - Inventory'!F600</f>
        <v>0</v>
      </c>
      <c r="F665" s="162" t="str">
        <f t="shared" si="59"/>
        <v>Y</v>
      </c>
      <c r="G665" s="150">
        <f>'Input 1 - Schedule 1'!U602</f>
        <v>0</v>
      </c>
      <c r="H665" s="149">
        <f>'Input 2 - Inventory'!L600</f>
        <v>0</v>
      </c>
      <c r="I665" s="149">
        <f>'Input 2 - Inventory'!M600</f>
        <v>0</v>
      </c>
      <c r="J665" s="162">
        <f t="shared" si="60"/>
        <v>0</v>
      </c>
      <c r="K665" s="179">
        <f>'Input 2 - Inventory'!R600</f>
        <v>0</v>
      </c>
      <c r="L665" s="149">
        <f>'Input 2 - Inventory'!AB600</f>
        <v>0</v>
      </c>
      <c r="M665" s="179">
        <f>'Input 2 - Inventory'!AC600</f>
        <v>0</v>
      </c>
      <c r="N665" s="162">
        <f t="shared" si="61"/>
        <v>0</v>
      </c>
      <c r="O665" s="122" t="e">
        <f t="shared" si="62"/>
        <v>#DIV/0!</v>
      </c>
      <c r="P665" s="179">
        <f>'Input 2 - Inventory'!AH600</f>
        <v>0</v>
      </c>
      <c r="Q665" s="179" t="str">
        <f>'Calc 1 - Scaling (Ins)'!AA655</f>
        <v/>
      </c>
    </row>
    <row r="666" spans="1:17" x14ac:dyDescent="0.3">
      <c r="A666" s="136" t="str">
        <f t="shared" si="63"/>
        <v>Exclude</v>
      </c>
      <c r="B666" s="149">
        <f>'Input 2 - Inventory'!C601</f>
        <v>0</v>
      </c>
      <c r="C666" s="179">
        <f>'Input 2 - Inventory'!E601</f>
        <v>0</v>
      </c>
      <c r="D666" s="179" t="str">
        <f>IFERROR(VLOOKUP(E666,GCC.Param!$B$3:$E$66,4,FALSE),"")</f>
        <v/>
      </c>
      <c r="E666" s="150">
        <f>'Input 2 - Inventory'!F601</f>
        <v>0</v>
      </c>
      <c r="F666" s="162" t="str">
        <f t="shared" si="59"/>
        <v>Y</v>
      </c>
      <c r="G666" s="150">
        <f>'Input 1 - Schedule 1'!U603</f>
        <v>0</v>
      </c>
      <c r="H666" s="149">
        <f>'Input 2 - Inventory'!L601</f>
        <v>0</v>
      </c>
      <c r="I666" s="149">
        <f>'Input 2 - Inventory'!M601</f>
        <v>0</v>
      </c>
      <c r="J666" s="162">
        <f t="shared" si="60"/>
        <v>0</v>
      </c>
      <c r="K666" s="179">
        <f>'Input 2 - Inventory'!R601</f>
        <v>0</v>
      </c>
      <c r="L666" s="149">
        <f>'Input 2 - Inventory'!AB601</f>
        <v>0</v>
      </c>
      <c r="M666" s="179">
        <f>'Input 2 - Inventory'!AC601</f>
        <v>0</v>
      </c>
      <c r="N666" s="162">
        <f t="shared" si="61"/>
        <v>0</v>
      </c>
      <c r="O666" s="122" t="e">
        <f t="shared" si="62"/>
        <v>#DIV/0!</v>
      </c>
      <c r="P666" s="179">
        <f>'Input 2 - Inventory'!AH601</f>
        <v>0</v>
      </c>
      <c r="Q666" s="179" t="str">
        <f>'Calc 1 - Scaling (Ins)'!AA656</f>
        <v/>
      </c>
    </row>
    <row r="667" spans="1:17" x14ac:dyDescent="0.3">
      <c r="A667" s="136" t="str">
        <f t="shared" si="63"/>
        <v>Exclude</v>
      </c>
      <c r="B667" s="149">
        <f>'Input 2 - Inventory'!C602</f>
        <v>0</v>
      </c>
      <c r="C667" s="179">
        <f>'Input 2 - Inventory'!E602</f>
        <v>0</v>
      </c>
      <c r="D667" s="179" t="str">
        <f>IFERROR(VLOOKUP(E667,GCC.Param!$B$3:$E$66,4,FALSE),"")</f>
        <v/>
      </c>
      <c r="E667" s="150">
        <f>'Input 2 - Inventory'!F602</f>
        <v>0</v>
      </c>
      <c r="F667" s="162" t="str">
        <f t="shared" si="59"/>
        <v>Y</v>
      </c>
      <c r="G667" s="150">
        <f>'Input 1 - Schedule 1'!U604</f>
        <v>0</v>
      </c>
      <c r="H667" s="149">
        <f>'Input 2 - Inventory'!L602</f>
        <v>0</v>
      </c>
      <c r="I667" s="149">
        <f>'Input 2 - Inventory'!M602</f>
        <v>0</v>
      </c>
      <c r="J667" s="162">
        <f t="shared" si="60"/>
        <v>0</v>
      </c>
      <c r="K667" s="179">
        <f>'Input 2 - Inventory'!R602</f>
        <v>0</v>
      </c>
      <c r="L667" s="149">
        <f>'Input 2 - Inventory'!AB602</f>
        <v>0</v>
      </c>
      <c r="M667" s="179">
        <f>'Input 2 - Inventory'!AC602</f>
        <v>0</v>
      </c>
      <c r="N667" s="162">
        <f t="shared" si="61"/>
        <v>0</v>
      </c>
      <c r="O667" s="122" t="e">
        <f t="shared" si="62"/>
        <v>#DIV/0!</v>
      </c>
      <c r="P667" s="179">
        <f>'Input 2 - Inventory'!AH602</f>
        <v>0</v>
      </c>
      <c r="Q667" s="179" t="str">
        <f>'Calc 1 - Scaling (Ins)'!AA657</f>
        <v/>
      </c>
    </row>
    <row r="668" spans="1:17" x14ac:dyDescent="0.3">
      <c r="A668" s="136" t="str">
        <f t="shared" si="63"/>
        <v>Exclude</v>
      </c>
      <c r="B668" s="149">
        <f>'Input 2 - Inventory'!C603</f>
        <v>0</v>
      </c>
      <c r="C668" s="179">
        <f>'Input 2 - Inventory'!E603</f>
        <v>0</v>
      </c>
      <c r="D668" s="179" t="str">
        <f>IFERROR(VLOOKUP(E668,GCC.Param!$B$3:$E$66,4,FALSE),"")</f>
        <v/>
      </c>
      <c r="E668" s="150">
        <f>'Input 2 - Inventory'!F603</f>
        <v>0</v>
      </c>
      <c r="F668" s="162" t="str">
        <f t="shared" si="59"/>
        <v>Y</v>
      </c>
      <c r="G668" s="150">
        <f>'Input 1 - Schedule 1'!U605</f>
        <v>0</v>
      </c>
      <c r="H668" s="149">
        <f>'Input 2 - Inventory'!L603</f>
        <v>0</v>
      </c>
      <c r="I668" s="149">
        <f>'Input 2 - Inventory'!M603</f>
        <v>0</v>
      </c>
      <c r="J668" s="162">
        <f t="shared" si="60"/>
        <v>0</v>
      </c>
      <c r="K668" s="179">
        <f>'Input 2 - Inventory'!R603</f>
        <v>0</v>
      </c>
      <c r="L668" s="149">
        <f>'Input 2 - Inventory'!AB603</f>
        <v>0</v>
      </c>
      <c r="M668" s="179">
        <f>'Input 2 - Inventory'!AC603</f>
        <v>0</v>
      </c>
      <c r="N668" s="162">
        <f t="shared" si="61"/>
        <v>0</v>
      </c>
      <c r="O668" s="122" t="e">
        <f t="shared" si="62"/>
        <v>#DIV/0!</v>
      </c>
      <c r="P668" s="179">
        <f>'Input 2 - Inventory'!AH603</f>
        <v>0</v>
      </c>
      <c r="Q668" s="179" t="str">
        <f>'Calc 1 - Scaling (Ins)'!AA658</f>
        <v/>
      </c>
    </row>
    <row r="669" spans="1:17" x14ac:dyDescent="0.3">
      <c r="A669" s="136" t="str">
        <f t="shared" si="63"/>
        <v>Exclude</v>
      </c>
      <c r="B669" s="149">
        <f>'Input 2 - Inventory'!C604</f>
        <v>0</v>
      </c>
      <c r="C669" s="179">
        <f>'Input 2 - Inventory'!E604</f>
        <v>0</v>
      </c>
      <c r="D669" s="179" t="str">
        <f>IFERROR(VLOOKUP(E669,GCC.Param!$B$3:$E$66,4,FALSE),"")</f>
        <v/>
      </c>
      <c r="E669" s="150">
        <f>'Input 2 - Inventory'!F604</f>
        <v>0</v>
      </c>
      <c r="F669" s="162" t="str">
        <f t="shared" si="59"/>
        <v>Y</v>
      </c>
      <c r="G669" s="150">
        <f>'Input 1 - Schedule 1'!U606</f>
        <v>0</v>
      </c>
      <c r="H669" s="149">
        <f>'Input 2 - Inventory'!L604</f>
        <v>0</v>
      </c>
      <c r="I669" s="149">
        <f>'Input 2 - Inventory'!M604</f>
        <v>0</v>
      </c>
      <c r="J669" s="162">
        <f t="shared" si="60"/>
        <v>0</v>
      </c>
      <c r="K669" s="179">
        <f>'Input 2 - Inventory'!R604</f>
        <v>0</v>
      </c>
      <c r="L669" s="149">
        <f>'Input 2 - Inventory'!AB604</f>
        <v>0</v>
      </c>
      <c r="M669" s="179">
        <f>'Input 2 - Inventory'!AC604</f>
        <v>0</v>
      </c>
      <c r="N669" s="162">
        <f t="shared" si="61"/>
        <v>0</v>
      </c>
      <c r="O669" s="122" t="e">
        <f t="shared" si="62"/>
        <v>#DIV/0!</v>
      </c>
      <c r="P669" s="179">
        <f>'Input 2 - Inventory'!AH604</f>
        <v>0</v>
      </c>
      <c r="Q669" s="179" t="str">
        <f>'Calc 1 - Scaling (Ins)'!AA659</f>
        <v/>
      </c>
    </row>
    <row r="670" spans="1:17" x14ac:dyDescent="0.3">
      <c r="A670" s="136" t="str">
        <f t="shared" si="63"/>
        <v>Exclude</v>
      </c>
      <c r="B670" s="149">
        <f>'Input 2 - Inventory'!C605</f>
        <v>0</v>
      </c>
      <c r="C670" s="179">
        <f>'Input 2 - Inventory'!E605</f>
        <v>0</v>
      </c>
      <c r="D670" s="179" t="str">
        <f>IFERROR(VLOOKUP(E670,GCC.Param!$B$3:$E$66,4,FALSE),"")</f>
        <v/>
      </c>
      <c r="E670" s="150">
        <f>'Input 2 - Inventory'!F605</f>
        <v>0</v>
      </c>
      <c r="F670" s="162" t="str">
        <f t="shared" si="59"/>
        <v>Y</v>
      </c>
      <c r="G670" s="150">
        <f>'Input 1 - Schedule 1'!U607</f>
        <v>0</v>
      </c>
      <c r="H670" s="149">
        <f>'Input 2 - Inventory'!L605</f>
        <v>0</v>
      </c>
      <c r="I670" s="149">
        <f>'Input 2 - Inventory'!M605</f>
        <v>0</v>
      </c>
      <c r="J670" s="162">
        <f t="shared" si="60"/>
        <v>0</v>
      </c>
      <c r="K670" s="179">
        <f>'Input 2 - Inventory'!R605</f>
        <v>0</v>
      </c>
      <c r="L670" s="149">
        <f>'Input 2 - Inventory'!AB605</f>
        <v>0</v>
      </c>
      <c r="M670" s="179">
        <f>'Input 2 - Inventory'!AC605</f>
        <v>0</v>
      </c>
      <c r="N670" s="162">
        <f t="shared" si="61"/>
        <v>0</v>
      </c>
      <c r="O670" s="122" t="e">
        <f t="shared" si="62"/>
        <v>#DIV/0!</v>
      </c>
      <c r="P670" s="179">
        <f>'Input 2 - Inventory'!AH605</f>
        <v>0</v>
      </c>
      <c r="Q670" s="179" t="str">
        <f>'Calc 1 - Scaling (Ins)'!AA660</f>
        <v/>
      </c>
    </row>
    <row r="671" spans="1:17" x14ac:dyDescent="0.3">
      <c r="A671" s="136" t="str">
        <f t="shared" si="63"/>
        <v>Exclude</v>
      </c>
      <c r="B671" s="149">
        <f>'Input 2 - Inventory'!C606</f>
        <v>0</v>
      </c>
      <c r="C671" s="179">
        <f>'Input 2 - Inventory'!E606</f>
        <v>0</v>
      </c>
      <c r="D671" s="179" t="str">
        <f>IFERROR(VLOOKUP(E671,GCC.Param!$B$3:$E$66,4,FALSE),"")</f>
        <v/>
      </c>
      <c r="E671" s="150">
        <f>'Input 2 - Inventory'!F606</f>
        <v>0</v>
      </c>
      <c r="F671" s="162" t="str">
        <f t="shared" si="59"/>
        <v>Y</v>
      </c>
      <c r="G671" s="150">
        <f>'Input 1 - Schedule 1'!U608</f>
        <v>0</v>
      </c>
      <c r="H671" s="149">
        <f>'Input 2 - Inventory'!L606</f>
        <v>0</v>
      </c>
      <c r="I671" s="149">
        <f>'Input 2 - Inventory'!M606</f>
        <v>0</v>
      </c>
      <c r="J671" s="162">
        <f t="shared" si="60"/>
        <v>0</v>
      </c>
      <c r="K671" s="179">
        <f>'Input 2 - Inventory'!R606</f>
        <v>0</v>
      </c>
      <c r="L671" s="149">
        <f>'Input 2 - Inventory'!AB606</f>
        <v>0</v>
      </c>
      <c r="M671" s="179">
        <f>'Input 2 - Inventory'!AC606</f>
        <v>0</v>
      </c>
      <c r="N671" s="162">
        <f t="shared" si="61"/>
        <v>0</v>
      </c>
      <c r="O671" s="122" t="e">
        <f t="shared" si="62"/>
        <v>#DIV/0!</v>
      </c>
      <c r="P671" s="179">
        <f>'Input 2 - Inventory'!AH606</f>
        <v>0</v>
      </c>
      <c r="Q671" s="179" t="str">
        <f>'Calc 1 - Scaling (Ins)'!AA661</f>
        <v/>
      </c>
    </row>
    <row r="672" spans="1:17" x14ac:dyDescent="0.3">
      <c r="A672" s="136" t="str">
        <f t="shared" si="63"/>
        <v>Exclude</v>
      </c>
      <c r="B672" s="149">
        <f>'Input 2 - Inventory'!C607</f>
        <v>0</v>
      </c>
      <c r="C672" s="179">
        <f>'Input 2 - Inventory'!E607</f>
        <v>0</v>
      </c>
      <c r="D672" s="179" t="str">
        <f>IFERROR(VLOOKUP(E672,GCC.Param!$B$3:$E$66,4,FALSE),"")</f>
        <v/>
      </c>
      <c r="E672" s="150">
        <f>'Input 2 - Inventory'!F607</f>
        <v>0</v>
      </c>
      <c r="F672" s="162" t="str">
        <f t="shared" si="59"/>
        <v>Y</v>
      </c>
      <c r="G672" s="150">
        <f>'Input 1 - Schedule 1'!U609</f>
        <v>0</v>
      </c>
      <c r="H672" s="149">
        <f>'Input 2 - Inventory'!L607</f>
        <v>0</v>
      </c>
      <c r="I672" s="149">
        <f>'Input 2 - Inventory'!M607</f>
        <v>0</v>
      </c>
      <c r="J672" s="162">
        <f t="shared" si="60"/>
        <v>0</v>
      </c>
      <c r="K672" s="179">
        <f>'Input 2 - Inventory'!R607</f>
        <v>0</v>
      </c>
      <c r="L672" s="149">
        <f>'Input 2 - Inventory'!AB607</f>
        <v>0</v>
      </c>
      <c r="M672" s="179">
        <f>'Input 2 - Inventory'!AC607</f>
        <v>0</v>
      </c>
      <c r="N672" s="162">
        <f t="shared" si="61"/>
        <v>0</v>
      </c>
      <c r="O672" s="122" t="e">
        <f t="shared" si="62"/>
        <v>#DIV/0!</v>
      </c>
      <c r="P672" s="179">
        <f>'Input 2 - Inventory'!AH607</f>
        <v>0</v>
      </c>
      <c r="Q672" s="179" t="str">
        <f>'Calc 1 - Scaling (Ins)'!AA662</f>
        <v/>
      </c>
    </row>
    <row r="673" spans="1:17" x14ac:dyDescent="0.3">
      <c r="A673" s="136" t="str">
        <f t="shared" si="63"/>
        <v>Exclude</v>
      </c>
      <c r="B673" s="149">
        <f>'Input 2 - Inventory'!C608</f>
        <v>0</v>
      </c>
      <c r="C673" s="179">
        <f>'Input 2 - Inventory'!E608</f>
        <v>0</v>
      </c>
      <c r="D673" s="179" t="str">
        <f>IFERROR(VLOOKUP(E673,GCC.Param!$B$3:$E$66,4,FALSE),"")</f>
        <v/>
      </c>
      <c r="E673" s="150">
        <f>'Input 2 - Inventory'!F608</f>
        <v>0</v>
      </c>
      <c r="F673" s="162" t="str">
        <f t="shared" si="59"/>
        <v>Y</v>
      </c>
      <c r="G673" s="150">
        <f>'Input 1 - Schedule 1'!U610</f>
        <v>0</v>
      </c>
      <c r="H673" s="149">
        <f>'Input 2 - Inventory'!L608</f>
        <v>0</v>
      </c>
      <c r="I673" s="149">
        <f>'Input 2 - Inventory'!M608</f>
        <v>0</v>
      </c>
      <c r="J673" s="162">
        <f t="shared" si="60"/>
        <v>0</v>
      </c>
      <c r="K673" s="179">
        <f>'Input 2 - Inventory'!R608</f>
        <v>0</v>
      </c>
      <c r="L673" s="149">
        <f>'Input 2 - Inventory'!AB608</f>
        <v>0</v>
      </c>
      <c r="M673" s="179">
        <f>'Input 2 - Inventory'!AC608</f>
        <v>0</v>
      </c>
      <c r="N673" s="162">
        <f t="shared" si="61"/>
        <v>0</v>
      </c>
      <c r="O673" s="122" t="e">
        <f t="shared" si="62"/>
        <v>#DIV/0!</v>
      </c>
      <c r="P673" s="179">
        <f>'Input 2 - Inventory'!AH608</f>
        <v>0</v>
      </c>
      <c r="Q673" s="179" t="str">
        <f>'Calc 1 - Scaling (Ins)'!AA663</f>
        <v/>
      </c>
    </row>
    <row r="674" spans="1:17" x14ac:dyDescent="0.3">
      <c r="A674" s="136" t="str">
        <f t="shared" si="63"/>
        <v>Exclude</v>
      </c>
      <c r="B674" s="149">
        <f>'Input 2 - Inventory'!C609</f>
        <v>0</v>
      </c>
      <c r="C674" s="179">
        <f>'Input 2 - Inventory'!E609</f>
        <v>0</v>
      </c>
      <c r="D674" s="179" t="str">
        <f>IFERROR(VLOOKUP(E674,GCC.Param!$B$3:$E$66,4,FALSE),"")</f>
        <v/>
      </c>
      <c r="E674" s="150">
        <f>'Input 2 - Inventory'!F609</f>
        <v>0</v>
      </c>
      <c r="F674" s="162" t="str">
        <f t="shared" si="59"/>
        <v>Y</v>
      </c>
      <c r="G674" s="150">
        <f>'Input 1 - Schedule 1'!U611</f>
        <v>0</v>
      </c>
      <c r="H674" s="149">
        <f>'Input 2 - Inventory'!L609</f>
        <v>0</v>
      </c>
      <c r="I674" s="149">
        <f>'Input 2 - Inventory'!M609</f>
        <v>0</v>
      </c>
      <c r="J674" s="162">
        <f t="shared" si="60"/>
        <v>0</v>
      </c>
      <c r="K674" s="179">
        <f>'Input 2 - Inventory'!R609</f>
        <v>0</v>
      </c>
      <c r="L674" s="149">
        <f>'Input 2 - Inventory'!AB609</f>
        <v>0</v>
      </c>
      <c r="M674" s="179">
        <f>'Input 2 - Inventory'!AC609</f>
        <v>0</v>
      </c>
      <c r="N674" s="162">
        <f t="shared" si="61"/>
        <v>0</v>
      </c>
      <c r="O674" s="122" t="e">
        <f t="shared" si="62"/>
        <v>#DIV/0!</v>
      </c>
      <c r="P674" s="179">
        <f>'Input 2 - Inventory'!AH609</f>
        <v>0</v>
      </c>
      <c r="Q674" s="179" t="str">
        <f>'Calc 1 - Scaling (Ins)'!AA664</f>
        <v/>
      </c>
    </row>
    <row r="675" spans="1:17" x14ac:dyDescent="0.3">
      <c r="A675" s="136" t="str">
        <f t="shared" si="63"/>
        <v>Exclude</v>
      </c>
      <c r="B675" s="149">
        <f>'Input 2 - Inventory'!C610</f>
        <v>0</v>
      </c>
      <c r="C675" s="179">
        <f>'Input 2 - Inventory'!E610</f>
        <v>0</v>
      </c>
      <c r="D675" s="179" t="str">
        <f>IFERROR(VLOOKUP(E675,GCC.Param!$B$3:$E$66,4,FALSE),"")</f>
        <v/>
      </c>
      <c r="E675" s="150">
        <f>'Input 2 - Inventory'!F610</f>
        <v>0</v>
      </c>
      <c r="F675" s="162" t="str">
        <f t="shared" si="59"/>
        <v>Y</v>
      </c>
      <c r="G675" s="150">
        <f>'Input 1 - Schedule 1'!U612</f>
        <v>0</v>
      </c>
      <c r="H675" s="149">
        <f>'Input 2 - Inventory'!L610</f>
        <v>0</v>
      </c>
      <c r="I675" s="149">
        <f>'Input 2 - Inventory'!M610</f>
        <v>0</v>
      </c>
      <c r="J675" s="162">
        <f t="shared" si="60"/>
        <v>0</v>
      </c>
      <c r="K675" s="179">
        <f>'Input 2 - Inventory'!R610</f>
        <v>0</v>
      </c>
      <c r="L675" s="149">
        <f>'Input 2 - Inventory'!AB610</f>
        <v>0</v>
      </c>
      <c r="M675" s="179">
        <f>'Input 2 - Inventory'!AC610</f>
        <v>0</v>
      </c>
      <c r="N675" s="162">
        <f t="shared" si="61"/>
        <v>0</v>
      </c>
      <c r="O675" s="122" t="e">
        <f t="shared" si="62"/>
        <v>#DIV/0!</v>
      </c>
      <c r="P675" s="179">
        <f>'Input 2 - Inventory'!AH610</f>
        <v>0</v>
      </c>
      <c r="Q675" s="179" t="str">
        <f>'Calc 1 - Scaling (Ins)'!AA665</f>
        <v/>
      </c>
    </row>
    <row r="676" spans="1:17" x14ac:dyDescent="0.3">
      <c r="A676" s="136" t="str">
        <f t="shared" si="63"/>
        <v>Exclude</v>
      </c>
      <c r="B676" s="149">
        <f>'Input 2 - Inventory'!C611</f>
        <v>0</v>
      </c>
      <c r="C676" s="179">
        <f>'Input 2 - Inventory'!E611</f>
        <v>0</v>
      </c>
      <c r="D676" s="179" t="str">
        <f>IFERROR(VLOOKUP(E676,GCC.Param!$B$3:$E$66,4,FALSE),"")</f>
        <v/>
      </c>
      <c r="E676" s="150">
        <f>'Input 2 - Inventory'!F611</f>
        <v>0</v>
      </c>
      <c r="F676" s="162" t="str">
        <f t="shared" si="59"/>
        <v>Y</v>
      </c>
      <c r="G676" s="150">
        <f>'Input 1 - Schedule 1'!U613</f>
        <v>0</v>
      </c>
      <c r="H676" s="149">
        <f>'Input 2 - Inventory'!L611</f>
        <v>0</v>
      </c>
      <c r="I676" s="149">
        <f>'Input 2 - Inventory'!M611</f>
        <v>0</v>
      </c>
      <c r="J676" s="162">
        <f t="shared" si="60"/>
        <v>0</v>
      </c>
      <c r="K676" s="179">
        <f>'Input 2 - Inventory'!R611</f>
        <v>0</v>
      </c>
      <c r="L676" s="149">
        <f>'Input 2 - Inventory'!AB611</f>
        <v>0</v>
      </c>
      <c r="M676" s="179">
        <f>'Input 2 - Inventory'!AC611</f>
        <v>0</v>
      </c>
      <c r="N676" s="162">
        <f t="shared" si="61"/>
        <v>0</v>
      </c>
      <c r="O676" s="122" t="e">
        <f t="shared" si="62"/>
        <v>#DIV/0!</v>
      </c>
      <c r="P676" s="179">
        <f>'Input 2 - Inventory'!AH611</f>
        <v>0</v>
      </c>
      <c r="Q676" s="179" t="str">
        <f>'Calc 1 - Scaling (Ins)'!AA666</f>
        <v/>
      </c>
    </row>
    <row r="677" spans="1:17" x14ac:dyDescent="0.3">
      <c r="A677" s="136" t="str">
        <f t="shared" si="63"/>
        <v>Exclude</v>
      </c>
      <c r="B677" s="149">
        <f>'Input 2 - Inventory'!C612</f>
        <v>0</v>
      </c>
      <c r="C677" s="179">
        <f>'Input 2 - Inventory'!E612</f>
        <v>0</v>
      </c>
      <c r="D677" s="179" t="str">
        <f>IFERROR(VLOOKUP(E677,GCC.Param!$B$3:$E$66,4,FALSE),"")</f>
        <v/>
      </c>
      <c r="E677" s="150">
        <f>'Input 2 - Inventory'!F612</f>
        <v>0</v>
      </c>
      <c r="F677" s="162" t="str">
        <f t="shared" si="59"/>
        <v>Y</v>
      </c>
      <c r="G677" s="150">
        <f>'Input 1 - Schedule 1'!U614</f>
        <v>0</v>
      </c>
      <c r="H677" s="149">
        <f>'Input 2 - Inventory'!L612</f>
        <v>0</v>
      </c>
      <c r="I677" s="149">
        <f>'Input 2 - Inventory'!M612</f>
        <v>0</v>
      </c>
      <c r="J677" s="162">
        <f t="shared" si="60"/>
        <v>0</v>
      </c>
      <c r="K677" s="179">
        <f>'Input 2 - Inventory'!R612</f>
        <v>0</v>
      </c>
      <c r="L677" s="149">
        <f>'Input 2 - Inventory'!AB612</f>
        <v>0</v>
      </c>
      <c r="M677" s="179">
        <f>'Input 2 - Inventory'!AC612</f>
        <v>0</v>
      </c>
      <c r="N677" s="162">
        <f t="shared" si="61"/>
        <v>0</v>
      </c>
      <c r="O677" s="122" t="e">
        <f t="shared" si="62"/>
        <v>#DIV/0!</v>
      </c>
      <c r="P677" s="179">
        <f>'Input 2 - Inventory'!AH612</f>
        <v>0</v>
      </c>
      <c r="Q677" s="179" t="str">
        <f>'Calc 1 - Scaling (Ins)'!AA667</f>
        <v/>
      </c>
    </row>
    <row r="678" spans="1:17" x14ac:dyDescent="0.3">
      <c r="A678" s="136" t="str">
        <f t="shared" si="63"/>
        <v>Exclude</v>
      </c>
      <c r="B678" s="149">
        <f>'Input 2 - Inventory'!C613</f>
        <v>0</v>
      </c>
      <c r="C678" s="179">
        <f>'Input 2 - Inventory'!E613</f>
        <v>0</v>
      </c>
      <c r="D678" s="179" t="str">
        <f>IFERROR(VLOOKUP(E678,GCC.Param!$B$3:$E$66,4,FALSE),"")</f>
        <v/>
      </c>
      <c r="E678" s="150">
        <f>'Input 2 - Inventory'!F613</f>
        <v>0</v>
      </c>
      <c r="F678" s="162" t="str">
        <f t="shared" si="59"/>
        <v>Y</v>
      </c>
      <c r="G678" s="150">
        <f>'Input 1 - Schedule 1'!U615</f>
        <v>0</v>
      </c>
      <c r="H678" s="149">
        <f>'Input 2 - Inventory'!L613</f>
        <v>0</v>
      </c>
      <c r="I678" s="149">
        <f>'Input 2 - Inventory'!M613</f>
        <v>0</v>
      </c>
      <c r="J678" s="162">
        <f t="shared" si="60"/>
        <v>0</v>
      </c>
      <c r="K678" s="179">
        <f>'Input 2 - Inventory'!R613</f>
        <v>0</v>
      </c>
      <c r="L678" s="149">
        <f>'Input 2 - Inventory'!AB613</f>
        <v>0</v>
      </c>
      <c r="M678" s="179">
        <f>'Input 2 - Inventory'!AC613</f>
        <v>0</v>
      </c>
      <c r="N678" s="162">
        <f t="shared" si="61"/>
        <v>0</v>
      </c>
      <c r="O678" s="122" t="e">
        <f t="shared" si="62"/>
        <v>#DIV/0!</v>
      </c>
      <c r="P678" s="179">
        <f>'Input 2 - Inventory'!AH613</f>
        <v>0</v>
      </c>
      <c r="Q678" s="179" t="str">
        <f>'Calc 1 - Scaling (Ins)'!AA668</f>
        <v/>
      </c>
    </row>
    <row r="679" spans="1:17" x14ac:dyDescent="0.3">
      <c r="A679" s="136" t="str">
        <f t="shared" si="63"/>
        <v>Exclude</v>
      </c>
      <c r="B679" s="149">
        <f>'Input 2 - Inventory'!C614</f>
        <v>0</v>
      </c>
      <c r="C679" s="179">
        <f>'Input 2 - Inventory'!E614</f>
        <v>0</v>
      </c>
      <c r="D679" s="179" t="str">
        <f>IFERROR(VLOOKUP(E679,GCC.Param!$B$3:$E$66,4,FALSE),"")</f>
        <v/>
      </c>
      <c r="E679" s="150">
        <f>'Input 2 - Inventory'!F614</f>
        <v>0</v>
      </c>
      <c r="F679" s="162" t="str">
        <f t="shared" si="59"/>
        <v>Y</v>
      </c>
      <c r="G679" s="150">
        <f>'Input 1 - Schedule 1'!U616</f>
        <v>0</v>
      </c>
      <c r="H679" s="149">
        <f>'Input 2 - Inventory'!L614</f>
        <v>0</v>
      </c>
      <c r="I679" s="149">
        <f>'Input 2 - Inventory'!M614</f>
        <v>0</v>
      </c>
      <c r="J679" s="162">
        <f t="shared" si="60"/>
        <v>0</v>
      </c>
      <c r="K679" s="179">
        <f>'Input 2 - Inventory'!R614</f>
        <v>0</v>
      </c>
      <c r="L679" s="149">
        <f>'Input 2 - Inventory'!AB614</f>
        <v>0</v>
      </c>
      <c r="M679" s="179">
        <f>'Input 2 - Inventory'!AC614</f>
        <v>0</v>
      </c>
      <c r="N679" s="162">
        <f t="shared" si="61"/>
        <v>0</v>
      </c>
      <c r="O679" s="122" t="e">
        <f t="shared" si="62"/>
        <v>#DIV/0!</v>
      </c>
      <c r="P679" s="179">
        <f>'Input 2 - Inventory'!AH614</f>
        <v>0</v>
      </c>
      <c r="Q679" s="179" t="str">
        <f>'Calc 1 - Scaling (Ins)'!AA669</f>
        <v/>
      </c>
    </row>
    <row r="680" spans="1:17" x14ac:dyDescent="0.3">
      <c r="A680" s="136" t="str">
        <f t="shared" si="63"/>
        <v>Exclude</v>
      </c>
      <c r="B680" s="149">
        <f>'Input 2 - Inventory'!C615</f>
        <v>0</v>
      </c>
      <c r="C680" s="179">
        <f>'Input 2 - Inventory'!E615</f>
        <v>0</v>
      </c>
      <c r="D680" s="179" t="str">
        <f>IFERROR(VLOOKUP(E680,GCC.Param!$B$3:$E$66,4,FALSE),"")</f>
        <v/>
      </c>
      <c r="E680" s="150">
        <f>'Input 2 - Inventory'!F615</f>
        <v>0</v>
      </c>
      <c r="F680" s="162" t="str">
        <f t="shared" si="59"/>
        <v>Y</v>
      </c>
      <c r="G680" s="150">
        <f>'Input 1 - Schedule 1'!U617</f>
        <v>0</v>
      </c>
      <c r="H680" s="149">
        <f>'Input 2 - Inventory'!L615</f>
        <v>0</v>
      </c>
      <c r="I680" s="149">
        <f>'Input 2 - Inventory'!M615</f>
        <v>0</v>
      </c>
      <c r="J680" s="162">
        <f t="shared" si="60"/>
        <v>0</v>
      </c>
      <c r="K680" s="179">
        <f>'Input 2 - Inventory'!R615</f>
        <v>0</v>
      </c>
      <c r="L680" s="149">
        <f>'Input 2 - Inventory'!AB615</f>
        <v>0</v>
      </c>
      <c r="M680" s="179">
        <f>'Input 2 - Inventory'!AC615</f>
        <v>0</v>
      </c>
      <c r="N680" s="162">
        <f t="shared" si="61"/>
        <v>0</v>
      </c>
      <c r="O680" s="122" t="e">
        <f t="shared" si="62"/>
        <v>#DIV/0!</v>
      </c>
      <c r="P680" s="179">
        <f>'Input 2 - Inventory'!AH615</f>
        <v>0</v>
      </c>
      <c r="Q680" s="179" t="str">
        <f>'Calc 1 - Scaling (Ins)'!AA670</f>
        <v/>
      </c>
    </row>
    <row r="681" spans="1:17" x14ac:dyDescent="0.3">
      <c r="A681" s="136" t="str">
        <f t="shared" si="63"/>
        <v>Exclude</v>
      </c>
      <c r="B681" s="149">
        <f>'Input 2 - Inventory'!C616</f>
        <v>0</v>
      </c>
      <c r="C681" s="179">
        <f>'Input 2 - Inventory'!E616</f>
        <v>0</v>
      </c>
      <c r="D681" s="179" t="str">
        <f>IFERROR(VLOOKUP(E681,GCC.Param!$B$3:$E$66,4,FALSE),"")</f>
        <v/>
      </c>
      <c r="E681" s="150">
        <f>'Input 2 - Inventory'!F616</f>
        <v>0</v>
      </c>
      <c r="F681" s="162" t="str">
        <f t="shared" si="59"/>
        <v>Y</v>
      </c>
      <c r="G681" s="150">
        <f>'Input 1 - Schedule 1'!U618</f>
        <v>0</v>
      </c>
      <c r="H681" s="149">
        <f>'Input 2 - Inventory'!L616</f>
        <v>0</v>
      </c>
      <c r="I681" s="149">
        <f>'Input 2 - Inventory'!M616</f>
        <v>0</v>
      </c>
      <c r="J681" s="162">
        <f t="shared" si="60"/>
        <v>0</v>
      </c>
      <c r="K681" s="179">
        <f>'Input 2 - Inventory'!R616</f>
        <v>0</v>
      </c>
      <c r="L681" s="149">
        <f>'Input 2 - Inventory'!AB616</f>
        <v>0</v>
      </c>
      <c r="M681" s="179">
        <f>'Input 2 - Inventory'!AC616</f>
        <v>0</v>
      </c>
      <c r="N681" s="162">
        <f t="shared" si="61"/>
        <v>0</v>
      </c>
      <c r="O681" s="122" t="e">
        <f t="shared" si="62"/>
        <v>#DIV/0!</v>
      </c>
      <c r="P681" s="179">
        <f>'Input 2 - Inventory'!AH616</f>
        <v>0</v>
      </c>
      <c r="Q681" s="179" t="str">
        <f>'Calc 1 - Scaling (Ins)'!AA671</f>
        <v/>
      </c>
    </row>
    <row r="682" spans="1:17" x14ac:dyDescent="0.3">
      <c r="A682" s="136" t="str">
        <f t="shared" si="63"/>
        <v>Exclude</v>
      </c>
      <c r="B682" s="149">
        <f>'Input 2 - Inventory'!C617</f>
        <v>0</v>
      </c>
      <c r="C682" s="179">
        <f>'Input 2 - Inventory'!E617</f>
        <v>0</v>
      </c>
      <c r="D682" s="179" t="str">
        <f>IFERROR(VLOOKUP(E682,GCC.Param!$B$3:$E$66,4,FALSE),"")</f>
        <v/>
      </c>
      <c r="E682" s="150">
        <f>'Input 2 - Inventory'!F617</f>
        <v>0</v>
      </c>
      <c r="F682" s="162" t="str">
        <f t="shared" si="59"/>
        <v>Y</v>
      </c>
      <c r="G682" s="150">
        <f>'Input 1 - Schedule 1'!U619</f>
        <v>0</v>
      </c>
      <c r="H682" s="149">
        <f>'Input 2 - Inventory'!L617</f>
        <v>0</v>
      </c>
      <c r="I682" s="149">
        <f>'Input 2 - Inventory'!M617</f>
        <v>0</v>
      </c>
      <c r="J682" s="162">
        <f t="shared" si="60"/>
        <v>0</v>
      </c>
      <c r="K682" s="179">
        <f>'Input 2 - Inventory'!R617</f>
        <v>0</v>
      </c>
      <c r="L682" s="149">
        <f>'Input 2 - Inventory'!AB617</f>
        <v>0</v>
      </c>
      <c r="M682" s="179">
        <f>'Input 2 - Inventory'!AC617</f>
        <v>0</v>
      </c>
      <c r="N682" s="162">
        <f t="shared" si="61"/>
        <v>0</v>
      </c>
      <c r="O682" s="122" t="e">
        <f t="shared" si="62"/>
        <v>#DIV/0!</v>
      </c>
      <c r="P682" s="179">
        <f>'Input 2 - Inventory'!AH617</f>
        <v>0</v>
      </c>
      <c r="Q682" s="179" t="str">
        <f>'Calc 1 - Scaling (Ins)'!AA672</f>
        <v/>
      </c>
    </row>
    <row r="683" spans="1:17" x14ac:dyDescent="0.3">
      <c r="A683" s="136" t="str">
        <f t="shared" si="63"/>
        <v>Exclude</v>
      </c>
      <c r="B683" s="149">
        <f>'Input 2 - Inventory'!C618</f>
        <v>0</v>
      </c>
      <c r="C683" s="179">
        <f>'Input 2 - Inventory'!E618</f>
        <v>0</v>
      </c>
      <c r="D683" s="179" t="str">
        <f>IFERROR(VLOOKUP(E683,GCC.Param!$B$3:$E$66,4,FALSE),"")</f>
        <v/>
      </c>
      <c r="E683" s="150">
        <f>'Input 2 - Inventory'!F618</f>
        <v>0</v>
      </c>
      <c r="F683" s="162" t="str">
        <f t="shared" si="59"/>
        <v>Y</v>
      </c>
      <c r="G683" s="150">
        <f>'Input 1 - Schedule 1'!U620</f>
        <v>0</v>
      </c>
      <c r="H683" s="149">
        <f>'Input 2 - Inventory'!L618</f>
        <v>0</v>
      </c>
      <c r="I683" s="149">
        <f>'Input 2 - Inventory'!M618</f>
        <v>0</v>
      </c>
      <c r="J683" s="162">
        <f t="shared" si="60"/>
        <v>0</v>
      </c>
      <c r="K683" s="179">
        <f>'Input 2 - Inventory'!R618</f>
        <v>0</v>
      </c>
      <c r="L683" s="149">
        <f>'Input 2 - Inventory'!AB618</f>
        <v>0</v>
      </c>
      <c r="M683" s="179">
        <f>'Input 2 - Inventory'!AC618</f>
        <v>0</v>
      </c>
      <c r="N683" s="162">
        <f t="shared" si="61"/>
        <v>0</v>
      </c>
      <c r="O683" s="122" t="e">
        <f t="shared" si="62"/>
        <v>#DIV/0!</v>
      </c>
      <c r="P683" s="179">
        <f>'Input 2 - Inventory'!AH618</f>
        <v>0</v>
      </c>
      <c r="Q683" s="179" t="str">
        <f>'Calc 1 - Scaling (Ins)'!AA673</f>
        <v/>
      </c>
    </row>
    <row r="684" spans="1:17" x14ac:dyDescent="0.3">
      <c r="A684" s="136" t="str">
        <f t="shared" si="63"/>
        <v>Exclude</v>
      </c>
      <c r="B684" s="149">
        <f>'Input 2 - Inventory'!C619</f>
        <v>0</v>
      </c>
      <c r="C684" s="179">
        <f>'Input 2 - Inventory'!E619</f>
        <v>0</v>
      </c>
      <c r="D684" s="179" t="str">
        <f>IFERROR(VLOOKUP(E684,GCC.Param!$B$3:$E$66,4,FALSE),"")</f>
        <v/>
      </c>
      <c r="E684" s="150">
        <f>'Input 2 - Inventory'!F619</f>
        <v>0</v>
      </c>
      <c r="F684" s="162" t="str">
        <f t="shared" si="59"/>
        <v>Y</v>
      </c>
      <c r="G684" s="150">
        <f>'Input 1 - Schedule 1'!U621</f>
        <v>0</v>
      </c>
      <c r="H684" s="149">
        <f>'Input 2 - Inventory'!L619</f>
        <v>0</v>
      </c>
      <c r="I684" s="149">
        <f>'Input 2 - Inventory'!M619</f>
        <v>0</v>
      </c>
      <c r="J684" s="162">
        <f t="shared" si="60"/>
        <v>0</v>
      </c>
      <c r="K684" s="179">
        <f>'Input 2 - Inventory'!R619</f>
        <v>0</v>
      </c>
      <c r="L684" s="149">
        <f>'Input 2 - Inventory'!AB619</f>
        <v>0</v>
      </c>
      <c r="M684" s="179">
        <f>'Input 2 - Inventory'!AC619</f>
        <v>0</v>
      </c>
      <c r="N684" s="162">
        <f t="shared" si="61"/>
        <v>0</v>
      </c>
      <c r="O684" s="122" t="e">
        <f t="shared" si="62"/>
        <v>#DIV/0!</v>
      </c>
      <c r="P684" s="179">
        <f>'Input 2 - Inventory'!AH619</f>
        <v>0</v>
      </c>
      <c r="Q684" s="179" t="str">
        <f>'Calc 1 - Scaling (Ins)'!AA674</f>
        <v/>
      </c>
    </row>
    <row r="685" spans="1:17" x14ac:dyDescent="0.3">
      <c r="A685" s="136" t="str">
        <f t="shared" si="63"/>
        <v>Exclude</v>
      </c>
      <c r="B685" s="149">
        <f>'Input 2 - Inventory'!C620</f>
        <v>0</v>
      </c>
      <c r="C685" s="179">
        <f>'Input 2 - Inventory'!E620</f>
        <v>0</v>
      </c>
      <c r="D685" s="179" t="str">
        <f>IFERROR(VLOOKUP(E685,GCC.Param!$B$3:$E$66,4,FALSE),"")</f>
        <v/>
      </c>
      <c r="E685" s="150">
        <f>'Input 2 - Inventory'!F620</f>
        <v>0</v>
      </c>
      <c r="F685" s="162" t="str">
        <f t="shared" si="59"/>
        <v>Y</v>
      </c>
      <c r="G685" s="150">
        <f>'Input 1 - Schedule 1'!U622</f>
        <v>0</v>
      </c>
      <c r="H685" s="149">
        <f>'Input 2 - Inventory'!L620</f>
        <v>0</v>
      </c>
      <c r="I685" s="149">
        <f>'Input 2 - Inventory'!M620</f>
        <v>0</v>
      </c>
      <c r="J685" s="162">
        <f t="shared" si="60"/>
        <v>0</v>
      </c>
      <c r="K685" s="179">
        <f>'Input 2 - Inventory'!R620</f>
        <v>0</v>
      </c>
      <c r="L685" s="149">
        <f>'Input 2 - Inventory'!AB620</f>
        <v>0</v>
      </c>
      <c r="M685" s="179">
        <f>'Input 2 - Inventory'!AC620</f>
        <v>0</v>
      </c>
      <c r="N685" s="162">
        <f t="shared" si="61"/>
        <v>0</v>
      </c>
      <c r="O685" s="122" t="e">
        <f t="shared" si="62"/>
        <v>#DIV/0!</v>
      </c>
      <c r="P685" s="179">
        <f>'Input 2 - Inventory'!AH620</f>
        <v>0</v>
      </c>
      <c r="Q685" s="179" t="str">
        <f>'Calc 1 - Scaling (Ins)'!AA675</f>
        <v/>
      </c>
    </row>
    <row r="686" spans="1:17" x14ac:dyDescent="0.3">
      <c r="A686" s="136" t="str">
        <f t="shared" si="63"/>
        <v>Exclude</v>
      </c>
      <c r="B686" s="149">
        <f>'Input 2 - Inventory'!C621</f>
        <v>0</v>
      </c>
      <c r="C686" s="179">
        <f>'Input 2 - Inventory'!E621</f>
        <v>0</v>
      </c>
      <c r="D686" s="179" t="str">
        <f>IFERROR(VLOOKUP(E686,GCC.Param!$B$3:$E$66,4,FALSE),"")</f>
        <v/>
      </c>
      <c r="E686" s="150">
        <f>'Input 2 - Inventory'!F621</f>
        <v>0</v>
      </c>
      <c r="F686" s="162" t="str">
        <f t="shared" si="59"/>
        <v>Y</v>
      </c>
      <c r="G686" s="150">
        <f>'Input 1 - Schedule 1'!U623</f>
        <v>0</v>
      </c>
      <c r="H686" s="149">
        <f>'Input 2 - Inventory'!L621</f>
        <v>0</v>
      </c>
      <c r="I686" s="149">
        <f>'Input 2 - Inventory'!M621</f>
        <v>0</v>
      </c>
      <c r="J686" s="162">
        <f t="shared" si="60"/>
        <v>0</v>
      </c>
      <c r="K686" s="179">
        <f>'Input 2 - Inventory'!R621</f>
        <v>0</v>
      </c>
      <c r="L686" s="149">
        <f>'Input 2 - Inventory'!AB621</f>
        <v>0</v>
      </c>
      <c r="M686" s="179">
        <f>'Input 2 - Inventory'!AC621</f>
        <v>0</v>
      </c>
      <c r="N686" s="162">
        <f t="shared" si="61"/>
        <v>0</v>
      </c>
      <c r="O686" s="122" t="e">
        <f t="shared" si="62"/>
        <v>#DIV/0!</v>
      </c>
      <c r="P686" s="179">
        <f>'Input 2 - Inventory'!AH621</f>
        <v>0</v>
      </c>
      <c r="Q686" s="179" t="str">
        <f>'Calc 1 - Scaling (Ins)'!AA676</f>
        <v/>
      </c>
    </row>
    <row r="687" spans="1:17" x14ac:dyDescent="0.3">
      <c r="A687" s="136" t="str">
        <f t="shared" si="63"/>
        <v>Exclude</v>
      </c>
      <c r="B687" s="149">
        <f>'Input 2 - Inventory'!C622</f>
        <v>0</v>
      </c>
      <c r="C687" s="179">
        <f>'Input 2 - Inventory'!E622</f>
        <v>0</v>
      </c>
      <c r="D687" s="179" t="str">
        <f>IFERROR(VLOOKUP(E687,GCC.Param!$B$3:$E$66,4,FALSE),"")</f>
        <v/>
      </c>
      <c r="E687" s="150">
        <f>'Input 2 - Inventory'!F622</f>
        <v>0</v>
      </c>
      <c r="F687" s="162" t="str">
        <f t="shared" si="59"/>
        <v>Y</v>
      </c>
      <c r="G687" s="150">
        <f>'Input 1 - Schedule 1'!U624</f>
        <v>0</v>
      </c>
      <c r="H687" s="149">
        <f>'Input 2 - Inventory'!L622</f>
        <v>0</v>
      </c>
      <c r="I687" s="149">
        <f>'Input 2 - Inventory'!M622</f>
        <v>0</v>
      </c>
      <c r="J687" s="162">
        <f t="shared" si="60"/>
        <v>0</v>
      </c>
      <c r="K687" s="179">
        <f>'Input 2 - Inventory'!R622</f>
        <v>0</v>
      </c>
      <c r="L687" s="149">
        <f>'Input 2 - Inventory'!AB622</f>
        <v>0</v>
      </c>
      <c r="M687" s="179">
        <f>'Input 2 - Inventory'!AC622</f>
        <v>0</v>
      </c>
      <c r="N687" s="162">
        <f t="shared" si="61"/>
        <v>0</v>
      </c>
      <c r="O687" s="122" t="e">
        <f t="shared" si="62"/>
        <v>#DIV/0!</v>
      </c>
      <c r="P687" s="179">
        <f>'Input 2 - Inventory'!AH622</f>
        <v>0</v>
      </c>
      <c r="Q687" s="179" t="str">
        <f>'Calc 1 - Scaling (Ins)'!AA677</f>
        <v/>
      </c>
    </row>
    <row r="688" spans="1:17" x14ac:dyDescent="0.3">
      <c r="A688" s="136" t="str">
        <f t="shared" si="63"/>
        <v>Exclude</v>
      </c>
      <c r="B688" s="149">
        <f>'Input 2 - Inventory'!C623</f>
        <v>0</v>
      </c>
      <c r="C688" s="179">
        <f>'Input 2 - Inventory'!E623</f>
        <v>0</v>
      </c>
      <c r="D688" s="179" t="str">
        <f>IFERROR(VLOOKUP(E688,GCC.Param!$B$3:$E$66,4,FALSE),"")</f>
        <v/>
      </c>
      <c r="E688" s="150">
        <f>'Input 2 - Inventory'!F623</f>
        <v>0</v>
      </c>
      <c r="F688" s="162" t="str">
        <f t="shared" si="59"/>
        <v>Y</v>
      </c>
      <c r="G688" s="150">
        <f>'Input 1 - Schedule 1'!U625</f>
        <v>0</v>
      </c>
      <c r="H688" s="149">
        <f>'Input 2 - Inventory'!L623</f>
        <v>0</v>
      </c>
      <c r="I688" s="149">
        <f>'Input 2 - Inventory'!M623</f>
        <v>0</v>
      </c>
      <c r="J688" s="162">
        <f t="shared" si="60"/>
        <v>0</v>
      </c>
      <c r="K688" s="179">
        <f>'Input 2 - Inventory'!R623</f>
        <v>0</v>
      </c>
      <c r="L688" s="149">
        <f>'Input 2 - Inventory'!AB623</f>
        <v>0</v>
      </c>
      <c r="M688" s="179">
        <f>'Input 2 - Inventory'!AC623</f>
        <v>0</v>
      </c>
      <c r="N688" s="162">
        <f t="shared" si="61"/>
        <v>0</v>
      </c>
      <c r="O688" s="122" t="e">
        <f t="shared" si="62"/>
        <v>#DIV/0!</v>
      </c>
      <c r="P688" s="179">
        <f>'Input 2 - Inventory'!AH623</f>
        <v>0</v>
      </c>
      <c r="Q688" s="179" t="str">
        <f>'Calc 1 - Scaling (Ins)'!AA678</f>
        <v/>
      </c>
    </row>
    <row r="689" spans="1:17" x14ac:dyDescent="0.3">
      <c r="A689" s="136" t="str">
        <f t="shared" si="63"/>
        <v>Exclude</v>
      </c>
      <c r="B689" s="149">
        <f>'Input 2 - Inventory'!C624</f>
        <v>0</v>
      </c>
      <c r="C689" s="179">
        <f>'Input 2 - Inventory'!E624</f>
        <v>0</v>
      </c>
      <c r="D689" s="179" t="str">
        <f>IFERROR(VLOOKUP(E689,GCC.Param!$B$3:$E$66,4,FALSE),"")</f>
        <v/>
      </c>
      <c r="E689" s="150">
        <f>'Input 2 - Inventory'!F624</f>
        <v>0</v>
      </c>
      <c r="F689" s="162" t="str">
        <f t="shared" si="59"/>
        <v>Y</v>
      </c>
      <c r="G689" s="150">
        <f>'Input 1 - Schedule 1'!U626</f>
        <v>0</v>
      </c>
      <c r="H689" s="149">
        <f>'Input 2 - Inventory'!L624</f>
        <v>0</v>
      </c>
      <c r="I689" s="149">
        <f>'Input 2 - Inventory'!M624</f>
        <v>0</v>
      </c>
      <c r="J689" s="162">
        <f t="shared" si="60"/>
        <v>0</v>
      </c>
      <c r="K689" s="179">
        <f>'Input 2 - Inventory'!R624</f>
        <v>0</v>
      </c>
      <c r="L689" s="149">
        <f>'Input 2 - Inventory'!AB624</f>
        <v>0</v>
      </c>
      <c r="M689" s="179">
        <f>'Input 2 - Inventory'!AC624</f>
        <v>0</v>
      </c>
      <c r="N689" s="162">
        <f t="shared" si="61"/>
        <v>0</v>
      </c>
      <c r="O689" s="122" t="e">
        <f t="shared" si="62"/>
        <v>#DIV/0!</v>
      </c>
      <c r="P689" s="179">
        <f>'Input 2 - Inventory'!AH624</f>
        <v>0</v>
      </c>
      <c r="Q689" s="179" t="str">
        <f>'Calc 1 - Scaling (Ins)'!AA679</f>
        <v/>
      </c>
    </row>
    <row r="690" spans="1:17" x14ac:dyDescent="0.3">
      <c r="A690" s="136" t="str">
        <f t="shared" si="63"/>
        <v>Exclude</v>
      </c>
      <c r="B690" s="149">
        <f>'Input 2 - Inventory'!C625</f>
        <v>0</v>
      </c>
      <c r="C690" s="179">
        <f>'Input 2 - Inventory'!E625</f>
        <v>0</v>
      </c>
      <c r="D690" s="179" t="str">
        <f>IFERROR(VLOOKUP(E690,GCC.Param!$B$3:$E$66,4,FALSE),"")</f>
        <v/>
      </c>
      <c r="E690" s="150">
        <f>'Input 2 - Inventory'!F625</f>
        <v>0</v>
      </c>
      <c r="F690" s="162" t="str">
        <f t="shared" si="59"/>
        <v>Y</v>
      </c>
      <c r="G690" s="150">
        <f>'Input 1 - Schedule 1'!U627</f>
        <v>0</v>
      </c>
      <c r="H690" s="149">
        <f>'Input 2 - Inventory'!L625</f>
        <v>0</v>
      </c>
      <c r="I690" s="149">
        <f>'Input 2 - Inventory'!M625</f>
        <v>0</v>
      </c>
      <c r="J690" s="162">
        <f t="shared" si="60"/>
        <v>0</v>
      </c>
      <c r="K690" s="179">
        <f>'Input 2 - Inventory'!R625</f>
        <v>0</v>
      </c>
      <c r="L690" s="149">
        <f>'Input 2 - Inventory'!AB625</f>
        <v>0</v>
      </c>
      <c r="M690" s="179">
        <f>'Input 2 - Inventory'!AC625</f>
        <v>0</v>
      </c>
      <c r="N690" s="162">
        <f t="shared" si="61"/>
        <v>0</v>
      </c>
      <c r="O690" s="122" t="e">
        <f t="shared" si="62"/>
        <v>#DIV/0!</v>
      </c>
      <c r="P690" s="179">
        <f>'Input 2 - Inventory'!AH625</f>
        <v>0</v>
      </c>
      <c r="Q690" s="179" t="str">
        <f>'Calc 1 - Scaling (Ins)'!AA680</f>
        <v/>
      </c>
    </row>
    <row r="691" spans="1:17" x14ac:dyDescent="0.3">
      <c r="A691" s="136" t="str">
        <f t="shared" si="63"/>
        <v>Exclude</v>
      </c>
      <c r="B691" s="149">
        <f>'Input 2 - Inventory'!C626</f>
        <v>0</v>
      </c>
      <c r="C691" s="179">
        <f>'Input 2 - Inventory'!E626</f>
        <v>0</v>
      </c>
      <c r="D691" s="179" t="str">
        <f>IFERROR(VLOOKUP(E691,GCC.Param!$B$3:$E$66,4,FALSE),"")</f>
        <v/>
      </c>
      <c r="E691" s="150">
        <f>'Input 2 - Inventory'!F626</f>
        <v>0</v>
      </c>
      <c r="F691" s="162" t="str">
        <f t="shared" si="59"/>
        <v>Y</v>
      </c>
      <c r="G691" s="150">
        <f>'Input 1 - Schedule 1'!U628</f>
        <v>0</v>
      </c>
      <c r="H691" s="149">
        <f>'Input 2 - Inventory'!L626</f>
        <v>0</v>
      </c>
      <c r="I691" s="149">
        <f>'Input 2 - Inventory'!M626</f>
        <v>0</v>
      </c>
      <c r="J691" s="162">
        <f t="shared" si="60"/>
        <v>0</v>
      </c>
      <c r="K691" s="179">
        <f>'Input 2 - Inventory'!R626</f>
        <v>0</v>
      </c>
      <c r="L691" s="149">
        <f>'Input 2 - Inventory'!AB626</f>
        <v>0</v>
      </c>
      <c r="M691" s="179">
        <f>'Input 2 - Inventory'!AC626</f>
        <v>0</v>
      </c>
      <c r="N691" s="162">
        <f t="shared" si="61"/>
        <v>0</v>
      </c>
      <c r="O691" s="122" t="e">
        <f t="shared" si="62"/>
        <v>#DIV/0!</v>
      </c>
      <c r="P691" s="179">
        <f>'Input 2 - Inventory'!AH626</f>
        <v>0</v>
      </c>
      <c r="Q691" s="179" t="str">
        <f>'Calc 1 - Scaling (Ins)'!AA681</f>
        <v/>
      </c>
    </row>
    <row r="692" spans="1:17" x14ac:dyDescent="0.3">
      <c r="A692" s="136" t="str">
        <f t="shared" si="63"/>
        <v>Exclude</v>
      </c>
      <c r="B692" s="149">
        <f>'Input 2 - Inventory'!C627</f>
        <v>0</v>
      </c>
      <c r="C692" s="179">
        <f>'Input 2 - Inventory'!E627</f>
        <v>0</v>
      </c>
      <c r="D692" s="179" t="str">
        <f>IFERROR(VLOOKUP(E692,GCC.Param!$B$3:$E$66,4,FALSE),"")</f>
        <v/>
      </c>
      <c r="E692" s="150">
        <f>'Input 2 - Inventory'!F627</f>
        <v>0</v>
      </c>
      <c r="F692" s="162" t="str">
        <f t="shared" si="59"/>
        <v>Y</v>
      </c>
      <c r="G692" s="150">
        <f>'Input 1 - Schedule 1'!U629</f>
        <v>0</v>
      </c>
      <c r="H692" s="149">
        <f>'Input 2 - Inventory'!L627</f>
        <v>0</v>
      </c>
      <c r="I692" s="149">
        <f>'Input 2 - Inventory'!M627</f>
        <v>0</v>
      </c>
      <c r="J692" s="162">
        <f t="shared" si="60"/>
        <v>0</v>
      </c>
      <c r="K692" s="179">
        <f>'Input 2 - Inventory'!R627</f>
        <v>0</v>
      </c>
      <c r="L692" s="149">
        <f>'Input 2 - Inventory'!AB627</f>
        <v>0</v>
      </c>
      <c r="M692" s="179">
        <f>'Input 2 - Inventory'!AC627</f>
        <v>0</v>
      </c>
      <c r="N692" s="162">
        <f t="shared" si="61"/>
        <v>0</v>
      </c>
      <c r="O692" s="122" t="e">
        <f t="shared" si="62"/>
        <v>#DIV/0!</v>
      </c>
      <c r="P692" s="179">
        <f>'Input 2 - Inventory'!AH627</f>
        <v>0</v>
      </c>
      <c r="Q692" s="179" t="str">
        <f>'Calc 1 - Scaling (Ins)'!AA682</f>
        <v/>
      </c>
    </row>
    <row r="693" spans="1:17" x14ac:dyDescent="0.3">
      <c r="A693" s="136" t="str">
        <f t="shared" si="63"/>
        <v>Exclude</v>
      </c>
      <c r="B693" s="149">
        <f>'Input 2 - Inventory'!C628</f>
        <v>0</v>
      </c>
      <c r="C693" s="179">
        <f>'Input 2 - Inventory'!E628</f>
        <v>0</v>
      </c>
      <c r="D693" s="179" t="str">
        <f>IFERROR(VLOOKUP(E693,GCC.Param!$B$3:$E$66,4,FALSE),"")</f>
        <v/>
      </c>
      <c r="E693" s="150">
        <f>'Input 2 - Inventory'!F628</f>
        <v>0</v>
      </c>
      <c r="F693" s="162" t="str">
        <f t="shared" si="59"/>
        <v>Y</v>
      </c>
      <c r="G693" s="150">
        <f>'Input 1 - Schedule 1'!U630</f>
        <v>0</v>
      </c>
      <c r="H693" s="149">
        <f>'Input 2 - Inventory'!L628</f>
        <v>0</v>
      </c>
      <c r="I693" s="149">
        <f>'Input 2 - Inventory'!M628</f>
        <v>0</v>
      </c>
      <c r="J693" s="162">
        <f t="shared" si="60"/>
        <v>0</v>
      </c>
      <c r="K693" s="179">
        <f>'Input 2 - Inventory'!R628</f>
        <v>0</v>
      </c>
      <c r="L693" s="149">
        <f>'Input 2 - Inventory'!AB628</f>
        <v>0</v>
      </c>
      <c r="M693" s="179">
        <f>'Input 2 - Inventory'!AC628</f>
        <v>0</v>
      </c>
      <c r="N693" s="162">
        <f t="shared" si="61"/>
        <v>0</v>
      </c>
      <c r="O693" s="122" t="e">
        <f t="shared" si="62"/>
        <v>#DIV/0!</v>
      </c>
      <c r="P693" s="179">
        <f>'Input 2 - Inventory'!AH628</f>
        <v>0</v>
      </c>
      <c r="Q693" s="179" t="str">
        <f>'Calc 1 - Scaling (Ins)'!AA683</f>
        <v/>
      </c>
    </row>
    <row r="694" spans="1:17" x14ac:dyDescent="0.3">
      <c r="A694" s="136" t="str">
        <f t="shared" si="63"/>
        <v>Exclude</v>
      </c>
      <c r="B694" s="149">
        <f>'Input 2 - Inventory'!C629</f>
        <v>0</v>
      </c>
      <c r="C694" s="179">
        <f>'Input 2 - Inventory'!E629</f>
        <v>0</v>
      </c>
      <c r="D694" s="179" t="str">
        <f>IFERROR(VLOOKUP(E694,GCC.Param!$B$3:$E$66,4,FALSE),"")</f>
        <v/>
      </c>
      <c r="E694" s="150">
        <f>'Input 2 - Inventory'!F629</f>
        <v>0</v>
      </c>
      <c r="F694" s="162" t="str">
        <f t="shared" si="59"/>
        <v>Y</v>
      </c>
      <c r="G694" s="150">
        <f>'Input 1 - Schedule 1'!U631</f>
        <v>0</v>
      </c>
      <c r="H694" s="149">
        <f>'Input 2 - Inventory'!L629</f>
        <v>0</v>
      </c>
      <c r="I694" s="149">
        <f>'Input 2 - Inventory'!M629</f>
        <v>0</v>
      </c>
      <c r="J694" s="162">
        <f t="shared" si="60"/>
        <v>0</v>
      </c>
      <c r="K694" s="179">
        <f>'Input 2 - Inventory'!R629</f>
        <v>0</v>
      </c>
      <c r="L694" s="149">
        <f>'Input 2 - Inventory'!AB629</f>
        <v>0</v>
      </c>
      <c r="M694" s="179">
        <f>'Input 2 - Inventory'!AC629</f>
        <v>0</v>
      </c>
      <c r="N694" s="162">
        <f t="shared" si="61"/>
        <v>0</v>
      </c>
      <c r="O694" s="122" t="e">
        <f t="shared" si="62"/>
        <v>#DIV/0!</v>
      </c>
      <c r="P694" s="179">
        <f>'Input 2 - Inventory'!AH629</f>
        <v>0</v>
      </c>
      <c r="Q694" s="179" t="str">
        <f>'Calc 1 - Scaling (Ins)'!AA684</f>
        <v/>
      </c>
    </row>
    <row r="695" spans="1:17" x14ac:dyDescent="0.3">
      <c r="A695" s="136" t="str">
        <f t="shared" si="63"/>
        <v>Exclude</v>
      </c>
      <c r="B695" s="149">
        <f>'Input 2 - Inventory'!C630</f>
        <v>0</v>
      </c>
      <c r="C695" s="179">
        <f>'Input 2 - Inventory'!E630</f>
        <v>0</v>
      </c>
      <c r="D695" s="179" t="str">
        <f>IFERROR(VLOOKUP(E695,GCC.Param!$B$3:$E$66,4,FALSE),"")</f>
        <v/>
      </c>
      <c r="E695" s="150">
        <f>'Input 2 - Inventory'!F630</f>
        <v>0</v>
      </c>
      <c r="F695" s="162" t="str">
        <f t="shared" si="59"/>
        <v>Y</v>
      </c>
      <c r="G695" s="150">
        <f>'Input 1 - Schedule 1'!U632</f>
        <v>0</v>
      </c>
      <c r="H695" s="149">
        <f>'Input 2 - Inventory'!L630</f>
        <v>0</v>
      </c>
      <c r="I695" s="149">
        <f>'Input 2 - Inventory'!M630</f>
        <v>0</v>
      </c>
      <c r="J695" s="162">
        <f t="shared" si="60"/>
        <v>0</v>
      </c>
      <c r="K695" s="179">
        <f>'Input 2 - Inventory'!R630</f>
        <v>0</v>
      </c>
      <c r="L695" s="149">
        <f>'Input 2 - Inventory'!AB630</f>
        <v>0</v>
      </c>
      <c r="M695" s="179">
        <f>'Input 2 - Inventory'!AC630</f>
        <v>0</v>
      </c>
      <c r="N695" s="162">
        <f t="shared" si="61"/>
        <v>0</v>
      </c>
      <c r="O695" s="122" t="e">
        <f t="shared" si="62"/>
        <v>#DIV/0!</v>
      </c>
      <c r="P695" s="179">
        <f>'Input 2 - Inventory'!AH630</f>
        <v>0</v>
      </c>
      <c r="Q695" s="179" t="str">
        <f>'Calc 1 - Scaling (Ins)'!AA685</f>
        <v/>
      </c>
    </row>
    <row r="696" spans="1:17" x14ac:dyDescent="0.3">
      <c r="A696" s="136" t="str">
        <f t="shared" si="63"/>
        <v>Exclude</v>
      </c>
      <c r="B696" s="149">
        <f>'Input 2 - Inventory'!C631</f>
        <v>0</v>
      </c>
      <c r="C696" s="179">
        <f>'Input 2 - Inventory'!E631</f>
        <v>0</v>
      </c>
      <c r="D696" s="179" t="str">
        <f>IFERROR(VLOOKUP(E696,GCC.Param!$B$3:$E$66,4,FALSE),"")</f>
        <v/>
      </c>
      <c r="E696" s="150">
        <f>'Input 2 - Inventory'!F631</f>
        <v>0</v>
      </c>
      <c r="F696" s="162" t="str">
        <f t="shared" si="59"/>
        <v>Y</v>
      </c>
      <c r="G696" s="150">
        <f>'Input 1 - Schedule 1'!U633</f>
        <v>0</v>
      </c>
      <c r="H696" s="149">
        <f>'Input 2 - Inventory'!L631</f>
        <v>0</v>
      </c>
      <c r="I696" s="149">
        <f>'Input 2 - Inventory'!M631</f>
        <v>0</v>
      </c>
      <c r="J696" s="162">
        <f t="shared" si="60"/>
        <v>0</v>
      </c>
      <c r="K696" s="179">
        <f>'Input 2 - Inventory'!R631</f>
        <v>0</v>
      </c>
      <c r="L696" s="149">
        <f>'Input 2 - Inventory'!AB631</f>
        <v>0</v>
      </c>
      <c r="M696" s="179">
        <f>'Input 2 - Inventory'!AC631</f>
        <v>0</v>
      </c>
      <c r="N696" s="162">
        <f t="shared" si="61"/>
        <v>0</v>
      </c>
      <c r="O696" s="122" t="e">
        <f t="shared" si="62"/>
        <v>#DIV/0!</v>
      </c>
      <c r="P696" s="179">
        <f>'Input 2 - Inventory'!AH631</f>
        <v>0</v>
      </c>
      <c r="Q696" s="179" t="str">
        <f>'Calc 1 - Scaling (Ins)'!AA686</f>
        <v/>
      </c>
    </row>
    <row r="697" spans="1:17" x14ac:dyDescent="0.3">
      <c r="A697" s="136" t="str">
        <f t="shared" si="63"/>
        <v>Exclude</v>
      </c>
      <c r="B697" s="149">
        <f>'Input 2 - Inventory'!C632</f>
        <v>0</v>
      </c>
      <c r="C697" s="179">
        <f>'Input 2 - Inventory'!E632</f>
        <v>0</v>
      </c>
      <c r="D697" s="179" t="str">
        <f>IFERROR(VLOOKUP(E697,GCC.Param!$B$3:$E$66,4,FALSE),"")</f>
        <v/>
      </c>
      <c r="E697" s="150">
        <f>'Input 2 - Inventory'!F632</f>
        <v>0</v>
      </c>
      <c r="F697" s="162" t="str">
        <f t="shared" si="59"/>
        <v>Y</v>
      </c>
      <c r="G697" s="150">
        <f>'Input 1 - Schedule 1'!U634</f>
        <v>0</v>
      </c>
      <c r="H697" s="149">
        <f>'Input 2 - Inventory'!L632</f>
        <v>0</v>
      </c>
      <c r="I697" s="149">
        <f>'Input 2 - Inventory'!M632</f>
        <v>0</v>
      </c>
      <c r="J697" s="162">
        <f t="shared" si="60"/>
        <v>0</v>
      </c>
      <c r="K697" s="179">
        <f>'Input 2 - Inventory'!R632</f>
        <v>0</v>
      </c>
      <c r="L697" s="149">
        <f>'Input 2 - Inventory'!AB632</f>
        <v>0</v>
      </c>
      <c r="M697" s="179">
        <f>'Input 2 - Inventory'!AC632</f>
        <v>0</v>
      </c>
      <c r="N697" s="162">
        <f t="shared" si="61"/>
        <v>0</v>
      </c>
      <c r="O697" s="122" t="e">
        <f t="shared" si="62"/>
        <v>#DIV/0!</v>
      </c>
      <c r="P697" s="179">
        <f>'Input 2 - Inventory'!AH632</f>
        <v>0</v>
      </c>
      <c r="Q697" s="179" t="str">
        <f>'Calc 1 - Scaling (Ins)'!AA687</f>
        <v/>
      </c>
    </row>
    <row r="698" spans="1:17" x14ac:dyDescent="0.3">
      <c r="A698" s="136" t="str">
        <f t="shared" si="63"/>
        <v>Exclude</v>
      </c>
      <c r="B698" s="149">
        <f>'Input 2 - Inventory'!C633</f>
        <v>0</v>
      </c>
      <c r="C698" s="179">
        <f>'Input 2 - Inventory'!E633</f>
        <v>0</v>
      </c>
      <c r="D698" s="179" t="str">
        <f>IFERROR(VLOOKUP(E698,GCC.Param!$B$3:$E$66,4,FALSE),"")</f>
        <v/>
      </c>
      <c r="E698" s="150">
        <f>'Input 2 - Inventory'!F633</f>
        <v>0</v>
      </c>
      <c r="F698" s="162" t="str">
        <f t="shared" si="59"/>
        <v>Y</v>
      </c>
      <c r="G698" s="150">
        <f>'Input 1 - Schedule 1'!U635</f>
        <v>0</v>
      </c>
      <c r="H698" s="149">
        <f>'Input 2 - Inventory'!L633</f>
        <v>0</v>
      </c>
      <c r="I698" s="149">
        <f>'Input 2 - Inventory'!M633</f>
        <v>0</v>
      </c>
      <c r="J698" s="162">
        <f t="shared" si="60"/>
        <v>0</v>
      </c>
      <c r="K698" s="179">
        <f>'Input 2 - Inventory'!R633</f>
        <v>0</v>
      </c>
      <c r="L698" s="149">
        <f>'Input 2 - Inventory'!AB633</f>
        <v>0</v>
      </c>
      <c r="M698" s="179">
        <f>'Input 2 - Inventory'!AC633</f>
        <v>0</v>
      </c>
      <c r="N698" s="162">
        <f t="shared" si="61"/>
        <v>0</v>
      </c>
      <c r="O698" s="122" t="e">
        <f t="shared" si="62"/>
        <v>#DIV/0!</v>
      </c>
      <c r="P698" s="179">
        <f>'Input 2 - Inventory'!AH633</f>
        <v>0</v>
      </c>
      <c r="Q698" s="179" t="str">
        <f>'Calc 1 - Scaling (Ins)'!AA688</f>
        <v/>
      </c>
    </row>
    <row r="699" spans="1:17" x14ac:dyDescent="0.3">
      <c r="A699" s="136" t="str">
        <f t="shared" si="63"/>
        <v>Exclude</v>
      </c>
      <c r="B699" s="149">
        <f>'Input 2 - Inventory'!C634</f>
        <v>0</v>
      </c>
      <c r="C699" s="179">
        <f>'Input 2 - Inventory'!E634</f>
        <v>0</v>
      </c>
      <c r="D699" s="179" t="str">
        <f>IFERROR(VLOOKUP(E699,GCC.Param!$B$3:$E$66,4,FALSE),"")</f>
        <v/>
      </c>
      <c r="E699" s="150">
        <f>'Input 2 - Inventory'!F634</f>
        <v>0</v>
      </c>
      <c r="F699" s="162" t="str">
        <f t="shared" si="59"/>
        <v>Y</v>
      </c>
      <c r="G699" s="150">
        <f>'Input 1 - Schedule 1'!U636</f>
        <v>0</v>
      </c>
      <c r="H699" s="149">
        <f>'Input 2 - Inventory'!L634</f>
        <v>0</v>
      </c>
      <c r="I699" s="149">
        <f>'Input 2 - Inventory'!M634</f>
        <v>0</v>
      </c>
      <c r="J699" s="162">
        <f t="shared" si="60"/>
        <v>0</v>
      </c>
      <c r="K699" s="179">
        <f>'Input 2 - Inventory'!R634</f>
        <v>0</v>
      </c>
      <c r="L699" s="149">
        <f>'Input 2 - Inventory'!AB634</f>
        <v>0</v>
      </c>
      <c r="M699" s="179">
        <f>'Input 2 - Inventory'!AC634</f>
        <v>0</v>
      </c>
      <c r="N699" s="162">
        <f t="shared" si="61"/>
        <v>0</v>
      </c>
      <c r="O699" s="122" t="e">
        <f t="shared" si="62"/>
        <v>#DIV/0!</v>
      </c>
      <c r="P699" s="179">
        <f>'Input 2 - Inventory'!AH634</f>
        <v>0</v>
      </c>
      <c r="Q699" s="179" t="str">
        <f>'Calc 1 - Scaling (Ins)'!AA689</f>
        <v/>
      </c>
    </row>
    <row r="700" spans="1:17" x14ac:dyDescent="0.3">
      <c r="A700" s="136" t="str">
        <f t="shared" si="63"/>
        <v>Exclude</v>
      </c>
      <c r="B700" s="149">
        <f>'Input 2 - Inventory'!C635</f>
        <v>0</v>
      </c>
      <c r="C700" s="179">
        <f>'Input 2 - Inventory'!E635</f>
        <v>0</v>
      </c>
      <c r="D700" s="179" t="str">
        <f>IFERROR(VLOOKUP(E700,GCC.Param!$B$3:$E$66,4,FALSE),"")</f>
        <v/>
      </c>
      <c r="E700" s="150">
        <f>'Input 2 - Inventory'!F635</f>
        <v>0</v>
      </c>
      <c r="F700" s="162" t="str">
        <f t="shared" si="59"/>
        <v>Y</v>
      </c>
      <c r="G700" s="150">
        <f>'Input 1 - Schedule 1'!U637</f>
        <v>0</v>
      </c>
      <c r="H700" s="149">
        <f>'Input 2 - Inventory'!L635</f>
        <v>0</v>
      </c>
      <c r="I700" s="149">
        <f>'Input 2 - Inventory'!M635</f>
        <v>0</v>
      </c>
      <c r="J700" s="162">
        <f t="shared" si="60"/>
        <v>0</v>
      </c>
      <c r="K700" s="179">
        <f>'Input 2 - Inventory'!R635</f>
        <v>0</v>
      </c>
      <c r="L700" s="149">
        <f>'Input 2 - Inventory'!AB635</f>
        <v>0</v>
      </c>
      <c r="M700" s="179">
        <f>'Input 2 - Inventory'!AC635</f>
        <v>0</v>
      </c>
      <c r="N700" s="162">
        <f t="shared" si="61"/>
        <v>0</v>
      </c>
      <c r="O700" s="122" t="e">
        <f t="shared" si="62"/>
        <v>#DIV/0!</v>
      </c>
      <c r="P700" s="179">
        <f>'Input 2 - Inventory'!AH635</f>
        <v>0</v>
      </c>
      <c r="Q700" s="179" t="str">
        <f>'Calc 1 - Scaling (Ins)'!AA690</f>
        <v/>
      </c>
    </row>
    <row r="701" spans="1:17" x14ac:dyDescent="0.3">
      <c r="A701" s="136" t="str">
        <f t="shared" si="63"/>
        <v>Exclude</v>
      </c>
      <c r="B701" s="149">
        <f>'Input 2 - Inventory'!C636</f>
        <v>0</v>
      </c>
      <c r="C701" s="179">
        <f>'Input 2 - Inventory'!E636</f>
        <v>0</v>
      </c>
      <c r="D701" s="179" t="str">
        <f>IFERROR(VLOOKUP(E701,GCC.Param!$B$3:$E$66,4,FALSE),"")</f>
        <v/>
      </c>
      <c r="E701" s="150">
        <f>'Input 2 - Inventory'!F636</f>
        <v>0</v>
      </c>
      <c r="F701" s="162" t="str">
        <f t="shared" si="59"/>
        <v>Y</v>
      </c>
      <c r="G701" s="150">
        <f>'Input 1 - Schedule 1'!U638</f>
        <v>0</v>
      </c>
      <c r="H701" s="149">
        <f>'Input 2 - Inventory'!L636</f>
        <v>0</v>
      </c>
      <c r="I701" s="149">
        <f>'Input 2 - Inventory'!M636</f>
        <v>0</v>
      </c>
      <c r="J701" s="162">
        <f t="shared" si="60"/>
        <v>0</v>
      </c>
      <c r="K701" s="179">
        <f>'Input 2 - Inventory'!R636</f>
        <v>0</v>
      </c>
      <c r="L701" s="149">
        <f>'Input 2 - Inventory'!AB636</f>
        <v>0</v>
      </c>
      <c r="M701" s="179">
        <f>'Input 2 - Inventory'!AC636</f>
        <v>0</v>
      </c>
      <c r="N701" s="162">
        <f t="shared" si="61"/>
        <v>0</v>
      </c>
      <c r="O701" s="122" t="e">
        <f t="shared" si="62"/>
        <v>#DIV/0!</v>
      </c>
      <c r="P701" s="179">
        <f>'Input 2 - Inventory'!AH636</f>
        <v>0</v>
      </c>
      <c r="Q701" s="179" t="str">
        <f>'Calc 1 - Scaling (Ins)'!AA691</f>
        <v/>
      </c>
    </row>
    <row r="702" spans="1:17" x14ac:dyDescent="0.3">
      <c r="A702" s="136" t="str">
        <f t="shared" si="63"/>
        <v>Exclude</v>
      </c>
      <c r="B702" s="149">
        <f>'Input 2 - Inventory'!C637</f>
        <v>0</v>
      </c>
      <c r="C702" s="179">
        <f>'Input 2 - Inventory'!E637</f>
        <v>0</v>
      </c>
      <c r="D702" s="179" t="str">
        <f>IFERROR(VLOOKUP(E702,GCC.Param!$B$3:$E$66,4,FALSE),"")</f>
        <v/>
      </c>
      <c r="E702" s="150">
        <f>'Input 2 - Inventory'!F637</f>
        <v>0</v>
      </c>
      <c r="F702" s="162" t="str">
        <f t="shared" si="59"/>
        <v>Y</v>
      </c>
      <c r="G702" s="150">
        <f>'Input 1 - Schedule 1'!U639</f>
        <v>0</v>
      </c>
      <c r="H702" s="149">
        <f>'Input 2 - Inventory'!L637</f>
        <v>0</v>
      </c>
      <c r="I702" s="149">
        <f>'Input 2 - Inventory'!M637</f>
        <v>0</v>
      </c>
      <c r="J702" s="162">
        <f t="shared" si="60"/>
        <v>0</v>
      </c>
      <c r="K702" s="179">
        <f>'Input 2 - Inventory'!R637</f>
        <v>0</v>
      </c>
      <c r="L702" s="149">
        <f>'Input 2 - Inventory'!AB637</f>
        <v>0</v>
      </c>
      <c r="M702" s="179">
        <f>'Input 2 - Inventory'!AC637</f>
        <v>0</v>
      </c>
      <c r="N702" s="162">
        <f t="shared" si="61"/>
        <v>0</v>
      </c>
      <c r="O702" s="122" t="e">
        <f t="shared" si="62"/>
        <v>#DIV/0!</v>
      </c>
      <c r="P702" s="179">
        <f>'Input 2 - Inventory'!AH637</f>
        <v>0</v>
      </c>
      <c r="Q702" s="179" t="str">
        <f>'Calc 1 - Scaling (Ins)'!AA692</f>
        <v/>
      </c>
    </row>
    <row r="703" spans="1:17" x14ac:dyDescent="0.3">
      <c r="A703" s="136" t="str">
        <f t="shared" si="63"/>
        <v>Exclude</v>
      </c>
      <c r="B703" s="149">
        <f>'Input 2 - Inventory'!C638</f>
        <v>0</v>
      </c>
      <c r="C703" s="179">
        <f>'Input 2 - Inventory'!E638</f>
        <v>0</v>
      </c>
      <c r="D703" s="179" t="str">
        <f>IFERROR(VLOOKUP(E703,GCC.Param!$B$3:$E$66,4,FALSE),"")</f>
        <v/>
      </c>
      <c r="E703" s="150">
        <f>'Input 2 - Inventory'!F638</f>
        <v>0</v>
      </c>
      <c r="F703" s="162" t="str">
        <f t="shared" si="59"/>
        <v>Y</v>
      </c>
      <c r="G703" s="150">
        <f>'Input 1 - Schedule 1'!U640</f>
        <v>0</v>
      </c>
      <c r="H703" s="149">
        <f>'Input 2 - Inventory'!L638</f>
        <v>0</v>
      </c>
      <c r="I703" s="149">
        <f>'Input 2 - Inventory'!M638</f>
        <v>0</v>
      </c>
      <c r="J703" s="162">
        <f t="shared" si="60"/>
        <v>0</v>
      </c>
      <c r="K703" s="179">
        <f>'Input 2 - Inventory'!R638</f>
        <v>0</v>
      </c>
      <c r="L703" s="149">
        <f>'Input 2 - Inventory'!AB638</f>
        <v>0</v>
      </c>
      <c r="M703" s="179">
        <f>'Input 2 - Inventory'!AC638</f>
        <v>0</v>
      </c>
      <c r="N703" s="162">
        <f t="shared" si="61"/>
        <v>0</v>
      </c>
      <c r="O703" s="122" t="e">
        <f t="shared" si="62"/>
        <v>#DIV/0!</v>
      </c>
      <c r="P703" s="179">
        <f>'Input 2 - Inventory'!AH638</f>
        <v>0</v>
      </c>
      <c r="Q703" s="179" t="str">
        <f>'Calc 1 - Scaling (Ins)'!AA693</f>
        <v/>
      </c>
    </row>
    <row r="704" spans="1:17" x14ac:dyDescent="0.3">
      <c r="A704" s="136" t="str">
        <f t="shared" si="63"/>
        <v>Exclude</v>
      </c>
      <c r="B704" s="149">
        <f>'Input 2 - Inventory'!C639</f>
        <v>0</v>
      </c>
      <c r="C704" s="179">
        <f>'Input 2 - Inventory'!E639</f>
        <v>0</v>
      </c>
      <c r="D704" s="179" t="str">
        <f>IFERROR(VLOOKUP(E704,GCC.Param!$B$3:$E$66,4,FALSE),"")</f>
        <v/>
      </c>
      <c r="E704" s="150">
        <f>'Input 2 - Inventory'!F639</f>
        <v>0</v>
      </c>
      <c r="F704" s="162" t="str">
        <f t="shared" si="59"/>
        <v>Y</v>
      </c>
      <c r="G704" s="150">
        <f>'Input 1 - Schedule 1'!U641</f>
        <v>0</v>
      </c>
      <c r="H704" s="149">
        <f>'Input 2 - Inventory'!L639</f>
        <v>0</v>
      </c>
      <c r="I704" s="149">
        <f>'Input 2 - Inventory'!M639</f>
        <v>0</v>
      </c>
      <c r="J704" s="162">
        <f t="shared" si="60"/>
        <v>0</v>
      </c>
      <c r="K704" s="179">
        <f>'Input 2 - Inventory'!R639</f>
        <v>0</v>
      </c>
      <c r="L704" s="149">
        <f>'Input 2 - Inventory'!AB639</f>
        <v>0</v>
      </c>
      <c r="M704" s="179">
        <f>'Input 2 - Inventory'!AC639</f>
        <v>0</v>
      </c>
      <c r="N704" s="162">
        <f t="shared" si="61"/>
        <v>0</v>
      </c>
      <c r="O704" s="122" t="e">
        <f t="shared" si="62"/>
        <v>#DIV/0!</v>
      </c>
      <c r="P704" s="179">
        <f>'Input 2 - Inventory'!AH639</f>
        <v>0</v>
      </c>
      <c r="Q704" s="179" t="str">
        <f>'Calc 1 - Scaling (Ins)'!AA694</f>
        <v/>
      </c>
    </row>
    <row r="705" spans="1:17" x14ac:dyDescent="0.3">
      <c r="A705" s="136" t="str">
        <f t="shared" si="63"/>
        <v>Exclude</v>
      </c>
      <c r="B705" s="149">
        <f>'Input 2 - Inventory'!C640</f>
        <v>0</v>
      </c>
      <c r="C705" s="179">
        <f>'Input 2 - Inventory'!E640</f>
        <v>0</v>
      </c>
      <c r="D705" s="179" t="str">
        <f>IFERROR(VLOOKUP(E705,GCC.Param!$B$3:$E$66,4,FALSE),"")</f>
        <v/>
      </c>
      <c r="E705" s="150">
        <f>'Input 2 - Inventory'!F640</f>
        <v>0</v>
      </c>
      <c r="F705" s="162" t="str">
        <f t="shared" si="59"/>
        <v>Y</v>
      </c>
      <c r="G705" s="150">
        <f>'Input 1 - Schedule 1'!U642</f>
        <v>0</v>
      </c>
      <c r="H705" s="149">
        <f>'Input 2 - Inventory'!L640</f>
        <v>0</v>
      </c>
      <c r="I705" s="149">
        <f>'Input 2 - Inventory'!M640</f>
        <v>0</v>
      </c>
      <c r="J705" s="162">
        <f t="shared" si="60"/>
        <v>0</v>
      </c>
      <c r="K705" s="179">
        <f>'Input 2 - Inventory'!R640</f>
        <v>0</v>
      </c>
      <c r="L705" s="149">
        <f>'Input 2 - Inventory'!AB640</f>
        <v>0</v>
      </c>
      <c r="M705" s="179">
        <f>'Input 2 - Inventory'!AC640</f>
        <v>0</v>
      </c>
      <c r="N705" s="162">
        <f t="shared" si="61"/>
        <v>0</v>
      </c>
      <c r="O705" s="122" t="e">
        <f t="shared" si="62"/>
        <v>#DIV/0!</v>
      </c>
      <c r="P705" s="179">
        <f>'Input 2 - Inventory'!AH640</f>
        <v>0</v>
      </c>
      <c r="Q705" s="179" t="str">
        <f>'Calc 1 - Scaling (Ins)'!AA695</f>
        <v/>
      </c>
    </row>
    <row r="706" spans="1:17" x14ac:dyDescent="0.3">
      <c r="A706" s="136" t="str">
        <f t="shared" si="63"/>
        <v>Exclude</v>
      </c>
      <c r="B706" s="149">
        <f>'Input 2 - Inventory'!C641</f>
        <v>0</v>
      </c>
      <c r="C706" s="179">
        <f>'Input 2 - Inventory'!E641</f>
        <v>0</v>
      </c>
      <c r="D706" s="179" t="str">
        <f>IFERROR(VLOOKUP(E706,GCC.Param!$B$3:$E$66,4,FALSE),"")</f>
        <v/>
      </c>
      <c r="E706" s="150">
        <f>'Input 2 - Inventory'!F641</f>
        <v>0</v>
      </c>
      <c r="F706" s="162" t="str">
        <f t="shared" si="59"/>
        <v>Y</v>
      </c>
      <c r="G706" s="150">
        <f>'Input 1 - Schedule 1'!U643</f>
        <v>0</v>
      </c>
      <c r="H706" s="149">
        <f>'Input 2 - Inventory'!L641</f>
        <v>0</v>
      </c>
      <c r="I706" s="149">
        <f>'Input 2 - Inventory'!M641</f>
        <v>0</v>
      </c>
      <c r="J706" s="162">
        <f t="shared" si="60"/>
        <v>0</v>
      </c>
      <c r="K706" s="179">
        <f>'Input 2 - Inventory'!R641</f>
        <v>0</v>
      </c>
      <c r="L706" s="149">
        <f>'Input 2 - Inventory'!AB641</f>
        <v>0</v>
      </c>
      <c r="M706" s="179">
        <f>'Input 2 - Inventory'!AC641</f>
        <v>0</v>
      </c>
      <c r="N706" s="162">
        <f t="shared" si="61"/>
        <v>0</v>
      </c>
      <c r="O706" s="122" t="e">
        <f t="shared" si="62"/>
        <v>#DIV/0!</v>
      </c>
      <c r="P706" s="179">
        <f>'Input 2 - Inventory'!AH641</f>
        <v>0</v>
      </c>
      <c r="Q706" s="179" t="str">
        <f>'Calc 1 - Scaling (Ins)'!AA696</f>
        <v/>
      </c>
    </row>
    <row r="707" spans="1:17" x14ac:dyDescent="0.3">
      <c r="A707" s="136" t="str">
        <f t="shared" si="63"/>
        <v>Exclude</v>
      </c>
      <c r="B707" s="149">
        <f>'Input 2 - Inventory'!C642</f>
        <v>0</v>
      </c>
      <c r="C707" s="179">
        <f>'Input 2 - Inventory'!E642</f>
        <v>0</v>
      </c>
      <c r="D707" s="179" t="str">
        <f>IFERROR(VLOOKUP(E707,GCC.Param!$B$3:$E$66,4,FALSE),"")</f>
        <v/>
      </c>
      <c r="E707" s="150">
        <f>'Input 2 - Inventory'!F642</f>
        <v>0</v>
      </c>
      <c r="F707" s="162" t="str">
        <f t="shared" si="59"/>
        <v>Y</v>
      </c>
      <c r="G707" s="150">
        <f>'Input 1 - Schedule 1'!U644</f>
        <v>0</v>
      </c>
      <c r="H707" s="149">
        <f>'Input 2 - Inventory'!L642</f>
        <v>0</v>
      </c>
      <c r="I707" s="149">
        <f>'Input 2 - Inventory'!M642</f>
        <v>0</v>
      </c>
      <c r="J707" s="162">
        <f t="shared" si="60"/>
        <v>0</v>
      </c>
      <c r="K707" s="179">
        <f>'Input 2 - Inventory'!R642</f>
        <v>0</v>
      </c>
      <c r="L707" s="149">
        <f>'Input 2 - Inventory'!AB642</f>
        <v>0</v>
      </c>
      <c r="M707" s="179">
        <f>'Input 2 - Inventory'!AC642</f>
        <v>0</v>
      </c>
      <c r="N707" s="162">
        <f t="shared" si="61"/>
        <v>0</v>
      </c>
      <c r="O707" s="122" t="e">
        <f t="shared" si="62"/>
        <v>#DIV/0!</v>
      </c>
      <c r="P707" s="179">
        <f>'Input 2 - Inventory'!AH642</f>
        <v>0</v>
      </c>
      <c r="Q707" s="179" t="str">
        <f>'Calc 1 - Scaling (Ins)'!AA697</f>
        <v/>
      </c>
    </row>
    <row r="708" spans="1:17" x14ac:dyDescent="0.3">
      <c r="A708" s="136" t="str">
        <f t="shared" si="63"/>
        <v>Exclude</v>
      </c>
      <c r="B708" s="149">
        <f>'Input 2 - Inventory'!C643</f>
        <v>0</v>
      </c>
      <c r="C708" s="179">
        <f>'Input 2 - Inventory'!E643</f>
        <v>0</v>
      </c>
      <c r="D708" s="179" t="str">
        <f>IFERROR(VLOOKUP(E708,GCC.Param!$B$3:$E$66,4,FALSE),"")</f>
        <v/>
      </c>
      <c r="E708" s="150">
        <f>'Input 2 - Inventory'!F643</f>
        <v>0</v>
      </c>
      <c r="F708" s="162" t="str">
        <f t="shared" si="59"/>
        <v>Y</v>
      </c>
      <c r="G708" s="150">
        <f>'Input 1 - Schedule 1'!U645</f>
        <v>0</v>
      </c>
      <c r="H708" s="149">
        <f>'Input 2 - Inventory'!L643</f>
        <v>0</v>
      </c>
      <c r="I708" s="149">
        <f>'Input 2 - Inventory'!M643</f>
        <v>0</v>
      </c>
      <c r="J708" s="162">
        <f t="shared" si="60"/>
        <v>0</v>
      </c>
      <c r="K708" s="179">
        <f>'Input 2 - Inventory'!R643</f>
        <v>0</v>
      </c>
      <c r="L708" s="149">
        <f>'Input 2 - Inventory'!AB643</f>
        <v>0</v>
      </c>
      <c r="M708" s="179">
        <f>'Input 2 - Inventory'!AC643</f>
        <v>0</v>
      </c>
      <c r="N708" s="162">
        <f t="shared" si="61"/>
        <v>0</v>
      </c>
      <c r="O708" s="122" t="e">
        <f t="shared" si="62"/>
        <v>#DIV/0!</v>
      </c>
      <c r="P708" s="179">
        <f>'Input 2 - Inventory'!AH643</f>
        <v>0</v>
      </c>
      <c r="Q708" s="179" t="str">
        <f>'Calc 1 - Scaling (Ins)'!AA698</f>
        <v/>
      </c>
    </row>
    <row r="709" spans="1:17" x14ac:dyDescent="0.3">
      <c r="A709" s="136" t="str">
        <f t="shared" si="63"/>
        <v>Exclude</v>
      </c>
      <c r="B709" s="149">
        <f>'Input 2 - Inventory'!C644</f>
        <v>0</v>
      </c>
      <c r="C709" s="179">
        <f>'Input 2 - Inventory'!E644</f>
        <v>0</v>
      </c>
      <c r="D709" s="179" t="str">
        <f>IFERROR(VLOOKUP(E709,GCC.Param!$B$3:$E$66,4,FALSE),"")</f>
        <v/>
      </c>
      <c r="E709" s="150">
        <f>'Input 2 - Inventory'!F644</f>
        <v>0</v>
      </c>
      <c r="F709" s="162" t="str">
        <f t="shared" si="59"/>
        <v>Y</v>
      </c>
      <c r="G709" s="150">
        <f>'Input 1 - Schedule 1'!U646</f>
        <v>0</v>
      </c>
      <c r="H709" s="149">
        <f>'Input 2 - Inventory'!L644</f>
        <v>0</v>
      </c>
      <c r="I709" s="149">
        <f>'Input 2 - Inventory'!M644</f>
        <v>0</v>
      </c>
      <c r="J709" s="162">
        <f t="shared" si="60"/>
        <v>0</v>
      </c>
      <c r="K709" s="179">
        <f>'Input 2 - Inventory'!R644</f>
        <v>0</v>
      </c>
      <c r="L709" s="149">
        <f>'Input 2 - Inventory'!AB644</f>
        <v>0</v>
      </c>
      <c r="M709" s="179">
        <f>'Input 2 - Inventory'!AC644</f>
        <v>0</v>
      </c>
      <c r="N709" s="162">
        <f t="shared" si="61"/>
        <v>0</v>
      </c>
      <c r="O709" s="122" t="e">
        <f t="shared" si="62"/>
        <v>#DIV/0!</v>
      </c>
      <c r="P709" s="179">
        <f>'Input 2 - Inventory'!AH644</f>
        <v>0</v>
      </c>
      <c r="Q709" s="179" t="str">
        <f>'Calc 1 - Scaling (Ins)'!AA699</f>
        <v/>
      </c>
    </row>
    <row r="710" spans="1:17" x14ac:dyDescent="0.3">
      <c r="A710" s="136" t="str">
        <f t="shared" si="63"/>
        <v>Exclude</v>
      </c>
      <c r="B710" s="149">
        <f>'Input 2 - Inventory'!C645</f>
        <v>0</v>
      </c>
      <c r="C710" s="179">
        <f>'Input 2 - Inventory'!E645</f>
        <v>0</v>
      </c>
      <c r="D710" s="179" t="str">
        <f>IFERROR(VLOOKUP(E710,GCC.Param!$B$3:$E$66,4,FALSE),"")</f>
        <v/>
      </c>
      <c r="E710" s="150">
        <f>'Input 2 - Inventory'!F645</f>
        <v>0</v>
      </c>
      <c r="F710" s="162" t="str">
        <f t="shared" si="59"/>
        <v>Y</v>
      </c>
      <c r="G710" s="150">
        <f>'Input 1 - Schedule 1'!U647</f>
        <v>0</v>
      </c>
      <c r="H710" s="149">
        <f>'Input 2 - Inventory'!L645</f>
        <v>0</v>
      </c>
      <c r="I710" s="149">
        <f>'Input 2 - Inventory'!M645</f>
        <v>0</v>
      </c>
      <c r="J710" s="162">
        <f t="shared" si="60"/>
        <v>0</v>
      </c>
      <c r="K710" s="179">
        <f>'Input 2 - Inventory'!R645</f>
        <v>0</v>
      </c>
      <c r="L710" s="149">
        <f>'Input 2 - Inventory'!AB645</f>
        <v>0</v>
      </c>
      <c r="M710" s="179">
        <f>'Input 2 - Inventory'!AC645</f>
        <v>0</v>
      </c>
      <c r="N710" s="162">
        <f t="shared" si="61"/>
        <v>0</v>
      </c>
      <c r="O710" s="122" t="e">
        <f t="shared" si="62"/>
        <v>#DIV/0!</v>
      </c>
      <c r="P710" s="179">
        <f>'Input 2 - Inventory'!AH645</f>
        <v>0</v>
      </c>
      <c r="Q710" s="179" t="str">
        <f>'Calc 1 - Scaling (Ins)'!AA700</f>
        <v/>
      </c>
    </row>
    <row r="711" spans="1:17" x14ac:dyDescent="0.3">
      <c r="A711" s="136" t="str">
        <f t="shared" si="63"/>
        <v>Exclude</v>
      </c>
      <c r="B711" s="149">
        <f>'Input 2 - Inventory'!C646</f>
        <v>0</v>
      </c>
      <c r="C711" s="179">
        <f>'Input 2 - Inventory'!E646</f>
        <v>0</v>
      </c>
      <c r="D711" s="179" t="str">
        <f>IFERROR(VLOOKUP(E711,GCC.Param!$B$3:$E$66,4,FALSE),"")</f>
        <v/>
      </c>
      <c r="E711" s="150">
        <f>'Input 2 - Inventory'!F646</f>
        <v>0</v>
      </c>
      <c r="F711" s="162" t="str">
        <f t="shared" si="59"/>
        <v>Y</v>
      </c>
      <c r="G711" s="150">
        <f>'Input 1 - Schedule 1'!U648</f>
        <v>0</v>
      </c>
      <c r="H711" s="149">
        <f>'Input 2 - Inventory'!L646</f>
        <v>0</v>
      </c>
      <c r="I711" s="149">
        <f>'Input 2 - Inventory'!M646</f>
        <v>0</v>
      </c>
      <c r="J711" s="162">
        <f t="shared" si="60"/>
        <v>0</v>
      </c>
      <c r="K711" s="179">
        <f>'Input 2 - Inventory'!R646</f>
        <v>0</v>
      </c>
      <c r="L711" s="149">
        <f>'Input 2 - Inventory'!AB646</f>
        <v>0</v>
      </c>
      <c r="M711" s="179">
        <f>'Input 2 - Inventory'!AC646</f>
        <v>0</v>
      </c>
      <c r="N711" s="162">
        <f t="shared" si="61"/>
        <v>0</v>
      </c>
      <c r="O711" s="122" t="e">
        <f t="shared" si="62"/>
        <v>#DIV/0!</v>
      </c>
      <c r="P711" s="179">
        <f>'Input 2 - Inventory'!AH646</f>
        <v>0</v>
      </c>
      <c r="Q711" s="179" t="str">
        <f>'Calc 1 - Scaling (Ins)'!AA701</f>
        <v/>
      </c>
    </row>
    <row r="712" spans="1:17" x14ac:dyDescent="0.3">
      <c r="A712" s="136" t="str">
        <f t="shared" si="63"/>
        <v>Exclude</v>
      </c>
      <c r="B712" s="149">
        <f>'Input 2 - Inventory'!C647</f>
        <v>0</v>
      </c>
      <c r="C712" s="179">
        <f>'Input 2 - Inventory'!E647</f>
        <v>0</v>
      </c>
      <c r="D712" s="179" t="str">
        <f>IFERROR(VLOOKUP(E712,GCC.Param!$B$3:$E$66,4,FALSE),"")</f>
        <v/>
      </c>
      <c r="E712" s="150">
        <f>'Input 2 - Inventory'!F647</f>
        <v>0</v>
      </c>
      <c r="F712" s="162" t="str">
        <f t="shared" si="59"/>
        <v>Y</v>
      </c>
      <c r="G712" s="150">
        <f>'Input 1 - Schedule 1'!U649</f>
        <v>0</v>
      </c>
      <c r="H712" s="149">
        <f>'Input 2 - Inventory'!L647</f>
        <v>0</v>
      </c>
      <c r="I712" s="149">
        <f>'Input 2 - Inventory'!M647</f>
        <v>0</v>
      </c>
      <c r="J712" s="162">
        <f t="shared" si="60"/>
        <v>0</v>
      </c>
      <c r="K712" s="179">
        <f>'Input 2 - Inventory'!R647</f>
        <v>0</v>
      </c>
      <c r="L712" s="149">
        <f>'Input 2 - Inventory'!AB647</f>
        <v>0</v>
      </c>
      <c r="M712" s="179">
        <f>'Input 2 - Inventory'!AC647</f>
        <v>0</v>
      </c>
      <c r="N712" s="162">
        <f t="shared" si="61"/>
        <v>0</v>
      </c>
      <c r="O712" s="122" t="e">
        <f t="shared" si="62"/>
        <v>#DIV/0!</v>
      </c>
      <c r="P712" s="179">
        <f>'Input 2 - Inventory'!AH647</f>
        <v>0</v>
      </c>
      <c r="Q712" s="179" t="str">
        <f>'Calc 1 - Scaling (Ins)'!AA702</f>
        <v/>
      </c>
    </row>
    <row r="713" spans="1:17" x14ac:dyDescent="0.3">
      <c r="A713" s="136" t="str">
        <f t="shared" si="63"/>
        <v>Exclude</v>
      </c>
      <c r="B713" s="149">
        <f>'Input 2 - Inventory'!C648</f>
        <v>0</v>
      </c>
      <c r="C713" s="179">
        <f>'Input 2 - Inventory'!E648</f>
        <v>0</v>
      </c>
      <c r="D713" s="179" t="str">
        <f>IFERROR(VLOOKUP(E713,GCC.Param!$B$3:$E$66,4,FALSE),"")</f>
        <v/>
      </c>
      <c r="E713" s="150">
        <f>'Input 2 - Inventory'!F648</f>
        <v>0</v>
      </c>
      <c r="F713" s="162" t="str">
        <f t="shared" si="59"/>
        <v>Y</v>
      </c>
      <c r="G713" s="150">
        <f>'Input 1 - Schedule 1'!U650</f>
        <v>0</v>
      </c>
      <c r="H713" s="149">
        <f>'Input 2 - Inventory'!L648</f>
        <v>0</v>
      </c>
      <c r="I713" s="149">
        <f>'Input 2 - Inventory'!M648</f>
        <v>0</v>
      </c>
      <c r="J713" s="162">
        <f t="shared" si="60"/>
        <v>0</v>
      </c>
      <c r="K713" s="179">
        <f>'Input 2 - Inventory'!R648</f>
        <v>0</v>
      </c>
      <c r="L713" s="149">
        <f>'Input 2 - Inventory'!AB648</f>
        <v>0</v>
      </c>
      <c r="M713" s="179">
        <f>'Input 2 - Inventory'!AC648</f>
        <v>0</v>
      </c>
      <c r="N713" s="162">
        <f t="shared" si="61"/>
        <v>0</v>
      </c>
      <c r="O713" s="122" t="e">
        <f t="shared" si="62"/>
        <v>#DIV/0!</v>
      </c>
      <c r="P713" s="179">
        <f>'Input 2 - Inventory'!AH648</f>
        <v>0</v>
      </c>
      <c r="Q713" s="179" t="str">
        <f>'Calc 1 - Scaling (Ins)'!AA703</f>
        <v/>
      </c>
    </row>
    <row r="714" spans="1:17" x14ac:dyDescent="0.3">
      <c r="A714" s="136" t="str">
        <f t="shared" si="63"/>
        <v>Exclude</v>
      </c>
      <c r="B714" s="149">
        <f>'Input 2 - Inventory'!C649</f>
        <v>0</v>
      </c>
      <c r="C714" s="179">
        <f>'Input 2 - Inventory'!E649</f>
        <v>0</v>
      </c>
      <c r="D714" s="179" t="str">
        <f>IFERROR(VLOOKUP(E714,GCC.Param!$B$3:$E$66,4,FALSE),"")</f>
        <v/>
      </c>
      <c r="E714" s="150">
        <f>'Input 2 - Inventory'!F649</f>
        <v>0</v>
      </c>
      <c r="F714" s="162" t="str">
        <f t="shared" ref="F714:F777" si="64">IF(AND(LEFT(D714,3)="RBC",LEFT(Q714,3)="RBC"),"N",IF(OR(E714=Q714,Q714="N/A"),"N","Y"))</f>
        <v>Y</v>
      </c>
      <c r="G714" s="150">
        <f>'Input 1 - Schedule 1'!U651</f>
        <v>0</v>
      </c>
      <c r="H714" s="149">
        <f>'Input 2 - Inventory'!L649</f>
        <v>0</v>
      </c>
      <c r="I714" s="149">
        <f>'Input 2 - Inventory'!M649</f>
        <v>0</v>
      </c>
      <c r="J714" s="162">
        <f t="shared" ref="J714:J777" si="65">IF($E714="Non-Insurer Holding Company", H714-I714,H714)</f>
        <v>0</v>
      </c>
      <c r="K714" s="179">
        <f>'Input 2 - Inventory'!R649</f>
        <v>0</v>
      </c>
      <c r="L714" s="149">
        <f>'Input 2 - Inventory'!AB649</f>
        <v>0</v>
      </c>
      <c r="M714" s="179">
        <f>'Input 2 - Inventory'!AC649</f>
        <v>0</v>
      </c>
      <c r="N714" s="162">
        <f t="shared" ref="N714:N777" si="66">IF(LEFT(E714,3)="RBC",1/0,IF($E714="Non-Insurer Holding Company",L714-M714,L714))</f>
        <v>0</v>
      </c>
      <c r="O714" s="122" t="e">
        <f t="shared" ref="O714:O777" si="67">IF(LEFT(E714,3)="RBC",1/2*L714,1/0)</f>
        <v>#DIV/0!</v>
      </c>
      <c r="P714" s="179">
        <f>'Input 2 - Inventory'!AH649</f>
        <v>0</v>
      </c>
      <c r="Q714" s="179" t="str">
        <f>'Calc 1 - Scaling (Ins)'!AA704</f>
        <v/>
      </c>
    </row>
    <row r="715" spans="1:17" x14ac:dyDescent="0.3">
      <c r="A715" s="136" t="str">
        <f t="shared" si="63"/>
        <v>Exclude</v>
      </c>
      <c r="B715" s="149">
        <f>'Input 2 - Inventory'!C650</f>
        <v>0</v>
      </c>
      <c r="C715" s="179">
        <f>'Input 2 - Inventory'!E650</f>
        <v>0</v>
      </c>
      <c r="D715" s="179" t="str">
        <f>IFERROR(VLOOKUP(E715,GCC.Param!$B$3:$E$66,4,FALSE),"")</f>
        <v/>
      </c>
      <c r="E715" s="150">
        <f>'Input 2 - Inventory'!F650</f>
        <v>0</v>
      </c>
      <c r="F715" s="162" t="str">
        <f t="shared" si="64"/>
        <v>Y</v>
      </c>
      <c r="G715" s="150">
        <f>'Input 1 - Schedule 1'!U652</f>
        <v>0</v>
      </c>
      <c r="H715" s="149">
        <f>'Input 2 - Inventory'!L650</f>
        <v>0</v>
      </c>
      <c r="I715" s="149">
        <f>'Input 2 - Inventory'!M650</f>
        <v>0</v>
      </c>
      <c r="J715" s="162">
        <f t="shared" si="65"/>
        <v>0</v>
      </c>
      <c r="K715" s="179">
        <f>'Input 2 - Inventory'!R650</f>
        <v>0</v>
      </c>
      <c r="L715" s="149">
        <f>'Input 2 - Inventory'!AB650</f>
        <v>0</v>
      </c>
      <c r="M715" s="179">
        <f>'Input 2 - Inventory'!AC650</f>
        <v>0</v>
      </c>
      <c r="N715" s="162">
        <f t="shared" si="66"/>
        <v>0</v>
      </c>
      <c r="O715" s="122" t="e">
        <f t="shared" si="67"/>
        <v>#DIV/0!</v>
      </c>
      <c r="P715" s="179">
        <f>'Input 2 - Inventory'!AH650</f>
        <v>0</v>
      </c>
      <c r="Q715" s="179" t="str">
        <f>'Calc 1 - Scaling (Ins)'!AA705</f>
        <v/>
      </c>
    </row>
    <row r="716" spans="1:17" x14ac:dyDescent="0.3">
      <c r="A716" s="136" t="str">
        <f t="shared" si="63"/>
        <v>Exclude</v>
      </c>
      <c r="B716" s="149">
        <f>'Input 2 - Inventory'!C651</f>
        <v>0</v>
      </c>
      <c r="C716" s="179">
        <f>'Input 2 - Inventory'!E651</f>
        <v>0</v>
      </c>
      <c r="D716" s="179" t="str">
        <f>IFERROR(VLOOKUP(E716,GCC.Param!$B$3:$E$66,4,FALSE),"")</f>
        <v/>
      </c>
      <c r="E716" s="150">
        <f>'Input 2 - Inventory'!F651</f>
        <v>0</v>
      </c>
      <c r="F716" s="162" t="str">
        <f t="shared" si="64"/>
        <v>Y</v>
      </c>
      <c r="G716" s="150">
        <f>'Input 1 - Schedule 1'!U653</f>
        <v>0</v>
      </c>
      <c r="H716" s="149">
        <f>'Input 2 - Inventory'!L651</f>
        <v>0</v>
      </c>
      <c r="I716" s="149">
        <f>'Input 2 - Inventory'!M651</f>
        <v>0</v>
      </c>
      <c r="J716" s="162">
        <f t="shared" si="65"/>
        <v>0</v>
      </c>
      <c r="K716" s="179">
        <f>'Input 2 - Inventory'!R651</f>
        <v>0</v>
      </c>
      <c r="L716" s="149">
        <f>'Input 2 - Inventory'!AB651</f>
        <v>0</v>
      </c>
      <c r="M716" s="179">
        <f>'Input 2 - Inventory'!AC651</f>
        <v>0</v>
      </c>
      <c r="N716" s="162">
        <f t="shared" si="66"/>
        <v>0</v>
      </c>
      <c r="O716" s="122" t="e">
        <f t="shared" si="67"/>
        <v>#DIV/0!</v>
      </c>
      <c r="P716" s="179">
        <f>'Input 2 - Inventory'!AH651</f>
        <v>0</v>
      </c>
      <c r="Q716" s="179" t="str">
        <f>'Calc 1 - Scaling (Ins)'!AA706</f>
        <v/>
      </c>
    </row>
    <row r="717" spans="1:17" x14ac:dyDescent="0.3">
      <c r="A717" s="136" t="str">
        <f t="shared" ref="A717:A780" si="68">IF(OR(ISERROR(D717),B717="",B717=0),"Exclude","Include")</f>
        <v>Exclude</v>
      </c>
      <c r="B717" s="149">
        <f>'Input 2 - Inventory'!C652</f>
        <v>0</v>
      </c>
      <c r="C717" s="179">
        <f>'Input 2 - Inventory'!E652</f>
        <v>0</v>
      </c>
      <c r="D717" s="179" t="str">
        <f>IFERROR(VLOOKUP(E717,GCC.Param!$B$3:$E$66,4,FALSE),"")</f>
        <v/>
      </c>
      <c r="E717" s="150">
        <f>'Input 2 - Inventory'!F652</f>
        <v>0</v>
      </c>
      <c r="F717" s="162" t="str">
        <f t="shared" si="64"/>
        <v>Y</v>
      </c>
      <c r="G717" s="150">
        <f>'Input 1 - Schedule 1'!U654</f>
        <v>0</v>
      </c>
      <c r="H717" s="149">
        <f>'Input 2 - Inventory'!L652</f>
        <v>0</v>
      </c>
      <c r="I717" s="149">
        <f>'Input 2 - Inventory'!M652</f>
        <v>0</v>
      </c>
      <c r="J717" s="162">
        <f t="shared" si="65"/>
        <v>0</v>
      </c>
      <c r="K717" s="179">
        <f>'Input 2 - Inventory'!R652</f>
        <v>0</v>
      </c>
      <c r="L717" s="149">
        <f>'Input 2 - Inventory'!AB652</f>
        <v>0</v>
      </c>
      <c r="M717" s="179">
        <f>'Input 2 - Inventory'!AC652</f>
        <v>0</v>
      </c>
      <c r="N717" s="162">
        <f t="shared" si="66"/>
        <v>0</v>
      </c>
      <c r="O717" s="122" t="e">
        <f t="shared" si="67"/>
        <v>#DIV/0!</v>
      </c>
      <c r="P717" s="179">
        <f>'Input 2 - Inventory'!AH652</f>
        <v>0</v>
      </c>
      <c r="Q717" s="179" t="str">
        <f>'Calc 1 - Scaling (Ins)'!AA707</f>
        <v/>
      </c>
    </row>
    <row r="718" spans="1:17" x14ac:dyDescent="0.3">
      <c r="A718" s="136" t="str">
        <f t="shared" si="68"/>
        <v>Exclude</v>
      </c>
      <c r="B718" s="149">
        <f>'Input 2 - Inventory'!C653</f>
        <v>0</v>
      </c>
      <c r="C718" s="179">
        <f>'Input 2 - Inventory'!E653</f>
        <v>0</v>
      </c>
      <c r="D718" s="179" t="str">
        <f>IFERROR(VLOOKUP(E718,GCC.Param!$B$3:$E$66,4,FALSE),"")</f>
        <v/>
      </c>
      <c r="E718" s="150">
        <f>'Input 2 - Inventory'!F653</f>
        <v>0</v>
      </c>
      <c r="F718" s="162" t="str">
        <f t="shared" si="64"/>
        <v>Y</v>
      </c>
      <c r="G718" s="150">
        <f>'Input 1 - Schedule 1'!U655</f>
        <v>0</v>
      </c>
      <c r="H718" s="149">
        <f>'Input 2 - Inventory'!L653</f>
        <v>0</v>
      </c>
      <c r="I718" s="149">
        <f>'Input 2 - Inventory'!M653</f>
        <v>0</v>
      </c>
      <c r="J718" s="162">
        <f t="shared" si="65"/>
        <v>0</v>
      </c>
      <c r="K718" s="179">
        <f>'Input 2 - Inventory'!R653</f>
        <v>0</v>
      </c>
      <c r="L718" s="149">
        <f>'Input 2 - Inventory'!AB653</f>
        <v>0</v>
      </c>
      <c r="M718" s="179">
        <f>'Input 2 - Inventory'!AC653</f>
        <v>0</v>
      </c>
      <c r="N718" s="162">
        <f t="shared" si="66"/>
        <v>0</v>
      </c>
      <c r="O718" s="122" t="e">
        <f t="shared" si="67"/>
        <v>#DIV/0!</v>
      </c>
      <c r="P718" s="179">
        <f>'Input 2 - Inventory'!AH653</f>
        <v>0</v>
      </c>
      <c r="Q718" s="179" t="str">
        <f>'Calc 1 - Scaling (Ins)'!AA708</f>
        <v/>
      </c>
    </row>
    <row r="719" spans="1:17" x14ac:dyDescent="0.3">
      <c r="A719" s="136" t="str">
        <f t="shared" si="68"/>
        <v>Exclude</v>
      </c>
      <c r="B719" s="149">
        <f>'Input 2 - Inventory'!C654</f>
        <v>0</v>
      </c>
      <c r="C719" s="179">
        <f>'Input 2 - Inventory'!E654</f>
        <v>0</v>
      </c>
      <c r="D719" s="179" t="str">
        <f>IFERROR(VLOOKUP(E719,GCC.Param!$B$3:$E$66,4,FALSE),"")</f>
        <v/>
      </c>
      <c r="E719" s="150">
        <f>'Input 2 - Inventory'!F654</f>
        <v>0</v>
      </c>
      <c r="F719" s="162" t="str">
        <f t="shared" si="64"/>
        <v>Y</v>
      </c>
      <c r="G719" s="150">
        <f>'Input 1 - Schedule 1'!U656</f>
        <v>0</v>
      </c>
      <c r="H719" s="149">
        <f>'Input 2 - Inventory'!L654</f>
        <v>0</v>
      </c>
      <c r="I719" s="149">
        <f>'Input 2 - Inventory'!M654</f>
        <v>0</v>
      </c>
      <c r="J719" s="162">
        <f t="shared" si="65"/>
        <v>0</v>
      </c>
      <c r="K719" s="179">
        <f>'Input 2 - Inventory'!R654</f>
        <v>0</v>
      </c>
      <c r="L719" s="149">
        <f>'Input 2 - Inventory'!AB654</f>
        <v>0</v>
      </c>
      <c r="M719" s="179">
        <f>'Input 2 - Inventory'!AC654</f>
        <v>0</v>
      </c>
      <c r="N719" s="162">
        <f t="shared" si="66"/>
        <v>0</v>
      </c>
      <c r="O719" s="122" t="e">
        <f t="shared" si="67"/>
        <v>#DIV/0!</v>
      </c>
      <c r="P719" s="179">
        <f>'Input 2 - Inventory'!AH654</f>
        <v>0</v>
      </c>
      <c r="Q719" s="179" t="str">
        <f>'Calc 1 - Scaling (Ins)'!AA709</f>
        <v/>
      </c>
    </row>
    <row r="720" spans="1:17" x14ac:dyDescent="0.3">
      <c r="A720" s="136" t="str">
        <f t="shared" si="68"/>
        <v>Exclude</v>
      </c>
      <c r="B720" s="149">
        <f>'Input 2 - Inventory'!C655</f>
        <v>0</v>
      </c>
      <c r="C720" s="179">
        <f>'Input 2 - Inventory'!E655</f>
        <v>0</v>
      </c>
      <c r="D720" s="179" t="str">
        <f>IFERROR(VLOOKUP(E720,GCC.Param!$B$3:$E$66,4,FALSE),"")</f>
        <v/>
      </c>
      <c r="E720" s="150">
        <f>'Input 2 - Inventory'!F655</f>
        <v>0</v>
      </c>
      <c r="F720" s="162" t="str">
        <f t="shared" si="64"/>
        <v>Y</v>
      </c>
      <c r="G720" s="150">
        <f>'Input 1 - Schedule 1'!U657</f>
        <v>0</v>
      </c>
      <c r="H720" s="149">
        <f>'Input 2 - Inventory'!L655</f>
        <v>0</v>
      </c>
      <c r="I720" s="149">
        <f>'Input 2 - Inventory'!M655</f>
        <v>0</v>
      </c>
      <c r="J720" s="162">
        <f t="shared" si="65"/>
        <v>0</v>
      </c>
      <c r="K720" s="179">
        <f>'Input 2 - Inventory'!R655</f>
        <v>0</v>
      </c>
      <c r="L720" s="149">
        <f>'Input 2 - Inventory'!AB655</f>
        <v>0</v>
      </c>
      <c r="M720" s="179">
        <f>'Input 2 - Inventory'!AC655</f>
        <v>0</v>
      </c>
      <c r="N720" s="162">
        <f t="shared" si="66"/>
        <v>0</v>
      </c>
      <c r="O720" s="122" t="e">
        <f t="shared" si="67"/>
        <v>#DIV/0!</v>
      </c>
      <c r="P720" s="179">
        <f>'Input 2 - Inventory'!AH655</f>
        <v>0</v>
      </c>
      <c r="Q720" s="179" t="str">
        <f>'Calc 1 - Scaling (Ins)'!AA710</f>
        <v/>
      </c>
    </row>
    <row r="721" spans="1:17" x14ac:dyDescent="0.3">
      <c r="A721" s="136" t="str">
        <f t="shared" si="68"/>
        <v>Exclude</v>
      </c>
      <c r="B721" s="149">
        <f>'Input 2 - Inventory'!C656</f>
        <v>0</v>
      </c>
      <c r="C721" s="179">
        <f>'Input 2 - Inventory'!E656</f>
        <v>0</v>
      </c>
      <c r="D721" s="179" t="str">
        <f>IFERROR(VLOOKUP(E721,GCC.Param!$B$3:$E$66,4,FALSE),"")</f>
        <v/>
      </c>
      <c r="E721" s="150">
        <f>'Input 2 - Inventory'!F656</f>
        <v>0</v>
      </c>
      <c r="F721" s="162" t="str">
        <f t="shared" si="64"/>
        <v>Y</v>
      </c>
      <c r="G721" s="150">
        <f>'Input 1 - Schedule 1'!U658</f>
        <v>0</v>
      </c>
      <c r="H721" s="149">
        <f>'Input 2 - Inventory'!L656</f>
        <v>0</v>
      </c>
      <c r="I721" s="149">
        <f>'Input 2 - Inventory'!M656</f>
        <v>0</v>
      </c>
      <c r="J721" s="162">
        <f t="shared" si="65"/>
        <v>0</v>
      </c>
      <c r="K721" s="179">
        <f>'Input 2 - Inventory'!R656</f>
        <v>0</v>
      </c>
      <c r="L721" s="149">
        <f>'Input 2 - Inventory'!AB656</f>
        <v>0</v>
      </c>
      <c r="M721" s="179">
        <f>'Input 2 - Inventory'!AC656</f>
        <v>0</v>
      </c>
      <c r="N721" s="162">
        <f t="shared" si="66"/>
        <v>0</v>
      </c>
      <c r="O721" s="122" t="e">
        <f t="shared" si="67"/>
        <v>#DIV/0!</v>
      </c>
      <c r="P721" s="179">
        <f>'Input 2 - Inventory'!AH656</f>
        <v>0</v>
      </c>
      <c r="Q721" s="179" t="str">
        <f>'Calc 1 - Scaling (Ins)'!AA711</f>
        <v/>
      </c>
    </row>
    <row r="722" spans="1:17" x14ac:dyDescent="0.3">
      <c r="A722" s="136" t="str">
        <f t="shared" si="68"/>
        <v>Exclude</v>
      </c>
      <c r="B722" s="149">
        <f>'Input 2 - Inventory'!C657</f>
        <v>0</v>
      </c>
      <c r="C722" s="179">
        <f>'Input 2 - Inventory'!E657</f>
        <v>0</v>
      </c>
      <c r="D722" s="179" t="str">
        <f>IFERROR(VLOOKUP(E722,GCC.Param!$B$3:$E$66,4,FALSE),"")</f>
        <v/>
      </c>
      <c r="E722" s="150">
        <f>'Input 2 - Inventory'!F657</f>
        <v>0</v>
      </c>
      <c r="F722" s="162" t="str">
        <f t="shared" si="64"/>
        <v>Y</v>
      </c>
      <c r="G722" s="150">
        <f>'Input 1 - Schedule 1'!U659</f>
        <v>0</v>
      </c>
      <c r="H722" s="149">
        <f>'Input 2 - Inventory'!L657</f>
        <v>0</v>
      </c>
      <c r="I722" s="149">
        <f>'Input 2 - Inventory'!M657</f>
        <v>0</v>
      </c>
      <c r="J722" s="162">
        <f t="shared" si="65"/>
        <v>0</v>
      </c>
      <c r="K722" s="179">
        <f>'Input 2 - Inventory'!R657</f>
        <v>0</v>
      </c>
      <c r="L722" s="149">
        <f>'Input 2 - Inventory'!AB657</f>
        <v>0</v>
      </c>
      <c r="M722" s="179">
        <f>'Input 2 - Inventory'!AC657</f>
        <v>0</v>
      </c>
      <c r="N722" s="162">
        <f t="shared" si="66"/>
        <v>0</v>
      </c>
      <c r="O722" s="122" t="e">
        <f t="shared" si="67"/>
        <v>#DIV/0!</v>
      </c>
      <c r="P722" s="179">
        <f>'Input 2 - Inventory'!AH657</f>
        <v>0</v>
      </c>
      <c r="Q722" s="179" t="str">
        <f>'Calc 1 - Scaling (Ins)'!AA712</f>
        <v/>
      </c>
    </row>
    <row r="723" spans="1:17" x14ac:dyDescent="0.3">
      <c r="A723" s="136" t="str">
        <f t="shared" si="68"/>
        <v>Exclude</v>
      </c>
      <c r="B723" s="149">
        <f>'Input 2 - Inventory'!C658</f>
        <v>0</v>
      </c>
      <c r="C723" s="179">
        <f>'Input 2 - Inventory'!E658</f>
        <v>0</v>
      </c>
      <c r="D723" s="179" t="str">
        <f>IFERROR(VLOOKUP(E723,GCC.Param!$B$3:$E$66,4,FALSE),"")</f>
        <v/>
      </c>
      <c r="E723" s="150">
        <f>'Input 2 - Inventory'!F658</f>
        <v>0</v>
      </c>
      <c r="F723" s="162" t="str">
        <f t="shared" si="64"/>
        <v>Y</v>
      </c>
      <c r="G723" s="150">
        <f>'Input 1 - Schedule 1'!U660</f>
        <v>0</v>
      </c>
      <c r="H723" s="149">
        <f>'Input 2 - Inventory'!L658</f>
        <v>0</v>
      </c>
      <c r="I723" s="149">
        <f>'Input 2 - Inventory'!M658</f>
        <v>0</v>
      </c>
      <c r="J723" s="162">
        <f t="shared" si="65"/>
        <v>0</v>
      </c>
      <c r="K723" s="179">
        <f>'Input 2 - Inventory'!R658</f>
        <v>0</v>
      </c>
      <c r="L723" s="149">
        <f>'Input 2 - Inventory'!AB658</f>
        <v>0</v>
      </c>
      <c r="M723" s="179">
        <f>'Input 2 - Inventory'!AC658</f>
        <v>0</v>
      </c>
      <c r="N723" s="162">
        <f t="shared" si="66"/>
        <v>0</v>
      </c>
      <c r="O723" s="122" t="e">
        <f t="shared" si="67"/>
        <v>#DIV/0!</v>
      </c>
      <c r="P723" s="179">
        <f>'Input 2 - Inventory'!AH658</f>
        <v>0</v>
      </c>
      <c r="Q723" s="179" t="str">
        <f>'Calc 1 - Scaling (Ins)'!AA713</f>
        <v/>
      </c>
    </row>
    <row r="724" spans="1:17" x14ac:dyDescent="0.3">
      <c r="A724" s="136" t="str">
        <f t="shared" si="68"/>
        <v>Exclude</v>
      </c>
      <c r="B724" s="149">
        <f>'Input 2 - Inventory'!C659</f>
        <v>0</v>
      </c>
      <c r="C724" s="179">
        <f>'Input 2 - Inventory'!E659</f>
        <v>0</v>
      </c>
      <c r="D724" s="179" t="str">
        <f>IFERROR(VLOOKUP(E724,GCC.Param!$B$3:$E$66,4,FALSE),"")</f>
        <v/>
      </c>
      <c r="E724" s="150">
        <f>'Input 2 - Inventory'!F659</f>
        <v>0</v>
      </c>
      <c r="F724" s="162" t="str">
        <f t="shared" si="64"/>
        <v>Y</v>
      </c>
      <c r="G724" s="150">
        <f>'Input 1 - Schedule 1'!U661</f>
        <v>0</v>
      </c>
      <c r="H724" s="149">
        <f>'Input 2 - Inventory'!L659</f>
        <v>0</v>
      </c>
      <c r="I724" s="149">
        <f>'Input 2 - Inventory'!M659</f>
        <v>0</v>
      </c>
      <c r="J724" s="162">
        <f t="shared" si="65"/>
        <v>0</v>
      </c>
      <c r="K724" s="179">
        <f>'Input 2 - Inventory'!R659</f>
        <v>0</v>
      </c>
      <c r="L724" s="149">
        <f>'Input 2 - Inventory'!AB659</f>
        <v>0</v>
      </c>
      <c r="M724" s="179">
        <f>'Input 2 - Inventory'!AC659</f>
        <v>0</v>
      </c>
      <c r="N724" s="162">
        <f t="shared" si="66"/>
        <v>0</v>
      </c>
      <c r="O724" s="122" t="e">
        <f t="shared" si="67"/>
        <v>#DIV/0!</v>
      </c>
      <c r="P724" s="179">
        <f>'Input 2 - Inventory'!AH659</f>
        <v>0</v>
      </c>
      <c r="Q724" s="179" t="str">
        <f>'Calc 1 - Scaling (Ins)'!AA714</f>
        <v/>
      </c>
    </row>
    <row r="725" spans="1:17" x14ac:dyDescent="0.3">
      <c r="A725" s="136" t="str">
        <f t="shared" si="68"/>
        <v>Exclude</v>
      </c>
      <c r="B725" s="149">
        <f>'Input 2 - Inventory'!C660</f>
        <v>0</v>
      </c>
      <c r="C725" s="179">
        <f>'Input 2 - Inventory'!E660</f>
        <v>0</v>
      </c>
      <c r="D725" s="179" t="str">
        <f>IFERROR(VLOOKUP(E725,GCC.Param!$B$3:$E$66,4,FALSE),"")</f>
        <v/>
      </c>
      <c r="E725" s="150">
        <f>'Input 2 - Inventory'!F660</f>
        <v>0</v>
      </c>
      <c r="F725" s="162" t="str">
        <f t="shared" si="64"/>
        <v>Y</v>
      </c>
      <c r="G725" s="150">
        <f>'Input 1 - Schedule 1'!U662</f>
        <v>0</v>
      </c>
      <c r="H725" s="149">
        <f>'Input 2 - Inventory'!L660</f>
        <v>0</v>
      </c>
      <c r="I725" s="149">
        <f>'Input 2 - Inventory'!M660</f>
        <v>0</v>
      </c>
      <c r="J725" s="162">
        <f t="shared" si="65"/>
        <v>0</v>
      </c>
      <c r="K725" s="179">
        <f>'Input 2 - Inventory'!R660</f>
        <v>0</v>
      </c>
      <c r="L725" s="149">
        <f>'Input 2 - Inventory'!AB660</f>
        <v>0</v>
      </c>
      <c r="M725" s="179">
        <f>'Input 2 - Inventory'!AC660</f>
        <v>0</v>
      </c>
      <c r="N725" s="162">
        <f t="shared" si="66"/>
        <v>0</v>
      </c>
      <c r="O725" s="122" t="e">
        <f t="shared" si="67"/>
        <v>#DIV/0!</v>
      </c>
      <c r="P725" s="179">
        <f>'Input 2 - Inventory'!AH660</f>
        <v>0</v>
      </c>
      <c r="Q725" s="179" t="str">
        <f>'Calc 1 - Scaling (Ins)'!AA715</f>
        <v/>
      </c>
    </row>
    <row r="726" spans="1:17" x14ac:dyDescent="0.3">
      <c r="A726" s="136" t="str">
        <f t="shared" si="68"/>
        <v>Exclude</v>
      </c>
      <c r="B726" s="149">
        <f>'Input 2 - Inventory'!C661</f>
        <v>0</v>
      </c>
      <c r="C726" s="179">
        <f>'Input 2 - Inventory'!E661</f>
        <v>0</v>
      </c>
      <c r="D726" s="179" t="str">
        <f>IFERROR(VLOOKUP(E726,GCC.Param!$B$3:$E$66,4,FALSE),"")</f>
        <v/>
      </c>
      <c r="E726" s="150">
        <f>'Input 2 - Inventory'!F661</f>
        <v>0</v>
      </c>
      <c r="F726" s="162" t="str">
        <f t="shared" si="64"/>
        <v>Y</v>
      </c>
      <c r="G726" s="150">
        <f>'Input 1 - Schedule 1'!U663</f>
        <v>0</v>
      </c>
      <c r="H726" s="149">
        <f>'Input 2 - Inventory'!L661</f>
        <v>0</v>
      </c>
      <c r="I726" s="149">
        <f>'Input 2 - Inventory'!M661</f>
        <v>0</v>
      </c>
      <c r="J726" s="162">
        <f t="shared" si="65"/>
        <v>0</v>
      </c>
      <c r="K726" s="179">
        <f>'Input 2 - Inventory'!R661</f>
        <v>0</v>
      </c>
      <c r="L726" s="149">
        <f>'Input 2 - Inventory'!AB661</f>
        <v>0</v>
      </c>
      <c r="M726" s="179">
        <f>'Input 2 - Inventory'!AC661</f>
        <v>0</v>
      </c>
      <c r="N726" s="162">
        <f t="shared" si="66"/>
        <v>0</v>
      </c>
      <c r="O726" s="122" t="e">
        <f t="shared" si="67"/>
        <v>#DIV/0!</v>
      </c>
      <c r="P726" s="179">
        <f>'Input 2 - Inventory'!AH661</f>
        <v>0</v>
      </c>
      <c r="Q726" s="179" t="str">
        <f>'Calc 1 - Scaling (Ins)'!AA716</f>
        <v/>
      </c>
    </row>
    <row r="727" spans="1:17" x14ac:dyDescent="0.3">
      <c r="A727" s="136" t="str">
        <f t="shared" si="68"/>
        <v>Exclude</v>
      </c>
      <c r="B727" s="149">
        <f>'Input 2 - Inventory'!C662</f>
        <v>0</v>
      </c>
      <c r="C727" s="179">
        <f>'Input 2 - Inventory'!E662</f>
        <v>0</v>
      </c>
      <c r="D727" s="179" t="str">
        <f>IFERROR(VLOOKUP(E727,GCC.Param!$B$3:$E$66,4,FALSE),"")</f>
        <v/>
      </c>
      <c r="E727" s="150">
        <f>'Input 2 - Inventory'!F662</f>
        <v>0</v>
      </c>
      <c r="F727" s="162" t="str">
        <f t="shared" si="64"/>
        <v>Y</v>
      </c>
      <c r="G727" s="150">
        <f>'Input 1 - Schedule 1'!U664</f>
        <v>0</v>
      </c>
      <c r="H727" s="149">
        <f>'Input 2 - Inventory'!L662</f>
        <v>0</v>
      </c>
      <c r="I727" s="149">
        <f>'Input 2 - Inventory'!M662</f>
        <v>0</v>
      </c>
      <c r="J727" s="162">
        <f t="shared" si="65"/>
        <v>0</v>
      </c>
      <c r="K727" s="179">
        <f>'Input 2 - Inventory'!R662</f>
        <v>0</v>
      </c>
      <c r="L727" s="149">
        <f>'Input 2 - Inventory'!AB662</f>
        <v>0</v>
      </c>
      <c r="M727" s="179">
        <f>'Input 2 - Inventory'!AC662</f>
        <v>0</v>
      </c>
      <c r="N727" s="162">
        <f t="shared" si="66"/>
        <v>0</v>
      </c>
      <c r="O727" s="122" t="e">
        <f t="shared" si="67"/>
        <v>#DIV/0!</v>
      </c>
      <c r="P727" s="179">
        <f>'Input 2 - Inventory'!AH662</f>
        <v>0</v>
      </c>
      <c r="Q727" s="179" t="str">
        <f>'Calc 1 - Scaling (Ins)'!AA717</f>
        <v/>
      </c>
    </row>
    <row r="728" spans="1:17" x14ac:dyDescent="0.3">
      <c r="A728" s="136" t="str">
        <f t="shared" si="68"/>
        <v>Exclude</v>
      </c>
      <c r="B728" s="149">
        <f>'Input 2 - Inventory'!C663</f>
        <v>0</v>
      </c>
      <c r="C728" s="179">
        <f>'Input 2 - Inventory'!E663</f>
        <v>0</v>
      </c>
      <c r="D728" s="179" t="str">
        <f>IFERROR(VLOOKUP(E728,GCC.Param!$B$3:$E$66,4,FALSE),"")</f>
        <v/>
      </c>
      <c r="E728" s="150">
        <f>'Input 2 - Inventory'!F663</f>
        <v>0</v>
      </c>
      <c r="F728" s="162" t="str">
        <f t="shared" si="64"/>
        <v>Y</v>
      </c>
      <c r="G728" s="150">
        <f>'Input 1 - Schedule 1'!U665</f>
        <v>0</v>
      </c>
      <c r="H728" s="149">
        <f>'Input 2 - Inventory'!L663</f>
        <v>0</v>
      </c>
      <c r="I728" s="149">
        <f>'Input 2 - Inventory'!M663</f>
        <v>0</v>
      </c>
      <c r="J728" s="162">
        <f t="shared" si="65"/>
        <v>0</v>
      </c>
      <c r="K728" s="179">
        <f>'Input 2 - Inventory'!R663</f>
        <v>0</v>
      </c>
      <c r="L728" s="149">
        <f>'Input 2 - Inventory'!AB663</f>
        <v>0</v>
      </c>
      <c r="M728" s="179">
        <f>'Input 2 - Inventory'!AC663</f>
        <v>0</v>
      </c>
      <c r="N728" s="162">
        <f t="shared" si="66"/>
        <v>0</v>
      </c>
      <c r="O728" s="122" t="e">
        <f t="shared" si="67"/>
        <v>#DIV/0!</v>
      </c>
      <c r="P728" s="179">
        <f>'Input 2 - Inventory'!AH663</f>
        <v>0</v>
      </c>
      <c r="Q728" s="179" t="str">
        <f>'Calc 1 - Scaling (Ins)'!AA718</f>
        <v/>
      </c>
    </row>
    <row r="729" spans="1:17" x14ac:dyDescent="0.3">
      <c r="A729" s="136" t="str">
        <f t="shared" si="68"/>
        <v>Exclude</v>
      </c>
      <c r="B729" s="149">
        <f>'Input 2 - Inventory'!C664</f>
        <v>0</v>
      </c>
      <c r="C729" s="179">
        <f>'Input 2 - Inventory'!E664</f>
        <v>0</v>
      </c>
      <c r="D729" s="179" t="str">
        <f>IFERROR(VLOOKUP(E729,GCC.Param!$B$3:$E$66,4,FALSE),"")</f>
        <v/>
      </c>
      <c r="E729" s="150">
        <f>'Input 2 - Inventory'!F664</f>
        <v>0</v>
      </c>
      <c r="F729" s="162" t="str">
        <f t="shared" si="64"/>
        <v>Y</v>
      </c>
      <c r="G729" s="150">
        <f>'Input 1 - Schedule 1'!U666</f>
        <v>0</v>
      </c>
      <c r="H729" s="149">
        <f>'Input 2 - Inventory'!L664</f>
        <v>0</v>
      </c>
      <c r="I729" s="149">
        <f>'Input 2 - Inventory'!M664</f>
        <v>0</v>
      </c>
      <c r="J729" s="162">
        <f t="shared" si="65"/>
        <v>0</v>
      </c>
      <c r="K729" s="179">
        <f>'Input 2 - Inventory'!R664</f>
        <v>0</v>
      </c>
      <c r="L729" s="149">
        <f>'Input 2 - Inventory'!AB664</f>
        <v>0</v>
      </c>
      <c r="M729" s="179">
        <f>'Input 2 - Inventory'!AC664</f>
        <v>0</v>
      </c>
      <c r="N729" s="162">
        <f t="shared" si="66"/>
        <v>0</v>
      </c>
      <c r="O729" s="122" t="e">
        <f t="shared" si="67"/>
        <v>#DIV/0!</v>
      </c>
      <c r="P729" s="179">
        <f>'Input 2 - Inventory'!AH664</f>
        <v>0</v>
      </c>
      <c r="Q729" s="179" t="str">
        <f>'Calc 1 - Scaling (Ins)'!AA719</f>
        <v/>
      </c>
    </row>
    <row r="730" spans="1:17" x14ac:dyDescent="0.3">
      <c r="A730" s="136" t="str">
        <f t="shared" si="68"/>
        <v>Exclude</v>
      </c>
      <c r="B730" s="149">
        <f>'Input 2 - Inventory'!C665</f>
        <v>0</v>
      </c>
      <c r="C730" s="179">
        <f>'Input 2 - Inventory'!E665</f>
        <v>0</v>
      </c>
      <c r="D730" s="179" t="str">
        <f>IFERROR(VLOOKUP(E730,GCC.Param!$B$3:$E$66,4,FALSE),"")</f>
        <v/>
      </c>
      <c r="E730" s="150">
        <f>'Input 2 - Inventory'!F665</f>
        <v>0</v>
      </c>
      <c r="F730" s="162" t="str">
        <f t="shared" si="64"/>
        <v>Y</v>
      </c>
      <c r="G730" s="150">
        <f>'Input 1 - Schedule 1'!U667</f>
        <v>0</v>
      </c>
      <c r="H730" s="149">
        <f>'Input 2 - Inventory'!L665</f>
        <v>0</v>
      </c>
      <c r="I730" s="149">
        <f>'Input 2 - Inventory'!M665</f>
        <v>0</v>
      </c>
      <c r="J730" s="162">
        <f t="shared" si="65"/>
        <v>0</v>
      </c>
      <c r="K730" s="179">
        <f>'Input 2 - Inventory'!R665</f>
        <v>0</v>
      </c>
      <c r="L730" s="149">
        <f>'Input 2 - Inventory'!AB665</f>
        <v>0</v>
      </c>
      <c r="M730" s="179">
        <f>'Input 2 - Inventory'!AC665</f>
        <v>0</v>
      </c>
      <c r="N730" s="162">
        <f t="shared" si="66"/>
        <v>0</v>
      </c>
      <c r="O730" s="122" t="e">
        <f t="shared" si="67"/>
        <v>#DIV/0!</v>
      </c>
      <c r="P730" s="179">
        <f>'Input 2 - Inventory'!AH665</f>
        <v>0</v>
      </c>
      <c r="Q730" s="179" t="str">
        <f>'Calc 1 - Scaling (Ins)'!AA720</f>
        <v/>
      </c>
    </row>
    <row r="731" spans="1:17" x14ac:dyDescent="0.3">
      <c r="A731" s="136" t="str">
        <f t="shared" si="68"/>
        <v>Exclude</v>
      </c>
      <c r="B731" s="149">
        <f>'Input 2 - Inventory'!C666</f>
        <v>0</v>
      </c>
      <c r="C731" s="179">
        <f>'Input 2 - Inventory'!E666</f>
        <v>0</v>
      </c>
      <c r="D731" s="179" t="str">
        <f>IFERROR(VLOOKUP(E731,GCC.Param!$B$3:$E$66,4,FALSE),"")</f>
        <v/>
      </c>
      <c r="E731" s="150">
        <f>'Input 2 - Inventory'!F666</f>
        <v>0</v>
      </c>
      <c r="F731" s="162" t="str">
        <f t="shared" si="64"/>
        <v>Y</v>
      </c>
      <c r="G731" s="150">
        <f>'Input 1 - Schedule 1'!U668</f>
        <v>0</v>
      </c>
      <c r="H731" s="149">
        <f>'Input 2 - Inventory'!L666</f>
        <v>0</v>
      </c>
      <c r="I731" s="149">
        <f>'Input 2 - Inventory'!M666</f>
        <v>0</v>
      </c>
      <c r="J731" s="162">
        <f t="shared" si="65"/>
        <v>0</v>
      </c>
      <c r="K731" s="179">
        <f>'Input 2 - Inventory'!R666</f>
        <v>0</v>
      </c>
      <c r="L731" s="149">
        <f>'Input 2 - Inventory'!AB666</f>
        <v>0</v>
      </c>
      <c r="M731" s="179">
        <f>'Input 2 - Inventory'!AC666</f>
        <v>0</v>
      </c>
      <c r="N731" s="162">
        <f t="shared" si="66"/>
        <v>0</v>
      </c>
      <c r="O731" s="122" t="e">
        <f t="shared" si="67"/>
        <v>#DIV/0!</v>
      </c>
      <c r="P731" s="179">
        <f>'Input 2 - Inventory'!AH666</f>
        <v>0</v>
      </c>
      <c r="Q731" s="179" t="str">
        <f>'Calc 1 - Scaling (Ins)'!AA721</f>
        <v/>
      </c>
    </row>
    <row r="732" spans="1:17" x14ac:dyDescent="0.3">
      <c r="A732" s="136" t="str">
        <f t="shared" si="68"/>
        <v>Exclude</v>
      </c>
      <c r="B732" s="149">
        <f>'Input 2 - Inventory'!C667</f>
        <v>0</v>
      </c>
      <c r="C732" s="179">
        <f>'Input 2 - Inventory'!E667</f>
        <v>0</v>
      </c>
      <c r="D732" s="179" t="str">
        <f>IFERROR(VLOOKUP(E732,GCC.Param!$B$3:$E$66,4,FALSE),"")</f>
        <v/>
      </c>
      <c r="E732" s="150">
        <f>'Input 2 - Inventory'!F667</f>
        <v>0</v>
      </c>
      <c r="F732" s="162" t="str">
        <f t="shared" si="64"/>
        <v>Y</v>
      </c>
      <c r="G732" s="150">
        <f>'Input 1 - Schedule 1'!U669</f>
        <v>0</v>
      </c>
      <c r="H732" s="149">
        <f>'Input 2 - Inventory'!L667</f>
        <v>0</v>
      </c>
      <c r="I732" s="149">
        <f>'Input 2 - Inventory'!M667</f>
        <v>0</v>
      </c>
      <c r="J732" s="162">
        <f t="shared" si="65"/>
        <v>0</v>
      </c>
      <c r="K732" s="179">
        <f>'Input 2 - Inventory'!R667</f>
        <v>0</v>
      </c>
      <c r="L732" s="149">
        <f>'Input 2 - Inventory'!AB667</f>
        <v>0</v>
      </c>
      <c r="M732" s="179">
        <f>'Input 2 - Inventory'!AC667</f>
        <v>0</v>
      </c>
      <c r="N732" s="162">
        <f t="shared" si="66"/>
        <v>0</v>
      </c>
      <c r="O732" s="122" t="e">
        <f t="shared" si="67"/>
        <v>#DIV/0!</v>
      </c>
      <c r="P732" s="179">
        <f>'Input 2 - Inventory'!AH667</f>
        <v>0</v>
      </c>
      <c r="Q732" s="179" t="str">
        <f>'Calc 1 - Scaling (Ins)'!AA722</f>
        <v/>
      </c>
    </row>
    <row r="733" spans="1:17" x14ac:dyDescent="0.3">
      <c r="A733" s="136" t="str">
        <f t="shared" si="68"/>
        <v>Exclude</v>
      </c>
      <c r="B733" s="149">
        <f>'Input 2 - Inventory'!C668</f>
        <v>0</v>
      </c>
      <c r="C733" s="179">
        <f>'Input 2 - Inventory'!E668</f>
        <v>0</v>
      </c>
      <c r="D733" s="179" t="str">
        <f>IFERROR(VLOOKUP(E733,GCC.Param!$B$3:$E$66,4,FALSE),"")</f>
        <v/>
      </c>
      <c r="E733" s="150">
        <f>'Input 2 - Inventory'!F668</f>
        <v>0</v>
      </c>
      <c r="F733" s="162" t="str">
        <f t="shared" si="64"/>
        <v>Y</v>
      </c>
      <c r="G733" s="150">
        <f>'Input 1 - Schedule 1'!U670</f>
        <v>0</v>
      </c>
      <c r="H733" s="149">
        <f>'Input 2 - Inventory'!L668</f>
        <v>0</v>
      </c>
      <c r="I733" s="149">
        <f>'Input 2 - Inventory'!M668</f>
        <v>0</v>
      </c>
      <c r="J733" s="162">
        <f t="shared" si="65"/>
        <v>0</v>
      </c>
      <c r="K733" s="179">
        <f>'Input 2 - Inventory'!R668</f>
        <v>0</v>
      </c>
      <c r="L733" s="149">
        <f>'Input 2 - Inventory'!AB668</f>
        <v>0</v>
      </c>
      <c r="M733" s="179">
        <f>'Input 2 - Inventory'!AC668</f>
        <v>0</v>
      </c>
      <c r="N733" s="162">
        <f t="shared" si="66"/>
        <v>0</v>
      </c>
      <c r="O733" s="122" t="e">
        <f t="shared" si="67"/>
        <v>#DIV/0!</v>
      </c>
      <c r="P733" s="179">
        <f>'Input 2 - Inventory'!AH668</f>
        <v>0</v>
      </c>
      <c r="Q733" s="179" t="str">
        <f>'Calc 1 - Scaling (Ins)'!AA723</f>
        <v/>
      </c>
    </row>
    <row r="734" spans="1:17" x14ac:dyDescent="0.3">
      <c r="A734" s="136" t="str">
        <f t="shared" si="68"/>
        <v>Exclude</v>
      </c>
      <c r="B734" s="149">
        <f>'Input 2 - Inventory'!C669</f>
        <v>0</v>
      </c>
      <c r="C734" s="179">
        <f>'Input 2 - Inventory'!E669</f>
        <v>0</v>
      </c>
      <c r="D734" s="179" t="str">
        <f>IFERROR(VLOOKUP(E734,GCC.Param!$B$3:$E$66,4,FALSE),"")</f>
        <v/>
      </c>
      <c r="E734" s="150">
        <f>'Input 2 - Inventory'!F669</f>
        <v>0</v>
      </c>
      <c r="F734" s="162" t="str">
        <f t="shared" si="64"/>
        <v>Y</v>
      </c>
      <c r="G734" s="150">
        <f>'Input 1 - Schedule 1'!U671</f>
        <v>0</v>
      </c>
      <c r="H734" s="149">
        <f>'Input 2 - Inventory'!L669</f>
        <v>0</v>
      </c>
      <c r="I734" s="149">
        <f>'Input 2 - Inventory'!M669</f>
        <v>0</v>
      </c>
      <c r="J734" s="162">
        <f t="shared" si="65"/>
        <v>0</v>
      </c>
      <c r="K734" s="179">
        <f>'Input 2 - Inventory'!R669</f>
        <v>0</v>
      </c>
      <c r="L734" s="149">
        <f>'Input 2 - Inventory'!AB669</f>
        <v>0</v>
      </c>
      <c r="M734" s="179">
        <f>'Input 2 - Inventory'!AC669</f>
        <v>0</v>
      </c>
      <c r="N734" s="162">
        <f t="shared" si="66"/>
        <v>0</v>
      </c>
      <c r="O734" s="122" t="e">
        <f t="shared" si="67"/>
        <v>#DIV/0!</v>
      </c>
      <c r="P734" s="179">
        <f>'Input 2 - Inventory'!AH669</f>
        <v>0</v>
      </c>
      <c r="Q734" s="179" t="str">
        <f>'Calc 1 - Scaling (Ins)'!AA724</f>
        <v/>
      </c>
    </row>
    <row r="735" spans="1:17" x14ac:dyDescent="0.3">
      <c r="A735" s="136" t="str">
        <f t="shared" si="68"/>
        <v>Exclude</v>
      </c>
      <c r="B735" s="149">
        <f>'Input 2 - Inventory'!C670</f>
        <v>0</v>
      </c>
      <c r="C735" s="179">
        <f>'Input 2 - Inventory'!E670</f>
        <v>0</v>
      </c>
      <c r="D735" s="179" t="str">
        <f>IFERROR(VLOOKUP(E735,GCC.Param!$B$3:$E$66,4,FALSE),"")</f>
        <v/>
      </c>
      <c r="E735" s="150">
        <f>'Input 2 - Inventory'!F670</f>
        <v>0</v>
      </c>
      <c r="F735" s="162" t="str">
        <f t="shared" si="64"/>
        <v>Y</v>
      </c>
      <c r="G735" s="150">
        <f>'Input 1 - Schedule 1'!U672</f>
        <v>0</v>
      </c>
      <c r="H735" s="149">
        <f>'Input 2 - Inventory'!L670</f>
        <v>0</v>
      </c>
      <c r="I735" s="149">
        <f>'Input 2 - Inventory'!M670</f>
        <v>0</v>
      </c>
      <c r="J735" s="162">
        <f t="shared" si="65"/>
        <v>0</v>
      </c>
      <c r="K735" s="179">
        <f>'Input 2 - Inventory'!R670</f>
        <v>0</v>
      </c>
      <c r="L735" s="149">
        <f>'Input 2 - Inventory'!AB670</f>
        <v>0</v>
      </c>
      <c r="M735" s="179">
        <f>'Input 2 - Inventory'!AC670</f>
        <v>0</v>
      </c>
      <c r="N735" s="162">
        <f t="shared" si="66"/>
        <v>0</v>
      </c>
      <c r="O735" s="122" t="e">
        <f t="shared" si="67"/>
        <v>#DIV/0!</v>
      </c>
      <c r="P735" s="179">
        <f>'Input 2 - Inventory'!AH670</f>
        <v>0</v>
      </c>
      <c r="Q735" s="179" t="str">
        <f>'Calc 1 - Scaling (Ins)'!AA725</f>
        <v/>
      </c>
    </row>
    <row r="736" spans="1:17" x14ac:dyDescent="0.3">
      <c r="A736" s="136" t="str">
        <f t="shared" si="68"/>
        <v>Exclude</v>
      </c>
      <c r="B736" s="149">
        <f>'Input 2 - Inventory'!C671</f>
        <v>0</v>
      </c>
      <c r="C736" s="179">
        <f>'Input 2 - Inventory'!E671</f>
        <v>0</v>
      </c>
      <c r="D736" s="179" t="str">
        <f>IFERROR(VLOOKUP(E736,GCC.Param!$B$3:$E$66,4,FALSE),"")</f>
        <v/>
      </c>
      <c r="E736" s="150">
        <f>'Input 2 - Inventory'!F671</f>
        <v>0</v>
      </c>
      <c r="F736" s="162" t="str">
        <f t="shared" si="64"/>
        <v>Y</v>
      </c>
      <c r="G736" s="150">
        <f>'Input 1 - Schedule 1'!U673</f>
        <v>0</v>
      </c>
      <c r="H736" s="149">
        <f>'Input 2 - Inventory'!L671</f>
        <v>0</v>
      </c>
      <c r="I736" s="149">
        <f>'Input 2 - Inventory'!M671</f>
        <v>0</v>
      </c>
      <c r="J736" s="162">
        <f t="shared" si="65"/>
        <v>0</v>
      </c>
      <c r="K736" s="179">
        <f>'Input 2 - Inventory'!R671</f>
        <v>0</v>
      </c>
      <c r="L736" s="149">
        <f>'Input 2 - Inventory'!AB671</f>
        <v>0</v>
      </c>
      <c r="M736" s="179">
        <f>'Input 2 - Inventory'!AC671</f>
        <v>0</v>
      </c>
      <c r="N736" s="162">
        <f t="shared" si="66"/>
        <v>0</v>
      </c>
      <c r="O736" s="122" t="e">
        <f t="shared" si="67"/>
        <v>#DIV/0!</v>
      </c>
      <c r="P736" s="179">
        <f>'Input 2 - Inventory'!AH671</f>
        <v>0</v>
      </c>
      <c r="Q736" s="179" t="str">
        <f>'Calc 1 - Scaling (Ins)'!AA726</f>
        <v/>
      </c>
    </row>
    <row r="737" spans="1:17" x14ac:dyDescent="0.3">
      <c r="A737" s="136" t="str">
        <f t="shared" si="68"/>
        <v>Exclude</v>
      </c>
      <c r="B737" s="149">
        <f>'Input 2 - Inventory'!C672</f>
        <v>0</v>
      </c>
      <c r="C737" s="179">
        <f>'Input 2 - Inventory'!E672</f>
        <v>0</v>
      </c>
      <c r="D737" s="179" t="str">
        <f>IFERROR(VLOOKUP(E737,GCC.Param!$B$3:$E$66,4,FALSE),"")</f>
        <v/>
      </c>
      <c r="E737" s="150">
        <f>'Input 2 - Inventory'!F672</f>
        <v>0</v>
      </c>
      <c r="F737" s="162" t="str">
        <f t="shared" si="64"/>
        <v>Y</v>
      </c>
      <c r="G737" s="150">
        <f>'Input 1 - Schedule 1'!U674</f>
        <v>0</v>
      </c>
      <c r="H737" s="149">
        <f>'Input 2 - Inventory'!L672</f>
        <v>0</v>
      </c>
      <c r="I737" s="149">
        <f>'Input 2 - Inventory'!M672</f>
        <v>0</v>
      </c>
      <c r="J737" s="162">
        <f t="shared" si="65"/>
        <v>0</v>
      </c>
      <c r="K737" s="179">
        <f>'Input 2 - Inventory'!R672</f>
        <v>0</v>
      </c>
      <c r="L737" s="149">
        <f>'Input 2 - Inventory'!AB672</f>
        <v>0</v>
      </c>
      <c r="M737" s="179">
        <f>'Input 2 - Inventory'!AC672</f>
        <v>0</v>
      </c>
      <c r="N737" s="162">
        <f t="shared" si="66"/>
        <v>0</v>
      </c>
      <c r="O737" s="122" t="e">
        <f t="shared" si="67"/>
        <v>#DIV/0!</v>
      </c>
      <c r="P737" s="179">
        <f>'Input 2 - Inventory'!AH672</f>
        <v>0</v>
      </c>
      <c r="Q737" s="179" t="str">
        <f>'Calc 1 - Scaling (Ins)'!AA727</f>
        <v/>
      </c>
    </row>
    <row r="738" spans="1:17" x14ac:dyDescent="0.3">
      <c r="A738" s="136" t="str">
        <f t="shared" si="68"/>
        <v>Exclude</v>
      </c>
      <c r="B738" s="149">
        <f>'Input 2 - Inventory'!C673</f>
        <v>0</v>
      </c>
      <c r="C738" s="179">
        <f>'Input 2 - Inventory'!E673</f>
        <v>0</v>
      </c>
      <c r="D738" s="179" t="str">
        <f>IFERROR(VLOOKUP(E738,GCC.Param!$B$3:$E$66,4,FALSE),"")</f>
        <v/>
      </c>
      <c r="E738" s="150">
        <f>'Input 2 - Inventory'!F673</f>
        <v>0</v>
      </c>
      <c r="F738" s="162" t="str">
        <f t="shared" si="64"/>
        <v>Y</v>
      </c>
      <c r="G738" s="150">
        <f>'Input 1 - Schedule 1'!U675</f>
        <v>0</v>
      </c>
      <c r="H738" s="149">
        <f>'Input 2 - Inventory'!L673</f>
        <v>0</v>
      </c>
      <c r="I738" s="149">
        <f>'Input 2 - Inventory'!M673</f>
        <v>0</v>
      </c>
      <c r="J738" s="162">
        <f t="shared" si="65"/>
        <v>0</v>
      </c>
      <c r="K738" s="179">
        <f>'Input 2 - Inventory'!R673</f>
        <v>0</v>
      </c>
      <c r="L738" s="149">
        <f>'Input 2 - Inventory'!AB673</f>
        <v>0</v>
      </c>
      <c r="M738" s="179">
        <f>'Input 2 - Inventory'!AC673</f>
        <v>0</v>
      </c>
      <c r="N738" s="162">
        <f t="shared" si="66"/>
        <v>0</v>
      </c>
      <c r="O738" s="122" t="e">
        <f t="shared" si="67"/>
        <v>#DIV/0!</v>
      </c>
      <c r="P738" s="179">
        <f>'Input 2 - Inventory'!AH673</f>
        <v>0</v>
      </c>
      <c r="Q738" s="179" t="str">
        <f>'Calc 1 - Scaling (Ins)'!AA728</f>
        <v/>
      </c>
    </row>
    <row r="739" spans="1:17" x14ac:dyDescent="0.3">
      <c r="A739" s="136" t="str">
        <f t="shared" si="68"/>
        <v>Exclude</v>
      </c>
      <c r="B739" s="149">
        <f>'Input 2 - Inventory'!C674</f>
        <v>0</v>
      </c>
      <c r="C739" s="179">
        <f>'Input 2 - Inventory'!E674</f>
        <v>0</v>
      </c>
      <c r="D739" s="179" t="str">
        <f>IFERROR(VLOOKUP(E739,GCC.Param!$B$3:$E$66,4,FALSE),"")</f>
        <v/>
      </c>
      <c r="E739" s="150">
        <f>'Input 2 - Inventory'!F674</f>
        <v>0</v>
      </c>
      <c r="F739" s="162" t="str">
        <f t="shared" si="64"/>
        <v>Y</v>
      </c>
      <c r="G739" s="150">
        <f>'Input 1 - Schedule 1'!U676</f>
        <v>0</v>
      </c>
      <c r="H739" s="149">
        <f>'Input 2 - Inventory'!L674</f>
        <v>0</v>
      </c>
      <c r="I739" s="149">
        <f>'Input 2 - Inventory'!M674</f>
        <v>0</v>
      </c>
      <c r="J739" s="162">
        <f t="shared" si="65"/>
        <v>0</v>
      </c>
      <c r="K739" s="179">
        <f>'Input 2 - Inventory'!R674</f>
        <v>0</v>
      </c>
      <c r="L739" s="149">
        <f>'Input 2 - Inventory'!AB674</f>
        <v>0</v>
      </c>
      <c r="M739" s="179">
        <f>'Input 2 - Inventory'!AC674</f>
        <v>0</v>
      </c>
      <c r="N739" s="162">
        <f t="shared" si="66"/>
        <v>0</v>
      </c>
      <c r="O739" s="122" t="e">
        <f t="shared" si="67"/>
        <v>#DIV/0!</v>
      </c>
      <c r="P739" s="179">
        <f>'Input 2 - Inventory'!AH674</f>
        <v>0</v>
      </c>
      <c r="Q739" s="179" t="str">
        <f>'Calc 1 - Scaling (Ins)'!AA729</f>
        <v/>
      </c>
    </row>
    <row r="740" spans="1:17" x14ac:dyDescent="0.3">
      <c r="A740" s="136" t="str">
        <f t="shared" si="68"/>
        <v>Exclude</v>
      </c>
      <c r="B740" s="149">
        <f>'Input 2 - Inventory'!C675</f>
        <v>0</v>
      </c>
      <c r="C740" s="179">
        <f>'Input 2 - Inventory'!E675</f>
        <v>0</v>
      </c>
      <c r="D740" s="179" t="str">
        <f>IFERROR(VLOOKUP(E740,GCC.Param!$B$3:$E$66,4,FALSE),"")</f>
        <v/>
      </c>
      <c r="E740" s="150">
        <f>'Input 2 - Inventory'!F675</f>
        <v>0</v>
      </c>
      <c r="F740" s="162" t="str">
        <f t="shared" si="64"/>
        <v>Y</v>
      </c>
      <c r="G740" s="150">
        <f>'Input 1 - Schedule 1'!U677</f>
        <v>0</v>
      </c>
      <c r="H740" s="149">
        <f>'Input 2 - Inventory'!L675</f>
        <v>0</v>
      </c>
      <c r="I740" s="149">
        <f>'Input 2 - Inventory'!M675</f>
        <v>0</v>
      </c>
      <c r="J740" s="162">
        <f t="shared" si="65"/>
        <v>0</v>
      </c>
      <c r="K740" s="179">
        <f>'Input 2 - Inventory'!R675</f>
        <v>0</v>
      </c>
      <c r="L740" s="149">
        <f>'Input 2 - Inventory'!AB675</f>
        <v>0</v>
      </c>
      <c r="M740" s="179">
        <f>'Input 2 - Inventory'!AC675</f>
        <v>0</v>
      </c>
      <c r="N740" s="162">
        <f t="shared" si="66"/>
        <v>0</v>
      </c>
      <c r="O740" s="122" t="e">
        <f t="shared" si="67"/>
        <v>#DIV/0!</v>
      </c>
      <c r="P740" s="179">
        <f>'Input 2 - Inventory'!AH675</f>
        <v>0</v>
      </c>
      <c r="Q740" s="179" t="str">
        <f>'Calc 1 - Scaling (Ins)'!AA730</f>
        <v/>
      </c>
    </row>
    <row r="741" spans="1:17" x14ac:dyDescent="0.3">
      <c r="A741" s="136" t="str">
        <f t="shared" si="68"/>
        <v>Exclude</v>
      </c>
      <c r="B741" s="149">
        <f>'Input 2 - Inventory'!C676</f>
        <v>0</v>
      </c>
      <c r="C741" s="179">
        <f>'Input 2 - Inventory'!E676</f>
        <v>0</v>
      </c>
      <c r="D741" s="179" t="str">
        <f>IFERROR(VLOOKUP(E741,GCC.Param!$B$3:$E$66,4,FALSE),"")</f>
        <v/>
      </c>
      <c r="E741" s="150">
        <f>'Input 2 - Inventory'!F676</f>
        <v>0</v>
      </c>
      <c r="F741" s="162" t="str">
        <f t="shared" si="64"/>
        <v>Y</v>
      </c>
      <c r="G741" s="150">
        <f>'Input 1 - Schedule 1'!U678</f>
        <v>0</v>
      </c>
      <c r="H741" s="149">
        <f>'Input 2 - Inventory'!L676</f>
        <v>0</v>
      </c>
      <c r="I741" s="149">
        <f>'Input 2 - Inventory'!M676</f>
        <v>0</v>
      </c>
      <c r="J741" s="162">
        <f t="shared" si="65"/>
        <v>0</v>
      </c>
      <c r="K741" s="179">
        <f>'Input 2 - Inventory'!R676</f>
        <v>0</v>
      </c>
      <c r="L741" s="149">
        <f>'Input 2 - Inventory'!AB676</f>
        <v>0</v>
      </c>
      <c r="M741" s="179">
        <f>'Input 2 - Inventory'!AC676</f>
        <v>0</v>
      </c>
      <c r="N741" s="162">
        <f t="shared" si="66"/>
        <v>0</v>
      </c>
      <c r="O741" s="122" t="e">
        <f t="shared" si="67"/>
        <v>#DIV/0!</v>
      </c>
      <c r="P741" s="179">
        <f>'Input 2 - Inventory'!AH676</f>
        <v>0</v>
      </c>
      <c r="Q741" s="179" t="str">
        <f>'Calc 1 - Scaling (Ins)'!AA731</f>
        <v/>
      </c>
    </row>
    <row r="742" spans="1:17" x14ac:dyDescent="0.3">
      <c r="A742" s="136" t="str">
        <f t="shared" si="68"/>
        <v>Exclude</v>
      </c>
      <c r="B742" s="149">
        <f>'Input 2 - Inventory'!C677</f>
        <v>0</v>
      </c>
      <c r="C742" s="179">
        <f>'Input 2 - Inventory'!E677</f>
        <v>0</v>
      </c>
      <c r="D742" s="179" t="str">
        <f>IFERROR(VLOOKUP(E742,GCC.Param!$B$3:$E$66,4,FALSE),"")</f>
        <v/>
      </c>
      <c r="E742" s="150">
        <f>'Input 2 - Inventory'!F677</f>
        <v>0</v>
      </c>
      <c r="F742" s="162" t="str">
        <f t="shared" si="64"/>
        <v>Y</v>
      </c>
      <c r="G742" s="150">
        <f>'Input 1 - Schedule 1'!U679</f>
        <v>0</v>
      </c>
      <c r="H742" s="149">
        <f>'Input 2 - Inventory'!L677</f>
        <v>0</v>
      </c>
      <c r="I742" s="149">
        <f>'Input 2 - Inventory'!M677</f>
        <v>0</v>
      </c>
      <c r="J742" s="162">
        <f t="shared" si="65"/>
        <v>0</v>
      </c>
      <c r="K742" s="179">
        <f>'Input 2 - Inventory'!R677</f>
        <v>0</v>
      </c>
      <c r="L742" s="149">
        <f>'Input 2 - Inventory'!AB677</f>
        <v>0</v>
      </c>
      <c r="M742" s="179">
        <f>'Input 2 - Inventory'!AC677</f>
        <v>0</v>
      </c>
      <c r="N742" s="162">
        <f t="shared" si="66"/>
        <v>0</v>
      </c>
      <c r="O742" s="122" t="e">
        <f t="shared" si="67"/>
        <v>#DIV/0!</v>
      </c>
      <c r="P742" s="179">
        <f>'Input 2 - Inventory'!AH677</f>
        <v>0</v>
      </c>
      <c r="Q742" s="179" t="str">
        <f>'Calc 1 - Scaling (Ins)'!AA732</f>
        <v/>
      </c>
    </row>
    <row r="743" spans="1:17" x14ac:dyDescent="0.3">
      <c r="A743" s="136" t="str">
        <f t="shared" si="68"/>
        <v>Exclude</v>
      </c>
      <c r="B743" s="149">
        <f>'Input 2 - Inventory'!C678</f>
        <v>0</v>
      </c>
      <c r="C743" s="179">
        <f>'Input 2 - Inventory'!E678</f>
        <v>0</v>
      </c>
      <c r="D743" s="179" t="str">
        <f>IFERROR(VLOOKUP(E743,GCC.Param!$B$3:$E$66,4,FALSE),"")</f>
        <v/>
      </c>
      <c r="E743" s="150">
        <f>'Input 2 - Inventory'!F678</f>
        <v>0</v>
      </c>
      <c r="F743" s="162" t="str">
        <f t="shared" si="64"/>
        <v>Y</v>
      </c>
      <c r="G743" s="150">
        <f>'Input 1 - Schedule 1'!U680</f>
        <v>0</v>
      </c>
      <c r="H743" s="149">
        <f>'Input 2 - Inventory'!L678</f>
        <v>0</v>
      </c>
      <c r="I743" s="149">
        <f>'Input 2 - Inventory'!M678</f>
        <v>0</v>
      </c>
      <c r="J743" s="162">
        <f t="shared" si="65"/>
        <v>0</v>
      </c>
      <c r="K743" s="179">
        <f>'Input 2 - Inventory'!R678</f>
        <v>0</v>
      </c>
      <c r="L743" s="149">
        <f>'Input 2 - Inventory'!AB678</f>
        <v>0</v>
      </c>
      <c r="M743" s="179">
        <f>'Input 2 - Inventory'!AC678</f>
        <v>0</v>
      </c>
      <c r="N743" s="162">
        <f t="shared" si="66"/>
        <v>0</v>
      </c>
      <c r="O743" s="122" t="e">
        <f t="shared" si="67"/>
        <v>#DIV/0!</v>
      </c>
      <c r="P743" s="179">
        <f>'Input 2 - Inventory'!AH678</f>
        <v>0</v>
      </c>
      <c r="Q743" s="179" t="str">
        <f>'Calc 1 - Scaling (Ins)'!AA733</f>
        <v/>
      </c>
    </row>
    <row r="744" spans="1:17" x14ac:dyDescent="0.3">
      <c r="A744" s="136" t="str">
        <f t="shared" si="68"/>
        <v>Exclude</v>
      </c>
      <c r="B744" s="149">
        <f>'Input 2 - Inventory'!C679</f>
        <v>0</v>
      </c>
      <c r="C744" s="179">
        <f>'Input 2 - Inventory'!E679</f>
        <v>0</v>
      </c>
      <c r="D744" s="179" t="str">
        <f>IFERROR(VLOOKUP(E744,GCC.Param!$B$3:$E$66,4,FALSE),"")</f>
        <v/>
      </c>
      <c r="E744" s="150">
        <f>'Input 2 - Inventory'!F679</f>
        <v>0</v>
      </c>
      <c r="F744" s="162" t="str">
        <f t="shared" si="64"/>
        <v>Y</v>
      </c>
      <c r="G744" s="150">
        <f>'Input 1 - Schedule 1'!U681</f>
        <v>0</v>
      </c>
      <c r="H744" s="149">
        <f>'Input 2 - Inventory'!L679</f>
        <v>0</v>
      </c>
      <c r="I744" s="149">
        <f>'Input 2 - Inventory'!M679</f>
        <v>0</v>
      </c>
      <c r="J744" s="162">
        <f t="shared" si="65"/>
        <v>0</v>
      </c>
      <c r="K744" s="179">
        <f>'Input 2 - Inventory'!R679</f>
        <v>0</v>
      </c>
      <c r="L744" s="149">
        <f>'Input 2 - Inventory'!AB679</f>
        <v>0</v>
      </c>
      <c r="M744" s="179">
        <f>'Input 2 - Inventory'!AC679</f>
        <v>0</v>
      </c>
      <c r="N744" s="162">
        <f t="shared" si="66"/>
        <v>0</v>
      </c>
      <c r="O744" s="122" t="e">
        <f t="shared" si="67"/>
        <v>#DIV/0!</v>
      </c>
      <c r="P744" s="179">
        <f>'Input 2 - Inventory'!AH679</f>
        <v>0</v>
      </c>
      <c r="Q744" s="179" t="str">
        <f>'Calc 1 - Scaling (Ins)'!AA734</f>
        <v/>
      </c>
    </row>
    <row r="745" spans="1:17" x14ac:dyDescent="0.3">
      <c r="A745" s="136" t="str">
        <f t="shared" si="68"/>
        <v>Exclude</v>
      </c>
      <c r="B745" s="149">
        <f>'Input 2 - Inventory'!C680</f>
        <v>0</v>
      </c>
      <c r="C745" s="179">
        <f>'Input 2 - Inventory'!E680</f>
        <v>0</v>
      </c>
      <c r="D745" s="179" t="str">
        <f>IFERROR(VLOOKUP(E745,GCC.Param!$B$3:$E$66,4,FALSE),"")</f>
        <v/>
      </c>
      <c r="E745" s="150">
        <f>'Input 2 - Inventory'!F680</f>
        <v>0</v>
      </c>
      <c r="F745" s="162" t="str">
        <f t="shared" si="64"/>
        <v>Y</v>
      </c>
      <c r="G745" s="150">
        <f>'Input 1 - Schedule 1'!U682</f>
        <v>0</v>
      </c>
      <c r="H745" s="149">
        <f>'Input 2 - Inventory'!L680</f>
        <v>0</v>
      </c>
      <c r="I745" s="149">
        <f>'Input 2 - Inventory'!M680</f>
        <v>0</v>
      </c>
      <c r="J745" s="162">
        <f t="shared" si="65"/>
        <v>0</v>
      </c>
      <c r="K745" s="179">
        <f>'Input 2 - Inventory'!R680</f>
        <v>0</v>
      </c>
      <c r="L745" s="149">
        <f>'Input 2 - Inventory'!AB680</f>
        <v>0</v>
      </c>
      <c r="M745" s="179">
        <f>'Input 2 - Inventory'!AC680</f>
        <v>0</v>
      </c>
      <c r="N745" s="162">
        <f t="shared" si="66"/>
        <v>0</v>
      </c>
      <c r="O745" s="122" t="e">
        <f t="shared" si="67"/>
        <v>#DIV/0!</v>
      </c>
      <c r="P745" s="179">
        <f>'Input 2 - Inventory'!AH680</f>
        <v>0</v>
      </c>
      <c r="Q745" s="179" t="str">
        <f>'Calc 1 - Scaling (Ins)'!AA735</f>
        <v/>
      </c>
    </row>
    <row r="746" spans="1:17" x14ac:dyDescent="0.3">
      <c r="A746" s="136" t="str">
        <f t="shared" si="68"/>
        <v>Exclude</v>
      </c>
      <c r="B746" s="149">
        <f>'Input 2 - Inventory'!C681</f>
        <v>0</v>
      </c>
      <c r="C746" s="179">
        <f>'Input 2 - Inventory'!E681</f>
        <v>0</v>
      </c>
      <c r="D746" s="179" t="str">
        <f>IFERROR(VLOOKUP(E746,GCC.Param!$B$3:$E$66,4,FALSE),"")</f>
        <v/>
      </c>
      <c r="E746" s="150">
        <f>'Input 2 - Inventory'!F681</f>
        <v>0</v>
      </c>
      <c r="F746" s="162" t="str">
        <f t="shared" si="64"/>
        <v>Y</v>
      </c>
      <c r="G746" s="150">
        <f>'Input 1 - Schedule 1'!U683</f>
        <v>0</v>
      </c>
      <c r="H746" s="149">
        <f>'Input 2 - Inventory'!L681</f>
        <v>0</v>
      </c>
      <c r="I746" s="149">
        <f>'Input 2 - Inventory'!M681</f>
        <v>0</v>
      </c>
      <c r="J746" s="162">
        <f t="shared" si="65"/>
        <v>0</v>
      </c>
      <c r="K746" s="179">
        <f>'Input 2 - Inventory'!R681</f>
        <v>0</v>
      </c>
      <c r="L746" s="149">
        <f>'Input 2 - Inventory'!AB681</f>
        <v>0</v>
      </c>
      <c r="M746" s="179">
        <f>'Input 2 - Inventory'!AC681</f>
        <v>0</v>
      </c>
      <c r="N746" s="162">
        <f t="shared" si="66"/>
        <v>0</v>
      </c>
      <c r="O746" s="122" t="e">
        <f t="shared" si="67"/>
        <v>#DIV/0!</v>
      </c>
      <c r="P746" s="179">
        <f>'Input 2 - Inventory'!AH681</f>
        <v>0</v>
      </c>
      <c r="Q746" s="179" t="str">
        <f>'Calc 1 - Scaling (Ins)'!AA736</f>
        <v/>
      </c>
    </row>
    <row r="747" spans="1:17" x14ac:dyDescent="0.3">
      <c r="A747" s="136" t="str">
        <f t="shared" si="68"/>
        <v>Exclude</v>
      </c>
      <c r="B747" s="149">
        <f>'Input 2 - Inventory'!C682</f>
        <v>0</v>
      </c>
      <c r="C747" s="179">
        <f>'Input 2 - Inventory'!E682</f>
        <v>0</v>
      </c>
      <c r="D747" s="179" t="str">
        <f>IFERROR(VLOOKUP(E747,GCC.Param!$B$3:$E$66,4,FALSE),"")</f>
        <v/>
      </c>
      <c r="E747" s="150">
        <f>'Input 2 - Inventory'!F682</f>
        <v>0</v>
      </c>
      <c r="F747" s="162" t="str">
        <f t="shared" si="64"/>
        <v>Y</v>
      </c>
      <c r="G747" s="150">
        <f>'Input 1 - Schedule 1'!U684</f>
        <v>0</v>
      </c>
      <c r="H747" s="149">
        <f>'Input 2 - Inventory'!L682</f>
        <v>0</v>
      </c>
      <c r="I747" s="149">
        <f>'Input 2 - Inventory'!M682</f>
        <v>0</v>
      </c>
      <c r="J747" s="162">
        <f t="shared" si="65"/>
        <v>0</v>
      </c>
      <c r="K747" s="179">
        <f>'Input 2 - Inventory'!R682</f>
        <v>0</v>
      </c>
      <c r="L747" s="149">
        <f>'Input 2 - Inventory'!AB682</f>
        <v>0</v>
      </c>
      <c r="M747" s="179">
        <f>'Input 2 - Inventory'!AC682</f>
        <v>0</v>
      </c>
      <c r="N747" s="162">
        <f t="shared" si="66"/>
        <v>0</v>
      </c>
      <c r="O747" s="122" t="e">
        <f t="shared" si="67"/>
        <v>#DIV/0!</v>
      </c>
      <c r="P747" s="179">
        <f>'Input 2 - Inventory'!AH682</f>
        <v>0</v>
      </c>
      <c r="Q747" s="179" t="str">
        <f>'Calc 1 - Scaling (Ins)'!AA737</f>
        <v/>
      </c>
    </row>
    <row r="748" spans="1:17" x14ac:dyDescent="0.3">
      <c r="A748" s="136" t="str">
        <f t="shared" si="68"/>
        <v>Exclude</v>
      </c>
      <c r="B748" s="149">
        <f>'Input 2 - Inventory'!C683</f>
        <v>0</v>
      </c>
      <c r="C748" s="179">
        <f>'Input 2 - Inventory'!E683</f>
        <v>0</v>
      </c>
      <c r="D748" s="179" t="str">
        <f>IFERROR(VLOOKUP(E748,GCC.Param!$B$3:$E$66,4,FALSE),"")</f>
        <v/>
      </c>
      <c r="E748" s="150">
        <f>'Input 2 - Inventory'!F683</f>
        <v>0</v>
      </c>
      <c r="F748" s="162" t="str">
        <f t="shared" si="64"/>
        <v>Y</v>
      </c>
      <c r="G748" s="150">
        <f>'Input 1 - Schedule 1'!U685</f>
        <v>0</v>
      </c>
      <c r="H748" s="149">
        <f>'Input 2 - Inventory'!L683</f>
        <v>0</v>
      </c>
      <c r="I748" s="149">
        <f>'Input 2 - Inventory'!M683</f>
        <v>0</v>
      </c>
      <c r="J748" s="162">
        <f t="shared" si="65"/>
        <v>0</v>
      </c>
      <c r="K748" s="179">
        <f>'Input 2 - Inventory'!R683</f>
        <v>0</v>
      </c>
      <c r="L748" s="149">
        <f>'Input 2 - Inventory'!AB683</f>
        <v>0</v>
      </c>
      <c r="M748" s="179">
        <f>'Input 2 - Inventory'!AC683</f>
        <v>0</v>
      </c>
      <c r="N748" s="162">
        <f t="shared" si="66"/>
        <v>0</v>
      </c>
      <c r="O748" s="122" t="e">
        <f t="shared" si="67"/>
        <v>#DIV/0!</v>
      </c>
      <c r="P748" s="179">
        <f>'Input 2 - Inventory'!AH683</f>
        <v>0</v>
      </c>
      <c r="Q748" s="179" t="str">
        <f>'Calc 1 - Scaling (Ins)'!AA738</f>
        <v/>
      </c>
    </row>
    <row r="749" spans="1:17" x14ac:dyDescent="0.3">
      <c r="A749" s="136" t="str">
        <f t="shared" si="68"/>
        <v>Exclude</v>
      </c>
      <c r="B749" s="149">
        <f>'Input 2 - Inventory'!C684</f>
        <v>0</v>
      </c>
      <c r="C749" s="179">
        <f>'Input 2 - Inventory'!E684</f>
        <v>0</v>
      </c>
      <c r="D749" s="179" t="str">
        <f>IFERROR(VLOOKUP(E749,GCC.Param!$B$3:$E$66,4,FALSE),"")</f>
        <v/>
      </c>
      <c r="E749" s="150">
        <f>'Input 2 - Inventory'!F684</f>
        <v>0</v>
      </c>
      <c r="F749" s="162" t="str">
        <f t="shared" si="64"/>
        <v>Y</v>
      </c>
      <c r="G749" s="150">
        <f>'Input 1 - Schedule 1'!U686</f>
        <v>0</v>
      </c>
      <c r="H749" s="149">
        <f>'Input 2 - Inventory'!L684</f>
        <v>0</v>
      </c>
      <c r="I749" s="149">
        <f>'Input 2 - Inventory'!M684</f>
        <v>0</v>
      </c>
      <c r="J749" s="162">
        <f t="shared" si="65"/>
        <v>0</v>
      </c>
      <c r="K749" s="179">
        <f>'Input 2 - Inventory'!R684</f>
        <v>0</v>
      </c>
      <c r="L749" s="149">
        <f>'Input 2 - Inventory'!AB684</f>
        <v>0</v>
      </c>
      <c r="M749" s="179">
        <f>'Input 2 - Inventory'!AC684</f>
        <v>0</v>
      </c>
      <c r="N749" s="162">
        <f t="shared" si="66"/>
        <v>0</v>
      </c>
      <c r="O749" s="122" t="e">
        <f t="shared" si="67"/>
        <v>#DIV/0!</v>
      </c>
      <c r="P749" s="179">
        <f>'Input 2 - Inventory'!AH684</f>
        <v>0</v>
      </c>
      <c r="Q749" s="179" t="str">
        <f>'Calc 1 - Scaling (Ins)'!AA739</f>
        <v/>
      </c>
    </row>
    <row r="750" spans="1:17" x14ac:dyDescent="0.3">
      <c r="A750" s="136" t="str">
        <f t="shared" si="68"/>
        <v>Exclude</v>
      </c>
      <c r="B750" s="149">
        <f>'Input 2 - Inventory'!C685</f>
        <v>0</v>
      </c>
      <c r="C750" s="179">
        <f>'Input 2 - Inventory'!E685</f>
        <v>0</v>
      </c>
      <c r="D750" s="179" t="str">
        <f>IFERROR(VLOOKUP(E750,GCC.Param!$B$3:$E$66,4,FALSE),"")</f>
        <v/>
      </c>
      <c r="E750" s="150">
        <f>'Input 2 - Inventory'!F685</f>
        <v>0</v>
      </c>
      <c r="F750" s="162" t="str">
        <f t="shared" si="64"/>
        <v>Y</v>
      </c>
      <c r="G750" s="150">
        <f>'Input 1 - Schedule 1'!U687</f>
        <v>0</v>
      </c>
      <c r="H750" s="149">
        <f>'Input 2 - Inventory'!L685</f>
        <v>0</v>
      </c>
      <c r="I750" s="149">
        <f>'Input 2 - Inventory'!M685</f>
        <v>0</v>
      </c>
      <c r="J750" s="162">
        <f t="shared" si="65"/>
        <v>0</v>
      </c>
      <c r="K750" s="179">
        <f>'Input 2 - Inventory'!R685</f>
        <v>0</v>
      </c>
      <c r="L750" s="149">
        <f>'Input 2 - Inventory'!AB685</f>
        <v>0</v>
      </c>
      <c r="M750" s="179">
        <f>'Input 2 - Inventory'!AC685</f>
        <v>0</v>
      </c>
      <c r="N750" s="162">
        <f t="shared" si="66"/>
        <v>0</v>
      </c>
      <c r="O750" s="122" t="e">
        <f t="shared" si="67"/>
        <v>#DIV/0!</v>
      </c>
      <c r="P750" s="179">
        <f>'Input 2 - Inventory'!AH685</f>
        <v>0</v>
      </c>
      <c r="Q750" s="179" t="str">
        <f>'Calc 1 - Scaling (Ins)'!AA740</f>
        <v/>
      </c>
    </row>
    <row r="751" spans="1:17" x14ac:dyDescent="0.3">
      <c r="A751" s="136" t="str">
        <f t="shared" si="68"/>
        <v>Exclude</v>
      </c>
      <c r="B751" s="149">
        <f>'Input 2 - Inventory'!C686</f>
        <v>0</v>
      </c>
      <c r="C751" s="179">
        <f>'Input 2 - Inventory'!E686</f>
        <v>0</v>
      </c>
      <c r="D751" s="179" t="str">
        <f>IFERROR(VLOOKUP(E751,GCC.Param!$B$3:$E$66,4,FALSE),"")</f>
        <v/>
      </c>
      <c r="E751" s="150">
        <f>'Input 2 - Inventory'!F686</f>
        <v>0</v>
      </c>
      <c r="F751" s="162" t="str">
        <f t="shared" si="64"/>
        <v>Y</v>
      </c>
      <c r="G751" s="150">
        <f>'Input 1 - Schedule 1'!U688</f>
        <v>0</v>
      </c>
      <c r="H751" s="149">
        <f>'Input 2 - Inventory'!L686</f>
        <v>0</v>
      </c>
      <c r="I751" s="149">
        <f>'Input 2 - Inventory'!M686</f>
        <v>0</v>
      </c>
      <c r="J751" s="162">
        <f t="shared" si="65"/>
        <v>0</v>
      </c>
      <c r="K751" s="179">
        <f>'Input 2 - Inventory'!R686</f>
        <v>0</v>
      </c>
      <c r="L751" s="149">
        <f>'Input 2 - Inventory'!AB686</f>
        <v>0</v>
      </c>
      <c r="M751" s="179">
        <f>'Input 2 - Inventory'!AC686</f>
        <v>0</v>
      </c>
      <c r="N751" s="162">
        <f t="shared" si="66"/>
        <v>0</v>
      </c>
      <c r="O751" s="122" t="e">
        <f t="shared" si="67"/>
        <v>#DIV/0!</v>
      </c>
      <c r="P751" s="179">
        <f>'Input 2 - Inventory'!AH686</f>
        <v>0</v>
      </c>
      <c r="Q751" s="179" t="str">
        <f>'Calc 1 - Scaling (Ins)'!AA741</f>
        <v/>
      </c>
    </row>
    <row r="752" spans="1:17" x14ac:dyDescent="0.3">
      <c r="A752" s="136" t="str">
        <f t="shared" si="68"/>
        <v>Exclude</v>
      </c>
      <c r="B752" s="149">
        <f>'Input 2 - Inventory'!C687</f>
        <v>0</v>
      </c>
      <c r="C752" s="179">
        <f>'Input 2 - Inventory'!E687</f>
        <v>0</v>
      </c>
      <c r="D752" s="179" t="str">
        <f>IFERROR(VLOOKUP(E752,GCC.Param!$B$3:$E$66,4,FALSE),"")</f>
        <v/>
      </c>
      <c r="E752" s="150">
        <f>'Input 2 - Inventory'!F687</f>
        <v>0</v>
      </c>
      <c r="F752" s="162" t="str">
        <f t="shared" si="64"/>
        <v>Y</v>
      </c>
      <c r="G752" s="150">
        <f>'Input 1 - Schedule 1'!U689</f>
        <v>0</v>
      </c>
      <c r="H752" s="149">
        <f>'Input 2 - Inventory'!L687</f>
        <v>0</v>
      </c>
      <c r="I752" s="149">
        <f>'Input 2 - Inventory'!M687</f>
        <v>0</v>
      </c>
      <c r="J752" s="162">
        <f t="shared" si="65"/>
        <v>0</v>
      </c>
      <c r="K752" s="179">
        <f>'Input 2 - Inventory'!R687</f>
        <v>0</v>
      </c>
      <c r="L752" s="149">
        <f>'Input 2 - Inventory'!AB687</f>
        <v>0</v>
      </c>
      <c r="M752" s="179">
        <f>'Input 2 - Inventory'!AC687</f>
        <v>0</v>
      </c>
      <c r="N752" s="162">
        <f t="shared" si="66"/>
        <v>0</v>
      </c>
      <c r="O752" s="122" t="e">
        <f t="shared" si="67"/>
        <v>#DIV/0!</v>
      </c>
      <c r="P752" s="179">
        <f>'Input 2 - Inventory'!AH687</f>
        <v>0</v>
      </c>
      <c r="Q752" s="179" t="str">
        <f>'Calc 1 - Scaling (Ins)'!AA742</f>
        <v/>
      </c>
    </row>
    <row r="753" spans="1:17" x14ac:dyDescent="0.3">
      <c r="A753" s="136" t="str">
        <f t="shared" si="68"/>
        <v>Exclude</v>
      </c>
      <c r="B753" s="149">
        <f>'Input 2 - Inventory'!C688</f>
        <v>0</v>
      </c>
      <c r="C753" s="179">
        <f>'Input 2 - Inventory'!E688</f>
        <v>0</v>
      </c>
      <c r="D753" s="179" t="str">
        <f>IFERROR(VLOOKUP(E753,GCC.Param!$B$3:$E$66,4,FALSE),"")</f>
        <v/>
      </c>
      <c r="E753" s="150">
        <f>'Input 2 - Inventory'!F688</f>
        <v>0</v>
      </c>
      <c r="F753" s="162" t="str">
        <f t="shared" si="64"/>
        <v>Y</v>
      </c>
      <c r="G753" s="150">
        <f>'Input 1 - Schedule 1'!U690</f>
        <v>0</v>
      </c>
      <c r="H753" s="149">
        <f>'Input 2 - Inventory'!L688</f>
        <v>0</v>
      </c>
      <c r="I753" s="149">
        <f>'Input 2 - Inventory'!M688</f>
        <v>0</v>
      </c>
      <c r="J753" s="162">
        <f t="shared" si="65"/>
        <v>0</v>
      </c>
      <c r="K753" s="179">
        <f>'Input 2 - Inventory'!R688</f>
        <v>0</v>
      </c>
      <c r="L753" s="149">
        <f>'Input 2 - Inventory'!AB688</f>
        <v>0</v>
      </c>
      <c r="M753" s="179">
        <f>'Input 2 - Inventory'!AC688</f>
        <v>0</v>
      </c>
      <c r="N753" s="162">
        <f t="shared" si="66"/>
        <v>0</v>
      </c>
      <c r="O753" s="122" t="e">
        <f t="shared" si="67"/>
        <v>#DIV/0!</v>
      </c>
      <c r="P753" s="179">
        <f>'Input 2 - Inventory'!AH688</f>
        <v>0</v>
      </c>
      <c r="Q753" s="179" t="str">
        <f>'Calc 1 - Scaling (Ins)'!AA743</f>
        <v/>
      </c>
    </row>
    <row r="754" spans="1:17" x14ac:dyDescent="0.3">
      <c r="A754" s="136" t="str">
        <f t="shared" si="68"/>
        <v>Exclude</v>
      </c>
      <c r="B754" s="149">
        <f>'Input 2 - Inventory'!C689</f>
        <v>0</v>
      </c>
      <c r="C754" s="179">
        <f>'Input 2 - Inventory'!E689</f>
        <v>0</v>
      </c>
      <c r="D754" s="179" t="str">
        <f>IFERROR(VLOOKUP(E754,GCC.Param!$B$3:$E$66,4,FALSE),"")</f>
        <v/>
      </c>
      <c r="E754" s="150">
        <f>'Input 2 - Inventory'!F689</f>
        <v>0</v>
      </c>
      <c r="F754" s="162" t="str">
        <f t="shared" si="64"/>
        <v>Y</v>
      </c>
      <c r="G754" s="150">
        <f>'Input 1 - Schedule 1'!U691</f>
        <v>0</v>
      </c>
      <c r="H754" s="149">
        <f>'Input 2 - Inventory'!L689</f>
        <v>0</v>
      </c>
      <c r="I754" s="149">
        <f>'Input 2 - Inventory'!M689</f>
        <v>0</v>
      </c>
      <c r="J754" s="162">
        <f t="shared" si="65"/>
        <v>0</v>
      </c>
      <c r="K754" s="179">
        <f>'Input 2 - Inventory'!R689</f>
        <v>0</v>
      </c>
      <c r="L754" s="149">
        <f>'Input 2 - Inventory'!AB689</f>
        <v>0</v>
      </c>
      <c r="M754" s="179">
        <f>'Input 2 - Inventory'!AC689</f>
        <v>0</v>
      </c>
      <c r="N754" s="162">
        <f t="shared" si="66"/>
        <v>0</v>
      </c>
      <c r="O754" s="122" t="e">
        <f t="shared" si="67"/>
        <v>#DIV/0!</v>
      </c>
      <c r="P754" s="179">
        <f>'Input 2 - Inventory'!AH689</f>
        <v>0</v>
      </c>
      <c r="Q754" s="179" t="str">
        <f>'Calc 1 - Scaling (Ins)'!AA744</f>
        <v/>
      </c>
    </row>
    <row r="755" spans="1:17" x14ac:dyDescent="0.3">
      <c r="A755" s="136" t="str">
        <f t="shared" si="68"/>
        <v>Exclude</v>
      </c>
      <c r="B755" s="149">
        <f>'Input 2 - Inventory'!C690</f>
        <v>0</v>
      </c>
      <c r="C755" s="179">
        <f>'Input 2 - Inventory'!E690</f>
        <v>0</v>
      </c>
      <c r="D755" s="179" t="str">
        <f>IFERROR(VLOOKUP(E755,GCC.Param!$B$3:$E$66,4,FALSE),"")</f>
        <v/>
      </c>
      <c r="E755" s="150">
        <f>'Input 2 - Inventory'!F690</f>
        <v>0</v>
      </c>
      <c r="F755" s="162" t="str">
        <f t="shared" si="64"/>
        <v>Y</v>
      </c>
      <c r="G755" s="150">
        <f>'Input 1 - Schedule 1'!U692</f>
        <v>0</v>
      </c>
      <c r="H755" s="149">
        <f>'Input 2 - Inventory'!L690</f>
        <v>0</v>
      </c>
      <c r="I755" s="149">
        <f>'Input 2 - Inventory'!M690</f>
        <v>0</v>
      </c>
      <c r="J755" s="162">
        <f t="shared" si="65"/>
        <v>0</v>
      </c>
      <c r="K755" s="179">
        <f>'Input 2 - Inventory'!R690</f>
        <v>0</v>
      </c>
      <c r="L755" s="149">
        <f>'Input 2 - Inventory'!AB690</f>
        <v>0</v>
      </c>
      <c r="M755" s="179">
        <f>'Input 2 - Inventory'!AC690</f>
        <v>0</v>
      </c>
      <c r="N755" s="162">
        <f t="shared" si="66"/>
        <v>0</v>
      </c>
      <c r="O755" s="122" t="e">
        <f t="shared" si="67"/>
        <v>#DIV/0!</v>
      </c>
      <c r="P755" s="179">
        <f>'Input 2 - Inventory'!AH690</f>
        <v>0</v>
      </c>
      <c r="Q755" s="179" t="str">
        <f>'Calc 1 - Scaling (Ins)'!AA745</f>
        <v/>
      </c>
    </row>
    <row r="756" spans="1:17" x14ac:dyDescent="0.3">
      <c r="A756" s="136" t="str">
        <f t="shared" si="68"/>
        <v>Exclude</v>
      </c>
      <c r="B756" s="149">
        <f>'Input 2 - Inventory'!C691</f>
        <v>0</v>
      </c>
      <c r="C756" s="179">
        <f>'Input 2 - Inventory'!E691</f>
        <v>0</v>
      </c>
      <c r="D756" s="179" t="str">
        <f>IFERROR(VLOOKUP(E756,GCC.Param!$B$3:$E$66,4,FALSE),"")</f>
        <v/>
      </c>
      <c r="E756" s="150">
        <f>'Input 2 - Inventory'!F691</f>
        <v>0</v>
      </c>
      <c r="F756" s="162" t="str">
        <f t="shared" si="64"/>
        <v>Y</v>
      </c>
      <c r="G756" s="150">
        <f>'Input 1 - Schedule 1'!U693</f>
        <v>0</v>
      </c>
      <c r="H756" s="149">
        <f>'Input 2 - Inventory'!L691</f>
        <v>0</v>
      </c>
      <c r="I756" s="149">
        <f>'Input 2 - Inventory'!M691</f>
        <v>0</v>
      </c>
      <c r="J756" s="162">
        <f t="shared" si="65"/>
        <v>0</v>
      </c>
      <c r="K756" s="179">
        <f>'Input 2 - Inventory'!R691</f>
        <v>0</v>
      </c>
      <c r="L756" s="149">
        <f>'Input 2 - Inventory'!AB691</f>
        <v>0</v>
      </c>
      <c r="M756" s="179">
        <f>'Input 2 - Inventory'!AC691</f>
        <v>0</v>
      </c>
      <c r="N756" s="162">
        <f t="shared" si="66"/>
        <v>0</v>
      </c>
      <c r="O756" s="122" t="e">
        <f t="shared" si="67"/>
        <v>#DIV/0!</v>
      </c>
      <c r="P756" s="179">
        <f>'Input 2 - Inventory'!AH691</f>
        <v>0</v>
      </c>
      <c r="Q756" s="179" t="str">
        <f>'Calc 1 - Scaling (Ins)'!AA746</f>
        <v/>
      </c>
    </row>
    <row r="757" spans="1:17" x14ac:dyDescent="0.3">
      <c r="A757" s="136" t="str">
        <f t="shared" si="68"/>
        <v>Exclude</v>
      </c>
      <c r="B757" s="149">
        <f>'Input 2 - Inventory'!C692</f>
        <v>0</v>
      </c>
      <c r="C757" s="179">
        <f>'Input 2 - Inventory'!E692</f>
        <v>0</v>
      </c>
      <c r="D757" s="179" t="str">
        <f>IFERROR(VLOOKUP(E757,GCC.Param!$B$3:$E$66,4,FALSE),"")</f>
        <v/>
      </c>
      <c r="E757" s="150">
        <f>'Input 2 - Inventory'!F692</f>
        <v>0</v>
      </c>
      <c r="F757" s="162" t="str">
        <f t="shared" si="64"/>
        <v>Y</v>
      </c>
      <c r="G757" s="150">
        <f>'Input 1 - Schedule 1'!U694</f>
        <v>0</v>
      </c>
      <c r="H757" s="149">
        <f>'Input 2 - Inventory'!L692</f>
        <v>0</v>
      </c>
      <c r="I757" s="149">
        <f>'Input 2 - Inventory'!M692</f>
        <v>0</v>
      </c>
      <c r="J757" s="162">
        <f t="shared" si="65"/>
        <v>0</v>
      </c>
      <c r="K757" s="179">
        <f>'Input 2 - Inventory'!R692</f>
        <v>0</v>
      </c>
      <c r="L757" s="149">
        <f>'Input 2 - Inventory'!AB692</f>
        <v>0</v>
      </c>
      <c r="M757" s="179">
        <f>'Input 2 - Inventory'!AC692</f>
        <v>0</v>
      </c>
      <c r="N757" s="162">
        <f t="shared" si="66"/>
        <v>0</v>
      </c>
      <c r="O757" s="122" t="e">
        <f t="shared" si="67"/>
        <v>#DIV/0!</v>
      </c>
      <c r="P757" s="179">
        <f>'Input 2 - Inventory'!AH692</f>
        <v>0</v>
      </c>
      <c r="Q757" s="179" t="str">
        <f>'Calc 1 - Scaling (Ins)'!AA747</f>
        <v/>
      </c>
    </row>
    <row r="758" spans="1:17" x14ac:dyDescent="0.3">
      <c r="A758" s="136" t="str">
        <f t="shared" si="68"/>
        <v>Exclude</v>
      </c>
      <c r="B758" s="149">
        <f>'Input 2 - Inventory'!C693</f>
        <v>0</v>
      </c>
      <c r="C758" s="179">
        <f>'Input 2 - Inventory'!E693</f>
        <v>0</v>
      </c>
      <c r="D758" s="179" t="str">
        <f>IFERROR(VLOOKUP(E758,GCC.Param!$B$3:$E$66,4,FALSE),"")</f>
        <v/>
      </c>
      <c r="E758" s="150">
        <f>'Input 2 - Inventory'!F693</f>
        <v>0</v>
      </c>
      <c r="F758" s="162" t="str">
        <f t="shared" si="64"/>
        <v>Y</v>
      </c>
      <c r="G758" s="150">
        <f>'Input 1 - Schedule 1'!U695</f>
        <v>0</v>
      </c>
      <c r="H758" s="149">
        <f>'Input 2 - Inventory'!L693</f>
        <v>0</v>
      </c>
      <c r="I758" s="149">
        <f>'Input 2 - Inventory'!M693</f>
        <v>0</v>
      </c>
      <c r="J758" s="162">
        <f t="shared" si="65"/>
        <v>0</v>
      </c>
      <c r="K758" s="179">
        <f>'Input 2 - Inventory'!R693</f>
        <v>0</v>
      </c>
      <c r="L758" s="149">
        <f>'Input 2 - Inventory'!AB693</f>
        <v>0</v>
      </c>
      <c r="M758" s="179">
        <f>'Input 2 - Inventory'!AC693</f>
        <v>0</v>
      </c>
      <c r="N758" s="162">
        <f t="shared" si="66"/>
        <v>0</v>
      </c>
      <c r="O758" s="122" t="e">
        <f t="shared" si="67"/>
        <v>#DIV/0!</v>
      </c>
      <c r="P758" s="179">
        <f>'Input 2 - Inventory'!AH693</f>
        <v>0</v>
      </c>
      <c r="Q758" s="179" t="str">
        <f>'Calc 1 - Scaling (Ins)'!AA748</f>
        <v/>
      </c>
    </row>
    <row r="759" spans="1:17" x14ac:dyDescent="0.3">
      <c r="A759" s="136" t="str">
        <f t="shared" si="68"/>
        <v>Exclude</v>
      </c>
      <c r="B759" s="149">
        <f>'Input 2 - Inventory'!C694</f>
        <v>0</v>
      </c>
      <c r="C759" s="179">
        <f>'Input 2 - Inventory'!E694</f>
        <v>0</v>
      </c>
      <c r="D759" s="179" t="str">
        <f>IFERROR(VLOOKUP(E759,GCC.Param!$B$3:$E$66,4,FALSE),"")</f>
        <v/>
      </c>
      <c r="E759" s="150">
        <f>'Input 2 - Inventory'!F694</f>
        <v>0</v>
      </c>
      <c r="F759" s="162" t="str">
        <f t="shared" si="64"/>
        <v>Y</v>
      </c>
      <c r="G759" s="150">
        <f>'Input 1 - Schedule 1'!U696</f>
        <v>0</v>
      </c>
      <c r="H759" s="149">
        <f>'Input 2 - Inventory'!L694</f>
        <v>0</v>
      </c>
      <c r="I759" s="149">
        <f>'Input 2 - Inventory'!M694</f>
        <v>0</v>
      </c>
      <c r="J759" s="162">
        <f t="shared" si="65"/>
        <v>0</v>
      </c>
      <c r="K759" s="179">
        <f>'Input 2 - Inventory'!R694</f>
        <v>0</v>
      </c>
      <c r="L759" s="149">
        <f>'Input 2 - Inventory'!AB694</f>
        <v>0</v>
      </c>
      <c r="M759" s="179">
        <f>'Input 2 - Inventory'!AC694</f>
        <v>0</v>
      </c>
      <c r="N759" s="162">
        <f t="shared" si="66"/>
        <v>0</v>
      </c>
      <c r="O759" s="122" t="e">
        <f t="shared" si="67"/>
        <v>#DIV/0!</v>
      </c>
      <c r="P759" s="179">
        <f>'Input 2 - Inventory'!AH694</f>
        <v>0</v>
      </c>
      <c r="Q759" s="179" t="str">
        <f>'Calc 1 - Scaling (Ins)'!AA749</f>
        <v/>
      </c>
    </row>
    <row r="760" spans="1:17" x14ac:dyDescent="0.3">
      <c r="A760" s="136" t="str">
        <f t="shared" si="68"/>
        <v>Exclude</v>
      </c>
      <c r="B760" s="149">
        <f>'Input 2 - Inventory'!C695</f>
        <v>0</v>
      </c>
      <c r="C760" s="179">
        <f>'Input 2 - Inventory'!E695</f>
        <v>0</v>
      </c>
      <c r="D760" s="179" t="str">
        <f>IFERROR(VLOOKUP(E760,GCC.Param!$B$3:$E$66,4,FALSE),"")</f>
        <v/>
      </c>
      <c r="E760" s="150">
        <f>'Input 2 - Inventory'!F695</f>
        <v>0</v>
      </c>
      <c r="F760" s="162" t="str">
        <f t="shared" si="64"/>
        <v>Y</v>
      </c>
      <c r="G760" s="150">
        <f>'Input 1 - Schedule 1'!U697</f>
        <v>0</v>
      </c>
      <c r="H760" s="149">
        <f>'Input 2 - Inventory'!L695</f>
        <v>0</v>
      </c>
      <c r="I760" s="149">
        <f>'Input 2 - Inventory'!M695</f>
        <v>0</v>
      </c>
      <c r="J760" s="162">
        <f t="shared" si="65"/>
        <v>0</v>
      </c>
      <c r="K760" s="179">
        <f>'Input 2 - Inventory'!R695</f>
        <v>0</v>
      </c>
      <c r="L760" s="149">
        <f>'Input 2 - Inventory'!AB695</f>
        <v>0</v>
      </c>
      <c r="M760" s="179">
        <f>'Input 2 - Inventory'!AC695</f>
        <v>0</v>
      </c>
      <c r="N760" s="162">
        <f t="shared" si="66"/>
        <v>0</v>
      </c>
      <c r="O760" s="122" t="e">
        <f t="shared" si="67"/>
        <v>#DIV/0!</v>
      </c>
      <c r="P760" s="179">
        <f>'Input 2 - Inventory'!AH695</f>
        <v>0</v>
      </c>
      <c r="Q760" s="179" t="str">
        <f>'Calc 1 - Scaling (Ins)'!AA750</f>
        <v/>
      </c>
    </row>
    <row r="761" spans="1:17" x14ac:dyDescent="0.3">
      <c r="A761" s="136" t="str">
        <f t="shared" si="68"/>
        <v>Exclude</v>
      </c>
      <c r="B761" s="149">
        <f>'Input 2 - Inventory'!C696</f>
        <v>0</v>
      </c>
      <c r="C761" s="179">
        <f>'Input 2 - Inventory'!E696</f>
        <v>0</v>
      </c>
      <c r="D761" s="179" t="str">
        <f>IFERROR(VLOOKUP(E761,GCC.Param!$B$3:$E$66,4,FALSE),"")</f>
        <v/>
      </c>
      <c r="E761" s="150">
        <f>'Input 2 - Inventory'!F696</f>
        <v>0</v>
      </c>
      <c r="F761" s="162" t="str">
        <f t="shared" si="64"/>
        <v>Y</v>
      </c>
      <c r="G761" s="150">
        <f>'Input 1 - Schedule 1'!U698</f>
        <v>0</v>
      </c>
      <c r="H761" s="149">
        <f>'Input 2 - Inventory'!L696</f>
        <v>0</v>
      </c>
      <c r="I761" s="149">
        <f>'Input 2 - Inventory'!M696</f>
        <v>0</v>
      </c>
      <c r="J761" s="162">
        <f t="shared" si="65"/>
        <v>0</v>
      </c>
      <c r="K761" s="179">
        <f>'Input 2 - Inventory'!R696</f>
        <v>0</v>
      </c>
      <c r="L761" s="149">
        <f>'Input 2 - Inventory'!AB696</f>
        <v>0</v>
      </c>
      <c r="M761" s="179">
        <f>'Input 2 - Inventory'!AC696</f>
        <v>0</v>
      </c>
      <c r="N761" s="162">
        <f t="shared" si="66"/>
        <v>0</v>
      </c>
      <c r="O761" s="122" t="e">
        <f t="shared" si="67"/>
        <v>#DIV/0!</v>
      </c>
      <c r="P761" s="179">
        <f>'Input 2 - Inventory'!AH696</f>
        <v>0</v>
      </c>
      <c r="Q761" s="179" t="str">
        <f>'Calc 1 - Scaling (Ins)'!AA751</f>
        <v/>
      </c>
    </row>
    <row r="762" spans="1:17" x14ac:dyDescent="0.3">
      <c r="A762" s="136" t="str">
        <f t="shared" si="68"/>
        <v>Exclude</v>
      </c>
      <c r="B762" s="149">
        <f>'Input 2 - Inventory'!C697</f>
        <v>0</v>
      </c>
      <c r="C762" s="179">
        <f>'Input 2 - Inventory'!E697</f>
        <v>0</v>
      </c>
      <c r="D762" s="179" t="str">
        <f>IFERROR(VLOOKUP(E762,GCC.Param!$B$3:$E$66,4,FALSE),"")</f>
        <v/>
      </c>
      <c r="E762" s="150">
        <f>'Input 2 - Inventory'!F697</f>
        <v>0</v>
      </c>
      <c r="F762" s="162" t="str">
        <f t="shared" si="64"/>
        <v>Y</v>
      </c>
      <c r="G762" s="150">
        <f>'Input 1 - Schedule 1'!U699</f>
        <v>0</v>
      </c>
      <c r="H762" s="149">
        <f>'Input 2 - Inventory'!L697</f>
        <v>0</v>
      </c>
      <c r="I762" s="149">
        <f>'Input 2 - Inventory'!M697</f>
        <v>0</v>
      </c>
      <c r="J762" s="162">
        <f t="shared" si="65"/>
        <v>0</v>
      </c>
      <c r="K762" s="179">
        <f>'Input 2 - Inventory'!R697</f>
        <v>0</v>
      </c>
      <c r="L762" s="149">
        <f>'Input 2 - Inventory'!AB697</f>
        <v>0</v>
      </c>
      <c r="M762" s="179">
        <f>'Input 2 - Inventory'!AC697</f>
        <v>0</v>
      </c>
      <c r="N762" s="162">
        <f t="shared" si="66"/>
        <v>0</v>
      </c>
      <c r="O762" s="122" t="e">
        <f t="shared" si="67"/>
        <v>#DIV/0!</v>
      </c>
      <c r="P762" s="179">
        <f>'Input 2 - Inventory'!AH697</f>
        <v>0</v>
      </c>
      <c r="Q762" s="179" t="str">
        <f>'Calc 1 - Scaling (Ins)'!AA752</f>
        <v/>
      </c>
    </row>
    <row r="763" spans="1:17" x14ac:dyDescent="0.3">
      <c r="A763" s="136" t="str">
        <f t="shared" si="68"/>
        <v>Exclude</v>
      </c>
      <c r="B763" s="149">
        <f>'Input 2 - Inventory'!C698</f>
        <v>0</v>
      </c>
      <c r="C763" s="179">
        <f>'Input 2 - Inventory'!E698</f>
        <v>0</v>
      </c>
      <c r="D763" s="179" t="str">
        <f>IFERROR(VLOOKUP(E763,GCC.Param!$B$3:$E$66,4,FALSE),"")</f>
        <v/>
      </c>
      <c r="E763" s="150">
        <f>'Input 2 - Inventory'!F698</f>
        <v>0</v>
      </c>
      <c r="F763" s="162" t="str">
        <f t="shared" si="64"/>
        <v>Y</v>
      </c>
      <c r="G763" s="150">
        <f>'Input 1 - Schedule 1'!U700</f>
        <v>0</v>
      </c>
      <c r="H763" s="149">
        <f>'Input 2 - Inventory'!L698</f>
        <v>0</v>
      </c>
      <c r="I763" s="149">
        <f>'Input 2 - Inventory'!M698</f>
        <v>0</v>
      </c>
      <c r="J763" s="162">
        <f t="shared" si="65"/>
        <v>0</v>
      </c>
      <c r="K763" s="179">
        <f>'Input 2 - Inventory'!R698</f>
        <v>0</v>
      </c>
      <c r="L763" s="149">
        <f>'Input 2 - Inventory'!AB698</f>
        <v>0</v>
      </c>
      <c r="M763" s="179">
        <f>'Input 2 - Inventory'!AC698</f>
        <v>0</v>
      </c>
      <c r="N763" s="162">
        <f t="shared" si="66"/>
        <v>0</v>
      </c>
      <c r="O763" s="122" t="e">
        <f t="shared" si="67"/>
        <v>#DIV/0!</v>
      </c>
      <c r="P763" s="179">
        <f>'Input 2 - Inventory'!AH698</f>
        <v>0</v>
      </c>
      <c r="Q763" s="179" t="str">
        <f>'Calc 1 - Scaling (Ins)'!AA753</f>
        <v/>
      </c>
    </row>
    <row r="764" spans="1:17" x14ac:dyDescent="0.3">
      <c r="A764" s="136" t="str">
        <f t="shared" si="68"/>
        <v>Exclude</v>
      </c>
      <c r="B764" s="149">
        <f>'Input 2 - Inventory'!C699</f>
        <v>0</v>
      </c>
      <c r="C764" s="179">
        <f>'Input 2 - Inventory'!E699</f>
        <v>0</v>
      </c>
      <c r="D764" s="179" t="str">
        <f>IFERROR(VLOOKUP(E764,GCC.Param!$B$3:$E$66,4,FALSE),"")</f>
        <v/>
      </c>
      <c r="E764" s="150">
        <f>'Input 2 - Inventory'!F699</f>
        <v>0</v>
      </c>
      <c r="F764" s="162" t="str">
        <f t="shared" si="64"/>
        <v>Y</v>
      </c>
      <c r="G764" s="150">
        <f>'Input 1 - Schedule 1'!U701</f>
        <v>0</v>
      </c>
      <c r="H764" s="149">
        <f>'Input 2 - Inventory'!L699</f>
        <v>0</v>
      </c>
      <c r="I764" s="149">
        <f>'Input 2 - Inventory'!M699</f>
        <v>0</v>
      </c>
      <c r="J764" s="162">
        <f t="shared" si="65"/>
        <v>0</v>
      </c>
      <c r="K764" s="179">
        <f>'Input 2 - Inventory'!R699</f>
        <v>0</v>
      </c>
      <c r="L764" s="149">
        <f>'Input 2 - Inventory'!AB699</f>
        <v>0</v>
      </c>
      <c r="M764" s="179">
        <f>'Input 2 - Inventory'!AC699</f>
        <v>0</v>
      </c>
      <c r="N764" s="162">
        <f t="shared" si="66"/>
        <v>0</v>
      </c>
      <c r="O764" s="122" t="e">
        <f t="shared" si="67"/>
        <v>#DIV/0!</v>
      </c>
      <c r="P764" s="179">
        <f>'Input 2 - Inventory'!AH699</f>
        <v>0</v>
      </c>
      <c r="Q764" s="179" t="str">
        <f>'Calc 1 - Scaling (Ins)'!AA754</f>
        <v/>
      </c>
    </row>
    <row r="765" spans="1:17" x14ac:dyDescent="0.3">
      <c r="A765" s="136" t="str">
        <f t="shared" si="68"/>
        <v>Exclude</v>
      </c>
      <c r="B765" s="149">
        <f>'Input 2 - Inventory'!C700</f>
        <v>0</v>
      </c>
      <c r="C765" s="179">
        <f>'Input 2 - Inventory'!E700</f>
        <v>0</v>
      </c>
      <c r="D765" s="179" t="str">
        <f>IFERROR(VLOOKUP(E765,GCC.Param!$B$3:$E$66,4,FALSE),"")</f>
        <v/>
      </c>
      <c r="E765" s="150">
        <f>'Input 2 - Inventory'!F700</f>
        <v>0</v>
      </c>
      <c r="F765" s="162" t="str">
        <f t="shared" si="64"/>
        <v>Y</v>
      </c>
      <c r="G765" s="150">
        <f>'Input 1 - Schedule 1'!U702</f>
        <v>0</v>
      </c>
      <c r="H765" s="149">
        <f>'Input 2 - Inventory'!L700</f>
        <v>0</v>
      </c>
      <c r="I765" s="149">
        <f>'Input 2 - Inventory'!M700</f>
        <v>0</v>
      </c>
      <c r="J765" s="162">
        <f t="shared" si="65"/>
        <v>0</v>
      </c>
      <c r="K765" s="179">
        <f>'Input 2 - Inventory'!R700</f>
        <v>0</v>
      </c>
      <c r="L765" s="149">
        <f>'Input 2 - Inventory'!AB700</f>
        <v>0</v>
      </c>
      <c r="M765" s="179">
        <f>'Input 2 - Inventory'!AC700</f>
        <v>0</v>
      </c>
      <c r="N765" s="162">
        <f t="shared" si="66"/>
        <v>0</v>
      </c>
      <c r="O765" s="122" t="e">
        <f t="shared" si="67"/>
        <v>#DIV/0!</v>
      </c>
      <c r="P765" s="179">
        <f>'Input 2 - Inventory'!AH700</f>
        <v>0</v>
      </c>
      <c r="Q765" s="179" t="str">
        <f>'Calc 1 - Scaling (Ins)'!AA755</f>
        <v/>
      </c>
    </row>
    <row r="766" spans="1:17" x14ac:dyDescent="0.3">
      <c r="A766" s="136" t="str">
        <f t="shared" si="68"/>
        <v>Exclude</v>
      </c>
      <c r="B766" s="149">
        <f>'Input 2 - Inventory'!C701</f>
        <v>0</v>
      </c>
      <c r="C766" s="179">
        <f>'Input 2 - Inventory'!E701</f>
        <v>0</v>
      </c>
      <c r="D766" s="179" t="str">
        <f>IFERROR(VLOOKUP(E766,GCC.Param!$B$3:$E$66,4,FALSE),"")</f>
        <v/>
      </c>
      <c r="E766" s="150">
        <f>'Input 2 - Inventory'!F701</f>
        <v>0</v>
      </c>
      <c r="F766" s="162" t="str">
        <f t="shared" si="64"/>
        <v>Y</v>
      </c>
      <c r="G766" s="150">
        <f>'Input 1 - Schedule 1'!U703</f>
        <v>0</v>
      </c>
      <c r="H766" s="149">
        <f>'Input 2 - Inventory'!L701</f>
        <v>0</v>
      </c>
      <c r="I766" s="149">
        <f>'Input 2 - Inventory'!M701</f>
        <v>0</v>
      </c>
      <c r="J766" s="162">
        <f t="shared" si="65"/>
        <v>0</v>
      </c>
      <c r="K766" s="179">
        <f>'Input 2 - Inventory'!R701</f>
        <v>0</v>
      </c>
      <c r="L766" s="149">
        <f>'Input 2 - Inventory'!AB701</f>
        <v>0</v>
      </c>
      <c r="M766" s="179">
        <f>'Input 2 - Inventory'!AC701</f>
        <v>0</v>
      </c>
      <c r="N766" s="162">
        <f t="shared" si="66"/>
        <v>0</v>
      </c>
      <c r="O766" s="122" t="e">
        <f t="shared" si="67"/>
        <v>#DIV/0!</v>
      </c>
      <c r="P766" s="179">
        <f>'Input 2 - Inventory'!AH701</f>
        <v>0</v>
      </c>
      <c r="Q766" s="179" t="str">
        <f>'Calc 1 - Scaling (Ins)'!AA756</f>
        <v/>
      </c>
    </row>
    <row r="767" spans="1:17" x14ac:dyDescent="0.3">
      <c r="A767" s="136" t="str">
        <f t="shared" si="68"/>
        <v>Exclude</v>
      </c>
      <c r="B767" s="149">
        <f>'Input 2 - Inventory'!C702</f>
        <v>0</v>
      </c>
      <c r="C767" s="179">
        <f>'Input 2 - Inventory'!E702</f>
        <v>0</v>
      </c>
      <c r="D767" s="179" t="str">
        <f>IFERROR(VLOOKUP(E767,GCC.Param!$B$3:$E$66,4,FALSE),"")</f>
        <v/>
      </c>
      <c r="E767" s="150">
        <f>'Input 2 - Inventory'!F702</f>
        <v>0</v>
      </c>
      <c r="F767" s="162" t="str">
        <f t="shared" si="64"/>
        <v>Y</v>
      </c>
      <c r="G767" s="150">
        <f>'Input 1 - Schedule 1'!U704</f>
        <v>0</v>
      </c>
      <c r="H767" s="149">
        <f>'Input 2 - Inventory'!L702</f>
        <v>0</v>
      </c>
      <c r="I767" s="149">
        <f>'Input 2 - Inventory'!M702</f>
        <v>0</v>
      </c>
      <c r="J767" s="162">
        <f t="shared" si="65"/>
        <v>0</v>
      </c>
      <c r="K767" s="179">
        <f>'Input 2 - Inventory'!R702</f>
        <v>0</v>
      </c>
      <c r="L767" s="149">
        <f>'Input 2 - Inventory'!AB702</f>
        <v>0</v>
      </c>
      <c r="M767" s="179">
        <f>'Input 2 - Inventory'!AC702</f>
        <v>0</v>
      </c>
      <c r="N767" s="162">
        <f t="shared" si="66"/>
        <v>0</v>
      </c>
      <c r="O767" s="122" t="e">
        <f t="shared" si="67"/>
        <v>#DIV/0!</v>
      </c>
      <c r="P767" s="179">
        <f>'Input 2 - Inventory'!AH702</f>
        <v>0</v>
      </c>
      <c r="Q767" s="179" t="str">
        <f>'Calc 1 - Scaling (Ins)'!AA757</f>
        <v/>
      </c>
    </row>
    <row r="768" spans="1:17" x14ac:dyDescent="0.3">
      <c r="A768" s="136" t="str">
        <f t="shared" si="68"/>
        <v>Exclude</v>
      </c>
      <c r="B768" s="149">
        <f>'Input 2 - Inventory'!C703</f>
        <v>0</v>
      </c>
      <c r="C768" s="179">
        <f>'Input 2 - Inventory'!E703</f>
        <v>0</v>
      </c>
      <c r="D768" s="179" t="str">
        <f>IFERROR(VLOOKUP(E768,GCC.Param!$B$3:$E$66,4,FALSE),"")</f>
        <v/>
      </c>
      <c r="E768" s="150">
        <f>'Input 2 - Inventory'!F703</f>
        <v>0</v>
      </c>
      <c r="F768" s="162" t="str">
        <f t="shared" si="64"/>
        <v>Y</v>
      </c>
      <c r="G768" s="150">
        <f>'Input 1 - Schedule 1'!U705</f>
        <v>0</v>
      </c>
      <c r="H768" s="149">
        <f>'Input 2 - Inventory'!L703</f>
        <v>0</v>
      </c>
      <c r="I768" s="149">
        <f>'Input 2 - Inventory'!M703</f>
        <v>0</v>
      </c>
      <c r="J768" s="162">
        <f t="shared" si="65"/>
        <v>0</v>
      </c>
      <c r="K768" s="179">
        <f>'Input 2 - Inventory'!R703</f>
        <v>0</v>
      </c>
      <c r="L768" s="149">
        <f>'Input 2 - Inventory'!AB703</f>
        <v>0</v>
      </c>
      <c r="M768" s="179">
        <f>'Input 2 - Inventory'!AC703</f>
        <v>0</v>
      </c>
      <c r="N768" s="162">
        <f t="shared" si="66"/>
        <v>0</v>
      </c>
      <c r="O768" s="122" t="e">
        <f t="shared" si="67"/>
        <v>#DIV/0!</v>
      </c>
      <c r="P768" s="179">
        <f>'Input 2 - Inventory'!AH703</f>
        <v>0</v>
      </c>
      <c r="Q768" s="179" t="str">
        <f>'Calc 1 - Scaling (Ins)'!AA758</f>
        <v/>
      </c>
    </row>
    <row r="769" spans="1:17" x14ac:dyDescent="0.3">
      <c r="A769" s="136" t="str">
        <f t="shared" si="68"/>
        <v>Exclude</v>
      </c>
      <c r="B769" s="149">
        <f>'Input 2 - Inventory'!C704</f>
        <v>0</v>
      </c>
      <c r="C769" s="179">
        <f>'Input 2 - Inventory'!E704</f>
        <v>0</v>
      </c>
      <c r="D769" s="179" t="str">
        <f>IFERROR(VLOOKUP(E769,GCC.Param!$B$3:$E$66,4,FALSE),"")</f>
        <v/>
      </c>
      <c r="E769" s="150">
        <f>'Input 2 - Inventory'!F704</f>
        <v>0</v>
      </c>
      <c r="F769" s="162" t="str">
        <f t="shared" si="64"/>
        <v>Y</v>
      </c>
      <c r="G769" s="150">
        <f>'Input 1 - Schedule 1'!U706</f>
        <v>0</v>
      </c>
      <c r="H769" s="149">
        <f>'Input 2 - Inventory'!L704</f>
        <v>0</v>
      </c>
      <c r="I769" s="149">
        <f>'Input 2 - Inventory'!M704</f>
        <v>0</v>
      </c>
      <c r="J769" s="162">
        <f t="shared" si="65"/>
        <v>0</v>
      </c>
      <c r="K769" s="179">
        <f>'Input 2 - Inventory'!R704</f>
        <v>0</v>
      </c>
      <c r="L769" s="149">
        <f>'Input 2 - Inventory'!AB704</f>
        <v>0</v>
      </c>
      <c r="M769" s="179">
        <f>'Input 2 - Inventory'!AC704</f>
        <v>0</v>
      </c>
      <c r="N769" s="162">
        <f t="shared" si="66"/>
        <v>0</v>
      </c>
      <c r="O769" s="122" t="e">
        <f t="shared" si="67"/>
        <v>#DIV/0!</v>
      </c>
      <c r="P769" s="179">
        <f>'Input 2 - Inventory'!AH704</f>
        <v>0</v>
      </c>
      <c r="Q769" s="179" t="str">
        <f>'Calc 1 - Scaling (Ins)'!AA759</f>
        <v/>
      </c>
    </row>
    <row r="770" spans="1:17" x14ac:dyDescent="0.3">
      <c r="A770" s="136" t="str">
        <f t="shared" si="68"/>
        <v>Exclude</v>
      </c>
      <c r="B770" s="149">
        <f>'Input 2 - Inventory'!C705</f>
        <v>0</v>
      </c>
      <c r="C770" s="179">
        <f>'Input 2 - Inventory'!E705</f>
        <v>0</v>
      </c>
      <c r="D770" s="179" t="str">
        <f>IFERROR(VLOOKUP(E770,GCC.Param!$B$3:$E$66,4,FALSE),"")</f>
        <v/>
      </c>
      <c r="E770" s="150">
        <f>'Input 2 - Inventory'!F705</f>
        <v>0</v>
      </c>
      <c r="F770" s="162" t="str">
        <f t="shared" si="64"/>
        <v>Y</v>
      </c>
      <c r="G770" s="150">
        <f>'Input 1 - Schedule 1'!U707</f>
        <v>0</v>
      </c>
      <c r="H770" s="149">
        <f>'Input 2 - Inventory'!L705</f>
        <v>0</v>
      </c>
      <c r="I770" s="149">
        <f>'Input 2 - Inventory'!M705</f>
        <v>0</v>
      </c>
      <c r="J770" s="162">
        <f t="shared" si="65"/>
        <v>0</v>
      </c>
      <c r="K770" s="179">
        <f>'Input 2 - Inventory'!R705</f>
        <v>0</v>
      </c>
      <c r="L770" s="149">
        <f>'Input 2 - Inventory'!AB705</f>
        <v>0</v>
      </c>
      <c r="M770" s="179">
        <f>'Input 2 - Inventory'!AC705</f>
        <v>0</v>
      </c>
      <c r="N770" s="162">
        <f t="shared" si="66"/>
        <v>0</v>
      </c>
      <c r="O770" s="122" t="e">
        <f t="shared" si="67"/>
        <v>#DIV/0!</v>
      </c>
      <c r="P770" s="179">
        <f>'Input 2 - Inventory'!AH705</f>
        <v>0</v>
      </c>
      <c r="Q770" s="179" t="str">
        <f>'Calc 1 - Scaling (Ins)'!AA760</f>
        <v/>
      </c>
    </row>
    <row r="771" spans="1:17" x14ac:dyDescent="0.3">
      <c r="A771" s="136" t="str">
        <f t="shared" si="68"/>
        <v>Exclude</v>
      </c>
      <c r="B771" s="149">
        <f>'Input 2 - Inventory'!C706</f>
        <v>0</v>
      </c>
      <c r="C771" s="179">
        <f>'Input 2 - Inventory'!E706</f>
        <v>0</v>
      </c>
      <c r="D771" s="179" t="str">
        <f>IFERROR(VLOOKUP(E771,GCC.Param!$B$3:$E$66,4,FALSE),"")</f>
        <v/>
      </c>
      <c r="E771" s="150">
        <f>'Input 2 - Inventory'!F706</f>
        <v>0</v>
      </c>
      <c r="F771" s="162" t="str">
        <f t="shared" si="64"/>
        <v>Y</v>
      </c>
      <c r="G771" s="150">
        <f>'Input 1 - Schedule 1'!U708</f>
        <v>0</v>
      </c>
      <c r="H771" s="149">
        <f>'Input 2 - Inventory'!L706</f>
        <v>0</v>
      </c>
      <c r="I771" s="149">
        <f>'Input 2 - Inventory'!M706</f>
        <v>0</v>
      </c>
      <c r="J771" s="162">
        <f t="shared" si="65"/>
        <v>0</v>
      </c>
      <c r="K771" s="179">
        <f>'Input 2 - Inventory'!R706</f>
        <v>0</v>
      </c>
      <c r="L771" s="149">
        <f>'Input 2 - Inventory'!AB706</f>
        <v>0</v>
      </c>
      <c r="M771" s="179">
        <f>'Input 2 - Inventory'!AC706</f>
        <v>0</v>
      </c>
      <c r="N771" s="162">
        <f t="shared" si="66"/>
        <v>0</v>
      </c>
      <c r="O771" s="122" t="e">
        <f t="shared" si="67"/>
        <v>#DIV/0!</v>
      </c>
      <c r="P771" s="179">
        <f>'Input 2 - Inventory'!AH706</f>
        <v>0</v>
      </c>
      <c r="Q771" s="179" t="str">
        <f>'Calc 1 - Scaling (Ins)'!AA761</f>
        <v/>
      </c>
    </row>
    <row r="772" spans="1:17" x14ac:dyDescent="0.3">
      <c r="A772" s="136" t="str">
        <f t="shared" si="68"/>
        <v>Exclude</v>
      </c>
      <c r="B772" s="149">
        <f>'Input 2 - Inventory'!C707</f>
        <v>0</v>
      </c>
      <c r="C772" s="179">
        <f>'Input 2 - Inventory'!E707</f>
        <v>0</v>
      </c>
      <c r="D772" s="179" t="str">
        <f>IFERROR(VLOOKUP(E772,GCC.Param!$B$3:$E$66,4,FALSE),"")</f>
        <v/>
      </c>
      <c r="E772" s="150">
        <f>'Input 2 - Inventory'!F707</f>
        <v>0</v>
      </c>
      <c r="F772" s="162" t="str">
        <f t="shared" si="64"/>
        <v>Y</v>
      </c>
      <c r="G772" s="150">
        <f>'Input 1 - Schedule 1'!U709</f>
        <v>0</v>
      </c>
      <c r="H772" s="149">
        <f>'Input 2 - Inventory'!L707</f>
        <v>0</v>
      </c>
      <c r="I772" s="149">
        <f>'Input 2 - Inventory'!M707</f>
        <v>0</v>
      </c>
      <c r="J772" s="162">
        <f t="shared" si="65"/>
        <v>0</v>
      </c>
      <c r="K772" s="179">
        <f>'Input 2 - Inventory'!R707</f>
        <v>0</v>
      </c>
      <c r="L772" s="149">
        <f>'Input 2 - Inventory'!AB707</f>
        <v>0</v>
      </c>
      <c r="M772" s="179">
        <f>'Input 2 - Inventory'!AC707</f>
        <v>0</v>
      </c>
      <c r="N772" s="162">
        <f t="shared" si="66"/>
        <v>0</v>
      </c>
      <c r="O772" s="122" t="e">
        <f t="shared" si="67"/>
        <v>#DIV/0!</v>
      </c>
      <c r="P772" s="179">
        <f>'Input 2 - Inventory'!AH707</f>
        <v>0</v>
      </c>
      <c r="Q772" s="179" t="str">
        <f>'Calc 1 - Scaling (Ins)'!AA762</f>
        <v/>
      </c>
    </row>
    <row r="773" spans="1:17" x14ac:dyDescent="0.3">
      <c r="A773" s="136" t="str">
        <f t="shared" si="68"/>
        <v>Exclude</v>
      </c>
      <c r="B773" s="149">
        <f>'Input 2 - Inventory'!C708</f>
        <v>0</v>
      </c>
      <c r="C773" s="179">
        <f>'Input 2 - Inventory'!E708</f>
        <v>0</v>
      </c>
      <c r="D773" s="179" t="str">
        <f>IFERROR(VLOOKUP(E773,GCC.Param!$B$3:$E$66,4,FALSE),"")</f>
        <v/>
      </c>
      <c r="E773" s="150">
        <f>'Input 2 - Inventory'!F708</f>
        <v>0</v>
      </c>
      <c r="F773" s="162" t="str">
        <f t="shared" si="64"/>
        <v>Y</v>
      </c>
      <c r="G773" s="150">
        <f>'Input 1 - Schedule 1'!U710</f>
        <v>0</v>
      </c>
      <c r="H773" s="149">
        <f>'Input 2 - Inventory'!L708</f>
        <v>0</v>
      </c>
      <c r="I773" s="149">
        <f>'Input 2 - Inventory'!M708</f>
        <v>0</v>
      </c>
      <c r="J773" s="162">
        <f t="shared" si="65"/>
        <v>0</v>
      </c>
      <c r="K773" s="179">
        <f>'Input 2 - Inventory'!R708</f>
        <v>0</v>
      </c>
      <c r="L773" s="149">
        <f>'Input 2 - Inventory'!AB708</f>
        <v>0</v>
      </c>
      <c r="M773" s="179">
        <f>'Input 2 - Inventory'!AC708</f>
        <v>0</v>
      </c>
      <c r="N773" s="162">
        <f t="shared" si="66"/>
        <v>0</v>
      </c>
      <c r="O773" s="122" t="e">
        <f t="shared" si="67"/>
        <v>#DIV/0!</v>
      </c>
      <c r="P773" s="179">
        <f>'Input 2 - Inventory'!AH708</f>
        <v>0</v>
      </c>
      <c r="Q773" s="179" t="str">
        <f>'Calc 1 - Scaling (Ins)'!AA763</f>
        <v/>
      </c>
    </row>
    <row r="774" spans="1:17" x14ac:dyDescent="0.3">
      <c r="A774" s="136" t="str">
        <f t="shared" si="68"/>
        <v>Exclude</v>
      </c>
      <c r="B774" s="149">
        <f>'Input 2 - Inventory'!C709</f>
        <v>0</v>
      </c>
      <c r="C774" s="179">
        <f>'Input 2 - Inventory'!E709</f>
        <v>0</v>
      </c>
      <c r="D774" s="179" t="str">
        <f>IFERROR(VLOOKUP(E774,GCC.Param!$B$3:$E$66,4,FALSE),"")</f>
        <v/>
      </c>
      <c r="E774" s="150">
        <f>'Input 2 - Inventory'!F709</f>
        <v>0</v>
      </c>
      <c r="F774" s="162" t="str">
        <f t="shared" si="64"/>
        <v>Y</v>
      </c>
      <c r="G774" s="150">
        <f>'Input 1 - Schedule 1'!U711</f>
        <v>0</v>
      </c>
      <c r="H774" s="149">
        <f>'Input 2 - Inventory'!L709</f>
        <v>0</v>
      </c>
      <c r="I774" s="149">
        <f>'Input 2 - Inventory'!M709</f>
        <v>0</v>
      </c>
      <c r="J774" s="162">
        <f t="shared" si="65"/>
        <v>0</v>
      </c>
      <c r="K774" s="179">
        <f>'Input 2 - Inventory'!R709</f>
        <v>0</v>
      </c>
      <c r="L774" s="149">
        <f>'Input 2 - Inventory'!AB709</f>
        <v>0</v>
      </c>
      <c r="M774" s="179">
        <f>'Input 2 - Inventory'!AC709</f>
        <v>0</v>
      </c>
      <c r="N774" s="162">
        <f t="shared" si="66"/>
        <v>0</v>
      </c>
      <c r="O774" s="122" t="e">
        <f t="shared" si="67"/>
        <v>#DIV/0!</v>
      </c>
      <c r="P774" s="179">
        <f>'Input 2 - Inventory'!AH709</f>
        <v>0</v>
      </c>
      <c r="Q774" s="179" t="str">
        <f>'Calc 1 - Scaling (Ins)'!AA764</f>
        <v/>
      </c>
    </row>
    <row r="775" spans="1:17" x14ac:dyDescent="0.3">
      <c r="A775" s="136" t="str">
        <f t="shared" si="68"/>
        <v>Exclude</v>
      </c>
      <c r="B775" s="149">
        <f>'Input 2 - Inventory'!C710</f>
        <v>0</v>
      </c>
      <c r="C775" s="179">
        <f>'Input 2 - Inventory'!E710</f>
        <v>0</v>
      </c>
      <c r="D775" s="179" t="str">
        <f>IFERROR(VLOOKUP(E775,GCC.Param!$B$3:$E$66,4,FALSE),"")</f>
        <v/>
      </c>
      <c r="E775" s="150">
        <f>'Input 2 - Inventory'!F710</f>
        <v>0</v>
      </c>
      <c r="F775" s="162" t="str">
        <f t="shared" si="64"/>
        <v>Y</v>
      </c>
      <c r="G775" s="150">
        <f>'Input 1 - Schedule 1'!U712</f>
        <v>0</v>
      </c>
      <c r="H775" s="149">
        <f>'Input 2 - Inventory'!L710</f>
        <v>0</v>
      </c>
      <c r="I775" s="149">
        <f>'Input 2 - Inventory'!M710</f>
        <v>0</v>
      </c>
      <c r="J775" s="162">
        <f t="shared" si="65"/>
        <v>0</v>
      </c>
      <c r="K775" s="179">
        <f>'Input 2 - Inventory'!R710</f>
        <v>0</v>
      </c>
      <c r="L775" s="149">
        <f>'Input 2 - Inventory'!AB710</f>
        <v>0</v>
      </c>
      <c r="M775" s="179">
        <f>'Input 2 - Inventory'!AC710</f>
        <v>0</v>
      </c>
      <c r="N775" s="162">
        <f t="shared" si="66"/>
        <v>0</v>
      </c>
      <c r="O775" s="122" t="e">
        <f t="shared" si="67"/>
        <v>#DIV/0!</v>
      </c>
      <c r="P775" s="179">
        <f>'Input 2 - Inventory'!AH710</f>
        <v>0</v>
      </c>
      <c r="Q775" s="179" t="str">
        <f>'Calc 1 - Scaling (Ins)'!AA765</f>
        <v/>
      </c>
    </row>
    <row r="776" spans="1:17" x14ac:dyDescent="0.3">
      <c r="A776" s="136" t="str">
        <f t="shared" si="68"/>
        <v>Exclude</v>
      </c>
      <c r="B776" s="149">
        <f>'Input 2 - Inventory'!C711</f>
        <v>0</v>
      </c>
      <c r="C776" s="179">
        <f>'Input 2 - Inventory'!E711</f>
        <v>0</v>
      </c>
      <c r="D776" s="179" t="str">
        <f>IFERROR(VLOOKUP(E776,GCC.Param!$B$3:$E$66,4,FALSE),"")</f>
        <v/>
      </c>
      <c r="E776" s="150">
        <f>'Input 2 - Inventory'!F711</f>
        <v>0</v>
      </c>
      <c r="F776" s="162" t="str">
        <f t="shared" si="64"/>
        <v>Y</v>
      </c>
      <c r="G776" s="150">
        <f>'Input 1 - Schedule 1'!U713</f>
        <v>0</v>
      </c>
      <c r="H776" s="149">
        <f>'Input 2 - Inventory'!L711</f>
        <v>0</v>
      </c>
      <c r="I776" s="149">
        <f>'Input 2 - Inventory'!M711</f>
        <v>0</v>
      </c>
      <c r="J776" s="162">
        <f t="shared" si="65"/>
        <v>0</v>
      </c>
      <c r="K776" s="179">
        <f>'Input 2 - Inventory'!R711</f>
        <v>0</v>
      </c>
      <c r="L776" s="149">
        <f>'Input 2 - Inventory'!AB711</f>
        <v>0</v>
      </c>
      <c r="M776" s="179">
        <f>'Input 2 - Inventory'!AC711</f>
        <v>0</v>
      </c>
      <c r="N776" s="162">
        <f t="shared" si="66"/>
        <v>0</v>
      </c>
      <c r="O776" s="122" t="e">
        <f t="shared" si="67"/>
        <v>#DIV/0!</v>
      </c>
      <c r="P776" s="179">
        <f>'Input 2 - Inventory'!AH711</f>
        <v>0</v>
      </c>
      <c r="Q776" s="179" t="str">
        <f>'Calc 1 - Scaling (Ins)'!AA766</f>
        <v/>
      </c>
    </row>
    <row r="777" spans="1:17" x14ac:dyDescent="0.3">
      <c r="A777" s="136" t="str">
        <f t="shared" si="68"/>
        <v>Exclude</v>
      </c>
      <c r="B777" s="149">
        <f>'Input 2 - Inventory'!C712</f>
        <v>0</v>
      </c>
      <c r="C777" s="179">
        <f>'Input 2 - Inventory'!E712</f>
        <v>0</v>
      </c>
      <c r="D777" s="179" t="str">
        <f>IFERROR(VLOOKUP(E777,GCC.Param!$B$3:$E$66,4,FALSE),"")</f>
        <v/>
      </c>
      <c r="E777" s="150">
        <f>'Input 2 - Inventory'!F712</f>
        <v>0</v>
      </c>
      <c r="F777" s="162" t="str">
        <f t="shared" si="64"/>
        <v>Y</v>
      </c>
      <c r="G777" s="150">
        <f>'Input 1 - Schedule 1'!U714</f>
        <v>0</v>
      </c>
      <c r="H777" s="149">
        <f>'Input 2 - Inventory'!L712</f>
        <v>0</v>
      </c>
      <c r="I777" s="149">
        <f>'Input 2 - Inventory'!M712</f>
        <v>0</v>
      </c>
      <c r="J777" s="162">
        <f t="shared" si="65"/>
        <v>0</v>
      </c>
      <c r="K777" s="179">
        <f>'Input 2 - Inventory'!R712</f>
        <v>0</v>
      </c>
      <c r="L777" s="149">
        <f>'Input 2 - Inventory'!AB712</f>
        <v>0</v>
      </c>
      <c r="M777" s="179">
        <f>'Input 2 - Inventory'!AC712</f>
        <v>0</v>
      </c>
      <c r="N777" s="162">
        <f t="shared" si="66"/>
        <v>0</v>
      </c>
      <c r="O777" s="122" t="e">
        <f t="shared" si="67"/>
        <v>#DIV/0!</v>
      </c>
      <c r="P777" s="179">
        <f>'Input 2 - Inventory'!AH712</f>
        <v>0</v>
      </c>
      <c r="Q777" s="179" t="str">
        <f>'Calc 1 - Scaling (Ins)'!AA767</f>
        <v/>
      </c>
    </row>
    <row r="778" spans="1:17" x14ac:dyDescent="0.3">
      <c r="A778" s="136" t="str">
        <f t="shared" si="68"/>
        <v>Exclude</v>
      </c>
      <c r="B778" s="149">
        <f>'Input 2 - Inventory'!C713</f>
        <v>0</v>
      </c>
      <c r="C778" s="179">
        <f>'Input 2 - Inventory'!E713</f>
        <v>0</v>
      </c>
      <c r="D778" s="179" t="str">
        <f>IFERROR(VLOOKUP(E778,GCC.Param!$B$3:$E$66,4,FALSE),"")</f>
        <v/>
      </c>
      <c r="E778" s="150">
        <f>'Input 2 - Inventory'!F713</f>
        <v>0</v>
      </c>
      <c r="F778" s="162" t="str">
        <f t="shared" ref="F778:F841" si="69">IF(AND(LEFT(D778,3)="RBC",LEFT(Q778,3)="RBC"),"N",IF(OR(E778=Q778,Q778="N/A"),"N","Y"))</f>
        <v>Y</v>
      </c>
      <c r="G778" s="150">
        <f>'Input 1 - Schedule 1'!U715</f>
        <v>0</v>
      </c>
      <c r="H778" s="149">
        <f>'Input 2 - Inventory'!L713</f>
        <v>0</v>
      </c>
      <c r="I778" s="149">
        <f>'Input 2 - Inventory'!M713</f>
        <v>0</v>
      </c>
      <c r="J778" s="162">
        <f t="shared" ref="J778:J841" si="70">IF($E778="Non-Insurer Holding Company", H778-I778,H778)</f>
        <v>0</v>
      </c>
      <c r="K778" s="179">
        <f>'Input 2 - Inventory'!R713</f>
        <v>0</v>
      </c>
      <c r="L778" s="149">
        <f>'Input 2 - Inventory'!AB713</f>
        <v>0</v>
      </c>
      <c r="M778" s="179">
        <f>'Input 2 - Inventory'!AC713</f>
        <v>0</v>
      </c>
      <c r="N778" s="162">
        <f t="shared" ref="N778:N841" si="71">IF(LEFT(E778,3)="RBC",1/0,IF($E778="Non-Insurer Holding Company",L778-M778,L778))</f>
        <v>0</v>
      </c>
      <c r="O778" s="122" t="e">
        <f t="shared" ref="O778:O841" si="72">IF(LEFT(E778,3)="RBC",1/2*L778,1/0)</f>
        <v>#DIV/0!</v>
      </c>
      <c r="P778" s="179">
        <f>'Input 2 - Inventory'!AH713</f>
        <v>0</v>
      </c>
      <c r="Q778" s="179" t="str">
        <f>'Calc 1 - Scaling (Ins)'!AA768</f>
        <v/>
      </c>
    </row>
    <row r="779" spans="1:17" x14ac:dyDescent="0.3">
      <c r="A779" s="136" t="str">
        <f t="shared" si="68"/>
        <v>Exclude</v>
      </c>
      <c r="B779" s="149">
        <f>'Input 2 - Inventory'!C714</f>
        <v>0</v>
      </c>
      <c r="C779" s="179">
        <f>'Input 2 - Inventory'!E714</f>
        <v>0</v>
      </c>
      <c r="D779" s="179" t="str">
        <f>IFERROR(VLOOKUP(E779,GCC.Param!$B$3:$E$66,4,FALSE),"")</f>
        <v/>
      </c>
      <c r="E779" s="150">
        <f>'Input 2 - Inventory'!F714</f>
        <v>0</v>
      </c>
      <c r="F779" s="162" t="str">
        <f t="shared" si="69"/>
        <v>Y</v>
      </c>
      <c r="G779" s="150">
        <f>'Input 1 - Schedule 1'!U716</f>
        <v>0</v>
      </c>
      <c r="H779" s="149">
        <f>'Input 2 - Inventory'!L714</f>
        <v>0</v>
      </c>
      <c r="I779" s="149">
        <f>'Input 2 - Inventory'!M714</f>
        <v>0</v>
      </c>
      <c r="J779" s="162">
        <f t="shared" si="70"/>
        <v>0</v>
      </c>
      <c r="K779" s="179">
        <f>'Input 2 - Inventory'!R714</f>
        <v>0</v>
      </c>
      <c r="L779" s="149">
        <f>'Input 2 - Inventory'!AB714</f>
        <v>0</v>
      </c>
      <c r="M779" s="179">
        <f>'Input 2 - Inventory'!AC714</f>
        <v>0</v>
      </c>
      <c r="N779" s="162">
        <f t="shared" si="71"/>
        <v>0</v>
      </c>
      <c r="O779" s="122" t="e">
        <f t="shared" si="72"/>
        <v>#DIV/0!</v>
      </c>
      <c r="P779" s="179">
        <f>'Input 2 - Inventory'!AH714</f>
        <v>0</v>
      </c>
      <c r="Q779" s="179" t="str">
        <f>'Calc 1 - Scaling (Ins)'!AA769</f>
        <v/>
      </c>
    </row>
    <row r="780" spans="1:17" x14ac:dyDescent="0.3">
      <c r="A780" s="136" t="str">
        <f t="shared" si="68"/>
        <v>Exclude</v>
      </c>
      <c r="B780" s="149">
        <f>'Input 2 - Inventory'!C715</f>
        <v>0</v>
      </c>
      <c r="C780" s="179">
        <f>'Input 2 - Inventory'!E715</f>
        <v>0</v>
      </c>
      <c r="D780" s="179" t="str">
        <f>IFERROR(VLOOKUP(E780,GCC.Param!$B$3:$E$66,4,FALSE),"")</f>
        <v/>
      </c>
      <c r="E780" s="150">
        <f>'Input 2 - Inventory'!F715</f>
        <v>0</v>
      </c>
      <c r="F780" s="162" t="str">
        <f t="shared" si="69"/>
        <v>Y</v>
      </c>
      <c r="G780" s="150">
        <f>'Input 1 - Schedule 1'!U717</f>
        <v>0</v>
      </c>
      <c r="H780" s="149">
        <f>'Input 2 - Inventory'!L715</f>
        <v>0</v>
      </c>
      <c r="I780" s="149">
        <f>'Input 2 - Inventory'!M715</f>
        <v>0</v>
      </c>
      <c r="J780" s="162">
        <f t="shared" si="70"/>
        <v>0</v>
      </c>
      <c r="K780" s="179">
        <f>'Input 2 - Inventory'!R715</f>
        <v>0</v>
      </c>
      <c r="L780" s="149">
        <f>'Input 2 - Inventory'!AB715</f>
        <v>0</v>
      </c>
      <c r="M780" s="179">
        <f>'Input 2 - Inventory'!AC715</f>
        <v>0</v>
      </c>
      <c r="N780" s="162">
        <f t="shared" si="71"/>
        <v>0</v>
      </c>
      <c r="O780" s="122" t="e">
        <f t="shared" si="72"/>
        <v>#DIV/0!</v>
      </c>
      <c r="P780" s="179">
        <f>'Input 2 - Inventory'!AH715</f>
        <v>0</v>
      </c>
      <c r="Q780" s="179" t="str">
        <f>'Calc 1 - Scaling (Ins)'!AA770</f>
        <v/>
      </c>
    </row>
    <row r="781" spans="1:17" x14ac:dyDescent="0.3">
      <c r="A781" s="136" t="str">
        <f t="shared" ref="A781:A844" si="73">IF(OR(ISERROR(D781),B781="",B781=0),"Exclude","Include")</f>
        <v>Exclude</v>
      </c>
      <c r="B781" s="149">
        <f>'Input 2 - Inventory'!C716</f>
        <v>0</v>
      </c>
      <c r="C781" s="179">
        <f>'Input 2 - Inventory'!E716</f>
        <v>0</v>
      </c>
      <c r="D781" s="179" t="str">
        <f>IFERROR(VLOOKUP(E781,GCC.Param!$B$3:$E$66,4,FALSE),"")</f>
        <v/>
      </c>
      <c r="E781" s="150">
        <f>'Input 2 - Inventory'!F716</f>
        <v>0</v>
      </c>
      <c r="F781" s="162" t="str">
        <f t="shared" si="69"/>
        <v>Y</v>
      </c>
      <c r="G781" s="150">
        <f>'Input 1 - Schedule 1'!U718</f>
        <v>0</v>
      </c>
      <c r="H781" s="149">
        <f>'Input 2 - Inventory'!L716</f>
        <v>0</v>
      </c>
      <c r="I781" s="149">
        <f>'Input 2 - Inventory'!M716</f>
        <v>0</v>
      </c>
      <c r="J781" s="162">
        <f t="shared" si="70"/>
        <v>0</v>
      </c>
      <c r="K781" s="179">
        <f>'Input 2 - Inventory'!R716</f>
        <v>0</v>
      </c>
      <c r="L781" s="149">
        <f>'Input 2 - Inventory'!AB716</f>
        <v>0</v>
      </c>
      <c r="M781" s="179">
        <f>'Input 2 - Inventory'!AC716</f>
        <v>0</v>
      </c>
      <c r="N781" s="162">
        <f t="shared" si="71"/>
        <v>0</v>
      </c>
      <c r="O781" s="122" t="e">
        <f t="shared" si="72"/>
        <v>#DIV/0!</v>
      </c>
      <c r="P781" s="179">
        <f>'Input 2 - Inventory'!AH716</f>
        <v>0</v>
      </c>
      <c r="Q781" s="179" t="str">
        <f>'Calc 1 - Scaling (Ins)'!AA771</f>
        <v/>
      </c>
    </row>
    <row r="782" spans="1:17" x14ac:dyDescent="0.3">
      <c r="A782" s="136" t="str">
        <f t="shared" si="73"/>
        <v>Exclude</v>
      </c>
      <c r="B782" s="149">
        <f>'Input 2 - Inventory'!C717</f>
        <v>0</v>
      </c>
      <c r="C782" s="179">
        <f>'Input 2 - Inventory'!E717</f>
        <v>0</v>
      </c>
      <c r="D782" s="179" t="str">
        <f>IFERROR(VLOOKUP(E782,GCC.Param!$B$3:$E$66,4,FALSE),"")</f>
        <v/>
      </c>
      <c r="E782" s="150">
        <f>'Input 2 - Inventory'!F717</f>
        <v>0</v>
      </c>
      <c r="F782" s="162" t="str">
        <f t="shared" si="69"/>
        <v>Y</v>
      </c>
      <c r="G782" s="150">
        <f>'Input 1 - Schedule 1'!U719</f>
        <v>0</v>
      </c>
      <c r="H782" s="149">
        <f>'Input 2 - Inventory'!L717</f>
        <v>0</v>
      </c>
      <c r="I782" s="149">
        <f>'Input 2 - Inventory'!M717</f>
        <v>0</v>
      </c>
      <c r="J782" s="162">
        <f t="shared" si="70"/>
        <v>0</v>
      </c>
      <c r="K782" s="179">
        <f>'Input 2 - Inventory'!R717</f>
        <v>0</v>
      </c>
      <c r="L782" s="149">
        <f>'Input 2 - Inventory'!AB717</f>
        <v>0</v>
      </c>
      <c r="M782" s="179">
        <f>'Input 2 - Inventory'!AC717</f>
        <v>0</v>
      </c>
      <c r="N782" s="162">
        <f t="shared" si="71"/>
        <v>0</v>
      </c>
      <c r="O782" s="122" t="e">
        <f t="shared" si="72"/>
        <v>#DIV/0!</v>
      </c>
      <c r="P782" s="179">
        <f>'Input 2 - Inventory'!AH717</f>
        <v>0</v>
      </c>
      <c r="Q782" s="179" t="str">
        <f>'Calc 1 - Scaling (Ins)'!AA772</f>
        <v/>
      </c>
    </row>
    <row r="783" spans="1:17" x14ac:dyDescent="0.3">
      <c r="A783" s="136" t="str">
        <f t="shared" si="73"/>
        <v>Exclude</v>
      </c>
      <c r="B783" s="149">
        <f>'Input 2 - Inventory'!C718</f>
        <v>0</v>
      </c>
      <c r="C783" s="179">
        <f>'Input 2 - Inventory'!E718</f>
        <v>0</v>
      </c>
      <c r="D783" s="179" t="str">
        <f>IFERROR(VLOOKUP(E783,GCC.Param!$B$3:$E$66,4,FALSE),"")</f>
        <v/>
      </c>
      <c r="E783" s="150">
        <f>'Input 2 - Inventory'!F718</f>
        <v>0</v>
      </c>
      <c r="F783" s="162" t="str">
        <f t="shared" si="69"/>
        <v>Y</v>
      </c>
      <c r="G783" s="150">
        <f>'Input 1 - Schedule 1'!U720</f>
        <v>0</v>
      </c>
      <c r="H783" s="149">
        <f>'Input 2 - Inventory'!L718</f>
        <v>0</v>
      </c>
      <c r="I783" s="149">
        <f>'Input 2 - Inventory'!M718</f>
        <v>0</v>
      </c>
      <c r="J783" s="162">
        <f t="shared" si="70"/>
        <v>0</v>
      </c>
      <c r="K783" s="179">
        <f>'Input 2 - Inventory'!R718</f>
        <v>0</v>
      </c>
      <c r="L783" s="149">
        <f>'Input 2 - Inventory'!AB718</f>
        <v>0</v>
      </c>
      <c r="M783" s="179">
        <f>'Input 2 - Inventory'!AC718</f>
        <v>0</v>
      </c>
      <c r="N783" s="162">
        <f t="shared" si="71"/>
        <v>0</v>
      </c>
      <c r="O783" s="122" t="e">
        <f t="shared" si="72"/>
        <v>#DIV/0!</v>
      </c>
      <c r="P783" s="179">
        <f>'Input 2 - Inventory'!AH718</f>
        <v>0</v>
      </c>
      <c r="Q783" s="179" t="str">
        <f>'Calc 1 - Scaling (Ins)'!AA773</f>
        <v/>
      </c>
    </row>
    <row r="784" spans="1:17" x14ac:dyDescent="0.3">
      <c r="A784" s="136" t="str">
        <f t="shared" si="73"/>
        <v>Exclude</v>
      </c>
      <c r="B784" s="149">
        <f>'Input 2 - Inventory'!C719</f>
        <v>0</v>
      </c>
      <c r="C784" s="179">
        <f>'Input 2 - Inventory'!E719</f>
        <v>0</v>
      </c>
      <c r="D784" s="179" t="str">
        <f>IFERROR(VLOOKUP(E784,GCC.Param!$B$3:$E$66,4,FALSE),"")</f>
        <v/>
      </c>
      <c r="E784" s="150">
        <f>'Input 2 - Inventory'!F719</f>
        <v>0</v>
      </c>
      <c r="F784" s="162" t="str">
        <f t="shared" si="69"/>
        <v>Y</v>
      </c>
      <c r="G784" s="150">
        <f>'Input 1 - Schedule 1'!U721</f>
        <v>0</v>
      </c>
      <c r="H784" s="149">
        <f>'Input 2 - Inventory'!L719</f>
        <v>0</v>
      </c>
      <c r="I784" s="149">
        <f>'Input 2 - Inventory'!M719</f>
        <v>0</v>
      </c>
      <c r="J784" s="162">
        <f t="shared" si="70"/>
        <v>0</v>
      </c>
      <c r="K784" s="179">
        <f>'Input 2 - Inventory'!R719</f>
        <v>0</v>
      </c>
      <c r="L784" s="149">
        <f>'Input 2 - Inventory'!AB719</f>
        <v>0</v>
      </c>
      <c r="M784" s="179">
        <f>'Input 2 - Inventory'!AC719</f>
        <v>0</v>
      </c>
      <c r="N784" s="162">
        <f t="shared" si="71"/>
        <v>0</v>
      </c>
      <c r="O784" s="122" t="e">
        <f t="shared" si="72"/>
        <v>#DIV/0!</v>
      </c>
      <c r="P784" s="179">
        <f>'Input 2 - Inventory'!AH719</f>
        <v>0</v>
      </c>
      <c r="Q784" s="179" t="str">
        <f>'Calc 1 - Scaling (Ins)'!AA774</f>
        <v/>
      </c>
    </row>
    <row r="785" spans="1:17" x14ac:dyDescent="0.3">
      <c r="A785" s="136" t="str">
        <f t="shared" si="73"/>
        <v>Exclude</v>
      </c>
      <c r="B785" s="149">
        <f>'Input 2 - Inventory'!C720</f>
        <v>0</v>
      </c>
      <c r="C785" s="179">
        <f>'Input 2 - Inventory'!E720</f>
        <v>0</v>
      </c>
      <c r="D785" s="179" t="str">
        <f>IFERROR(VLOOKUP(E785,GCC.Param!$B$3:$E$66,4,FALSE),"")</f>
        <v/>
      </c>
      <c r="E785" s="150">
        <f>'Input 2 - Inventory'!F720</f>
        <v>0</v>
      </c>
      <c r="F785" s="162" t="str">
        <f t="shared" si="69"/>
        <v>Y</v>
      </c>
      <c r="G785" s="150">
        <f>'Input 1 - Schedule 1'!U722</f>
        <v>0</v>
      </c>
      <c r="H785" s="149">
        <f>'Input 2 - Inventory'!L720</f>
        <v>0</v>
      </c>
      <c r="I785" s="149">
        <f>'Input 2 - Inventory'!M720</f>
        <v>0</v>
      </c>
      <c r="J785" s="162">
        <f t="shared" si="70"/>
        <v>0</v>
      </c>
      <c r="K785" s="179">
        <f>'Input 2 - Inventory'!R720</f>
        <v>0</v>
      </c>
      <c r="L785" s="149">
        <f>'Input 2 - Inventory'!AB720</f>
        <v>0</v>
      </c>
      <c r="M785" s="179">
        <f>'Input 2 - Inventory'!AC720</f>
        <v>0</v>
      </c>
      <c r="N785" s="162">
        <f t="shared" si="71"/>
        <v>0</v>
      </c>
      <c r="O785" s="122" t="e">
        <f t="shared" si="72"/>
        <v>#DIV/0!</v>
      </c>
      <c r="P785" s="179">
        <f>'Input 2 - Inventory'!AH720</f>
        <v>0</v>
      </c>
      <c r="Q785" s="179" t="str">
        <f>'Calc 1 - Scaling (Ins)'!AA775</f>
        <v/>
      </c>
    </row>
    <row r="786" spans="1:17" x14ac:dyDescent="0.3">
      <c r="A786" s="136" t="str">
        <f t="shared" si="73"/>
        <v>Exclude</v>
      </c>
      <c r="B786" s="149">
        <f>'Input 2 - Inventory'!C721</f>
        <v>0</v>
      </c>
      <c r="C786" s="179">
        <f>'Input 2 - Inventory'!E721</f>
        <v>0</v>
      </c>
      <c r="D786" s="179" t="str">
        <f>IFERROR(VLOOKUP(E786,GCC.Param!$B$3:$E$66,4,FALSE),"")</f>
        <v/>
      </c>
      <c r="E786" s="150">
        <f>'Input 2 - Inventory'!F721</f>
        <v>0</v>
      </c>
      <c r="F786" s="162" t="str">
        <f t="shared" si="69"/>
        <v>Y</v>
      </c>
      <c r="G786" s="150">
        <f>'Input 1 - Schedule 1'!U723</f>
        <v>0</v>
      </c>
      <c r="H786" s="149">
        <f>'Input 2 - Inventory'!L721</f>
        <v>0</v>
      </c>
      <c r="I786" s="149">
        <f>'Input 2 - Inventory'!M721</f>
        <v>0</v>
      </c>
      <c r="J786" s="162">
        <f t="shared" si="70"/>
        <v>0</v>
      </c>
      <c r="K786" s="179">
        <f>'Input 2 - Inventory'!R721</f>
        <v>0</v>
      </c>
      <c r="L786" s="149">
        <f>'Input 2 - Inventory'!AB721</f>
        <v>0</v>
      </c>
      <c r="M786" s="179">
        <f>'Input 2 - Inventory'!AC721</f>
        <v>0</v>
      </c>
      <c r="N786" s="162">
        <f t="shared" si="71"/>
        <v>0</v>
      </c>
      <c r="O786" s="122" t="e">
        <f t="shared" si="72"/>
        <v>#DIV/0!</v>
      </c>
      <c r="P786" s="179">
        <f>'Input 2 - Inventory'!AH721</f>
        <v>0</v>
      </c>
      <c r="Q786" s="179" t="str">
        <f>'Calc 1 - Scaling (Ins)'!AA776</f>
        <v/>
      </c>
    </row>
    <row r="787" spans="1:17" x14ac:dyDescent="0.3">
      <c r="A787" s="136" t="str">
        <f t="shared" si="73"/>
        <v>Exclude</v>
      </c>
      <c r="B787" s="149">
        <f>'Input 2 - Inventory'!C722</f>
        <v>0</v>
      </c>
      <c r="C787" s="179">
        <f>'Input 2 - Inventory'!E722</f>
        <v>0</v>
      </c>
      <c r="D787" s="179" t="str">
        <f>IFERROR(VLOOKUP(E787,GCC.Param!$B$3:$E$66,4,FALSE),"")</f>
        <v/>
      </c>
      <c r="E787" s="150">
        <f>'Input 2 - Inventory'!F722</f>
        <v>0</v>
      </c>
      <c r="F787" s="162" t="str">
        <f t="shared" si="69"/>
        <v>Y</v>
      </c>
      <c r="G787" s="150">
        <f>'Input 1 - Schedule 1'!U724</f>
        <v>0</v>
      </c>
      <c r="H787" s="149">
        <f>'Input 2 - Inventory'!L722</f>
        <v>0</v>
      </c>
      <c r="I787" s="149">
        <f>'Input 2 - Inventory'!M722</f>
        <v>0</v>
      </c>
      <c r="J787" s="162">
        <f t="shared" si="70"/>
        <v>0</v>
      </c>
      <c r="K787" s="179">
        <f>'Input 2 - Inventory'!R722</f>
        <v>0</v>
      </c>
      <c r="L787" s="149">
        <f>'Input 2 - Inventory'!AB722</f>
        <v>0</v>
      </c>
      <c r="M787" s="179">
        <f>'Input 2 - Inventory'!AC722</f>
        <v>0</v>
      </c>
      <c r="N787" s="162">
        <f t="shared" si="71"/>
        <v>0</v>
      </c>
      <c r="O787" s="122" t="e">
        <f t="shared" si="72"/>
        <v>#DIV/0!</v>
      </c>
      <c r="P787" s="179">
        <f>'Input 2 - Inventory'!AH722</f>
        <v>0</v>
      </c>
      <c r="Q787" s="179" t="str">
        <f>'Calc 1 - Scaling (Ins)'!AA777</f>
        <v/>
      </c>
    </row>
    <row r="788" spans="1:17" x14ac:dyDescent="0.3">
      <c r="A788" s="136" t="str">
        <f t="shared" si="73"/>
        <v>Exclude</v>
      </c>
      <c r="B788" s="149">
        <f>'Input 2 - Inventory'!C723</f>
        <v>0</v>
      </c>
      <c r="C788" s="179">
        <f>'Input 2 - Inventory'!E723</f>
        <v>0</v>
      </c>
      <c r="D788" s="179" t="str">
        <f>IFERROR(VLOOKUP(E788,GCC.Param!$B$3:$E$66,4,FALSE),"")</f>
        <v/>
      </c>
      <c r="E788" s="150">
        <f>'Input 2 - Inventory'!F723</f>
        <v>0</v>
      </c>
      <c r="F788" s="162" t="str">
        <f t="shared" si="69"/>
        <v>Y</v>
      </c>
      <c r="G788" s="150">
        <f>'Input 1 - Schedule 1'!U725</f>
        <v>0</v>
      </c>
      <c r="H788" s="149">
        <f>'Input 2 - Inventory'!L723</f>
        <v>0</v>
      </c>
      <c r="I788" s="149">
        <f>'Input 2 - Inventory'!M723</f>
        <v>0</v>
      </c>
      <c r="J788" s="162">
        <f t="shared" si="70"/>
        <v>0</v>
      </c>
      <c r="K788" s="179">
        <f>'Input 2 - Inventory'!R723</f>
        <v>0</v>
      </c>
      <c r="L788" s="149">
        <f>'Input 2 - Inventory'!AB723</f>
        <v>0</v>
      </c>
      <c r="M788" s="179">
        <f>'Input 2 - Inventory'!AC723</f>
        <v>0</v>
      </c>
      <c r="N788" s="162">
        <f t="shared" si="71"/>
        <v>0</v>
      </c>
      <c r="O788" s="122" t="e">
        <f t="shared" si="72"/>
        <v>#DIV/0!</v>
      </c>
      <c r="P788" s="179">
        <f>'Input 2 - Inventory'!AH723</f>
        <v>0</v>
      </c>
      <c r="Q788" s="179" t="str">
        <f>'Calc 1 - Scaling (Ins)'!AA778</f>
        <v/>
      </c>
    </row>
    <row r="789" spans="1:17" x14ac:dyDescent="0.3">
      <c r="A789" s="136" t="str">
        <f t="shared" si="73"/>
        <v>Exclude</v>
      </c>
      <c r="B789" s="149">
        <f>'Input 2 - Inventory'!C724</f>
        <v>0</v>
      </c>
      <c r="C789" s="179">
        <f>'Input 2 - Inventory'!E724</f>
        <v>0</v>
      </c>
      <c r="D789" s="179" t="str">
        <f>IFERROR(VLOOKUP(E789,GCC.Param!$B$3:$E$66,4,FALSE),"")</f>
        <v/>
      </c>
      <c r="E789" s="150">
        <f>'Input 2 - Inventory'!F724</f>
        <v>0</v>
      </c>
      <c r="F789" s="162" t="str">
        <f t="shared" si="69"/>
        <v>Y</v>
      </c>
      <c r="G789" s="150">
        <f>'Input 1 - Schedule 1'!U726</f>
        <v>0</v>
      </c>
      <c r="H789" s="149">
        <f>'Input 2 - Inventory'!L724</f>
        <v>0</v>
      </c>
      <c r="I789" s="149">
        <f>'Input 2 - Inventory'!M724</f>
        <v>0</v>
      </c>
      <c r="J789" s="162">
        <f t="shared" si="70"/>
        <v>0</v>
      </c>
      <c r="K789" s="179">
        <f>'Input 2 - Inventory'!R724</f>
        <v>0</v>
      </c>
      <c r="L789" s="149">
        <f>'Input 2 - Inventory'!AB724</f>
        <v>0</v>
      </c>
      <c r="M789" s="179">
        <f>'Input 2 - Inventory'!AC724</f>
        <v>0</v>
      </c>
      <c r="N789" s="162">
        <f t="shared" si="71"/>
        <v>0</v>
      </c>
      <c r="O789" s="122" t="e">
        <f t="shared" si="72"/>
        <v>#DIV/0!</v>
      </c>
      <c r="P789" s="179">
        <f>'Input 2 - Inventory'!AH724</f>
        <v>0</v>
      </c>
      <c r="Q789" s="179" t="str">
        <f>'Calc 1 - Scaling (Ins)'!AA779</f>
        <v/>
      </c>
    </row>
    <row r="790" spans="1:17" x14ac:dyDescent="0.3">
      <c r="A790" s="136" t="str">
        <f t="shared" si="73"/>
        <v>Exclude</v>
      </c>
      <c r="B790" s="149">
        <f>'Input 2 - Inventory'!C725</f>
        <v>0</v>
      </c>
      <c r="C790" s="179">
        <f>'Input 2 - Inventory'!E725</f>
        <v>0</v>
      </c>
      <c r="D790" s="179" t="str">
        <f>IFERROR(VLOOKUP(E790,GCC.Param!$B$3:$E$66,4,FALSE),"")</f>
        <v/>
      </c>
      <c r="E790" s="150">
        <f>'Input 2 - Inventory'!F725</f>
        <v>0</v>
      </c>
      <c r="F790" s="162" t="str">
        <f t="shared" si="69"/>
        <v>Y</v>
      </c>
      <c r="G790" s="150">
        <f>'Input 1 - Schedule 1'!U727</f>
        <v>0</v>
      </c>
      <c r="H790" s="149">
        <f>'Input 2 - Inventory'!L725</f>
        <v>0</v>
      </c>
      <c r="I790" s="149">
        <f>'Input 2 - Inventory'!M725</f>
        <v>0</v>
      </c>
      <c r="J790" s="162">
        <f t="shared" si="70"/>
        <v>0</v>
      </c>
      <c r="K790" s="179">
        <f>'Input 2 - Inventory'!R725</f>
        <v>0</v>
      </c>
      <c r="L790" s="149">
        <f>'Input 2 - Inventory'!AB725</f>
        <v>0</v>
      </c>
      <c r="M790" s="179">
        <f>'Input 2 - Inventory'!AC725</f>
        <v>0</v>
      </c>
      <c r="N790" s="162">
        <f t="shared" si="71"/>
        <v>0</v>
      </c>
      <c r="O790" s="122" t="e">
        <f t="shared" si="72"/>
        <v>#DIV/0!</v>
      </c>
      <c r="P790" s="179">
        <f>'Input 2 - Inventory'!AH725</f>
        <v>0</v>
      </c>
      <c r="Q790" s="179" t="str">
        <f>'Calc 1 - Scaling (Ins)'!AA780</f>
        <v/>
      </c>
    </row>
    <row r="791" spans="1:17" x14ac:dyDescent="0.3">
      <c r="A791" s="136" t="str">
        <f t="shared" si="73"/>
        <v>Exclude</v>
      </c>
      <c r="B791" s="149">
        <f>'Input 2 - Inventory'!C726</f>
        <v>0</v>
      </c>
      <c r="C791" s="179">
        <f>'Input 2 - Inventory'!E726</f>
        <v>0</v>
      </c>
      <c r="D791" s="179" t="str">
        <f>IFERROR(VLOOKUP(E791,GCC.Param!$B$3:$E$66,4,FALSE),"")</f>
        <v/>
      </c>
      <c r="E791" s="150">
        <f>'Input 2 - Inventory'!F726</f>
        <v>0</v>
      </c>
      <c r="F791" s="162" t="str">
        <f t="shared" si="69"/>
        <v>Y</v>
      </c>
      <c r="G791" s="150">
        <f>'Input 1 - Schedule 1'!U728</f>
        <v>0</v>
      </c>
      <c r="H791" s="149">
        <f>'Input 2 - Inventory'!L726</f>
        <v>0</v>
      </c>
      <c r="I791" s="149">
        <f>'Input 2 - Inventory'!M726</f>
        <v>0</v>
      </c>
      <c r="J791" s="162">
        <f t="shared" si="70"/>
        <v>0</v>
      </c>
      <c r="K791" s="179">
        <f>'Input 2 - Inventory'!R726</f>
        <v>0</v>
      </c>
      <c r="L791" s="149">
        <f>'Input 2 - Inventory'!AB726</f>
        <v>0</v>
      </c>
      <c r="M791" s="179">
        <f>'Input 2 - Inventory'!AC726</f>
        <v>0</v>
      </c>
      <c r="N791" s="162">
        <f t="shared" si="71"/>
        <v>0</v>
      </c>
      <c r="O791" s="122" t="e">
        <f t="shared" si="72"/>
        <v>#DIV/0!</v>
      </c>
      <c r="P791" s="179">
        <f>'Input 2 - Inventory'!AH726</f>
        <v>0</v>
      </c>
      <c r="Q791" s="179" t="str">
        <f>'Calc 1 - Scaling (Ins)'!AA781</f>
        <v/>
      </c>
    </row>
    <row r="792" spans="1:17" x14ac:dyDescent="0.3">
      <c r="A792" s="136" t="str">
        <f t="shared" si="73"/>
        <v>Exclude</v>
      </c>
      <c r="B792" s="149">
        <f>'Input 2 - Inventory'!C727</f>
        <v>0</v>
      </c>
      <c r="C792" s="179">
        <f>'Input 2 - Inventory'!E727</f>
        <v>0</v>
      </c>
      <c r="D792" s="179" t="str">
        <f>IFERROR(VLOOKUP(E792,GCC.Param!$B$3:$E$66,4,FALSE),"")</f>
        <v/>
      </c>
      <c r="E792" s="150">
        <f>'Input 2 - Inventory'!F727</f>
        <v>0</v>
      </c>
      <c r="F792" s="162" t="str">
        <f t="shared" si="69"/>
        <v>Y</v>
      </c>
      <c r="G792" s="150">
        <f>'Input 1 - Schedule 1'!U729</f>
        <v>0</v>
      </c>
      <c r="H792" s="149">
        <f>'Input 2 - Inventory'!L727</f>
        <v>0</v>
      </c>
      <c r="I792" s="149">
        <f>'Input 2 - Inventory'!M727</f>
        <v>0</v>
      </c>
      <c r="J792" s="162">
        <f t="shared" si="70"/>
        <v>0</v>
      </c>
      <c r="K792" s="179">
        <f>'Input 2 - Inventory'!R727</f>
        <v>0</v>
      </c>
      <c r="L792" s="149">
        <f>'Input 2 - Inventory'!AB727</f>
        <v>0</v>
      </c>
      <c r="M792" s="179">
        <f>'Input 2 - Inventory'!AC727</f>
        <v>0</v>
      </c>
      <c r="N792" s="162">
        <f t="shared" si="71"/>
        <v>0</v>
      </c>
      <c r="O792" s="122" t="e">
        <f t="shared" si="72"/>
        <v>#DIV/0!</v>
      </c>
      <c r="P792" s="179">
        <f>'Input 2 - Inventory'!AH727</f>
        <v>0</v>
      </c>
      <c r="Q792" s="179" t="str">
        <f>'Calc 1 - Scaling (Ins)'!AA782</f>
        <v/>
      </c>
    </row>
    <row r="793" spans="1:17" x14ac:dyDescent="0.3">
      <c r="A793" s="136" t="str">
        <f t="shared" si="73"/>
        <v>Exclude</v>
      </c>
      <c r="B793" s="149">
        <f>'Input 2 - Inventory'!C728</f>
        <v>0</v>
      </c>
      <c r="C793" s="179">
        <f>'Input 2 - Inventory'!E728</f>
        <v>0</v>
      </c>
      <c r="D793" s="179" t="str">
        <f>IFERROR(VLOOKUP(E793,GCC.Param!$B$3:$E$66,4,FALSE),"")</f>
        <v/>
      </c>
      <c r="E793" s="150">
        <f>'Input 2 - Inventory'!F728</f>
        <v>0</v>
      </c>
      <c r="F793" s="162" t="str">
        <f t="shared" si="69"/>
        <v>Y</v>
      </c>
      <c r="G793" s="150">
        <f>'Input 1 - Schedule 1'!U730</f>
        <v>0</v>
      </c>
      <c r="H793" s="149">
        <f>'Input 2 - Inventory'!L728</f>
        <v>0</v>
      </c>
      <c r="I793" s="149">
        <f>'Input 2 - Inventory'!M728</f>
        <v>0</v>
      </c>
      <c r="J793" s="162">
        <f t="shared" si="70"/>
        <v>0</v>
      </c>
      <c r="K793" s="179">
        <f>'Input 2 - Inventory'!R728</f>
        <v>0</v>
      </c>
      <c r="L793" s="149">
        <f>'Input 2 - Inventory'!AB728</f>
        <v>0</v>
      </c>
      <c r="M793" s="179">
        <f>'Input 2 - Inventory'!AC728</f>
        <v>0</v>
      </c>
      <c r="N793" s="162">
        <f t="shared" si="71"/>
        <v>0</v>
      </c>
      <c r="O793" s="122" t="e">
        <f t="shared" si="72"/>
        <v>#DIV/0!</v>
      </c>
      <c r="P793" s="179">
        <f>'Input 2 - Inventory'!AH728</f>
        <v>0</v>
      </c>
      <c r="Q793" s="179" t="str">
        <f>'Calc 1 - Scaling (Ins)'!AA783</f>
        <v/>
      </c>
    </row>
    <row r="794" spans="1:17" x14ac:dyDescent="0.3">
      <c r="A794" s="136" t="str">
        <f t="shared" si="73"/>
        <v>Exclude</v>
      </c>
      <c r="B794" s="149">
        <f>'Input 2 - Inventory'!C729</f>
        <v>0</v>
      </c>
      <c r="C794" s="179">
        <f>'Input 2 - Inventory'!E729</f>
        <v>0</v>
      </c>
      <c r="D794" s="179" t="str">
        <f>IFERROR(VLOOKUP(E794,GCC.Param!$B$3:$E$66,4,FALSE),"")</f>
        <v/>
      </c>
      <c r="E794" s="150">
        <f>'Input 2 - Inventory'!F729</f>
        <v>0</v>
      </c>
      <c r="F794" s="162" t="str">
        <f t="shared" si="69"/>
        <v>Y</v>
      </c>
      <c r="G794" s="150">
        <f>'Input 1 - Schedule 1'!U731</f>
        <v>0</v>
      </c>
      <c r="H794" s="149">
        <f>'Input 2 - Inventory'!L729</f>
        <v>0</v>
      </c>
      <c r="I794" s="149">
        <f>'Input 2 - Inventory'!M729</f>
        <v>0</v>
      </c>
      <c r="J794" s="162">
        <f t="shared" si="70"/>
        <v>0</v>
      </c>
      <c r="K794" s="179">
        <f>'Input 2 - Inventory'!R729</f>
        <v>0</v>
      </c>
      <c r="L794" s="149">
        <f>'Input 2 - Inventory'!AB729</f>
        <v>0</v>
      </c>
      <c r="M794" s="179">
        <f>'Input 2 - Inventory'!AC729</f>
        <v>0</v>
      </c>
      <c r="N794" s="162">
        <f t="shared" si="71"/>
        <v>0</v>
      </c>
      <c r="O794" s="122" t="e">
        <f t="shared" si="72"/>
        <v>#DIV/0!</v>
      </c>
      <c r="P794" s="179">
        <f>'Input 2 - Inventory'!AH729</f>
        <v>0</v>
      </c>
      <c r="Q794" s="179" t="str">
        <f>'Calc 1 - Scaling (Ins)'!AA784</f>
        <v/>
      </c>
    </row>
    <row r="795" spans="1:17" x14ac:dyDescent="0.3">
      <c r="A795" s="136" t="str">
        <f t="shared" si="73"/>
        <v>Exclude</v>
      </c>
      <c r="B795" s="149">
        <f>'Input 2 - Inventory'!C730</f>
        <v>0</v>
      </c>
      <c r="C795" s="179">
        <f>'Input 2 - Inventory'!E730</f>
        <v>0</v>
      </c>
      <c r="D795" s="179" t="str">
        <f>IFERROR(VLOOKUP(E795,GCC.Param!$B$3:$E$66,4,FALSE),"")</f>
        <v/>
      </c>
      <c r="E795" s="150">
        <f>'Input 2 - Inventory'!F730</f>
        <v>0</v>
      </c>
      <c r="F795" s="162" t="str">
        <f t="shared" si="69"/>
        <v>Y</v>
      </c>
      <c r="G795" s="150">
        <f>'Input 1 - Schedule 1'!U732</f>
        <v>0</v>
      </c>
      <c r="H795" s="149">
        <f>'Input 2 - Inventory'!L730</f>
        <v>0</v>
      </c>
      <c r="I795" s="149">
        <f>'Input 2 - Inventory'!M730</f>
        <v>0</v>
      </c>
      <c r="J795" s="162">
        <f t="shared" si="70"/>
        <v>0</v>
      </c>
      <c r="K795" s="179">
        <f>'Input 2 - Inventory'!R730</f>
        <v>0</v>
      </c>
      <c r="L795" s="149">
        <f>'Input 2 - Inventory'!AB730</f>
        <v>0</v>
      </c>
      <c r="M795" s="179">
        <f>'Input 2 - Inventory'!AC730</f>
        <v>0</v>
      </c>
      <c r="N795" s="162">
        <f t="shared" si="71"/>
        <v>0</v>
      </c>
      <c r="O795" s="122" t="e">
        <f t="shared" si="72"/>
        <v>#DIV/0!</v>
      </c>
      <c r="P795" s="179">
        <f>'Input 2 - Inventory'!AH730</f>
        <v>0</v>
      </c>
      <c r="Q795" s="179" t="str">
        <f>'Calc 1 - Scaling (Ins)'!AA785</f>
        <v/>
      </c>
    </row>
    <row r="796" spans="1:17" x14ac:dyDescent="0.3">
      <c r="A796" s="136" t="str">
        <f t="shared" si="73"/>
        <v>Exclude</v>
      </c>
      <c r="B796" s="149">
        <f>'Input 2 - Inventory'!C731</f>
        <v>0</v>
      </c>
      <c r="C796" s="179">
        <f>'Input 2 - Inventory'!E731</f>
        <v>0</v>
      </c>
      <c r="D796" s="179" t="str">
        <f>IFERROR(VLOOKUP(E796,GCC.Param!$B$3:$E$66,4,FALSE),"")</f>
        <v/>
      </c>
      <c r="E796" s="150">
        <f>'Input 2 - Inventory'!F731</f>
        <v>0</v>
      </c>
      <c r="F796" s="162" t="str">
        <f t="shared" si="69"/>
        <v>Y</v>
      </c>
      <c r="G796" s="150">
        <f>'Input 1 - Schedule 1'!U733</f>
        <v>0</v>
      </c>
      <c r="H796" s="149">
        <f>'Input 2 - Inventory'!L731</f>
        <v>0</v>
      </c>
      <c r="I796" s="149">
        <f>'Input 2 - Inventory'!M731</f>
        <v>0</v>
      </c>
      <c r="J796" s="162">
        <f t="shared" si="70"/>
        <v>0</v>
      </c>
      <c r="K796" s="179">
        <f>'Input 2 - Inventory'!R731</f>
        <v>0</v>
      </c>
      <c r="L796" s="149">
        <f>'Input 2 - Inventory'!AB731</f>
        <v>0</v>
      </c>
      <c r="M796" s="179">
        <f>'Input 2 - Inventory'!AC731</f>
        <v>0</v>
      </c>
      <c r="N796" s="162">
        <f t="shared" si="71"/>
        <v>0</v>
      </c>
      <c r="O796" s="122" t="e">
        <f t="shared" si="72"/>
        <v>#DIV/0!</v>
      </c>
      <c r="P796" s="179">
        <f>'Input 2 - Inventory'!AH731</f>
        <v>0</v>
      </c>
      <c r="Q796" s="179" t="str">
        <f>'Calc 1 - Scaling (Ins)'!AA786</f>
        <v/>
      </c>
    </row>
    <row r="797" spans="1:17" x14ac:dyDescent="0.3">
      <c r="A797" s="136" t="str">
        <f t="shared" si="73"/>
        <v>Exclude</v>
      </c>
      <c r="B797" s="149">
        <f>'Input 2 - Inventory'!C732</f>
        <v>0</v>
      </c>
      <c r="C797" s="179">
        <f>'Input 2 - Inventory'!E732</f>
        <v>0</v>
      </c>
      <c r="D797" s="179" t="str">
        <f>IFERROR(VLOOKUP(E797,GCC.Param!$B$3:$E$66,4,FALSE),"")</f>
        <v/>
      </c>
      <c r="E797" s="150">
        <f>'Input 2 - Inventory'!F732</f>
        <v>0</v>
      </c>
      <c r="F797" s="162" t="str">
        <f t="shared" si="69"/>
        <v>Y</v>
      </c>
      <c r="G797" s="150">
        <f>'Input 1 - Schedule 1'!U734</f>
        <v>0</v>
      </c>
      <c r="H797" s="149">
        <f>'Input 2 - Inventory'!L732</f>
        <v>0</v>
      </c>
      <c r="I797" s="149">
        <f>'Input 2 - Inventory'!M732</f>
        <v>0</v>
      </c>
      <c r="J797" s="162">
        <f t="shared" si="70"/>
        <v>0</v>
      </c>
      <c r="K797" s="179">
        <f>'Input 2 - Inventory'!R732</f>
        <v>0</v>
      </c>
      <c r="L797" s="149">
        <f>'Input 2 - Inventory'!AB732</f>
        <v>0</v>
      </c>
      <c r="M797" s="179">
        <f>'Input 2 - Inventory'!AC732</f>
        <v>0</v>
      </c>
      <c r="N797" s="162">
        <f t="shared" si="71"/>
        <v>0</v>
      </c>
      <c r="O797" s="122" t="e">
        <f t="shared" si="72"/>
        <v>#DIV/0!</v>
      </c>
      <c r="P797" s="179">
        <f>'Input 2 - Inventory'!AH732</f>
        <v>0</v>
      </c>
      <c r="Q797" s="179" t="str">
        <f>'Calc 1 - Scaling (Ins)'!AA787</f>
        <v/>
      </c>
    </row>
    <row r="798" spans="1:17" x14ac:dyDescent="0.3">
      <c r="A798" s="136" t="str">
        <f t="shared" si="73"/>
        <v>Exclude</v>
      </c>
      <c r="B798" s="149">
        <f>'Input 2 - Inventory'!C733</f>
        <v>0</v>
      </c>
      <c r="C798" s="179">
        <f>'Input 2 - Inventory'!E733</f>
        <v>0</v>
      </c>
      <c r="D798" s="179" t="str">
        <f>IFERROR(VLOOKUP(E798,GCC.Param!$B$3:$E$66,4,FALSE),"")</f>
        <v/>
      </c>
      <c r="E798" s="150">
        <f>'Input 2 - Inventory'!F733</f>
        <v>0</v>
      </c>
      <c r="F798" s="162" t="str">
        <f t="shared" si="69"/>
        <v>Y</v>
      </c>
      <c r="G798" s="150">
        <f>'Input 1 - Schedule 1'!U735</f>
        <v>0</v>
      </c>
      <c r="H798" s="149">
        <f>'Input 2 - Inventory'!L733</f>
        <v>0</v>
      </c>
      <c r="I798" s="149">
        <f>'Input 2 - Inventory'!M733</f>
        <v>0</v>
      </c>
      <c r="J798" s="162">
        <f t="shared" si="70"/>
        <v>0</v>
      </c>
      <c r="K798" s="179">
        <f>'Input 2 - Inventory'!R733</f>
        <v>0</v>
      </c>
      <c r="L798" s="149">
        <f>'Input 2 - Inventory'!AB733</f>
        <v>0</v>
      </c>
      <c r="M798" s="179">
        <f>'Input 2 - Inventory'!AC733</f>
        <v>0</v>
      </c>
      <c r="N798" s="162">
        <f t="shared" si="71"/>
        <v>0</v>
      </c>
      <c r="O798" s="122" t="e">
        <f t="shared" si="72"/>
        <v>#DIV/0!</v>
      </c>
      <c r="P798" s="179">
        <f>'Input 2 - Inventory'!AH733</f>
        <v>0</v>
      </c>
      <c r="Q798" s="179" t="str">
        <f>'Calc 1 - Scaling (Ins)'!AA788</f>
        <v/>
      </c>
    </row>
    <row r="799" spans="1:17" x14ac:dyDescent="0.3">
      <c r="A799" s="136" t="str">
        <f t="shared" si="73"/>
        <v>Exclude</v>
      </c>
      <c r="B799" s="149">
        <f>'Input 2 - Inventory'!C734</f>
        <v>0</v>
      </c>
      <c r="C799" s="179">
        <f>'Input 2 - Inventory'!E734</f>
        <v>0</v>
      </c>
      <c r="D799" s="179" t="str">
        <f>IFERROR(VLOOKUP(E799,GCC.Param!$B$3:$E$66,4,FALSE),"")</f>
        <v/>
      </c>
      <c r="E799" s="150">
        <f>'Input 2 - Inventory'!F734</f>
        <v>0</v>
      </c>
      <c r="F799" s="162" t="str">
        <f t="shared" si="69"/>
        <v>Y</v>
      </c>
      <c r="G799" s="150">
        <f>'Input 1 - Schedule 1'!U736</f>
        <v>0</v>
      </c>
      <c r="H799" s="149">
        <f>'Input 2 - Inventory'!L734</f>
        <v>0</v>
      </c>
      <c r="I799" s="149">
        <f>'Input 2 - Inventory'!M734</f>
        <v>0</v>
      </c>
      <c r="J799" s="162">
        <f t="shared" si="70"/>
        <v>0</v>
      </c>
      <c r="K799" s="179">
        <f>'Input 2 - Inventory'!R734</f>
        <v>0</v>
      </c>
      <c r="L799" s="149">
        <f>'Input 2 - Inventory'!AB734</f>
        <v>0</v>
      </c>
      <c r="M799" s="179">
        <f>'Input 2 - Inventory'!AC734</f>
        <v>0</v>
      </c>
      <c r="N799" s="162">
        <f t="shared" si="71"/>
        <v>0</v>
      </c>
      <c r="O799" s="122" t="e">
        <f t="shared" si="72"/>
        <v>#DIV/0!</v>
      </c>
      <c r="P799" s="179">
        <f>'Input 2 - Inventory'!AH734</f>
        <v>0</v>
      </c>
      <c r="Q799" s="179" t="str">
        <f>'Calc 1 - Scaling (Ins)'!AA789</f>
        <v/>
      </c>
    </row>
    <row r="800" spans="1:17" x14ac:dyDescent="0.3">
      <c r="A800" s="136" t="str">
        <f t="shared" si="73"/>
        <v>Exclude</v>
      </c>
      <c r="B800" s="149">
        <f>'Input 2 - Inventory'!C735</f>
        <v>0</v>
      </c>
      <c r="C800" s="179">
        <f>'Input 2 - Inventory'!E735</f>
        <v>0</v>
      </c>
      <c r="D800" s="179" t="str">
        <f>IFERROR(VLOOKUP(E800,GCC.Param!$B$3:$E$66,4,FALSE),"")</f>
        <v/>
      </c>
      <c r="E800" s="150">
        <f>'Input 2 - Inventory'!F735</f>
        <v>0</v>
      </c>
      <c r="F800" s="162" t="str">
        <f t="shared" si="69"/>
        <v>Y</v>
      </c>
      <c r="G800" s="150">
        <f>'Input 1 - Schedule 1'!U737</f>
        <v>0</v>
      </c>
      <c r="H800" s="149">
        <f>'Input 2 - Inventory'!L735</f>
        <v>0</v>
      </c>
      <c r="I800" s="149">
        <f>'Input 2 - Inventory'!M735</f>
        <v>0</v>
      </c>
      <c r="J800" s="162">
        <f t="shared" si="70"/>
        <v>0</v>
      </c>
      <c r="K800" s="179">
        <f>'Input 2 - Inventory'!R735</f>
        <v>0</v>
      </c>
      <c r="L800" s="149">
        <f>'Input 2 - Inventory'!AB735</f>
        <v>0</v>
      </c>
      <c r="M800" s="179">
        <f>'Input 2 - Inventory'!AC735</f>
        <v>0</v>
      </c>
      <c r="N800" s="162">
        <f t="shared" si="71"/>
        <v>0</v>
      </c>
      <c r="O800" s="122" t="e">
        <f t="shared" si="72"/>
        <v>#DIV/0!</v>
      </c>
      <c r="P800" s="179">
        <f>'Input 2 - Inventory'!AH735</f>
        <v>0</v>
      </c>
      <c r="Q800" s="179" t="str">
        <f>'Calc 1 - Scaling (Ins)'!AA790</f>
        <v/>
      </c>
    </row>
    <row r="801" spans="1:17" x14ac:dyDescent="0.3">
      <c r="A801" s="136" t="str">
        <f t="shared" si="73"/>
        <v>Exclude</v>
      </c>
      <c r="B801" s="149">
        <f>'Input 2 - Inventory'!C736</f>
        <v>0</v>
      </c>
      <c r="C801" s="179">
        <f>'Input 2 - Inventory'!E736</f>
        <v>0</v>
      </c>
      <c r="D801" s="179" t="str">
        <f>IFERROR(VLOOKUP(E801,GCC.Param!$B$3:$E$66,4,FALSE),"")</f>
        <v/>
      </c>
      <c r="E801" s="150">
        <f>'Input 2 - Inventory'!F736</f>
        <v>0</v>
      </c>
      <c r="F801" s="162" t="str">
        <f t="shared" si="69"/>
        <v>Y</v>
      </c>
      <c r="G801" s="150">
        <f>'Input 1 - Schedule 1'!U738</f>
        <v>0</v>
      </c>
      <c r="H801" s="149">
        <f>'Input 2 - Inventory'!L736</f>
        <v>0</v>
      </c>
      <c r="I801" s="149">
        <f>'Input 2 - Inventory'!M736</f>
        <v>0</v>
      </c>
      <c r="J801" s="162">
        <f t="shared" si="70"/>
        <v>0</v>
      </c>
      <c r="K801" s="179">
        <f>'Input 2 - Inventory'!R736</f>
        <v>0</v>
      </c>
      <c r="L801" s="149">
        <f>'Input 2 - Inventory'!AB736</f>
        <v>0</v>
      </c>
      <c r="M801" s="179">
        <f>'Input 2 - Inventory'!AC736</f>
        <v>0</v>
      </c>
      <c r="N801" s="162">
        <f t="shared" si="71"/>
        <v>0</v>
      </c>
      <c r="O801" s="122" t="e">
        <f t="shared" si="72"/>
        <v>#DIV/0!</v>
      </c>
      <c r="P801" s="179">
        <f>'Input 2 - Inventory'!AH736</f>
        <v>0</v>
      </c>
      <c r="Q801" s="179" t="str">
        <f>'Calc 1 - Scaling (Ins)'!AA791</f>
        <v/>
      </c>
    </row>
    <row r="802" spans="1:17" x14ac:dyDescent="0.3">
      <c r="A802" s="136" t="str">
        <f t="shared" si="73"/>
        <v>Exclude</v>
      </c>
      <c r="B802" s="149">
        <f>'Input 2 - Inventory'!C737</f>
        <v>0</v>
      </c>
      <c r="C802" s="179">
        <f>'Input 2 - Inventory'!E737</f>
        <v>0</v>
      </c>
      <c r="D802" s="179" t="str">
        <f>IFERROR(VLOOKUP(E802,GCC.Param!$B$3:$E$66,4,FALSE),"")</f>
        <v/>
      </c>
      <c r="E802" s="150">
        <f>'Input 2 - Inventory'!F737</f>
        <v>0</v>
      </c>
      <c r="F802" s="162" t="str">
        <f t="shared" si="69"/>
        <v>Y</v>
      </c>
      <c r="G802" s="150">
        <f>'Input 1 - Schedule 1'!U739</f>
        <v>0</v>
      </c>
      <c r="H802" s="149">
        <f>'Input 2 - Inventory'!L737</f>
        <v>0</v>
      </c>
      <c r="I802" s="149">
        <f>'Input 2 - Inventory'!M737</f>
        <v>0</v>
      </c>
      <c r="J802" s="162">
        <f t="shared" si="70"/>
        <v>0</v>
      </c>
      <c r="K802" s="179">
        <f>'Input 2 - Inventory'!R737</f>
        <v>0</v>
      </c>
      <c r="L802" s="149">
        <f>'Input 2 - Inventory'!AB737</f>
        <v>0</v>
      </c>
      <c r="M802" s="179">
        <f>'Input 2 - Inventory'!AC737</f>
        <v>0</v>
      </c>
      <c r="N802" s="162">
        <f t="shared" si="71"/>
        <v>0</v>
      </c>
      <c r="O802" s="122" t="e">
        <f t="shared" si="72"/>
        <v>#DIV/0!</v>
      </c>
      <c r="P802" s="179">
        <f>'Input 2 - Inventory'!AH737</f>
        <v>0</v>
      </c>
      <c r="Q802" s="179" t="str">
        <f>'Calc 1 - Scaling (Ins)'!AA792</f>
        <v/>
      </c>
    </row>
    <row r="803" spans="1:17" x14ac:dyDescent="0.3">
      <c r="A803" s="136" t="str">
        <f t="shared" si="73"/>
        <v>Exclude</v>
      </c>
      <c r="B803" s="149">
        <f>'Input 2 - Inventory'!C738</f>
        <v>0</v>
      </c>
      <c r="C803" s="179">
        <f>'Input 2 - Inventory'!E738</f>
        <v>0</v>
      </c>
      <c r="D803" s="179" t="str">
        <f>IFERROR(VLOOKUP(E803,GCC.Param!$B$3:$E$66,4,FALSE),"")</f>
        <v/>
      </c>
      <c r="E803" s="150">
        <f>'Input 2 - Inventory'!F738</f>
        <v>0</v>
      </c>
      <c r="F803" s="162" t="str">
        <f t="shared" si="69"/>
        <v>Y</v>
      </c>
      <c r="G803" s="150">
        <f>'Input 1 - Schedule 1'!U740</f>
        <v>0</v>
      </c>
      <c r="H803" s="149">
        <f>'Input 2 - Inventory'!L738</f>
        <v>0</v>
      </c>
      <c r="I803" s="149">
        <f>'Input 2 - Inventory'!M738</f>
        <v>0</v>
      </c>
      <c r="J803" s="162">
        <f t="shared" si="70"/>
        <v>0</v>
      </c>
      <c r="K803" s="179">
        <f>'Input 2 - Inventory'!R738</f>
        <v>0</v>
      </c>
      <c r="L803" s="149">
        <f>'Input 2 - Inventory'!AB738</f>
        <v>0</v>
      </c>
      <c r="M803" s="179">
        <f>'Input 2 - Inventory'!AC738</f>
        <v>0</v>
      </c>
      <c r="N803" s="162">
        <f t="shared" si="71"/>
        <v>0</v>
      </c>
      <c r="O803" s="122" t="e">
        <f t="shared" si="72"/>
        <v>#DIV/0!</v>
      </c>
      <c r="P803" s="179">
        <f>'Input 2 - Inventory'!AH738</f>
        <v>0</v>
      </c>
      <c r="Q803" s="179" t="str">
        <f>'Calc 1 - Scaling (Ins)'!AA793</f>
        <v/>
      </c>
    </row>
    <row r="804" spans="1:17" x14ac:dyDescent="0.3">
      <c r="A804" s="136" t="str">
        <f t="shared" si="73"/>
        <v>Exclude</v>
      </c>
      <c r="B804" s="149">
        <f>'Input 2 - Inventory'!C739</f>
        <v>0</v>
      </c>
      <c r="C804" s="179">
        <f>'Input 2 - Inventory'!E739</f>
        <v>0</v>
      </c>
      <c r="D804" s="179" t="str">
        <f>IFERROR(VLOOKUP(E804,GCC.Param!$B$3:$E$66,4,FALSE),"")</f>
        <v/>
      </c>
      <c r="E804" s="150">
        <f>'Input 2 - Inventory'!F739</f>
        <v>0</v>
      </c>
      <c r="F804" s="162" t="str">
        <f t="shared" si="69"/>
        <v>Y</v>
      </c>
      <c r="G804" s="150">
        <f>'Input 1 - Schedule 1'!U741</f>
        <v>0</v>
      </c>
      <c r="H804" s="149">
        <f>'Input 2 - Inventory'!L739</f>
        <v>0</v>
      </c>
      <c r="I804" s="149">
        <f>'Input 2 - Inventory'!M739</f>
        <v>0</v>
      </c>
      <c r="J804" s="162">
        <f t="shared" si="70"/>
        <v>0</v>
      </c>
      <c r="K804" s="179">
        <f>'Input 2 - Inventory'!R739</f>
        <v>0</v>
      </c>
      <c r="L804" s="149">
        <f>'Input 2 - Inventory'!AB739</f>
        <v>0</v>
      </c>
      <c r="M804" s="179">
        <f>'Input 2 - Inventory'!AC739</f>
        <v>0</v>
      </c>
      <c r="N804" s="162">
        <f t="shared" si="71"/>
        <v>0</v>
      </c>
      <c r="O804" s="122" t="e">
        <f t="shared" si="72"/>
        <v>#DIV/0!</v>
      </c>
      <c r="P804" s="179">
        <f>'Input 2 - Inventory'!AH739</f>
        <v>0</v>
      </c>
      <c r="Q804" s="179" t="str">
        <f>'Calc 1 - Scaling (Ins)'!AA794</f>
        <v/>
      </c>
    </row>
    <row r="805" spans="1:17" x14ac:dyDescent="0.3">
      <c r="A805" s="136" t="str">
        <f t="shared" si="73"/>
        <v>Exclude</v>
      </c>
      <c r="B805" s="149">
        <f>'Input 2 - Inventory'!C740</f>
        <v>0</v>
      </c>
      <c r="C805" s="179">
        <f>'Input 2 - Inventory'!E740</f>
        <v>0</v>
      </c>
      <c r="D805" s="179" t="str">
        <f>IFERROR(VLOOKUP(E805,GCC.Param!$B$3:$E$66,4,FALSE),"")</f>
        <v/>
      </c>
      <c r="E805" s="150">
        <f>'Input 2 - Inventory'!F740</f>
        <v>0</v>
      </c>
      <c r="F805" s="162" t="str">
        <f t="shared" si="69"/>
        <v>Y</v>
      </c>
      <c r="G805" s="150">
        <f>'Input 1 - Schedule 1'!U742</f>
        <v>0</v>
      </c>
      <c r="H805" s="149">
        <f>'Input 2 - Inventory'!L740</f>
        <v>0</v>
      </c>
      <c r="I805" s="149">
        <f>'Input 2 - Inventory'!M740</f>
        <v>0</v>
      </c>
      <c r="J805" s="162">
        <f t="shared" si="70"/>
        <v>0</v>
      </c>
      <c r="K805" s="179">
        <f>'Input 2 - Inventory'!R740</f>
        <v>0</v>
      </c>
      <c r="L805" s="149">
        <f>'Input 2 - Inventory'!AB740</f>
        <v>0</v>
      </c>
      <c r="M805" s="179">
        <f>'Input 2 - Inventory'!AC740</f>
        <v>0</v>
      </c>
      <c r="N805" s="162">
        <f t="shared" si="71"/>
        <v>0</v>
      </c>
      <c r="O805" s="122" t="e">
        <f t="shared" si="72"/>
        <v>#DIV/0!</v>
      </c>
      <c r="P805" s="179">
        <f>'Input 2 - Inventory'!AH740</f>
        <v>0</v>
      </c>
      <c r="Q805" s="179" t="str">
        <f>'Calc 1 - Scaling (Ins)'!AA795</f>
        <v/>
      </c>
    </row>
    <row r="806" spans="1:17" x14ac:dyDescent="0.3">
      <c r="A806" s="136" t="str">
        <f t="shared" si="73"/>
        <v>Exclude</v>
      </c>
      <c r="B806" s="149">
        <f>'Input 2 - Inventory'!C741</f>
        <v>0</v>
      </c>
      <c r="C806" s="179">
        <f>'Input 2 - Inventory'!E741</f>
        <v>0</v>
      </c>
      <c r="D806" s="179" t="str">
        <f>IFERROR(VLOOKUP(E806,GCC.Param!$B$3:$E$66,4,FALSE),"")</f>
        <v/>
      </c>
      <c r="E806" s="150">
        <f>'Input 2 - Inventory'!F741</f>
        <v>0</v>
      </c>
      <c r="F806" s="162" t="str">
        <f t="shared" si="69"/>
        <v>Y</v>
      </c>
      <c r="G806" s="150">
        <f>'Input 1 - Schedule 1'!U743</f>
        <v>0</v>
      </c>
      <c r="H806" s="149">
        <f>'Input 2 - Inventory'!L741</f>
        <v>0</v>
      </c>
      <c r="I806" s="149">
        <f>'Input 2 - Inventory'!M741</f>
        <v>0</v>
      </c>
      <c r="J806" s="162">
        <f t="shared" si="70"/>
        <v>0</v>
      </c>
      <c r="K806" s="179">
        <f>'Input 2 - Inventory'!R741</f>
        <v>0</v>
      </c>
      <c r="L806" s="149">
        <f>'Input 2 - Inventory'!AB741</f>
        <v>0</v>
      </c>
      <c r="M806" s="179">
        <f>'Input 2 - Inventory'!AC741</f>
        <v>0</v>
      </c>
      <c r="N806" s="162">
        <f t="shared" si="71"/>
        <v>0</v>
      </c>
      <c r="O806" s="122" t="e">
        <f t="shared" si="72"/>
        <v>#DIV/0!</v>
      </c>
      <c r="P806" s="179">
        <f>'Input 2 - Inventory'!AH741</f>
        <v>0</v>
      </c>
      <c r="Q806" s="179" t="str">
        <f>'Calc 1 - Scaling (Ins)'!AA796</f>
        <v/>
      </c>
    </row>
    <row r="807" spans="1:17" x14ac:dyDescent="0.3">
      <c r="A807" s="136" t="str">
        <f t="shared" si="73"/>
        <v>Exclude</v>
      </c>
      <c r="B807" s="149">
        <f>'Input 2 - Inventory'!C742</f>
        <v>0</v>
      </c>
      <c r="C807" s="179">
        <f>'Input 2 - Inventory'!E742</f>
        <v>0</v>
      </c>
      <c r="D807" s="179" t="str">
        <f>IFERROR(VLOOKUP(E807,GCC.Param!$B$3:$E$66,4,FALSE),"")</f>
        <v/>
      </c>
      <c r="E807" s="150">
        <f>'Input 2 - Inventory'!F742</f>
        <v>0</v>
      </c>
      <c r="F807" s="162" t="str">
        <f t="shared" si="69"/>
        <v>Y</v>
      </c>
      <c r="G807" s="150">
        <f>'Input 1 - Schedule 1'!U744</f>
        <v>0</v>
      </c>
      <c r="H807" s="149">
        <f>'Input 2 - Inventory'!L742</f>
        <v>0</v>
      </c>
      <c r="I807" s="149">
        <f>'Input 2 - Inventory'!M742</f>
        <v>0</v>
      </c>
      <c r="J807" s="162">
        <f t="shared" si="70"/>
        <v>0</v>
      </c>
      <c r="K807" s="179">
        <f>'Input 2 - Inventory'!R742</f>
        <v>0</v>
      </c>
      <c r="L807" s="149">
        <f>'Input 2 - Inventory'!AB742</f>
        <v>0</v>
      </c>
      <c r="M807" s="179">
        <f>'Input 2 - Inventory'!AC742</f>
        <v>0</v>
      </c>
      <c r="N807" s="162">
        <f t="shared" si="71"/>
        <v>0</v>
      </c>
      <c r="O807" s="122" t="e">
        <f t="shared" si="72"/>
        <v>#DIV/0!</v>
      </c>
      <c r="P807" s="179">
        <f>'Input 2 - Inventory'!AH742</f>
        <v>0</v>
      </c>
      <c r="Q807" s="179" t="str">
        <f>'Calc 1 - Scaling (Ins)'!AA797</f>
        <v/>
      </c>
    </row>
    <row r="808" spans="1:17" x14ac:dyDescent="0.3">
      <c r="A808" s="136" t="str">
        <f t="shared" si="73"/>
        <v>Exclude</v>
      </c>
      <c r="B808" s="149">
        <f>'Input 2 - Inventory'!C743</f>
        <v>0</v>
      </c>
      <c r="C808" s="179">
        <f>'Input 2 - Inventory'!E743</f>
        <v>0</v>
      </c>
      <c r="D808" s="179" t="str">
        <f>IFERROR(VLOOKUP(E808,GCC.Param!$B$3:$E$66,4,FALSE),"")</f>
        <v/>
      </c>
      <c r="E808" s="150">
        <f>'Input 2 - Inventory'!F743</f>
        <v>0</v>
      </c>
      <c r="F808" s="162" t="str">
        <f t="shared" si="69"/>
        <v>Y</v>
      </c>
      <c r="G808" s="150">
        <f>'Input 1 - Schedule 1'!U745</f>
        <v>0</v>
      </c>
      <c r="H808" s="149">
        <f>'Input 2 - Inventory'!L743</f>
        <v>0</v>
      </c>
      <c r="I808" s="149">
        <f>'Input 2 - Inventory'!M743</f>
        <v>0</v>
      </c>
      <c r="J808" s="162">
        <f t="shared" si="70"/>
        <v>0</v>
      </c>
      <c r="K808" s="179">
        <f>'Input 2 - Inventory'!R743</f>
        <v>0</v>
      </c>
      <c r="L808" s="149">
        <f>'Input 2 - Inventory'!AB743</f>
        <v>0</v>
      </c>
      <c r="M808" s="179">
        <f>'Input 2 - Inventory'!AC743</f>
        <v>0</v>
      </c>
      <c r="N808" s="162">
        <f t="shared" si="71"/>
        <v>0</v>
      </c>
      <c r="O808" s="122" t="e">
        <f t="shared" si="72"/>
        <v>#DIV/0!</v>
      </c>
      <c r="P808" s="179">
        <f>'Input 2 - Inventory'!AH743</f>
        <v>0</v>
      </c>
      <c r="Q808" s="179" t="str">
        <f>'Calc 1 - Scaling (Ins)'!AA798</f>
        <v/>
      </c>
    </row>
    <row r="809" spans="1:17" x14ac:dyDescent="0.3">
      <c r="A809" s="136" t="str">
        <f t="shared" si="73"/>
        <v>Exclude</v>
      </c>
      <c r="B809" s="149">
        <f>'Input 2 - Inventory'!C744</f>
        <v>0</v>
      </c>
      <c r="C809" s="179">
        <f>'Input 2 - Inventory'!E744</f>
        <v>0</v>
      </c>
      <c r="D809" s="179" t="str">
        <f>IFERROR(VLOOKUP(E809,GCC.Param!$B$3:$E$66,4,FALSE),"")</f>
        <v/>
      </c>
      <c r="E809" s="150">
        <f>'Input 2 - Inventory'!F744</f>
        <v>0</v>
      </c>
      <c r="F809" s="162" t="str">
        <f t="shared" si="69"/>
        <v>Y</v>
      </c>
      <c r="G809" s="150">
        <f>'Input 1 - Schedule 1'!U746</f>
        <v>0</v>
      </c>
      <c r="H809" s="149">
        <f>'Input 2 - Inventory'!L744</f>
        <v>0</v>
      </c>
      <c r="I809" s="149">
        <f>'Input 2 - Inventory'!M744</f>
        <v>0</v>
      </c>
      <c r="J809" s="162">
        <f t="shared" si="70"/>
        <v>0</v>
      </c>
      <c r="K809" s="179">
        <f>'Input 2 - Inventory'!R744</f>
        <v>0</v>
      </c>
      <c r="L809" s="149">
        <f>'Input 2 - Inventory'!AB744</f>
        <v>0</v>
      </c>
      <c r="M809" s="179">
        <f>'Input 2 - Inventory'!AC744</f>
        <v>0</v>
      </c>
      <c r="N809" s="162">
        <f t="shared" si="71"/>
        <v>0</v>
      </c>
      <c r="O809" s="122" t="e">
        <f t="shared" si="72"/>
        <v>#DIV/0!</v>
      </c>
      <c r="P809" s="179">
        <f>'Input 2 - Inventory'!AH744</f>
        <v>0</v>
      </c>
      <c r="Q809" s="179" t="str">
        <f>'Calc 1 - Scaling (Ins)'!AA799</f>
        <v/>
      </c>
    </row>
    <row r="810" spans="1:17" x14ac:dyDescent="0.3">
      <c r="A810" s="136" t="str">
        <f t="shared" si="73"/>
        <v>Exclude</v>
      </c>
      <c r="B810" s="149">
        <f>'Input 2 - Inventory'!C745</f>
        <v>0</v>
      </c>
      <c r="C810" s="179">
        <f>'Input 2 - Inventory'!E745</f>
        <v>0</v>
      </c>
      <c r="D810" s="179" t="str">
        <f>IFERROR(VLOOKUP(E810,GCC.Param!$B$3:$E$66,4,FALSE),"")</f>
        <v/>
      </c>
      <c r="E810" s="150">
        <f>'Input 2 - Inventory'!F745</f>
        <v>0</v>
      </c>
      <c r="F810" s="162" t="str">
        <f t="shared" si="69"/>
        <v>Y</v>
      </c>
      <c r="G810" s="150">
        <f>'Input 1 - Schedule 1'!U747</f>
        <v>0</v>
      </c>
      <c r="H810" s="149">
        <f>'Input 2 - Inventory'!L745</f>
        <v>0</v>
      </c>
      <c r="I810" s="149">
        <f>'Input 2 - Inventory'!M745</f>
        <v>0</v>
      </c>
      <c r="J810" s="162">
        <f t="shared" si="70"/>
        <v>0</v>
      </c>
      <c r="K810" s="179">
        <f>'Input 2 - Inventory'!R745</f>
        <v>0</v>
      </c>
      <c r="L810" s="149">
        <f>'Input 2 - Inventory'!AB745</f>
        <v>0</v>
      </c>
      <c r="M810" s="179">
        <f>'Input 2 - Inventory'!AC745</f>
        <v>0</v>
      </c>
      <c r="N810" s="162">
        <f t="shared" si="71"/>
        <v>0</v>
      </c>
      <c r="O810" s="122" t="e">
        <f t="shared" si="72"/>
        <v>#DIV/0!</v>
      </c>
      <c r="P810" s="179">
        <f>'Input 2 - Inventory'!AH745</f>
        <v>0</v>
      </c>
      <c r="Q810" s="179" t="str">
        <f>'Calc 1 - Scaling (Ins)'!AA800</f>
        <v/>
      </c>
    </row>
    <row r="811" spans="1:17" x14ac:dyDescent="0.3">
      <c r="A811" s="136" t="str">
        <f t="shared" si="73"/>
        <v>Exclude</v>
      </c>
      <c r="B811" s="149">
        <f>'Input 2 - Inventory'!C746</f>
        <v>0</v>
      </c>
      <c r="C811" s="179">
        <f>'Input 2 - Inventory'!E746</f>
        <v>0</v>
      </c>
      <c r="D811" s="179" t="str">
        <f>IFERROR(VLOOKUP(E811,GCC.Param!$B$3:$E$66,4,FALSE),"")</f>
        <v/>
      </c>
      <c r="E811" s="150">
        <f>'Input 2 - Inventory'!F746</f>
        <v>0</v>
      </c>
      <c r="F811" s="162" t="str">
        <f t="shared" si="69"/>
        <v>Y</v>
      </c>
      <c r="G811" s="150">
        <f>'Input 1 - Schedule 1'!U748</f>
        <v>0</v>
      </c>
      <c r="H811" s="149">
        <f>'Input 2 - Inventory'!L746</f>
        <v>0</v>
      </c>
      <c r="I811" s="149">
        <f>'Input 2 - Inventory'!M746</f>
        <v>0</v>
      </c>
      <c r="J811" s="162">
        <f t="shared" si="70"/>
        <v>0</v>
      </c>
      <c r="K811" s="179">
        <f>'Input 2 - Inventory'!R746</f>
        <v>0</v>
      </c>
      <c r="L811" s="149">
        <f>'Input 2 - Inventory'!AB746</f>
        <v>0</v>
      </c>
      <c r="M811" s="179">
        <f>'Input 2 - Inventory'!AC746</f>
        <v>0</v>
      </c>
      <c r="N811" s="162">
        <f t="shared" si="71"/>
        <v>0</v>
      </c>
      <c r="O811" s="122" t="e">
        <f t="shared" si="72"/>
        <v>#DIV/0!</v>
      </c>
      <c r="P811" s="179">
        <f>'Input 2 - Inventory'!AH746</f>
        <v>0</v>
      </c>
      <c r="Q811" s="179" t="str">
        <f>'Calc 1 - Scaling (Ins)'!AA801</f>
        <v/>
      </c>
    </row>
    <row r="812" spans="1:17" x14ac:dyDescent="0.3">
      <c r="A812" s="136" t="str">
        <f t="shared" si="73"/>
        <v>Exclude</v>
      </c>
      <c r="B812" s="149">
        <f>'Input 2 - Inventory'!C747</f>
        <v>0</v>
      </c>
      <c r="C812" s="179">
        <f>'Input 2 - Inventory'!E747</f>
        <v>0</v>
      </c>
      <c r="D812" s="179" t="str">
        <f>IFERROR(VLOOKUP(E812,GCC.Param!$B$3:$E$66,4,FALSE),"")</f>
        <v/>
      </c>
      <c r="E812" s="150">
        <f>'Input 2 - Inventory'!F747</f>
        <v>0</v>
      </c>
      <c r="F812" s="162" t="str">
        <f t="shared" si="69"/>
        <v>Y</v>
      </c>
      <c r="G812" s="150">
        <f>'Input 1 - Schedule 1'!U749</f>
        <v>0</v>
      </c>
      <c r="H812" s="149">
        <f>'Input 2 - Inventory'!L747</f>
        <v>0</v>
      </c>
      <c r="I812" s="149">
        <f>'Input 2 - Inventory'!M747</f>
        <v>0</v>
      </c>
      <c r="J812" s="162">
        <f t="shared" si="70"/>
        <v>0</v>
      </c>
      <c r="K812" s="179">
        <f>'Input 2 - Inventory'!R747</f>
        <v>0</v>
      </c>
      <c r="L812" s="149">
        <f>'Input 2 - Inventory'!AB747</f>
        <v>0</v>
      </c>
      <c r="M812" s="179">
        <f>'Input 2 - Inventory'!AC747</f>
        <v>0</v>
      </c>
      <c r="N812" s="162">
        <f t="shared" si="71"/>
        <v>0</v>
      </c>
      <c r="O812" s="122" t="e">
        <f t="shared" si="72"/>
        <v>#DIV/0!</v>
      </c>
      <c r="P812" s="179">
        <f>'Input 2 - Inventory'!AH747</f>
        <v>0</v>
      </c>
      <c r="Q812" s="179" t="str">
        <f>'Calc 1 - Scaling (Ins)'!AA802</f>
        <v/>
      </c>
    </row>
    <row r="813" spans="1:17" x14ac:dyDescent="0.3">
      <c r="A813" s="136" t="str">
        <f t="shared" si="73"/>
        <v>Exclude</v>
      </c>
      <c r="B813" s="149">
        <f>'Input 2 - Inventory'!C748</f>
        <v>0</v>
      </c>
      <c r="C813" s="179">
        <f>'Input 2 - Inventory'!E748</f>
        <v>0</v>
      </c>
      <c r="D813" s="179" t="str">
        <f>IFERROR(VLOOKUP(E813,GCC.Param!$B$3:$E$66,4,FALSE),"")</f>
        <v/>
      </c>
      <c r="E813" s="150">
        <f>'Input 2 - Inventory'!F748</f>
        <v>0</v>
      </c>
      <c r="F813" s="162" t="str">
        <f t="shared" si="69"/>
        <v>Y</v>
      </c>
      <c r="G813" s="150">
        <f>'Input 1 - Schedule 1'!U750</f>
        <v>0</v>
      </c>
      <c r="H813" s="149">
        <f>'Input 2 - Inventory'!L748</f>
        <v>0</v>
      </c>
      <c r="I813" s="149">
        <f>'Input 2 - Inventory'!M748</f>
        <v>0</v>
      </c>
      <c r="J813" s="162">
        <f t="shared" si="70"/>
        <v>0</v>
      </c>
      <c r="K813" s="179">
        <f>'Input 2 - Inventory'!R748</f>
        <v>0</v>
      </c>
      <c r="L813" s="149">
        <f>'Input 2 - Inventory'!AB748</f>
        <v>0</v>
      </c>
      <c r="M813" s="179">
        <f>'Input 2 - Inventory'!AC748</f>
        <v>0</v>
      </c>
      <c r="N813" s="162">
        <f t="shared" si="71"/>
        <v>0</v>
      </c>
      <c r="O813" s="122" t="e">
        <f t="shared" si="72"/>
        <v>#DIV/0!</v>
      </c>
      <c r="P813" s="179">
        <f>'Input 2 - Inventory'!AH748</f>
        <v>0</v>
      </c>
      <c r="Q813" s="179" t="str">
        <f>'Calc 1 - Scaling (Ins)'!AA803</f>
        <v/>
      </c>
    </row>
    <row r="814" spans="1:17" x14ac:dyDescent="0.3">
      <c r="A814" s="136" t="str">
        <f t="shared" si="73"/>
        <v>Exclude</v>
      </c>
      <c r="B814" s="149">
        <f>'Input 2 - Inventory'!C749</f>
        <v>0</v>
      </c>
      <c r="C814" s="179">
        <f>'Input 2 - Inventory'!E749</f>
        <v>0</v>
      </c>
      <c r="D814" s="179" t="str">
        <f>IFERROR(VLOOKUP(E814,GCC.Param!$B$3:$E$66,4,FALSE),"")</f>
        <v/>
      </c>
      <c r="E814" s="150">
        <f>'Input 2 - Inventory'!F749</f>
        <v>0</v>
      </c>
      <c r="F814" s="162" t="str">
        <f t="shared" si="69"/>
        <v>Y</v>
      </c>
      <c r="G814" s="150">
        <f>'Input 1 - Schedule 1'!U751</f>
        <v>0</v>
      </c>
      <c r="H814" s="149">
        <f>'Input 2 - Inventory'!L749</f>
        <v>0</v>
      </c>
      <c r="I814" s="149">
        <f>'Input 2 - Inventory'!M749</f>
        <v>0</v>
      </c>
      <c r="J814" s="162">
        <f t="shared" si="70"/>
        <v>0</v>
      </c>
      <c r="K814" s="179">
        <f>'Input 2 - Inventory'!R749</f>
        <v>0</v>
      </c>
      <c r="L814" s="149">
        <f>'Input 2 - Inventory'!AB749</f>
        <v>0</v>
      </c>
      <c r="M814" s="179">
        <f>'Input 2 - Inventory'!AC749</f>
        <v>0</v>
      </c>
      <c r="N814" s="162">
        <f t="shared" si="71"/>
        <v>0</v>
      </c>
      <c r="O814" s="122" t="e">
        <f t="shared" si="72"/>
        <v>#DIV/0!</v>
      </c>
      <c r="P814" s="179">
        <f>'Input 2 - Inventory'!AH749</f>
        <v>0</v>
      </c>
      <c r="Q814" s="179" t="str">
        <f>'Calc 1 - Scaling (Ins)'!AA804</f>
        <v/>
      </c>
    </row>
    <row r="815" spans="1:17" x14ac:dyDescent="0.3">
      <c r="A815" s="136" t="str">
        <f t="shared" si="73"/>
        <v>Exclude</v>
      </c>
      <c r="B815" s="149">
        <f>'Input 2 - Inventory'!C750</f>
        <v>0</v>
      </c>
      <c r="C815" s="179">
        <f>'Input 2 - Inventory'!E750</f>
        <v>0</v>
      </c>
      <c r="D815" s="179" t="str">
        <f>IFERROR(VLOOKUP(E815,GCC.Param!$B$3:$E$66,4,FALSE),"")</f>
        <v/>
      </c>
      <c r="E815" s="150">
        <f>'Input 2 - Inventory'!F750</f>
        <v>0</v>
      </c>
      <c r="F815" s="162" t="str">
        <f t="shared" si="69"/>
        <v>Y</v>
      </c>
      <c r="G815" s="150">
        <f>'Input 1 - Schedule 1'!U752</f>
        <v>0</v>
      </c>
      <c r="H815" s="149">
        <f>'Input 2 - Inventory'!L750</f>
        <v>0</v>
      </c>
      <c r="I815" s="149">
        <f>'Input 2 - Inventory'!M750</f>
        <v>0</v>
      </c>
      <c r="J815" s="162">
        <f t="shared" si="70"/>
        <v>0</v>
      </c>
      <c r="K815" s="179">
        <f>'Input 2 - Inventory'!R750</f>
        <v>0</v>
      </c>
      <c r="L815" s="149">
        <f>'Input 2 - Inventory'!AB750</f>
        <v>0</v>
      </c>
      <c r="M815" s="179">
        <f>'Input 2 - Inventory'!AC750</f>
        <v>0</v>
      </c>
      <c r="N815" s="162">
        <f t="shared" si="71"/>
        <v>0</v>
      </c>
      <c r="O815" s="122" t="e">
        <f t="shared" si="72"/>
        <v>#DIV/0!</v>
      </c>
      <c r="P815" s="179">
        <f>'Input 2 - Inventory'!AH750</f>
        <v>0</v>
      </c>
      <c r="Q815" s="179" t="str">
        <f>'Calc 1 - Scaling (Ins)'!AA805</f>
        <v/>
      </c>
    </row>
    <row r="816" spans="1:17" x14ac:dyDescent="0.3">
      <c r="A816" s="136" t="str">
        <f t="shared" si="73"/>
        <v>Exclude</v>
      </c>
      <c r="B816" s="149">
        <f>'Input 2 - Inventory'!C751</f>
        <v>0</v>
      </c>
      <c r="C816" s="179">
        <f>'Input 2 - Inventory'!E751</f>
        <v>0</v>
      </c>
      <c r="D816" s="179" t="str">
        <f>IFERROR(VLOOKUP(E816,GCC.Param!$B$3:$E$66,4,FALSE),"")</f>
        <v/>
      </c>
      <c r="E816" s="150">
        <f>'Input 2 - Inventory'!F751</f>
        <v>0</v>
      </c>
      <c r="F816" s="162" t="str">
        <f t="shared" si="69"/>
        <v>Y</v>
      </c>
      <c r="G816" s="150">
        <f>'Input 1 - Schedule 1'!U753</f>
        <v>0</v>
      </c>
      <c r="H816" s="149">
        <f>'Input 2 - Inventory'!L751</f>
        <v>0</v>
      </c>
      <c r="I816" s="149">
        <f>'Input 2 - Inventory'!M751</f>
        <v>0</v>
      </c>
      <c r="J816" s="162">
        <f t="shared" si="70"/>
        <v>0</v>
      </c>
      <c r="K816" s="179">
        <f>'Input 2 - Inventory'!R751</f>
        <v>0</v>
      </c>
      <c r="L816" s="149">
        <f>'Input 2 - Inventory'!AB751</f>
        <v>0</v>
      </c>
      <c r="M816" s="179">
        <f>'Input 2 - Inventory'!AC751</f>
        <v>0</v>
      </c>
      <c r="N816" s="162">
        <f t="shared" si="71"/>
        <v>0</v>
      </c>
      <c r="O816" s="122" t="e">
        <f t="shared" si="72"/>
        <v>#DIV/0!</v>
      </c>
      <c r="P816" s="179">
        <f>'Input 2 - Inventory'!AH751</f>
        <v>0</v>
      </c>
      <c r="Q816" s="179" t="str">
        <f>'Calc 1 - Scaling (Ins)'!AA806</f>
        <v/>
      </c>
    </row>
    <row r="817" spans="1:17" x14ac:dyDescent="0.3">
      <c r="A817" s="136" t="str">
        <f t="shared" si="73"/>
        <v>Exclude</v>
      </c>
      <c r="B817" s="149">
        <f>'Input 2 - Inventory'!C752</f>
        <v>0</v>
      </c>
      <c r="C817" s="179">
        <f>'Input 2 - Inventory'!E752</f>
        <v>0</v>
      </c>
      <c r="D817" s="179" t="str">
        <f>IFERROR(VLOOKUP(E817,GCC.Param!$B$3:$E$66,4,FALSE),"")</f>
        <v/>
      </c>
      <c r="E817" s="150">
        <f>'Input 2 - Inventory'!F752</f>
        <v>0</v>
      </c>
      <c r="F817" s="162" t="str">
        <f t="shared" si="69"/>
        <v>Y</v>
      </c>
      <c r="G817" s="150">
        <f>'Input 1 - Schedule 1'!U754</f>
        <v>0</v>
      </c>
      <c r="H817" s="149">
        <f>'Input 2 - Inventory'!L752</f>
        <v>0</v>
      </c>
      <c r="I817" s="149">
        <f>'Input 2 - Inventory'!M752</f>
        <v>0</v>
      </c>
      <c r="J817" s="162">
        <f t="shared" si="70"/>
        <v>0</v>
      </c>
      <c r="K817" s="179">
        <f>'Input 2 - Inventory'!R752</f>
        <v>0</v>
      </c>
      <c r="L817" s="149">
        <f>'Input 2 - Inventory'!AB752</f>
        <v>0</v>
      </c>
      <c r="M817" s="179">
        <f>'Input 2 - Inventory'!AC752</f>
        <v>0</v>
      </c>
      <c r="N817" s="162">
        <f t="shared" si="71"/>
        <v>0</v>
      </c>
      <c r="O817" s="122" t="e">
        <f t="shared" si="72"/>
        <v>#DIV/0!</v>
      </c>
      <c r="P817" s="179">
        <f>'Input 2 - Inventory'!AH752</f>
        <v>0</v>
      </c>
      <c r="Q817" s="179" t="str">
        <f>'Calc 1 - Scaling (Ins)'!AA807</f>
        <v/>
      </c>
    </row>
    <row r="818" spans="1:17" x14ac:dyDescent="0.3">
      <c r="A818" s="136" t="str">
        <f t="shared" si="73"/>
        <v>Exclude</v>
      </c>
      <c r="B818" s="149">
        <f>'Input 2 - Inventory'!C753</f>
        <v>0</v>
      </c>
      <c r="C818" s="179">
        <f>'Input 2 - Inventory'!E753</f>
        <v>0</v>
      </c>
      <c r="D818" s="179" t="str">
        <f>IFERROR(VLOOKUP(E818,GCC.Param!$B$3:$E$66,4,FALSE),"")</f>
        <v/>
      </c>
      <c r="E818" s="150">
        <f>'Input 2 - Inventory'!F753</f>
        <v>0</v>
      </c>
      <c r="F818" s="162" t="str">
        <f t="shared" si="69"/>
        <v>Y</v>
      </c>
      <c r="G818" s="150">
        <f>'Input 1 - Schedule 1'!U755</f>
        <v>0</v>
      </c>
      <c r="H818" s="149">
        <f>'Input 2 - Inventory'!L753</f>
        <v>0</v>
      </c>
      <c r="I818" s="149">
        <f>'Input 2 - Inventory'!M753</f>
        <v>0</v>
      </c>
      <c r="J818" s="162">
        <f t="shared" si="70"/>
        <v>0</v>
      </c>
      <c r="K818" s="179">
        <f>'Input 2 - Inventory'!R753</f>
        <v>0</v>
      </c>
      <c r="L818" s="149">
        <f>'Input 2 - Inventory'!AB753</f>
        <v>0</v>
      </c>
      <c r="M818" s="179">
        <f>'Input 2 - Inventory'!AC753</f>
        <v>0</v>
      </c>
      <c r="N818" s="162">
        <f t="shared" si="71"/>
        <v>0</v>
      </c>
      <c r="O818" s="122" t="e">
        <f t="shared" si="72"/>
        <v>#DIV/0!</v>
      </c>
      <c r="P818" s="179">
        <f>'Input 2 - Inventory'!AH753</f>
        <v>0</v>
      </c>
      <c r="Q818" s="179" t="str">
        <f>'Calc 1 - Scaling (Ins)'!AA808</f>
        <v/>
      </c>
    </row>
    <row r="819" spans="1:17" x14ac:dyDescent="0.3">
      <c r="A819" s="136" t="str">
        <f t="shared" si="73"/>
        <v>Exclude</v>
      </c>
      <c r="B819" s="149">
        <f>'Input 2 - Inventory'!C754</f>
        <v>0</v>
      </c>
      <c r="C819" s="179">
        <f>'Input 2 - Inventory'!E754</f>
        <v>0</v>
      </c>
      <c r="D819" s="179" t="str">
        <f>IFERROR(VLOOKUP(E819,GCC.Param!$B$3:$E$66,4,FALSE),"")</f>
        <v/>
      </c>
      <c r="E819" s="150">
        <f>'Input 2 - Inventory'!F754</f>
        <v>0</v>
      </c>
      <c r="F819" s="162" t="str">
        <f t="shared" si="69"/>
        <v>Y</v>
      </c>
      <c r="G819" s="150">
        <f>'Input 1 - Schedule 1'!U756</f>
        <v>0</v>
      </c>
      <c r="H819" s="149">
        <f>'Input 2 - Inventory'!L754</f>
        <v>0</v>
      </c>
      <c r="I819" s="149">
        <f>'Input 2 - Inventory'!M754</f>
        <v>0</v>
      </c>
      <c r="J819" s="162">
        <f t="shared" si="70"/>
        <v>0</v>
      </c>
      <c r="K819" s="179">
        <f>'Input 2 - Inventory'!R754</f>
        <v>0</v>
      </c>
      <c r="L819" s="149">
        <f>'Input 2 - Inventory'!AB754</f>
        <v>0</v>
      </c>
      <c r="M819" s="179">
        <f>'Input 2 - Inventory'!AC754</f>
        <v>0</v>
      </c>
      <c r="N819" s="162">
        <f t="shared" si="71"/>
        <v>0</v>
      </c>
      <c r="O819" s="122" t="e">
        <f t="shared" si="72"/>
        <v>#DIV/0!</v>
      </c>
      <c r="P819" s="179">
        <f>'Input 2 - Inventory'!AH754</f>
        <v>0</v>
      </c>
      <c r="Q819" s="179" t="str">
        <f>'Calc 1 - Scaling (Ins)'!AA809</f>
        <v/>
      </c>
    </row>
    <row r="820" spans="1:17" x14ac:dyDescent="0.3">
      <c r="A820" s="136" t="str">
        <f t="shared" si="73"/>
        <v>Exclude</v>
      </c>
      <c r="B820" s="149">
        <f>'Input 2 - Inventory'!C755</f>
        <v>0</v>
      </c>
      <c r="C820" s="179">
        <f>'Input 2 - Inventory'!E755</f>
        <v>0</v>
      </c>
      <c r="D820" s="179" t="str">
        <f>IFERROR(VLOOKUP(E820,GCC.Param!$B$3:$E$66,4,FALSE),"")</f>
        <v/>
      </c>
      <c r="E820" s="150">
        <f>'Input 2 - Inventory'!F755</f>
        <v>0</v>
      </c>
      <c r="F820" s="162" t="str">
        <f t="shared" si="69"/>
        <v>Y</v>
      </c>
      <c r="G820" s="150">
        <f>'Input 1 - Schedule 1'!U757</f>
        <v>0</v>
      </c>
      <c r="H820" s="149">
        <f>'Input 2 - Inventory'!L755</f>
        <v>0</v>
      </c>
      <c r="I820" s="149">
        <f>'Input 2 - Inventory'!M755</f>
        <v>0</v>
      </c>
      <c r="J820" s="162">
        <f t="shared" si="70"/>
        <v>0</v>
      </c>
      <c r="K820" s="179">
        <f>'Input 2 - Inventory'!R755</f>
        <v>0</v>
      </c>
      <c r="L820" s="149">
        <f>'Input 2 - Inventory'!AB755</f>
        <v>0</v>
      </c>
      <c r="M820" s="179">
        <f>'Input 2 - Inventory'!AC755</f>
        <v>0</v>
      </c>
      <c r="N820" s="162">
        <f t="shared" si="71"/>
        <v>0</v>
      </c>
      <c r="O820" s="122" t="e">
        <f t="shared" si="72"/>
        <v>#DIV/0!</v>
      </c>
      <c r="P820" s="179">
        <f>'Input 2 - Inventory'!AH755</f>
        <v>0</v>
      </c>
      <c r="Q820" s="179" t="str">
        <f>'Calc 1 - Scaling (Ins)'!AA810</f>
        <v/>
      </c>
    </row>
    <row r="821" spans="1:17" x14ac:dyDescent="0.3">
      <c r="A821" s="136" t="str">
        <f t="shared" si="73"/>
        <v>Exclude</v>
      </c>
      <c r="B821" s="149">
        <f>'Input 2 - Inventory'!C756</f>
        <v>0</v>
      </c>
      <c r="C821" s="179">
        <f>'Input 2 - Inventory'!E756</f>
        <v>0</v>
      </c>
      <c r="D821" s="179" t="str">
        <f>IFERROR(VLOOKUP(E821,GCC.Param!$B$3:$E$66,4,FALSE),"")</f>
        <v/>
      </c>
      <c r="E821" s="150">
        <f>'Input 2 - Inventory'!F756</f>
        <v>0</v>
      </c>
      <c r="F821" s="162" t="str">
        <f t="shared" si="69"/>
        <v>Y</v>
      </c>
      <c r="G821" s="150">
        <f>'Input 1 - Schedule 1'!U758</f>
        <v>0</v>
      </c>
      <c r="H821" s="149">
        <f>'Input 2 - Inventory'!L756</f>
        <v>0</v>
      </c>
      <c r="I821" s="149">
        <f>'Input 2 - Inventory'!M756</f>
        <v>0</v>
      </c>
      <c r="J821" s="162">
        <f t="shared" si="70"/>
        <v>0</v>
      </c>
      <c r="K821" s="179">
        <f>'Input 2 - Inventory'!R756</f>
        <v>0</v>
      </c>
      <c r="L821" s="149">
        <f>'Input 2 - Inventory'!AB756</f>
        <v>0</v>
      </c>
      <c r="M821" s="179">
        <f>'Input 2 - Inventory'!AC756</f>
        <v>0</v>
      </c>
      <c r="N821" s="162">
        <f t="shared" si="71"/>
        <v>0</v>
      </c>
      <c r="O821" s="122" t="e">
        <f t="shared" si="72"/>
        <v>#DIV/0!</v>
      </c>
      <c r="P821" s="179">
        <f>'Input 2 - Inventory'!AH756</f>
        <v>0</v>
      </c>
      <c r="Q821" s="179" t="str">
        <f>'Calc 1 - Scaling (Ins)'!AA811</f>
        <v/>
      </c>
    </row>
    <row r="822" spans="1:17" x14ac:dyDescent="0.3">
      <c r="A822" s="136" t="str">
        <f t="shared" si="73"/>
        <v>Exclude</v>
      </c>
      <c r="B822" s="149">
        <f>'Input 2 - Inventory'!C757</f>
        <v>0</v>
      </c>
      <c r="C822" s="179">
        <f>'Input 2 - Inventory'!E757</f>
        <v>0</v>
      </c>
      <c r="D822" s="179" t="str">
        <f>IFERROR(VLOOKUP(E822,GCC.Param!$B$3:$E$66,4,FALSE),"")</f>
        <v/>
      </c>
      <c r="E822" s="150">
        <f>'Input 2 - Inventory'!F757</f>
        <v>0</v>
      </c>
      <c r="F822" s="162" t="str">
        <f t="shared" si="69"/>
        <v>Y</v>
      </c>
      <c r="G822" s="150">
        <f>'Input 1 - Schedule 1'!U759</f>
        <v>0</v>
      </c>
      <c r="H822" s="149">
        <f>'Input 2 - Inventory'!L757</f>
        <v>0</v>
      </c>
      <c r="I822" s="149">
        <f>'Input 2 - Inventory'!M757</f>
        <v>0</v>
      </c>
      <c r="J822" s="162">
        <f t="shared" si="70"/>
        <v>0</v>
      </c>
      <c r="K822" s="179">
        <f>'Input 2 - Inventory'!R757</f>
        <v>0</v>
      </c>
      <c r="L822" s="149">
        <f>'Input 2 - Inventory'!AB757</f>
        <v>0</v>
      </c>
      <c r="M822" s="179">
        <f>'Input 2 - Inventory'!AC757</f>
        <v>0</v>
      </c>
      <c r="N822" s="162">
        <f t="shared" si="71"/>
        <v>0</v>
      </c>
      <c r="O822" s="122" t="e">
        <f t="shared" si="72"/>
        <v>#DIV/0!</v>
      </c>
      <c r="P822" s="179">
        <f>'Input 2 - Inventory'!AH757</f>
        <v>0</v>
      </c>
      <c r="Q822" s="179" t="str">
        <f>'Calc 1 - Scaling (Ins)'!AA812</f>
        <v/>
      </c>
    </row>
    <row r="823" spans="1:17" x14ac:dyDescent="0.3">
      <c r="A823" s="136" t="str">
        <f t="shared" si="73"/>
        <v>Exclude</v>
      </c>
      <c r="B823" s="149">
        <f>'Input 2 - Inventory'!C758</f>
        <v>0</v>
      </c>
      <c r="C823" s="179">
        <f>'Input 2 - Inventory'!E758</f>
        <v>0</v>
      </c>
      <c r="D823" s="179" t="str">
        <f>IFERROR(VLOOKUP(E823,GCC.Param!$B$3:$E$66,4,FALSE),"")</f>
        <v/>
      </c>
      <c r="E823" s="150">
        <f>'Input 2 - Inventory'!F758</f>
        <v>0</v>
      </c>
      <c r="F823" s="162" t="str">
        <f t="shared" si="69"/>
        <v>Y</v>
      </c>
      <c r="G823" s="150">
        <f>'Input 1 - Schedule 1'!U760</f>
        <v>0</v>
      </c>
      <c r="H823" s="149">
        <f>'Input 2 - Inventory'!L758</f>
        <v>0</v>
      </c>
      <c r="I823" s="149">
        <f>'Input 2 - Inventory'!M758</f>
        <v>0</v>
      </c>
      <c r="J823" s="162">
        <f t="shared" si="70"/>
        <v>0</v>
      </c>
      <c r="K823" s="179">
        <f>'Input 2 - Inventory'!R758</f>
        <v>0</v>
      </c>
      <c r="L823" s="149">
        <f>'Input 2 - Inventory'!AB758</f>
        <v>0</v>
      </c>
      <c r="M823" s="179">
        <f>'Input 2 - Inventory'!AC758</f>
        <v>0</v>
      </c>
      <c r="N823" s="162">
        <f t="shared" si="71"/>
        <v>0</v>
      </c>
      <c r="O823" s="122" t="e">
        <f t="shared" si="72"/>
        <v>#DIV/0!</v>
      </c>
      <c r="P823" s="179">
        <f>'Input 2 - Inventory'!AH758</f>
        <v>0</v>
      </c>
      <c r="Q823" s="179" t="str">
        <f>'Calc 1 - Scaling (Ins)'!AA813</f>
        <v/>
      </c>
    </row>
    <row r="824" spans="1:17" x14ac:dyDescent="0.3">
      <c r="A824" s="136" t="str">
        <f t="shared" si="73"/>
        <v>Exclude</v>
      </c>
      <c r="B824" s="149">
        <f>'Input 2 - Inventory'!C759</f>
        <v>0</v>
      </c>
      <c r="C824" s="179">
        <f>'Input 2 - Inventory'!E759</f>
        <v>0</v>
      </c>
      <c r="D824" s="179" t="str">
        <f>IFERROR(VLOOKUP(E824,GCC.Param!$B$3:$E$66,4,FALSE),"")</f>
        <v/>
      </c>
      <c r="E824" s="150">
        <f>'Input 2 - Inventory'!F759</f>
        <v>0</v>
      </c>
      <c r="F824" s="162" t="str">
        <f t="shared" si="69"/>
        <v>Y</v>
      </c>
      <c r="G824" s="150">
        <f>'Input 1 - Schedule 1'!U761</f>
        <v>0</v>
      </c>
      <c r="H824" s="149">
        <f>'Input 2 - Inventory'!L759</f>
        <v>0</v>
      </c>
      <c r="I824" s="149">
        <f>'Input 2 - Inventory'!M759</f>
        <v>0</v>
      </c>
      <c r="J824" s="162">
        <f t="shared" si="70"/>
        <v>0</v>
      </c>
      <c r="K824" s="179">
        <f>'Input 2 - Inventory'!R759</f>
        <v>0</v>
      </c>
      <c r="L824" s="149">
        <f>'Input 2 - Inventory'!AB759</f>
        <v>0</v>
      </c>
      <c r="M824" s="179">
        <f>'Input 2 - Inventory'!AC759</f>
        <v>0</v>
      </c>
      <c r="N824" s="162">
        <f t="shared" si="71"/>
        <v>0</v>
      </c>
      <c r="O824" s="122" t="e">
        <f t="shared" si="72"/>
        <v>#DIV/0!</v>
      </c>
      <c r="P824" s="179">
        <f>'Input 2 - Inventory'!AH759</f>
        <v>0</v>
      </c>
      <c r="Q824" s="179" t="str">
        <f>'Calc 1 - Scaling (Ins)'!AA814</f>
        <v/>
      </c>
    </row>
    <row r="825" spans="1:17" x14ac:dyDescent="0.3">
      <c r="A825" s="136" t="str">
        <f t="shared" si="73"/>
        <v>Exclude</v>
      </c>
      <c r="B825" s="149">
        <f>'Input 2 - Inventory'!C760</f>
        <v>0</v>
      </c>
      <c r="C825" s="179">
        <f>'Input 2 - Inventory'!E760</f>
        <v>0</v>
      </c>
      <c r="D825" s="179" t="str">
        <f>IFERROR(VLOOKUP(E825,GCC.Param!$B$3:$E$66,4,FALSE),"")</f>
        <v/>
      </c>
      <c r="E825" s="150">
        <f>'Input 2 - Inventory'!F760</f>
        <v>0</v>
      </c>
      <c r="F825" s="162" t="str">
        <f t="shared" si="69"/>
        <v>Y</v>
      </c>
      <c r="G825" s="150">
        <f>'Input 1 - Schedule 1'!U762</f>
        <v>0</v>
      </c>
      <c r="H825" s="149">
        <f>'Input 2 - Inventory'!L760</f>
        <v>0</v>
      </c>
      <c r="I825" s="149">
        <f>'Input 2 - Inventory'!M760</f>
        <v>0</v>
      </c>
      <c r="J825" s="162">
        <f t="shared" si="70"/>
        <v>0</v>
      </c>
      <c r="K825" s="179">
        <f>'Input 2 - Inventory'!R760</f>
        <v>0</v>
      </c>
      <c r="L825" s="149">
        <f>'Input 2 - Inventory'!AB760</f>
        <v>0</v>
      </c>
      <c r="M825" s="179">
        <f>'Input 2 - Inventory'!AC760</f>
        <v>0</v>
      </c>
      <c r="N825" s="162">
        <f t="shared" si="71"/>
        <v>0</v>
      </c>
      <c r="O825" s="122" t="e">
        <f t="shared" si="72"/>
        <v>#DIV/0!</v>
      </c>
      <c r="P825" s="179">
        <f>'Input 2 - Inventory'!AH760</f>
        <v>0</v>
      </c>
      <c r="Q825" s="179" t="str">
        <f>'Calc 1 - Scaling (Ins)'!AA815</f>
        <v/>
      </c>
    </row>
    <row r="826" spans="1:17" x14ac:dyDescent="0.3">
      <c r="A826" s="136" t="str">
        <f t="shared" si="73"/>
        <v>Exclude</v>
      </c>
      <c r="B826" s="149">
        <f>'Input 2 - Inventory'!C761</f>
        <v>0</v>
      </c>
      <c r="C826" s="179">
        <f>'Input 2 - Inventory'!E761</f>
        <v>0</v>
      </c>
      <c r="D826" s="179" t="str">
        <f>IFERROR(VLOOKUP(E826,GCC.Param!$B$3:$E$66,4,FALSE),"")</f>
        <v/>
      </c>
      <c r="E826" s="150">
        <f>'Input 2 - Inventory'!F761</f>
        <v>0</v>
      </c>
      <c r="F826" s="162" t="str">
        <f t="shared" si="69"/>
        <v>Y</v>
      </c>
      <c r="G826" s="150">
        <f>'Input 1 - Schedule 1'!U763</f>
        <v>0</v>
      </c>
      <c r="H826" s="149">
        <f>'Input 2 - Inventory'!L761</f>
        <v>0</v>
      </c>
      <c r="I826" s="149">
        <f>'Input 2 - Inventory'!M761</f>
        <v>0</v>
      </c>
      <c r="J826" s="162">
        <f t="shared" si="70"/>
        <v>0</v>
      </c>
      <c r="K826" s="179">
        <f>'Input 2 - Inventory'!R761</f>
        <v>0</v>
      </c>
      <c r="L826" s="149">
        <f>'Input 2 - Inventory'!AB761</f>
        <v>0</v>
      </c>
      <c r="M826" s="179">
        <f>'Input 2 - Inventory'!AC761</f>
        <v>0</v>
      </c>
      <c r="N826" s="162">
        <f t="shared" si="71"/>
        <v>0</v>
      </c>
      <c r="O826" s="122" t="e">
        <f t="shared" si="72"/>
        <v>#DIV/0!</v>
      </c>
      <c r="P826" s="179">
        <f>'Input 2 - Inventory'!AH761</f>
        <v>0</v>
      </c>
      <c r="Q826" s="179" t="str">
        <f>'Calc 1 - Scaling (Ins)'!AA816</f>
        <v/>
      </c>
    </row>
    <row r="827" spans="1:17" x14ac:dyDescent="0.3">
      <c r="A827" s="136" t="str">
        <f t="shared" si="73"/>
        <v>Exclude</v>
      </c>
      <c r="B827" s="149">
        <f>'Input 2 - Inventory'!C762</f>
        <v>0</v>
      </c>
      <c r="C827" s="179">
        <f>'Input 2 - Inventory'!E762</f>
        <v>0</v>
      </c>
      <c r="D827" s="179" t="str">
        <f>IFERROR(VLOOKUP(E827,GCC.Param!$B$3:$E$66,4,FALSE),"")</f>
        <v/>
      </c>
      <c r="E827" s="150">
        <f>'Input 2 - Inventory'!F762</f>
        <v>0</v>
      </c>
      <c r="F827" s="162" t="str">
        <f t="shared" si="69"/>
        <v>Y</v>
      </c>
      <c r="G827" s="150">
        <f>'Input 1 - Schedule 1'!U764</f>
        <v>0</v>
      </c>
      <c r="H827" s="149">
        <f>'Input 2 - Inventory'!L762</f>
        <v>0</v>
      </c>
      <c r="I827" s="149">
        <f>'Input 2 - Inventory'!M762</f>
        <v>0</v>
      </c>
      <c r="J827" s="162">
        <f t="shared" si="70"/>
        <v>0</v>
      </c>
      <c r="K827" s="179">
        <f>'Input 2 - Inventory'!R762</f>
        <v>0</v>
      </c>
      <c r="L827" s="149">
        <f>'Input 2 - Inventory'!AB762</f>
        <v>0</v>
      </c>
      <c r="M827" s="179">
        <f>'Input 2 - Inventory'!AC762</f>
        <v>0</v>
      </c>
      <c r="N827" s="162">
        <f t="shared" si="71"/>
        <v>0</v>
      </c>
      <c r="O827" s="122" t="e">
        <f t="shared" si="72"/>
        <v>#DIV/0!</v>
      </c>
      <c r="P827" s="179">
        <f>'Input 2 - Inventory'!AH762</f>
        <v>0</v>
      </c>
      <c r="Q827" s="179" t="str">
        <f>'Calc 1 - Scaling (Ins)'!AA817</f>
        <v/>
      </c>
    </row>
    <row r="828" spans="1:17" x14ac:dyDescent="0.3">
      <c r="A828" s="136" t="str">
        <f t="shared" si="73"/>
        <v>Exclude</v>
      </c>
      <c r="B828" s="149">
        <f>'Input 2 - Inventory'!C763</f>
        <v>0</v>
      </c>
      <c r="C828" s="179">
        <f>'Input 2 - Inventory'!E763</f>
        <v>0</v>
      </c>
      <c r="D828" s="179" t="str">
        <f>IFERROR(VLOOKUP(E828,GCC.Param!$B$3:$E$66,4,FALSE),"")</f>
        <v/>
      </c>
      <c r="E828" s="150">
        <f>'Input 2 - Inventory'!F763</f>
        <v>0</v>
      </c>
      <c r="F828" s="162" t="str">
        <f t="shared" si="69"/>
        <v>Y</v>
      </c>
      <c r="G828" s="150">
        <f>'Input 1 - Schedule 1'!U765</f>
        <v>0</v>
      </c>
      <c r="H828" s="149">
        <f>'Input 2 - Inventory'!L763</f>
        <v>0</v>
      </c>
      <c r="I828" s="149">
        <f>'Input 2 - Inventory'!M763</f>
        <v>0</v>
      </c>
      <c r="J828" s="162">
        <f t="shared" si="70"/>
        <v>0</v>
      </c>
      <c r="K828" s="179">
        <f>'Input 2 - Inventory'!R763</f>
        <v>0</v>
      </c>
      <c r="L828" s="149">
        <f>'Input 2 - Inventory'!AB763</f>
        <v>0</v>
      </c>
      <c r="M828" s="179">
        <f>'Input 2 - Inventory'!AC763</f>
        <v>0</v>
      </c>
      <c r="N828" s="162">
        <f t="shared" si="71"/>
        <v>0</v>
      </c>
      <c r="O828" s="122" t="e">
        <f t="shared" si="72"/>
        <v>#DIV/0!</v>
      </c>
      <c r="P828" s="179">
        <f>'Input 2 - Inventory'!AH763</f>
        <v>0</v>
      </c>
      <c r="Q828" s="179" t="str">
        <f>'Calc 1 - Scaling (Ins)'!AA818</f>
        <v/>
      </c>
    </row>
    <row r="829" spans="1:17" x14ac:dyDescent="0.3">
      <c r="A829" s="136" t="str">
        <f t="shared" si="73"/>
        <v>Exclude</v>
      </c>
      <c r="B829" s="149">
        <f>'Input 2 - Inventory'!C764</f>
        <v>0</v>
      </c>
      <c r="C829" s="179">
        <f>'Input 2 - Inventory'!E764</f>
        <v>0</v>
      </c>
      <c r="D829" s="179" t="str">
        <f>IFERROR(VLOOKUP(E829,GCC.Param!$B$3:$E$66,4,FALSE),"")</f>
        <v/>
      </c>
      <c r="E829" s="150">
        <f>'Input 2 - Inventory'!F764</f>
        <v>0</v>
      </c>
      <c r="F829" s="162" t="str">
        <f t="shared" si="69"/>
        <v>Y</v>
      </c>
      <c r="G829" s="150">
        <f>'Input 1 - Schedule 1'!U766</f>
        <v>0</v>
      </c>
      <c r="H829" s="149">
        <f>'Input 2 - Inventory'!L764</f>
        <v>0</v>
      </c>
      <c r="I829" s="149">
        <f>'Input 2 - Inventory'!M764</f>
        <v>0</v>
      </c>
      <c r="J829" s="162">
        <f t="shared" si="70"/>
        <v>0</v>
      </c>
      <c r="K829" s="179">
        <f>'Input 2 - Inventory'!R764</f>
        <v>0</v>
      </c>
      <c r="L829" s="149">
        <f>'Input 2 - Inventory'!AB764</f>
        <v>0</v>
      </c>
      <c r="M829" s="179">
        <f>'Input 2 - Inventory'!AC764</f>
        <v>0</v>
      </c>
      <c r="N829" s="162">
        <f t="shared" si="71"/>
        <v>0</v>
      </c>
      <c r="O829" s="122" t="e">
        <f t="shared" si="72"/>
        <v>#DIV/0!</v>
      </c>
      <c r="P829" s="179">
        <f>'Input 2 - Inventory'!AH764</f>
        <v>0</v>
      </c>
      <c r="Q829" s="179" t="str">
        <f>'Calc 1 - Scaling (Ins)'!AA819</f>
        <v/>
      </c>
    </row>
    <row r="830" spans="1:17" x14ac:dyDescent="0.3">
      <c r="A830" s="136" t="str">
        <f t="shared" si="73"/>
        <v>Exclude</v>
      </c>
      <c r="B830" s="149">
        <f>'Input 2 - Inventory'!C765</f>
        <v>0</v>
      </c>
      <c r="C830" s="179">
        <f>'Input 2 - Inventory'!E765</f>
        <v>0</v>
      </c>
      <c r="D830" s="179" t="str">
        <f>IFERROR(VLOOKUP(E830,GCC.Param!$B$3:$E$66,4,FALSE),"")</f>
        <v/>
      </c>
      <c r="E830" s="150">
        <f>'Input 2 - Inventory'!F765</f>
        <v>0</v>
      </c>
      <c r="F830" s="162" t="str">
        <f t="shared" si="69"/>
        <v>Y</v>
      </c>
      <c r="G830" s="150">
        <f>'Input 1 - Schedule 1'!U767</f>
        <v>0</v>
      </c>
      <c r="H830" s="149">
        <f>'Input 2 - Inventory'!L765</f>
        <v>0</v>
      </c>
      <c r="I830" s="149">
        <f>'Input 2 - Inventory'!M765</f>
        <v>0</v>
      </c>
      <c r="J830" s="162">
        <f t="shared" si="70"/>
        <v>0</v>
      </c>
      <c r="K830" s="179">
        <f>'Input 2 - Inventory'!R765</f>
        <v>0</v>
      </c>
      <c r="L830" s="149">
        <f>'Input 2 - Inventory'!AB765</f>
        <v>0</v>
      </c>
      <c r="M830" s="179">
        <f>'Input 2 - Inventory'!AC765</f>
        <v>0</v>
      </c>
      <c r="N830" s="162">
        <f t="shared" si="71"/>
        <v>0</v>
      </c>
      <c r="O830" s="122" t="e">
        <f t="shared" si="72"/>
        <v>#DIV/0!</v>
      </c>
      <c r="P830" s="179">
        <f>'Input 2 - Inventory'!AH765</f>
        <v>0</v>
      </c>
      <c r="Q830" s="179" t="str">
        <f>'Calc 1 - Scaling (Ins)'!AA820</f>
        <v/>
      </c>
    </row>
    <row r="831" spans="1:17" x14ac:dyDescent="0.3">
      <c r="A831" s="136" t="str">
        <f t="shared" si="73"/>
        <v>Exclude</v>
      </c>
      <c r="B831" s="149">
        <f>'Input 2 - Inventory'!C766</f>
        <v>0</v>
      </c>
      <c r="C831" s="179">
        <f>'Input 2 - Inventory'!E766</f>
        <v>0</v>
      </c>
      <c r="D831" s="179" t="str">
        <f>IFERROR(VLOOKUP(E831,GCC.Param!$B$3:$E$66,4,FALSE),"")</f>
        <v/>
      </c>
      <c r="E831" s="150">
        <f>'Input 2 - Inventory'!F766</f>
        <v>0</v>
      </c>
      <c r="F831" s="162" t="str">
        <f t="shared" si="69"/>
        <v>Y</v>
      </c>
      <c r="G831" s="150">
        <f>'Input 1 - Schedule 1'!U768</f>
        <v>0</v>
      </c>
      <c r="H831" s="149">
        <f>'Input 2 - Inventory'!L766</f>
        <v>0</v>
      </c>
      <c r="I831" s="149">
        <f>'Input 2 - Inventory'!M766</f>
        <v>0</v>
      </c>
      <c r="J831" s="162">
        <f t="shared" si="70"/>
        <v>0</v>
      </c>
      <c r="K831" s="179">
        <f>'Input 2 - Inventory'!R766</f>
        <v>0</v>
      </c>
      <c r="L831" s="149">
        <f>'Input 2 - Inventory'!AB766</f>
        <v>0</v>
      </c>
      <c r="M831" s="179">
        <f>'Input 2 - Inventory'!AC766</f>
        <v>0</v>
      </c>
      <c r="N831" s="162">
        <f t="shared" si="71"/>
        <v>0</v>
      </c>
      <c r="O831" s="122" t="e">
        <f t="shared" si="72"/>
        <v>#DIV/0!</v>
      </c>
      <c r="P831" s="179">
        <f>'Input 2 - Inventory'!AH766</f>
        <v>0</v>
      </c>
      <c r="Q831" s="179" t="str">
        <f>'Calc 1 - Scaling (Ins)'!AA821</f>
        <v/>
      </c>
    </row>
    <row r="832" spans="1:17" x14ac:dyDescent="0.3">
      <c r="A832" s="136" t="str">
        <f t="shared" si="73"/>
        <v>Exclude</v>
      </c>
      <c r="B832" s="149">
        <f>'Input 2 - Inventory'!C767</f>
        <v>0</v>
      </c>
      <c r="C832" s="179">
        <f>'Input 2 - Inventory'!E767</f>
        <v>0</v>
      </c>
      <c r="D832" s="179" t="str">
        <f>IFERROR(VLOOKUP(E832,GCC.Param!$B$3:$E$66,4,FALSE),"")</f>
        <v/>
      </c>
      <c r="E832" s="150">
        <f>'Input 2 - Inventory'!F767</f>
        <v>0</v>
      </c>
      <c r="F832" s="162" t="str">
        <f t="shared" si="69"/>
        <v>Y</v>
      </c>
      <c r="G832" s="150">
        <f>'Input 1 - Schedule 1'!U769</f>
        <v>0</v>
      </c>
      <c r="H832" s="149">
        <f>'Input 2 - Inventory'!L767</f>
        <v>0</v>
      </c>
      <c r="I832" s="149">
        <f>'Input 2 - Inventory'!M767</f>
        <v>0</v>
      </c>
      <c r="J832" s="162">
        <f t="shared" si="70"/>
        <v>0</v>
      </c>
      <c r="K832" s="179">
        <f>'Input 2 - Inventory'!R767</f>
        <v>0</v>
      </c>
      <c r="L832" s="149">
        <f>'Input 2 - Inventory'!AB767</f>
        <v>0</v>
      </c>
      <c r="M832" s="179">
        <f>'Input 2 - Inventory'!AC767</f>
        <v>0</v>
      </c>
      <c r="N832" s="162">
        <f t="shared" si="71"/>
        <v>0</v>
      </c>
      <c r="O832" s="122" t="e">
        <f t="shared" si="72"/>
        <v>#DIV/0!</v>
      </c>
      <c r="P832" s="179">
        <f>'Input 2 - Inventory'!AH767</f>
        <v>0</v>
      </c>
      <c r="Q832" s="179" t="str">
        <f>'Calc 1 - Scaling (Ins)'!AA822</f>
        <v/>
      </c>
    </row>
    <row r="833" spans="1:17" x14ac:dyDescent="0.3">
      <c r="A833" s="136" t="str">
        <f t="shared" si="73"/>
        <v>Exclude</v>
      </c>
      <c r="B833" s="149">
        <f>'Input 2 - Inventory'!C768</f>
        <v>0</v>
      </c>
      <c r="C833" s="179">
        <f>'Input 2 - Inventory'!E768</f>
        <v>0</v>
      </c>
      <c r="D833" s="179" t="str">
        <f>IFERROR(VLOOKUP(E833,GCC.Param!$B$3:$E$66,4,FALSE),"")</f>
        <v/>
      </c>
      <c r="E833" s="150">
        <f>'Input 2 - Inventory'!F768</f>
        <v>0</v>
      </c>
      <c r="F833" s="162" t="str">
        <f t="shared" si="69"/>
        <v>Y</v>
      </c>
      <c r="G833" s="150">
        <f>'Input 1 - Schedule 1'!U770</f>
        <v>0</v>
      </c>
      <c r="H833" s="149">
        <f>'Input 2 - Inventory'!L768</f>
        <v>0</v>
      </c>
      <c r="I833" s="149">
        <f>'Input 2 - Inventory'!M768</f>
        <v>0</v>
      </c>
      <c r="J833" s="162">
        <f t="shared" si="70"/>
        <v>0</v>
      </c>
      <c r="K833" s="179">
        <f>'Input 2 - Inventory'!R768</f>
        <v>0</v>
      </c>
      <c r="L833" s="149">
        <f>'Input 2 - Inventory'!AB768</f>
        <v>0</v>
      </c>
      <c r="M833" s="179">
        <f>'Input 2 - Inventory'!AC768</f>
        <v>0</v>
      </c>
      <c r="N833" s="162">
        <f t="shared" si="71"/>
        <v>0</v>
      </c>
      <c r="O833" s="122" t="e">
        <f t="shared" si="72"/>
        <v>#DIV/0!</v>
      </c>
      <c r="P833" s="179">
        <f>'Input 2 - Inventory'!AH768</f>
        <v>0</v>
      </c>
      <c r="Q833" s="179" t="str">
        <f>'Calc 1 - Scaling (Ins)'!AA823</f>
        <v/>
      </c>
    </row>
    <row r="834" spans="1:17" x14ac:dyDescent="0.3">
      <c r="A834" s="136" t="str">
        <f t="shared" si="73"/>
        <v>Exclude</v>
      </c>
      <c r="B834" s="149">
        <f>'Input 2 - Inventory'!C769</f>
        <v>0</v>
      </c>
      <c r="C834" s="179">
        <f>'Input 2 - Inventory'!E769</f>
        <v>0</v>
      </c>
      <c r="D834" s="179" t="str">
        <f>IFERROR(VLOOKUP(E834,GCC.Param!$B$3:$E$66,4,FALSE),"")</f>
        <v/>
      </c>
      <c r="E834" s="150">
        <f>'Input 2 - Inventory'!F769</f>
        <v>0</v>
      </c>
      <c r="F834" s="162" t="str">
        <f t="shared" si="69"/>
        <v>Y</v>
      </c>
      <c r="G834" s="150">
        <f>'Input 1 - Schedule 1'!U771</f>
        <v>0</v>
      </c>
      <c r="H834" s="149">
        <f>'Input 2 - Inventory'!L769</f>
        <v>0</v>
      </c>
      <c r="I834" s="149">
        <f>'Input 2 - Inventory'!M769</f>
        <v>0</v>
      </c>
      <c r="J834" s="162">
        <f t="shared" si="70"/>
        <v>0</v>
      </c>
      <c r="K834" s="179">
        <f>'Input 2 - Inventory'!R769</f>
        <v>0</v>
      </c>
      <c r="L834" s="149">
        <f>'Input 2 - Inventory'!AB769</f>
        <v>0</v>
      </c>
      <c r="M834" s="179">
        <f>'Input 2 - Inventory'!AC769</f>
        <v>0</v>
      </c>
      <c r="N834" s="162">
        <f t="shared" si="71"/>
        <v>0</v>
      </c>
      <c r="O834" s="122" t="e">
        <f t="shared" si="72"/>
        <v>#DIV/0!</v>
      </c>
      <c r="P834" s="179">
        <f>'Input 2 - Inventory'!AH769</f>
        <v>0</v>
      </c>
      <c r="Q834" s="179" t="str">
        <f>'Calc 1 - Scaling (Ins)'!AA824</f>
        <v/>
      </c>
    </row>
    <row r="835" spans="1:17" x14ac:dyDescent="0.3">
      <c r="A835" s="136" t="str">
        <f t="shared" si="73"/>
        <v>Exclude</v>
      </c>
      <c r="B835" s="149">
        <f>'Input 2 - Inventory'!C770</f>
        <v>0</v>
      </c>
      <c r="C835" s="179">
        <f>'Input 2 - Inventory'!E770</f>
        <v>0</v>
      </c>
      <c r="D835" s="179" t="str">
        <f>IFERROR(VLOOKUP(E835,GCC.Param!$B$3:$E$66,4,FALSE),"")</f>
        <v/>
      </c>
      <c r="E835" s="150">
        <f>'Input 2 - Inventory'!F770</f>
        <v>0</v>
      </c>
      <c r="F835" s="162" t="str">
        <f t="shared" si="69"/>
        <v>Y</v>
      </c>
      <c r="G835" s="150">
        <f>'Input 1 - Schedule 1'!U772</f>
        <v>0</v>
      </c>
      <c r="H835" s="149">
        <f>'Input 2 - Inventory'!L770</f>
        <v>0</v>
      </c>
      <c r="I835" s="149">
        <f>'Input 2 - Inventory'!M770</f>
        <v>0</v>
      </c>
      <c r="J835" s="162">
        <f t="shared" si="70"/>
        <v>0</v>
      </c>
      <c r="K835" s="179">
        <f>'Input 2 - Inventory'!R770</f>
        <v>0</v>
      </c>
      <c r="L835" s="149">
        <f>'Input 2 - Inventory'!AB770</f>
        <v>0</v>
      </c>
      <c r="M835" s="179">
        <f>'Input 2 - Inventory'!AC770</f>
        <v>0</v>
      </c>
      <c r="N835" s="162">
        <f t="shared" si="71"/>
        <v>0</v>
      </c>
      <c r="O835" s="122" t="e">
        <f t="shared" si="72"/>
        <v>#DIV/0!</v>
      </c>
      <c r="P835" s="179">
        <f>'Input 2 - Inventory'!AH770</f>
        <v>0</v>
      </c>
      <c r="Q835" s="179" t="str">
        <f>'Calc 1 - Scaling (Ins)'!AA825</f>
        <v/>
      </c>
    </row>
    <row r="836" spans="1:17" x14ac:dyDescent="0.3">
      <c r="A836" s="136" t="str">
        <f t="shared" si="73"/>
        <v>Exclude</v>
      </c>
      <c r="B836" s="149">
        <f>'Input 2 - Inventory'!C771</f>
        <v>0</v>
      </c>
      <c r="C836" s="179">
        <f>'Input 2 - Inventory'!E771</f>
        <v>0</v>
      </c>
      <c r="D836" s="179" t="str">
        <f>IFERROR(VLOOKUP(E836,GCC.Param!$B$3:$E$66,4,FALSE),"")</f>
        <v/>
      </c>
      <c r="E836" s="150">
        <f>'Input 2 - Inventory'!F771</f>
        <v>0</v>
      </c>
      <c r="F836" s="162" t="str">
        <f t="shared" si="69"/>
        <v>Y</v>
      </c>
      <c r="G836" s="150">
        <f>'Input 1 - Schedule 1'!U773</f>
        <v>0</v>
      </c>
      <c r="H836" s="149">
        <f>'Input 2 - Inventory'!L771</f>
        <v>0</v>
      </c>
      <c r="I836" s="149">
        <f>'Input 2 - Inventory'!M771</f>
        <v>0</v>
      </c>
      <c r="J836" s="162">
        <f t="shared" si="70"/>
        <v>0</v>
      </c>
      <c r="K836" s="179">
        <f>'Input 2 - Inventory'!R771</f>
        <v>0</v>
      </c>
      <c r="L836" s="149">
        <f>'Input 2 - Inventory'!AB771</f>
        <v>0</v>
      </c>
      <c r="M836" s="179">
        <f>'Input 2 - Inventory'!AC771</f>
        <v>0</v>
      </c>
      <c r="N836" s="162">
        <f t="shared" si="71"/>
        <v>0</v>
      </c>
      <c r="O836" s="122" t="e">
        <f t="shared" si="72"/>
        <v>#DIV/0!</v>
      </c>
      <c r="P836" s="179">
        <f>'Input 2 - Inventory'!AH771</f>
        <v>0</v>
      </c>
      <c r="Q836" s="179" t="str">
        <f>'Calc 1 - Scaling (Ins)'!AA826</f>
        <v/>
      </c>
    </row>
    <row r="837" spans="1:17" x14ac:dyDescent="0.3">
      <c r="A837" s="136" t="str">
        <f t="shared" si="73"/>
        <v>Exclude</v>
      </c>
      <c r="B837" s="149">
        <f>'Input 2 - Inventory'!C772</f>
        <v>0</v>
      </c>
      <c r="C837" s="179">
        <f>'Input 2 - Inventory'!E772</f>
        <v>0</v>
      </c>
      <c r="D837" s="179" t="str">
        <f>IFERROR(VLOOKUP(E837,GCC.Param!$B$3:$E$66,4,FALSE),"")</f>
        <v/>
      </c>
      <c r="E837" s="150">
        <f>'Input 2 - Inventory'!F772</f>
        <v>0</v>
      </c>
      <c r="F837" s="162" t="str">
        <f t="shared" si="69"/>
        <v>Y</v>
      </c>
      <c r="G837" s="150">
        <f>'Input 1 - Schedule 1'!U774</f>
        <v>0</v>
      </c>
      <c r="H837" s="149">
        <f>'Input 2 - Inventory'!L772</f>
        <v>0</v>
      </c>
      <c r="I837" s="149">
        <f>'Input 2 - Inventory'!M772</f>
        <v>0</v>
      </c>
      <c r="J837" s="162">
        <f t="shared" si="70"/>
        <v>0</v>
      </c>
      <c r="K837" s="179">
        <f>'Input 2 - Inventory'!R772</f>
        <v>0</v>
      </c>
      <c r="L837" s="149">
        <f>'Input 2 - Inventory'!AB772</f>
        <v>0</v>
      </c>
      <c r="M837" s="179">
        <f>'Input 2 - Inventory'!AC772</f>
        <v>0</v>
      </c>
      <c r="N837" s="162">
        <f t="shared" si="71"/>
        <v>0</v>
      </c>
      <c r="O837" s="122" t="e">
        <f t="shared" si="72"/>
        <v>#DIV/0!</v>
      </c>
      <c r="P837" s="179">
        <f>'Input 2 - Inventory'!AH772</f>
        <v>0</v>
      </c>
      <c r="Q837" s="179" t="str">
        <f>'Calc 1 - Scaling (Ins)'!AA827</f>
        <v/>
      </c>
    </row>
    <row r="838" spans="1:17" x14ac:dyDescent="0.3">
      <c r="A838" s="136" t="str">
        <f t="shared" si="73"/>
        <v>Exclude</v>
      </c>
      <c r="B838" s="149">
        <f>'Input 2 - Inventory'!C773</f>
        <v>0</v>
      </c>
      <c r="C838" s="179">
        <f>'Input 2 - Inventory'!E773</f>
        <v>0</v>
      </c>
      <c r="D838" s="179" t="str">
        <f>IFERROR(VLOOKUP(E838,GCC.Param!$B$3:$E$66,4,FALSE),"")</f>
        <v/>
      </c>
      <c r="E838" s="150">
        <f>'Input 2 - Inventory'!F773</f>
        <v>0</v>
      </c>
      <c r="F838" s="162" t="str">
        <f t="shared" si="69"/>
        <v>Y</v>
      </c>
      <c r="G838" s="150">
        <f>'Input 1 - Schedule 1'!U775</f>
        <v>0</v>
      </c>
      <c r="H838" s="149">
        <f>'Input 2 - Inventory'!L773</f>
        <v>0</v>
      </c>
      <c r="I838" s="149">
        <f>'Input 2 - Inventory'!M773</f>
        <v>0</v>
      </c>
      <c r="J838" s="162">
        <f t="shared" si="70"/>
        <v>0</v>
      </c>
      <c r="K838" s="179">
        <f>'Input 2 - Inventory'!R773</f>
        <v>0</v>
      </c>
      <c r="L838" s="149">
        <f>'Input 2 - Inventory'!AB773</f>
        <v>0</v>
      </c>
      <c r="M838" s="179">
        <f>'Input 2 - Inventory'!AC773</f>
        <v>0</v>
      </c>
      <c r="N838" s="162">
        <f t="shared" si="71"/>
        <v>0</v>
      </c>
      <c r="O838" s="122" t="e">
        <f t="shared" si="72"/>
        <v>#DIV/0!</v>
      </c>
      <c r="P838" s="179">
        <f>'Input 2 - Inventory'!AH773</f>
        <v>0</v>
      </c>
      <c r="Q838" s="179" t="str">
        <f>'Calc 1 - Scaling (Ins)'!AA828</f>
        <v/>
      </c>
    </row>
    <row r="839" spans="1:17" x14ac:dyDescent="0.3">
      <c r="A839" s="136" t="str">
        <f t="shared" si="73"/>
        <v>Exclude</v>
      </c>
      <c r="B839" s="149">
        <f>'Input 2 - Inventory'!C774</f>
        <v>0</v>
      </c>
      <c r="C839" s="179">
        <f>'Input 2 - Inventory'!E774</f>
        <v>0</v>
      </c>
      <c r="D839" s="179" t="str">
        <f>IFERROR(VLOOKUP(E839,GCC.Param!$B$3:$E$66,4,FALSE),"")</f>
        <v/>
      </c>
      <c r="E839" s="150">
        <f>'Input 2 - Inventory'!F774</f>
        <v>0</v>
      </c>
      <c r="F839" s="162" t="str">
        <f t="shared" si="69"/>
        <v>Y</v>
      </c>
      <c r="G839" s="150">
        <f>'Input 1 - Schedule 1'!U776</f>
        <v>0</v>
      </c>
      <c r="H839" s="149">
        <f>'Input 2 - Inventory'!L774</f>
        <v>0</v>
      </c>
      <c r="I839" s="149">
        <f>'Input 2 - Inventory'!M774</f>
        <v>0</v>
      </c>
      <c r="J839" s="162">
        <f t="shared" si="70"/>
        <v>0</v>
      </c>
      <c r="K839" s="179">
        <f>'Input 2 - Inventory'!R774</f>
        <v>0</v>
      </c>
      <c r="L839" s="149">
        <f>'Input 2 - Inventory'!AB774</f>
        <v>0</v>
      </c>
      <c r="M839" s="179">
        <f>'Input 2 - Inventory'!AC774</f>
        <v>0</v>
      </c>
      <c r="N839" s="162">
        <f t="shared" si="71"/>
        <v>0</v>
      </c>
      <c r="O839" s="122" t="e">
        <f t="shared" si="72"/>
        <v>#DIV/0!</v>
      </c>
      <c r="P839" s="179">
        <f>'Input 2 - Inventory'!AH774</f>
        <v>0</v>
      </c>
      <c r="Q839" s="179" t="str">
        <f>'Calc 1 - Scaling (Ins)'!AA829</f>
        <v/>
      </c>
    </row>
    <row r="840" spans="1:17" x14ac:dyDescent="0.3">
      <c r="A840" s="136" t="str">
        <f t="shared" si="73"/>
        <v>Exclude</v>
      </c>
      <c r="B840" s="149">
        <f>'Input 2 - Inventory'!C775</f>
        <v>0</v>
      </c>
      <c r="C840" s="179">
        <f>'Input 2 - Inventory'!E775</f>
        <v>0</v>
      </c>
      <c r="D840" s="179" t="str">
        <f>IFERROR(VLOOKUP(E840,GCC.Param!$B$3:$E$66,4,FALSE),"")</f>
        <v/>
      </c>
      <c r="E840" s="150">
        <f>'Input 2 - Inventory'!F775</f>
        <v>0</v>
      </c>
      <c r="F840" s="162" t="str">
        <f t="shared" si="69"/>
        <v>Y</v>
      </c>
      <c r="G840" s="150">
        <f>'Input 1 - Schedule 1'!U777</f>
        <v>0</v>
      </c>
      <c r="H840" s="149">
        <f>'Input 2 - Inventory'!L775</f>
        <v>0</v>
      </c>
      <c r="I840" s="149">
        <f>'Input 2 - Inventory'!M775</f>
        <v>0</v>
      </c>
      <c r="J840" s="162">
        <f t="shared" si="70"/>
        <v>0</v>
      </c>
      <c r="K840" s="179">
        <f>'Input 2 - Inventory'!R775</f>
        <v>0</v>
      </c>
      <c r="L840" s="149">
        <f>'Input 2 - Inventory'!AB775</f>
        <v>0</v>
      </c>
      <c r="M840" s="179">
        <f>'Input 2 - Inventory'!AC775</f>
        <v>0</v>
      </c>
      <c r="N840" s="162">
        <f t="shared" si="71"/>
        <v>0</v>
      </c>
      <c r="O840" s="122" t="e">
        <f t="shared" si="72"/>
        <v>#DIV/0!</v>
      </c>
      <c r="P840" s="179">
        <f>'Input 2 - Inventory'!AH775</f>
        <v>0</v>
      </c>
      <c r="Q840" s="179" t="str">
        <f>'Calc 1 - Scaling (Ins)'!AA830</f>
        <v/>
      </c>
    </row>
    <row r="841" spans="1:17" x14ac:dyDescent="0.3">
      <c r="A841" s="136" t="str">
        <f t="shared" si="73"/>
        <v>Exclude</v>
      </c>
      <c r="B841" s="149">
        <f>'Input 2 - Inventory'!C776</f>
        <v>0</v>
      </c>
      <c r="C841" s="179">
        <f>'Input 2 - Inventory'!E776</f>
        <v>0</v>
      </c>
      <c r="D841" s="179" t="str">
        <f>IFERROR(VLOOKUP(E841,GCC.Param!$B$3:$E$66,4,FALSE),"")</f>
        <v/>
      </c>
      <c r="E841" s="150">
        <f>'Input 2 - Inventory'!F776</f>
        <v>0</v>
      </c>
      <c r="F841" s="162" t="str">
        <f t="shared" si="69"/>
        <v>Y</v>
      </c>
      <c r="G841" s="150">
        <f>'Input 1 - Schedule 1'!U778</f>
        <v>0</v>
      </c>
      <c r="H841" s="149">
        <f>'Input 2 - Inventory'!L776</f>
        <v>0</v>
      </c>
      <c r="I841" s="149">
        <f>'Input 2 - Inventory'!M776</f>
        <v>0</v>
      </c>
      <c r="J841" s="162">
        <f t="shared" si="70"/>
        <v>0</v>
      </c>
      <c r="K841" s="179">
        <f>'Input 2 - Inventory'!R776</f>
        <v>0</v>
      </c>
      <c r="L841" s="149">
        <f>'Input 2 - Inventory'!AB776</f>
        <v>0</v>
      </c>
      <c r="M841" s="179">
        <f>'Input 2 - Inventory'!AC776</f>
        <v>0</v>
      </c>
      <c r="N841" s="162">
        <f t="shared" si="71"/>
        <v>0</v>
      </c>
      <c r="O841" s="122" t="e">
        <f t="shared" si="72"/>
        <v>#DIV/0!</v>
      </c>
      <c r="P841" s="179">
        <f>'Input 2 - Inventory'!AH776</f>
        <v>0</v>
      </c>
      <c r="Q841" s="179" t="str">
        <f>'Calc 1 - Scaling (Ins)'!AA831</f>
        <v/>
      </c>
    </row>
    <row r="842" spans="1:17" x14ac:dyDescent="0.3">
      <c r="A842" s="136" t="str">
        <f t="shared" si="73"/>
        <v>Exclude</v>
      </c>
      <c r="B842" s="149">
        <f>'Input 2 - Inventory'!C777</f>
        <v>0</v>
      </c>
      <c r="C842" s="179">
        <f>'Input 2 - Inventory'!E777</f>
        <v>0</v>
      </c>
      <c r="D842" s="179" t="str">
        <f>IFERROR(VLOOKUP(E842,GCC.Param!$B$3:$E$66,4,FALSE),"")</f>
        <v/>
      </c>
      <c r="E842" s="150">
        <f>'Input 2 - Inventory'!F777</f>
        <v>0</v>
      </c>
      <c r="F842" s="162" t="str">
        <f t="shared" ref="F842:F905" si="74">IF(AND(LEFT(D842,3)="RBC",LEFT(Q842,3)="RBC"),"N",IF(OR(E842=Q842,Q842="N/A"),"N","Y"))</f>
        <v>Y</v>
      </c>
      <c r="G842" s="150">
        <f>'Input 1 - Schedule 1'!U779</f>
        <v>0</v>
      </c>
      <c r="H842" s="149">
        <f>'Input 2 - Inventory'!L777</f>
        <v>0</v>
      </c>
      <c r="I842" s="149">
        <f>'Input 2 - Inventory'!M777</f>
        <v>0</v>
      </c>
      <c r="J842" s="162">
        <f t="shared" ref="J842:J905" si="75">IF($E842="Non-Insurer Holding Company", H842-I842,H842)</f>
        <v>0</v>
      </c>
      <c r="K842" s="179">
        <f>'Input 2 - Inventory'!R777</f>
        <v>0</v>
      </c>
      <c r="L842" s="149">
        <f>'Input 2 - Inventory'!AB777</f>
        <v>0</v>
      </c>
      <c r="M842" s="179">
        <f>'Input 2 - Inventory'!AC777</f>
        <v>0</v>
      </c>
      <c r="N842" s="162">
        <f t="shared" ref="N842:N905" si="76">IF(LEFT(E842,3)="RBC",1/0,IF($E842="Non-Insurer Holding Company",L842-M842,L842))</f>
        <v>0</v>
      </c>
      <c r="O842" s="122" t="e">
        <f t="shared" ref="O842:O905" si="77">IF(LEFT(E842,3)="RBC",1/2*L842,1/0)</f>
        <v>#DIV/0!</v>
      </c>
      <c r="P842" s="179">
        <f>'Input 2 - Inventory'!AH777</f>
        <v>0</v>
      </c>
      <c r="Q842" s="179" t="str">
        <f>'Calc 1 - Scaling (Ins)'!AA832</f>
        <v/>
      </c>
    </row>
    <row r="843" spans="1:17" x14ac:dyDescent="0.3">
      <c r="A843" s="136" t="str">
        <f t="shared" si="73"/>
        <v>Exclude</v>
      </c>
      <c r="B843" s="149">
        <f>'Input 2 - Inventory'!C778</f>
        <v>0</v>
      </c>
      <c r="C843" s="179">
        <f>'Input 2 - Inventory'!E778</f>
        <v>0</v>
      </c>
      <c r="D843" s="179" t="str">
        <f>IFERROR(VLOOKUP(E843,GCC.Param!$B$3:$E$66,4,FALSE),"")</f>
        <v/>
      </c>
      <c r="E843" s="150">
        <f>'Input 2 - Inventory'!F778</f>
        <v>0</v>
      </c>
      <c r="F843" s="162" t="str">
        <f t="shared" si="74"/>
        <v>Y</v>
      </c>
      <c r="G843" s="150">
        <f>'Input 1 - Schedule 1'!U780</f>
        <v>0</v>
      </c>
      <c r="H843" s="149">
        <f>'Input 2 - Inventory'!L778</f>
        <v>0</v>
      </c>
      <c r="I843" s="149">
        <f>'Input 2 - Inventory'!M778</f>
        <v>0</v>
      </c>
      <c r="J843" s="162">
        <f t="shared" si="75"/>
        <v>0</v>
      </c>
      <c r="K843" s="179">
        <f>'Input 2 - Inventory'!R778</f>
        <v>0</v>
      </c>
      <c r="L843" s="149">
        <f>'Input 2 - Inventory'!AB778</f>
        <v>0</v>
      </c>
      <c r="M843" s="179">
        <f>'Input 2 - Inventory'!AC778</f>
        <v>0</v>
      </c>
      <c r="N843" s="162">
        <f t="shared" si="76"/>
        <v>0</v>
      </c>
      <c r="O843" s="122" t="e">
        <f t="shared" si="77"/>
        <v>#DIV/0!</v>
      </c>
      <c r="P843" s="179">
        <f>'Input 2 - Inventory'!AH778</f>
        <v>0</v>
      </c>
      <c r="Q843" s="179" t="str">
        <f>'Calc 1 - Scaling (Ins)'!AA833</f>
        <v/>
      </c>
    </row>
    <row r="844" spans="1:17" x14ac:dyDescent="0.3">
      <c r="A844" s="136" t="str">
        <f t="shared" si="73"/>
        <v>Exclude</v>
      </c>
      <c r="B844" s="149">
        <f>'Input 2 - Inventory'!C779</f>
        <v>0</v>
      </c>
      <c r="C844" s="179">
        <f>'Input 2 - Inventory'!E779</f>
        <v>0</v>
      </c>
      <c r="D844" s="179" t="str">
        <f>IFERROR(VLOOKUP(E844,GCC.Param!$B$3:$E$66,4,FALSE),"")</f>
        <v/>
      </c>
      <c r="E844" s="150">
        <f>'Input 2 - Inventory'!F779</f>
        <v>0</v>
      </c>
      <c r="F844" s="162" t="str">
        <f t="shared" si="74"/>
        <v>Y</v>
      </c>
      <c r="G844" s="150">
        <f>'Input 1 - Schedule 1'!U781</f>
        <v>0</v>
      </c>
      <c r="H844" s="149">
        <f>'Input 2 - Inventory'!L779</f>
        <v>0</v>
      </c>
      <c r="I844" s="149">
        <f>'Input 2 - Inventory'!M779</f>
        <v>0</v>
      </c>
      <c r="J844" s="162">
        <f t="shared" si="75"/>
        <v>0</v>
      </c>
      <c r="K844" s="179">
        <f>'Input 2 - Inventory'!R779</f>
        <v>0</v>
      </c>
      <c r="L844" s="149">
        <f>'Input 2 - Inventory'!AB779</f>
        <v>0</v>
      </c>
      <c r="M844" s="179">
        <f>'Input 2 - Inventory'!AC779</f>
        <v>0</v>
      </c>
      <c r="N844" s="162">
        <f t="shared" si="76"/>
        <v>0</v>
      </c>
      <c r="O844" s="122" t="e">
        <f t="shared" si="77"/>
        <v>#DIV/0!</v>
      </c>
      <c r="P844" s="179">
        <f>'Input 2 - Inventory'!AH779</f>
        <v>0</v>
      </c>
      <c r="Q844" s="179" t="str">
        <f>'Calc 1 - Scaling (Ins)'!AA834</f>
        <v/>
      </c>
    </row>
    <row r="845" spans="1:17" x14ac:dyDescent="0.3">
      <c r="A845" s="136" t="str">
        <f t="shared" ref="A845:A908" si="78">IF(OR(ISERROR(D845),B845="",B845=0),"Exclude","Include")</f>
        <v>Exclude</v>
      </c>
      <c r="B845" s="149">
        <f>'Input 2 - Inventory'!C780</f>
        <v>0</v>
      </c>
      <c r="C845" s="179">
        <f>'Input 2 - Inventory'!E780</f>
        <v>0</v>
      </c>
      <c r="D845" s="179" t="str">
        <f>IFERROR(VLOOKUP(E845,GCC.Param!$B$3:$E$66,4,FALSE),"")</f>
        <v/>
      </c>
      <c r="E845" s="150">
        <f>'Input 2 - Inventory'!F780</f>
        <v>0</v>
      </c>
      <c r="F845" s="162" t="str">
        <f t="shared" si="74"/>
        <v>Y</v>
      </c>
      <c r="G845" s="150">
        <f>'Input 1 - Schedule 1'!U782</f>
        <v>0</v>
      </c>
      <c r="H845" s="149">
        <f>'Input 2 - Inventory'!L780</f>
        <v>0</v>
      </c>
      <c r="I845" s="149">
        <f>'Input 2 - Inventory'!M780</f>
        <v>0</v>
      </c>
      <c r="J845" s="162">
        <f t="shared" si="75"/>
        <v>0</v>
      </c>
      <c r="K845" s="179">
        <f>'Input 2 - Inventory'!R780</f>
        <v>0</v>
      </c>
      <c r="L845" s="149">
        <f>'Input 2 - Inventory'!AB780</f>
        <v>0</v>
      </c>
      <c r="M845" s="179">
        <f>'Input 2 - Inventory'!AC780</f>
        <v>0</v>
      </c>
      <c r="N845" s="162">
        <f t="shared" si="76"/>
        <v>0</v>
      </c>
      <c r="O845" s="122" t="e">
        <f t="shared" si="77"/>
        <v>#DIV/0!</v>
      </c>
      <c r="P845" s="179">
        <f>'Input 2 - Inventory'!AH780</f>
        <v>0</v>
      </c>
      <c r="Q845" s="179" t="str">
        <f>'Calc 1 - Scaling (Ins)'!AA835</f>
        <v/>
      </c>
    </row>
    <row r="846" spans="1:17" x14ac:dyDescent="0.3">
      <c r="A846" s="136" t="str">
        <f t="shared" si="78"/>
        <v>Exclude</v>
      </c>
      <c r="B846" s="149">
        <f>'Input 2 - Inventory'!C781</f>
        <v>0</v>
      </c>
      <c r="C846" s="179">
        <f>'Input 2 - Inventory'!E781</f>
        <v>0</v>
      </c>
      <c r="D846" s="179" t="str">
        <f>IFERROR(VLOOKUP(E846,GCC.Param!$B$3:$E$66,4,FALSE),"")</f>
        <v/>
      </c>
      <c r="E846" s="150">
        <f>'Input 2 - Inventory'!F781</f>
        <v>0</v>
      </c>
      <c r="F846" s="162" t="str">
        <f t="shared" si="74"/>
        <v>Y</v>
      </c>
      <c r="G846" s="150">
        <f>'Input 1 - Schedule 1'!U783</f>
        <v>0</v>
      </c>
      <c r="H846" s="149">
        <f>'Input 2 - Inventory'!L781</f>
        <v>0</v>
      </c>
      <c r="I846" s="149">
        <f>'Input 2 - Inventory'!M781</f>
        <v>0</v>
      </c>
      <c r="J846" s="162">
        <f t="shared" si="75"/>
        <v>0</v>
      </c>
      <c r="K846" s="179">
        <f>'Input 2 - Inventory'!R781</f>
        <v>0</v>
      </c>
      <c r="L846" s="149">
        <f>'Input 2 - Inventory'!AB781</f>
        <v>0</v>
      </c>
      <c r="M846" s="179">
        <f>'Input 2 - Inventory'!AC781</f>
        <v>0</v>
      </c>
      <c r="N846" s="162">
        <f t="shared" si="76"/>
        <v>0</v>
      </c>
      <c r="O846" s="122" t="e">
        <f t="shared" si="77"/>
        <v>#DIV/0!</v>
      </c>
      <c r="P846" s="179">
        <f>'Input 2 - Inventory'!AH781</f>
        <v>0</v>
      </c>
      <c r="Q846" s="179" t="str">
        <f>'Calc 1 - Scaling (Ins)'!AA836</f>
        <v/>
      </c>
    </row>
    <row r="847" spans="1:17" x14ac:dyDescent="0.3">
      <c r="A847" s="136" t="str">
        <f t="shared" si="78"/>
        <v>Exclude</v>
      </c>
      <c r="B847" s="149">
        <f>'Input 2 - Inventory'!C782</f>
        <v>0</v>
      </c>
      <c r="C847" s="179">
        <f>'Input 2 - Inventory'!E782</f>
        <v>0</v>
      </c>
      <c r="D847" s="179" t="str">
        <f>IFERROR(VLOOKUP(E847,GCC.Param!$B$3:$E$66,4,FALSE),"")</f>
        <v/>
      </c>
      <c r="E847" s="150">
        <f>'Input 2 - Inventory'!F782</f>
        <v>0</v>
      </c>
      <c r="F847" s="162" t="str">
        <f t="shared" si="74"/>
        <v>Y</v>
      </c>
      <c r="G847" s="150">
        <f>'Input 1 - Schedule 1'!U784</f>
        <v>0</v>
      </c>
      <c r="H847" s="149">
        <f>'Input 2 - Inventory'!L782</f>
        <v>0</v>
      </c>
      <c r="I847" s="149">
        <f>'Input 2 - Inventory'!M782</f>
        <v>0</v>
      </c>
      <c r="J847" s="162">
        <f t="shared" si="75"/>
        <v>0</v>
      </c>
      <c r="K847" s="179">
        <f>'Input 2 - Inventory'!R782</f>
        <v>0</v>
      </c>
      <c r="L847" s="149">
        <f>'Input 2 - Inventory'!AB782</f>
        <v>0</v>
      </c>
      <c r="M847" s="179">
        <f>'Input 2 - Inventory'!AC782</f>
        <v>0</v>
      </c>
      <c r="N847" s="162">
        <f t="shared" si="76"/>
        <v>0</v>
      </c>
      <c r="O847" s="122" t="e">
        <f t="shared" si="77"/>
        <v>#DIV/0!</v>
      </c>
      <c r="P847" s="179">
        <f>'Input 2 - Inventory'!AH782</f>
        <v>0</v>
      </c>
      <c r="Q847" s="179" t="str">
        <f>'Calc 1 - Scaling (Ins)'!AA837</f>
        <v/>
      </c>
    </row>
    <row r="848" spans="1:17" x14ac:dyDescent="0.3">
      <c r="A848" s="136" t="str">
        <f t="shared" si="78"/>
        <v>Exclude</v>
      </c>
      <c r="B848" s="149">
        <f>'Input 2 - Inventory'!C783</f>
        <v>0</v>
      </c>
      <c r="C848" s="179">
        <f>'Input 2 - Inventory'!E783</f>
        <v>0</v>
      </c>
      <c r="D848" s="179" t="str">
        <f>IFERROR(VLOOKUP(E848,GCC.Param!$B$3:$E$66,4,FALSE),"")</f>
        <v/>
      </c>
      <c r="E848" s="150">
        <f>'Input 2 - Inventory'!F783</f>
        <v>0</v>
      </c>
      <c r="F848" s="162" t="str">
        <f t="shared" si="74"/>
        <v>Y</v>
      </c>
      <c r="G848" s="150">
        <f>'Input 1 - Schedule 1'!U785</f>
        <v>0</v>
      </c>
      <c r="H848" s="149">
        <f>'Input 2 - Inventory'!L783</f>
        <v>0</v>
      </c>
      <c r="I848" s="149">
        <f>'Input 2 - Inventory'!M783</f>
        <v>0</v>
      </c>
      <c r="J848" s="162">
        <f t="shared" si="75"/>
        <v>0</v>
      </c>
      <c r="K848" s="179">
        <f>'Input 2 - Inventory'!R783</f>
        <v>0</v>
      </c>
      <c r="L848" s="149">
        <f>'Input 2 - Inventory'!AB783</f>
        <v>0</v>
      </c>
      <c r="M848" s="179">
        <f>'Input 2 - Inventory'!AC783</f>
        <v>0</v>
      </c>
      <c r="N848" s="162">
        <f t="shared" si="76"/>
        <v>0</v>
      </c>
      <c r="O848" s="122" t="e">
        <f t="shared" si="77"/>
        <v>#DIV/0!</v>
      </c>
      <c r="P848" s="179">
        <f>'Input 2 - Inventory'!AH783</f>
        <v>0</v>
      </c>
      <c r="Q848" s="179" t="str">
        <f>'Calc 1 - Scaling (Ins)'!AA838</f>
        <v/>
      </c>
    </row>
    <row r="849" spans="1:17" x14ac:dyDescent="0.3">
      <c r="A849" s="136" t="str">
        <f t="shared" si="78"/>
        <v>Exclude</v>
      </c>
      <c r="B849" s="149">
        <f>'Input 2 - Inventory'!C784</f>
        <v>0</v>
      </c>
      <c r="C849" s="179">
        <f>'Input 2 - Inventory'!E784</f>
        <v>0</v>
      </c>
      <c r="D849" s="179" t="str">
        <f>IFERROR(VLOOKUP(E849,GCC.Param!$B$3:$E$66,4,FALSE),"")</f>
        <v/>
      </c>
      <c r="E849" s="150">
        <f>'Input 2 - Inventory'!F784</f>
        <v>0</v>
      </c>
      <c r="F849" s="162" t="str">
        <f t="shared" si="74"/>
        <v>Y</v>
      </c>
      <c r="G849" s="150">
        <f>'Input 1 - Schedule 1'!U786</f>
        <v>0</v>
      </c>
      <c r="H849" s="149">
        <f>'Input 2 - Inventory'!L784</f>
        <v>0</v>
      </c>
      <c r="I849" s="149">
        <f>'Input 2 - Inventory'!M784</f>
        <v>0</v>
      </c>
      <c r="J849" s="162">
        <f t="shared" si="75"/>
        <v>0</v>
      </c>
      <c r="K849" s="179">
        <f>'Input 2 - Inventory'!R784</f>
        <v>0</v>
      </c>
      <c r="L849" s="149">
        <f>'Input 2 - Inventory'!AB784</f>
        <v>0</v>
      </c>
      <c r="M849" s="179">
        <f>'Input 2 - Inventory'!AC784</f>
        <v>0</v>
      </c>
      <c r="N849" s="162">
        <f t="shared" si="76"/>
        <v>0</v>
      </c>
      <c r="O849" s="122" t="e">
        <f t="shared" si="77"/>
        <v>#DIV/0!</v>
      </c>
      <c r="P849" s="179">
        <f>'Input 2 - Inventory'!AH784</f>
        <v>0</v>
      </c>
      <c r="Q849" s="179" t="str">
        <f>'Calc 1 - Scaling (Ins)'!AA839</f>
        <v/>
      </c>
    </row>
    <row r="850" spans="1:17" x14ac:dyDescent="0.3">
      <c r="A850" s="136" t="str">
        <f t="shared" si="78"/>
        <v>Exclude</v>
      </c>
      <c r="B850" s="149">
        <f>'Input 2 - Inventory'!C785</f>
        <v>0</v>
      </c>
      <c r="C850" s="179">
        <f>'Input 2 - Inventory'!E785</f>
        <v>0</v>
      </c>
      <c r="D850" s="179" t="str">
        <f>IFERROR(VLOOKUP(E850,GCC.Param!$B$3:$E$66,4,FALSE),"")</f>
        <v/>
      </c>
      <c r="E850" s="150">
        <f>'Input 2 - Inventory'!F785</f>
        <v>0</v>
      </c>
      <c r="F850" s="162" t="str">
        <f t="shared" si="74"/>
        <v>Y</v>
      </c>
      <c r="G850" s="150">
        <f>'Input 1 - Schedule 1'!U787</f>
        <v>0</v>
      </c>
      <c r="H850" s="149">
        <f>'Input 2 - Inventory'!L785</f>
        <v>0</v>
      </c>
      <c r="I850" s="149">
        <f>'Input 2 - Inventory'!M785</f>
        <v>0</v>
      </c>
      <c r="J850" s="162">
        <f t="shared" si="75"/>
        <v>0</v>
      </c>
      <c r="K850" s="179">
        <f>'Input 2 - Inventory'!R785</f>
        <v>0</v>
      </c>
      <c r="L850" s="149">
        <f>'Input 2 - Inventory'!AB785</f>
        <v>0</v>
      </c>
      <c r="M850" s="179">
        <f>'Input 2 - Inventory'!AC785</f>
        <v>0</v>
      </c>
      <c r="N850" s="162">
        <f t="shared" si="76"/>
        <v>0</v>
      </c>
      <c r="O850" s="122" t="e">
        <f t="shared" si="77"/>
        <v>#DIV/0!</v>
      </c>
      <c r="P850" s="179">
        <f>'Input 2 - Inventory'!AH785</f>
        <v>0</v>
      </c>
      <c r="Q850" s="179" t="str">
        <f>'Calc 1 - Scaling (Ins)'!AA840</f>
        <v/>
      </c>
    </row>
    <row r="851" spans="1:17" x14ac:dyDescent="0.3">
      <c r="A851" s="136" t="str">
        <f t="shared" si="78"/>
        <v>Exclude</v>
      </c>
      <c r="B851" s="149">
        <f>'Input 2 - Inventory'!C786</f>
        <v>0</v>
      </c>
      <c r="C851" s="179">
        <f>'Input 2 - Inventory'!E786</f>
        <v>0</v>
      </c>
      <c r="D851" s="179" t="str">
        <f>IFERROR(VLOOKUP(E851,GCC.Param!$B$3:$E$66,4,FALSE),"")</f>
        <v/>
      </c>
      <c r="E851" s="150">
        <f>'Input 2 - Inventory'!F786</f>
        <v>0</v>
      </c>
      <c r="F851" s="162" t="str">
        <f t="shared" si="74"/>
        <v>Y</v>
      </c>
      <c r="G851" s="150">
        <f>'Input 1 - Schedule 1'!U788</f>
        <v>0</v>
      </c>
      <c r="H851" s="149">
        <f>'Input 2 - Inventory'!L786</f>
        <v>0</v>
      </c>
      <c r="I851" s="149">
        <f>'Input 2 - Inventory'!M786</f>
        <v>0</v>
      </c>
      <c r="J851" s="162">
        <f t="shared" si="75"/>
        <v>0</v>
      </c>
      <c r="K851" s="179">
        <f>'Input 2 - Inventory'!R786</f>
        <v>0</v>
      </c>
      <c r="L851" s="149">
        <f>'Input 2 - Inventory'!AB786</f>
        <v>0</v>
      </c>
      <c r="M851" s="179">
        <f>'Input 2 - Inventory'!AC786</f>
        <v>0</v>
      </c>
      <c r="N851" s="162">
        <f t="shared" si="76"/>
        <v>0</v>
      </c>
      <c r="O851" s="122" t="e">
        <f t="shared" si="77"/>
        <v>#DIV/0!</v>
      </c>
      <c r="P851" s="179">
        <f>'Input 2 - Inventory'!AH786</f>
        <v>0</v>
      </c>
      <c r="Q851" s="179" t="str">
        <f>'Calc 1 - Scaling (Ins)'!AA841</f>
        <v/>
      </c>
    </row>
    <row r="852" spans="1:17" x14ac:dyDescent="0.3">
      <c r="A852" s="136" t="str">
        <f t="shared" si="78"/>
        <v>Exclude</v>
      </c>
      <c r="B852" s="149">
        <f>'Input 2 - Inventory'!C787</f>
        <v>0</v>
      </c>
      <c r="C852" s="179">
        <f>'Input 2 - Inventory'!E787</f>
        <v>0</v>
      </c>
      <c r="D852" s="179" t="str">
        <f>IFERROR(VLOOKUP(E852,GCC.Param!$B$3:$E$66,4,FALSE),"")</f>
        <v/>
      </c>
      <c r="E852" s="150">
        <f>'Input 2 - Inventory'!F787</f>
        <v>0</v>
      </c>
      <c r="F852" s="162" t="str">
        <f t="shared" si="74"/>
        <v>Y</v>
      </c>
      <c r="G852" s="150">
        <f>'Input 1 - Schedule 1'!U789</f>
        <v>0</v>
      </c>
      <c r="H852" s="149">
        <f>'Input 2 - Inventory'!L787</f>
        <v>0</v>
      </c>
      <c r="I852" s="149">
        <f>'Input 2 - Inventory'!M787</f>
        <v>0</v>
      </c>
      <c r="J852" s="162">
        <f t="shared" si="75"/>
        <v>0</v>
      </c>
      <c r="K852" s="179">
        <f>'Input 2 - Inventory'!R787</f>
        <v>0</v>
      </c>
      <c r="L852" s="149">
        <f>'Input 2 - Inventory'!AB787</f>
        <v>0</v>
      </c>
      <c r="M852" s="179">
        <f>'Input 2 - Inventory'!AC787</f>
        <v>0</v>
      </c>
      <c r="N852" s="162">
        <f t="shared" si="76"/>
        <v>0</v>
      </c>
      <c r="O852" s="122" t="e">
        <f t="shared" si="77"/>
        <v>#DIV/0!</v>
      </c>
      <c r="P852" s="179">
        <f>'Input 2 - Inventory'!AH787</f>
        <v>0</v>
      </c>
      <c r="Q852" s="179" t="str">
        <f>'Calc 1 - Scaling (Ins)'!AA842</f>
        <v/>
      </c>
    </row>
    <row r="853" spans="1:17" x14ac:dyDescent="0.3">
      <c r="A853" s="136" t="str">
        <f t="shared" si="78"/>
        <v>Exclude</v>
      </c>
      <c r="B853" s="149">
        <f>'Input 2 - Inventory'!C788</f>
        <v>0</v>
      </c>
      <c r="C853" s="179">
        <f>'Input 2 - Inventory'!E788</f>
        <v>0</v>
      </c>
      <c r="D853" s="179" t="str">
        <f>IFERROR(VLOOKUP(E853,GCC.Param!$B$3:$E$66,4,FALSE),"")</f>
        <v/>
      </c>
      <c r="E853" s="150">
        <f>'Input 2 - Inventory'!F788</f>
        <v>0</v>
      </c>
      <c r="F853" s="162" t="str">
        <f t="shared" si="74"/>
        <v>Y</v>
      </c>
      <c r="G853" s="150">
        <f>'Input 1 - Schedule 1'!U790</f>
        <v>0</v>
      </c>
      <c r="H853" s="149">
        <f>'Input 2 - Inventory'!L788</f>
        <v>0</v>
      </c>
      <c r="I853" s="149">
        <f>'Input 2 - Inventory'!M788</f>
        <v>0</v>
      </c>
      <c r="J853" s="162">
        <f t="shared" si="75"/>
        <v>0</v>
      </c>
      <c r="K853" s="179">
        <f>'Input 2 - Inventory'!R788</f>
        <v>0</v>
      </c>
      <c r="L853" s="149">
        <f>'Input 2 - Inventory'!AB788</f>
        <v>0</v>
      </c>
      <c r="M853" s="179">
        <f>'Input 2 - Inventory'!AC788</f>
        <v>0</v>
      </c>
      <c r="N853" s="162">
        <f t="shared" si="76"/>
        <v>0</v>
      </c>
      <c r="O853" s="122" t="e">
        <f t="shared" si="77"/>
        <v>#DIV/0!</v>
      </c>
      <c r="P853" s="179">
        <f>'Input 2 - Inventory'!AH788</f>
        <v>0</v>
      </c>
      <c r="Q853" s="179" t="str">
        <f>'Calc 1 - Scaling (Ins)'!AA843</f>
        <v/>
      </c>
    </row>
    <row r="854" spans="1:17" x14ac:dyDescent="0.3">
      <c r="A854" s="136" t="str">
        <f t="shared" si="78"/>
        <v>Exclude</v>
      </c>
      <c r="B854" s="149">
        <f>'Input 2 - Inventory'!C789</f>
        <v>0</v>
      </c>
      <c r="C854" s="179">
        <f>'Input 2 - Inventory'!E789</f>
        <v>0</v>
      </c>
      <c r="D854" s="179" t="str">
        <f>IFERROR(VLOOKUP(E854,GCC.Param!$B$3:$E$66,4,FALSE),"")</f>
        <v/>
      </c>
      <c r="E854" s="150">
        <f>'Input 2 - Inventory'!F789</f>
        <v>0</v>
      </c>
      <c r="F854" s="162" t="str">
        <f t="shared" si="74"/>
        <v>Y</v>
      </c>
      <c r="G854" s="150">
        <f>'Input 1 - Schedule 1'!U791</f>
        <v>0</v>
      </c>
      <c r="H854" s="149">
        <f>'Input 2 - Inventory'!L789</f>
        <v>0</v>
      </c>
      <c r="I854" s="149">
        <f>'Input 2 - Inventory'!M789</f>
        <v>0</v>
      </c>
      <c r="J854" s="162">
        <f t="shared" si="75"/>
        <v>0</v>
      </c>
      <c r="K854" s="179">
        <f>'Input 2 - Inventory'!R789</f>
        <v>0</v>
      </c>
      <c r="L854" s="149">
        <f>'Input 2 - Inventory'!AB789</f>
        <v>0</v>
      </c>
      <c r="M854" s="179">
        <f>'Input 2 - Inventory'!AC789</f>
        <v>0</v>
      </c>
      <c r="N854" s="162">
        <f t="shared" si="76"/>
        <v>0</v>
      </c>
      <c r="O854" s="122" t="e">
        <f t="shared" si="77"/>
        <v>#DIV/0!</v>
      </c>
      <c r="P854" s="179">
        <f>'Input 2 - Inventory'!AH789</f>
        <v>0</v>
      </c>
      <c r="Q854" s="179" t="str">
        <f>'Calc 1 - Scaling (Ins)'!AA844</f>
        <v/>
      </c>
    </row>
    <row r="855" spans="1:17" x14ac:dyDescent="0.3">
      <c r="A855" s="136" t="str">
        <f t="shared" si="78"/>
        <v>Exclude</v>
      </c>
      <c r="B855" s="149">
        <f>'Input 2 - Inventory'!C790</f>
        <v>0</v>
      </c>
      <c r="C855" s="179">
        <f>'Input 2 - Inventory'!E790</f>
        <v>0</v>
      </c>
      <c r="D855" s="179" t="str">
        <f>IFERROR(VLOOKUP(E855,GCC.Param!$B$3:$E$66,4,FALSE),"")</f>
        <v/>
      </c>
      <c r="E855" s="150">
        <f>'Input 2 - Inventory'!F790</f>
        <v>0</v>
      </c>
      <c r="F855" s="162" t="str">
        <f t="shared" si="74"/>
        <v>Y</v>
      </c>
      <c r="G855" s="150">
        <f>'Input 1 - Schedule 1'!U792</f>
        <v>0</v>
      </c>
      <c r="H855" s="149">
        <f>'Input 2 - Inventory'!L790</f>
        <v>0</v>
      </c>
      <c r="I855" s="149">
        <f>'Input 2 - Inventory'!M790</f>
        <v>0</v>
      </c>
      <c r="J855" s="162">
        <f t="shared" si="75"/>
        <v>0</v>
      </c>
      <c r="K855" s="179">
        <f>'Input 2 - Inventory'!R790</f>
        <v>0</v>
      </c>
      <c r="L855" s="149">
        <f>'Input 2 - Inventory'!AB790</f>
        <v>0</v>
      </c>
      <c r="M855" s="179">
        <f>'Input 2 - Inventory'!AC790</f>
        <v>0</v>
      </c>
      <c r="N855" s="162">
        <f t="shared" si="76"/>
        <v>0</v>
      </c>
      <c r="O855" s="122" t="e">
        <f t="shared" si="77"/>
        <v>#DIV/0!</v>
      </c>
      <c r="P855" s="179">
        <f>'Input 2 - Inventory'!AH790</f>
        <v>0</v>
      </c>
      <c r="Q855" s="179" t="str">
        <f>'Calc 1 - Scaling (Ins)'!AA845</f>
        <v/>
      </c>
    </row>
    <row r="856" spans="1:17" x14ac:dyDescent="0.3">
      <c r="A856" s="136" t="str">
        <f t="shared" si="78"/>
        <v>Exclude</v>
      </c>
      <c r="B856" s="149">
        <f>'Input 2 - Inventory'!C791</f>
        <v>0</v>
      </c>
      <c r="C856" s="179">
        <f>'Input 2 - Inventory'!E791</f>
        <v>0</v>
      </c>
      <c r="D856" s="179" t="str">
        <f>IFERROR(VLOOKUP(E856,GCC.Param!$B$3:$E$66,4,FALSE),"")</f>
        <v/>
      </c>
      <c r="E856" s="150">
        <f>'Input 2 - Inventory'!F791</f>
        <v>0</v>
      </c>
      <c r="F856" s="162" t="str">
        <f t="shared" si="74"/>
        <v>Y</v>
      </c>
      <c r="G856" s="150">
        <f>'Input 1 - Schedule 1'!U793</f>
        <v>0</v>
      </c>
      <c r="H856" s="149">
        <f>'Input 2 - Inventory'!L791</f>
        <v>0</v>
      </c>
      <c r="I856" s="149">
        <f>'Input 2 - Inventory'!M791</f>
        <v>0</v>
      </c>
      <c r="J856" s="162">
        <f t="shared" si="75"/>
        <v>0</v>
      </c>
      <c r="K856" s="179">
        <f>'Input 2 - Inventory'!R791</f>
        <v>0</v>
      </c>
      <c r="L856" s="149">
        <f>'Input 2 - Inventory'!AB791</f>
        <v>0</v>
      </c>
      <c r="M856" s="179">
        <f>'Input 2 - Inventory'!AC791</f>
        <v>0</v>
      </c>
      <c r="N856" s="162">
        <f t="shared" si="76"/>
        <v>0</v>
      </c>
      <c r="O856" s="122" t="e">
        <f t="shared" si="77"/>
        <v>#DIV/0!</v>
      </c>
      <c r="P856" s="179">
        <f>'Input 2 - Inventory'!AH791</f>
        <v>0</v>
      </c>
      <c r="Q856" s="179" t="str">
        <f>'Calc 1 - Scaling (Ins)'!AA846</f>
        <v/>
      </c>
    </row>
    <row r="857" spans="1:17" x14ac:dyDescent="0.3">
      <c r="A857" s="136" t="str">
        <f t="shared" si="78"/>
        <v>Exclude</v>
      </c>
      <c r="B857" s="149">
        <f>'Input 2 - Inventory'!C792</f>
        <v>0</v>
      </c>
      <c r="C857" s="179">
        <f>'Input 2 - Inventory'!E792</f>
        <v>0</v>
      </c>
      <c r="D857" s="179" t="str">
        <f>IFERROR(VLOOKUP(E857,GCC.Param!$B$3:$E$66,4,FALSE),"")</f>
        <v/>
      </c>
      <c r="E857" s="150">
        <f>'Input 2 - Inventory'!F792</f>
        <v>0</v>
      </c>
      <c r="F857" s="162" t="str">
        <f t="shared" si="74"/>
        <v>Y</v>
      </c>
      <c r="G857" s="150">
        <f>'Input 1 - Schedule 1'!U794</f>
        <v>0</v>
      </c>
      <c r="H857" s="149">
        <f>'Input 2 - Inventory'!L792</f>
        <v>0</v>
      </c>
      <c r="I857" s="149">
        <f>'Input 2 - Inventory'!M792</f>
        <v>0</v>
      </c>
      <c r="J857" s="162">
        <f t="shared" si="75"/>
        <v>0</v>
      </c>
      <c r="K857" s="179">
        <f>'Input 2 - Inventory'!R792</f>
        <v>0</v>
      </c>
      <c r="L857" s="149">
        <f>'Input 2 - Inventory'!AB792</f>
        <v>0</v>
      </c>
      <c r="M857" s="179">
        <f>'Input 2 - Inventory'!AC792</f>
        <v>0</v>
      </c>
      <c r="N857" s="162">
        <f t="shared" si="76"/>
        <v>0</v>
      </c>
      <c r="O857" s="122" t="e">
        <f t="shared" si="77"/>
        <v>#DIV/0!</v>
      </c>
      <c r="P857" s="179">
        <f>'Input 2 - Inventory'!AH792</f>
        <v>0</v>
      </c>
      <c r="Q857" s="179" t="str">
        <f>'Calc 1 - Scaling (Ins)'!AA847</f>
        <v/>
      </c>
    </row>
    <row r="858" spans="1:17" x14ac:dyDescent="0.3">
      <c r="A858" s="136" t="str">
        <f t="shared" si="78"/>
        <v>Exclude</v>
      </c>
      <c r="B858" s="149">
        <f>'Input 2 - Inventory'!C793</f>
        <v>0</v>
      </c>
      <c r="C858" s="179">
        <f>'Input 2 - Inventory'!E793</f>
        <v>0</v>
      </c>
      <c r="D858" s="179" t="str">
        <f>IFERROR(VLOOKUP(E858,GCC.Param!$B$3:$E$66,4,FALSE),"")</f>
        <v/>
      </c>
      <c r="E858" s="150">
        <f>'Input 2 - Inventory'!F793</f>
        <v>0</v>
      </c>
      <c r="F858" s="162" t="str">
        <f t="shared" si="74"/>
        <v>Y</v>
      </c>
      <c r="G858" s="150">
        <f>'Input 1 - Schedule 1'!U795</f>
        <v>0</v>
      </c>
      <c r="H858" s="149">
        <f>'Input 2 - Inventory'!L793</f>
        <v>0</v>
      </c>
      <c r="I858" s="149">
        <f>'Input 2 - Inventory'!M793</f>
        <v>0</v>
      </c>
      <c r="J858" s="162">
        <f t="shared" si="75"/>
        <v>0</v>
      </c>
      <c r="K858" s="179">
        <f>'Input 2 - Inventory'!R793</f>
        <v>0</v>
      </c>
      <c r="L858" s="149">
        <f>'Input 2 - Inventory'!AB793</f>
        <v>0</v>
      </c>
      <c r="M858" s="179">
        <f>'Input 2 - Inventory'!AC793</f>
        <v>0</v>
      </c>
      <c r="N858" s="162">
        <f t="shared" si="76"/>
        <v>0</v>
      </c>
      <c r="O858" s="122" t="e">
        <f t="shared" si="77"/>
        <v>#DIV/0!</v>
      </c>
      <c r="P858" s="179">
        <f>'Input 2 - Inventory'!AH793</f>
        <v>0</v>
      </c>
      <c r="Q858" s="179" t="str">
        <f>'Calc 1 - Scaling (Ins)'!AA848</f>
        <v/>
      </c>
    </row>
    <row r="859" spans="1:17" x14ac:dyDescent="0.3">
      <c r="A859" s="136" t="str">
        <f t="shared" si="78"/>
        <v>Exclude</v>
      </c>
      <c r="B859" s="149">
        <f>'Input 2 - Inventory'!C794</f>
        <v>0</v>
      </c>
      <c r="C859" s="179">
        <f>'Input 2 - Inventory'!E794</f>
        <v>0</v>
      </c>
      <c r="D859" s="179" t="str">
        <f>IFERROR(VLOOKUP(E859,GCC.Param!$B$3:$E$66,4,FALSE),"")</f>
        <v/>
      </c>
      <c r="E859" s="150">
        <f>'Input 2 - Inventory'!F794</f>
        <v>0</v>
      </c>
      <c r="F859" s="162" t="str">
        <f t="shared" si="74"/>
        <v>Y</v>
      </c>
      <c r="G859" s="150">
        <f>'Input 1 - Schedule 1'!U796</f>
        <v>0</v>
      </c>
      <c r="H859" s="149">
        <f>'Input 2 - Inventory'!L794</f>
        <v>0</v>
      </c>
      <c r="I859" s="149">
        <f>'Input 2 - Inventory'!M794</f>
        <v>0</v>
      </c>
      <c r="J859" s="162">
        <f t="shared" si="75"/>
        <v>0</v>
      </c>
      <c r="K859" s="179">
        <f>'Input 2 - Inventory'!R794</f>
        <v>0</v>
      </c>
      <c r="L859" s="149">
        <f>'Input 2 - Inventory'!AB794</f>
        <v>0</v>
      </c>
      <c r="M859" s="179">
        <f>'Input 2 - Inventory'!AC794</f>
        <v>0</v>
      </c>
      <c r="N859" s="162">
        <f t="shared" si="76"/>
        <v>0</v>
      </c>
      <c r="O859" s="122" t="e">
        <f t="shared" si="77"/>
        <v>#DIV/0!</v>
      </c>
      <c r="P859" s="179">
        <f>'Input 2 - Inventory'!AH794</f>
        <v>0</v>
      </c>
      <c r="Q859" s="179" t="str">
        <f>'Calc 1 - Scaling (Ins)'!AA849</f>
        <v/>
      </c>
    </row>
    <row r="860" spans="1:17" x14ac:dyDescent="0.3">
      <c r="A860" s="136" t="str">
        <f t="shared" si="78"/>
        <v>Exclude</v>
      </c>
      <c r="B860" s="149">
        <f>'Input 2 - Inventory'!C795</f>
        <v>0</v>
      </c>
      <c r="C860" s="179">
        <f>'Input 2 - Inventory'!E795</f>
        <v>0</v>
      </c>
      <c r="D860" s="179" t="str">
        <f>IFERROR(VLOOKUP(E860,GCC.Param!$B$3:$E$66,4,FALSE),"")</f>
        <v/>
      </c>
      <c r="E860" s="150">
        <f>'Input 2 - Inventory'!F795</f>
        <v>0</v>
      </c>
      <c r="F860" s="162" t="str">
        <f t="shared" si="74"/>
        <v>Y</v>
      </c>
      <c r="G860" s="150">
        <f>'Input 1 - Schedule 1'!U797</f>
        <v>0</v>
      </c>
      <c r="H860" s="149">
        <f>'Input 2 - Inventory'!L795</f>
        <v>0</v>
      </c>
      <c r="I860" s="149">
        <f>'Input 2 - Inventory'!M795</f>
        <v>0</v>
      </c>
      <c r="J860" s="162">
        <f t="shared" si="75"/>
        <v>0</v>
      </c>
      <c r="K860" s="179">
        <f>'Input 2 - Inventory'!R795</f>
        <v>0</v>
      </c>
      <c r="L860" s="149">
        <f>'Input 2 - Inventory'!AB795</f>
        <v>0</v>
      </c>
      <c r="M860" s="179">
        <f>'Input 2 - Inventory'!AC795</f>
        <v>0</v>
      </c>
      <c r="N860" s="162">
        <f t="shared" si="76"/>
        <v>0</v>
      </c>
      <c r="O860" s="122" t="e">
        <f t="shared" si="77"/>
        <v>#DIV/0!</v>
      </c>
      <c r="P860" s="179">
        <f>'Input 2 - Inventory'!AH795</f>
        <v>0</v>
      </c>
      <c r="Q860" s="179" t="str">
        <f>'Calc 1 - Scaling (Ins)'!AA850</f>
        <v/>
      </c>
    </row>
    <row r="861" spans="1:17" x14ac:dyDescent="0.3">
      <c r="A861" s="136" t="str">
        <f t="shared" si="78"/>
        <v>Exclude</v>
      </c>
      <c r="B861" s="149">
        <f>'Input 2 - Inventory'!C796</f>
        <v>0</v>
      </c>
      <c r="C861" s="179">
        <f>'Input 2 - Inventory'!E796</f>
        <v>0</v>
      </c>
      <c r="D861" s="179" t="str">
        <f>IFERROR(VLOOKUP(E861,GCC.Param!$B$3:$E$66,4,FALSE),"")</f>
        <v/>
      </c>
      <c r="E861" s="150">
        <f>'Input 2 - Inventory'!F796</f>
        <v>0</v>
      </c>
      <c r="F861" s="162" t="str">
        <f t="shared" si="74"/>
        <v>Y</v>
      </c>
      <c r="G861" s="150">
        <f>'Input 1 - Schedule 1'!U798</f>
        <v>0</v>
      </c>
      <c r="H861" s="149">
        <f>'Input 2 - Inventory'!L796</f>
        <v>0</v>
      </c>
      <c r="I861" s="149">
        <f>'Input 2 - Inventory'!M796</f>
        <v>0</v>
      </c>
      <c r="J861" s="162">
        <f t="shared" si="75"/>
        <v>0</v>
      </c>
      <c r="K861" s="179">
        <f>'Input 2 - Inventory'!R796</f>
        <v>0</v>
      </c>
      <c r="L861" s="149">
        <f>'Input 2 - Inventory'!AB796</f>
        <v>0</v>
      </c>
      <c r="M861" s="179">
        <f>'Input 2 - Inventory'!AC796</f>
        <v>0</v>
      </c>
      <c r="N861" s="162">
        <f t="shared" si="76"/>
        <v>0</v>
      </c>
      <c r="O861" s="122" t="e">
        <f t="shared" si="77"/>
        <v>#DIV/0!</v>
      </c>
      <c r="P861" s="179">
        <f>'Input 2 - Inventory'!AH796</f>
        <v>0</v>
      </c>
      <c r="Q861" s="179" t="str">
        <f>'Calc 1 - Scaling (Ins)'!AA851</f>
        <v/>
      </c>
    </row>
    <row r="862" spans="1:17" x14ac:dyDescent="0.3">
      <c r="A862" s="136" t="str">
        <f t="shared" si="78"/>
        <v>Exclude</v>
      </c>
      <c r="B862" s="149">
        <f>'Input 2 - Inventory'!C797</f>
        <v>0</v>
      </c>
      <c r="C862" s="179">
        <f>'Input 2 - Inventory'!E797</f>
        <v>0</v>
      </c>
      <c r="D862" s="179" t="str">
        <f>IFERROR(VLOOKUP(E862,GCC.Param!$B$3:$E$66,4,FALSE),"")</f>
        <v/>
      </c>
      <c r="E862" s="150">
        <f>'Input 2 - Inventory'!F797</f>
        <v>0</v>
      </c>
      <c r="F862" s="162" t="str">
        <f t="shared" si="74"/>
        <v>Y</v>
      </c>
      <c r="G862" s="150">
        <f>'Input 1 - Schedule 1'!U799</f>
        <v>0</v>
      </c>
      <c r="H862" s="149">
        <f>'Input 2 - Inventory'!L797</f>
        <v>0</v>
      </c>
      <c r="I862" s="149">
        <f>'Input 2 - Inventory'!M797</f>
        <v>0</v>
      </c>
      <c r="J862" s="162">
        <f t="shared" si="75"/>
        <v>0</v>
      </c>
      <c r="K862" s="179">
        <f>'Input 2 - Inventory'!R797</f>
        <v>0</v>
      </c>
      <c r="L862" s="149">
        <f>'Input 2 - Inventory'!AB797</f>
        <v>0</v>
      </c>
      <c r="M862" s="179">
        <f>'Input 2 - Inventory'!AC797</f>
        <v>0</v>
      </c>
      <c r="N862" s="162">
        <f t="shared" si="76"/>
        <v>0</v>
      </c>
      <c r="O862" s="122" t="e">
        <f t="shared" si="77"/>
        <v>#DIV/0!</v>
      </c>
      <c r="P862" s="179">
        <f>'Input 2 - Inventory'!AH797</f>
        <v>0</v>
      </c>
      <c r="Q862" s="179" t="str">
        <f>'Calc 1 - Scaling (Ins)'!AA852</f>
        <v/>
      </c>
    </row>
    <row r="863" spans="1:17" x14ac:dyDescent="0.3">
      <c r="A863" s="136" t="str">
        <f t="shared" si="78"/>
        <v>Exclude</v>
      </c>
      <c r="B863" s="149">
        <f>'Input 2 - Inventory'!C798</f>
        <v>0</v>
      </c>
      <c r="C863" s="179">
        <f>'Input 2 - Inventory'!E798</f>
        <v>0</v>
      </c>
      <c r="D863" s="179" t="str">
        <f>IFERROR(VLOOKUP(E863,GCC.Param!$B$3:$E$66,4,FALSE),"")</f>
        <v/>
      </c>
      <c r="E863" s="150">
        <f>'Input 2 - Inventory'!F798</f>
        <v>0</v>
      </c>
      <c r="F863" s="162" t="str">
        <f t="shared" si="74"/>
        <v>Y</v>
      </c>
      <c r="G863" s="150">
        <f>'Input 1 - Schedule 1'!U800</f>
        <v>0</v>
      </c>
      <c r="H863" s="149">
        <f>'Input 2 - Inventory'!L798</f>
        <v>0</v>
      </c>
      <c r="I863" s="149">
        <f>'Input 2 - Inventory'!M798</f>
        <v>0</v>
      </c>
      <c r="J863" s="162">
        <f t="shared" si="75"/>
        <v>0</v>
      </c>
      <c r="K863" s="179">
        <f>'Input 2 - Inventory'!R798</f>
        <v>0</v>
      </c>
      <c r="L863" s="149">
        <f>'Input 2 - Inventory'!AB798</f>
        <v>0</v>
      </c>
      <c r="M863" s="179">
        <f>'Input 2 - Inventory'!AC798</f>
        <v>0</v>
      </c>
      <c r="N863" s="162">
        <f t="shared" si="76"/>
        <v>0</v>
      </c>
      <c r="O863" s="122" t="e">
        <f t="shared" si="77"/>
        <v>#DIV/0!</v>
      </c>
      <c r="P863" s="179">
        <f>'Input 2 - Inventory'!AH798</f>
        <v>0</v>
      </c>
      <c r="Q863" s="179" t="str">
        <f>'Calc 1 - Scaling (Ins)'!AA853</f>
        <v/>
      </c>
    </row>
    <row r="864" spans="1:17" x14ac:dyDescent="0.3">
      <c r="A864" s="136" t="str">
        <f t="shared" si="78"/>
        <v>Exclude</v>
      </c>
      <c r="B864" s="149">
        <f>'Input 2 - Inventory'!C799</f>
        <v>0</v>
      </c>
      <c r="C864" s="179">
        <f>'Input 2 - Inventory'!E799</f>
        <v>0</v>
      </c>
      <c r="D864" s="179" t="str">
        <f>IFERROR(VLOOKUP(E864,GCC.Param!$B$3:$E$66,4,FALSE),"")</f>
        <v/>
      </c>
      <c r="E864" s="150">
        <f>'Input 2 - Inventory'!F799</f>
        <v>0</v>
      </c>
      <c r="F864" s="162" t="str">
        <f t="shared" si="74"/>
        <v>Y</v>
      </c>
      <c r="G864" s="150">
        <f>'Input 1 - Schedule 1'!U801</f>
        <v>0</v>
      </c>
      <c r="H864" s="149">
        <f>'Input 2 - Inventory'!L799</f>
        <v>0</v>
      </c>
      <c r="I864" s="149">
        <f>'Input 2 - Inventory'!M799</f>
        <v>0</v>
      </c>
      <c r="J864" s="162">
        <f t="shared" si="75"/>
        <v>0</v>
      </c>
      <c r="K864" s="179">
        <f>'Input 2 - Inventory'!R799</f>
        <v>0</v>
      </c>
      <c r="L864" s="149">
        <f>'Input 2 - Inventory'!AB799</f>
        <v>0</v>
      </c>
      <c r="M864" s="179">
        <f>'Input 2 - Inventory'!AC799</f>
        <v>0</v>
      </c>
      <c r="N864" s="162">
        <f t="shared" si="76"/>
        <v>0</v>
      </c>
      <c r="O864" s="122" t="e">
        <f t="shared" si="77"/>
        <v>#DIV/0!</v>
      </c>
      <c r="P864" s="179">
        <f>'Input 2 - Inventory'!AH799</f>
        <v>0</v>
      </c>
      <c r="Q864" s="179" t="str">
        <f>'Calc 1 - Scaling (Ins)'!AA854</f>
        <v/>
      </c>
    </row>
    <row r="865" spans="1:17" x14ac:dyDescent="0.3">
      <c r="A865" s="136" t="str">
        <f t="shared" si="78"/>
        <v>Exclude</v>
      </c>
      <c r="B865" s="149">
        <f>'Input 2 - Inventory'!C800</f>
        <v>0</v>
      </c>
      <c r="C865" s="179">
        <f>'Input 2 - Inventory'!E800</f>
        <v>0</v>
      </c>
      <c r="D865" s="179" t="str">
        <f>IFERROR(VLOOKUP(E865,GCC.Param!$B$3:$E$66,4,FALSE),"")</f>
        <v/>
      </c>
      <c r="E865" s="150">
        <f>'Input 2 - Inventory'!F800</f>
        <v>0</v>
      </c>
      <c r="F865" s="162" t="str">
        <f t="shared" si="74"/>
        <v>Y</v>
      </c>
      <c r="G865" s="150">
        <f>'Input 1 - Schedule 1'!U802</f>
        <v>0</v>
      </c>
      <c r="H865" s="149">
        <f>'Input 2 - Inventory'!L800</f>
        <v>0</v>
      </c>
      <c r="I865" s="149">
        <f>'Input 2 - Inventory'!M800</f>
        <v>0</v>
      </c>
      <c r="J865" s="162">
        <f t="shared" si="75"/>
        <v>0</v>
      </c>
      <c r="K865" s="179">
        <f>'Input 2 - Inventory'!R800</f>
        <v>0</v>
      </c>
      <c r="L865" s="149">
        <f>'Input 2 - Inventory'!AB800</f>
        <v>0</v>
      </c>
      <c r="M865" s="179">
        <f>'Input 2 - Inventory'!AC800</f>
        <v>0</v>
      </c>
      <c r="N865" s="162">
        <f t="shared" si="76"/>
        <v>0</v>
      </c>
      <c r="O865" s="122" t="e">
        <f t="shared" si="77"/>
        <v>#DIV/0!</v>
      </c>
      <c r="P865" s="179">
        <f>'Input 2 - Inventory'!AH800</f>
        <v>0</v>
      </c>
      <c r="Q865" s="179" t="str">
        <f>'Calc 1 - Scaling (Ins)'!AA855</f>
        <v/>
      </c>
    </row>
    <row r="866" spans="1:17" x14ac:dyDescent="0.3">
      <c r="A866" s="136" t="str">
        <f t="shared" si="78"/>
        <v>Exclude</v>
      </c>
      <c r="B866" s="149">
        <f>'Input 2 - Inventory'!C801</f>
        <v>0</v>
      </c>
      <c r="C866" s="179">
        <f>'Input 2 - Inventory'!E801</f>
        <v>0</v>
      </c>
      <c r="D866" s="179" t="str">
        <f>IFERROR(VLOOKUP(E866,GCC.Param!$B$3:$E$66,4,FALSE),"")</f>
        <v/>
      </c>
      <c r="E866" s="150">
        <f>'Input 2 - Inventory'!F801</f>
        <v>0</v>
      </c>
      <c r="F866" s="162" t="str">
        <f t="shared" si="74"/>
        <v>Y</v>
      </c>
      <c r="G866" s="150">
        <f>'Input 1 - Schedule 1'!U803</f>
        <v>0</v>
      </c>
      <c r="H866" s="149">
        <f>'Input 2 - Inventory'!L801</f>
        <v>0</v>
      </c>
      <c r="I866" s="149">
        <f>'Input 2 - Inventory'!M801</f>
        <v>0</v>
      </c>
      <c r="J866" s="162">
        <f t="shared" si="75"/>
        <v>0</v>
      </c>
      <c r="K866" s="179">
        <f>'Input 2 - Inventory'!R801</f>
        <v>0</v>
      </c>
      <c r="L866" s="149">
        <f>'Input 2 - Inventory'!AB801</f>
        <v>0</v>
      </c>
      <c r="M866" s="179">
        <f>'Input 2 - Inventory'!AC801</f>
        <v>0</v>
      </c>
      <c r="N866" s="162">
        <f t="shared" si="76"/>
        <v>0</v>
      </c>
      <c r="O866" s="122" t="e">
        <f t="shared" si="77"/>
        <v>#DIV/0!</v>
      </c>
      <c r="P866" s="179">
        <f>'Input 2 - Inventory'!AH801</f>
        <v>0</v>
      </c>
      <c r="Q866" s="179" t="str">
        <f>'Calc 1 - Scaling (Ins)'!AA856</f>
        <v/>
      </c>
    </row>
    <row r="867" spans="1:17" x14ac:dyDescent="0.3">
      <c r="A867" s="136" t="str">
        <f t="shared" si="78"/>
        <v>Exclude</v>
      </c>
      <c r="B867" s="149">
        <f>'Input 2 - Inventory'!C802</f>
        <v>0</v>
      </c>
      <c r="C867" s="179">
        <f>'Input 2 - Inventory'!E802</f>
        <v>0</v>
      </c>
      <c r="D867" s="179" t="str">
        <f>IFERROR(VLOOKUP(E867,GCC.Param!$B$3:$E$66,4,FALSE),"")</f>
        <v/>
      </c>
      <c r="E867" s="150">
        <f>'Input 2 - Inventory'!F802</f>
        <v>0</v>
      </c>
      <c r="F867" s="162" t="str">
        <f t="shared" si="74"/>
        <v>Y</v>
      </c>
      <c r="G867" s="150">
        <f>'Input 1 - Schedule 1'!U804</f>
        <v>0</v>
      </c>
      <c r="H867" s="149">
        <f>'Input 2 - Inventory'!L802</f>
        <v>0</v>
      </c>
      <c r="I867" s="149">
        <f>'Input 2 - Inventory'!M802</f>
        <v>0</v>
      </c>
      <c r="J867" s="162">
        <f t="shared" si="75"/>
        <v>0</v>
      </c>
      <c r="K867" s="179">
        <f>'Input 2 - Inventory'!R802</f>
        <v>0</v>
      </c>
      <c r="L867" s="149">
        <f>'Input 2 - Inventory'!AB802</f>
        <v>0</v>
      </c>
      <c r="M867" s="179">
        <f>'Input 2 - Inventory'!AC802</f>
        <v>0</v>
      </c>
      <c r="N867" s="162">
        <f t="shared" si="76"/>
        <v>0</v>
      </c>
      <c r="O867" s="122" t="e">
        <f t="shared" si="77"/>
        <v>#DIV/0!</v>
      </c>
      <c r="P867" s="179">
        <f>'Input 2 - Inventory'!AH802</f>
        <v>0</v>
      </c>
      <c r="Q867" s="179" t="str">
        <f>'Calc 1 - Scaling (Ins)'!AA857</f>
        <v/>
      </c>
    </row>
    <row r="868" spans="1:17" x14ac:dyDescent="0.3">
      <c r="A868" s="136" t="str">
        <f t="shared" si="78"/>
        <v>Exclude</v>
      </c>
      <c r="B868" s="149">
        <f>'Input 2 - Inventory'!C803</f>
        <v>0</v>
      </c>
      <c r="C868" s="179">
        <f>'Input 2 - Inventory'!E803</f>
        <v>0</v>
      </c>
      <c r="D868" s="179" t="str">
        <f>IFERROR(VLOOKUP(E868,GCC.Param!$B$3:$E$66,4,FALSE),"")</f>
        <v/>
      </c>
      <c r="E868" s="150">
        <f>'Input 2 - Inventory'!F803</f>
        <v>0</v>
      </c>
      <c r="F868" s="162" t="str">
        <f t="shared" si="74"/>
        <v>Y</v>
      </c>
      <c r="G868" s="150">
        <f>'Input 1 - Schedule 1'!U805</f>
        <v>0</v>
      </c>
      <c r="H868" s="149">
        <f>'Input 2 - Inventory'!L803</f>
        <v>0</v>
      </c>
      <c r="I868" s="149">
        <f>'Input 2 - Inventory'!M803</f>
        <v>0</v>
      </c>
      <c r="J868" s="162">
        <f t="shared" si="75"/>
        <v>0</v>
      </c>
      <c r="K868" s="179">
        <f>'Input 2 - Inventory'!R803</f>
        <v>0</v>
      </c>
      <c r="L868" s="149">
        <f>'Input 2 - Inventory'!AB803</f>
        <v>0</v>
      </c>
      <c r="M868" s="179">
        <f>'Input 2 - Inventory'!AC803</f>
        <v>0</v>
      </c>
      <c r="N868" s="162">
        <f t="shared" si="76"/>
        <v>0</v>
      </c>
      <c r="O868" s="122" t="e">
        <f t="shared" si="77"/>
        <v>#DIV/0!</v>
      </c>
      <c r="P868" s="179">
        <f>'Input 2 - Inventory'!AH803</f>
        <v>0</v>
      </c>
      <c r="Q868" s="179" t="str">
        <f>'Calc 1 - Scaling (Ins)'!AA858</f>
        <v/>
      </c>
    </row>
    <row r="869" spans="1:17" x14ac:dyDescent="0.3">
      <c r="A869" s="136" t="str">
        <f t="shared" si="78"/>
        <v>Exclude</v>
      </c>
      <c r="B869" s="149">
        <f>'Input 2 - Inventory'!C804</f>
        <v>0</v>
      </c>
      <c r="C869" s="179">
        <f>'Input 2 - Inventory'!E804</f>
        <v>0</v>
      </c>
      <c r="D869" s="179" t="str">
        <f>IFERROR(VLOOKUP(E869,GCC.Param!$B$3:$E$66,4,FALSE),"")</f>
        <v/>
      </c>
      <c r="E869" s="150">
        <f>'Input 2 - Inventory'!F804</f>
        <v>0</v>
      </c>
      <c r="F869" s="162" t="str">
        <f t="shared" si="74"/>
        <v>Y</v>
      </c>
      <c r="G869" s="150">
        <f>'Input 1 - Schedule 1'!U806</f>
        <v>0</v>
      </c>
      <c r="H869" s="149">
        <f>'Input 2 - Inventory'!L804</f>
        <v>0</v>
      </c>
      <c r="I869" s="149">
        <f>'Input 2 - Inventory'!M804</f>
        <v>0</v>
      </c>
      <c r="J869" s="162">
        <f t="shared" si="75"/>
        <v>0</v>
      </c>
      <c r="K869" s="179">
        <f>'Input 2 - Inventory'!R804</f>
        <v>0</v>
      </c>
      <c r="L869" s="149">
        <f>'Input 2 - Inventory'!AB804</f>
        <v>0</v>
      </c>
      <c r="M869" s="179">
        <f>'Input 2 - Inventory'!AC804</f>
        <v>0</v>
      </c>
      <c r="N869" s="162">
        <f t="shared" si="76"/>
        <v>0</v>
      </c>
      <c r="O869" s="122" t="e">
        <f t="shared" si="77"/>
        <v>#DIV/0!</v>
      </c>
      <c r="P869" s="179">
        <f>'Input 2 - Inventory'!AH804</f>
        <v>0</v>
      </c>
      <c r="Q869" s="179" t="str">
        <f>'Calc 1 - Scaling (Ins)'!AA859</f>
        <v/>
      </c>
    </row>
    <row r="870" spans="1:17" x14ac:dyDescent="0.3">
      <c r="A870" s="136" t="str">
        <f t="shared" si="78"/>
        <v>Exclude</v>
      </c>
      <c r="B870" s="149">
        <f>'Input 2 - Inventory'!C805</f>
        <v>0</v>
      </c>
      <c r="C870" s="179">
        <f>'Input 2 - Inventory'!E805</f>
        <v>0</v>
      </c>
      <c r="D870" s="179" t="str">
        <f>IFERROR(VLOOKUP(E870,GCC.Param!$B$3:$E$66,4,FALSE),"")</f>
        <v/>
      </c>
      <c r="E870" s="150">
        <f>'Input 2 - Inventory'!F805</f>
        <v>0</v>
      </c>
      <c r="F870" s="162" t="str">
        <f t="shared" si="74"/>
        <v>Y</v>
      </c>
      <c r="G870" s="150">
        <f>'Input 1 - Schedule 1'!U807</f>
        <v>0</v>
      </c>
      <c r="H870" s="149">
        <f>'Input 2 - Inventory'!L805</f>
        <v>0</v>
      </c>
      <c r="I870" s="149">
        <f>'Input 2 - Inventory'!M805</f>
        <v>0</v>
      </c>
      <c r="J870" s="162">
        <f t="shared" si="75"/>
        <v>0</v>
      </c>
      <c r="K870" s="179">
        <f>'Input 2 - Inventory'!R805</f>
        <v>0</v>
      </c>
      <c r="L870" s="149">
        <f>'Input 2 - Inventory'!AB805</f>
        <v>0</v>
      </c>
      <c r="M870" s="179">
        <f>'Input 2 - Inventory'!AC805</f>
        <v>0</v>
      </c>
      <c r="N870" s="162">
        <f t="shared" si="76"/>
        <v>0</v>
      </c>
      <c r="O870" s="122" t="e">
        <f t="shared" si="77"/>
        <v>#DIV/0!</v>
      </c>
      <c r="P870" s="179">
        <f>'Input 2 - Inventory'!AH805</f>
        <v>0</v>
      </c>
      <c r="Q870" s="179" t="str">
        <f>'Calc 1 - Scaling (Ins)'!AA860</f>
        <v/>
      </c>
    </row>
    <row r="871" spans="1:17" x14ac:dyDescent="0.3">
      <c r="A871" s="136" t="str">
        <f t="shared" si="78"/>
        <v>Exclude</v>
      </c>
      <c r="B871" s="149">
        <f>'Input 2 - Inventory'!C806</f>
        <v>0</v>
      </c>
      <c r="C871" s="179">
        <f>'Input 2 - Inventory'!E806</f>
        <v>0</v>
      </c>
      <c r="D871" s="179" t="str">
        <f>IFERROR(VLOOKUP(E871,GCC.Param!$B$3:$E$66,4,FALSE),"")</f>
        <v/>
      </c>
      <c r="E871" s="150">
        <f>'Input 2 - Inventory'!F806</f>
        <v>0</v>
      </c>
      <c r="F871" s="162" t="str">
        <f t="shared" si="74"/>
        <v>Y</v>
      </c>
      <c r="G871" s="150">
        <f>'Input 1 - Schedule 1'!U808</f>
        <v>0</v>
      </c>
      <c r="H871" s="149">
        <f>'Input 2 - Inventory'!L806</f>
        <v>0</v>
      </c>
      <c r="I871" s="149">
        <f>'Input 2 - Inventory'!M806</f>
        <v>0</v>
      </c>
      <c r="J871" s="162">
        <f t="shared" si="75"/>
        <v>0</v>
      </c>
      <c r="K871" s="179">
        <f>'Input 2 - Inventory'!R806</f>
        <v>0</v>
      </c>
      <c r="L871" s="149">
        <f>'Input 2 - Inventory'!AB806</f>
        <v>0</v>
      </c>
      <c r="M871" s="179">
        <f>'Input 2 - Inventory'!AC806</f>
        <v>0</v>
      </c>
      <c r="N871" s="162">
        <f t="shared" si="76"/>
        <v>0</v>
      </c>
      <c r="O871" s="122" t="e">
        <f t="shared" si="77"/>
        <v>#DIV/0!</v>
      </c>
      <c r="P871" s="179">
        <f>'Input 2 - Inventory'!AH806</f>
        <v>0</v>
      </c>
      <c r="Q871" s="179" t="str">
        <f>'Calc 1 - Scaling (Ins)'!AA861</f>
        <v/>
      </c>
    </row>
    <row r="872" spans="1:17" x14ac:dyDescent="0.3">
      <c r="A872" s="136" t="str">
        <f t="shared" si="78"/>
        <v>Exclude</v>
      </c>
      <c r="B872" s="149">
        <f>'Input 2 - Inventory'!C807</f>
        <v>0</v>
      </c>
      <c r="C872" s="179">
        <f>'Input 2 - Inventory'!E807</f>
        <v>0</v>
      </c>
      <c r="D872" s="179" t="str">
        <f>IFERROR(VLOOKUP(E872,GCC.Param!$B$3:$E$66,4,FALSE),"")</f>
        <v/>
      </c>
      <c r="E872" s="150">
        <f>'Input 2 - Inventory'!F807</f>
        <v>0</v>
      </c>
      <c r="F872" s="162" t="str">
        <f t="shared" si="74"/>
        <v>Y</v>
      </c>
      <c r="G872" s="150">
        <f>'Input 1 - Schedule 1'!U809</f>
        <v>0</v>
      </c>
      <c r="H872" s="149">
        <f>'Input 2 - Inventory'!L807</f>
        <v>0</v>
      </c>
      <c r="I872" s="149">
        <f>'Input 2 - Inventory'!M807</f>
        <v>0</v>
      </c>
      <c r="J872" s="162">
        <f t="shared" si="75"/>
        <v>0</v>
      </c>
      <c r="K872" s="179">
        <f>'Input 2 - Inventory'!R807</f>
        <v>0</v>
      </c>
      <c r="L872" s="149">
        <f>'Input 2 - Inventory'!AB807</f>
        <v>0</v>
      </c>
      <c r="M872" s="179">
        <f>'Input 2 - Inventory'!AC807</f>
        <v>0</v>
      </c>
      <c r="N872" s="162">
        <f t="shared" si="76"/>
        <v>0</v>
      </c>
      <c r="O872" s="122" t="e">
        <f t="shared" si="77"/>
        <v>#DIV/0!</v>
      </c>
      <c r="P872" s="179">
        <f>'Input 2 - Inventory'!AH807</f>
        <v>0</v>
      </c>
      <c r="Q872" s="179" t="str">
        <f>'Calc 1 - Scaling (Ins)'!AA862</f>
        <v/>
      </c>
    </row>
    <row r="873" spans="1:17" x14ac:dyDescent="0.3">
      <c r="A873" s="136" t="str">
        <f t="shared" si="78"/>
        <v>Exclude</v>
      </c>
      <c r="B873" s="149">
        <f>'Input 2 - Inventory'!C808</f>
        <v>0</v>
      </c>
      <c r="C873" s="179">
        <f>'Input 2 - Inventory'!E808</f>
        <v>0</v>
      </c>
      <c r="D873" s="179" t="str">
        <f>IFERROR(VLOOKUP(E873,GCC.Param!$B$3:$E$66,4,FALSE),"")</f>
        <v/>
      </c>
      <c r="E873" s="150">
        <f>'Input 2 - Inventory'!F808</f>
        <v>0</v>
      </c>
      <c r="F873" s="162" t="str">
        <f t="shared" si="74"/>
        <v>Y</v>
      </c>
      <c r="G873" s="150">
        <f>'Input 1 - Schedule 1'!U810</f>
        <v>0</v>
      </c>
      <c r="H873" s="149">
        <f>'Input 2 - Inventory'!L808</f>
        <v>0</v>
      </c>
      <c r="I873" s="149">
        <f>'Input 2 - Inventory'!M808</f>
        <v>0</v>
      </c>
      <c r="J873" s="162">
        <f t="shared" si="75"/>
        <v>0</v>
      </c>
      <c r="K873" s="179">
        <f>'Input 2 - Inventory'!R808</f>
        <v>0</v>
      </c>
      <c r="L873" s="149">
        <f>'Input 2 - Inventory'!AB808</f>
        <v>0</v>
      </c>
      <c r="M873" s="179">
        <f>'Input 2 - Inventory'!AC808</f>
        <v>0</v>
      </c>
      <c r="N873" s="162">
        <f t="shared" si="76"/>
        <v>0</v>
      </c>
      <c r="O873" s="122" t="e">
        <f t="shared" si="77"/>
        <v>#DIV/0!</v>
      </c>
      <c r="P873" s="179">
        <f>'Input 2 - Inventory'!AH808</f>
        <v>0</v>
      </c>
      <c r="Q873" s="179" t="str">
        <f>'Calc 1 - Scaling (Ins)'!AA863</f>
        <v/>
      </c>
    </row>
    <row r="874" spans="1:17" x14ac:dyDescent="0.3">
      <c r="A874" s="136" t="str">
        <f t="shared" si="78"/>
        <v>Exclude</v>
      </c>
      <c r="B874" s="149">
        <f>'Input 2 - Inventory'!C809</f>
        <v>0</v>
      </c>
      <c r="C874" s="179">
        <f>'Input 2 - Inventory'!E809</f>
        <v>0</v>
      </c>
      <c r="D874" s="179" t="str">
        <f>IFERROR(VLOOKUP(E874,GCC.Param!$B$3:$E$66,4,FALSE),"")</f>
        <v/>
      </c>
      <c r="E874" s="150">
        <f>'Input 2 - Inventory'!F809</f>
        <v>0</v>
      </c>
      <c r="F874" s="162" t="str">
        <f t="shared" si="74"/>
        <v>Y</v>
      </c>
      <c r="G874" s="150">
        <f>'Input 1 - Schedule 1'!U811</f>
        <v>0</v>
      </c>
      <c r="H874" s="149">
        <f>'Input 2 - Inventory'!L809</f>
        <v>0</v>
      </c>
      <c r="I874" s="149">
        <f>'Input 2 - Inventory'!M809</f>
        <v>0</v>
      </c>
      <c r="J874" s="162">
        <f t="shared" si="75"/>
        <v>0</v>
      </c>
      <c r="K874" s="179">
        <f>'Input 2 - Inventory'!R809</f>
        <v>0</v>
      </c>
      <c r="L874" s="149">
        <f>'Input 2 - Inventory'!AB809</f>
        <v>0</v>
      </c>
      <c r="M874" s="179">
        <f>'Input 2 - Inventory'!AC809</f>
        <v>0</v>
      </c>
      <c r="N874" s="162">
        <f t="shared" si="76"/>
        <v>0</v>
      </c>
      <c r="O874" s="122" t="e">
        <f t="shared" si="77"/>
        <v>#DIV/0!</v>
      </c>
      <c r="P874" s="179">
        <f>'Input 2 - Inventory'!AH809</f>
        <v>0</v>
      </c>
      <c r="Q874" s="179" t="str">
        <f>'Calc 1 - Scaling (Ins)'!AA864</f>
        <v/>
      </c>
    </row>
    <row r="875" spans="1:17" x14ac:dyDescent="0.3">
      <c r="A875" s="136" t="str">
        <f t="shared" si="78"/>
        <v>Exclude</v>
      </c>
      <c r="B875" s="149">
        <f>'Input 2 - Inventory'!C810</f>
        <v>0</v>
      </c>
      <c r="C875" s="179">
        <f>'Input 2 - Inventory'!E810</f>
        <v>0</v>
      </c>
      <c r="D875" s="179" t="str">
        <f>IFERROR(VLOOKUP(E875,GCC.Param!$B$3:$E$66,4,FALSE),"")</f>
        <v/>
      </c>
      <c r="E875" s="150">
        <f>'Input 2 - Inventory'!F810</f>
        <v>0</v>
      </c>
      <c r="F875" s="162" t="str">
        <f t="shared" si="74"/>
        <v>Y</v>
      </c>
      <c r="G875" s="150">
        <f>'Input 1 - Schedule 1'!U812</f>
        <v>0</v>
      </c>
      <c r="H875" s="149">
        <f>'Input 2 - Inventory'!L810</f>
        <v>0</v>
      </c>
      <c r="I875" s="149">
        <f>'Input 2 - Inventory'!M810</f>
        <v>0</v>
      </c>
      <c r="J875" s="162">
        <f t="shared" si="75"/>
        <v>0</v>
      </c>
      <c r="K875" s="179">
        <f>'Input 2 - Inventory'!R810</f>
        <v>0</v>
      </c>
      <c r="L875" s="149">
        <f>'Input 2 - Inventory'!AB810</f>
        <v>0</v>
      </c>
      <c r="M875" s="179">
        <f>'Input 2 - Inventory'!AC810</f>
        <v>0</v>
      </c>
      <c r="N875" s="162">
        <f t="shared" si="76"/>
        <v>0</v>
      </c>
      <c r="O875" s="122" t="e">
        <f t="shared" si="77"/>
        <v>#DIV/0!</v>
      </c>
      <c r="P875" s="179">
        <f>'Input 2 - Inventory'!AH810</f>
        <v>0</v>
      </c>
      <c r="Q875" s="179" t="str">
        <f>'Calc 1 - Scaling (Ins)'!AA865</f>
        <v/>
      </c>
    </row>
    <row r="876" spans="1:17" x14ac:dyDescent="0.3">
      <c r="A876" s="136" t="str">
        <f t="shared" si="78"/>
        <v>Exclude</v>
      </c>
      <c r="B876" s="149">
        <f>'Input 2 - Inventory'!C811</f>
        <v>0</v>
      </c>
      <c r="C876" s="179">
        <f>'Input 2 - Inventory'!E811</f>
        <v>0</v>
      </c>
      <c r="D876" s="179" t="str">
        <f>IFERROR(VLOOKUP(E876,GCC.Param!$B$3:$E$66,4,FALSE),"")</f>
        <v/>
      </c>
      <c r="E876" s="150">
        <f>'Input 2 - Inventory'!F811</f>
        <v>0</v>
      </c>
      <c r="F876" s="162" t="str">
        <f t="shared" si="74"/>
        <v>Y</v>
      </c>
      <c r="G876" s="150">
        <f>'Input 1 - Schedule 1'!U813</f>
        <v>0</v>
      </c>
      <c r="H876" s="149">
        <f>'Input 2 - Inventory'!L811</f>
        <v>0</v>
      </c>
      <c r="I876" s="149">
        <f>'Input 2 - Inventory'!M811</f>
        <v>0</v>
      </c>
      <c r="J876" s="162">
        <f t="shared" si="75"/>
        <v>0</v>
      </c>
      <c r="K876" s="179">
        <f>'Input 2 - Inventory'!R811</f>
        <v>0</v>
      </c>
      <c r="L876" s="149">
        <f>'Input 2 - Inventory'!AB811</f>
        <v>0</v>
      </c>
      <c r="M876" s="179">
        <f>'Input 2 - Inventory'!AC811</f>
        <v>0</v>
      </c>
      <c r="N876" s="162">
        <f t="shared" si="76"/>
        <v>0</v>
      </c>
      <c r="O876" s="122" t="e">
        <f t="shared" si="77"/>
        <v>#DIV/0!</v>
      </c>
      <c r="P876" s="179">
        <f>'Input 2 - Inventory'!AH811</f>
        <v>0</v>
      </c>
      <c r="Q876" s="179" t="str">
        <f>'Calc 1 - Scaling (Ins)'!AA866</f>
        <v/>
      </c>
    </row>
    <row r="877" spans="1:17" x14ac:dyDescent="0.3">
      <c r="A877" s="136" t="str">
        <f t="shared" si="78"/>
        <v>Exclude</v>
      </c>
      <c r="B877" s="149">
        <f>'Input 2 - Inventory'!C812</f>
        <v>0</v>
      </c>
      <c r="C877" s="179">
        <f>'Input 2 - Inventory'!E812</f>
        <v>0</v>
      </c>
      <c r="D877" s="179" t="str">
        <f>IFERROR(VLOOKUP(E877,GCC.Param!$B$3:$E$66,4,FALSE),"")</f>
        <v/>
      </c>
      <c r="E877" s="150">
        <f>'Input 2 - Inventory'!F812</f>
        <v>0</v>
      </c>
      <c r="F877" s="162" t="str">
        <f t="shared" si="74"/>
        <v>Y</v>
      </c>
      <c r="G877" s="150">
        <f>'Input 1 - Schedule 1'!U814</f>
        <v>0</v>
      </c>
      <c r="H877" s="149">
        <f>'Input 2 - Inventory'!L812</f>
        <v>0</v>
      </c>
      <c r="I877" s="149">
        <f>'Input 2 - Inventory'!M812</f>
        <v>0</v>
      </c>
      <c r="J877" s="162">
        <f t="shared" si="75"/>
        <v>0</v>
      </c>
      <c r="K877" s="179">
        <f>'Input 2 - Inventory'!R812</f>
        <v>0</v>
      </c>
      <c r="L877" s="149">
        <f>'Input 2 - Inventory'!AB812</f>
        <v>0</v>
      </c>
      <c r="M877" s="179">
        <f>'Input 2 - Inventory'!AC812</f>
        <v>0</v>
      </c>
      <c r="N877" s="162">
        <f t="shared" si="76"/>
        <v>0</v>
      </c>
      <c r="O877" s="122" t="e">
        <f t="shared" si="77"/>
        <v>#DIV/0!</v>
      </c>
      <c r="P877" s="179">
        <f>'Input 2 - Inventory'!AH812</f>
        <v>0</v>
      </c>
      <c r="Q877" s="179" t="str">
        <f>'Calc 1 - Scaling (Ins)'!AA867</f>
        <v/>
      </c>
    </row>
    <row r="878" spans="1:17" x14ac:dyDescent="0.3">
      <c r="A878" s="136" t="str">
        <f t="shared" si="78"/>
        <v>Exclude</v>
      </c>
      <c r="B878" s="149">
        <f>'Input 2 - Inventory'!C813</f>
        <v>0</v>
      </c>
      <c r="C878" s="179">
        <f>'Input 2 - Inventory'!E813</f>
        <v>0</v>
      </c>
      <c r="D878" s="179" t="str">
        <f>IFERROR(VLOOKUP(E878,GCC.Param!$B$3:$E$66,4,FALSE),"")</f>
        <v/>
      </c>
      <c r="E878" s="150">
        <f>'Input 2 - Inventory'!F813</f>
        <v>0</v>
      </c>
      <c r="F878" s="162" t="str">
        <f t="shared" si="74"/>
        <v>Y</v>
      </c>
      <c r="G878" s="150">
        <f>'Input 1 - Schedule 1'!U815</f>
        <v>0</v>
      </c>
      <c r="H878" s="149">
        <f>'Input 2 - Inventory'!L813</f>
        <v>0</v>
      </c>
      <c r="I878" s="149">
        <f>'Input 2 - Inventory'!M813</f>
        <v>0</v>
      </c>
      <c r="J878" s="162">
        <f t="shared" si="75"/>
        <v>0</v>
      </c>
      <c r="K878" s="179">
        <f>'Input 2 - Inventory'!R813</f>
        <v>0</v>
      </c>
      <c r="L878" s="149">
        <f>'Input 2 - Inventory'!AB813</f>
        <v>0</v>
      </c>
      <c r="M878" s="179">
        <f>'Input 2 - Inventory'!AC813</f>
        <v>0</v>
      </c>
      <c r="N878" s="162">
        <f t="shared" si="76"/>
        <v>0</v>
      </c>
      <c r="O878" s="122" t="e">
        <f t="shared" si="77"/>
        <v>#DIV/0!</v>
      </c>
      <c r="P878" s="179">
        <f>'Input 2 - Inventory'!AH813</f>
        <v>0</v>
      </c>
      <c r="Q878" s="179" t="str">
        <f>'Calc 1 - Scaling (Ins)'!AA868</f>
        <v/>
      </c>
    </row>
    <row r="879" spans="1:17" x14ac:dyDescent="0.3">
      <c r="A879" s="136" t="str">
        <f t="shared" si="78"/>
        <v>Exclude</v>
      </c>
      <c r="B879" s="149">
        <f>'Input 2 - Inventory'!C814</f>
        <v>0</v>
      </c>
      <c r="C879" s="179">
        <f>'Input 2 - Inventory'!E814</f>
        <v>0</v>
      </c>
      <c r="D879" s="179" t="str">
        <f>IFERROR(VLOOKUP(E879,GCC.Param!$B$3:$E$66,4,FALSE),"")</f>
        <v/>
      </c>
      <c r="E879" s="150">
        <f>'Input 2 - Inventory'!F814</f>
        <v>0</v>
      </c>
      <c r="F879" s="162" t="str">
        <f t="shared" si="74"/>
        <v>Y</v>
      </c>
      <c r="G879" s="150">
        <f>'Input 1 - Schedule 1'!U816</f>
        <v>0</v>
      </c>
      <c r="H879" s="149">
        <f>'Input 2 - Inventory'!L814</f>
        <v>0</v>
      </c>
      <c r="I879" s="149">
        <f>'Input 2 - Inventory'!M814</f>
        <v>0</v>
      </c>
      <c r="J879" s="162">
        <f t="shared" si="75"/>
        <v>0</v>
      </c>
      <c r="K879" s="179">
        <f>'Input 2 - Inventory'!R814</f>
        <v>0</v>
      </c>
      <c r="L879" s="149">
        <f>'Input 2 - Inventory'!AB814</f>
        <v>0</v>
      </c>
      <c r="M879" s="179">
        <f>'Input 2 - Inventory'!AC814</f>
        <v>0</v>
      </c>
      <c r="N879" s="162">
        <f t="shared" si="76"/>
        <v>0</v>
      </c>
      <c r="O879" s="122" t="e">
        <f t="shared" si="77"/>
        <v>#DIV/0!</v>
      </c>
      <c r="P879" s="179">
        <f>'Input 2 - Inventory'!AH814</f>
        <v>0</v>
      </c>
      <c r="Q879" s="179" t="str">
        <f>'Calc 1 - Scaling (Ins)'!AA869</f>
        <v/>
      </c>
    </row>
    <row r="880" spans="1:17" x14ac:dyDescent="0.3">
      <c r="A880" s="136" t="str">
        <f t="shared" si="78"/>
        <v>Exclude</v>
      </c>
      <c r="B880" s="149">
        <f>'Input 2 - Inventory'!C815</f>
        <v>0</v>
      </c>
      <c r="C880" s="179">
        <f>'Input 2 - Inventory'!E815</f>
        <v>0</v>
      </c>
      <c r="D880" s="179" t="str">
        <f>IFERROR(VLOOKUP(E880,GCC.Param!$B$3:$E$66,4,FALSE),"")</f>
        <v/>
      </c>
      <c r="E880" s="150">
        <f>'Input 2 - Inventory'!F815</f>
        <v>0</v>
      </c>
      <c r="F880" s="162" t="str">
        <f t="shared" si="74"/>
        <v>Y</v>
      </c>
      <c r="G880" s="150">
        <f>'Input 1 - Schedule 1'!U817</f>
        <v>0</v>
      </c>
      <c r="H880" s="149">
        <f>'Input 2 - Inventory'!L815</f>
        <v>0</v>
      </c>
      <c r="I880" s="149">
        <f>'Input 2 - Inventory'!M815</f>
        <v>0</v>
      </c>
      <c r="J880" s="162">
        <f t="shared" si="75"/>
        <v>0</v>
      </c>
      <c r="K880" s="179">
        <f>'Input 2 - Inventory'!R815</f>
        <v>0</v>
      </c>
      <c r="L880" s="149">
        <f>'Input 2 - Inventory'!AB815</f>
        <v>0</v>
      </c>
      <c r="M880" s="179">
        <f>'Input 2 - Inventory'!AC815</f>
        <v>0</v>
      </c>
      <c r="N880" s="162">
        <f t="shared" si="76"/>
        <v>0</v>
      </c>
      <c r="O880" s="122" t="e">
        <f t="shared" si="77"/>
        <v>#DIV/0!</v>
      </c>
      <c r="P880" s="179">
        <f>'Input 2 - Inventory'!AH815</f>
        <v>0</v>
      </c>
      <c r="Q880" s="179" t="str">
        <f>'Calc 1 - Scaling (Ins)'!AA870</f>
        <v/>
      </c>
    </row>
    <row r="881" spans="1:17" x14ac:dyDescent="0.3">
      <c r="A881" s="136" t="str">
        <f t="shared" si="78"/>
        <v>Exclude</v>
      </c>
      <c r="B881" s="149">
        <f>'Input 2 - Inventory'!C816</f>
        <v>0</v>
      </c>
      <c r="C881" s="179">
        <f>'Input 2 - Inventory'!E816</f>
        <v>0</v>
      </c>
      <c r="D881" s="179" t="str">
        <f>IFERROR(VLOOKUP(E881,GCC.Param!$B$3:$E$66,4,FALSE),"")</f>
        <v/>
      </c>
      <c r="E881" s="150">
        <f>'Input 2 - Inventory'!F816</f>
        <v>0</v>
      </c>
      <c r="F881" s="162" t="str">
        <f t="shared" si="74"/>
        <v>Y</v>
      </c>
      <c r="G881" s="150">
        <f>'Input 1 - Schedule 1'!U818</f>
        <v>0</v>
      </c>
      <c r="H881" s="149">
        <f>'Input 2 - Inventory'!L816</f>
        <v>0</v>
      </c>
      <c r="I881" s="149">
        <f>'Input 2 - Inventory'!M816</f>
        <v>0</v>
      </c>
      <c r="J881" s="162">
        <f t="shared" si="75"/>
        <v>0</v>
      </c>
      <c r="K881" s="179">
        <f>'Input 2 - Inventory'!R816</f>
        <v>0</v>
      </c>
      <c r="L881" s="149">
        <f>'Input 2 - Inventory'!AB816</f>
        <v>0</v>
      </c>
      <c r="M881" s="179">
        <f>'Input 2 - Inventory'!AC816</f>
        <v>0</v>
      </c>
      <c r="N881" s="162">
        <f t="shared" si="76"/>
        <v>0</v>
      </c>
      <c r="O881" s="122" t="e">
        <f t="shared" si="77"/>
        <v>#DIV/0!</v>
      </c>
      <c r="P881" s="179">
        <f>'Input 2 - Inventory'!AH816</f>
        <v>0</v>
      </c>
      <c r="Q881" s="179" t="str">
        <f>'Calc 1 - Scaling (Ins)'!AA871</f>
        <v/>
      </c>
    </row>
    <row r="882" spans="1:17" x14ac:dyDescent="0.3">
      <c r="A882" s="136" t="str">
        <f t="shared" si="78"/>
        <v>Exclude</v>
      </c>
      <c r="B882" s="149">
        <f>'Input 2 - Inventory'!C817</f>
        <v>0</v>
      </c>
      <c r="C882" s="179">
        <f>'Input 2 - Inventory'!E817</f>
        <v>0</v>
      </c>
      <c r="D882" s="179" t="str">
        <f>IFERROR(VLOOKUP(E882,GCC.Param!$B$3:$E$66,4,FALSE),"")</f>
        <v/>
      </c>
      <c r="E882" s="150">
        <f>'Input 2 - Inventory'!F817</f>
        <v>0</v>
      </c>
      <c r="F882" s="162" t="str">
        <f t="shared" si="74"/>
        <v>Y</v>
      </c>
      <c r="G882" s="150">
        <f>'Input 1 - Schedule 1'!U819</f>
        <v>0</v>
      </c>
      <c r="H882" s="149">
        <f>'Input 2 - Inventory'!L817</f>
        <v>0</v>
      </c>
      <c r="I882" s="149">
        <f>'Input 2 - Inventory'!M817</f>
        <v>0</v>
      </c>
      <c r="J882" s="162">
        <f t="shared" si="75"/>
        <v>0</v>
      </c>
      <c r="K882" s="179">
        <f>'Input 2 - Inventory'!R817</f>
        <v>0</v>
      </c>
      <c r="L882" s="149">
        <f>'Input 2 - Inventory'!AB817</f>
        <v>0</v>
      </c>
      <c r="M882" s="179">
        <f>'Input 2 - Inventory'!AC817</f>
        <v>0</v>
      </c>
      <c r="N882" s="162">
        <f t="shared" si="76"/>
        <v>0</v>
      </c>
      <c r="O882" s="122" t="e">
        <f t="shared" si="77"/>
        <v>#DIV/0!</v>
      </c>
      <c r="P882" s="179">
        <f>'Input 2 - Inventory'!AH817</f>
        <v>0</v>
      </c>
      <c r="Q882" s="179" t="str">
        <f>'Calc 1 - Scaling (Ins)'!AA872</f>
        <v/>
      </c>
    </row>
    <row r="883" spans="1:17" x14ac:dyDescent="0.3">
      <c r="A883" s="136" t="str">
        <f t="shared" si="78"/>
        <v>Exclude</v>
      </c>
      <c r="B883" s="149">
        <f>'Input 2 - Inventory'!C818</f>
        <v>0</v>
      </c>
      <c r="C883" s="179">
        <f>'Input 2 - Inventory'!E818</f>
        <v>0</v>
      </c>
      <c r="D883" s="179" t="str">
        <f>IFERROR(VLOOKUP(E883,GCC.Param!$B$3:$E$66,4,FALSE),"")</f>
        <v/>
      </c>
      <c r="E883" s="150">
        <f>'Input 2 - Inventory'!F818</f>
        <v>0</v>
      </c>
      <c r="F883" s="162" t="str">
        <f t="shared" si="74"/>
        <v>Y</v>
      </c>
      <c r="G883" s="150">
        <f>'Input 1 - Schedule 1'!U820</f>
        <v>0</v>
      </c>
      <c r="H883" s="149">
        <f>'Input 2 - Inventory'!L818</f>
        <v>0</v>
      </c>
      <c r="I883" s="149">
        <f>'Input 2 - Inventory'!M818</f>
        <v>0</v>
      </c>
      <c r="J883" s="162">
        <f t="shared" si="75"/>
        <v>0</v>
      </c>
      <c r="K883" s="179">
        <f>'Input 2 - Inventory'!R818</f>
        <v>0</v>
      </c>
      <c r="L883" s="149">
        <f>'Input 2 - Inventory'!AB818</f>
        <v>0</v>
      </c>
      <c r="M883" s="179">
        <f>'Input 2 - Inventory'!AC818</f>
        <v>0</v>
      </c>
      <c r="N883" s="162">
        <f t="shared" si="76"/>
        <v>0</v>
      </c>
      <c r="O883" s="122" t="e">
        <f t="shared" si="77"/>
        <v>#DIV/0!</v>
      </c>
      <c r="P883" s="179">
        <f>'Input 2 - Inventory'!AH818</f>
        <v>0</v>
      </c>
      <c r="Q883" s="179" t="str">
        <f>'Calc 1 - Scaling (Ins)'!AA873</f>
        <v/>
      </c>
    </row>
    <row r="884" spans="1:17" x14ac:dyDescent="0.3">
      <c r="A884" s="136" t="str">
        <f t="shared" si="78"/>
        <v>Exclude</v>
      </c>
      <c r="B884" s="149">
        <f>'Input 2 - Inventory'!C819</f>
        <v>0</v>
      </c>
      <c r="C884" s="179">
        <f>'Input 2 - Inventory'!E819</f>
        <v>0</v>
      </c>
      <c r="D884" s="179" t="str">
        <f>IFERROR(VLOOKUP(E884,GCC.Param!$B$3:$E$66,4,FALSE),"")</f>
        <v/>
      </c>
      <c r="E884" s="150">
        <f>'Input 2 - Inventory'!F819</f>
        <v>0</v>
      </c>
      <c r="F884" s="162" t="str">
        <f t="shared" si="74"/>
        <v>Y</v>
      </c>
      <c r="G884" s="150">
        <f>'Input 1 - Schedule 1'!U821</f>
        <v>0</v>
      </c>
      <c r="H884" s="149">
        <f>'Input 2 - Inventory'!L819</f>
        <v>0</v>
      </c>
      <c r="I884" s="149">
        <f>'Input 2 - Inventory'!M819</f>
        <v>0</v>
      </c>
      <c r="J884" s="162">
        <f t="shared" si="75"/>
        <v>0</v>
      </c>
      <c r="K884" s="179">
        <f>'Input 2 - Inventory'!R819</f>
        <v>0</v>
      </c>
      <c r="L884" s="149">
        <f>'Input 2 - Inventory'!AB819</f>
        <v>0</v>
      </c>
      <c r="M884" s="179">
        <f>'Input 2 - Inventory'!AC819</f>
        <v>0</v>
      </c>
      <c r="N884" s="162">
        <f t="shared" si="76"/>
        <v>0</v>
      </c>
      <c r="O884" s="122" t="e">
        <f t="shared" si="77"/>
        <v>#DIV/0!</v>
      </c>
      <c r="P884" s="179">
        <f>'Input 2 - Inventory'!AH819</f>
        <v>0</v>
      </c>
      <c r="Q884" s="179" t="str">
        <f>'Calc 1 - Scaling (Ins)'!AA874</f>
        <v/>
      </c>
    </row>
    <row r="885" spans="1:17" x14ac:dyDescent="0.3">
      <c r="A885" s="136" t="str">
        <f t="shared" si="78"/>
        <v>Exclude</v>
      </c>
      <c r="B885" s="149">
        <f>'Input 2 - Inventory'!C820</f>
        <v>0</v>
      </c>
      <c r="C885" s="179">
        <f>'Input 2 - Inventory'!E820</f>
        <v>0</v>
      </c>
      <c r="D885" s="179" t="str">
        <f>IFERROR(VLOOKUP(E885,GCC.Param!$B$3:$E$66,4,FALSE),"")</f>
        <v/>
      </c>
      <c r="E885" s="150">
        <f>'Input 2 - Inventory'!F820</f>
        <v>0</v>
      </c>
      <c r="F885" s="162" t="str">
        <f t="shared" si="74"/>
        <v>Y</v>
      </c>
      <c r="G885" s="150">
        <f>'Input 1 - Schedule 1'!U822</f>
        <v>0</v>
      </c>
      <c r="H885" s="149">
        <f>'Input 2 - Inventory'!L820</f>
        <v>0</v>
      </c>
      <c r="I885" s="149">
        <f>'Input 2 - Inventory'!M820</f>
        <v>0</v>
      </c>
      <c r="J885" s="162">
        <f t="shared" si="75"/>
        <v>0</v>
      </c>
      <c r="K885" s="179">
        <f>'Input 2 - Inventory'!R820</f>
        <v>0</v>
      </c>
      <c r="L885" s="149">
        <f>'Input 2 - Inventory'!AB820</f>
        <v>0</v>
      </c>
      <c r="M885" s="179">
        <f>'Input 2 - Inventory'!AC820</f>
        <v>0</v>
      </c>
      <c r="N885" s="162">
        <f t="shared" si="76"/>
        <v>0</v>
      </c>
      <c r="O885" s="122" t="e">
        <f t="shared" si="77"/>
        <v>#DIV/0!</v>
      </c>
      <c r="P885" s="179">
        <f>'Input 2 - Inventory'!AH820</f>
        <v>0</v>
      </c>
      <c r="Q885" s="179" t="str">
        <f>'Calc 1 - Scaling (Ins)'!AA875</f>
        <v/>
      </c>
    </row>
    <row r="886" spans="1:17" x14ac:dyDescent="0.3">
      <c r="A886" s="136" t="str">
        <f t="shared" si="78"/>
        <v>Exclude</v>
      </c>
      <c r="B886" s="149">
        <f>'Input 2 - Inventory'!C821</f>
        <v>0</v>
      </c>
      <c r="C886" s="179">
        <f>'Input 2 - Inventory'!E821</f>
        <v>0</v>
      </c>
      <c r="D886" s="179" t="str">
        <f>IFERROR(VLOOKUP(E886,GCC.Param!$B$3:$E$66,4,FALSE),"")</f>
        <v/>
      </c>
      <c r="E886" s="150">
        <f>'Input 2 - Inventory'!F821</f>
        <v>0</v>
      </c>
      <c r="F886" s="162" t="str">
        <f t="shared" si="74"/>
        <v>Y</v>
      </c>
      <c r="G886" s="150">
        <f>'Input 1 - Schedule 1'!U823</f>
        <v>0</v>
      </c>
      <c r="H886" s="149">
        <f>'Input 2 - Inventory'!L821</f>
        <v>0</v>
      </c>
      <c r="I886" s="149">
        <f>'Input 2 - Inventory'!M821</f>
        <v>0</v>
      </c>
      <c r="J886" s="162">
        <f t="shared" si="75"/>
        <v>0</v>
      </c>
      <c r="K886" s="179">
        <f>'Input 2 - Inventory'!R821</f>
        <v>0</v>
      </c>
      <c r="L886" s="149">
        <f>'Input 2 - Inventory'!AB821</f>
        <v>0</v>
      </c>
      <c r="M886" s="179">
        <f>'Input 2 - Inventory'!AC821</f>
        <v>0</v>
      </c>
      <c r="N886" s="162">
        <f t="shared" si="76"/>
        <v>0</v>
      </c>
      <c r="O886" s="122" t="e">
        <f t="shared" si="77"/>
        <v>#DIV/0!</v>
      </c>
      <c r="P886" s="179">
        <f>'Input 2 - Inventory'!AH821</f>
        <v>0</v>
      </c>
      <c r="Q886" s="179" t="str">
        <f>'Calc 1 - Scaling (Ins)'!AA876</f>
        <v/>
      </c>
    </row>
    <row r="887" spans="1:17" x14ac:dyDescent="0.3">
      <c r="A887" s="136" t="str">
        <f t="shared" si="78"/>
        <v>Exclude</v>
      </c>
      <c r="B887" s="149">
        <f>'Input 2 - Inventory'!C822</f>
        <v>0</v>
      </c>
      <c r="C887" s="179">
        <f>'Input 2 - Inventory'!E822</f>
        <v>0</v>
      </c>
      <c r="D887" s="179" t="str">
        <f>IFERROR(VLOOKUP(E887,GCC.Param!$B$3:$E$66,4,FALSE),"")</f>
        <v/>
      </c>
      <c r="E887" s="150">
        <f>'Input 2 - Inventory'!F822</f>
        <v>0</v>
      </c>
      <c r="F887" s="162" t="str">
        <f t="shared" si="74"/>
        <v>Y</v>
      </c>
      <c r="G887" s="150">
        <f>'Input 1 - Schedule 1'!U824</f>
        <v>0</v>
      </c>
      <c r="H887" s="149">
        <f>'Input 2 - Inventory'!L822</f>
        <v>0</v>
      </c>
      <c r="I887" s="149">
        <f>'Input 2 - Inventory'!M822</f>
        <v>0</v>
      </c>
      <c r="J887" s="162">
        <f t="shared" si="75"/>
        <v>0</v>
      </c>
      <c r="K887" s="179">
        <f>'Input 2 - Inventory'!R822</f>
        <v>0</v>
      </c>
      <c r="L887" s="149">
        <f>'Input 2 - Inventory'!AB822</f>
        <v>0</v>
      </c>
      <c r="M887" s="179">
        <f>'Input 2 - Inventory'!AC822</f>
        <v>0</v>
      </c>
      <c r="N887" s="162">
        <f t="shared" si="76"/>
        <v>0</v>
      </c>
      <c r="O887" s="122" t="e">
        <f t="shared" si="77"/>
        <v>#DIV/0!</v>
      </c>
      <c r="P887" s="179">
        <f>'Input 2 - Inventory'!AH822</f>
        <v>0</v>
      </c>
      <c r="Q887" s="179" t="str">
        <f>'Calc 1 - Scaling (Ins)'!AA877</f>
        <v/>
      </c>
    </row>
    <row r="888" spans="1:17" x14ac:dyDescent="0.3">
      <c r="A888" s="136" t="str">
        <f t="shared" si="78"/>
        <v>Exclude</v>
      </c>
      <c r="B888" s="149">
        <f>'Input 2 - Inventory'!C823</f>
        <v>0</v>
      </c>
      <c r="C888" s="179">
        <f>'Input 2 - Inventory'!E823</f>
        <v>0</v>
      </c>
      <c r="D888" s="179" t="str">
        <f>IFERROR(VLOOKUP(E888,GCC.Param!$B$3:$E$66,4,FALSE),"")</f>
        <v/>
      </c>
      <c r="E888" s="150">
        <f>'Input 2 - Inventory'!F823</f>
        <v>0</v>
      </c>
      <c r="F888" s="162" t="str">
        <f t="shared" si="74"/>
        <v>Y</v>
      </c>
      <c r="G888" s="150">
        <f>'Input 1 - Schedule 1'!U825</f>
        <v>0</v>
      </c>
      <c r="H888" s="149">
        <f>'Input 2 - Inventory'!L823</f>
        <v>0</v>
      </c>
      <c r="I888" s="149">
        <f>'Input 2 - Inventory'!M823</f>
        <v>0</v>
      </c>
      <c r="J888" s="162">
        <f t="shared" si="75"/>
        <v>0</v>
      </c>
      <c r="K888" s="179">
        <f>'Input 2 - Inventory'!R823</f>
        <v>0</v>
      </c>
      <c r="L888" s="149">
        <f>'Input 2 - Inventory'!AB823</f>
        <v>0</v>
      </c>
      <c r="M888" s="179">
        <f>'Input 2 - Inventory'!AC823</f>
        <v>0</v>
      </c>
      <c r="N888" s="162">
        <f t="shared" si="76"/>
        <v>0</v>
      </c>
      <c r="O888" s="122" t="e">
        <f t="shared" si="77"/>
        <v>#DIV/0!</v>
      </c>
      <c r="P888" s="179">
        <f>'Input 2 - Inventory'!AH823</f>
        <v>0</v>
      </c>
      <c r="Q888" s="179" t="str">
        <f>'Calc 1 - Scaling (Ins)'!AA878</f>
        <v/>
      </c>
    </row>
    <row r="889" spans="1:17" x14ac:dyDescent="0.3">
      <c r="A889" s="136" t="str">
        <f t="shared" si="78"/>
        <v>Exclude</v>
      </c>
      <c r="B889" s="149">
        <f>'Input 2 - Inventory'!C824</f>
        <v>0</v>
      </c>
      <c r="C889" s="179">
        <f>'Input 2 - Inventory'!E824</f>
        <v>0</v>
      </c>
      <c r="D889" s="179" t="str">
        <f>IFERROR(VLOOKUP(E889,GCC.Param!$B$3:$E$66,4,FALSE),"")</f>
        <v/>
      </c>
      <c r="E889" s="150">
        <f>'Input 2 - Inventory'!F824</f>
        <v>0</v>
      </c>
      <c r="F889" s="162" t="str">
        <f t="shared" si="74"/>
        <v>Y</v>
      </c>
      <c r="G889" s="150">
        <f>'Input 1 - Schedule 1'!U826</f>
        <v>0</v>
      </c>
      <c r="H889" s="149">
        <f>'Input 2 - Inventory'!L824</f>
        <v>0</v>
      </c>
      <c r="I889" s="149">
        <f>'Input 2 - Inventory'!M824</f>
        <v>0</v>
      </c>
      <c r="J889" s="162">
        <f t="shared" si="75"/>
        <v>0</v>
      </c>
      <c r="K889" s="179">
        <f>'Input 2 - Inventory'!R824</f>
        <v>0</v>
      </c>
      <c r="L889" s="149">
        <f>'Input 2 - Inventory'!AB824</f>
        <v>0</v>
      </c>
      <c r="M889" s="179">
        <f>'Input 2 - Inventory'!AC824</f>
        <v>0</v>
      </c>
      <c r="N889" s="162">
        <f t="shared" si="76"/>
        <v>0</v>
      </c>
      <c r="O889" s="122" t="e">
        <f t="shared" si="77"/>
        <v>#DIV/0!</v>
      </c>
      <c r="P889" s="179">
        <f>'Input 2 - Inventory'!AH824</f>
        <v>0</v>
      </c>
      <c r="Q889" s="179" t="str">
        <f>'Calc 1 - Scaling (Ins)'!AA879</f>
        <v/>
      </c>
    </row>
    <row r="890" spans="1:17" x14ac:dyDescent="0.3">
      <c r="A890" s="136" t="str">
        <f t="shared" si="78"/>
        <v>Exclude</v>
      </c>
      <c r="B890" s="149">
        <f>'Input 2 - Inventory'!C825</f>
        <v>0</v>
      </c>
      <c r="C890" s="179">
        <f>'Input 2 - Inventory'!E825</f>
        <v>0</v>
      </c>
      <c r="D890" s="179" t="str">
        <f>IFERROR(VLOOKUP(E890,GCC.Param!$B$3:$E$66,4,FALSE),"")</f>
        <v/>
      </c>
      <c r="E890" s="150">
        <f>'Input 2 - Inventory'!F825</f>
        <v>0</v>
      </c>
      <c r="F890" s="162" t="str">
        <f t="shared" si="74"/>
        <v>Y</v>
      </c>
      <c r="G890" s="150">
        <f>'Input 1 - Schedule 1'!U827</f>
        <v>0</v>
      </c>
      <c r="H890" s="149">
        <f>'Input 2 - Inventory'!L825</f>
        <v>0</v>
      </c>
      <c r="I890" s="149">
        <f>'Input 2 - Inventory'!M825</f>
        <v>0</v>
      </c>
      <c r="J890" s="162">
        <f t="shared" si="75"/>
        <v>0</v>
      </c>
      <c r="K890" s="179">
        <f>'Input 2 - Inventory'!R825</f>
        <v>0</v>
      </c>
      <c r="L890" s="149">
        <f>'Input 2 - Inventory'!AB825</f>
        <v>0</v>
      </c>
      <c r="M890" s="179">
        <f>'Input 2 - Inventory'!AC825</f>
        <v>0</v>
      </c>
      <c r="N890" s="162">
        <f t="shared" si="76"/>
        <v>0</v>
      </c>
      <c r="O890" s="122" t="e">
        <f t="shared" si="77"/>
        <v>#DIV/0!</v>
      </c>
      <c r="P890" s="179">
        <f>'Input 2 - Inventory'!AH825</f>
        <v>0</v>
      </c>
      <c r="Q890" s="179" t="str">
        <f>'Calc 1 - Scaling (Ins)'!AA880</f>
        <v/>
      </c>
    </row>
    <row r="891" spans="1:17" x14ac:dyDescent="0.3">
      <c r="A891" s="136" t="str">
        <f t="shared" si="78"/>
        <v>Exclude</v>
      </c>
      <c r="B891" s="149">
        <f>'Input 2 - Inventory'!C826</f>
        <v>0</v>
      </c>
      <c r="C891" s="179">
        <f>'Input 2 - Inventory'!E826</f>
        <v>0</v>
      </c>
      <c r="D891" s="179" t="str">
        <f>IFERROR(VLOOKUP(E891,GCC.Param!$B$3:$E$66,4,FALSE),"")</f>
        <v/>
      </c>
      <c r="E891" s="150">
        <f>'Input 2 - Inventory'!F826</f>
        <v>0</v>
      </c>
      <c r="F891" s="162" t="str">
        <f t="shared" si="74"/>
        <v>Y</v>
      </c>
      <c r="G891" s="150">
        <f>'Input 1 - Schedule 1'!U828</f>
        <v>0</v>
      </c>
      <c r="H891" s="149">
        <f>'Input 2 - Inventory'!L826</f>
        <v>0</v>
      </c>
      <c r="I891" s="149">
        <f>'Input 2 - Inventory'!M826</f>
        <v>0</v>
      </c>
      <c r="J891" s="162">
        <f t="shared" si="75"/>
        <v>0</v>
      </c>
      <c r="K891" s="179">
        <f>'Input 2 - Inventory'!R826</f>
        <v>0</v>
      </c>
      <c r="L891" s="149">
        <f>'Input 2 - Inventory'!AB826</f>
        <v>0</v>
      </c>
      <c r="M891" s="179">
        <f>'Input 2 - Inventory'!AC826</f>
        <v>0</v>
      </c>
      <c r="N891" s="162">
        <f t="shared" si="76"/>
        <v>0</v>
      </c>
      <c r="O891" s="122" t="e">
        <f t="shared" si="77"/>
        <v>#DIV/0!</v>
      </c>
      <c r="P891" s="179">
        <f>'Input 2 - Inventory'!AH826</f>
        <v>0</v>
      </c>
      <c r="Q891" s="179" t="str">
        <f>'Calc 1 - Scaling (Ins)'!AA881</f>
        <v/>
      </c>
    </row>
    <row r="892" spans="1:17" x14ac:dyDescent="0.3">
      <c r="A892" s="136" t="str">
        <f t="shared" si="78"/>
        <v>Exclude</v>
      </c>
      <c r="B892" s="149">
        <f>'Input 2 - Inventory'!C827</f>
        <v>0</v>
      </c>
      <c r="C892" s="179">
        <f>'Input 2 - Inventory'!E827</f>
        <v>0</v>
      </c>
      <c r="D892" s="179" t="str">
        <f>IFERROR(VLOOKUP(E892,GCC.Param!$B$3:$E$66,4,FALSE),"")</f>
        <v/>
      </c>
      <c r="E892" s="150">
        <f>'Input 2 - Inventory'!F827</f>
        <v>0</v>
      </c>
      <c r="F892" s="162" t="str">
        <f t="shared" si="74"/>
        <v>Y</v>
      </c>
      <c r="G892" s="150">
        <f>'Input 1 - Schedule 1'!U829</f>
        <v>0</v>
      </c>
      <c r="H892" s="149">
        <f>'Input 2 - Inventory'!L827</f>
        <v>0</v>
      </c>
      <c r="I892" s="149">
        <f>'Input 2 - Inventory'!M827</f>
        <v>0</v>
      </c>
      <c r="J892" s="162">
        <f t="shared" si="75"/>
        <v>0</v>
      </c>
      <c r="K892" s="179">
        <f>'Input 2 - Inventory'!R827</f>
        <v>0</v>
      </c>
      <c r="L892" s="149">
        <f>'Input 2 - Inventory'!AB827</f>
        <v>0</v>
      </c>
      <c r="M892" s="179">
        <f>'Input 2 - Inventory'!AC827</f>
        <v>0</v>
      </c>
      <c r="N892" s="162">
        <f t="shared" si="76"/>
        <v>0</v>
      </c>
      <c r="O892" s="122" t="e">
        <f t="shared" si="77"/>
        <v>#DIV/0!</v>
      </c>
      <c r="P892" s="179">
        <f>'Input 2 - Inventory'!AH827</f>
        <v>0</v>
      </c>
      <c r="Q892" s="179" t="str">
        <f>'Calc 1 - Scaling (Ins)'!AA882</f>
        <v/>
      </c>
    </row>
    <row r="893" spans="1:17" x14ac:dyDescent="0.3">
      <c r="A893" s="136" t="str">
        <f t="shared" si="78"/>
        <v>Exclude</v>
      </c>
      <c r="B893" s="149">
        <f>'Input 2 - Inventory'!C828</f>
        <v>0</v>
      </c>
      <c r="C893" s="179">
        <f>'Input 2 - Inventory'!E828</f>
        <v>0</v>
      </c>
      <c r="D893" s="179" t="str">
        <f>IFERROR(VLOOKUP(E893,GCC.Param!$B$3:$E$66,4,FALSE),"")</f>
        <v/>
      </c>
      <c r="E893" s="150">
        <f>'Input 2 - Inventory'!F828</f>
        <v>0</v>
      </c>
      <c r="F893" s="162" t="str">
        <f t="shared" si="74"/>
        <v>Y</v>
      </c>
      <c r="G893" s="150">
        <f>'Input 1 - Schedule 1'!U830</f>
        <v>0</v>
      </c>
      <c r="H893" s="149">
        <f>'Input 2 - Inventory'!L828</f>
        <v>0</v>
      </c>
      <c r="I893" s="149">
        <f>'Input 2 - Inventory'!M828</f>
        <v>0</v>
      </c>
      <c r="J893" s="162">
        <f t="shared" si="75"/>
        <v>0</v>
      </c>
      <c r="K893" s="179">
        <f>'Input 2 - Inventory'!R828</f>
        <v>0</v>
      </c>
      <c r="L893" s="149">
        <f>'Input 2 - Inventory'!AB828</f>
        <v>0</v>
      </c>
      <c r="M893" s="179">
        <f>'Input 2 - Inventory'!AC828</f>
        <v>0</v>
      </c>
      <c r="N893" s="162">
        <f t="shared" si="76"/>
        <v>0</v>
      </c>
      <c r="O893" s="122" t="e">
        <f t="shared" si="77"/>
        <v>#DIV/0!</v>
      </c>
      <c r="P893" s="179">
        <f>'Input 2 - Inventory'!AH828</f>
        <v>0</v>
      </c>
      <c r="Q893" s="179" t="str">
        <f>'Calc 1 - Scaling (Ins)'!AA883</f>
        <v/>
      </c>
    </row>
    <row r="894" spans="1:17" x14ac:dyDescent="0.3">
      <c r="A894" s="136" t="str">
        <f t="shared" si="78"/>
        <v>Exclude</v>
      </c>
      <c r="B894" s="149">
        <f>'Input 2 - Inventory'!C829</f>
        <v>0</v>
      </c>
      <c r="C894" s="179">
        <f>'Input 2 - Inventory'!E829</f>
        <v>0</v>
      </c>
      <c r="D894" s="179" t="str">
        <f>IFERROR(VLOOKUP(E894,GCC.Param!$B$3:$E$66,4,FALSE),"")</f>
        <v/>
      </c>
      <c r="E894" s="150">
        <f>'Input 2 - Inventory'!F829</f>
        <v>0</v>
      </c>
      <c r="F894" s="162" t="str">
        <f t="shared" si="74"/>
        <v>Y</v>
      </c>
      <c r="G894" s="150">
        <f>'Input 1 - Schedule 1'!U831</f>
        <v>0</v>
      </c>
      <c r="H894" s="149">
        <f>'Input 2 - Inventory'!L829</f>
        <v>0</v>
      </c>
      <c r="I894" s="149">
        <f>'Input 2 - Inventory'!M829</f>
        <v>0</v>
      </c>
      <c r="J894" s="162">
        <f t="shared" si="75"/>
        <v>0</v>
      </c>
      <c r="K894" s="179">
        <f>'Input 2 - Inventory'!R829</f>
        <v>0</v>
      </c>
      <c r="L894" s="149">
        <f>'Input 2 - Inventory'!AB829</f>
        <v>0</v>
      </c>
      <c r="M894" s="179">
        <f>'Input 2 - Inventory'!AC829</f>
        <v>0</v>
      </c>
      <c r="N894" s="162">
        <f t="shared" si="76"/>
        <v>0</v>
      </c>
      <c r="O894" s="122" t="e">
        <f t="shared" si="77"/>
        <v>#DIV/0!</v>
      </c>
      <c r="P894" s="179">
        <f>'Input 2 - Inventory'!AH829</f>
        <v>0</v>
      </c>
      <c r="Q894" s="179" t="str">
        <f>'Calc 1 - Scaling (Ins)'!AA884</f>
        <v/>
      </c>
    </row>
    <row r="895" spans="1:17" x14ac:dyDescent="0.3">
      <c r="A895" s="136" t="str">
        <f t="shared" si="78"/>
        <v>Exclude</v>
      </c>
      <c r="B895" s="149">
        <f>'Input 2 - Inventory'!C830</f>
        <v>0</v>
      </c>
      <c r="C895" s="179">
        <f>'Input 2 - Inventory'!E830</f>
        <v>0</v>
      </c>
      <c r="D895" s="179" t="str">
        <f>IFERROR(VLOOKUP(E895,GCC.Param!$B$3:$E$66,4,FALSE),"")</f>
        <v/>
      </c>
      <c r="E895" s="150">
        <f>'Input 2 - Inventory'!F830</f>
        <v>0</v>
      </c>
      <c r="F895" s="162" t="str">
        <f t="shared" si="74"/>
        <v>Y</v>
      </c>
      <c r="G895" s="150">
        <f>'Input 1 - Schedule 1'!U832</f>
        <v>0</v>
      </c>
      <c r="H895" s="149">
        <f>'Input 2 - Inventory'!L830</f>
        <v>0</v>
      </c>
      <c r="I895" s="149">
        <f>'Input 2 - Inventory'!M830</f>
        <v>0</v>
      </c>
      <c r="J895" s="162">
        <f t="shared" si="75"/>
        <v>0</v>
      </c>
      <c r="K895" s="179">
        <f>'Input 2 - Inventory'!R830</f>
        <v>0</v>
      </c>
      <c r="L895" s="149">
        <f>'Input 2 - Inventory'!AB830</f>
        <v>0</v>
      </c>
      <c r="M895" s="179">
        <f>'Input 2 - Inventory'!AC830</f>
        <v>0</v>
      </c>
      <c r="N895" s="162">
        <f t="shared" si="76"/>
        <v>0</v>
      </c>
      <c r="O895" s="122" t="e">
        <f t="shared" si="77"/>
        <v>#DIV/0!</v>
      </c>
      <c r="P895" s="179">
        <f>'Input 2 - Inventory'!AH830</f>
        <v>0</v>
      </c>
      <c r="Q895" s="179" t="str">
        <f>'Calc 1 - Scaling (Ins)'!AA885</f>
        <v/>
      </c>
    </row>
    <row r="896" spans="1:17" x14ac:dyDescent="0.3">
      <c r="A896" s="136" t="str">
        <f t="shared" si="78"/>
        <v>Exclude</v>
      </c>
      <c r="B896" s="149">
        <f>'Input 2 - Inventory'!C831</f>
        <v>0</v>
      </c>
      <c r="C896" s="179">
        <f>'Input 2 - Inventory'!E831</f>
        <v>0</v>
      </c>
      <c r="D896" s="179" t="str">
        <f>IFERROR(VLOOKUP(E896,GCC.Param!$B$3:$E$66,4,FALSE),"")</f>
        <v/>
      </c>
      <c r="E896" s="150">
        <f>'Input 2 - Inventory'!F831</f>
        <v>0</v>
      </c>
      <c r="F896" s="162" t="str">
        <f t="shared" si="74"/>
        <v>Y</v>
      </c>
      <c r="G896" s="150">
        <f>'Input 1 - Schedule 1'!U833</f>
        <v>0</v>
      </c>
      <c r="H896" s="149">
        <f>'Input 2 - Inventory'!L831</f>
        <v>0</v>
      </c>
      <c r="I896" s="149">
        <f>'Input 2 - Inventory'!M831</f>
        <v>0</v>
      </c>
      <c r="J896" s="162">
        <f t="shared" si="75"/>
        <v>0</v>
      </c>
      <c r="K896" s="179">
        <f>'Input 2 - Inventory'!R831</f>
        <v>0</v>
      </c>
      <c r="L896" s="149">
        <f>'Input 2 - Inventory'!AB831</f>
        <v>0</v>
      </c>
      <c r="M896" s="179">
        <f>'Input 2 - Inventory'!AC831</f>
        <v>0</v>
      </c>
      <c r="N896" s="162">
        <f t="shared" si="76"/>
        <v>0</v>
      </c>
      <c r="O896" s="122" t="e">
        <f t="shared" si="77"/>
        <v>#DIV/0!</v>
      </c>
      <c r="P896" s="179">
        <f>'Input 2 - Inventory'!AH831</f>
        <v>0</v>
      </c>
      <c r="Q896" s="179" t="str">
        <f>'Calc 1 - Scaling (Ins)'!AA886</f>
        <v/>
      </c>
    </row>
    <row r="897" spans="1:17" x14ac:dyDescent="0.3">
      <c r="A897" s="136" t="str">
        <f t="shared" si="78"/>
        <v>Exclude</v>
      </c>
      <c r="B897" s="149">
        <f>'Input 2 - Inventory'!C832</f>
        <v>0</v>
      </c>
      <c r="C897" s="179">
        <f>'Input 2 - Inventory'!E832</f>
        <v>0</v>
      </c>
      <c r="D897" s="179" t="str">
        <f>IFERROR(VLOOKUP(E897,GCC.Param!$B$3:$E$66,4,FALSE),"")</f>
        <v/>
      </c>
      <c r="E897" s="150">
        <f>'Input 2 - Inventory'!F832</f>
        <v>0</v>
      </c>
      <c r="F897" s="162" t="str">
        <f t="shared" si="74"/>
        <v>Y</v>
      </c>
      <c r="G897" s="150">
        <f>'Input 1 - Schedule 1'!U834</f>
        <v>0</v>
      </c>
      <c r="H897" s="149">
        <f>'Input 2 - Inventory'!L832</f>
        <v>0</v>
      </c>
      <c r="I897" s="149">
        <f>'Input 2 - Inventory'!M832</f>
        <v>0</v>
      </c>
      <c r="J897" s="162">
        <f t="shared" si="75"/>
        <v>0</v>
      </c>
      <c r="K897" s="179">
        <f>'Input 2 - Inventory'!R832</f>
        <v>0</v>
      </c>
      <c r="L897" s="149">
        <f>'Input 2 - Inventory'!AB832</f>
        <v>0</v>
      </c>
      <c r="M897" s="179">
        <f>'Input 2 - Inventory'!AC832</f>
        <v>0</v>
      </c>
      <c r="N897" s="162">
        <f t="shared" si="76"/>
        <v>0</v>
      </c>
      <c r="O897" s="122" t="e">
        <f t="shared" si="77"/>
        <v>#DIV/0!</v>
      </c>
      <c r="P897" s="179">
        <f>'Input 2 - Inventory'!AH832</f>
        <v>0</v>
      </c>
      <c r="Q897" s="179" t="str">
        <f>'Calc 1 - Scaling (Ins)'!AA887</f>
        <v/>
      </c>
    </row>
    <row r="898" spans="1:17" x14ac:dyDescent="0.3">
      <c r="A898" s="136" t="str">
        <f t="shared" si="78"/>
        <v>Exclude</v>
      </c>
      <c r="B898" s="149">
        <f>'Input 2 - Inventory'!C833</f>
        <v>0</v>
      </c>
      <c r="C898" s="179">
        <f>'Input 2 - Inventory'!E833</f>
        <v>0</v>
      </c>
      <c r="D898" s="179" t="str">
        <f>IFERROR(VLOOKUP(E898,GCC.Param!$B$3:$E$66,4,FALSE),"")</f>
        <v/>
      </c>
      <c r="E898" s="150">
        <f>'Input 2 - Inventory'!F833</f>
        <v>0</v>
      </c>
      <c r="F898" s="162" t="str">
        <f t="shared" si="74"/>
        <v>Y</v>
      </c>
      <c r="G898" s="150">
        <f>'Input 1 - Schedule 1'!U835</f>
        <v>0</v>
      </c>
      <c r="H898" s="149">
        <f>'Input 2 - Inventory'!L833</f>
        <v>0</v>
      </c>
      <c r="I898" s="149">
        <f>'Input 2 - Inventory'!M833</f>
        <v>0</v>
      </c>
      <c r="J898" s="162">
        <f t="shared" si="75"/>
        <v>0</v>
      </c>
      <c r="K898" s="179">
        <f>'Input 2 - Inventory'!R833</f>
        <v>0</v>
      </c>
      <c r="L898" s="149">
        <f>'Input 2 - Inventory'!AB833</f>
        <v>0</v>
      </c>
      <c r="M898" s="179">
        <f>'Input 2 - Inventory'!AC833</f>
        <v>0</v>
      </c>
      <c r="N898" s="162">
        <f t="shared" si="76"/>
        <v>0</v>
      </c>
      <c r="O898" s="122" t="e">
        <f t="shared" si="77"/>
        <v>#DIV/0!</v>
      </c>
      <c r="P898" s="179">
        <f>'Input 2 - Inventory'!AH833</f>
        <v>0</v>
      </c>
      <c r="Q898" s="179" t="str">
        <f>'Calc 1 - Scaling (Ins)'!AA888</f>
        <v/>
      </c>
    </row>
    <row r="899" spans="1:17" x14ac:dyDescent="0.3">
      <c r="A899" s="136" t="str">
        <f t="shared" si="78"/>
        <v>Exclude</v>
      </c>
      <c r="B899" s="149">
        <f>'Input 2 - Inventory'!C834</f>
        <v>0</v>
      </c>
      <c r="C899" s="179">
        <f>'Input 2 - Inventory'!E834</f>
        <v>0</v>
      </c>
      <c r="D899" s="179" t="str">
        <f>IFERROR(VLOOKUP(E899,GCC.Param!$B$3:$E$66,4,FALSE),"")</f>
        <v/>
      </c>
      <c r="E899" s="150">
        <f>'Input 2 - Inventory'!F834</f>
        <v>0</v>
      </c>
      <c r="F899" s="162" t="str">
        <f t="shared" si="74"/>
        <v>Y</v>
      </c>
      <c r="G899" s="150">
        <f>'Input 1 - Schedule 1'!U836</f>
        <v>0</v>
      </c>
      <c r="H899" s="149">
        <f>'Input 2 - Inventory'!L834</f>
        <v>0</v>
      </c>
      <c r="I899" s="149">
        <f>'Input 2 - Inventory'!M834</f>
        <v>0</v>
      </c>
      <c r="J899" s="162">
        <f t="shared" si="75"/>
        <v>0</v>
      </c>
      <c r="K899" s="179">
        <f>'Input 2 - Inventory'!R834</f>
        <v>0</v>
      </c>
      <c r="L899" s="149">
        <f>'Input 2 - Inventory'!AB834</f>
        <v>0</v>
      </c>
      <c r="M899" s="179">
        <f>'Input 2 - Inventory'!AC834</f>
        <v>0</v>
      </c>
      <c r="N899" s="162">
        <f t="shared" si="76"/>
        <v>0</v>
      </c>
      <c r="O899" s="122" t="e">
        <f t="shared" si="77"/>
        <v>#DIV/0!</v>
      </c>
      <c r="P899" s="179">
        <f>'Input 2 - Inventory'!AH834</f>
        <v>0</v>
      </c>
      <c r="Q899" s="179" t="str">
        <f>'Calc 1 - Scaling (Ins)'!AA889</f>
        <v/>
      </c>
    </row>
    <row r="900" spans="1:17" x14ac:dyDescent="0.3">
      <c r="A900" s="136" t="str">
        <f t="shared" si="78"/>
        <v>Exclude</v>
      </c>
      <c r="B900" s="149">
        <f>'Input 2 - Inventory'!C835</f>
        <v>0</v>
      </c>
      <c r="C900" s="179">
        <f>'Input 2 - Inventory'!E835</f>
        <v>0</v>
      </c>
      <c r="D900" s="179" t="str">
        <f>IFERROR(VLOOKUP(E900,GCC.Param!$B$3:$E$66,4,FALSE),"")</f>
        <v/>
      </c>
      <c r="E900" s="150">
        <f>'Input 2 - Inventory'!F835</f>
        <v>0</v>
      </c>
      <c r="F900" s="162" t="str">
        <f t="shared" si="74"/>
        <v>Y</v>
      </c>
      <c r="G900" s="150">
        <f>'Input 1 - Schedule 1'!U837</f>
        <v>0</v>
      </c>
      <c r="H900" s="149">
        <f>'Input 2 - Inventory'!L835</f>
        <v>0</v>
      </c>
      <c r="I900" s="149">
        <f>'Input 2 - Inventory'!M835</f>
        <v>0</v>
      </c>
      <c r="J900" s="162">
        <f t="shared" si="75"/>
        <v>0</v>
      </c>
      <c r="K900" s="179">
        <f>'Input 2 - Inventory'!R835</f>
        <v>0</v>
      </c>
      <c r="L900" s="149">
        <f>'Input 2 - Inventory'!AB835</f>
        <v>0</v>
      </c>
      <c r="M900" s="179">
        <f>'Input 2 - Inventory'!AC835</f>
        <v>0</v>
      </c>
      <c r="N900" s="162">
        <f t="shared" si="76"/>
        <v>0</v>
      </c>
      <c r="O900" s="122" t="e">
        <f t="shared" si="77"/>
        <v>#DIV/0!</v>
      </c>
      <c r="P900" s="179">
        <f>'Input 2 - Inventory'!AH835</f>
        <v>0</v>
      </c>
      <c r="Q900" s="179" t="str">
        <f>'Calc 1 - Scaling (Ins)'!AA890</f>
        <v/>
      </c>
    </row>
    <row r="901" spans="1:17" x14ac:dyDescent="0.3">
      <c r="A901" s="136" t="str">
        <f t="shared" si="78"/>
        <v>Exclude</v>
      </c>
      <c r="B901" s="149">
        <f>'Input 2 - Inventory'!C836</f>
        <v>0</v>
      </c>
      <c r="C901" s="179">
        <f>'Input 2 - Inventory'!E836</f>
        <v>0</v>
      </c>
      <c r="D901" s="179" t="str">
        <f>IFERROR(VLOOKUP(E901,GCC.Param!$B$3:$E$66,4,FALSE),"")</f>
        <v/>
      </c>
      <c r="E901" s="150">
        <f>'Input 2 - Inventory'!F836</f>
        <v>0</v>
      </c>
      <c r="F901" s="162" t="str">
        <f t="shared" si="74"/>
        <v>Y</v>
      </c>
      <c r="G901" s="150">
        <f>'Input 1 - Schedule 1'!U838</f>
        <v>0</v>
      </c>
      <c r="H901" s="149">
        <f>'Input 2 - Inventory'!L836</f>
        <v>0</v>
      </c>
      <c r="I901" s="149">
        <f>'Input 2 - Inventory'!M836</f>
        <v>0</v>
      </c>
      <c r="J901" s="162">
        <f t="shared" si="75"/>
        <v>0</v>
      </c>
      <c r="K901" s="179">
        <f>'Input 2 - Inventory'!R836</f>
        <v>0</v>
      </c>
      <c r="L901" s="149">
        <f>'Input 2 - Inventory'!AB836</f>
        <v>0</v>
      </c>
      <c r="M901" s="179">
        <f>'Input 2 - Inventory'!AC836</f>
        <v>0</v>
      </c>
      <c r="N901" s="162">
        <f t="shared" si="76"/>
        <v>0</v>
      </c>
      <c r="O901" s="122" t="e">
        <f t="shared" si="77"/>
        <v>#DIV/0!</v>
      </c>
      <c r="P901" s="179">
        <f>'Input 2 - Inventory'!AH836</f>
        <v>0</v>
      </c>
      <c r="Q901" s="179" t="str">
        <f>'Calc 1 - Scaling (Ins)'!AA891</f>
        <v/>
      </c>
    </row>
    <row r="902" spans="1:17" x14ac:dyDescent="0.3">
      <c r="A902" s="136" t="str">
        <f t="shared" si="78"/>
        <v>Exclude</v>
      </c>
      <c r="B902" s="149">
        <f>'Input 2 - Inventory'!C837</f>
        <v>0</v>
      </c>
      <c r="C902" s="179">
        <f>'Input 2 - Inventory'!E837</f>
        <v>0</v>
      </c>
      <c r="D902" s="179" t="str">
        <f>IFERROR(VLOOKUP(E902,GCC.Param!$B$3:$E$66,4,FALSE),"")</f>
        <v/>
      </c>
      <c r="E902" s="150">
        <f>'Input 2 - Inventory'!F837</f>
        <v>0</v>
      </c>
      <c r="F902" s="162" t="str">
        <f t="shared" si="74"/>
        <v>Y</v>
      </c>
      <c r="G902" s="150">
        <f>'Input 1 - Schedule 1'!U839</f>
        <v>0</v>
      </c>
      <c r="H902" s="149">
        <f>'Input 2 - Inventory'!L837</f>
        <v>0</v>
      </c>
      <c r="I902" s="149">
        <f>'Input 2 - Inventory'!M837</f>
        <v>0</v>
      </c>
      <c r="J902" s="162">
        <f t="shared" si="75"/>
        <v>0</v>
      </c>
      <c r="K902" s="179">
        <f>'Input 2 - Inventory'!R837</f>
        <v>0</v>
      </c>
      <c r="L902" s="149">
        <f>'Input 2 - Inventory'!AB837</f>
        <v>0</v>
      </c>
      <c r="M902" s="179">
        <f>'Input 2 - Inventory'!AC837</f>
        <v>0</v>
      </c>
      <c r="N902" s="162">
        <f t="shared" si="76"/>
        <v>0</v>
      </c>
      <c r="O902" s="122" t="e">
        <f t="shared" si="77"/>
        <v>#DIV/0!</v>
      </c>
      <c r="P902" s="179">
        <f>'Input 2 - Inventory'!AH837</f>
        <v>0</v>
      </c>
      <c r="Q902" s="179" t="str">
        <f>'Calc 1 - Scaling (Ins)'!AA892</f>
        <v/>
      </c>
    </row>
    <row r="903" spans="1:17" x14ac:dyDescent="0.3">
      <c r="A903" s="136" t="str">
        <f t="shared" si="78"/>
        <v>Exclude</v>
      </c>
      <c r="B903" s="149">
        <f>'Input 2 - Inventory'!C838</f>
        <v>0</v>
      </c>
      <c r="C903" s="179">
        <f>'Input 2 - Inventory'!E838</f>
        <v>0</v>
      </c>
      <c r="D903" s="179" t="str">
        <f>IFERROR(VLOOKUP(E903,GCC.Param!$B$3:$E$66,4,FALSE),"")</f>
        <v/>
      </c>
      <c r="E903" s="150">
        <f>'Input 2 - Inventory'!F838</f>
        <v>0</v>
      </c>
      <c r="F903" s="162" t="str">
        <f t="shared" si="74"/>
        <v>Y</v>
      </c>
      <c r="G903" s="150">
        <f>'Input 1 - Schedule 1'!U840</f>
        <v>0</v>
      </c>
      <c r="H903" s="149">
        <f>'Input 2 - Inventory'!L838</f>
        <v>0</v>
      </c>
      <c r="I903" s="149">
        <f>'Input 2 - Inventory'!M838</f>
        <v>0</v>
      </c>
      <c r="J903" s="162">
        <f t="shared" si="75"/>
        <v>0</v>
      </c>
      <c r="K903" s="179">
        <f>'Input 2 - Inventory'!R838</f>
        <v>0</v>
      </c>
      <c r="L903" s="149">
        <f>'Input 2 - Inventory'!AB838</f>
        <v>0</v>
      </c>
      <c r="M903" s="179">
        <f>'Input 2 - Inventory'!AC838</f>
        <v>0</v>
      </c>
      <c r="N903" s="162">
        <f t="shared" si="76"/>
        <v>0</v>
      </c>
      <c r="O903" s="122" t="e">
        <f t="shared" si="77"/>
        <v>#DIV/0!</v>
      </c>
      <c r="P903" s="179">
        <f>'Input 2 - Inventory'!AH838</f>
        <v>0</v>
      </c>
      <c r="Q903" s="179" t="str">
        <f>'Calc 1 - Scaling (Ins)'!AA893</f>
        <v/>
      </c>
    </row>
    <row r="904" spans="1:17" x14ac:dyDescent="0.3">
      <c r="A904" s="136" t="str">
        <f t="shared" si="78"/>
        <v>Exclude</v>
      </c>
      <c r="B904" s="149">
        <f>'Input 2 - Inventory'!C839</f>
        <v>0</v>
      </c>
      <c r="C904" s="179">
        <f>'Input 2 - Inventory'!E839</f>
        <v>0</v>
      </c>
      <c r="D904" s="179" t="str">
        <f>IFERROR(VLOOKUP(E904,GCC.Param!$B$3:$E$66,4,FALSE),"")</f>
        <v/>
      </c>
      <c r="E904" s="150">
        <f>'Input 2 - Inventory'!F839</f>
        <v>0</v>
      </c>
      <c r="F904" s="162" t="str">
        <f t="shared" si="74"/>
        <v>Y</v>
      </c>
      <c r="G904" s="150">
        <f>'Input 1 - Schedule 1'!U841</f>
        <v>0</v>
      </c>
      <c r="H904" s="149">
        <f>'Input 2 - Inventory'!L839</f>
        <v>0</v>
      </c>
      <c r="I904" s="149">
        <f>'Input 2 - Inventory'!M839</f>
        <v>0</v>
      </c>
      <c r="J904" s="162">
        <f t="shared" si="75"/>
        <v>0</v>
      </c>
      <c r="K904" s="179">
        <f>'Input 2 - Inventory'!R839</f>
        <v>0</v>
      </c>
      <c r="L904" s="149">
        <f>'Input 2 - Inventory'!AB839</f>
        <v>0</v>
      </c>
      <c r="M904" s="179">
        <f>'Input 2 - Inventory'!AC839</f>
        <v>0</v>
      </c>
      <c r="N904" s="162">
        <f t="shared" si="76"/>
        <v>0</v>
      </c>
      <c r="O904" s="122" t="e">
        <f t="shared" si="77"/>
        <v>#DIV/0!</v>
      </c>
      <c r="P904" s="179">
        <f>'Input 2 - Inventory'!AH839</f>
        <v>0</v>
      </c>
      <c r="Q904" s="179" t="str">
        <f>'Calc 1 - Scaling (Ins)'!AA894</f>
        <v/>
      </c>
    </row>
    <row r="905" spans="1:17" x14ac:dyDescent="0.3">
      <c r="A905" s="136" t="str">
        <f t="shared" si="78"/>
        <v>Exclude</v>
      </c>
      <c r="B905" s="149">
        <f>'Input 2 - Inventory'!C840</f>
        <v>0</v>
      </c>
      <c r="C905" s="179">
        <f>'Input 2 - Inventory'!E840</f>
        <v>0</v>
      </c>
      <c r="D905" s="179" t="str">
        <f>IFERROR(VLOOKUP(E905,GCC.Param!$B$3:$E$66,4,FALSE),"")</f>
        <v/>
      </c>
      <c r="E905" s="150">
        <f>'Input 2 - Inventory'!F840</f>
        <v>0</v>
      </c>
      <c r="F905" s="162" t="str">
        <f t="shared" si="74"/>
        <v>Y</v>
      </c>
      <c r="G905" s="150">
        <f>'Input 1 - Schedule 1'!U842</f>
        <v>0</v>
      </c>
      <c r="H905" s="149">
        <f>'Input 2 - Inventory'!L840</f>
        <v>0</v>
      </c>
      <c r="I905" s="149">
        <f>'Input 2 - Inventory'!M840</f>
        <v>0</v>
      </c>
      <c r="J905" s="162">
        <f t="shared" si="75"/>
        <v>0</v>
      </c>
      <c r="K905" s="179">
        <f>'Input 2 - Inventory'!R840</f>
        <v>0</v>
      </c>
      <c r="L905" s="149">
        <f>'Input 2 - Inventory'!AB840</f>
        <v>0</v>
      </c>
      <c r="M905" s="179">
        <f>'Input 2 - Inventory'!AC840</f>
        <v>0</v>
      </c>
      <c r="N905" s="162">
        <f t="shared" si="76"/>
        <v>0</v>
      </c>
      <c r="O905" s="122" t="e">
        <f t="shared" si="77"/>
        <v>#DIV/0!</v>
      </c>
      <c r="P905" s="179">
        <f>'Input 2 - Inventory'!AH840</f>
        <v>0</v>
      </c>
      <c r="Q905" s="179" t="str">
        <f>'Calc 1 - Scaling (Ins)'!AA895</f>
        <v/>
      </c>
    </row>
    <row r="906" spans="1:17" x14ac:dyDescent="0.3">
      <c r="A906" s="136" t="str">
        <f t="shared" si="78"/>
        <v>Exclude</v>
      </c>
      <c r="B906" s="149">
        <f>'Input 2 - Inventory'!C841</f>
        <v>0</v>
      </c>
      <c r="C906" s="179">
        <f>'Input 2 - Inventory'!E841</f>
        <v>0</v>
      </c>
      <c r="D906" s="179" t="str">
        <f>IFERROR(VLOOKUP(E906,GCC.Param!$B$3:$E$66,4,FALSE),"")</f>
        <v/>
      </c>
      <c r="E906" s="150">
        <f>'Input 2 - Inventory'!F841</f>
        <v>0</v>
      </c>
      <c r="F906" s="162" t="str">
        <f t="shared" ref="F906:F969" si="79">IF(AND(LEFT(D906,3)="RBC",LEFT(Q906,3)="RBC"),"N",IF(OR(E906=Q906,Q906="N/A"),"N","Y"))</f>
        <v>Y</v>
      </c>
      <c r="G906" s="150">
        <f>'Input 1 - Schedule 1'!U843</f>
        <v>0</v>
      </c>
      <c r="H906" s="149">
        <f>'Input 2 - Inventory'!L841</f>
        <v>0</v>
      </c>
      <c r="I906" s="149">
        <f>'Input 2 - Inventory'!M841</f>
        <v>0</v>
      </c>
      <c r="J906" s="162">
        <f t="shared" ref="J906:J969" si="80">IF($E906="Non-Insurer Holding Company", H906-I906,H906)</f>
        <v>0</v>
      </c>
      <c r="K906" s="179">
        <f>'Input 2 - Inventory'!R841</f>
        <v>0</v>
      </c>
      <c r="L906" s="149">
        <f>'Input 2 - Inventory'!AB841</f>
        <v>0</v>
      </c>
      <c r="M906" s="179">
        <f>'Input 2 - Inventory'!AC841</f>
        <v>0</v>
      </c>
      <c r="N906" s="162">
        <f t="shared" ref="N906:N969" si="81">IF(LEFT(E906,3)="RBC",1/0,IF($E906="Non-Insurer Holding Company",L906-M906,L906))</f>
        <v>0</v>
      </c>
      <c r="O906" s="122" t="e">
        <f t="shared" ref="O906:O969" si="82">IF(LEFT(E906,3)="RBC",1/2*L906,1/0)</f>
        <v>#DIV/0!</v>
      </c>
      <c r="P906" s="179">
        <f>'Input 2 - Inventory'!AH841</f>
        <v>0</v>
      </c>
      <c r="Q906" s="179" t="str">
        <f>'Calc 1 - Scaling (Ins)'!AA896</f>
        <v/>
      </c>
    </row>
    <row r="907" spans="1:17" x14ac:dyDescent="0.3">
      <c r="A907" s="136" t="str">
        <f t="shared" si="78"/>
        <v>Exclude</v>
      </c>
      <c r="B907" s="149">
        <f>'Input 2 - Inventory'!C842</f>
        <v>0</v>
      </c>
      <c r="C907" s="179">
        <f>'Input 2 - Inventory'!E842</f>
        <v>0</v>
      </c>
      <c r="D907" s="179" t="str">
        <f>IFERROR(VLOOKUP(E907,GCC.Param!$B$3:$E$66,4,FALSE),"")</f>
        <v/>
      </c>
      <c r="E907" s="150">
        <f>'Input 2 - Inventory'!F842</f>
        <v>0</v>
      </c>
      <c r="F907" s="162" t="str">
        <f t="shared" si="79"/>
        <v>Y</v>
      </c>
      <c r="G907" s="150">
        <f>'Input 1 - Schedule 1'!U844</f>
        <v>0</v>
      </c>
      <c r="H907" s="149">
        <f>'Input 2 - Inventory'!L842</f>
        <v>0</v>
      </c>
      <c r="I907" s="149">
        <f>'Input 2 - Inventory'!M842</f>
        <v>0</v>
      </c>
      <c r="J907" s="162">
        <f t="shared" si="80"/>
        <v>0</v>
      </c>
      <c r="K907" s="179">
        <f>'Input 2 - Inventory'!R842</f>
        <v>0</v>
      </c>
      <c r="L907" s="149">
        <f>'Input 2 - Inventory'!AB842</f>
        <v>0</v>
      </c>
      <c r="M907" s="179">
        <f>'Input 2 - Inventory'!AC842</f>
        <v>0</v>
      </c>
      <c r="N907" s="162">
        <f t="shared" si="81"/>
        <v>0</v>
      </c>
      <c r="O907" s="122" t="e">
        <f t="shared" si="82"/>
        <v>#DIV/0!</v>
      </c>
      <c r="P907" s="179">
        <f>'Input 2 - Inventory'!AH842</f>
        <v>0</v>
      </c>
      <c r="Q907" s="179" t="str">
        <f>'Calc 1 - Scaling (Ins)'!AA897</f>
        <v/>
      </c>
    </row>
    <row r="908" spans="1:17" x14ac:dyDescent="0.3">
      <c r="A908" s="136" t="str">
        <f t="shared" si="78"/>
        <v>Exclude</v>
      </c>
      <c r="B908" s="149">
        <f>'Input 2 - Inventory'!C843</f>
        <v>0</v>
      </c>
      <c r="C908" s="179">
        <f>'Input 2 - Inventory'!E843</f>
        <v>0</v>
      </c>
      <c r="D908" s="179" t="str">
        <f>IFERROR(VLOOKUP(E908,GCC.Param!$B$3:$E$66,4,FALSE),"")</f>
        <v/>
      </c>
      <c r="E908" s="150">
        <f>'Input 2 - Inventory'!F843</f>
        <v>0</v>
      </c>
      <c r="F908" s="162" t="str">
        <f t="shared" si="79"/>
        <v>Y</v>
      </c>
      <c r="G908" s="150">
        <f>'Input 1 - Schedule 1'!U845</f>
        <v>0</v>
      </c>
      <c r="H908" s="149">
        <f>'Input 2 - Inventory'!L843</f>
        <v>0</v>
      </c>
      <c r="I908" s="149">
        <f>'Input 2 - Inventory'!M843</f>
        <v>0</v>
      </c>
      <c r="J908" s="162">
        <f t="shared" si="80"/>
        <v>0</v>
      </c>
      <c r="K908" s="179">
        <f>'Input 2 - Inventory'!R843</f>
        <v>0</v>
      </c>
      <c r="L908" s="149">
        <f>'Input 2 - Inventory'!AB843</f>
        <v>0</v>
      </c>
      <c r="M908" s="179">
        <f>'Input 2 - Inventory'!AC843</f>
        <v>0</v>
      </c>
      <c r="N908" s="162">
        <f t="shared" si="81"/>
        <v>0</v>
      </c>
      <c r="O908" s="122" t="e">
        <f t="shared" si="82"/>
        <v>#DIV/0!</v>
      </c>
      <c r="P908" s="179">
        <f>'Input 2 - Inventory'!AH843</f>
        <v>0</v>
      </c>
      <c r="Q908" s="179" t="str">
        <f>'Calc 1 - Scaling (Ins)'!AA898</f>
        <v/>
      </c>
    </row>
    <row r="909" spans="1:17" x14ac:dyDescent="0.3">
      <c r="A909" s="136" t="str">
        <f t="shared" ref="A909:A972" si="83">IF(OR(ISERROR(D909),B909="",B909=0),"Exclude","Include")</f>
        <v>Exclude</v>
      </c>
      <c r="B909" s="149">
        <f>'Input 2 - Inventory'!C844</f>
        <v>0</v>
      </c>
      <c r="C909" s="179">
        <f>'Input 2 - Inventory'!E844</f>
        <v>0</v>
      </c>
      <c r="D909" s="179" t="str">
        <f>IFERROR(VLOOKUP(E909,GCC.Param!$B$3:$E$66,4,FALSE),"")</f>
        <v/>
      </c>
      <c r="E909" s="150">
        <f>'Input 2 - Inventory'!F844</f>
        <v>0</v>
      </c>
      <c r="F909" s="162" t="str">
        <f t="shared" si="79"/>
        <v>Y</v>
      </c>
      <c r="G909" s="150">
        <f>'Input 1 - Schedule 1'!U846</f>
        <v>0</v>
      </c>
      <c r="H909" s="149">
        <f>'Input 2 - Inventory'!L844</f>
        <v>0</v>
      </c>
      <c r="I909" s="149">
        <f>'Input 2 - Inventory'!M844</f>
        <v>0</v>
      </c>
      <c r="J909" s="162">
        <f t="shared" si="80"/>
        <v>0</v>
      </c>
      <c r="K909" s="179">
        <f>'Input 2 - Inventory'!R844</f>
        <v>0</v>
      </c>
      <c r="L909" s="149">
        <f>'Input 2 - Inventory'!AB844</f>
        <v>0</v>
      </c>
      <c r="M909" s="179">
        <f>'Input 2 - Inventory'!AC844</f>
        <v>0</v>
      </c>
      <c r="N909" s="162">
        <f t="shared" si="81"/>
        <v>0</v>
      </c>
      <c r="O909" s="122" t="e">
        <f t="shared" si="82"/>
        <v>#DIV/0!</v>
      </c>
      <c r="P909" s="179">
        <f>'Input 2 - Inventory'!AH844</f>
        <v>0</v>
      </c>
      <c r="Q909" s="179" t="str">
        <f>'Calc 1 - Scaling (Ins)'!AA899</f>
        <v/>
      </c>
    </row>
    <row r="910" spans="1:17" x14ac:dyDescent="0.3">
      <c r="A910" s="136" t="str">
        <f t="shared" si="83"/>
        <v>Exclude</v>
      </c>
      <c r="B910" s="149">
        <f>'Input 2 - Inventory'!C845</f>
        <v>0</v>
      </c>
      <c r="C910" s="179">
        <f>'Input 2 - Inventory'!E845</f>
        <v>0</v>
      </c>
      <c r="D910" s="179" t="str">
        <f>IFERROR(VLOOKUP(E910,GCC.Param!$B$3:$E$66,4,FALSE),"")</f>
        <v/>
      </c>
      <c r="E910" s="150">
        <f>'Input 2 - Inventory'!F845</f>
        <v>0</v>
      </c>
      <c r="F910" s="162" t="str">
        <f t="shared" si="79"/>
        <v>Y</v>
      </c>
      <c r="G910" s="150">
        <f>'Input 1 - Schedule 1'!U847</f>
        <v>0</v>
      </c>
      <c r="H910" s="149">
        <f>'Input 2 - Inventory'!L845</f>
        <v>0</v>
      </c>
      <c r="I910" s="149">
        <f>'Input 2 - Inventory'!M845</f>
        <v>0</v>
      </c>
      <c r="J910" s="162">
        <f t="shared" si="80"/>
        <v>0</v>
      </c>
      <c r="K910" s="179">
        <f>'Input 2 - Inventory'!R845</f>
        <v>0</v>
      </c>
      <c r="L910" s="149">
        <f>'Input 2 - Inventory'!AB845</f>
        <v>0</v>
      </c>
      <c r="M910" s="179">
        <f>'Input 2 - Inventory'!AC845</f>
        <v>0</v>
      </c>
      <c r="N910" s="162">
        <f t="shared" si="81"/>
        <v>0</v>
      </c>
      <c r="O910" s="122" t="e">
        <f t="shared" si="82"/>
        <v>#DIV/0!</v>
      </c>
      <c r="P910" s="179">
        <f>'Input 2 - Inventory'!AH845</f>
        <v>0</v>
      </c>
      <c r="Q910" s="179" t="str">
        <f>'Calc 1 - Scaling (Ins)'!AA900</f>
        <v/>
      </c>
    </row>
    <row r="911" spans="1:17" x14ac:dyDescent="0.3">
      <c r="A911" s="136" t="str">
        <f t="shared" si="83"/>
        <v>Exclude</v>
      </c>
      <c r="B911" s="149">
        <f>'Input 2 - Inventory'!C846</f>
        <v>0</v>
      </c>
      <c r="C911" s="179">
        <f>'Input 2 - Inventory'!E846</f>
        <v>0</v>
      </c>
      <c r="D911" s="179" t="str">
        <f>IFERROR(VLOOKUP(E911,GCC.Param!$B$3:$E$66,4,FALSE),"")</f>
        <v/>
      </c>
      <c r="E911" s="150">
        <f>'Input 2 - Inventory'!F846</f>
        <v>0</v>
      </c>
      <c r="F911" s="162" t="str">
        <f t="shared" si="79"/>
        <v>Y</v>
      </c>
      <c r="G911" s="150">
        <f>'Input 1 - Schedule 1'!U848</f>
        <v>0</v>
      </c>
      <c r="H911" s="149">
        <f>'Input 2 - Inventory'!L846</f>
        <v>0</v>
      </c>
      <c r="I911" s="149">
        <f>'Input 2 - Inventory'!M846</f>
        <v>0</v>
      </c>
      <c r="J911" s="162">
        <f t="shared" si="80"/>
        <v>0</v>
      </c>
      <c r="K911" s="179">
        <f>'Input 2 - Inventory'!R846</f>
        <v>0</v>
      </c>
      <c r="L911" s="149">
        <f>'Input 2 - Inventory'!AB846</f>
        <v>0</v>
      </c>
      <c r="M911" s="179">
        <f>'Input 2 - Inventory'!AC846</f>
        <v>0</v>
      </c>
      <c r="N911" s="162">
        <f t="shared" si="81"/>
        <v>0</v>
      </c>
      <c r="O911" s="122" t="e">
        <f t="shared" si="82"/>
        <v>#DIV/0!</v>
      </c>
      <c r="P911" s="179">
        <f>'Input 2 - Inventory'!AH846</f>
        <v>0</v>
      </c>
      <c r="Q911" s="179" t="str">
        <f>'Calc 1 - Scaling (Ins)'!AA901</f>
        <v/>
      </c>
    </row>
    <row r="912" spans="1:17" x14ac:dyDescent="0.3">
      <c r="A912" s="136" t="str">
        <f t="shared" si="83"/>
        <v>Exclude</v>
      </c>
      <c r="B912" s="149">
        <f>'Input 2 - Inventory'!C847</f>
        <v>0</v>
      </c>
      <c r="C912" s="179">
        <f>'Input 2 - Inventory'!E847</f>
        <v>0</v>
      </c>
      <c r="D912" s="179" t="str">
        <f>IFERROR(VLOOKUP(E912,GCC.Param!$B$3:$E$66,4,FALSE),"")</f>
        <v/>
      </c>
      <c r="E912" s="150">
        <f>'Input 2 - Inventory'!F847</f>
        <v>0</v>
      </c>
      <c r="F912" s="162" t="str">
        <f t="shared" si="79"/>
        <v>Y</v>
      </c>
      <c r="G912" s="150">
        <f>'Input 1 - Schedule 1'!U849</f>
        <v>0</v>
      </c>
      <c r="H912" s="149">
        <f>'Input 2 - Inventory'!L847</f>
        <v>0</v>
      </c>
      <c r="I912" s="149">
        <f>'Input 2 - Inventory'!M847</f>
        <v>0</v>
      </c>
      <c r="J912" s="162">
        <f t="shared" si="80"/>
        <v>0</v>
      </c>
      <c r="K912" s="179">
        <f>'Input 2 - Inventory'!R847</f>
        <v>0</v>
      </c>
      <c r="L912" s="149">
        <f>'Input 2 - Inventory'!AB847</f>
        <v>0</v>
      </c>
      <c r="M912" s="179">
        <f>'Input 2 - Inventory'!AC847</f>
        <v>0</v>
      </c>
      <c r="N912" s="162">
        <f t="shared" si="81"/>
        <v>0</v>
      </c>
      <c r="O912" s="122" t="e">
        <f t="shared" si="82"/>
        <v>#DIV/0!</v>
      </c>
      <c r="P912" s="179">
        <f>'Input 2 - Inventory'!AH847</f>
        <v>0</v>
      </c>
      <c r="Q912" s="179" t="str">
        <f>'Calc 1 - Scaling (Ins)'!AA902</f>
        <v/>
      </c>
    </row>
    <row r="913" spans="1:17" x14ac:dyDescent="0.3">
      <c r="A913" s="136" t="str">
        <f t="shared" si="83"/>
        <v>Exclude</v>
      </c>
      <c r="B913" s="149">
        <f>'Input 2 - Inventory'!C848</f>
        <v>0</v>
      </c>
      <c r="C913" s="179">
        <f>'Input 2 - Inventory'!E848</f>
        <v>0</v>
      </c>
      <c r="D913" s="179" t="str">
        <f>IFERROR(VLOOKUP(E913,GCC.Param!$B$3:$E$66,4,FALSE),"")</f>
        <v/>
      </c>
      <c r="E913" s="150">
        <f>'Input 2 - Inventory'!F848</f>
        <v>0</v>
      </c>
      <c r="F913" s="162" t="str">
        <f t="shared" si="79"/>
        <v>Y</v>
      </c>
      <c r="G913" s="150">
        <f>'Input 1 - Schedule 1'!U850</f>
        <v>0</v>
      </c>
      <c r="H913" s="149">
        <f>'Input 2 - Inventory'!L848</f>
        <v>0</v>
      </c>
      <c r="I913" s="149">
        <f>'Input 2 - Inventory'!M848</f>
        <v>0</v>
      </c>
      <c r="J913" s="162">
        <f t="shared" si="80"/>
        <v>0</v>
      </c>
      <c r="K913" s="179">
        <f>'Input 2 - Inventory'!R848</f>
        <v>0</v>
      </c>
      <c r="L913" s="149">
        <f>'Input 2 - Inventory'!AB848</f>
        <v>0</v>
      </c>
      <c r="M913" s="179">
        <f>'Input 2 - Inventory'!AC848</f>
        <v>0</v>
      </c>
      <c r="N913" s="162">
        <f t="shared" si="81"/>
        <v>0</v>
      </c>
      <c r="O913" s="122" t="e">
        <f t="shared" si="82"/>
        <v>#DIV/0!</v>
      </c>
      <c r="P913" s="179">
        <f>'Input 2 - Inventory'!AH848</f>
        <v>0</v>
      </c>
      <c r="Q913" s="179" t="str">
        <f>'Calc 1 - Scaling (Ins)'!AA903</f>
        <v/>
      </c>
    </row>
    <row r="914" spans="1:17" x14ac:dyDescent="0.3">
      <c r="A914" s="136" t="str">
        <f t="shared" si="83"/>
        <v>Exclude</v>
      </c>
      <c r="B914" s="149">
        <f>'Input 2 - Inventory'!C849</f>
        <v>0</v>
      </c>
      <c r="C914" s="179">
        <f>'Input 2 - Inventory'!E849</f>
        <v>0</v>
      </c>
      <c r="D914" s="179" t="str">
        <f>IFERROR(VLOOKUP(E914,GCC.Param!$B$3:$E$66,4,FALSE),"")</f>
        <v/>
      </c>
      <c r="E914" s="150">
        <f>'Input 2 - Inventory'!F849</f>
        <v>0</v>
      </c>
      <c r="F914" s="162" t="str">
        <f t="shared" si="79"/>
        <v>Y</v>
      </c>
      <c r="G914" s="150">
        <f>'Input 1 - Schedule 1'!U851</f>
        <v>0</v>
      </c>
      <c r="H914" s="149">
        <f>'Input 2 - Inventory'!L849</f>
        <v>0</v>
      </c>
      <c r="I914" s="149">
        <f>'Input 2 - Inventory'!M849</f>
        <v>0</v>
      </c>
      <c r="J914" s="162">
        <f t="shared" si="80"/>
        <v>0</v>
      </c>
      <c r="K914" s="179">
        <f>'Input 2 - Inventory'!R849</f>
        <v>0</v>
      </c>
      <c r="L914" s="149">
        <f>'Input 2 - Inventory'!AB849</f>
        <v>0</v>
      </c>
      <c r="M914" s="179">
        <f>'Input 2 - Inventory'!AC849</f>
        <v>0</v>
      </c>
      <c r="N914" s="162">
        <f t="shared" si="81"/>
        <v>0</v>
      </c>
      <c r="O914" s="122" t="e">
        <f t="shared" si="82"/>
        <v>#DIV/0!</v>
      </c>
      <c r="P914" s="179">
        <f>'Input 2 - Inventory'!AH849</f>
        <v>0</v>
      </c>
      <c r="Q914" s="179" t="str">
        <f>'Calc 1 - Scaling (Ins)'!AA904</f>
        <v/>
      </c>
    </row>
    <row r="915" spans="1:17" x14ac:dyDescent="0.3">
      <c r="A915" s="136" t="str">
        <f t="shared" si="83"/>
        <v>Exclude</v>
      </c>
      <c r="B915" s="149">
        <f>'Input 2 - Inventory'!C850</f>
        <v>0</v>
      </c>
      <c r="C915" s="179">
        <f>'Input 2 - Inventory'!E850</f>
        <v>0</v>
      </c>
      <c r="D915" s="179" t="str">
        <f>IFERROR(VLOOKUP(E915,GCC.Param!$B$3:$E$66,4,FALSE),"")</f>
        <v/>
      </c>
      <c r="E915" s="150">
        <f>'Input 2 - Inventory'!F850</f>
        <v>0</v>
      </c>
      <c r="F915" s="162" t="str">
        <f t="shared" si="79"/>
        <v>Y</v>
      </c>
      <c r="G915" s="150">
        <f>'Input 1 - Schedule 1'!U852</f>
        <v>0</v>
      </c>
      <c r="H915" s="149">
        <f>'Input 2 - Inventory'!L850</f>
        <v>0</v>
      </c>
      <c r="I915" s="149">
        <f>'Input 2 - Inventory'!M850</f>
        <v>0</v>
      </c>
      <c r="J915" s="162">
        <f t="shared" si="80"/>
        <v>0</v>
      </c>
      <c r="K915" s="179">
        <f>'Input 2 - Inventory'!R850</f>
        <v>0</v>
      </c>
      <c r="L915" s="149">
        <f>'Input 2 - Inventory'!AB850</f>
        <v>0</v>
      </c>
      <c r="M915" s="179">
        <f>'Input 2 - Inventory'!AC850</f>
        <v>0</v>
      </c>
      <c r="N915" s="162">
        <f t="shared" si="81"/>
        <v>0</v>
      </c>
      <c r="O915" s="122" t="e">
        <f t="shared" si="82"/>
        <v>#DIV/0!</v>
      </c>
      <c r="P915" s="179">
        <f>'Input 2 - Inventory'!AH850</f>
        <v>0</v>
      </c>
      <c r="Q915" s="179" t="str">
        <f>'Calc 1 - Scaling (Ins)'!AA905</f>
        <v/>
      </c>
    </row>
    <row r="916" spans="1:17" x14ac:dyDescent="0.3">
      <c r="A916" s="136" t="str">
        <f t="shared" si="83"/>
        <v>Exclude</v>
      </c>
      <c r="B916" s="149">
        <f>'Input 2 - Inventory'!C851</f>
        <v>0</v>
      </c>
      <c r="C916" s="179">
        <f>'Input 2 - Inventory'!E851</f>
        <v>0</v>
      </c>
      <c r="D916" s="179" t="str">
        <f>IFERROR(VLOOKUP(E916,GCC.Param!$B$3:$E$66,4,FALSE),"")</f>
        <v/>
      </c>
      <c r="E916" s="150">
        <f>'Input 2 - Inventory'!F851</f>
        <v>0</v>
      </c>
      <c r="F916" s="162" t="str">
        <f t="shared" si="79"/>
        <v>Y</v>
      </c>
      <c r="G916" s="150">
        <f>'Input 1 - Schedule 1'!U853</f>
        <v>0</v>
      </c>
      <c r="H916" s="149">
        <f>'Input 2 - Inventory'!L851</f>
        <v>0</v>
      </c>
      <c r="I916" s="149">
        <f>'Input 2 - Inventory'!M851</f>
        <v>0</v>
      </c>
      <c r="J916" s="162">
        <f t="shared" si="80"/>
        <v>0</v>
      </c>
      <c r="K916" s="179">
        <f>'Input 2 - Inventory'!R851</f>
        <v>0</v>
      </c>
      <c r="L916" s="149">
        <f>'Input 2 - Inventory'!AB851</f>
        <v>0</v>
      </c>
      <c r="M916" s="179">
        <f>'Input 2 - Inventory'!AC851</f>
        <v>0</v>
      </c>
      <c r="N916" s="162">
        <f t="shared" si="81"/>
        <v>0</v>
      </c>
      <c r="O916" s="122" t="e">
        <f t="shared" si="82"/>
        <v>#DIV/0!</v>
      </c>
      <c r="P916" s="179">
        <f>'Input 2 - Inventory'!AH851</f>
        <v>0</v>
      </c>
      <c r="Q916" s="179" t="str">
        <f>'Calc 1 - Scaling (Ins)'!AA906</f>
        <v/>
      </c>
    </row>
    <row r="917" spans="1:17" x14ac:dyDescent="0.3">
      <c r="A917" s="136" t="str">
        <f t="shared" si="83"/>
        <v>Exclude</v>
      </c>
      <c r="B917" s="149">
        <f>'Input 2 - Inventory'!C852</f>
        <v>0</v>
      </c>
      <c r="C917" s="179">
        <f>'Input 2 - Inventory'!E852</f>
        <v>0</v>
      </c>
      <c r="D917" s="179" t="str">
        <f>IFERROR(VLOOKUP(E917,GCC.Param!$B$3:$E$66,4,FALSE),"")</f>
        <v/>
      </c>
      <c r="E917" s="150">
        <f>'Input 2 - Inventory'!F852</f>
        <v>0</v>
      </c>
      <c r="F917" s="162" t="str">
        <f t="shared" si="79"/>
        <v>Y</v>
      </c>
      <c r="G917" s="150">
        <f>'Input 1 - Schedule 1'!U854</f>
        <v>0</v>
      </c>
      <c r="H917" s="149">
        <f>'Input 2 - Inventory'!L852</f>
        <v>0</v>
      </c>
      <c r="I917" s="149">
        <f>'Input 2 - Inventory'!M852</f>
        <v>0</v>
      </c>
      <c r="J917" s="162">
        <f t="shared" si="80"/>
        <v>0</v>
      </c>
      <c r="K917" s="179">
        <f>'Input 2 - Inventory'!R852</f>
        <v>0</v>
      </c>
      <c r="L917" s="149">
        <f>'Input 2 - Inventory'!AB852</f>
        <v>0</v>
      </c>
      <c r="M917" s="179">
        <f>'Input 2 - Inventory'!AC852</f>
        <v>0</v>
      </c>
      <c r="N917" s="162">
        <f t="shared" si="81"/>
        <v>0</v>
      </c>
      <c r="O917" s="122" t="e">
        <f t="shared" si="82"/>
        <v>#DIV/0!</v>
      </c>
      <c r="P917" s="179">
        <f>'Input 2 - Inventory'!AH852</f>
        <v>0</v>
      </c>
      <c r="Q917" s="179" t="str">
        <f>'Calc 1 - Scaling (Ins)'!AA907</f>
        <v/>
      </c>
    </row>
    <row r="918" spans="1:17" x14ac:dyDescent="0.3">
      <c r="A918" s="136" t="str">
        <f t="shared" si="83"/>
        <v>Exclude</v>
      </c>
      <c r="B918" s="149">
        <f>'Input 2 - Inventory'!C853</f>
        <v>0</v>
      </c>
      <c r="C918" s="179">
        <f>'Input 2 - Inventory'!E853</f>
        <v>0</v>
      </c>
      <c r="D918" s="179" t="str">
        <f>IFERROR(VLOOKUP(E918,GCC.Param!$B$3:$E$66,4,FALSE),"")</f>
        <v/>
      </c>
      <c r="E918" s="150">
        <f>'Input 2 - Inventory'!F853</f>
        <v>0</v>
      </c>
      <c r="F918" s="162" t="str">
        <f t="shared" si="79"/>
        <v>Y</v>
      </c>
      <c r="G918" s="150">
        <f>'Input 1 - Schedule 1'!U855</f>
        <v>0</v>
      </c>
      <c r="H918" s="149">
        <f>'Input 2 - Inventory'!L853</f>
        <v>0</v>
      </c>
      <c r="I918" s="149">
        <f>'Input 2 - Inventory'!M853</f>
        <v>0</v>
      </c>
      <c r="J918" s="162">
        <f t="shared" si="80"/>
        <v>0</v>
      </c>
      <c r="K918" s="179">
        <f>'Input 2 - Inventory'!R853</f>
        <v>0</v>
      </c>
      <c r="L918" s="149">
        <f>'Input 2 - Inventory'!AB853</f>
        <v>0</v>
      </c>
      <c r="M918" s="179">
        <f>'Input 2 - Inventory'!AC853</f>
        <v>0</v>
      </c>
      <c r="N918" s="162">
        <f t="shared" si="81"/>
        <v>0</v>
      </c>
      <c r="O918" s="122" t="e">
        <f t="shared" si="82"/>
        <v>#DIV/0!</v>
      </c>
      <c r="P918" s="179">
        <f>'Input 2 - Inventory'!AH853</f>
        <v>0</v>
      </c>
      <c r="Q918" s="179" t="str">
        <f>'Calc 1 - Scaling (Ins)'!AA908</f>
        <v/>
      </c>
    </row>
    <row r="919" spans="1:17" x14ac:dyDescent="0.3">
      <c r="A919" s="136" t="str">
        <f t="shared" si="83"/>
        <v>Exclude</v>
      </c>
      <c r="B919" s="149">
        <f>'Input 2 - Inventory'!C854</f>
        <v>0</v>
      </c>
      <c r="C919" s="179">
        <f>'Input 2 - Inventory'!E854</f>
        <v>0</v>
      </c>
      <c r="D919" s="179" t="str">
        <f>IFERROR(VLOOKUP(E919,GCC.Param!$B$3:$E$66,4,FALSE),"")</f>
        <v/>
      </c>
      <c r="E919" s="150">
        <f>'Input 2 - Inventory'!F854</f>
        <v>0</v>
      </c>
      <c r="F919" s="162" t="str">
        <f t="shared" si="79"/>
        <v>Y</v>
      </c>
      <c r="G919" s="150">
        <f>'Input 1 - Schedule 1'!U856</f>
        <v>0</v>
      </c>
      <c r="H919" s="149">
        <f>'Input 2 - Inventory'!L854</f>
        <v>0</v>
      </c>
      <c r="I919" s="149">
        <f>'Input 2 - Inventory'!M854</f>
        <v>0</v>
      </c>
      <c r="J919" s="162">
        <f t="shared" si="80"/>
        <v>0</v>
      </c>
      <c r="K919" s="179">
        <f>'Input 2 - Inventory'!R854</f>
        <v>0</v>
      </c>
      <c r="L919" s="149">
        <f>'Input 2 - Inventory'!AB854</f>
        <v>0</v>
      </c>
      <c r="M919" s="179">
        <f>'Input 2 - Inventory'!AC854</f>
        <v>0</v>
      </c>
      <c r="N919" s="162">
        <f t="shared" si="81"/>
        <v>0</v>
      </c>
      <c r="O919" s="122" t="e">
        <f t="shared" si="82"/>
        <v>#DIV/0!</v>
      </c>
      <c r="P919" s="179">
        <f>'Input 2 - Inventory'!AH854</f>
        <v>0</v>
      </c>
      <c r="Q919" s="179" t="str">
        <f>'Calc 1 - Scaling (Ins)'!AA909</f>
        <v/>
      </c>
    </row>
    <row r="920" spans="1:17" x14ac:dyDescent="0.3">
      <c r="A920" s="136" t="str">
        <f t="shared" si="83"/>
        <v>Exclude</v>
      </c>
      <c r="B920" s="149">
        <f>'Input 2 - Inventory'!C855</f>
        <v>0</v>
      </c>
      <c r="C920" s="179">
        <f>'Input 2 - Inventory'!E855</f>
        <v>0</v>
      </c>
      <c r="D920" s="179" t="str">
        <f>IFERROR(VLOOKUP(E920,GCC.Param!$B$3:$E$66,4,FALSE),"")</f>
        <v/>
      </c>
      <c r="E920" s="150">
        <f>'Input 2 - Inventory'!F855</f>
        <v>0</v>
      </c>
      <c r="F920" s="162" t="str">
        <f t="shared" si="79"/>
        <v>Y</v>
      </c>
      <c r="G920" s="150">
        <f>'Input 1 - Schedule 1'!U857</f>
        <v>0</v>
      </c>
      <c r="H920" s="149">
        <f>'Input 2 - Inventory'!L855</f>
        <v>0</v>
      </c>
      <c r="I920" s="149">
        <f>'Input 2 - Inventory'!M855</f>
        <v>0</v>
      </c>
      <c r="J920" s="162">
        <f t="shared" si="80"/>
        <v>0</v>
      </c>
      <c r="K920" s="179">
        <f>'Input 2 - Inventory'!R855</f>
        <v>0</v>
      </c>
      <c r="L920" s="149">
        <f>'Input 2 - Inventory'!AB855</f>
        <v>0</v>
      </c>
      <c r="M920" s="179">
        <f>'Input 2 - Inventory'!AC855</f>
        <v>0</v>
      </c>
      <c r="N920" s="162">
        <f t="shared" si="81"/>
        <v>0</v>
      </c>
      <c r="O920" s="122" t="e">
        <f t="shared" si="82"/>
        <v>#DIV/0!</v>
      </c>
      <c r="P920" s="179">
        <f>'Input 2 - Inventory'!AH855</f>
        <v>0</v>
      </c>
      <c r="Q920" s="179" t="str">
        <f>'Calc 1 - Scaling (Ins)'!AA910</f>
        <v/>
      </c>
    </row>
    <row r="921" spans="1:17" x14ac:dyDescent="0.3">
      <c r="A921" s="136" t="str">
        <f t="shared" si="83"/>
        <v>Exclude</v>
      </c>
      <c r="B921" s="149">
        <f>'Input 2 - Inventory'!C856</f>
        <v>0</v>
      </c>
      <c r="C921" s="179">
        <f>'Input 2 - Inventory'!E856</f>
        <v>0</v>
      </c>
      <c r="D921" s="179" t="str">
        <f>IFERROR(VLOOKUP(E921,GCC.Param!$B$3:$E$66,4,FALSE),"")</f>
        <v/>
      </c>
      <c r="E921" s="150">
        <f>'Input 2 - Inventory'!F856</f>
        <v>0</v>
      </c>
      <c r="F921" s="162" t="str">
        <f t="shared" si="79"/>
        <v>Y</v>
      </c>
      <c r="G921" s="150">
        <f>'Input 1 - Schedule 1'!U858</f>
        <v>0</v>
      </c>
      <c r="H921" s="149">
        <f>'Input 2 - Inventory'!L856</f>
        <v>0</v>
      </c>
      <c r="I921" s="149">
        <f>'Input 2 - Inventory'!M856</f>
        <v>0</v>
      </c>
      <c r="J921" s="162">
        <f t="shared" si="80"/>
        <v>0</v>
      </c>
      <c r="K921" s="179">
        <f>'Input 2 - Inventory'!R856</f>
        <v>0</v>
      </c>
      <c r="L921" s="149">
        <f>'Input 2 - Inventory'!AB856</f>
        <v>0</v>
      </c>
      <c r="M921" s="179">
        <f>'Input 2 - Inventory'!AC856</f>
        <v>0</v>
      </c>
      <c r="N921" s="162">
        <f t="shared" si="81"/>
        <v>0</v>
      </c>
      <c r="O921" s="122" t="e">
        <f t="shared" si="82"/>
        <v>#DIV/0!</v>
      </c>
      <c r="P921" s="179">
        <f>'Input 2 - Inventory'!AH856</f>
        <v>0</v>
      </c>
      <c r="Q921" s="179" t="str">
        <f>'Calc 1 - Scaling (Ins)'!AA911</f>
        <v/>
      </c>
    </row>
    <row r="922" spans="1:17" x14ac:dyDescent="0.3">
      <c r="A922" s="136" t="str">
        <f t="shared" si="83"/>
        <v>Exclude</v>
      </c>
      <c r="B922" s="149">
        <f>'Input 2 - Inventory'!C857</f>
        <v>0</v>
      </c>
      <c r="C922" s="179">
        <f>'Input 2 - Inventory'!E857</f>
        <v>0</v>
      </c>
      <c r="D922" s="179" t="str">
        <f>IFERROR(VLOOKUP(E922,GCC.Param!$B$3:$E$66,4,FALSE),"")</f>
        <v/>
      </c>
      <c r="E922" s="150">
        <f>'Input 2 - Inventory'!F857</f>
        <v>0</v>
      </c>
      <c r="F922" s="162" t="str">
        <f t="shared" si="79"/>
        <v>Y</v>
      </c>
      <c r="G922" s="150">
        <f>'Input 1 - Schedule 1'!U859</f>
        <v>0</v>
      </c>
      <c r="H922" s="149">
        <f>'Input 2 - Inventory'!L857</f>
        <v>0</v>
      </c>
      <c r="I922" s="149">
        <f>'Input 2 - Inventory'!M857</f>
        <v>0</v>
      </c>
      <c r="J922" s="162">
        <f t="shared" si="80"/>
        <v>0</v>
      </c>
      <c r="K922" s="179">
        <f>'Input 2 - Inventory'!R857</f>
        <v>0</v>
      </c>
      <c r="L922" s="149">
        <f>'Input 2 - Inventory'!AB857</f>
        <v>0</v>
      </c>
      <c r="M922" s="179">
        <f>'Input 2 - Inventory'!AC857</f>
        <v>0</v>
      </c>
      <c r="N922" s="162">
        <f t="shared" si="81"/>
        <v>0</v>
      </c>
      <c r="O922" s="122" t="e">
        <f t="shared" si="82"/>
        <v>#DIV/0!</v>
      </c>
      <c r="P922" s="179">
        <f>'Input 2 - Inventory'!AH857</f>
        <v>0</v>
      </c>
      <c r="Q922" s="179" t="str">
        <f>'Calc 1 - Scaling (Ins)'!AA912</f>
        <v/>
      </c>
    </row>
    <row r="923" spans="1:17" x14ac:dyDescent="0.3">
      <c r="A923" s="136" t="str">
        <f t="shared" si="83"/>
        <v>Exclude</v>
      </c>
      <c r="B923" s="149">
        <f>'Input 2 - Inventory'!C858</f>
        <v>0</v>
      </c>
      <c r="C923" s="179">
        <f>'Input 2 - Inventory'!E858</f>
        <v>0</v>
      </c>
      <c r="D923" s="179" t="str">
        <f>IFERROR(VLOOKUP(E923,GCC.Param!$B$3:$E$66,4,FALSE),"")</f>
        <v/>
      </c>
      <c r="E923" s="150">
        <f>'Input 2 - Inventory'!F858</f>
        <v>0</v>
      </c>
      <c r="F923" s="162" t="str">
        <f t="shared" si="79"/>
        <v>Y</v>
      </c>
      <c r="G923" s="150">
        <f>'Input 1 - Schedule 1'!U860</f>
        <v>0</v>
      </c>
      <c r="H923" s="149">
        <f>'Input 2 - Inventory'!L858</f>
        <v>0</v>
      </c>
      <c r="I923" s="149">
        <f>'Input 2 - Inventory'!M858</f>
        <v>0</v>
      </c>
      <c r="J923" s="162">
        <f t="shared" si="80"/>
        <v>0</v>
      </c>
      <c r="K923" s="179">
        <f>'Input 2 - Inventory'!R858</f>
        <v>0</v>
      </c>
      <c r="L923" s="149">
        <f>'Input 2 - Inventory'!AB858</f>
        <v>0</v>
      </c>
      <c r="M923" s="179">
        <f>'Input 2 - Inventory'!AC858</f>
        <v>0</v>
      </c>
      <c r="N923" s="162">
        <f t="shared" si="81"/>
        <v>0</v>
      </c>
      <c r="O923" s="122" t="e">
        <f t="shared" si="82"/>
        <v>#DIV/0!</v>
      </c>
      <c r="P923" s="179">
        <f>'Input 2 - Inventory'!AH858</f>
        <v>0</v>
      </c>
      <c r="Q923" s="179" t="str">
        <f>'Calc 1 - Scaling (Ins)'!AA913</f>
        <v/>
      </c>
    </row>
    <row r="924" spans="1:17" x14ac:dyDescent="0.3">
      <c r="A924" s="136" t="str">
        <f t="shared" si="83"/>
        <v>Exclude</v>
      </c>
      <c r="B924" s="149">
        <f>'Input 2 - Inventory'!C859</f>
        <v>0</v>
      </c>
      <c r="C924" s="179">
        <f>'Input 2 - Inventory'!E859</f>
        <v>0</v>
      </c>
      <c r="D924" s="179" t="str">
        <f>IFERROR(VLOOKUP(E924,GCC.Param!$B$3:$E$66,4,FALSE),"")</f>
        <v/>
      </c>
      <c r="E924" s="150">
        <f>'Input 2 - Inventory'!F859</f>
        <v>0</v>
      </c>
      <c r="F924" s="162" t="str">
        <f t="shared" si="79"/>
        <v>Y</v>
      </c>
      <c r="G924" s="150">
        <f>'Input 1 - Schedule 1'!U861</f>
        <v>0</v>
      </c>
      <c r="H924" s="149">
        <f>'Input 2 - Inventory'!L859</f>
        <v>0</v>
      </c>
      <c r="I924" s="149">
        <f>'Input 2 - Inventory'!M859</f>
        <v>0</v>
      </c>
      <c r="J924" s="162">
        <f t="shared" si="80"/>
        <v>0</v>
      </c>
      <c r="K924" s="179">
        <f>'Input 2 - Inventory'!R859</f>
        <v>0</v>
      </c>
      <c r="L924" s="149">
        <f>'Input 2 - Inventory'!AB859</f>
        <v>0</v>
      </c>
      <c r="M924" s="179">
        <f>'Input 2 - Inventory'!AC859</f>
        <v>0</v>
      </c>
      <c r="N924" s="162">
        <f t="shared" si="81"/>
        <v>0</v>
      </c>
      <c r="O924" s="122" t="e">
        <f t="shared" si="82"/>
        <v>#DIV/0!</v>
      </c>
      <c r="P924" s="179">
        <f>'Input 2 - Inventory'!AH859</f>
        <v>0</v>
      </c>
      <c r="Q924" s="179" t="str">
        <f>'Calc 1 - Scaling (Ins)'!AA914</f>
        <v/>
      </c>
    </row>
    <row r="925" spans="1:17" x14ac:dyDescent="0.3">
      <c r="A925" s="136" t="str">
        <f t="shared" si="83"/>
        <v>Exclude</v>
      </c>
      <c r="B925" s="149">
        <f>'Input 2 - Inventory'!C860</f>
        <v>0</v>
      </c>
      <c r="C925" s="179">
        <f>'Input 2 - Inventory'!E860</f>
        <v>0</v>
      </c>
      <c r="D925" s="179" t="str">
        <f>IFERROR(VLOOKUP(E925,GCC.Param!$B$3:$E$66,4,FALSE),"")</f>
        <v/>
      </c>
      <c r="E925" s="150">
        <f>'Input 2 - Inventory'!F860</f>
        <v>0</v>
      </c>
      <c r="F925" s="162" t="str">
        <f t="shared" si="79"/>
        <v>Y</v>
      </c>
      <c r="G925" s="150">
        <f>'Input 1 - Schedule 1'!U862</f>
        <v>0</v>
      </c>
      <c r="H925" s="149">
        <f>'Input 2 - Inventory'!L860</f>
        <v>0</v>
      </c>
      <c r="I925" s="149">
        <f>'Input 2 - Inventory'!M860</f>
        <v>0</v>
      </c>
      <c r="J925" s="162">
        <f t="shared" si="80"/>
        <v>0</v>
      </c>
      <c r="K925" s="179">
        <f>'Input 2 - Inventory'!R860</f>
        <v>0</v>
      </c>
      <c r="L925" s="149">
        <f>'Input 2 - Inventory'!AB860</f>
        <v>0</v>
      </c>
      <c r="M925" s="179">
        <f>'Input 2 - Inventory'!AC860</f>
        <v>0</v>
      </c>
      <c r="N925" s="162">
        <f t="shared" si="81"/>
        <v>0</v>
      </c>
      <c r="O925" s="122" t="e">
        <f t="shared" si="82"/>
        <v>#DIV/0!</v>
      </c>
      <c r="P925" s="179">
        <f>'Input 2 - Inventory'!AH860</f>
        <v>0</v>
      </c>
      <c r="Q925" s="179" t="str">
        <f>'Calc 1 - Scaling (Ins)'!AA915</f>
        <v/>
      </c>
    </row>
    <row r="926" spans="1:17" x14ac:dyDescent="0.3">
      <c r="A926" s="136" t="str">
        <f t="shared" si="83"/>
        <v>Exclude</v>
      </c>
      <c r="B926" s="149">
        <f>'Input 2 - Inventory'!C861</f>
        <v>0</v>
      </c>
      <c r="C926" s="179">
        <f>'Input 2 - Inventory'!E861</f>
        <v>0</v>
      </c>
      <c r="D926" s="179" t="str">
        <f>IFERROR(VLOOKUP(E926,GCC.Param!$B$3:$E$66,4,FALSE),"")</f>
        <v/>
      </c>
      <c r="E926" s="150">
        <f>'Input 2 - Inventory'!F861</f>
        <v>0</v>
      </c>
      <c r="F926" s="162" t="str">
        <f t="shared" si="79"/>
        <v>Y</v>
      </c>
      <c r="G926" s="150">
        <f>'Input 1 - Schedule 1'!U863</f>
        <v>0</v>
      </c>
      <c r="H926" s="149">
        <f>'Input 2 - Inventory'!L861</f>
        <v>0</v>
      </c>
      <c r="I926" s="149">
        <f>'Input 2 - Inventory'!M861</f>
        <v>0</v>
      </c>
      <c r="J926" s="162">
        <f t="shared" si="80"/>
        <v>0</v>
      </c>
      <c r="K926" s="179">
        <f>'Input 2 - Inventory'!R861</f>
        <v>0</v>
      </c>
      <c r="L926" s="149">
        <f>'Input 2 - Inventory'!AB861</f>
        <v>0</v>
      </c>
      <c r="M926" s="179">
        <f>'Input 2 - Inventory'!AC861</f>
        <v>0</v>
      </c>
      <c r="N926" s="162">
        <f t="shared" si="81"/>
        <v>0</v>
      </c>
      <c r="O926" s="122" t="e">
        <f t="shared" si="82"/>
        <v>#DIV/0!</v>
      </c>
      <c r="P926" s="179">
        <f>'Input 2 - Inventory'!AH861</f>
        <v>0</v>
      </c>
      <c r="Q926" s="179" t="str">
        <f>'Calc 1 - Scaling (Ins)'!AA916</f>
        <v/>
      </c>
    </row>
    <row r="927" spans="1:17" x14ac:dyDescent="0.3">
      <c r="A927" s="136" t="str">
        <f t="shared" si="83"/>
        <v>Exclude</v>
      </c>
      <c r="B927" s="149">
        <f>'Input 2 - Inventory'!C862</f>
        <v>0</v>
      </c>
      <c r="C927" s="179">
        <f>'Input 2 - Inventory'!E862</f>
        <v>0</v>
      </c>
      <c r="D927" s="179" t="str">
        <f>IFERROR(VLOOKUP(E927,GCC.Param!$B$3:$E$66,4,FALSE),"")</f>
        <v/>
      </c>
      <c r="E927" s="150">
        <f>'Input 2 - Inventory'!F862</f>
        <v>0</v>
      </c>
      <c r="F927" s="162" t="str">
        <f t="shared" si="79"/>
        <v>Y</v>
      </c>
      <c r="G927" s="150">
        <f>'Input 1 - Schedule 1'!U864</f>
        <v>0</v>
      </c>
      <c r="H927" s="149">
        <f>'Input 2 - Inventory'!L862</f>
        <v>0</v>
      </c>
      <c r="I927" s="149">
        <f>'Input 2 - Inventory'!M862</f>
        <v>0</v>
      </c>
      <c r="J927" s="162">
        <f t="shared" si="80"/>
        <v>0</v>
      </c>
      <c r="K927" s="179">
        <f>'Input 2 - Inventory'!R862</f>
        <v>0</v>
      </c>
      <c r="L927" s="149">
        <f>'Input 2 - Inventory'!AB862</f>
        <v>0</v>
      </c>
      <c r="M927" s="179">
        <f>'Input 2 - Inventory'!AC862</f>
        <v>0</v>
      </c>
      <c r="N927" s="162">
        <f t="shared" si="81"/>
        <v>0</v>
      </c>
      <c r="O927" s="122" t="e">
        <f t="shared" si="82"/>
        <v>#DIV/0!</v>
      </c>
      <c r="P927" s="179">
        <f>'Input 2 - Inventory'!AH862</f>
        <v>0</v>
      </c>
      <c r="Q927" s="179" t="str">
        <f>'Calc 1 - Scaling (Ins)'!AA917</f>
        <v/>
      </c>
    </row>
    <row r="928" spans="1:17" x14ac:dyDescent="0.3">
      <c r="A928" s="136" t="str">
        <f t="shared" si="83"/>
        <v>Exclude</v>
      </c>
      <c r="B928" s="149">
        <f>'Input 2 - Inventory'!C863</f>
        <v>0</v>
      </c>
      <c r="C928" s="179">
        <f>'Input 2 - Inventory'!E863</f>
        <v>0</v>
      </c>
      <c r="D928" s="179" t="str">
        <f>IFERROR(VLOOKUP(E928,GCC.Param!$B$3:$E$66,4,FALSE),"")</f>
        <v/>
      </c>
      <c r="E928" s="150">
        <f>'Input 2 - Inventory'!F863</f>
        <v>0</v>
      </c>
      <c r="F928" s="162" t="str">
        <f t="shared" si="79"/>
        <v>Y</v>
      </c>
      <c r="G928" s="150">
        <f>'Input 1 - Schedule 1'!U865</f>
        <v>0</v>
      </c>
      <c r="H928" s="149">
        <f>'Input 2 - Inventory'!L863</f>
        <v>0</v>
      </c>
      <c r="I928" s="149">
        <f>'Input 2 - Inventory'!M863</f>
        <v>0</v>
      </c>
      <c r="J928" s="162">
        <f t="shared" si="80"/>
        <v>0</v>
      </c>
      <c r="K928" s="179">
        <f>'Input 2 - Inventory'!R863</f>
        <v>0</v>
      </c>
      <c r="L928" s="149">
        <f>'Input 2 - Inventory'!AB863</f>
        <v>0</v>
      </c>
      <c r="M928" s="179">
        <f>'Input 2 - Inventory'!AC863</f>
        <v>0</v>
      </c>
      <c r="N928" s="162">
        <f t="shared" si="81"/>
        <v>0</v>
      </c>
      <c r="O928" s="122" t="e">
        <f t="shared" si="82"/>
        <v>#DIV/0!</v>
      </c>
      <c r="P928" s="179">
        <f>'Input 2 - Inventory'!AH863</f>
        <v>0</v>
      </c>
      <c r="Q928" s="179" t="str">
        <f>'Calc 1 - Scaling (Ins)'!AA918</f>
        <v/>
      </c>
    </row>
    <row r="929" spans="1:17" x14ac:dyDescent="0.3">
      <c r="A929" s="136" t="str">
        <f t="shared" si="83"/>
        <v>Exclude</v>
      </c>
      <c r="B929" s="149">
        <f>'Input 2 - Inventory'!C864</f>
        <v>0</v>
      </c>
      <c r="C929" s="179">
        <f>'Input 2 - Inventory'!E864</f>
        <v>0</v>
      </c>
      <c r="D929" s="179" t="str">
        <f>IFERROR(VLOOKUP(E929,GCC.Param!$B$3:$E$66,4,FALSE),"")</f>
        <v/>
      </c>
      <c r="E929" s="150">
        <f>'Input 2 - Inventory'!F864</f>
        <v>0</v>
      </c>
      <c r="F929" s="162" t="str">
        <f t="shared" si="79"/>
        <v>Y</v>
      </c>
      <c r="G929" s="150">
        <f>'Input 1 - Schedule 1'!U866</f>
        <v>0</v>
      </c>
      <c r="H929" s="149">
        <f>'Input 2 - Inventory'!L864</f>
        <v>0</v>
      </c>
      <c r="I929" s="149">
        <f>'Input 2 - Inventory'!M864</f>
        <v>0</v>
      </c>
      <c r="J929" s="162">
        <f t="shared" si="80"/>
        <v>0</v>
      </c>
      <c r="K929" s="179">
        <f>'Input 2 - Inventory'!R864</f>
        <v>0</v>
      </c>
      <c r="L929" s="149">
        <f>'Input 2 - Inventory'!AB864</f>
        <v>0</v>
      </c>
      <c r="M929" s="179">
        <f>'Input 2 - Inventory'!AC864</f>
        <v>0</v>
      </c>
      <c r="N929" s="162">
        <f t="shared" si="81"/>
        <v>0</v>
      </c>
      <c r="O929" s="122" t="e">
        <f t="shared" si="82"/>
        <v>#DIV/0!</v>
      </c>
      <c r="P929" s="179">
        <f>'Input 2 - Inventory'!AH864</f>
        <v>0</v>
      </c>
      <c r="Q929" s="179" t="str">
        <f>'Calc 1 - Scaling (Ins)'!AA919</f>
        <v/>
      </c>
    </row>
    <row r="930" spans="1:17" x14ac:dyDescent="0.3">
      <c r="A930" s="136" t="str">
        <f t="shared" si="83"/>
        <v>Exclude</v>
      </c>
      <c r="B930" s="149">
        <f>'Input 2 - Inventory'!C865</f>
        <v>0</v>
      </c>
      <c r="C930" s="179">
        <f>'Input 2 - Inventory'!E865</f>
        <v>0</v>
      </c>
      <c r="D930" s="179" t="str">
        <f>IFERROR(VLOOKUP(E930,GCC.Param!$B$3:$E$66,4,FALSE),"")</f>
        <v/>
      </c>
      <c r="E930" s="150">
        <f>'Input 2 - Inventory'!F865</f>
        <v>0</v>
      </c>
      <c r="F930" s="162" t="str">
        <f t="shared" si="79"/>
        <v>Y</v>
      </c>
      <c r="G930" s="150">
        <f>'Input 1 - Schedule 1'!U867</f>
        <v>0</v>
      </c>
      <c r="H930" s="149">
        <f>'Input 2 - Inventory'!L865</f>
        <v>0</v>
      </c>
      <c r="I930" s="149">
        <f>'Input 2 - Inventory'!M865</f>
        <v>0</v>
      </c>
      <c r="J930" s="162">
        <f t="shared" si="80"/>
        <v>0</v>
      </c>
      <c r="K930" s="179">
        <f>'Input 2 - Inventory'!R865</f>
        <v>0</v>
      </c>
      <c r="L930" s="149">
        <f>'Input 2 - Inventory'!AB865</f>
        <v>0</v>
      </c>
      <c r="M930" s="179">
        <f>'Input 2 - Inventory'!AC865</f>
        <v>0</v>
      </c>
      <c r="N930" s="162">
        <f t="shared" si="81"/>
        <v>0</v>
      </c>
      <c r="O930" s="122" t="e">
        <f t="shared" si="82"/>
        <v>#DIV/0!</v>
      </c>
      <c r="P930" s="179">
        <f>'Input 2 - Inventory'!AH865</f>
        <v>0</v>
      </c>
      <c r="Q930" s="179" t="str">
        <f>'Calc 1 - Scaling (Ins)'!AA920</f>
        <v/>
      </c>
    </row>
    <row r="931" spans="1:17" x14ac:dyDescent="0.3">
      <c r="A931" s="136" t="str">
        <f t="shared" si="83"/>
        <v>Exclude</v>
      </c>
      <c r="B931" s="149">
        <f>'Input 2 - Inventory'!C866</f>
        <v>0</v>
      </c>
      <c r="C931" s="179">
        <f>'Input 2 - Inventory'!E866</f>
        <v>0</v>
      </c>
      <c r="D931" s="179" t="str">
        <f>IFERROR(VLOOKUP(E931,GCC.Param!$B$3:$E$66,4,FALSE),"")</f>
        <v/>
      </c>
      <c r="E931" s="150">
        <f>'Input 2 - Inventory'!F866</f>
        <v>0</v>
      </c>
      <c r="F931" s="162" t="str">
        <f t="shared" si="79"/>
        <v>Y</v>
      </c>
      <c r="G931" s="150">
        <f>'Input 1 - Schedule 1'!U868</f>
        <v>0</v>
      </c>
      <c r="H931" s="149">
        <f>'Input 2 - Inventory'!L866</f>
        <v>0</v>
      </c>
      <c r="I931" s="149">
        <f>'Input 2 - Inventory'!M866</f>
        <v>0</v>
      </c>
      <c r="J931" s="162">
        <f t="shared" si="80"/>
        <v>0</v>
      </c>
      <c r="K931" s="179">
        <f>'Input 2 - Inventory'!R866</f>
        <v>0</v>
      </c>
      <c r="L931" s="149">
        <f>'Input 2 - Inventory'!AB866</f>
        <v>0</v>
      </c>
      <c r="M931" s="179">
        <f>'Input 2 - Inventory'!AC866</f>
        <v>0</v>
      </c>
      <c r="N931" s="162">
        <f t="shared" si="81"/>
        <v>0</v>
      </c>
      <c r="O931" s="122" t="e">
        <f t="shared" si="82"/>
        <v>#DIV/0!</v>
      </c>
      <c r="P931" s="179">
        <f>'Input 2 - Inventory'!AH866</f>
        <v>0</v>
      </c>
      <c r="Q931" s="179" t="str">
        <f>'Calc 1 - Scaling (Ins)'!AA921</f>
        <v/>
      </c>
    </row>
    <row r="932" spans="1:17" x14ac:dyDescent="0.3">
      <c r="A932" s="136" t="str">
        <f t="shared" si="83"/>
        <v>Exclude</v>
      </c>
      <c r="B932" s="149">
        <f>'Input 2 - Inventory'!C867</f>
        <v>0</v>
      </c>
      <c r="C932" s="179">
        <f>'Input 2 - Inventory'!E867</f>
        <v>0</v>
      </c>
      <c r="D932" s="179" t="str">
        <f>IFERROR(VLOOKUP(E932,GCC.Param!$B$3:$E$66,4,FALSE),"")</f>
        <v/>
      </c>
      <c r="E932" s="150">
        <f>'Input 2 - Inventory'!F867</f>
        <v>0</v>
      </c>
      <c r="F932" s="162" t="str">
        <f t="shared" si="79"/>
        <v>Y</v>
      </c>
      <c r="G932" s="150">
        <f>'Input 1 - Schedule 1'!U869</f>
        <v>0</v>
      </c>
      <c r="H932" s="149">
        <f>'Input 2 - Inventory'!L867</f>
        <v>0</v>
      </c>
      <c r="I932" s="149">
        <f>'Input 2 - Inventory'!M867</f>
        <v>0</v>
      </c>
      <c r="J932" s="162">
        <f t="shared" si="80"/>
        <v>0</v>
      </c>
      <c r="K932" s="179">
        <f>'Input 2 - Inventory'!R867</f>
        <v>0</v>
      </c>
      <c r="L932" s="149">
        <f>'Input 2 - Inventory'!AB867</f>
        <v>0</v>
      </c>
      <c r="M932" s="179">
        <f>'Input 2 - Inventory'!AC867</f>
        <v>0</v>
      </c>
      <c r="N932" s="162">
        <f t="shared" si="81"/>
        <v>0</v>
      </c>
      <c r="O932" s="122" t="e">
        <f t="shared" si="82"/>
        <v>#DIV/0!</v>
      </c>
      <c r="P932" s="179">
        <f>'Input 2 - Inventory'!AH867</f>
        <v>0</v>
      </c>
      <c r="Q932" s="179" t="str">
        <f>'Calc 1 - Scaling (Ins)'!AA922</f>
        <v/>
      </c>
    </row>
    <row r="933" spans="1:17" x14ac:dyDescent="0.3">
      <c r="A933" s="136" t="str">
        <f t="shared" si="83"/>
        <v>Exclude</v>
      </c>
      <c r="B933" s="149">
        <f>'Input 2 - Inventory'!C868</f>
        <v>0</v>
      </c>
      <c r="C933" s="179">
        <f>'Input 2 - Inventory'!E868</f>
        <v>0</v>
      </c>
      <c r="D933" s="179" t="str">
        <f>IFERROR(VLOOKUP(E933,GCC.Param!$B$3:$E$66,4,FALSE),"")</f>
        <v/>
      </c>
      <c r="E933" s="150">
        <f>'Input 2 - Inventory'!F868</f>
        <v>0</v>
      </c>
      <c r="F933" s="162" t="str">
        <f t="shared" si="79"/>
        <v>Y</v>
      </c>
      <c r="G933" s="150">
        <f>'Input 1 - Schedule 1'!U870</f>
        <v>0</v>
      </c>
      <c r="H933" s="149">
        <f>'Input 2 - Inventory'!L868</f>
        <v>0</v>
      </c>
      <c r="I933" s="149">
        <f>'Input 2 - Inventory'!M868</f>
        <v>0</v>
      </c>
      <c r="J933" s="162">
        <f t="shared" si="80"/>
        <v>0</v>
      </c>
      <c r="K933" s="179">
        <f>'Input 2 - Inventory'!R868</f>
        <v>0</v>
      </c>
      <c r="L933" s="149">
        <f>'Input 2 - Inventory'!AB868</f>
        <v>0</v>
      </c>
      <c r="M933" s="179">
        <f>'Input 2 - Inventory'!AC868</f>
        <v>0</v>
      </c>
      <c r="N933" s="162">
        <f t="shared" si="81"/>
        <v>0</v>
      </c>
      <c r="O933" s="122" t="e">
        <f t="shared" si="82"/>
        <v>#DIV/0!</v>
      </c>
      <c r="P933" s="179">
        <f>'Input 2 - Inventory'!AH868</f>
        <v>0</v>
      </c>
      <c r="Q933" s="179" t="str">
        <f>'Calc 1 - Scaling (Ins)'!AA923</f>
        <v/>
      </c>
    </row>
    <row r="934" spans="1:17" x14ac:dyDescent="0.3">
      <c r="A934" s="136" t="str">
        <f t="shared" si="83"/>
        <v>Exclude</v>
      </c>
      <c r="B934" s="149">
        <f>'Input 2 - Inventory'!C869</f>
        <v>0</v>
      </c>
      <c r="C934" s="179">
        <f>'Input 2 - Inventory'!E869</f>
        <v>0</v>
      </c>
      <c r="D934" s="179" t="str">
        <f>IFERROR(VLOOKUP(E934,GCC.Param!$B$3:$E$66,4,FALSE),"")</f>
        <v/>
      </c>
      <c r="E934" s="150">
        <f>'Input 2 - Inventory'!F869</f>
        <v>0</v>
      </c>
      <c r="F934" s="162" t="str">
        <f t="shared" si="79"/>
        <v>Y</v>
      </c>
      <c r="G934" s="150">
        <f>'Input 1 - Schedule 1'!U871</f>
        <v>0</v>
      </c>
      <c r="H934" s="149">
        <f>'Input 2 - Inventory'!L869</f>
        <v>0</v>
      </c>
      <c r="I934" s="149">
        <f>'Input 2 - Inventory'!M869</f>
        <v>0</v>
      </c>
      <c r="J934" s="162">
        <f t="shared" si="80"/>
        <v>0</v>
      </c>
      <c r="K934" s="179">
        <f>'Input 2 - Inventory'!R869</f>
        <v>0</v>
      </c>
      <c r="L934" s="149">
        <f>'Input 2 - Inventory'!AB869</f>
        <v>0</v>
      </c>
      <c r="M934" s="179">
        <f>'Input 2 - Inventory'!AC869</f>
        <v>0</v>
      </c>
      <c r="N934" s="162">
        <f t="shared" si="81"/>
        <v>0</v>
      </c>
      <c r="O934" s="122" t="e">
        <f t="shared" si="82"/>
        <v>#DIV/0!</v>
      </c>
      <c r="P934" s="179">
        <f>'Input 2 - Inventory'!AH869</f>
        <v>0</v>
      </c>
      <c r="Q934" s="179" t="str">
        <f>'Calc 1 - Scaling (Ins)'!AA924</f>
        <v/>
      </c>
    </row>
    <row r="935" spans="1:17" x14ac:dyDescent="0.3">
      <c r="A935" s="136" t="str">
        <f t="shared" si="83"/>
        <v>Exclude</v>
      </c>
      <c r="B935" s="149">
        <f>'Input 2 - Inventory'!C870</f>
        <v>0</v>
      </c>
      <c r="C935" s="179">
        <f>'Input 2 - Inventory'!E870</f>
        <v>0</v>
      </c>
      <c r="D935" s="179" t="str">
        <f>IFERROR(VLOOKUP(E935,GCC.Param!$B$3:$E$66,4,FALSE),"")</f>
        <v/>
      </c>
      <c r="E935" s="150">
        <f>'Input 2 - Inventory'!F870</f>
        <v>0</v>
      </c>
      <c r="F935" s="162" t="str">
        <f t="shared" si="79"/>
        <v>Y</v>
      </c>
      <c r="G935" s="150">
        <f>'Input 1 - Schedule 1'!U872</f>
        <v>0</v>
      </c>
      <c r="H935" s="149">
        <f>'Input 2 - Inventory'!L870</f>
        <v>0</v>
      </c>
      <c r="I935" s="149">
        <f>'Input 2 - Inventory'!M870</f>
        <v>0</v>
      </c>
      <c r="J935" s="162">
        <f t="shared" si="80"/>
        <v>0</v>
      </c>
      <c r="K935" s="179">
        <f>'Input 2 - Inventory'!R870</f>
        <v>0</v>
      </c>
      <c r="L935" s="149">
        <f>'Input 2 - Inventory'!AB870</f>
        <v>0</v>
      </c>
      <c r="M935" s="179">
        <f>'Input 2 - Inventory'!AC870</f>
        <v>0</v>
      </c>
      <c r="N935" s="162">
        <f t="shared" si="81"/>
        <v>0</v>
      </c>
      <c r="O935" s="122" t="e">
        <f t="shared" si="82"/>
        <v>#DIV/0!</v>
      </c>
      <c r="P935" s="179">
        <f>'Input 2 - Inventory'!AH870</f>
        <v>0</v>
      </c>
      <c r="Q935" s="179" t="str">
        <f>'Calc 1 - Scaling (Ins)'!AA925</f>
        <v/>
      </c>
    </row>
    <row r="936" spans="1:17" x14ac:dyDescent="0.3">
      <c r="A936" s="136" t="str">
        <f t="shared" si="83"/>
        <v>Exclude</v>
      </c>
      <c r="B936" s="149">
        <f>'Input 2 - Inventory'!C871</f>
        <v>0</v>
      </c>
      <c r="C936" s="179">
        <f>'Input 2 - Inventory'!E871</f>
        <v>0</v>
      </c>
      <c r="D936" s="179" t="str">
        <f>IFERROR(VLOOKUP(E936,GCC.Param!$B$3:$E$66,4,FALSE),"")</f>
        <v/>
      </c>
      <c r="E936" s="150">
        <f>'Input 2 - Inventory'!F871</f>
        <v>0</v>
      </c>
      <c r="F936" s="162" t="str">
        <f t="shared" si="79"/>
        <v>Y</v>
      </c>
      <c r="G936" s="150">
        <f>'Input 1 - Schedule 1'!U873</f>
        <v>0</v>
      </c>
      <c r="H936" s="149">
        <f>'Input 2 - Inventory'!L871</f>
        <v>0</v>
      </c>
      <c r="I936" s="149">
        <f>'Input 2 - Inventory'!M871</f>
        <v>0</v>
      </c>
      <c r="J936" s="162">
        <f t="shared" si="80"/>
        <v>0</v>
      </c>
      <c r="K936" s="179">
        <f>'Input 2 - Inventory'!R871</f>
        <v>0</v>
      </c>
      <c r="L936" s="149">
        <f>'Input 2 - Inventory'!AB871</f>
        <v>0</v>
      </c>
      <c r="M936" s="179">
        <f>'Input 2 - Inventory'!AC871</f>
        <v>0</v>
      </c>
      <c r="N936" s="162">
        <f t="shared" si="81"/>
        <v>0</v>
      </c>
      <c r="O936" s="122" t="e">
        <f t="shared" si="82"/>
        <v>#DIV/0!</v>
      </c>
      <c r="P936" s="179">
        <f>'Input 2 - Inventory'!AH871</f>
        <v>0</v>
      </c>
      <c r="Q936" s="179" t="str">
        <f>'Calc 1 - Scaling (Ins)'!AA926</f>
        <v/>
      </c>
    </row>
    <row r="937" spans="1:17" x14ac:dyDescent="0.3">
      <c r="A937" s="136" t="str">
        <f t="shared" si="83"/>
        <v>Exclude</v>
      </c>
      <c r="B937" s="149">
        <f>'Input 2 - Inventory'!C872</f>
        <v>0</v>
      </c>
      <c r="C937" s="179">
        <f>'Input 2 - Inventory'!E872</f>
        <v>0</v>
      </c>
      <c r="D937" s="179" t="str">
        <f>IFERROR(VLOOKUP(E937,GCC.Param!$B$3:$E$66,4,FALSE),"")</f>
        <v/>
      </c>
      <c r="E937" s="150">
        <f>'Input 2 - Inventory'!F872</f>
        <v>0</v>
      </c>
      <c r="F937" s="162" t="str">
        <f t="shared" si="79"/>
        <v>Y</v>
      </c>
      <c r="G937" s="150">
        <f>'Input 1 - Schedule 1'!U874</f>
        <v>0</v>
      </c>
      <c r="H937" s="149">
        <f>'Input 2 - Inventory'!L872</f>
        <v>0</v>
      </c>
      <c r="I937" s="149">
        <f>'Input 2 - Inventory'!M872</f>
        <v>0</v>
      </c>
      <c r="J937" s="162">
        <f t="shared" si="80"/>
        <v>0</v>
      </c>
      <c r="K937" s="179">
        <f>'Input 2 - Inventory'!R872</f>
        <v>0</v>
      </c>
      <c r="L937" s="149">
        <f>'Input 2 - Inventory'!AB872</f>
        <v>0</v>
      </c>
      <c r="M937" s="179">
        <f>'Input 2 - Inventory'!AC872</f>
        <v>0</v>
      </c>
      <c r="N937" s="162">
        <f t="shared" si="81"/>
        <v>0</v>
      </c>
      <c r="O937" s="122" t="e">
        <f t="shared" si="82"/>
        <v>#DIV/0!</v>
      </c>
      <c r="P937" s="179">
        <f>'Input 2 - Inventory'!AH872</f>
        <v>0</v>
      </c>
      <c r="Q937" s="179" t="str">
        <f>'Calc 1 - Scaling (Ins)'!AA927</f>
        <v/>
      </c>
    </row>
    <row r="938" spans="1:17" x14ac:dyDescent="0.3">
      <c r="A938" s="136" t="str">
        <f t="shared" si="83"/>
        <v>Exclude</v>
      </c>
      <c r="B938" s="149">
        <f>'Input 2 - Inventory'!C873</f>
        <v>0</v>
      </c>
      <c r="C938" s="179">
        <f>'Input 2 - Inventory'!E873</f>
        <v>0</v>
      </c>
      <c r="D938" s="179" t="str">
        <f>IFERROR(VLOOKUP(E938,GCC.Param!$B$3:$E$66,4,FALSE),"")</f>
        <v/>
      </c>
      <c r="E938" s="150">
        <f>'Input 2 - Inventory'!F873</f>
        <v>0</v>
      </c>
      <c r="F938" s="162" t="str">
        <f t="shared" si="79"/>
        <v>Y</v>
      </c>
      <c r="G938" s="150">
        <f>'Input 1 - Schedule 1'!U875</f>
        <v>0</v>
      </c>
      <c r="H938" s="149">
        <f>'Input 2 - Inventory'!L873</f>
        <v>0</v>
      </c>
      <c r="I938" s="149">
        <f>'Input 2 - Inventory'!M873</f>
        <v>0</v>
      </c>
      <c r="J938" s="162">
        <f t="shared" si="80"/>
        <v>0</v>
      </c>
      <c r="K938" s="179">
        <f>'Input 2 - Inventory'!R873</f>
        <v>0</v>
      </c>
      <c r="L938" s="149">
        <f>'Input 2 - Inventory'!AB873</f>
        <v>0</v>
      </c>
      <c r="M938" s="179">
        <f>'Input 2 - Inventory'!AC873</f>
        <v>0</v>
      </c>
      <c r="N938" s="162">
        <f t="shared" si="81"/>
        <v>0</v>
      </c>
      <c r="O938" s="122" t="e">
        <f t="shared" si="82"/>
        <v>#DIV/0!</v>
      </c>
      <c r="P938" s="179">
        <f>'Input 2 - Inventory'!AH873</f>
        <v>0</v>
      </c>
      <c r="Q938" s="179" t="str">
        <f>'Calc 1 - Scaling (Ins)'!AA928</f>
        <v/>
      </c>
    </row>
    <row r="939" spans="1:17" x14ac:dyDescent="0.3">
      <c r="A939" s="136" t="str">
        <f t="shared" si="83"/>
        <v>Exclude</v>
      </c>
      <c r="B939" s="149">
        <f>'Input 2 - Inventory'!C874</f>
        <v>0</v>
      </c>
      <c r="C939" s="179">
        <f>'Input 2 - Inventory'!E874</f>
        <v>0</v>
      </c>
      <c r="D939" s="179" t="str">
        <f>IFERROR(VLOOKUP(E939,GCC.Param!$B$3:$E$66,4,FALSE),"")</f>
        <v/>
      </c>
      <c r="E939" s="150">
        <f>'Input 2 - Inventory'!F874</f>
        <v>0</v>
      </c>
      <c r="F939" s="162" t="str">
        <f t="shared" si="79"/>
        <v>Y</v>
      </c>
      <c r="G939" s="150">
        <f>'Input 1 - Schedule 1'!U876</f>
        <v>0</v>
      </c>
      <c r="H939" s="149">
        <f>'Input 2 - Inventory'!L874</f>
        <v>0</v>
      </c>
      <c r="I939" s="149">
        <f>'Input 2 - Inventory'!M874</f>
        <v>0</v>
      </c>
      <c r="J939" s="162">
        <f t="shared" si="80"/>
        <v>0</v>
      </c>
      <c r="K939" s="179">
        <f>'Input 2 - Inventory'!R874</f>
        <v>0</v>
      </c>
      <c r="L939" s="149">
        <f>'Input 2 - Inventory'!AB874</f>
        <v>0</v>
      </c>
      <c r="M939" s="179">
        <f>'Input 2 - Inventory'!AC874</f>
        <v>0</v>
      </c>
      <c r="N939" s="162">
        <f t="shared" si="81"/>
        <v>0</v>
      </c>
      <c r="O939" s="122" t="e">
        <f t="shared" si="82"/>
        <v>#DIV/0!</v>
      </c>
      <c r="P939" s="179">
        <f>'Input 2 - Inventory'!AH874</f>
        <v>0</v>
      </c>
      <c r="Q939" s="179" t="str">
        <f>'Calc 1 - Scaling (Ins)'!AA929</f>
        <v/>
      </c>
    </row>
    <row r="940" spans="1:17" x14ac:dyDescent="0.3">
      <c r="A940" s="136" t="str">
        <f t="shared" si="83"/>
        <v>Exclude</v>
      </c>
      <c r="B940" s="149">
        <f>'Input 2 - Inventory'!C875</f>
        <v>0</v>
      </c>
      <c r="C940" s="179">
        <f>'Input 2 - Inventory'!E875</f>
        <v>0</v>
      </c>
      <c r="D940" s="179" t="str">
        <f>IFERROR(VLOOKUP(E940,GCC.Param!$B$3:$E$66,4,FALSE),"")</f>
        <v/>
      </c>
      <c r="E940" s="150">
        <f>'Input 2 - Inventory'!F875</f>
        <v>0</v>
      </c>
      <c r="F940" s="162" t="str">
        <f t="shared" si="79"/>
        <v>Y</v>
      </c>
      <c r="G940" s="150">
        <f>'Input 1 - Schedule 1'!U877</f>
        <v>0</v>
      </c>
      <c r="H940" s="149">
        <f>'Input 2 - Inventory'!L875</f>
        <v>0</v>
      </c>
      <c r="I940" s="149">
        <f>'Input 2 - Inventory'!M875</f>
        <v>0</v>
      </c>
      <c r="J940" s="162">
        <f t="shared" si="80"/>
        <v>0</v>
      </c>
      <c r="K940" s="179">
        <f>'Input 2 - Inventory'!R875</f>
        <v>0</v>
      </c>
      <c r="L940" s="149">
        <f>'Input 2 - Inventory'!AB875</f>
        <v>0</v>
      </c>
      <c r="M940" s="179">
        <f>'Input 2 - Inventory'!AC875</f>
        <v>0</v>
      </c>
      <c r="N940" s="162">
        <f t="shared" si="81"/>
        <v>0</v>
      </c>
      <c r="O940" s="122" t="e">
        <f t="shared" si="82"/>
        <v>#DIV/0!</v>
      </c>
      <c r="P940" s="179">
        <f>'Input 2 - Inventory'!AH875</f>
        <v>0</v>
      </c>
      <c r="Q940" s="179" t="str">
        <f>'Calc 1 - Scaling (Ins)'!AA930</f>
        <v/>
      </c>
    </row>
    <row r="941" spans="1:17" x14ac:dyDescent="0.3">
      <c r="A941" s="136" t="str">
        <f t="shared" si="83"/>
        <v>Exclude</v>
      </c>
      <c r="B941" s="149">
        <f>'Input 2 - Inventory'!C876</f>
        <v>0</v>
      </c>
      <c r="C941" s="179">
        <f>'Input 2 - Inventory'!E876</f>
        <v>0</v>
      </c>
      <c r="D941" s="179" t="str">
        <f>IFERROR(VLOOKUP(E941,GCC.Param!$B$3:$E$66,4,FALSE),"")</f>
        <v/>
      </c>
      <c r="E941" s="150">
        <f>'Input 2 - Inventory'!F876</f>
        <v>0</v>
      </c>
      <c r="F941" s="162" t="str">
        <f t="shared" si="79"/>
        <v>Y</v>
      </c>
      <c r="G941" s="150">
        <f>'Input 1 - Schedule 1'!U878</f>
        <v>0</v>
      </c>
      <c r="H941" s="149">
        <f>'Input 2 - Inventory'!L876</f>
        <v>0</v>
      </c>
      <c r="I941" s="149">
        <f>'Input 2 - Inventory'!M876</f>
        <v>0</v>
      </c>
      <c r="J941" s="162">
        <f t="shared" si="80"/>
        <v>0</v>
      </c>
      <c r="K941" s="179">
        <f>'Input 2 - Inventory'!R876</f>
        <v>0</v>
      </c>
      <c r="L941" s="149">
        <f>'Input 2 - Inventory'!AB876</f>
        <v>0</v>
      </c>
      <c r="M941" s="179">
        <f>'Input 2 - Inventory'!AC876</f>
        <v>0</v>
      </c>
      <c r="N941" s="162">
        <f t="shared" si="81"/>
        <v>0</v>
      </c>
      <c r="O941" s="122" t="e">
        <f t="shared" si="82"/>
        <v>#DIV/0!</v>
      </c>
      <c r="P941" s="179">
        <f>'Input 2 - Inventory'!AH876</f>
        <v>0</v>
      </c>
      <c r="Q941" s="179" t="str">
        <f>'Calc 1 - Scaling (Ins)'!AA931</f>
        <v/>
      </c>
    </row>
    <row r="942" spans="1:17" x14ac:dyDescent="0.3">
      <c r="A942" s="136" t="str">
        <f t="shared" si="83"/>
        <v>Exclude</v>
      </c>
      <c r="B942" s="149">
        <f>'Input 2 - Inventory'!C877</f>
        <v>0</v>
      </c>
      <c r="C942" s="179">
        <f>'Input 2 - Inventory'!E877</f>
        <v>0</v>
      </c>
      <c r="D942" s="179" t="str">
        <f>IFERROR(VLOOKUP(E942,GCC.Param!$B$3:$E$66,4,FALSE),"")</f>
        <v/>
      </c>
      <c r="E942" s="150">
        <f>'Input 2 - Inventory'!F877</f>
        <v>0</v>
      </c>
      <c r="F942" s="162" t="str">
        <f t="shared" si="79"/>
        <v>Y</v>
      </c>
      <c r="G942" s="150">
        <f>'Input 1 - Schedule 1'!U879</f>
        <v>0</v>
      </c>
      <c r="H942" s="149">
        <f>'Input 2 - Inventory'!L877</f>
        <v>0</v>
      </c>
      <c r="I942" s="149">
        <f>'Input 2 - Inventory'!M877</f>
        <v>0</v>
      </c>
      <c r="J942" s="162">
        <f t="shared" si="80"/>
        <v>0</v>
      </c>
      <c r="K942" s="179">
        <f>'Input 2 - Inventory'!R877</f>
        <v>0</v>
      </c>
      <c r="L942" s="149">
        <f>'Input 2 - Inventory'!AB877</f>
        <v>0</v>
      </c>
      <c r="M942" s="179">
        <f>'Input 2 - Inventory'!AC877</f>
        <v>0</v>
      </c>
      <c r="N942" s="162">
        <f t="shared" si="81"/>
        <v>0</v>
      </c>
      <c r="O942" s="122" t="e">
        <f t="shared" si="82"/>
        <v>#DIV/0!</v>
      </c>
      <c r="P942" s="179">
        <f>'Input 2 - Inventory'!AH877</f>
        <v>0</v>
      </c>
      <c r="Q942" s="179" t="str">
        <f>'Calc 1 - Scaling (Ins)'!AA932</f>
        <v/>
      </c>
    </row>
    <row r="943" spans="1:17" x14ac:dyDescent="0.3">
      <c r="A943" s="136" t="str">
        <f t="shared" si="83"/>
        <v>Exclude</v>
      </c>
      <c r="B943" s="149">
        <f>'Input 2 - Inventory'!C878</f>
        <v>0</v>
      </c>
      <c r="C943" s="179">
        <f>'Input 2 - Inventory'!E878</f>
        <v>0</v>
      </c>
      <c r="D943" s="179" t="str">
        <f>IFERROR(VLOOKUP(E943,GCC.Param!$B$3:$E$66,4,FALSE),"")</f>
        <v/>
      </c>
      <c r="E943" s="150">
        <f>'Input 2 - Inventory'!F878</f>
        <v>0</v>
      </c>
      <c r="F943" s="162" t="str">
        <f t="shared" si="79"/>
        <v>Y</v>
      </c>
      <c r="G943" s="150">
        <f>'Input 1 - Schedule 1'!U880</f>
        <v>0</v>
      </c>
      <c r="H943" s="149">
        <f>'Input 2 - Inventory'!L878</f>
        <v>0</v>
      </c>
      <c r="I943" s="149">
        <f>'Input 2 - Inventory'!M878</f>
        <v>0</v>
      </c>
      <c r="J943" s="162">
        <f t="shared" si="80"/>
        <v>0</v>
      </c>
      <c r="K943" s="179">
        <f>'Input 2 - Inventory'!R878</f>
        <v>0</v>
      </c>
      <c r="L943" s="149">
        <f>'Input 2 - Inventory'!AB878</f>
        <v>0</v>
      </c>
      <c r="M943" s="179">
        <f>'Input 2 - Inventory'!AC878</f>
        <v>0</v>
      </c>
      <c r="N943" s="162">
        <f t="shared" si="81"/>
        <v>0</v>
      </c>
      <c r="O943" s="122" t="e">
        <f t="shared" si="82"/>
        <v>#DIV/0!</v>
      </c>
      <c r="P943" s="179">
        <f>'Input 2 - Inventory'!AH878</f>
        <v>0</v>
      </c>
      <c r="Q943" s="179" t="str">
        <f>'Calc 1 - Scaling (Ins)'!AA933</f>
        <v/>
      </c>
    </row>
    <row r="944" spans="1:17" x14ac:dyDescent="0.3">
      <c r="A944" s="136" t="str">
        <f t="shared" si="83"/>
        <v>Exclude</v>
      </c>
      <c r="B944" s="149">
        <f>'Input 2 - Inventory'!C879</f>
        <v>0</v>
      </c>
      <c r="C944" s="179">
        <f>'Input 2 - Inventory'!E879</f>
        <v>0</v>
      </c>
      <c r="D944" s="179" t="str">
        <f>IFERROR(VLOOKUP(E944,GCC.Param!$B$3:$E$66,4,FALSE),"")</f>
        <v/>
      </c>
      <c r="E944" s="150">
        <f>'Input 2 - Inventory'!F879</f>
        <v>0</v>
      </c>
      <c r="F944" s="162" t="str">
        <f t="shared" si="79"/>
        <v>Y</v>
      </c>
      <c r="G944" s="150">
        <f>'Input 1 - Schedule 1'!U881</f>
        <v>0</v>
      </c>
      <c r="H944" s="149">
        <f>'Input 2 - Inventory'!L879</f>
        <v>0</v>
      </c>
      <c r="I944" s="149">
        <f>'Input 2 - Inventory'!M879</f>
        <v>0</v>
      </c>
      <c r="J944" s="162">
        <f t="shared" si="80"/>
        <v>0</v>
      </c>
      <c r="K944" s="179">
        <f>'Input 2 - Inventory'!R879</f>
        <v>0</v>
      </c>
      <c r="L944" s="149">
        <f>'Input 2 - Inventory'!AB879</f>
        <v>0</v>
      </c>
      <c r="M944" s="179">
        <f>'Input 2 - Inventory'!AC879</f>
        <v>0</v>
      </c>
      <c r="N944" s="162">
        <f t="shared" si="81"/>
        <v>0</v>
      </c>
      <c r="O944" s="122" t="e">
        <f t="shared" si="82"/>
        <v>#DIV/0!</v>
      </c>
      <c r="P944" s="179">
        <f>'Input 2 - Inventory'!AH879</f>
        <v>0</v>
      </c>
      <c r="Q944" s="179" t="str">
        <f>'Calc 1 - Scaling (Ins)'!AA934</f>
        <v/>
      </c>
    </row>
    <row r="945" spans="1:17" x14ac:dyDescent="0.3">
      <c r="A945" s="136" t="str">
        <f t="shared" si="83"/>
        <v>Exclude</v>
      </c>
      <c r="B945" s="149">
        <f>'Input 2 - Inventory'!C880</f>
        <v>0</v>
      </c>
      <c r="C945" s="179">
        <f>'Input 2 - Inventory'!E880</f>
        <v>0</v>
      </c>
      <c r="D945" s="179" t="str">
        <f>IFERROR(VLOOKUP(E945,GCC.Param!$B$3:$E$66,4,FALSE),"")</f>
        <v/>
      </c>
      <c r="E945" s="150">
        <f>'Input 2 - Inventory'!F880</f>
        <v>0</v>
      </c>
      <c r="F945" s="162" t="str">
        <f t="shared" si="79"/>
        <v>Y</v>
      </c>
      <c r="G945" s="150">
        <f>'Input 1 - Schedule 1'!U882</f>
        <v>0</v>
      </c>
      <c r="H945" s="149">
        <f>'Input 2 - Inventory'!L880</f>
        <v>0</v>
      </c>
      <c r="I945" s="149">
        <f>'Input 2 - Inventory'!M880</f>
        <v>0</v>
      </c>
      <c r="J945" s="162">
        <f t="shared" si="80"/>
        <v>0</v>
      </c>
      <c r="K945" s="179">
        <f>'Input 2 - Inventory'!R880</f>
        <v>0</v>
      </c>
      <c r="L945" s="149">
        <f>'Input 2 - Inventory'!AB880</f>
        <v>0</v>
      </c>
      <c r="M945" s="179">
        <f>'Input 2 - Inventory'!AC880</f>
        <v>0</v>
      </c>
      <c r="N945" s="162">
        <f t="shared" si="81"/>
        <v>0</v>
      </c>
      <c r="O945" s="122" t="e">
        <f t="shared" si="82"/>
        <v>#DIV/0!</v>
      </c>
      <c r="P945" s="179">
        <f>'Input 2 - Inventory'!AH880</f>
        <v>0</v>
      </c>
      <c r="Q945" s="179" t="str">
        <f>'Calc 1 - Scaling (Ins)'!AA935</f>
        <v/>
      </c>
    </row>
    <row r="946" spans="1:17" x14ac:dyDescent="0.3">
      <c r="A946" s="136" t="str">
        <f t="shared" si="83"/>
        <v>Exclude</v>
      </c>
      <c r="B946" s="149">
        <f>'Input 2 - Inventory'!C881</f>
        <v>0</v>
      </c>
      <c r="C946" s="179">
        <f>'Input 2 - Inventory'!E881</f>
        <v>0</v>
      </c>
      <c r="D946" s="179" t="str">
        <f>IFERROR(VLOOKUP(E946,GCC.Param!$B$3:$E$66,4,FALSE),"")</f>
        <v/>
      </c>
      <c r="E946" s="150">
        <f>'Input 2 - Inventory'!F881</f>
        <v>0</v>
      </c>
      <c r="F946" s="162" t="str">
        <f t="shared" si="79"/>
        <v>Y</v>
      </c>
      <c r="G946" s="150">
        <f>'Input 1 - Schedule 1'!U883</f>
        <v>0</v>
      </c>
      <c r="H946" s="149">
        <f>'Input 2 - Inventory'!L881</f>
        <v>0</v>
      </c>
      <c r="I946" s="149">
        <f>'Input 2 - Inventory'!M881</f>
        <v>0</v>
      </c>
      <c r="J946" s="162">
        <f t="shared" si="80"/>
        <v>0</v>
      </c>
      <c r="K946" s="179">
        <f>'Input 2 - Inventory'!R881</f>
        <v>0</v>
      </c>
      <c r="L946" s="149">
        <f>'Input 2 - Inventory'!AB881</f>
        <v>0</v>
      </c>
      <c r="M946" s="179">
        <f>'Input 2 - Inventory'!AC881</f>
        <v>0</v>
      </c>
      <c r="N946" s="162">
        <f t="shared" si="81"/>
        <v>0</v>
      </c>
      <c r="O946" s="122" t="e">
        <f t="shared" si="82"/>
        <v>#DIV/0!</v>
      </c>
      <c r="P946" s="179">
        <f>'Input 2 - Inventory'!AH881</f>
        <v>0</v>
      </c>
      <c r="Q946" s="179" t="str">
        <f>'Calc 1 - Scaling (Ins)'!AA936</f>
        <v/>
      </c>
    </row>
    <row r="947" spans="1:17" x14ac:dyDescent="0.3">
      <c r="A947" s="136" t="str">
        <f t="shared" si="83"/>
        <v>Exclude</v>
      </c>
      <c r="B947" s="149">
        <f>'Input 2 - Inventory'!C882</f>
        <v>0</v>
      </c>
      <c r="C947" s="179">
        <f>'Input 2 - Inventory'!E882</f>
        <v>0</v>
      </c>
      <c r="D947" s="179" t="str">
        <f>IFERROR(VLOOKUP(E947,GCC.Param!$B$3:$E$66,4,FALSE),"")</f>
        <v/>
      </c>
      <c r="E947" s="150">
        <f>'Input 2 - Inventory'!F882</f>
        <v>0</v>
      </c>
      <c r="F947" s="162" t="str">
        <f t="shared" si="79"/>
        <v>Y</v>
      </c>
      <c r="G947" s="150">
        <f>'Input 1 - Schedule 1'!U884</f>
        <v>0</v>
      </c>
      <c r="H947" s="149">
        <f>'Input 2 - Inventory'!L882</f>
        <v>0</v>
      </c>
      <c r="I947" s="149">
        <f>'Input 2 - Inventory'!M882</f>
        <v>0</v>
      </c>
      <c r="J947" s="162">
        <f t="shared" si="80"/>
        <v>0</v>
      </c>
      <c r="K947" s="179">
        <f>'Input 2 - Inventory'!R882</f>
        <v>0</v>
      </c>
      <c r="L947" s="149">
        <f>'Input 2 - Inventory'!AB882</f>
        <v>0</v>
      </c>
      <c r="M947" s="179">
        <f>'Input 2 - Inventory'!AC882</f>
        <v>0</v>
      </c>
      <c r="N947" s="162">
        <f t="shared" si="81"/>
        <v>0</v>
      </c>
      <c r="O947" s="122" t="e">
        <f t="shared" si="82"/>
        <v>#DIV/0!</v>
      </c>
      <c r="P947" s="179">
        <f>'Input 2 - Inventory'!AH882</f>
        <v>0</v>
      </c>
      <c r="Q947" s="179" t="str">
        <f>'Calc 1 - Scaling (Ins)'!AA937</f>
        <v/>
      </c>
    </row>
    <row r="948" spans="1:17" x14ac:dyDescent="0.3">
      <c r="A948" s="136" t="str">
        <f t="shared" si="83"/>
        <v>Exclude</v>
      </c>
      <c r="B948" s="149">
        <f>'Input 2 - Inventory'!C883</f>
        <v>0</v>
      </c>
      <c r="C948" s="179">
        <f>'Input 2 - Inventory'!E883</f>
        <v>0</v>
      </c>
      <c r="D948" s="179" t="str">
        <f>IFERROR(VLOOKUP(E948,GCC.Param!$B$3:$E$66,4,FALSE),"")</f>
        <v/>
      </c>
      <c r="E948" s="150">
        <f>'Input 2 - Inventory'!F883</f>
        <v>0</v>
      </c>
      <c r="F948" s="162" t="str">
        <f t="shared" si="79"/>
        <v>Y</v>
      </c>
      <c r="G948" s="150">
        <f>'Input 1 - Schedule 1'!U885</f>
        <v>0</v>
      </c>
      <c r="H948" s="149">
        <f>'Input 2 - Inventory'!L883</f>
        <v>0</v>
      </c>
      <c r="I948" s="149">
        <f>'Input 2 - Inventory'!M883</f>
        <v>0</v>
      </c>
      <c r="J948" s="162">
        <f t="shared" si="80"/>
        <v>0</v>
      </c>
      <c r="K948" s="179">
        <f>'Input 2 - Inventory'!R883</f>
        <v>0</v>
      </c>
      <c r="L948" s="149">
        <f>'Input 2 - Inventory'!AB883</f>
        <v>0</v>
      </c>
      <c r="M948" s="179">
        <f>'Input 2 - Inventory'!AC883</f>
        <v>0</v>
      </c>
      <c r="N948" s="162">
        <f t="shared" si="81"/>
        <v>0</v>
      </c>
      <c r="O948" s="122" t="e">
        <f t="shared" si="82"/>
        <v>#DIV/0!</v>
      </c>
      <c r="P948" s="179">
        <f>'Input 2 - Inventory'!AH883</f>
        <v>0</v>
      </c>
      <c r="Q948" s="179" t="str">
        <f>'Calc 1 - Scaling (Ins)'!AA938</f>
        <v/>
      </c>
    </row>
    <row r="949" spans="1:17" x14ac:dyDescent="0.3">
      <c r="A949" s="136" t="str">
        <f t="shared" si="83"/>
        <v>Exclude</v>
      </c>
      <c r="B949" s="149">
        <f>'Input 2 - Inventory'!C884</f>
        <v>0</v>
      </c>
      <c r="C949" s="179">
        <f>'Input 2 - Inventory'!E884</f>
        <v>0</v>
      </c>
      <c r="D949" s="179" t="str">
        <f>IFERROR(VLOOKUP(E949,GCC.Param!$B$3:$E$66,4,FALSE),"")</f>
        <v/>
      </c>
      <c r="E949" s="150">
        <f>'Input 2 - Inventory'!F884</f>
        <v>0</v>
      </c>
      <c r="F949" s="162" t="str">
        <f t="shared" si="79"/>
        <v>Y</v>
      </c>
      <c r="G949" s="150">
        <f>'Input 1 - Schedule 1'!U886</f>
        <v>0</v>
      </c>
      <c r="H949" s="149">
        <f>'Input 2 - Inventory'!L884</f>
        <v>0</v>
      </c>
      <c r="I949" s="149">
        <f>'Input 2 - Inventory'!M884</f>
        <v>0</v>
      </c>
      <c r="J949" s="162">
        <f t="shared" si="80"/>
        <v>0</v>
      </c>
      <c r="K949" s="179">
        <f>'Input 2 - Inventory'!R884</f>
        <v>0</v>
      </c>
      <c r="L949" s="149">
        <f>'Input 2 - Inventory'!AB884</f>
        <v>0</v>
      </c>
      <c r="M949" s="179">
        <f>'Input 2 - Inventory'!AC884</f>
        <v>0</v>
      </c>
      <c r="N949" s="162">
        <f t="shared" si="81"/>
        <v>0</v>
      </c>
      <c r="O949" s="122" t="e">
        <f t="shared" si="82"/>
        <v>#DIV/0!</v>
      </c>
      <c r="P949" s="179">
        <f>'Input 2 - Inventory'!AH884</f>
        <v>0</v>
      </c>
      <c r="Q949" s="179" t="str">
        <f>'Calc 1 - Scaling (Ins)'!AA939</f>
        <v/>
      </c>
    </row>
    <row r="950" spans="1:17" x14ac:dyDescent="0.3">
      <c r="A950" s="136" t="str">
        <f t="shared" si="83"/>
        <v>Exclude</v>
      </c>
      <c r="B950" s="149">
        <f>'Input 2 - Inventory'!C885</f>
        <v>0</v>
      </c>
      <c r="C950" s="179">
        <f>'Input 2 - Inventory'!E885</f>
        <v>0</v>
      </c>
      <c r="D950" s="179" t="str">
        <f>IFERROR(VLOOKUP(E950,GCC.Param!$B$3:$E$66,4,FALSE),"")</f>
        <v/>
      </c>
      <c r="E950" s="150">
        <f>'Input 2 - Inventory'!F885</f>
        <v>0</v>
      </c>
      <c r="F950" s="162" t="str">
        <f t="shared" si="79"/>
        <v>Y</v>
      </c>
      <c r="G950" s="150">
        <f>'Input 1 - Schedule 1'!U887</f>
        <v>0</v>
      </c>
      <c r="H950" s="149">
        <f>'Input 2 - Inventory'!L885</f>
        <v>0</v>
      </c>
      <c r="I950" s="149">
        <f>'Input 2 - Inventory'!M885</f>
        <v>0</v>
      </c>
      <c r="J950" s="162">
        <f t="shared" si="80"/>
        <v>0</v>
      </c>
      <c r="K950" s="179">
        <f>'Input 2 - Inventory'!R885</f>
        <v>0</v>
      </c>
      <c r="L950" s="149">
        <f>'Input 2 - Inventory'!AB885</f>
        <v>0</v>
      </c>
      <c r="M950" s="179">
        <f>'Input 2 - Inventory'!AC885</f>
        <v>0</v>
      </c>
      <c r="N950" s="162">
        <f t="shared" si="81"/>
        <v>0</v>
      </c>
      <c r="O950" s="122" t="e">
        <f t="shared" si="82"/>
        <v>#DIV/0!</v>
      </c>
      <c r="P950" s="179">
        <f>'Input 2 - Inventory'!AH885</f>
        <v>0</v>
      </c>
      <c r="Q950" s="179" t="str">
        <f>'Calc 1 - Scaling (Ins)'!AA940</f>
        <v/>
      </c>
    </row>
    <row r="951" spans="1:17" x14ac:dyDescent="0.3">
      <c r="A951" s="136" t="str">
        <f t="shared" si="83"/>
        <v>Exclude</v>
      </c>
      <c r="B951" s="149">
        <f>'Input 2 - Inventory'!C886</f>
        <v>0</v>
      </c>
      <c r="C951" s="179">
        <f>'Input 2 - Inventory'!E886</f>
        <v>0</v>
      </c>
      <c r="D951" s="179" t="str">
        <f>IFERROR(VLOOKUP(E951,GCC.Param!$B$3:$E$66,4,FALSE),"")</f>
        <v/>
      </c>
      <c r="E951" s="150">
        <f>'Input 2 - Inventory'!F886</f>
        <v>0</v>
      </c>
      <c r="F951" s="162" t="str">
        <f t="shared" si="79"/>
        <v>Y</v>
      </c>
      <c r="G951" s="150">
        <f>'Input 1 - Schedule 1'!U888</f>
        <v>0</v>
      </c>
      <c r="H951" s="149">
        <f>'Input 2 - Inventory'!L886</f>
        <v>0</v>
      </c>
      <c r="I951" s="149">
        <f>'Input 2 - Inventory'!M886</f>
        <v>0</v>
      </c>
      <c r="J951" s="162">
        <f t="shared" si="80"/>
        <v>0</v>
      </c>
      <c r="K951" s="179">
        <f>'Input 2 - Inventory'!R886</f>
        <v>0</v>
      </c>
      <c r="L951" s="149">
        <f>'Input 2 - Inventory'!AB886</f>
        <v>0</v>
      </c>
      <c r="M951" s="179">
        <f>'Input 2 - Inventory'!AC886</f>
        <v>0</v>
      </c>
      <c r="N951" s="162">
        <f t="shared" si="81"/>
        <v>0</v>
      </c>
      <c r="O951" s="122" t="e">
        <f t="shared" si="82"/>
        <v>#DIV/0!</v>
      </c>
      <c r="P951" s="179">
        <f>'Input 2 - Inventory'!AH886</f>
        <v>0</v>
      </c>
      <c r="Q951" s="179" t="str">
        <f>'Calc 1 - Scaling (Ins)'!AA941</f>
        <v/>
      </c>
    </row>
    <row r="952" spans="1:17" x14ac:dyDescent="0.3">
      <c r="A952" s="136" t="str">
        <f t="shared" si="83"/>
        <v>Exclude</v>
      </c>
      <c r="B952" s="149">
        <f>'Input 2 - Inventory'!C887</f>
        <v>0</v>
      </c>
      <c r="C952" s="179">
        <f>'Input 2 - Inventory'!E887</f>
        <v>0</v>
      </c>
      <c r="D952" s="179" t="str">
        <f>IFERROR(VLOOKUP(E952,GCC.Param!$B$3:$E$66,4,FALSE),"")</f>
        <v/>
      </c>
      <c r="E952" s="150">
        <f>'Input 2 - Inventory'!F887</f>
        <v>0</v>
      </c>
      <c r="F952" s="162" t="str">
        <f t="shared" si="79"/>
        <v>Y</v>
      </c>
      <c r="G952" s="150">
        <f>'Input 1 - Schedule 1'!U889</f>
        <v>0</v>
      </c>
      <c r="H952" s="149">
        <f>'Input 2 - Inventory'!L887</f>
        <v>0</v>
      </c>
      <c r="I952" s="149">
        <f>'Input 2 - Inventory'!M887</f>
        <v>0</v>
      </c>
      <c r="J952" s="162">
        <f t="shared" si="80"/>
        <v>0</v>
      </c>
      <c r="K952" s="179">
        <f>'Input 2 - Inventory'!R887</f>
        <v>0</v>
      </c>
      <c r="L952" s="149">
        <f>'Input 2 - Inventory'!AB887</f>
        <v>0</v>
      </c>
      <c r="M952" s="179">
        <f>'Input 2 - Inventory'!AC887</f>
        <v>0</v>
      </c>
      <c r="N952" s="162">
        <f t="shared" si="81"/>
        <v>0</v>
      </c>
      <c r="O952" s="122" t="e">
        <f t="shared" si="82"/>
        <v>#DIV/0!</v>
      </c>
      <c r="P952" s="179">
        <f>'Input 2 - Inventory'!AH887</f>
        <v>0</v>
      </c>
      <c r="Q952" s="179" t="str">
        <f>'Calc 1 - Scaling (Ins)'!AA942</f>
        <v/>
      </c>
    </row>
    <row r="953" spans="1:17" x14ac:dyDescent="0.3">
      <c r="A953" s="136" t="str">
        <f t="shared" si="83"/>
        <v>Exclude</v>
      </c>
      <c r="B953" s="149">
        <f>'Input 2 - Inventory'!C888</f>
        <v>0</v>
      </c>
      <c r="C953" s="179">
        <f>'Input 2 - Inventory'!E888</f>
        <v>0</v>
      </c>
      <c r="D953" s="179" t="str">
        <f>IFERROR(VLOOKUP(E953,GCC.Param!$B$3:$E$66,4,FALSE),"")</f>
        <v/>
      </c>
      <c r="E953" s="150">
        <f>'Input 2 - Inventory'!F888</f>
        <v>0</v>
      </c>
      <c r="F953" s="162" t="str">
        <f t="shared" si="79"/>
        <v>Y</v>
      </c>
      <c r="G953" s="150">
        <f>'Input 1 - Schedule 1'!U890</f>
        <v>0</v>
      </c>
      <c r="H953" s="149">
        <f>'Input 2 - Inventory'!L888</f>
        <v>0</v>
      </c>
      <c r="I953" s="149">
        <f>'Input 2 - Inventory'!M888</f>
        <v>0</v>
      </c>
      <c r="J953" s="162">
        <f t="shared" si="80"/>
        <v>0</v>
      </c>
      <c r="K953" s="179">
        <f>'Input 2 - Inventory'!R888</f>
        <v>0</v>
      </c>
      <c r="L953" s="149">
        <f>'Input 2 - Inventory'!AB888</f>
        <v>0</v>
      </c>
      <c r="M953" s="179">
        <f>'Input 2 - Inventory'!AC888</f>
        <v>0</v>
      </c>
      <c r="N953" s="162">
        <f t="shared" si="81"/>
        <v>0</v>
      </c>
      <c r="O953" s="122" t="e">
        <f t="shared" si="82"/>
        <v>#DIV/0!</v>
      </c>
      <c r="P953" s="179">
        <f>'Input 2 - Inventory'!AH888</f>
        <v>0</v>
      </c>
      <c r="Q953" s="179" t="str">
        <f>'Calc 1 - Scaling (Ins)'!AA943</f>
        <v/>
      </c>
    </row>
    <row r="954" spans="1:17" x14ac:dyDescent="0.3">
      <c r="A954" s="136" t="str">
        <f t="shared" si="83"/>
        <v>Exclude</v>
      </c>
      <c r="B954" s="149">
        <f>'Input 2 - Inventory'!C889</f>
        <v>0</v>
      </c>
      <c r="C954" s="179">
        <f>'Input 2 - Inventory'!E889</f>
        <v>0</v>
      </c>
      <c r="D954" s="179" t="str">
        <f>IFERROR(VLOOKUP(E954,GCC.Param!$B$3:$E$66,4,FALSE),"")</f>
        <v/>
      </c>
      <c r="E954" s="150">
        <f>'Input 2 - Inventory'!F889</f>
        <v>0</v>
      </c>
      <c r="F954" s="162" t="str">
        <f t="shared" si="79"/>
        <v>Y</v>
      </c>
      <c r="G954" s="150">
        <f>'Input 1 - Schedule 1'!U891</f>
        <v>0</v>
      </c>
      <c r="H954" s="149">
        <f>'Input 2 - Inventory'!L889</f>
        <v>0</v>
      </c>
      <c r="I954" s="149">
        <f>'Input 2 - Inventory'!M889</f>
        <v>0</v>
      </c>
      <c r="J954" s="162">
        <f t="shared" si="80"/>
        <v>0</v>
      </c>
      <c r="K954" s="179">
        <f>'Input 2 - Inventory'!R889</f>
        <v>0</v>
      </c>
      <c r="L954" s="149">
        <f>'Input 2 - Inventory'!AB889</f>
        <v>0</v>
      </c>
      <c r="M954" s="179">
        <f>'Input 2 - Inventory'!AC889</f>
        <v>0</v>
      </c>
      <c r="N954" s="162">
        <f t="shared" si="81"/>
        <v>0</v>
      </c>
      <c r="O954" s="122" t="e">
        <f t="shared" si="82"/>
        <v>#DIV/0!</v>
      </c>
      <c r="P954" s="179">
        <f>'Input 2 - Inventory'!AH889</f>
        <v>0</v>
      </c>
      <c r="Q954" s="179" t="str">
        <f>'Calc 1 - Scaling (Ins)'!AA944</f>
        <v/>
      </c>
    </row>
    <row r="955" spans="1:17" x14ac:dyDescent="0.3">
      <c r="A955" s="136" t="str">
        <f t="shared" si="83"/>
        <v>Exclude</v>
      </c>
      <c r="B955" s="149">
        <f>'Input 2 - Inventory'!C890</f>
        <v>0</v>
      </c>
      <c r="C955" s="179">
        <f>'Input 2 - Inventory'!E890</f>
        <v>0</v>
      </c>
      <c r="D955" s="179" t="str">
        <f>IFERROR(VLOOKUP(E955,GCC.Param!$B$3:$E$66,4,FALSE),"")</f>
        <v/>
      </c>
      <c r="E955" s="150">
        <f>'Input 2 - Inventory'!F890</f>
        <v>0</v>
      </c>
      <c r="F955" s="162" t="str">
        <f t="shared" si="79"/>
        <v>Y</v>
      </c>
      <c r="G955" s="150">
        <f>'Input 1 - Schedule 1'!U892</f>
        <v>0</v>
      </c>
      <c r="H955" s="149">
        <f>'Input 2 - Inventory'!L890</f>
        <v>0</v>
      </c>
      <c r="I955" s="149">
        <f>'Input 2 - Inventory'!M890</f>
        <v>0</v>
      </c>
      <c r="J955" s="162">
        <f t="shared" si="80"/>
        <v>0</v>
      </c>
      <c r="K955" s="179">
        <f>'Input 2 - Inventory'!R890</f>
        <v>0</v>
      </c>
      <c r="L955" s="149">
        <f>'Input 2 - Inventory'!AB890</f>
        <v>0</v>
      </c>
      <c r="M955" s="179">
        <f>'Input 2 - Inventory'!AC890</f>
        <v>0</v>
      </c>
      <c r="N955" s="162">
        <f t="shared" si="81"/>
        <v>0</v>
      </c>
      <c r="O955" s="122" t="e">
        <f t="shared" si="82"/>
        <v>#DIV/0!</v>
      </c>
      <c r="P955" s="179">
        <f>'Input 2 - Inventory'!AH890</f>
        <v>0</v>
      </c>
      <c r="Q955" s="179" t="str">
        <f>'Calc 1 - Scaling (Ins)'!AA945</f>
        <v/>
      </c>
    </row>
    <row r="956" spans="1:17" x14ac:dyDescent="0.3">
      <c r="A956" s="136" t="str">
        <f t="shared" si="83"/>
        <v>Exclude</v>
      </c>
      <c r="B956" s="149">
        <f>'Input 2 - Inventory'!C891</f>
        <v>0</v>
      </c>
      <c r="C956" s="179">
        <f>'Input 2 - Inventory'!E891</f>
        <v>0</v>
      </c>
      <c r="D956" s="179" t="str">
        <f>IFERROR(VLOOKUP(E956,GCC.Param!$B$3:$E$66,4,FALSE),"")</f>
        <v/>
      </c>
      <c r="E956" s="150">
        <f>'Input 2 - Inventory'!F891</f>
        <v>0</v>
      </c>
      <c r="F956" s="162" t="str">
        <f t="shared" si="79"/>
        <v>Y</v>
      </c>
      <c r="G956" s="150">
        <f>'Input 1 - Schedule 1'!U893</f>
        <v>0</v>
      </c>
      <c r="H956" s="149">
        <f>'Input 2 - Inventory'!L891</f>
        <v>0</v>
      </c>
      <c r="I956" s="149">
        <f>'Input 2 - Inventory'!M891</f>
        <v>0</v>
      </c>
      <c r="J956" s="162">
        <f t="shared" si="80"/>
        <v>0</v>
      </c>
      <c r="K956" s="179">
        <f>'Input 2 - Inventory'!R891</f>
        <v>0</v>
      </c>
      <c r="L956" s="149">
        <f>'Input 2 - Inventory'!AB891</f>
        <v>0</v>
      </c>
      <c r="M956" s="179">
        <f>'Input 2 - Inventory'!AC891</f>
        <v>0</v>
      </c>
      <c r="N956" s="162">
        <f t="shared" si="81"/>
        <v>0</v>
      </c>
      <c r="O956" s="122" t="e">
        <f t="shared" si="82"/>
        <v>#DIV/0!</v>
      </c>
      <c r="P956" s="179">
        <f>'Input 2 - Inventory'!AH891</f>
        <v>0</v>
      </c>
      <c r="Q956" s="179" t="str">
        <f>'Calc 1 - Scaling (Ins)'!AA946</f>
        <v/>
      </c>
    </row>
    <row r="957" spans="1:17" x14ac:dyDescent="0.3">
      <c r="A957" s="136" t="str">
        <f t="shared" si="83"/>
        <v>Exclude</v>
      </c>
      <c r="B957" s="149">
        <f>'Input 2 - Inventory'!C892</f>
        <v>0</v>
      </c>
      <c r="C957" s="179">
        <f>'Input 2 - Inventory'!E892</f>
        <v>0</v>
      </c>
      <c r="D957" s="179" t="str">
        <f>IFERROR(VLOOKUP(E957,GCC.Param!$B$3:$E$66,4,FALSE),"")</f>
        <v/>
      </c>
      <c r="E957" s="150">
        <f>'Input 2 - Inventory'!F892</f>
        <v>0</v>
      </c>
      <c r="F957" s="162" t="str">
        <f t="shared" si="79"/>
        <v>Y</v>
      </c>
      <c r="G957" s="150">
        <f>'Input 1 - Schedule 1'!U894</f>
        <v>0</v>
      </c>
      <c r="H957" s="149">
        <f>'Input 2 - Inventory'!L892</f>
        <v>0</v>
      </c>
      <c r="I957" s="149">
        <f>'Input 2 - Inventory'!M892</f>
        <v>0</v>
      </c>
      <c r="J957" s="162">
        <f t="shared" si="80"/>
        <v>0</v>
      </c>
      <c r="K957" s="179">
        <f>'Input 2 - Inventory'!R892</f>
        <v>0</v>
      </c>
      <c r="L957" s="149">
        <f>'Input 2 - Inventory'!AB892</f>
        <v>0</v>
      </c>
      <c r="M957" s="179">
        <f>'Input 2 - Inventory'!AC892</f>
        <v>0</v>
      </c>
      <c r="N957" s="162">
        <f t="shared" si="81"/>
        <v>0</v>
      </c>
      <c r="O957" s="122" t="e">
        <f t="shared" si="82"/>
        <v>#DIV/0!</v>
      </c>
      <c r="P957" s="179">
        <f>'Input 2 - Inventory'!AH892</f>
        <v>0</v>
      </c>
      <c r="Q957" s="179" t="str">
        <f>'Calc 1 - Scaling (Ins)'!AA947</f>
        <v/>
      </c>
    </row>
    <row r="958" spans="1:17" x14ac:dyDescent="0.3">
      <c r="A958" s="136" t="str">
        <f t="shared" si="83"/>
        <v>Exclude</v>
      </c>
      <c r="B958" s="149">
        <f>'Input 2 - Inventory'!C893</f>
        <v>0</v>
      </c>
      <c r="C958" s="179">
        <f>'Input 2 - Inventory'!E893</f>
        <v>0</v>
      </c>
      <c r="D958" s="179" t="str">
        <f>IFERROR(VLOOKUP(E958,GCC.Param!$B$3:$E$66,4,FALSE),"")</f>
        <v/>
      </c>
      <c r="E958" s="150">
        <f>'Input 2 - Inventory'!F893</f>
        <v>0</v>
      </c>
      <c r="F958" s="162" t="str">
        <f t="shared" si="79"/>
        <v>Y</v>
      </c>
      <c r="G958" s="150">
        <f>'Input 1 - Schedule 1'!U895</f>
        <v>0</v>
      </c>
      <c r="H958" s="149">
        <f>'Input 2 - Inventory'!L893</f>
        <v>0</v>
      </c>
      <c r="I958" s="149">
        <f>'Input 2 - Inventory'!M893</f>
        <v>0</v>
      </c>
      <c r="J958" s="162">
        <f t="shared" si="80"/>
        <v>0</v>
      </c>
      <c r="K958" s="179">
        <f>'Input 2 - Inventory'!R893</f>
        <v>0</v>
      </c>
      <c r="L958" s="149">
        <f>'Input 2 - Inventory'!AB893</f>
        <v>0</v>
      </c>
      <c r="M958" s="179">
        <f>'Input 2 - Inventory'!AC893</f>
        <v>0</v>
      </c>
      <c r="N958" s="162">
        <f t="shared" si="81"/>
        <v>0</v>
      </c>
      <c r="O958" s="122" t="e">
        <f t="shared" si="82"/>
        <v>#DIV/0!</v>
      </c>
      <c r="P958" s="179">
        <f>'Input 2 - Inventory'!AH893</f>
        <v>0</v>
      </c>
      <c r="Q958" s="179" t="str">
        <f>'Calc 1 - Scaling (Ins)'!AA948</f>
        <v/>
      </c>
    </row>
    <row r="959" spans="1:17" x14ac:dyDescent="0.3">
      <c r="A959" s="136" t="str">
        <f t="shared" si="83"/>
        <v>Exclude</v>
      </c>
      <c r="B959" s="149">
        <f>'Input 2 - Inventory'!C894</f>
        <v>0</v>
      </c>
      <c r="C959" s="179">
        <f>'Input 2 - Inventory'!E894</f>
        <v>0</v>
      </c>
      <c r="D959" s="179" t="str">
        <f>IFERROR(VLOOKUP(E959,GCC.Param!$B$3:$E$66,4,FALSE),"")</f>
        <v/>
      </c>
      <c r="E959" s="150">
        <f>'Input 2 - Inventory'!F894</f>
        <v>0</v>
      </c>
      <c r="F959" s="162" t="str">
        <f t="shared" si="79"/>
        <v>Y</v>
      </c>
      <c r="G959" s="150">
        <f>'Input 1 - Schedule 1'!U896</f>
        <v>0</v>
      </c>
      <c r="H959" s="149">
        <f>'Input 2 - Inventory'!L894</f>
        <v>0</v>
      </c>
      <c r="I959" s="149">
        <f>'Input 2 - Inventory'!M894</f>
        <v>0</v>
      </c>
      <c r="J959" s="162">
        <f t="shared" si="80"/>
        <v>0</v>
      </c>
      <c r="K959" s="179">
        <f>'Input 2 - Inventory'!R894</f>
        <v>0</v>
      </c>
      <c r="L959" s="149">
        <f>'Input 2 - Inventory'!AB894</f>
        <v>0</v>
      </c>
      <c r="M959" s="179">
        <f>'Input 2 - Inventory'!AC894</f>
        <v>0</v>
      </c>
      <c r="N959" s="162">
        <f t="shared" si="81"/>
        <v>0</v>
      </c>
      <c r="O959" s="122" t="e">
        <f t="shared" si="82"/>
        <v>#DIV/0!</v>
      </c>
      <c r="P959" s="179">
        <f>'Input 2 - Inventory'!AH894</f>
        <v>0</v>
      </c>
      <c r="Q959" s="179" t="str">
        <f>'Calc 1 - Scaling (Ins)'!AA949</f>
        <v/>
      </c>
    </row>
    <row r="960" spans="1:17" x14ac:dyDescent="0.3">
      <c r="A960" s="136" t="str">
        <f t="shared" si="83"/>
        <v>Exclude</v>
      </c>
      <c r="B960" s="149">
        <f>'Input 2 - Inventory'!C895</f>
        <v>0</v>
      </c>
      <c r="C960" s="179">
        <f>'Input 2 - Inventory'!E895</f>
        <v>0</v>
      </c>
      <c r="D960" s="179" t="str">
        <f>IFERROR(VLOOKUP(E960,GCC.Param!$B$3:$E$66,4,FALSE),"")</f>
        <v/>
      </c>
      <c r="E960" s="150">
        <f>'Input 2 - Inventory'!F895</f>
        <v>0</v>
      </c>
      <c r="F960" s="162" t="str">
        <f t="shared" si="79"/>
        <v>Y</v>
      </c>
      <c r="G960" s="150">
        <f>'Input 1 - Schedule 1'!U897</f>
        <v>0</v>
      </c>
      <c r="H960" s="149">
        <f>'Input 2 - Inventory'!L895</f>
        <v>0</v>
      </c>
      <c r="I960" s="149">
        <f>'Input 2 - Inventory'!M895</f>
        <v>0</v>
      </c>
      <c r="J960" s="162">
        <f t="shared" si="80"/>
        <v>0</v>
      </c>
      <c r="K960" s="179">
        <f>'Input 2 - Inventory'!R895</f>
        <v>0</v>
      </c>
      <c r="L960" s="149">
        <f>'Input 2 - Inventory'!AB895</f>
        <v>0</v>
      </c>
      <c r="M960" s="179">
        <f>'Input 2 - Inventory'!AC895</f>
        <v>0</v>
      </c>
      <c r="N960" s="162">
        <f t="shared" si="81"/>
        <v>0</v>
      </c>
      <c r="O960" s="122" t="e">
        <f t="shared" si="82"/>
        <v>#DIV/0!</v>
      </c>
      <c r="P960" s="179">
        <f>'Input 2 - Inventory'!AH895</f>
        <v>0</v>
      </c>
      <c r="Q960" s="179" t="str">
        <f>'Calc 1 - Scaling (Ins)'!AA950</f>
        <v/>
      </c>
    </row>
    <row r="961" spans="1:17" x14ac:dyDescent="0.3">
      <c r="A961" s="136" t="str">
        <f t="shared" si="83"/>
        <v>Exclude</v>
      </c>
      <c r="B961" s="149">
        <f>'Input 2 - Inventory'!C896</f>
        <v>0</v>
      </c>
      <c r="C961" s="179">
        <f>'Input 2 - Inventory'!E896</f>
        <v>0</v>
      </c>
      <c r="D961" s="179" t="str">
        <f>IFERROR(VLOOKUP(E961,GCC.Param!$B$3:$E$66,4,FALSE),"")</f>
        <v/>
      </c>
      <c r="E961" s="150">
        <f>'Input 2 - Inventory'!F896</f>
        <v>0</v>
      </c>
      <c r="F961" s="162" t="str">
        <f t="shared" si="79"/>
        <v>Y</v>
      </c>
      <c r="G961" s="150">
        <f>'Input 1 - Schedule 1'!U898</f>
        <v>0</v>
      </c>
      <c r="H961" s="149">
        <f>'Input 2 - Inventory'!L896</f>
        <v>0</v>
      </c>
      <c r="I961" s="149">
        <f>'Input 2 - Inventory'!M896</f>
        <v>0</v>
      </c>
      <c r="J961" s="162">
        <f t="shared" si="80"/>
        <v>0</v>
      </c>
      <c r="K961" s="179">
        <f>'Input 2 - Inventory'!R896</f>
        <v>0</v>
      </c>
      <c r="L961" s="149">
        <f>'Input 2 - Inventory'!AB896</f>
        <v>0</v>
      </c>
      <c r="M961" s="179">
        <f>'Input 2 - Inventory'!AC896</f>
        <v>0</v>
      </c>
      <c r="N961" s="162">
        <f t="shared" si="81"/>
        <v>0</v>
      </c>
      <c r="O961" s="122" t="e">
        <f t="shared" si="82"/>
        <v>#DIV/0!</v>
      </c>
      <c r="P961" s="179">
        <f>'Input 2 - Inventory'!AH896</f>
        <v>0</v>
      </c>
      <c r="Q961" s="179" t="str">
        <f>'Calc 1 - Scaling (Ins)'!AA951</f>
        <v/>
      </c>
    </row>
    <row r="962" spans="1:17" x14ac:dyDescent="0.3">
      <c r="A962" s="136" t="str">
        <f t="shared" si="83"/>
        <v>Exclude</v>
      </c>
      <c r="B962" s="149">
        <f>'Input 2 - Inventory'!C897</f>
        <v>0</v>
      </c>
      <c r="C962" s="179">
        <f>'Input 2 - Inventory'!E897</f>
        <v>0</v>
      </c>
      <c r="D962" s="179" t="str">
        <f>IFERROR(VLOOKUP(E962,GCC.Param!$B$3:$E$66,4,FALSE),"")</f>
        <v/>
      </c>
      <c r="E962" s="150">
        <f>'Input 2 - Inventory'!F897</f>
        <v>0</v>
      </c>
      <c r="F962" s="162" t="str">
        <f t="shared" si="79"/>
        <v>Y</v>
      </c>
      <c r="G962" s="150">
        <f>'Input 1 - Schedule 1'!U899</f>
        <v>0</v>
      </c>
      <c r="H962" s="149">
        <f>'Input 2 - Inventory'!L897</f>
        <v>0</v>
      </c>
      <c r="I962" s="149">
        <f>'Input 2 - Inventory'!M897</f>
        <v>0</v>
      </c>
      <c r="J962" s="162">
        <f t="shared" si="80"/>
        <v>0</v>
      </c>
      <c r="K962" s="179">
        <f>'Input 2 - Inventory'!R897</f>
        <v>0</v>
      </c>
      <c r="L962" s="149">
        <f>'Input 2 - Inventory'!AB897</f>
        <v>0</v>
      </c>
      <c r="M962" s="179">
        <f>'Input 2 - Inventory'!AC897</f>
        <v>0</v>
      </c>
      <c r="N962" s="162">
        <f t="shared" si="81"/>
        <v>0</v>
      </c>
      <c r="O962" s="122" t="e">
        <f t="shared" si="82"/>
        <v>#DIV/0!</v>
      </c>
      <c r="P962" s="179">
        <f>'Input 2 - Inventory'!AH897</f>
        <v>0</v>
      </c>
      <c r="Q962" s="179" t="str">
        <f>'Calc 1 - Scaling (Ins)'!AA952</f>
        <v/>
      </c>
    </row>
    <row r="963" spans="1:17" x14ac:dyDescent="0.3">
      <c r="A963" s="136" t="str">
        <f t="shared" si="83"/>
        <v>Exclude</v>
      </c>
      <c r="B963" s="149">
        <f>'Input 2 - Inventory'!C898</f>
        <v>0</v>
      </c>
      <c r="C963" s="179">
        <f>'Input 2 - Inventory'!E898</f>
        <v>0</v>
      </c>
      <c r="D963" s="179" t="str">
        <f>IFERROR(VLOOKUP(E963,GCC.Param!$B$3:$E$66,4,FALSE),"")</f>
        <v/>
      </c>
      <c r="E963" s="150">
        <f>'Input 2 - Inventory'!F898</f>
        <v>0</v>
      </c>
      <c r="F963" s="162" t="str">
        <f t="shared" si="79"/>
        <v>Y</v>
      </c>
      <c r="G963" s="150">
        <f>'Input 1 - Schedule 1'!U900</f>
        <v>0</v>
      </c>
      <c r="H963" s="149">
        <f>'Input 2 - Inventory'!L898</f>
        <v>0</v>
      </c>
      <c r="I963" s="149">
        <f>'Input 2 - Inventory'!M898</f>
        <v>0</v>
      </c>
      <c r="J963" s="162">
        <f t="shared" si="80"/>
        <v>0</v>
      </c>
      <c r="K963" s="179">
        <f>'Input 2 - Inventory'!R898</f>
        <v>0</v>
      </c>
      <c r="L963" s="149">
        <f>'Input 2 - Inventory'!AB898</f>
        <v>0</v>
      </c>
      <c r="M963" s="179">
        <f>'Input 2 - Inventory'!AC898</f>
        <v>0</v>
      </c>
      <c r="N963" s="162">
        <f t="shared" si="81"/>
        <v>0</v>
      </c>
      <c r="O963" s="122" t="e">
        <f t="shared" si="82"/>
        <v>#DIV/0!</v>
      </c>
      <c r="P963" s="179">
        <f>'Input 2 - Inventory'!AH898</f>
        <v>0</v>
      </c>
      <c r="Q963" s="179" t="str">
        <f>'Calc 1 - Scaling (Ins)'!AA953</f>
        <v/>
      </c>
    </row>
    <row r="964" spans="1:17" x14ac:dyDescent="0.3">
      <c r="A964" s="136" t="str">
        <f t="shared" si="83"/>
        <v>Exclude</v>
      </c>
      <c r="B964" s="149">
        <f>'Input 2 - Inventory'!C899</f>
        <v>0</v>
      </c>
      <c r="C964" s="179">
        <f>'Input 2 - Inventory'!E899</f>
        <v>0</v>
      </c>
      <c r="D964" s="179" t="str">
        <f>IFERROR(VLOOKUP(E964,GCC.Param!$B$3:$E$66,4,FALSE),"")</f>
        <v/>
      </c>
      <c r="E964" s="150">
        <f>'Input 2 - Inventory'!F899</f>
        <v>0</v>
      </c>
      <c r="F964" s="162" t="str">
        <f t="shared" si="79"/>
        <v>Y</v>
      </c>
      <c r="G964" s="150">
        <f>'Input 1 - Schedule 1'!U901</f>
        <v>0</v>
      </c>
      <c r="H964" s="149">
        <f>'Input 2 - Inventory'!L899</f>
        <v>0</v>
      </c>
      <c r="I964" s="149">
        <f>'Input 2 - Inventory'!M899</f>
        <v>0</v>
      </c>
      <c r="J964" s="162">
        <f t="shared" si="80"/>
        <v>0</v>
      </c>
      <c r="K964" s="179">
        <f>'Input 2 - Inventory'!R899</f>
        <v>0</v>
      </c>
      <c r="L964" s="149">
        <f>'Input 2 - Inventory'!AB899</f>
        <v>0</v>
      </c>
      <c r="M964" s="179">
        <f>'Input 2 - Inventory'!AC899</f>
        <v>0</v>
      </c>
      <c r="N964" s="162">
        <f t="shared" si="81"/>
        <v>0</v>
      </c>
      <c r="O964" s="122" t="e">
        <f t="shared" si="82"/>
        <v>#DIV/0!</v>
      </c>
      <c r="P964" s="179">
        <f>'Input 2 - Inventory'!AH899</f>
        <v>0</v>
      </c>
      <c r="Q964" s="179" t="str">
        <f>'Calc 1 - Scaling (Ins)'!AA954</f>
        <v/>
      </c>
    </row>
    <row r="965" spans="1:17" x14ac:dyDescent="0.3">
      <c r="A965" s="136" t="str">
        <f t="shared" si="83"/>
        <v>Exclude</v>
      </c>
      <c r="B965" s="149">
        <f>'Input 2 - Inventory'!C900</f>
        <v>0</v>
      </c>
      <c r="C965" s="179">
        <f>'Input 2 - Inventory'!E900</f>
        <v>0</v>
      </c>
      <c r="D965" s="179" t="str">
        <f>IFERROR(VLOOKUP(E965,GCC.Param!$B$3:$E$66,4,FALSE),"")</f>
        <v/>
      </c>
      <c r="E965" s="150">
        <f>'Input 2 - Inventory'!F900</f>
        <v>0</v>
      </c>
      <c r="F965" s="162" t="str">
        <f t="shared" si="79"/>
        <v>Y</v>
      </c>
      <c r="G965" s="150">
        <f>'Input 1 - Schedule 1'!U902</f>
        <v>0</v>
      </c>
      <c r="H965" s="149">
        <f>'Input 2 - Inventory'!L900</f>
        <v>0</v>
      </c>
      <c r="I965" s="149">
        <f>'Input 2 - Inventory'!M900</f>
        <v>0</v>
      </c>
      <c r="J965" s="162">
        <f t="shared" si="80"/>
        <v>0</v>
      </c>
      <c r="K965" s="179">
        <f>'Input 2 - Inventory'!R900</f>
        <v>0</v>
      </c>
      <c r="L965" s="149">
        <f>'Input 2 - Inventory'!AB900</f>
        <v>0</v>
      </c>
      <c r="M965" s="179">
        <f>'Input 2 - Inventory'!AC900</f>
        <v>0</v>
      </c>
      <c r="N965" s="162">
        <f t="shared" si="81"/>
        <v>0</v>
      </c>
      <c r="O965" s="122" t="e">
        <f t="shared" si="82"/>
        <v>#DIV/0!</v>
      </c>
      <c r="P965" s="179">
        <f>'Input 2 - Inventory'!AH900</f>
        <v>0</v>
      </c>
      <c r="Q965" s="179" t="str">
        <f>'Calc 1 - Scaling (Ins)'!AA955</f>
        <v/>
      </c>
    </row>
    <row r="966" spans="1:17" x14ac:dyDescent="0.3">
      <c r="A966" s="136" t="str">
        <f t="shared" si="83"/>
        <v>Exclude</v>
      </c>
      <c r="B966" s="149">
        <f>'Input 2 - Inventory'!C901</f>
        <v>0</v>
      </c>
      <c r="C966" s="179">
        <f>'Input 2 - Inventory'!E901</f>
        <v>0</v>
      </c>
      <c r="D966" s="179" t="str">
        <f>IFERROR(VLOOKUP(E966,GCC.Param!$B$3:$E$66,4,FALSE),"")</f>
        <v/>
      </c>
      <c r="E966" s="150">
        <f>'Input 2 - Inventory'!F901</f>
        <v>0</v>
      </c>
      <c r="F966" s="162" t="str">
        <f t="shared" si="79"/>
        <v>Y</v>
      </c>
      <c r="G966" s="150">
        <f>'Input 1 - Schedule 1'!U903</f>
        <v>0</v>
      </c>
      <c r="H966" s="149">
        <f>'Input 2 - Inventory'!L901</f>
        <v>0</v>
      </c>
      <c r="I966" s="149">
        <f>'Input 2 - Inventory'!M901</f>
        <v>0</v>
      </c>
      <c r="J966" s="162">
        <f t="shared" si="80"/>
        <v>0</v>
      </c>
      <c r="K966" s="179">
        <f>'Input 2 - Inventory'!R901</f>
        <v>0</v>
      </c>
      <c r="L966" s="149">
        <f>'Input 2 - Inventory'!AB901</f>
        <v>0</v>
      </c>
      <c r="M966" s="179">
        <f>'Input 2 - Inventory'!AC901</f>
        <v>0</v>
      </c>
      <c r="N966" s="162">
        <f t="shared" si="81"/>
        <v>0</v>
      </c>
      <c r="O966" s="122" t="e">
        <f t="shared" si="82"/>
        <v>#DIV/0!</v>
      </c>
      <c r="P966" s="179">
        <f>'Input 2 - Inventory'!AH901</f>
        <v>0</v>
      </c>
      <c r="Q966" s="179" t="str">
        <f>'Calc 1 - Scaling (Ins)'!AA956</f>
        <v/>
      </c>
    </row>
    <row r="967" spans="1:17" x14ac:dyDescent="0.3">
      <c r="A967" s="136" t="str">
        <f t="shared" si="83"/>
        <v>Exclude</v>
      </c>
      <c r="B967" s="149">
        <f>'Input 2 - Inventory'!C902</f>
        <v>0</v>
      </c>
      <c r="C967" s="179">
        <f>'Input 2 - Inventory'!E902</f>
        <v>0</v>
      </c>
      <c r="D967" s="179" t="str">
        <f>IFERROR(VLOOKUP(E967,GCC.Param!$B$3:$E$66,4,FALSE),"")</f>
        <v/>
      </c>
      <c r="E967" s="150">
        <f>'Input 2 - Inventory'!F902</f>
        <v>0</v>
      </c>
      <c r="F967" s="162" t="str">
        <f t="shared" si="79"/>
        <v>Y</v>
      </c>
      <c r="G967" s="150">
        <f>'Input 1 - Schedule 1'!U904</f>
        <v>0</v>
      </c>
      <c r="H967" s="149">
        <f>'Input 2 - Inventory'!L902</f>
        <v>0</v>
      </c>
      <c r="I967" s="149">
        <f>'Input 2 - Inventory'!M902</f>
        <v>0</v>
      </c>
      <c r="J967" s="162">
        <f t="shared" si="80"/>
        <v>0</v>
      </c>
      <c r="K967" s="179">
        <f>'Input 2 - Inventory'!R902</f>
        <v>0</v>
      </c>
      <c r="L967" s="149">
        <f>'Input 2 - Inventory'!AB902</f>
        <v>0</v>
      </c>
      <c r="M967" s="179">
        <f>'Input 2 - Inventory'!AC902</f>
        <v>0</v>
      </c>
      <c r="N967" s="162">
        <f t="shared" si="81"/>
        <v>0</v>
      </c>
      <c r="O967" s="122" t="e">
        <f t="shared" si="82"/>
        <v>#DIV/0!</v>
      </c>
      <c r="P967" s="179">
        <f>'Input 2 - Inventory'!AH902</f>
        <v>0</v>
      </c>
      <c r="Q967" s="179" t="str">
        <f>'Calc 1 - Scaling (Ins)'!AA957</f>
        <v/>
      </c>
    </row>
    <row r="968" spans="1:17" x14ac:dyDescent="0.3">
      <c r="A968" s="136" t="str">
        <f t="shared" si="83"/>
        <v>Exclude</v>
      </c>
      <c r="B968" s="149">
        <f>'Input 2 - Inventory'!C903</f>
        <v>0</v>
      </c>
      <c r="C968" s="179">
        <f>'Input 2 - Inventory'!E903</f>
        <v>0</v>
      </c>
      <c r="D968" s="179" t="str">
        <f>IFERROR(VLOOKUP(E968,GCC.Param!$B$3:$E$66,4,FALSE),"")</f>
        <v/>
      </c>
      <c r="E968" s="150">
        <f>'Input 2 - Inventory'!F903</f>
        <v>0</v>
      </c>
      <c r="F968" s="162" t="str">
        <f t="shared" si="79"/>
        <v>Y</v>
      </c>
      <c r="G968" s="150">
        <f>'Input 1 - Schedule 1'!U905</f>
        <v>0</v>
      </c>
      <c r="H968" s="149">
        <f>'Input 2 - Inventory'!L903</f>
        <v>0</v>
      </c>
      <c r="I968" s="149">
        <f>'Input 2 - Inventory'!M903</f>
        <v>0</v>
      </c>
      <c r="J968" s="162">
        <f t="shared" si="80"/>
        <v>0</v>
      </c>
      <c r="K968" s="179">
        <f>'Input 2 - Inventory'!R903</f>
        <v>0</v>
      </c>
      <c r="L968" s="149">
        <f>'Input 2 - Inventory'!AB903</f>
        <v>0</v>
      </c>
      <c r="M968" s="179">
        <f>'Input 2 - Inventory'!AC903</f>
        <v>0</v>
      </c>
      <c r="N968" s="162">
        <f t="shared" si="81"/>
        <v>0</v>
      </c>
      <c r="O968" s="122" t="e">
        <f t="shared" si="82"/>
        <v>#DIV/0!</v>
      </c>
      <c r="P968" s="179">
        <f>'Input 2 - Inventory'!AH903</f>
        <v>0</v>
      </c>
      <c r="Q968" s="179" t="str">
        <f>'Calc 1 - Scaling (Ins)'!AA958</f>
        <v/>
      </c>
    </row>
    <row r="969" spans="1:17" x14ac:dyDescent="0.3">
      <c r="A969" s="136" t="str">
        <f t="shared" si="83"/>
        <v>Exclude</v>
      </c>
      <c r="B969" s="149">
        <f>'Input 2 - Inventory'!C904</f>
        <v>0</v>
      </c>
      <c r="C969" s="179">
        <f>'Input 2 - Inventory'!E904</f>
        <v>0</v>
      </c>
      <c r="D969" s="179" t="str">
        <f>IFERROR(VLOOKUP(E969,GCC.Param!$B$3:$E$66,4,FALSE),"")</f>
        <v/>
      </c>
      <c r="E969" s="150">
        <f>'Input 2 - Inventory'!F904</f>
        <v>0</v>
      </c>
      <c r="F969" s="162" t="str">
        <f t="shared" si="79"/>
        <v>Y</v>
      </c>
      <c r="G969" s="150">
        <f>'Input 1 - Schedule 1'!U906</f>
        <v>0</v>
      </c>
      <c r="H969" s="149">
        <f>'Input 2 - Inventory'!L904</f>
        <v>0</v>
      </c>
      <c r="I969" s="149">
        <f>'Input 2 - Inventory'!M904</f>
        <v>0</v>
      </c>
      <c r="J969" s="162">
        <f t="shared" si="80"/>
        <v>0</v>
      </c>
      <c r="K969" s="179">
        <f>'Input 2 - Inventory'!R904</f>
        <v>0</v>
      </c>
      <c r="L969" s="149">
        <f>'Input 2 - Inventory'!AB904</f>
        <v>0</v>
      </c>
      <c r="M969" s="179">
        <f>'Input 2 - Inventory'!AC904</f>
        <v>0</v>
      </c>
      <c r="N969" s="162">
        <f t="shared" si="81"/>
        <v>0</v>
      </c>
      <c r="O969" s="122" t="e">
        <f t="shared" si="82"/>
        <v>#DIV/0!</v>
      </c>
      <c r="P969" s="179">
        <f>'Input 2 - Inventory'!AH904</f>
        <v>0</v>
      </c>
      <c r="Q969" s="179" t="str">
        <f>'Calc 1 - Scaling (Ins)'!AA959</f>
        <v/>
      </c>
    </row>
    <row r="970" spans="1:17" x14ac:dyDescent="0.3">
      <c r="A970" s="136" t="str">
        <f t="shared" si="83"/>
        <v>Exclude</v>
      </c>
      <c r="B970" s="149">
        <f>'Input 2 - Inventory'!C905</f>
        <v>0</v>
      </c>
      <c r="C970" s="179">
        <f>'Input 2 - Inventory'!E905</f>
        <v>0</v>
      </c>
      <c r="D970" s="179" t="str">
        <f>IFERROR(VLOOKUP(E970,GCC.Param!$B$3:$E$66,4,FALSE),"")</f>
        <v/>
      </c>
      <c r="E970" s="150">
        <f>'Input 2 - Inventory'!F905</f>
        <v>0</v>
      </c>
      <c r="F970" s="162" t="str">
        <f t="shared" ref="F970:F1033" si="84">IF(AND(LEFT(D970,3)="RBC",LEFT(Q970,3)="RBC"),"N",IF(OR(E970=Q970,Q970="N/A"),"N","Y"))</f>
        <v>Y</v>
      </c>
      <c r="G970" s="150">
        <f>'Input 1 - Schedule 1'!U907</f>
        <v>0</v>
      </c>
      <c r="H970" s="149">
        <f>'Input 2 - Inventory'!L905</f>
        <v>0</v>
      </c>
      <c r="I970" s="149">
        <f>'Input 2 - Inventory'!M905</f>
        <v>0</v>
      </c>
      <c r="J970" s="162">
        <f t="shared" ref="J970:J1033" si="85">IF($E970="Non-Insurer Holding Company", H970-I970,H970)</f>
        <v>0</v>
      </c>
      <c r="K970" s="179">
        <f>'Input 2 - Inventory'!R905</f>
        <v>0</v>
      </c>
      <c r="L970" s="149">
        <f>'Input 2 - Inventory'!AB905</f>
        <v>0</v>
      </c>
      <c r="M970" s="179">
        <f>'Input 2 - Inventory'!AC905</f>
        <v>0</v>
      </c>
      <c r="N970" s="162">
        <f t="shared" ref="N970:N1033" si="86">IF(LEFT(E970,3)="RBC",1/0,IF($E970="Non-Insurer Holding Company",L970-M970,L970))</f>
        <v>0</v>
      </c>
      <c r="O970" s="122" t="e">
        <f t="shared" ref="O970:O1033" si="87">IF(LEFT(E970,3)="RBC",1/2*L970,1/0)</f>
        <v>#DIV/0!</v>
      </c>
      <c r="P970" s="179">
        <f>'Input 2 - Inventory'!AH905</f>
        <v>0</v>
      </c>
      <c r="Q970" s="179" t="str">
        <f>'Calc 1 - Scaling (Ins)'!AA960</f>
        <v/>
      </c>
    </row>
    <row r="971" spans="1:17" x14ac:dyDescent="0.3">
      <c r="A971" s="136" t="str">
        <f t="shared" si="83"/>
        <v>Exclude</v>
      </c>
      <c r="B971" s="149">
        <f>'Input 2 - Inventory'!C906</f>
        <v>0</v>
      </c>
      <c r="C971" s="179">
        <f>'Input 2 - Inventory'!E906</f>
        <v>0</v>
      </c>
      <c r="D971" s="179" t="str">
        <f>IFERROR(VLOOKUP(E971,GCC.Param!$B$3:$E$66,4,FALSE),"")</f>
        <v/>
      </c>
      <c r="E971" s="150">
        <f>'Input 2 - Inventory'!F906</f>
        <v>0</v>
      </c>
      <c r="F971" s="162" t="str">
        <f t="shared" si="84"/>
        <v>Y</v>
      </c>
      <c r="G971" s="150">
        <f>'Input 1 - Schedule 1'!U908</f>
        <v>0</v>
      </c>
      <c r="H971" s="149">
        <f>'Input 2 - Inventory'!L906</f>
        <v>0</v>
      </c>
      <c r="I971" s="149">
        <f>'Input 2 - Inventory'!M906</f>
        <v>0</v>
      </c>
      <c r="J971" s="162">
        <f t="shared" si="85"/>
        <v>0</v>
      </c>
      <c r="K971" s="179">
        <f>'Input 2 - Inventory'!R906</f>
        <v>0</v>
      </c>
      <c r="L971" s="149">
        <f>'Input 2 - Inventory'!AB906</f>
        <v>0</v>
      </c>
      <c r="M971" s="179">
        <f>'Input 2 - Inventory'!AC906</f>
        <v>0</v>
      </c>
      <c r="N971" s="162">
        <f t="shared" si="86"/>
        <v>0</v>
      </c>
      <c r="O971" s="122" t="e">
        <f t="shared" si="87"/>
        <v>#DIV/0!</v>
      </c>
      <c r="P971" s="179">
        <f>'Input 2 - Inventory'!AH906</f>
        <v>0</v>
      </c>
      <c r="Q971" s="179" t="str">
        <f>'Calc 1 - Scaling (Ins)'!AA961</f>
        <v/>
      </c>
    </row>
    <row r="972" spans="1:17" x14ac:dyDescent="0.3">
      <c r="A972" s="136" t="str">
        <f t="shared" si="83"/>
        <v>Exclude</v>
      </c>
      <c r="B972" s="149">
        <f>'Input 2 - Inventory'!C907</f>
        <v>0</v>
      </c>
      <c r="C972" s="179">
        <f>'Input 2 - Inventory'!E907</f>
        <v>0</v>
      </c>
      <c r="D972" s="179" t="str">
        <f>IFERROR(VLOOKUP(E972,GCC.Param!$B$3:$E$66,4,FALSE),"")</f>
        <v/>
      </c>
      <c r="E972" s="150">
        <f>'Input 2 - Inventory'!F907</f>
        <v>0</v>
      </c>
      <c r="F972" s="162" t="str">
        <f t="shared" si="84"/>
        <v>Y</v>
      </c>
      <c r="G972" s="150">
        <f>'Input 1 - Schedule 1'!U909</f>
        <v>0</v>
      </c>
      <c r="H972" s="149">
        <f>'Input 2 - Inventory'!L907</f>
        <v>0</v>
      </c>
      <c r="I972" s="149">
        <f>'Input 2 - Inventory'!M907</f>
        <v>0</v>
      </c>
      <c r="J972" s="162">
        <f t="shared" si="85"/>
        <v>0</v>
      </c>
      <c r="K972" s="179">
        <f>'Input 2 - Inventory'!R907</f>
        <v>0</v>
      </c>
      <c r="L972" s="149">
        <f>'Input 2 - Inventory'!AB907</f>
        <v>0</v>
      </c>
      <c r="M972" s="179">
        <f>'Input 2 - Inventory'!AC907</f>
        <v>0</v>
      </c>
      <c r="N972" s="162">
        <f t="shared" si="86"/>
        <v>0</v>
      </c>
      <c r="O972" s="122" t="e">
        <f t="shared" si="87"/>
        <v>#DIV/0!</v>
      </c>
      <c r="P972" s="179">
        <f>'Input 2 - Inventory'!AH907</f>
        <v>0</v>
      </c>
      <c r="Q972" s="179" t="str">
        <f>'Calc 1 - Scaling (Ins)'!AA962</f>
        <v/>
      </c>
    </row>
    <row r="973" spans="1:17" x14ac:dyDescent="0.3">
      <c r="A973" s="136" t="str">
        <f t="shared" ref="A973:A1036" si="88">IF(OR(ISERROR(D973),B973="",B973=0),"Exclude","Include")</f>
        <v>Exclude</v>
      </c>
      <c r="B973" s="149">
        <f>'Input 2 - Inventory'!C908</f>
        <v>0</v>
      </c>
      <c r="C973" s="179">
        <f>'Input 2 - Inventory'!E908</f>
        <v>0</v>
      </c>
      <c r="D973" s="179" t="str">
        <f>IFERROR(VLOOKUP(E973,GCC.Param!$B$3:$E$66,4,FALSE),"")</f>
        <v/>
      </c>
      <c r="E973" s="150">
        <f>'Input 2 - Inventory'!F908</f>
        <v>0</v>
      </c>
      <c r="F973" s="162" t="str">
        <f t="shared" si="84"/>
        <v>Y</v>
      </c>
      <c r="G973" s="150">
        <f>'Input 1 - Schedule 1'!U910</f>
        <v>0</v>
      </c>
      <c r="H973" s="149">
        <f>'Input 2 - Inventory'!L908</f>
        <v>0</v>
      </c>
      <c r="I973" s="149">
        <f>'Input 2 - Inventory'!M908</f>
        <v>0</v>
      </c>
      <c r="J973" s="162">
        <f t="shared" si="85"/>
        <v>0</v>
      </c>
      <c r="K973" s="179">
        <f>'Input 2 - Inventory'!R908</f>
        <v>0</v>
      </c>
      <c r="L973" s="149">
        <f>'Input 2 - Inventory'!AB908</f>
        <v>0</v>
      </c>
      <c r="M973" s="179">
        <f>'Input 2 - Inventory'!AC908</f>
        <v>0</v>
      </c>
      <c r="N973" s="162">
        <f t="shared" si="86"/>
        <v>0</v>
      </c>
      <c r="O973" s="122" t="e">
        <f t="shared" si="87"/>
        <v>#DIV/0!</v>
      </c>
      <c r="P973" s="179">
        <f>'Input 2 - Inventory'!AH908</f>
        <v>0</v>
      </c>
      <c r="Q973" s="179" t="str">
        <f>'Calc 1 - Scaling (Ins)'!AA963</f>
        <v/>
      </c>
    </row>
    <row r="974" spans="1:17" x14ac:dyDescent="0.3">
      <c r="A974" s="136" t="str">
        <f t="shared" si="88"/>
        <v>Exclude</v>
      </c>
      <c r="B974" s="149">
        <f>'Input 2 - Inventory'!C909</f>
        <v>0</v>
      </c>
      <c r="C974" s="179">
        <f>'Input 2 - Inventory'!E909</f>
        <v>0</v>
      </c>
      <c r="D974" s="179" t="str">
        <f>IFERROR(VLOOKUP(E974,GCC.Param!$B$3:$E$66,4,FALSE),"")</f>
        <v/>
      </c>
      <c r="E974" s="150">
        <f>'Input 2 - Inventory'!F909</f>
        <v>0</v>
      </c>
      <c r="F974" s="162" t="str">
        <f t="shared" si="84"/>
        <v>Y</v>
      </c>
      <c r="G974" s="150">
        <f>'Input 1 - Schedule 1'!U911</f>
        <v>0</v>
      </c>
      <c r="H974" s="149">
        <f>'Input 2 - Inventory'!L909</f>
        <v>0</v>
      </c>
      <c r="I974" s="149">
        <f>'Input 2 - Inventory'!M909</f>
        <v>0</v>
      </c>
      <c r="J974" s="162">
        <f t="shared" si="85"/>
        <v>0</v>
      </c>
      <c r="K974" s="179">
        <f>'Input 2 - Inventory'!R909</f>
        <v>0</v>
      </c>
      <c r="L974" s="149">
        <f>'Input 2 - Inventory'!AB909</f>
        <v>0</v>
      </c>
      <c r="M974" s="179">
        <f>'Input 2 - Inventory'!AC909</f>
        <v>0</v>
      </c>
      <c r="N974" s="162">
        <f t="shared" si="86"/>
        <v>0</v>
      </c>
      <c r="O974" s="122" t="e">
        <f t="shared" si="87"/>
        <v>#DIV/0!</v>
      </c>
      <c r="P974" s="179">
        <f>'Input 2 - Inventory'!AH909</f>
        <v>0</v>
      </c>
      <c r="Q974" s="179" t="str">
        <f>'Calc 1 - Scaling (Ins)'!AA964</f>
        <v/>
      </c>
    </row>
    <row r="975" spans="1:17" x14ac:dyDescent="0.3">
      <c r="A975" s="136" t="str">
        <f t="shared" si="88"/>
        <v>Exclude</v>
      </c>
      <c r="B975" s="149">
        <f>'Input 2 - Inventory'!C910</f>
        <v>0</v>
      </c>
      <c r="C975" s="179">
        <f>'Input 2 - Inventory'!E910</f>
        <v>0</v>
      </c>
      <c r="D975" s="179" t="str">
        <f>IFERROR(VLOOKUP(E975,GCC.Param!$B$3:$E$66,4,FALSE),"")</f>
        <v/>
      </c>
      <c r="E975" s="150">
        <f>'Input 2 - Inventory'!F910</f>
        <v>0</v>
      </c>
      <c r="F975" s="162" t="str">
        <f t="shared" si="84"/>
        <v>Y</v>
      </c>
      <c r="G975" s="150">
        <f>'Input 1 - Schedule 1'!U912</f>
        <v>0</v>
      </c>
      <c r="H975" s="149">
        <f>'Input 2 - Inventory'!L910</f>
        <v>0</v>
      </c>
      <c r="I975" s="149">
        <f>'Input 2 - Inventory'!M910</f>
        <v>0</v>
      </c>
      <c r="J975" s="162">
        <f t="shared" si="85"/>
        <v>0</v>
      </c>
      <c r="K975" s="179">
        <f>'Input 2 - Inventory'!R910</f>
        <v>0</v>
      </c>
      <c r="L975" s="149">
        <f>'Input 2 - Inventory'!AB910</f>
        <v>0</v>
      </c>
      <c r="M975" s="179">
        <f>'Input 2 - Inventory'!AC910</f>
        <v>0</v>
      </c>
      <c r="N975" s="162">
        <f t="shared" si="86"/>
        <v>0</v>
      </c>
      <c r="O975" s="122" t="e">
        <f t="shared" si="87"/>
        <v>#DIV/0!</v>
      </c>
      <c r="P975" s="179">
        <f>'Input 2 - Inventory'!AH910</f>
        <v>0</v>
      </c>
      <c r="Q975" s="179" t="str">
        <f>'Calc 1 - Scaling (Ins)'!AA965</f>
        <v/>
      </c>
    </row>
    <row r="976" spans="1:17" x14ac:dyDescent="0.3">
      <c r="A976" s="136" t="str">
        <f t="shared" si="88"/>
        <v>Exclude</v>
      </c>
      <c r="B976" s="149">
        <f>'Input 2 - Inventory'!C911</f>
        <v>0</v>
      </c>
      <c r="C976" s="179">
        <f>'Input 2 - Inventory'!E911</f>
        <v>0</v>
      </c>
      <c r="D976" s="179" t="str">
        <f>IFERROR(VLOOKUP(E976,GCC.Param!$B$3:$E$66,4,FALSE),"")</f>
        <v/>
      </c>
      <c r="E976" s="150">
        <f>'Input 2 - Inventory'!F911</f>
        <v>0</v>
      </c>
      <c r="F976" s="162" t="str">
        <f t="shared" si="84"/>
        <v>Y</v>
      </c>
      <c r="G976" s="150">
        <f>'Input 1 - Schedule 1'!U913</f>
        <v>0</v>
      </c>
      <c r="H976" s="149">
        <f>'Input 2 - Inventory'!L911</f>
        <v>0</v>
      </c>
      <c r="I976" s="149">
        <f>'Input 2 - Inventory'!M911</f>
        <v>0</v>
      </c>
      <c r="J976" s="162">
        <f t="shared" si="85"/>
        <v>0</v>
      </c>
      <c r="K976" s="179">
        <f>'Input 2 - Inventory'!R911</f>
        <v>0</v>
      </c>
      <c r="L976" s="149">
        <f>'Input 2 - Inventory'!AB911</f>
        <v>0</v>
      </c>
      <c r="M976" s="179">
        <f>'Input 2 - Inventory'!AC911</f>
        <v>0</v>
      </c>
      <c r="N976" s="162">
        <f t="shared" si="86"/>
        <v>0</v>
      </c>
      <c r="O976" s="122" t="e">
        <f t="shared" si="87"/>
        <v>#DIV/0!</v>
      </c>
      <c r="P976" s="179">
        <f>'Input 2 - Inventory'!AH911</f>
        <v>0</v>
      </c>
      <c r="Q976" s="179" t="str">
        <f>'Calc 1 - Scaling (Ins)'!AA966</f>
        <v/>
      </c>
    </row>
    <row r="977" spans="1:17" x14ac:dyDescent="0.3">
      <c r="A977" s="136" t="str">
        <f t="shared" si="88"/>
        <v>Exclude</v>
      </c>
      <c r="B977" s="149">
        <f>'Input 2 - Inventory'!C912</f>
        <v>0</v>
      </c>
      <c r="C977" s="179">
        <f>'Input 2 - Inventory'!E912</f>
        <v>0</v>
      </c>
      <c r="D977" s="179" t="str">
        <f>IFERROR(VLOOKUP(E977,GCC.Param!$B$3:$E$66,4,FALSE),"")</f>
        <v/>
      </c>
      <c r="E977" s="150">
        <f>'Input 2 - Inventory'!F912</f>
        <v>0</v>
      </c>
      <c r="F977" s="162" t="str">
        <f t="shared" si="84"/>
        <v>Y</v>
      </c>
      <c r="G977" s="150">
        <f>'Input 1 - Schedule 1'!U914</f>
        <v>0</v>
      </c>
      <c r="H977" s="149">
        <f>'Input 2 - Inventory'!L912</f>
        <v>0</v>
      </c>
      <c r="I977" s="149">
        <f>'Input 2 - Inventory'!M912</f>
        <v>0</v>
      </c>
      <c r="J977" s="162">
        <f t="shared" si="85"/>
        <v>0</v>
      </c>
      <c r="K977" s="179">
        <f>'Input 2 - Inventory'!R912</f>
        <v>0</v>
      </c>
      <c r="L977" s="149">
        <f>'Input 2 - Inventory'!AB912</f>
        <v>0</v>
      </c>
      <c r="M977" s="179">
        <f>'Input 2 - Inventory'!AC912</f>
        <v>0</v>
      </c>
      <c r="N977" s="162">
        <f t="shared" si="86"/>
        <v>0</v>
      </c>
      <c r="O977" s="122" t="e">
        <f t="shared" si="87"/>
        <v>#DIV/0!</v>
      </c>
      <c r="P977" s="179">
        <f>'Input 2 - Inventory'!AH912</f>
        <v>0</v>
      </c>
      <c r="Q977" s="179" t="str">
        <f>'Calc 1 - Scaling (Ins)'!AA967</f>
        <v/>
      </c>
    </row>
    <row r="978" spans="1:17" x14ac:dyDescent="0.3">
      <c r="A978" s="136" t="str">
        <f t="shared" si="88"/>
        <v>Exclude</v>
      </c>
      <c r="B978" s="149">
        <f>'Input 2 - Inventory'!C913</f>
        <v>0</v>
      </c>
      <c r="C978" s="179">
        <f>'Input 2 - Inventory'!E913</f>
        <v>0</v>
      </c>
      <c r="D978" s="179" t="str">
        <f>IFERROR(VLOOKUP(E978,GCC.Param!$B$3:$E$66,4,FALSE),"")</f>
        <v/>
      </c>
      <c r="E978" s="150">
        <f>'Input 2 - Inventory'!F913</f>
        <v>0</v>
      </c>
      <c r="F978" s="162" t="str">
        <f t="shared" si="84"/>
        <v>Y</v>
      </c>
      <c r="G978" s="150">
        <f>'Input 1 - Schedule 1'!U915</f>
        <v>0</v>
      </c>
      <c r="H978" s="149">
        <f>'Input 2 - Inventory'!L913</f>
        <v>0</v>
      </c>
      <c r="I978" s="149">
        <f>'Input 2 - Inventory'!M913</f>
        <v>0</v>
      </c>
      <c r="J978" s="162">
        <f t="shared" si="85"/>
        <v>0</v>
      </c>
      <c r="K978" s="179">
        <f>'Input 2 - Inventory'!R913</f>
        <v>0</v>
      </c>
      <c r="L978" s="149">
        <f>'Input 2 - Inventory'!AB913</f>
        <v>0</v>
      </c>
      <c r="M978" s="179">
        <f>'Input 2 - Inventory'!AC913</f>
        <v>0</v>
      </c>
      <c r="N978" s="162">
        <f t="shared" si="86"/>
        <v>0</v>
      </c>
      <c r="O978" s="122" t="e">
        <f t="shared" si="87"/>
        <v>#DIV/0!</v>
      </c>
      <c r="P978" s="179">
        <f>'Input 2 - Inventory'!AH913</f>
        <v>0</v>
      </c>
      <c r="Q978" s="179" t="str">
        <f>'Calc 1 - Scaling (Ins)'!AA968</f>
        <v/>
      </c>
    </row>
    <row r="979" spans="1:17" x14ac:dyDescent="0.3">
      <c r="A979" s="136" t="str">
        <f t="shared" si="88"/>
        <v>Exclude</v>
      </c>
      <c r="B979" s="149">
        <f>'Input 2 - Inventory'!C914</f>
        <v>0</v>
      </c>
      <c r="C979" s="179">
        <f>'Input 2 - Inventory'!E914</f>
        <v>0</v>
      </c>
      <c r="D979" s="179" t="str">
        <f>IFERROR(VLOOKUP(E979,GCC.Param!$B$3:$E$66,4,FALSE),"")</f>
        <v/>
      </c>
      <c r="E979" s="150">
        <f>'Input 2 - Inventory'!F914</f>
        <v>0</v>
      </c>
      <c r="F979" s="162" t="str">
        <f t="shared" si="84"/>
        <v>Y</v>
      </c>
      <c r="G979" s="150">
        <f>'Input 1 - Schedule 1'!U916</f>
        <v>0</v>
      </c>
      <c r="H979" s="149">
        <f>'Input 2 - Inventory'!L914</f>
        <v>0</v>
      </c>
      <c r="I979" s="149">
        <f>'Input 2 - Inventory'!M914</f>
        <v>0</v>
      </c>
      <c r="J979" s="162">
        <f t="shared" si="85"/>
        <v>0</v>
      </c>
      <c r="K979" s="179">
        <f>'Input 2 - Inventory'!R914</f>
        <v>0</v>
      </c>
      <c r="L979" s="149">
        <f>'Input 2 - Inventory'!AB914</f>
        <v>0</v>
      </c>
      <c r="M979" s="179">
        <f>'Input 2 - Inventory'!AC914</f>
        <v>0</v>
      </c>
      <c r="N979" s="162">
        <f t="shared" si="86"/>
        <v>0</v>
      </c>
      <c r="O979" s="122" t="e">
        <f t="shared" si="87"/>
        <v>#DIV/0!</v>
      </c>
      <c r="P979" s="179">
        <f>'Input 2 - Inventory'!AH914</f>
        <v>0</v>
      </c>
      <c r="Q979" s="179" t="str">
        <f>'Calc 1 - Scaling (Ins)'!AA969</f>
        <v/>
      </c>
    </row>
    <row r="980" spans="1:17" x14ac:dyDescent="0.3">
      <c r="A980" s="136" t="str">
        <f t="shared" si="88"/>
        <v>Exclude</v>
      </c>
      <c r="B980" s="149">
        <f>'Input 2 - Inventory'!C915</f>
        <v>0</v>
      </c>
      <c r="C980" s="179">
        <f>'Input 2 - Inventory'!E915</f>
        <v>0</v>
      </c>
      <c r="D980" s="179" t="str">
        <f>IFERROR(VLOOKUP(E980,GCC.Param!$B$3:$E$66,4,FALSE),"")</f>
        <v/>
      </c>
      <c r="E980" s="150">
        <f>'Input 2 - Inventory'!F915</f>
        <v>0</v>
      </c>
      <c r="F980" s="162" t="str">
        <f t="shared" si="84"/>
        <v>Y</v>
      </c>
      <c r="G980" s="150">
        <f>'Input 1 - Schedule 1'!U917</f>
        <v>0</v>
      </c>
      <c r="H980" s="149">
        <f>'Input 2 - Inventory'!L915</f>
        <v>0</v>
      </c>
      <c r="I980" s="149">
        <f>'Input 2 - Inventory'!M915</f>
        <v>0</v>
      </c>
      <c r="J980" s="162">
        <f t="shared" si="85"/>
        <v>0</v>
      </c>
      <c r="K980" s="179">
        <f>'Input 2 - Inventory'!R915</f>
        <v>0</v>
      </c>
      <c r="L980" s="149">
        <f>'Input 2 - Inventory'!AB915</f>
        <v>0</v>
      </c>
      <c r="M980" s="179">
        <f>'Input 2 - Inventory'!AC915</f>
        <v>0</v>
      </c>
      <c r="N980" s="162">
        <f t="shared" si="86"/>
        <v>0</v>
      </c>
      <c r="O980" s="122" t="e">
        <f t="shared" si="87"/>
        <v>#DIV/0!</v>
      </c>
      <c r="P980" s="179">
        <f>'Input 2 - Inventory'!AH915</f>
        <v>0</v>
      </c>
      <c r="Q980" s="179" t="str">
        <f>'Calc 1 - Scaling (Ins)'!AA970</f>
        <v/>
      </c>
    </row>
    <row r="981" spans="1:17" x14ac:dyDescent="0.3">
      <c r="A981" s="136" t="str">
        <f t="shared" si="88"/>
        <v>Exclude</v>
      </c>
      <c r="B981" s="149">
        <f>'Input 2 - Inventory'!C916</f>
        <v>0</v>
      </c>
      <c r="C981" s="179">
        <f>'Input 2 - Inventory'!E916</f>
        <v>0</v>
      </c>
      <c r="D981" s="179" t="str">
        <f>IFERROR(VLOOKUP(E981,GCC.Param!$B$3:$E$66,4,FALSE),"")</f>
        <v/>
      </c>
      <c r="E981" s="150">
        <f>'Input 2 - Inventory'!F916</f>
        <v>0</v>
      </c>
      <c r="F981" s="162" t="str">
        <f t="shared" si="84"/>
        <v>Y</v>
      </c>
      <c r="G981" s="150">
        <f>'Input 1 - Schedule 1'!U918</f>
        <v>0</v>
      </c>
      <c r="H981" s="149">
        <f>'Input 2 - Inventory'!L916</f>
        <v>0</v>
      </c>
      <c r="I981" s="149">
        <f>'Input 2 - Inventory'!M916</f>
        <v>0</v>
      </c>
      <c r="J981" s="162">
        <f t="shared" si="85"/>
        <v>0</v>
      </c>
      <c r="K981" s="179">
        <f>'Input 2 - Inventory'!R916</f>
        <v>0</v>
      </c>
      <c r="L981" s="149">
        <f>'Input 2 - Inventory'!AB916</f>
        <v>0</v>
      </c>
      <c r="M981" s="179">
        <f>'Input 2 - Inventory'!AC916</f>
        <v>0</v>
      </c>
      <c r="N981" s="162">
        <f t="shared" si="86"/>
        <v>0</v>
      </c>
      <c r="O981" s="122" t="e">
        <f t="shared" si="87"/>
        <v>#DIV/0!</v>
      </c>
      <c r="P981" s="179">
        <f>'Input 2 - Inventory'!AH916</f>
        <v>0</v>
      </c>
      <c r="Q981" s="179" t="str">
        <f>'Calc 1 - Scaling (Ins)'!AA971</f>
        <v/>
      </c>
    </row>
    <row r="982" spans="1:17" x14ac:dyDescent="0.3">
      <c r="A982" s="136" t="str">
        <f t="shared" si="88"/>
        <v>Exclude</v>
      </c>
      <c r="B982" s="149">
        <f>'Input 2 - Inventory'!C917</f>
        <v>0</v>
      </c>
      <c r="C982" s="179">
        <f>'Input 2 - Inventory'!E917</f>
        <v>0</v>
      </c>
      <c r="D982" s="179" t="str">
        <f>IFERROR(VLOOKUP(E982,GCC.Param!$B$3:$E$66,4,FALSE),"")</f>
        <v/>
      </c>
      <c r="E982" s="150">
        <f>'Input 2 - Inventory'!F917</f>
        <v>0</v>
      </c>
      <c r="F982" s="162" t="str">
        <f t="shared" si="84"/>
        <v>Y</v>
      </c>
      <c r="G982" s="150">
        <f>'Input 1 - Schedule 1'!U919</f>
        <v>0</v>
      </c>
      <c r="H982" s="149">
        <f>'Input 2 - Inventory'!L917</f>
        <v>0</v>
      </c>
      <c r="I982" s="149">
        <f>'Input 2 - Inventory'!M917</f>
        <v>0</v>
      </c>
      <c r="J982" s="162">
        <f t="shared" si="85"/>
        <v>0</v>
      </c>
      <c r="K982" s="179">
        <f>'Input 2 - Inventory'!R917</f>
        <v>0</v>
      </c>
      <c r="L982" s="149">
        <f>'Input 2 - Inventory'!AB917</f>
        <v>0</v>
      </c>
      <c r="M982" s="179">
        <f>'Input 2 - Inventory'!AC917</f>
        <v>0</v>
      </c>
      <c r="N982" s="162">
        <f t="shared" si="86"/>
        <v>0</v>
      </c>
      <c r="O982" s="122" t="e">
        <f t="shared" si="87"/>
        <v>#DIV/0!</v>
      </c>
      <c r="P982" s="179">
        <f>'Input 2 - Inventory'!AH917</f>
        <v>0</v>
      </c>
      <c r="Q982" s="179" t="str">
        <f>'Calc 1 - Scaling (Ins)'!AA972</f>
        <v/>
      </c>
    </row>
    <row r="983" spans="1:17" x14ac:dyDescent="0.3">
      <c r="A983" s="136" t="str">
        <f t="shared" si="88"/>
        <v>Exclude</v>
      </c>
      <c r="B983" s="149">
        <f>'Input 2 - Inventory'!C918</f>
        <v>0</v>
      </c>
      <c r="C983" s="179">
        <f>'Input 2 - Inventory'!E918</f>
        <v>0</v>
      </c>
      <c r="D983" s="179" t="str">
        <f>IFERROR(VLOOKUP(E983,GCC.Param!$B$3:$E$66,4,FALSE),"")</f>
        <v/>
      </c>
      <c r="E983" s="150">
        <f>'Input 2 - Inventory'!F918</f>
        <v>0</v>
      </c>
      <c r="F983" s="162" t="str">
        <f t="shared" si="84"/>
        <v>Y</v>
      </c>
      <c r="G983" s="150">
        <f>'Input 1 - Schedule 1'!U920</f>
        <v>0</v>
      </c>
      <c r="H983" s="149">
        <f>'Input 2 - Inventory'!L918</f>
        <v>0</v>
      </c>
      <c r="I983" s="149">
        <f>'Input 2 - Inventory'!M918</f>
        <v>0</v>
      </c>
      <c r="J983" s="162">
        <f t="shared" si="85"/>
        <v>0</v>
      </c>
      <c r="K983" s="179">
        <f>'Input 2 - Inventory'!R918</f>
        <v>0</v>
      </c>
      <c r="L983" s="149">
        <f>'Input 2 - Inventory'!AB918</f>
        <v>0</v>
      </c>
      <c r="M983" s="179">
        <f>'Input 2 - Inventory'!AC918</f>
        <v>0</v>
      </c>
      <c r="N983" s="162">
        <f t="shared" si="86"/>
        <v>0</v>
      </c>
      <c r="O983" s="122" t="e">
        <f t="shared" si="87"/>
        <v>#DIV/0!</v>
      </c>
      <c r="P983" s="179">
        <f>'Input 2 - Inventory'!AH918</f>
        <v>0</v>
      </c>
      <c r="Q983" s="179" t="str">
        <f>'Calc 1 - Scaling (Ins)'!AA973</f>
        <v/>
      </c>
    </row>
    <row r="984" spans="1:17" x14ac:dyDescent="0.3">
      <c r="A984" s="136" t="str">
        <f t="shared" si="88"/>
        <v>Exclude</v>
      </c>
      <c r="B984" s="149">
        <f>'Input 2 - Inventory'!C919</f>
        <v>0</v>
      </c>
      <c r="C984" s="179">
        <f>'Input 2 - Inventory'!E919</f>
        <v>0</v>
      </c>
      <c r="D984" s="179" t="str">
        <f>IFERROR(VLOOKUP(E984,GCC.Param!$B$3:$E$66,4,FALSE),"")</f>
        <v/>
      </c>
      <c r="E984" s="150">
        <f>'Input 2 - Inventory'!F919</f>
        <v>0</v>
      </c>
      <c r="F984" s="162" t="str">
        <f t="shared" si="84"/>
        <v>Y</v>
      </c>
      <c r="G984" s="150">
        <f>'Input 1 - Schedule 1'!U921</f>
        <v>0</v>
      </c>
      <c r="H984" s="149">
        <f>'Input 2 - Inventory'!L919</f>
        <v>0</v>
      </c>
      <c r="I984" s="149">
        <f>'Input 2 - Inventory'!M919</f>
        <v>0</v>
      </c>
      <c r="J984" s="162">
        <f t="shared" si="85"/>
        <v>0</v>
      </c>
      <c r="K984" s="179">
        <f>'Input 2 - Inventory'!R919</f>
        <v>0</v>
      </c>
      <c r="L984" s="149">
        <f>'Input 2 - Inventory'!AB919</f>
        <v>0</v>
      </c>
      <c r="M984" s="179">
        <f>'Input 2 - Inventory'!AC919</f>
        <v>0</v>
      </c>
      <c r="N984" s="162">
        <f t="shared" si="86"/>
        <v>0</v>
      </c>
      <c r="O984" s="122" t="e">
        <f t="shared" si="87"/>
        <v>#DIV/0!</v>
      </c>
      <c r="P984" s="179">
        <f>'Input 2 - Inventory'!AH919</f>
        <v>0</v>
      </c>
      <c r="Q984" s="179" t="str">
        <f>'Calc 1 - Scaling (Ins)'!AA974</f>
        <v/>
      </c>
    </row>
    <row r="985" spans="1:17" x14ac:dyDescent="0.3">
      <c r="A985" s="136" t="str">
        <f t="shared" si="88"/>
        <v>Exclude</v>
      </c>
      <c r="B985" s="149">
        <f>'Input 2 - Inventory'!C920</f>
        <v>0</v>
      </c>
      <c r="C985" s="179">
        <f>'Input 2 - Inventory'!E920</f>
        <v>0</v>
      </c>
      <c r="D985" s="179" t="str">
        <f>IFERROR(VLOOKUP(E985,GCC.Param!$B$3:$E$66,4,FALSE),"")</f>
        <v/>
      </c>
      <c r="E985" s="150">
        <f>'Input 2 - Inventory'!F920</f>
        <v>0</v>
      </c>
      <c r="F985" s="162" t="str">
        <f t="shared" si="84"/>
        <v>Y</v>
      </c>
      <c r="G985" s="150">
        <f>'Input 1 - Schedule 1'!U922</f>
        <v>0</v>
      </c>
      <c r="H985" s="149">
        <f>'Input 2 - Inventory'!L920</f>
        <v>0</v>
      </c>
      <c r="I985" s="149">
        <f>'Input 2 - Inventory'!M920</f>
        <v>0</v>
      </c>
      <c r="J985" s="162">
        <f t="shared" si="85"/>
        <v>0</v>
      </c>
      <c r="K985" s="179">
        <f>'Input 2 - Inventory'!R920</f>
        <v>0</v>
      </c>
      <c r="L985" s="149">
        <f>'Input 2 - Inventory'!AB920</f>
        <v>0</v>
      </c>
      <c r="M985" s="179">
        <f>'Input 2 - Inventory'!AC920</f>
        <v>0</v>
      </c>
      <c r="N985" s="162">
        <f t="shared" si="86"/>
        <v>0</v>
      </c>
      <c r="O985" s="122" t="e">
        <f t="shared" si="87"/>
        <v>#DIV/0!</v>
      </c>
      <c r="P985" s="179">
        <f>'Input 2 - Inventory'!AH920</f>
        <v>0</v>
      </c>
      <c r="Q985" s="179" t="str">
        <f>'Calc 1 - Scaling (Ins)'!AA975</f>
        <v/>
      </c>
    </row>
    <row r="986" spans="1:17" x14ac:dyDescent="0.3">
      <c r="A986" s="136" t="str">
        <f t="shared" si="88"/>
        <v>Exclude</v>
      </c>
      <c r="B986" s="149">
        <f>'Input 2 - Inventory'!C921</f>
        <v>0</v>
      </c>
      <c r="C986" s="179">
        <f>'Input 2 - Inventory'!E921</f>
        <v>0</v>
      </c>
      <c r="D986" s="179" t="str">
        <f>IFERROR(VLOOKUP(E986,GCC.Param!$B$3:$E$66,4,FALSE),"")</f>
        <v/>
      </c>
      <c r="E986" s="150">
        <f>'Input 2 - Inventory'!F921</f>
        <v>0</v>
      </c>
      <c r="F986" s="162" t="str">
        <f t="shared" si="84"/>
        <v>Y</v>
      </c>
      <c r="G986" s="150">
        <f>'Input 1 - Schedule 1'!U923</f>
        <v>0</v>
      </c>
      <c r="H986" s="149">
        <f>'Input 2 - Inventory'!L921</f>
        <v>0</v>
      </c>
      <c r="I986" s="149">
        <f>'Input 2 - Inventory'!M921</f>
        <v>0</v>
      </c>
      <c r="J986" s="162">
        <f t="shared" si="85"/>
        <v>0</v>
      </c>
      <c r="K986" s="179">
        <f>'Input 2 - Inventory'!R921</f>
        <v>0</v>
      </c>
      <c r="L986" s="149">
        <f>'Input 2 - Inventory'!AB921</f>
        <v>0</v>
      </c>
      <c r="M986" s="179">
        <f>'Input 2 - Inventory'!AC921</f>
        <v>0</v>
      </c>
      <c r="N986" s="162">
        <f t="shared" si="86"/>
        <v>0</v>
      </c>
      <c r="O986" s="122" t="e">
        <f t="shared" si="87"/>
        <v>#DIV/0!</v>
      </c>
      <c r="P986" s="179">
        <f>'Input 2 - Inventory'!AH921</f>
        <v>0</v>
      </c>
      <c r="Q986" s="179" t="str">
        <f>'Calc 1 - Scaling (Ins)'!AA976</f>
        <v/>
      </c>
    </row>
    <row r="987" spans="1:17" x14ac:dyDescent="0.3">
      <c r="A987" s="136" t="str">
        <f t="shared" si="88"/>
        <v>Exclude</v>
      </c>
      <c r="B987" s="149">
        <f>'Input 2 - Inventory'!C922</f>
        <v>0</v>
      </c>
      <c r="C987" s="179">
        <f>'Input 2 - Inventory'!E922</f>
        <v>0</v>
      </c>
      <c r="D987" s="179" t="str">
        <f>IFERROR(VLOOKUP(E987,GCC.Param!$B$3:$E$66,4,FALSE),"")</f>
        <v/>
      </c>
      <c r="E987" s="150">
        <f>'Input 2 - Inventory'!F922</f>
        <v>0</v>
      </c>
      <c r="F987" s="162" t="str">
        <f t="shared" si="84"/>
        <v>Y</v>
      </c>
      <c r="G987" s="150">
        <f>'Input 1 - Schedule 1'!U924</f>
        <v>0</v>
      </c>
      <c r="H987" s="149">
        <f>'Input 2 - Inventory'!L922</f>
        <v>0</v>
      </c>
      <c r="I987" s="149">
        <f>'Input 2 - Inventory'!M922</f>
        <v>0</v>
      </c>
      <c r="J987" s="162">
        <f t="shared" si="85"/>
        <v>0</v>
      </c>
      <c r="K987" s="179">
        <f>'Input 2 - Inventory'!R922</f>
        <v>0</v>
      </c>
      <c r="L987" s="149">
        <f>'Input 2 - Inventory'!AB922</f>
        <v>0</v>
      </c>
      <c r="M987" s="179">
        <f>'Input 2 - Inventory'!AC922</f>
        <v>0</v>
      </c>
      <c r="N987" s="162">
        <f t="shared" si="86"/>
        <v>0</v>
      </c>
      <c r="O987" s="122" t="e">
        <f t="shared" si="87"/>
        <v>#DIV/0!</v>
      </c>
      <c r="P987" s="179">
        <f>'Input 2 - Inventory'!AH922</f>
        <v>0</v>
      </c>
      <c r="Q987" s="179" t="str">
        <f>'Calc 1 - Scaling (Ins)'!AA977</f>
        <v/>
      </c>
    </row>
    <row r="988" spans="1:17" x14ac:dyDescent="0.3">
      <c r="A988" s="136" t="str">
        <f t="shared" si="88"/>
        <v>Exclude</v>
      </c>
      <c r="B988" s="149">
        <f>'Input 2 - Inventory'!C923</f>
        <v>0</v>
      </c>
      <c r="C988" s="179">
        <f>'Input 2 - Inventory'!E923</f>
        <v>0</v>
      </c>
      <c r="D988" s="179" t="str">
        <f>IFERROR(VLOOKUP(E988,GCC.Param!$B$3:$E$66,4,FALSE),"")</f>
        <v/>
      </c>
      <c r="E988" s="150">
        <f>'Input 2 - Inventory'!F923</f>
        <v>0</v>
      </c>
      <c r="F988" s="162" t="str">
        <f t="shared" si="84"/>
        <v>Y</v>
      </c>
      <c r="G988" s="150">
        <f>'Input 1 - Schedule 1'!U925</f>
        <v>0</v>
      </c>
      <c r="H988" s="149">
        <f>'Input 2 - Inventory'!L923</f>
        <v>0</v>
      </c>
      <c r="I988" s="149">
        <f>'Input 2 - Inventory'!M923</f>
        <v>0</v>
      </c>
      <c r="J988" s="162">
        <f t="shared" si="85"/>
        <v>0</v>
      </c>
      <c r="K988" s="179">
        <f>'Input 2 - Inventory'!R923</f>
        <v>0</v>
      </c>
      <c r="L988" s="149">
        <f>'Input 2 - Inventory'!AB923</f>
        <v>0</v>
      </c>
      <c r="M988" s="179">
        <f>'Input 2 - Inventory'!AC923</f>
        <v>0</v>
      </c>
      <c r="N988" s="162">
        <f t="shared" si="86"/>
        <v>0</v>
      </c>
      <c r="O988" s="122" t="e">
        <f t="shared" si="87"/>
        <v>#DIV/0!</v>
      </c>
      <c r="P988" s="179">
        <f>'Input 2 - Inventory'!AH923</f>
        <v>0</v>
      </c>
      <c r="Q988" s="179" t="str">
        <f>'Calc 1 - Scaling (Ins)'!AA978</f>
        <v/>
      </c>
    </row>
    <row r="989" spans="1:17" x14ac:dyDescent="0.3">
      <c r="A989" s="136" t="str">
        <f t="shared" si="88"/>
        <v>Exclude</v>
      </c>
      <c r="B989" s="149">
        <f>'Input 2 - Inventory'!C924</f>
        <v>0</v>
      </c>
      <c r="C989" s="179">
        <f>'Input 2 - Inventory'!E924</f>
        <v>0</v>
      </c>
      <c r="D989" s="179" t="str">
        <f>IFERROR(VLOOKUP(E989,GCC.Param!$B$3:$E$66,4,FALSE),"")</f>
        <v/>
      </c>
      <c r="E989" s="150">
        <f>'Input 2 - Inventory'!F924</f>
        <v>0</v>
      </c>
      <c r="F989" s="162" t="str">
        <f t="shared" si="84"/>
        <v>Y</v>
      </c>
      <c r="G989" s="150">
        <f>'Input 1 - Schedule 1'!U926</f>
        <v>0</v>
      </c>
      <c r="H989" s="149">
        <f>'Input 2 - Inventory'!L924</f>
        <v>0</v>
      </c>
      <c r="I989" s="149">
        <f>'Input 2 - Inventory'!M924</f>
        <v>0</v>
      </c>
      <c r="J989" s="162">
        <f t="shared" si="85"/>
        <v>0</v>
      </c>
      <c r="K989" s="179">
        <f>'Input 2 - Inventory'!R924</f>
        <v>0</v>
      </c>
      <c r="L989" s="149">
        <f>'Input 2 - Inventory'!AB924</f>
        <v>0</v>
      </c>
      <c r="M989" s="179">
        <f>'Input 2 - Inventory'!AC924</f>
        <v>0</v>
      </c>
      <c r="N989" s="162">
        <f t="shared" si="86"/>
        <v>0</v>
      </c>
      <c r="O989" s="122" t="e">
        <f t="shared" si="87"/>
        <v>#DIV/0!</v>
      </c>
      <c r="P989" s="179">
        <f>'Input 2 - Inventory'!AH924</f>
        <v>0</v>
      </c>
      <c r="Q989" s="179" t="str">
        <f>'Calc 1 - Scaling (Ins)'!AA979</f>
        <v/>
      </c>
    </row>
    <row r="990" spans="1:17" x14ac:dyDescent="0.3">
      <c r="A990" s="136" t="str">
        <f t="shared" si="88"/>
        <v>Exclude</v>
      </c>
      <c r="B990" s="149">
        <f>'Input 2 - Inventory'!C925</f>
        <v>0</v>
      </c>
      <c r="C990" s="179">
        <f>'Input 2 - Inventory'!E925</f>
        <v>0</v>
      </c>
      <c r="D990" s="179" t="str">
        <f>IFERROR(VLOOKUP(E990,GCC.Param!$B$3:$E$66,4,FALSE),"")</f>
        <v/>
      </c>
      <c r="E990" s="150">
        <f>'Input 2 - Inventory'!F925</f>
        <v>0</v>
      </c>
      <c r="F990" s="162" t="str">
        <f t="shared" si="84"/>
        <v>Y</v>
      </c>
      <c r="G990" s="150">
        <f>'Input 1 - Schedule 1'!U927</f>
        <v>0</v>
      </c>
      <c r="H990" s="149">
        <f>'Input 2 - Inventory'!L925</f>
        <v>0</v>
      </c>
      <c r="I990" s="149">
        <f>'Input 2 - Inventory'!M925</f>
        <v>0</v>
      </c>
      <c r="J990" s="162">
        <f t="shared" si="85"/>
        <v>0</v>
      </c>
      <c r="K990" s="179">
        <f>'Input 2 - Inventory'!R925</f>
        <v>0</v>
      </c>
      <c r="L990" s="149">
        <f>'Input 2 - Inventory'!AB925</f>
        <v>0</v>
      </c>
      <c r="M990" s="179">
        <f>'Input 2 - Inventory'!AC925</f>
        <v>0</v>
      </c>
      <c r="N990" s="162">
        <f t="shared" si="86"/>
        <v>0</v>
      </c>
      <c r="O990" s="122" t="e">
        <f t="shared" si="87"/>
        <v>#DIV/0!</v>
      </c>
      <c r="P990" s="179">
        <f>'Input 2 - Inventory'!AH925</f>
        <v>0</v>
      </c>
      <c r="Q990" s="179" t="str">
        <f>'Calc 1 - Scaling (Ins)'!AA980</f>
        <v/>
      </c>
    </row>
    <row r="991" spans="1:17" x14ac:dyDescent="0.3">
      <c r="A991" s="136" t="str">
        <f t="shared" si="88"/>
        <v>Exclude</v>
      </c>
      <c r="B991" s="149">
        <f>'Input 2 - Inventory'!C926</f>
        <v>0</v>
      </c>
      <c r="C991" s="179">
        <f>'Input 2 - Inventory'!E926</f>
        <v>0</v>
      </c>
      <c r="D991" s="179" t="str">
        <f>IFERROR(VLOOKUP(E991,GCC.Param!$B$3:$E$66,4,FALSE),"")</f>
        <v/>
      </c>
      <c r="E991" s="150">
        <f>'Input 2 - Inventory'!F926</f>
        <v>0</v>
      </c>
      <c r="F991" s="162" t="str">
        <f t="shared" si="84"/>
        <v>Y</v>
      </c>
      <c r="G991" s="150">
        <f>'Input 1 - Schedule 1'!U928</f>
        <v>0</v>
      </c>
      <c r="H991" s="149">
        <f>'Input 2 - Inventory'!L926</f>
        <v>0</v>
      </c>
      <c r="I991" s="149">
        <f>'Input 2 - Inventory'!M926</f>
        <v>0</v>
      </c>
      <c r="J991" s="162">
        <f t="shared" si="85"/>
        <v>0</v>
      </c>
      <c r="K991" s="179">
        <f>'Input 2 - Inventory'!R926</f>
        <v>0</v>
      </c>
      <c r="L991" s="149">
        <f>'Input 2 - Inventory'!AB926</f>
        <v>0</v>
      </c>
      <c r="M991" s="179">
        <f>'Input 2 - Inventory'!AC926</f>
        <v>0</v>
      </c>
      <c r="N991" s="162">
        <f t="shared" si="86"/>
        <v>0</v>
      </c>
      <c r="O991" s="122" t="e">
        <f t="shared" si="87"/>
        <v>#DIV/0!</v>
      </c>
      <c r="P991" s="179">
        <f>'Input 2 - Inventory'!AH926</f>
        <v>0</v>
      </c>
      <c r="Q991" s="179" t="str">
        <f>'Calc 1 - Scaling (Ins)'!AA981</f>
        <v/>
      </c>
    </row>
    <row r="992" spans="1:17" x14ac:dyDescent="0.3">
      <c r="A992" s="136" t="str">
        <f t="shared" si="88"/>
        <v>Exclude</v>
      </c>
      <c r="B992" s="149">
        <f>'Input 2 - Inventory'!C927</f>
        <v>0</v>
      </c>
      <c r="C992" s="179">
        <f>'Input 2 - Inventory'!E927</f>
        <v>0</v>
      </c>
      <c r="D992" s="179" t="str">
        <f>IFERROR(VLOOKUP(E992,GCC.Param!$B$3:$E$66,4,FALSE),"")</f>
        <v/>
      </c>
      <c r="E992" s="150">
        <f>'Input 2 - Inventory'!F927</f>
        <v>0</v>
      </c>
      <c r="F992" s="162" t="str">
        <f t="shared" si="84"/>
        <v>Y</v>
      </c>
      <c r="G992" s="150">
        <f>'Input 1 - Schedule 1'!U929</f>
        <v>0</v>
      </c>
      <c r="H992" s="149">
        <f>'Input 2 - Inventory'!L927</f>
        <v>0</v>
      </c>
      <c r="I992" s="149">
        <f>'Input 2 - Inventory'!M927</f>
        <v>0</v>
      </c>
      <c r="J992" s="162">
        <f t="shared" si="85"/>
        <v>0</v>
      </c>
      <c r="K992" s="179">
        <f>'Input 2 - Inventory'!R927</f>
        <v>0</v>
      </c>
      <c r="L992" s="149">
        <f>'Input 2 - Inventory'!AB927</f>
        <v>0</v>
      </c>
      <c r="M992" s="179">
        <f>'Input 2 - Inventory'!AC927</f>
        <v>0</v>
      </c>
      <c r="N992" s="162">
        <f t="shared" si="86"/>
        <v>0</v>
      </c>
      <c r="O992" s="122" t="e">
        <f t="shared" si="87"/>
        <v>#DIV/0!</v>
      </c>
      <c r="P992" s="179">
        <f>'Input 2 - Inventory'!AH927</f>
        <v>0</v>
      </c>
      <c r="Q992" s="179" t="str">
        <f>'Calc 1 - Scaling (Ins)'!AA982</f>
        <v/>
      </c>
    </row>
    <row r="993" spans="1:17" x14ac:dyDescent="0.3">
      <c r="A993" s="136" t="str">
        <f t="shared" si="88"/>
        <v>Exclude</v>
      </c>
      <c r="B993" s="149">
        <f>'Input 2 - Inventory'!C928</f>
        <v>0</v>
      </c>
      <c r="C993" s="179">
        <f>'Input 2 - Inventory'!E928</f>
        <v>0</v>
      </c>
      <c r="D993" s="179" t="str">
        <f>IFERROR(VLOOKUP(E993,GCC.Param!$B$3:$E$66,4,FALSE),"")</f>
        <v/>
      </c>
      <c r="E993" s="150">
        <f>'Input 2 - Inventory'!F928</f>
        <v>0</v>
      </c>
      <c r="F993" s="162" t="str">
        <f t="shared" si="84"/>
        <v>Y</v>
      </c>
      <c r="G993" s="150">
        <f>'Input 1 - Schedule 1'!U930</f>
        <v>0</v>
      </c>
      <c r="H993" s="149">
        <f>'Input 2 - Inventory'!L928</f>
        <v>0</v>
      </c>
      <c r="I993" s="149">
        <f>'Input 2 - Inventory'!M928</f>
        <v>0</v>
      </c>
      <c r="J993" s="162">
        <f t="shared" si="85"/>
        <v>0</v>
      </c>
      <c r="K993" s="179">
        <f>'Input 2 - Inventory'!R928</f>
        <v>0</v>
      </c>
      <c r="L993" s="149">
        <f>'Input 2 - Inventory'!AB928</f>
        <v>0</v>
      </c>
      <c r="M993" s="179">
        <f>'Input 2 - Inventory'!AC928</f>
        <v>0</v>
      </c>
      <c r="N993" s="162">
        <f t="shared" si="86"/>
        <v>0</v>
      </c>
      <c r="O993" s="122" t="e">
        <f t="shared" si="87"/>
        <v>#DIV/0!</v>
      </c>
      <c r="P993" s="179">
        <f>'Input 2 - Inventory'!AH928</f>
        <v>0</v>
      </c>
      <c r="Q993" s="179" t="str">
        <f>'Calc 1 - Scaling (Ins)'!AA983</f>
        <v/>
      </c>
    </row>
    <row r="994" spans="1:17" x14ac:dyDescent="0.3">
      <c r="A994" s="136" t="str">
        <f t="shared" si="88"/>
        <v>Exclude</v>
      </c>
      <c r="B994" s="149">
        <f>'Input 2 - Inventory'!C929</f>
        <v>0</v>
      </c>
      <c r="C994" s="179">
        <f>'Input 2 - Inventory'!E929</f>
        <v>0</v>
      </c>
      <c r="D994" s="179" t="str">
        <f>IFERROR(VLOOKUP(E994,GCC.Param!$B$3:$E$66,4,FALSE),"")</f>
        <v/>
      </c>
      <c r="E994" s="150">
        <f>'Input 2 - Inventory'!F929</f>
        <v>0</v>
      </c>
      <c r="F994" s="162" t="str">
        <f t="shared" si="84"/>
        <v>Y</v>
      </c>
      <c r="G994" s="150">
        <f>'Input 1 - Schedule 1'!U931</f>
        <v>0</v>
      </c>
      <c r="H994" s="149">
        <f>'Input 2 - Inventory'!L929</f>
        <v>0</v>
      </c>
      <c r="I994" s="149">
        <f>'Input 2 - Inventory'!M929</f>
        <v>0</v>
      </c>
      <c r="J994" s="162">
        <f t="shared" si="85"/>
        <v>0</v>
      </c>
      <c r="K994" s="179">
        <f>'Input 2 - Inventory'!R929</f>
        <v>0</v>
      </c>
      <c r="L994" s="149">
        <f>'Input 2 - Inventory'!AB929</f>
        <v>0</v>
      </c>
      <c r="M994" s="179">
        <f>'Input 2 - Inventory'!AC929</f>
        <v>0</v>
      </c>
      <c r="N994" s="162">
        <f t="shared" si="86"/>
        <v>0</v>
      </c>
      <c r="O994" s="122" t="e">
        <f t="shared" si="87"/>
        <v>#DIV/0!</v>
      </c>
      <c r="P994" s="179">
        <f>'Input 2 - Inventory'!AH929</f>
        <v>0</v>
      </c>
      <c r="Q994" s="179" t="str">
        <f>'Calc 1 - Scaling (Ins)'!AA984</f>
        <v/>
      </c>
    </row>
    <row r="995" spans="1:17" x14ac:dyDescent="0.3">
      <c r="A995" s="136" t="str">
        <f t="shared" si="88"/>
        <v>Exclude</v>
      </c>
      <c r="B995" s="149">
        <f>'Input 2 - Inventory'!C930</f>
        <v>0</v>
      </c>
      <c r="C995" s="179">
        <f>'Input 2 - Inventory'!E930</f>
        <v>0</v>
      </c>
      <c r="D995" s="179" t="str">
        <f>IFERROR(VLOOKUP(E995,GCC.Param!$B$3:$E$66,4,FALSE),"")</f>
        <v/>
      </c>
      <c r="E995" s="150">
        <f>'Input 2 - Inventory'!F930</f>
        <v>0</v>
      </c>
      <c r="F995" s="162" t="str">
        <f t="shared" si="84"/>
        <v>Y</v>
      </c>
      <c r="G995" s="150">
        <f>'Input 1 - Schedule 1'!U932</f>
        <v>0</v>
      </c>
      <c r="H995" s="149">
        <f>'Input 2 - Inventory'!L930</f>
        <v>0</v>
      </c>
      <c r="I995" s="149">
        <f>'Input 2 - Inventory'!M930</f>
        <v>0</v>
      </c>
      <c r="J995" s="162">
        <f t="shared" si="85"/>
        <v>0</v>
      </c>
      <c r="K995" s="179">
        <f>'Input 2 - Inventory'!R930</f>
        <v>0</v>
      </c>
      <c r="L995" s="149">
        <f>'Input 2 - Inventory'!AB930</f>
        <v>0</v>
      </c>
      <c r="M995" s="179">
        <f>'Input 2 - Inventory'!AC930</f>
        <v>0</v>
      </c>
      <c r="N995" s="162">
        <f t="shared" si="86"/>
        <v>0</v>
      </c>
      <c r="O995" s="122" t="e">
        <f t="shared" si="87"/>
        <v>#DIV/0!</v>
      </c>
      <c r="P995" s="179">
        <f>'Input 2 - Inventory'!AH930</f>
        <v>0</v>
      </c>
      <c r="Q995" s="179" t="str">
        <f>'Calc 1 - Scaling (Ins)'!AA985</f>
        <v/>
      </c>
    </row>
    <row r="996" spans="1:17" x14ac:dyDescent="0.3">
      <c r="A996" s="136" t="str">
        <f t="shared" si="88"/>
        <v>Exclude</v>
      </c>
      <c r="B996" s="149">
        <f>'Input 2 - Inventory'!C931</f>
        <v>0</v>
      </c>
      <c r="C996" s="179">
        <f>'Input 2 - Inventory'!E931</f>
        <v>0</v>
      </c>
      <c r="D996" s="179" t="str">
        <f>IFERROR(VLOOKUP(E996,GCC.Param!$B$3:$E$66,4,FALSE),"")</f>
        <v/>
      </c>
      <c r="E996" s="150">
        <f>'Input 2 - Inventory'!F931</f>
        <v>0</v>
      </c>
      <c r="F996" s="162" t="str">
        <f t="shared" si="84"/>
        <v>Y</v>
      </c>
      <c r="G996" s="150">
        <f>'Input 1 - Schedule 1'!U933</f>
        <v>0</v>
      </c>
      <c r="H996" s="149">
        <f>'Input 2 - Inventory'!L931</f>
        <v>0</v>
      </c>
      <c r="I996" s="149">
        <f>'Input 2 - Inventory'!M931</f>
        <v>0</v>
      </c>
      <c r="J996" s="162">
        <f t="shared" si="85"/>
        <v>0</v>
      </c>
      <c r="K996" s="179">
        <f>'Input 2 - Inventory'!R931</f>
        <v>0</v>
      </c>
      <c r="L996" s="149">
        <f>'Input 2 - Inventory'!AB931</f>
        <v>0</v>
      </c>
      <c r="M996" s="179">
        <f>'Input 2 - Inventory'!AC931</f>
        <v>0</v>
      </c>
      <c r="N996" s="162">
        <f t="shared" si="86"/>
        <v>0</v>
      </c>
      <c r="O996" s="122" t="e">
        <f t="shared" si="87"/>
        <v>#DIV/0!</v>
      </c>
      <c r="P996" s="179">
        <f>'Input 2 - Inventory'!AH931</f>
        <v>0</v>
      </c>
      <c r="Q996" s="179" t="str">
        <f>'Calc 1 - Scaling (Ins)'!AA986</f>
        <v/>
      </c>
    </row>
    <row r="997" spans="1:17" x14ac:dyDescent="0.3">
      <c r="A997" s="136" t="str">
        <f t="shared" si="88"/>
        <v>Exclude</v>
      </c>
      <c r="B997" s="149">
        <f>'Input 2 - Inventory'!C932</f>
        <v>0</v>
      </c>
      <c r="C997" s="179">
        <f>'Input 2 - Inventory'!E932</f>
        <v>0</v>
      </c>
      <c r="D997" s="179" t="str">
        <f>IFERROR(VLOOKUP(E997,GCC.Param!$B$3:$E$66,4,FALSE),"")</f>
        <v/>
      </c>
      <c r="E997" s="150">
        <f>'Input 2 - Inventory'!F932</f>
        <v>0</v>
      </c>
      <c r="F997" s="162" t="str">
        <f t="shared" si="84"/>
        <v>Y</v>
      </c>
      <c r="G997" s="150">
        <f>'Input 1 - Schedule 1'!U934</f>
        <v>0</v>
      </c>
      <c r="H997" s="149">
        <f>'Input 2 - Inventory'!L932</f>
        <v>0</v>
      </c>
      <c r="I997" s="149">
        <f>'Input 2 - Inventory'!M932</f>
        <v>0</v>
      </c>
      <c r="J997" s="162">
        <f t="shared" si="85"/>
        <v>0</v>
      </c>
      <c r="K997" s="179">
        <f>'Input 2 - Inventory'!R932</f>
        <v>0</v>
      </c>
      <c r="L997" s="149">
        <f>'Input 2 - Inventory'!AB932</f>
        <v>0</v>
      </c>
      <c r="M997" s="179">
        <f>'Input 2 - Inventory'!AC932</f>
        <v>0</v>
      </c>
      <c r="N997" s="162">
        <f t="shared" si="86"/>
        <v>0</v>
      </c>
      <c r="O997" s="122" t="e">
        <f t="shared" si="87"/>
        <v>#DIV/0!</v>
      </c>
      <c r="P997" s="179">
        <f>'Input 2 - Inventory'!AH932</f>
        <v>0</v>
      </c>
      <c r="Q997" s="179" t="str">
        <f>'Calc 1 - Scaling (Ins)'!AA987</f>
        <v/>
      </c>
    </row>
    <row r="998" spans="1:17" x14ac:dyDescent="0.3">
      <c r="A998" s="136" t="str">
        <f t="shared" si="88"/>
        <v>Exclude</v>
      </c>
      <c r="B998" s="149">
        <f>'Input 2 - Inventory'!C933</f>
        <v>0</v>
      </c>
      <c r="C998" s="179">
        <f>'Input 2 - Inventory'!E933</f>
        <v>0</v>
      </c>
      <c r="D998" s="179" t="str">
        <f>IFERROR(VLOOKUP(E998,GCC.Param!$B$3:$E$66,4,FALSE),"")</f>
        <v/>
      </c>
      <c r="E998" s="150">
        <f>'Input 2 - Inventory'!F933</f>
        <v>0</v>
      </c>
      <c r="F998" s="162" t="str">
        <f t="shared" si="84"/>
        <v>Y</v>
      </c>
      <c r="G998" s="150">
        <f>'Input 1 - Schedule 1'!U935</f>
        <v>0</v>
      </c>
      <c r="H998" s="149">
        <f>'Input 2 - Inventory'!L933</f>
        <v>0</v>
      </c>
      <c r="I998" s="149">
        <f>'Input 2 - Inventory'!M933</f>
        <v>0</v>
      </c>
      <c r="J998" s="162">
        <f t="shared" si="85"/>
        <v>0</v>
      </c>
      <c r="K998" s="179">
        <f>'Input 2 - Inventory'!R933</f>
        <v>0</v>
      </c>
      <c r="L998" s="149">
        <f>'Input 2 - Inventory'!AB933</f>
        <v>0</v>
      </c>
      <c r="M998" s="179">
        <f>'Input 2 - Inventory'!AC933</f>
        <v>0</v>
      </c>
      <c r="N998" s="162">
        <f t="shared" si="86"/>
        <v>0</v>
      </c>
      <c r="O998" s="122" t="e">
        <f t="shared" si="87"/>
        <v>#DIV/0!</v>
      </c>
      <c r="P998" s="179">
        <f>'Input 2 - Inventory'!AH933</f>
        <v>0</v>
      </c>
      <c r="Q998" s="179" t="str">
        <f>'Calc 1 - Scaling (Ins)'!AA988</f>
        <v/>
      </c>
    </row>
    <row r="999" spans="1:17" x14ac:dyDescent="0.3">
      <c r="A999" s="136" t="str">
        <f t="shared" si="88"/>
        <v>Exclude</v>
      </c>
      <c r="B999" s="149">
        <f>'Input 2 - Inventory'!C934</f>
        <v>0</v>
      </c>
      <c r="C999" s="179">
        <f>'Input 2 - Inventory'!E934</f>
        <v>0</v>
      </c>
      <c r="D999" s="179" t="str">
        <f>IFERROR(VLOOKUP(E999,GCC.Param!$B$3:$E$66,4,FALSE),"")</f>
        <v/>
      </c>
      <c r="E999" s="150">
        <f>'Input 2 - Inventory'!F934</f>
        <v>0</v>
      </c>
      <c r="F999" s="162" t="str">
        <f t="shared" si="84"/>
        <v>Y</v>
      </c>
      <c r="G999" s="150">
        <f>'Input 1 - Schedule 1'!U936</f>
        <v>0</v>
      </c>
      <c r="H999" s="149">
        <f>'Input 2 - Inventory'!L934</f>
        <v>0</v>
      </c>
      <c r="I999" s="149">
        <f>'Input 2 - Inventory'!M934</f>
        <v>0</v>
      </c>
      <c r="J999" s="162">
        <f t="shared" si="85"/>
        <v>0</v>
      </c>
      <c r="K999" s="179">
        <f>'Input 2 - Inventory'!R934</f>
        <v>0</v>
      </c>
      <c r="L999" s="149">
        <f>'Input 2 - Inventory'!AB934</f>
        <v>0</v>
      </c>
      <c r="M999" s="179">
        <f>'Input 2 - Inventory'!AC934</f>
        <v>0</v>
      </c>
      <c r="N999" s="162">
        <f t="shared" si="86"/>
        <v>0</v>
      </c>
      <c r="O999" s="122" t="e">
        <f t="shared" si="87"/>
        <v>#DIV/0!</v>
      </c>
      <c r="P999" s="179">
        <f>'Input 2 - Inventory'!AH934</f>
        <v>0</v>
      </c>
      <c r="Q999" s="179" t="str">
        <f>'Calc 1 - Scaling (Ins)'!AA989</f>
        <v/>
      </c>
    </row>
    <row r="1000" spans="1:17" x14ac:dyDescent="0.3">
      <c r="A1000" s="136" t="str">
        <f t="shared" si="88"/>
        <v>Exclude</v>
      </c>
      <c r="B1000" s="149">
        <f>'Input 2 - Inventory'!C935</f>
        <v>0</v>
      </c>
      <c r="C1000" s="179">
        <f>'Input 2 - Inventory'!E935</f>
        <v>0</v>
      </c>
      <c r="D1000" s="179" t="str">
        <f>IFERROR(VLOOKUP(E1000,GCC.Param!$B$3:$E$66,4,FALSE),"")</f>
        <v/>
      </c>
      <c r="E1000" s="150">
        <f>'Input 2 - Inventory'!F935</f>
        <v>0</v>
      </c>
      <c r="F1000" s="162" t="str">
        <f t="shared" si="84"/>
        <v>Y</v>
      </c>
      <c r="G1000" s="150">
        <f>'Input 1 - Schedule 1'!U937</f>
        <v>0</v>
      </c>
      <c r="H1000" s="149">
        <f>'Input 2 - Inventory'!L935</f>
        <v>0</v>
      </c>
      <c r="I1000" s="149">
        <f>'Input 2 - Inventory'!M935</f>
        <v>0</v>
      </c>
      <c r="J1000" s="162">
        <f t="shared" si="85"/>
        <v>0</v>
      </c>
      <c r="K1000" s="179">
        <f>'Input 2 - Inventory'!R935</f>
        <v>0</v>
      </c>
      <c r="L1000" s="149">
        <f>'Input 2 - Inventory'!AB935</f>
        <v>0</v>
      </c>
      <c r="M1000" s="179">
        <f>'Input 2 - Inventory'!AC935</f>
        <v>0</v>
      </c>
      <c r="N1000" s="162">
        <f t="shared" si="86"/>
        <v>0</v>
      </c>
      <c r="O1000" s="122" t="e">
        <f t="shared" si="87"/>
        <v>#DIV/0!</v>
      </c>
      <c r="P1000" s="179">
        <f>'Input 2 - Inventory'!AH935</f>
        <v>0</v>
      </c>
      <c r="Q1000" s="179" t="str">
        <f>'Calc 1 - Scaling (Ins)'!AA990</f>
        <v/>
      </c>
    </row>
    <row r="1001" spans="1:17" x14ac:dyDescent="0.3">
      <c r="A1001" s="136" t="str">
        <f t="shared" si="88"/>
        <v>Exclude</v>
      </c>
      <c r="B1001" s="149">
        <f>'Input 2 - Inventory'!C936</f>
        <v>0</v>
      </c>
      <c r="C1001" s="179">
        <f>'Input 2 - Inventory'!E936</f>
        <v>0</v>
      </c>
      <c r="D1001" s="179" t="str">
        <f>IFERROR(VLOOKUP(E1001,GCC.Param!$B$3:$E$66,4,FALSE),"")</f>
        <v/>
      </c>
      <c r="E1001" s="150">
        <f>'Input 2 - Inventory'!F936</f>
        <v>0</v>
      </c>
      <c r="F1001" s="162" t="str">
        <f t="shared" si="84"/>
        <v>Y</v>
      </c>
      <c r="G1001" s="150">
        <f>'Input 1 - Schedule 1'!U938</f>
        <v>0</v>
      </c>
      <c r="H1001" s="149">
        <f>'Input 2 - Inventory'!L936</f>
        <v>0</v>
      </c>
      <c r="I1001" s="149">
        <f>'Input 2 - Inventory'!M936</f>
        <v>0</v>
      </c>
      <c r="J1001" s="162">
        <f t="shared" si="85"/>
        <v>0</v>
      </c>
      <c r="K1001" s="179">
        <f>'Input 2 - Inventory'!R936</f>
        <v>0</v>
      </c>
      <c r="L1001" s="149">
        <f>'Input 2 - Inventory'!AB936</f>
        <v>0</v>
      </c>
      <c r="M1001" s="179">
        <f>'Input 2 - Inventory'!AC936</f>
        <v>0</v>
      </c>
      <c r="N1001" s="162">
        <f t="shared" si="86"/>
        <v>0</v>
      </c>
      <c r="O1001" s="122" t="e">
        <f t="shared" si="87"/>
        <v>#DIV/0!</v>
      </c>
      <c r="P1001" s="179">
        <f>'Input 2 - Inventory'!AH936</f>
        <v>0</v>
      </c>
      <c r="Q1001" s="179" t="str">
        <f>'Calc 1 - Scaling (Ins)'!AA991</f>
        <v/>
      </c>
    </row>
    <row r="1002" spans="1:17" x14ac:dyDescent="0.3">
      <c r="A1002" s="136" t="str">
        <f t="shared" si="88"/>
        <v>Exclude</v>
      </c>
      <c r="B1002" s="149">
        <f>'Input 2 - Inventory'!C937</f>
        <v>0</v>
      </c>
      <c r="C1002" s="179">
        <f>'Input 2 - Inventory'!E937</f>
        <v>0</v>
      </c>
      <c r="D1002" s="179" t="str">
        <f>IFERROR(VLOOKUP(E1002,GCC.Param!$B$3:$E$66,4,FALSE),"")</f>
        <v/>
      </c>
      <c r="E1002" s="150">
        <f>'Input 2 - Inventory'!F937</f>
        <v>0</v>
      </c>
      <c r="F1002" s="162" t="str">
        <f t="shared" si="84"/>
        <v>Y</v>
      </c>
      <c r="G1002" s="150">
        <f>'Input 1 - Schedule 1'!U939</f>
        <v>0</v>
      </c>
      <c r="H1002" s="149">
        <f>'Input 2 - Inventory'!L937</f>
        <v>0</v>
      </c>
      <c r="I1002" s="149">
        <f>'Input 2 - Inventory'!M937</f>
        <v>0</v>
      </c>
      <c r="J1002" s="162">
        <f t="shared" si="85"/>
        <v>0</v>
      </c>
      <c r="K1002" s="179">
        <f>'Input 2 - Inventory'!R937</f>
        <v>0</v>
      </c>
      <c r="L1002" s="149">
        <f>'Input 2 - Inventory'!AB937</f>
        <v>0</v>
      </c>
      <c r="M1002" s="179">
        <f>'Input 2 - Inventory'!AC937</f>
        <v>0</v>
      </c>
      <c r="N1002" s="162">
        <f t="shared" si="86"/>
        <v>0</v>
      </c>
      <c r="O1002" s="122" t="e">
        <f t="shared" si="87"/>
        <v>#DIV/0!</v>
      </c>
      <c r="P1002" s="179">
        <f>'Input 2 - Inventory'!AH937</f>
        <v>0</v>
      </c>
      <c r="Q1002" s="179" t="str">
        <f>'Calc 1 - Scaling (Ins)'!AA992</f>
        <v/>
      </c>
    </row>
    <row r="1003" spans="1:17" x14ac:dyDescent="0.3">
      <c r="A1003" s="136" t="str">
        <f t="shared" si="88"/>
        <v>Exclude</v>
      </c>
      <c r="B1003" s="149">
        <f>'Input 2 - Inventory'!C938</f>
        <v>0</v>
      </c>
      <c r="C1003" s="179">
        <f>'Input 2 - Inventory'!E938</f>
        <v>0</v>
      </c>
      <c r="D1003" s="179" t="str">
        <f>IFERROR(VLOOKUP(E1003,GCC.Param!$B$3:$E$66,4,FALSE),"")</f>
        <v/>
      </c>
      <c r="E1003" s="150">
        <f>'Input 2 - Inventory'!F938</f>
        <v>0</v>
      </c>
      <c r="F1003" s="162" t="str">
        <f t="shared" si="84"/>
        <v>Y</v>
      </c>
      <c r="G1003" s="150">
        <f>'Input 1 - Schedule 1'!U940</f>
        <v>0</v>
      </c>
      <c r="H1003" s="149">
        <f>'Input 2 - Inventory'!L938</f>
        <v>0</v>
      </c>
      <c r="I1003" s="149">
        <f>'Input 2 - Inventory'!M938</f>
        <v>0</v>
      </c>
      <c r="J1003" s="162">
        <f t="shared" si="85"/>
        <v>0</v>
      </c>
      <c r="K1003" s="179">
        <f>'Input 2 - Inventory'!R938</f>
        <v>0</v>
      </c>
      <c r="L1003" s="149">
        <f>'Input 2 - Inventory'!AB938</f>
        <v>0</v>
      </c>
      <c r="M1003" s="179">
        <f>'Input 2 - Inventory'!AC938</f>
        <v>0</v>
      </c>
      <c r="N1003" s="162">
        <f t="shared" si="86"/>
        <v>0</v>
      </c>
      <c r="O1003" s="122" t="e">
        <f t="shared" si="87"/>
        <v>#DIV/0!</v>
      </c>
      <c r="P1003" s="179">
        <f>'Input 2 - Inventory'!AH938</f>
        <v>0</v>
      </c>
      <c r="Q1003" s="179" t="str">
        <f>'Calc 1 - Scaling (Ins)'!AA993</f>
        <v/>
      </c>
    </row>
    <row r="1004" spans="1:17" x14ac:dyDescent="0.3">
      <c r="A1004" s="136" t="str">
        <f t="shared" si="88"/>
        <v>Exclude</v>
      </c>
      <c r="B1004" s="149">
        <f>'Input 2 - Inventory'!C939</f>
        <v>0</v>
      </c>
      <c r="C1004" s="179">
        <f>'Input 2 - Inventory'!E939</f>
        <v>0</v>
      </c>
      <c r="D1004" s="179" t="str">
        <f>IFERROR(VLOOKUP(E1004,GCC.Param!$B$3:$E$66,4,FALSE),"")</f>
        <v/>
      </c>
      <c r="E1004" s="150">
        <f>'Input 2 - Inventory'!F939</f>
        <v>0</v>
      </c>
      <c r="F1004" s="162" t="str">
        <f t="shared" si="84"/>
        <v>Y</v>
      </c>
      <c r="G1004" s="150">
        <f>'Input 1 - Schedule 1'!U941</f>
        <v>0</v>
      </c>
      <c r="H1004" s="149">
        <f>'Input 2 - Inventory'!L939</f>
        <v>0</v>
      </c>
      <c r="I1004" s="149">
        <f>'Input 2 - Inventory'!M939</f>
        <v>0</v>
      </c>
      <c r="J1004" s="162">
        <f t="shared" si="85"/>
        <v>0</v>
      </c>
      <c r="K1004" s="179">
        <f>'Input 2 - Inventory'!R939</f>
        <v>0</v>
      </c>
      <c r="L1004" s="149">
        <f>'Input 2 - Inventory'!AB939</f>
        <v>0</v>
      </c>
      <c r="M1004" s="179">
        <f>'Input 2 - Inventory'!AC939</f>
        <v>0</v>
      </c>
      <c r="N1004" s="162">
        <f t="shared" si="86"/>
        <v>0</v>
      </c>
      <c r="O1004" s="122" t="e">
        <f t="shared" si="87"/>
        <v>#DIV/0!</v>
      </c>
      <c r="P1004" s="179">
        <f>'Input 2 - Inventory'!AH939</f>
        <v>0</v>
      </c>
      <c r="Q1004" s="179" t="str">
        <f>'Calc 1 - Scaling (Ins)'!AA994</f>
        <v/>
      </c>
    </row>
    <row r="1005" spans="1:17" x14ac:dyDescent="0.3">
      <c r="A1005" s="136" t="str">
        <f t="shared" si="88"/>
        <v>Exclude</v>
      </c>
      <c r="B1005" s="149">
        <f>'Input 2 - Inventory'!C940</f>
        <v>0</v>
      </c>
      <c r="C1005" s="179">
        <f>'Input 2 - Inventory'!E940</f>
        <v>0</v>
      </c>
      <c r="D1005" s="179" t="str">
        <f>IFERROR(VLOOKUP(E1005,GCC.Param!$B$3:$E$66,4,FALSE),"")</f>
        <v/>
      </c>
      <c r="E1005" s="150">
        <f>'Input 2 - Inventory'!F940</f>
        <v>0</v>
      </c>
      <c r="F1005" s="162" t="str">
        <f t="shared" si="84"/>
        <v>Y</v>
      </c>
      <c r="G1005" s="150">
        <f>'Input 1 - Schedule 1'!U942</f>
        <v>0</v>
      </c>
      <c r="H1005" s="149">
        <f>'Input 2 - Inventory'!L940</f>
        <v>0</v>
      </c>
      <c r="I1005" s="149">
        <f>'Input 2 - Inventory'!M940</f>
        <v>0</v>
      </c>
      <c r="J1005" s="162">
        <f t="shared" si="85"/>
        <v>0</v>
      </c>
      <c r="K1005" s="179">
        <f>'Input 2 - Inventory'!R940</f>
        <v>0</v>
      </c>
      <c r="L1005" s="149">
        <f>'Input 2 - Inventory'!AB940</f>
        <v>0</v>
      </c>
      <c r="M1005" s="179">
        <f>'Input 2 - Inventory'!AC940</f>
        <v>0</v>
      </c>
      <c r="N1005" s="162">
        <f t="shared" si="86"/>
        <v>0</v>
      </c>
      <c r="O1005" s="122" t="e">
        <f t="shared" si="87"/>
        <v>#DIV/0!</v>
      </c>
      <c r="P1005" s="179">
        <f>'Input 2 - Inventory'!AH940</f>
        <v>0</v>
      </c>
      <c r="Q1005" s="179" t="str">
        <f>'Calc 1 - Scaling (Ins)'!AA995</f>
        <v/>
      </c>
    </row>
    <row r="1006" spans="1:17" x14ac:dyDescent="0.3">
      <c r="A1006" s="136" t="str">
        <f t="shared" si="88"/>
        <v>Exclude</v>
      </c>
      <c r="B1006" s="149">
        <f>'Input 2 - Inventory'!C941</f>
        <v>0</v>
      </c>
      <c r="C1006" s="179">
        <f>'Input 2 - Inventory'!E941</f>
        <v>0</v>
      </c>
      <c r="D1006" s="179" t="str">
        <f>IFERROR(VLOOKUP(E1006,GCC.Param!$B$3:$E$66,4,FALSE),"")</f>
        <v/>
      </c>
      <c r="E1006" s="150">
        <f>'Input 2 - Inventory'!F941</f>
        <v>0</v>
      </c>
      <c r="F1006" s="162" t="str">
        <f t="shared" si="84"/>
        <v>Y</v>
      </c>
      <c r="G1006" s="150">
        <f>'Input 1 - Schedule 1'!U943</f>
        <v>0</v>
      </c>
      <c r="H1006" s="149">
        <f>'Input 2 - Inventory'!L941</f>
        <v>0</v>
      </c>
      <c r="I1006" s="149">
        <f>'Input 2 - Inventory'!M941</f>
        <v>0</v>
      </c>
      <c r="J1006" s="162">
        <f t="shared" si="85"/>
        <v>0</v>
      </c>
      <c r="K1006" s="179">
        <f>'Input 2 - Inventory'!R941</f>
        <v>0</v>
      </c>
      <c r="L1006" s="149">
        <f>'Input 2 - Inventory'!AB941</f>
        <v>0</v>
      </c>
      <c r="M1006" s="179">
        <f>'Input 2 - Inventory'!AC941</f>
        <v>0</v>
      </c>
      <c r="N1006" s="162">
        <f t="shared" si="86"/>
        <v>0</v>
      </c>
      <c r="O1006" s="122" t="e">
        <f t="shared" si="87"/>
        <v>#DIV/0!</v>
      </c>
      <c r="P1006" s="179">
        <f>'Input 2 - Inventory'!AH941</f>
        <v>0</v>
      </c>
      <c r="Q1006" s="179" t="str">
        <f>'Calc 1 - Scaling (Ins)'!AA996</f>
        <v/>
      </c>
    </row>
    <row r="1007" spans="1:17" x14ac:dyDescent="0.3">
      <c r="A1007" s="136" t="str">
        <f t="shared" si="88"/>
        <v>Exclude</v>
      </c>
      <c r="B1007" s="149">
        <f>'Input 2 - Inventory'!C942</f>
        <v>0</v>
      </c>
      <c r="C1007" s="179">
        <f>'Input 2 - Inventory'!E942</f>
        <v>0</v>
      </c>
      <c r="D1007" s="179" t="str">
        <f>IFERROR(VLOOKUP(E1007,GCC.Param!$B$3:$E$66,4,FALSE),"")</f>
        <v/>
      </c>
      <c r="E1007" s="150">
        <f>'Input 2 - Inventory'!F942</f>
        <v>0</v>
      </c>
      <c r="F1007" s="162" t="str">
        <f t="shared" si="84"/>
        <v>Y</v>
      </c>
      <c r="G1007" s="150">
        <f>'Input 1 - Schedule 1'!U944</f>
        <v>0</v>
      </c>
      <c r="H1007" s="149">
        <f>'Input 2 - Inventory'!L942</f>
        <v>0</v>
      </c>
      <c r="I1007" s="149">
        <f>'Input 2 - Inventory'!M942</f>
        <v>0</v>
      </c>
      <c r="J1007" s="162">
        <f t="shared" si="85"/>
        <v>0</v>
      </c>
      <c r="K1007" s="179">
        <f>'Input 2 - Inventory'!R942</f>
        <v>0</v>
      </c>
      <c r="L1007" s="149">
        <f>'Input 2 - Inventory'!AB942</f>
        <v>0</v>
      </c>
      <c r="M1007" s="179">
        <f>'Input 2 - Inventory'!AC942</f>
        <v>0</v>
      </c>
      <c r="N1007" s="162">
        <f t="shared" si="86"/>
        <v>0</v>
      </c>
      <c r="O1007" s="122" t="e">
        <f t="shared" si="87"/>
        <v>#DIV/0!</v>
      </c>
      <c r="P1007" s="179">
        <f>'Input 2 - Inventory'!AH942</f>
        <v>0</v>
      </c>
      <c r="Q1007" s="179" t="str">
        <f>'Calc 1 - Scaling (Ins)'!AA997</f>
        <v/>
      </c>
    </row>
    <row r="1008" spans="1:17" x14ac:dyDescent="0.3">
      <c r="A1008" s="136" t="str">
        <f t="shared" si="88"/>
        <v>Exclude</v>
      </c>
      <c r="B1008" s="149">
        <f>'Input 2 - Inventory'!C943</f>
        <v>0</v>
      </c>
      <c r="C1008" s="179">
        <f>'Input 2 - Inventory'!E943</f>
        <v>0</v>
      </c>
      <c r="D1008" s="179" t="str">
        <f>IFERROR(VLOOKUP(E1008,GCC.Param!$B$3:$E$66,4,FALSE),"")</f>
        <v/>
      </c>
      <c r="E1008" s="150">
        <f>'Input 2 - Inventory'!F943</f>
        <v>0</v>
      </c>
      <c r="F1008" s="162" t="str">
        <f t="shared" si="84"/>
        <v>Y</v>
      </c>
      <c r="G1008" s="150">
        <f>'Input 1 - Schedule 1'!U945</f>
        <v>0</v>
      </c>
      <c r="H1008" s="149">
        <f>'Input 2 - Inventory'!L943</f>
        <v>0</v>
      </c>
      <c r="I1008" s="149">
        <f>'Input 2 - Inventory'!M943</f>
        <v>0</v>
      </c>
      <c r="J1008" s="162">
        <f t="shared" si="85"/>
        <v>0</v>
      </c>
      <c r="K1008" s="179">
        <f>'Input 2 - Inventory'!R943</f>
        <v>0</v>
      </c>
      <c r="L1008" s="149">
        <f>'Input 2 - Inventory'!AB943</f>
        <v>0</v>
      </c>
      <c r="M1008" s="179">
        <f>'Input 2 - Inventory'!AC943</f>
        <v>0</v>
      </c>
      <c r="N1008" s="162">
        <f t="shared" si="86"/>
        <v>0</v>
      </c>
      <c r="O1008" s="122" t="e">
        <f t="shared" si="87"/>
        <v>#DIV/0!</v>
      </c>
      <c r="P1008" s="179">
        <f>'Input 2 - Inventory'!AH943</f>
        <v>0</v>
      </c>
      <c r="Q1008" s="179" t="str">
        <f>'Calc 1 - Scaling (Ins)'!AA998</f>
        <v/>
      </c>
    </row>
    <row r="1009" spans="1:17" x14ac:dyDescent="0.3">
      <c r="A1009" s="136" t="str">
        <f t="shared" si="88"/>
        <v>Exclude</v>
      </c>
      <c r="B1009" s="149">
        <f>'Input 2 - Inventory'!C944</f>
        <v>0</v>
      </c>
      <c r="C1009" s="179">
        <f>'Input 2 - Inventory'!E944</f>
        <v>0</v>
      </c>
      <c r="D1009" s="179" t="str">
        <f>IFERROR(VLOOKUP(E1009,GCC.Param!$B$3:$E$66,4,FALSE),"")</f>
        <v/>
      </c>
      <c r="E1009" s="150">
        <f>'Input 2 - Inventory'!F944</f>
        <v>0</v>
      </c>
      <c r="F1009" s="162" t="str">
        <f t="shared" si="84"/>
        <v>Y</v>
      </c>
      <c r="G1009" s="150">
        <f>'Input 1 - Schedule 1'!U946</f>
        <v>0</v>
      </c>
      <c r="H1009" s="149">
        <f>'Input 2 - Inventory'!L944</f>
        <v>0</v>
      </c>
      <c r="I1009" s="149">
        <f>'Input 2 - Inventory'!M944</f>
        <v>0</v>
      </c>
      <c r="J1009" s="162">
        <f t="shared" si="85"/>
        <v>0</v>
      </c>
      <c r="K1009" s="179">
        <f>'Input 2 - Inventory'!R944</f>
        <v>0</v>
      </c>
      <c r="L1009" s="149">
        <f>'Input 2 - Inventory'!AB944</f>
        <v>0</v>
      </c>
      <c r="M1009" s="179">
        <f>'Input 2 - Inventory'!AC944</f>
        <v>0</v>
      </c>
      <c r="N1009" s="162">
        <f t="shared" si="86"/>
        <v>0</v>
      </c>
      <c r="O1009" s="122" t="e">
        <f t="shared" si="87"/>
        <v>#DIV/0!</v>
      </c>
      <c r="P1009" s="179">
        <f>'Input 2 - Inventory'!AH944</f>
        <v>0</v>
      </c>
      <c r="Q1009" s="179" t="str">
        <f>'Calc 1 - Scaling (Ins)'!AA999</f>
        <v/>
      </c>
    </row>
    <row r="1010" spans="1:17" x14ac:dyDescent="0.3">
      <c r="A1010" s="136" t="str">
        <f t="shared" si="88"/>
        <v>Exclude</v>
      </c>
      <c r="B1010" s="149">
        <f>'Input 2 - Inventory'!C945</f>
        <v>0</v>
      </c>
      <c r="C1010" s="179">
        <f>'Input 2 - Inventory'!E945</f>
        <v>0</v>
      </c>
      <c r="D1010" s="179" t="str">
        <f>IFERROR(VLOOKUP(E1010,GCC.Param!$B$3:$E$66,4,FALSE),"")</f>
        <v/>
      </c>
      <c r="E1010" s="150">
        <f>'Input 2 - Inventory'!F945</f>
        <v>0</v>
      </c>
      <c r="F1010" s="162" t="str">
        <f t="shared" si="84"/>
        <v>Y</v>
      </c>
      <c r="G1010" s="150">
        <f>'Input 1 - Schedule 1'!U947</f>
        <v>0</v>
      </c>
      <c r="H1010" s="149">
        <f>'Input 2 - Inventory'!L945</f>
        <v>0</v>
      </c>
      <c r="I1010" s="149">
        <f>'Input 2 - Inventory'!M945</f>
        <v>0</v>
      </c>
      <c r="J1010" s="162">
        <f t="shared" si="85"/>
        <v>0</v>
      </c>
      <c r="K1010" s="179">
        <f>'Input 2 - Inventory'!R945</f>
        <v>0</v>
      </c>
      <c r="L1010" s="149">
        <f>'Input 2 - Inventory'!AB945</f>
        <v>0</v>
      </c>
      <c r="M1010" s="179">
        <f>'Input 2 - Inventory'!AC945</f>
        <v>0</v>
      </c>
      <c r="N1010" s="162">
        <f t="shared" si="86"/>
        <v>0</v>
      </c>
      <c r="O1010" s="122" t="e">
        <f t="shared" si="87"/>
        <v>#DIV/0!</v>
      </c>
      <c r="P1010" s="179">
        <f>'Input 2 - Inventory'!AH945</f>
        <v>0</v>
      </c>
      <c r="Q1010" s="179" t="str">
        <f>'Calc 1 - Scaling (Ins)'!AA1000</f>
        <v/>
      </c>
    </row>
    <row r="1011" spans="1:17" x14ac:dyDescent="0.3">
      <c r="A1011" s="136" t="str">
        <f t="shared" si="88"/>
        <v>Exclude</v>
      </c>
      <c r="B1011" s="149">
        <f>'Input 2 - Inventory'!C946</f>
        <v>0</v>
      </c>
      <c r="C1011" s="179">
        <f>'Input 2 - Inventory'!E946</f>
        <v>0</v>
      </c>
      <c r="D1011" s="179" t="str">
        <f>IFERROR(VLOOKUP(E1011,GCC.Param!$B$3:$E$66,4,FALSE),"")</f>
        <v/>
      </c>
      <c r="E1011" s="150">
        <f>'Input 2 - Inventory'!F946</f>
        <v>0</v>
      </c>
      <c r="F1011" s="162" t="str">
        <f t="shared" si="84"/>
        <v>Y</v>
      </c>
      <c r="G1011" s="150">
        <f>'Input 1 - Schedule 1'!U948</f>
        <v>0</v>
      </c>
      <c r="H1011" s="149">
        <f>'Input 2 - Inventory'!L946</f>
        <v>0</v>
      </c>
      <c r="I1011" s="149">
        <f>'Input 2 - Inventory'!M946</f>
        <v>0</v>
      </c>
      <c r="J1011" s="162">
        <f t="shared" si="85"/>
        <v>0</v>
      </c>
      <c r="K1011" s="179">
        <f>'Input 2 - Inventory'!R946</f>
        <v>0</v>
      </c>
      <c r="L1011" s="149">
        <f>'Input 2 - Inventory'!AB946</f>
        <v>0</v>
      </c>
      <c r="M1011" s="179">
        <f>'Input 2 - Inventory'!AC946</f>
        <v>0</v>
      </c>
      <c r="N1011" s="162">
        <f t="shared" si="86"/>
        <v>0</v>
      </c>
      <c r="O1011" s="122" t="e">
        <f t="shared" si="87"/>
        <v>#DIV/0!</v>
      </c>
      <c r="P1011" s="179">
        <f>'Input 2 - Inventory'!AH946</f>
        <v>0</v>
      </c>
      <c r="Q1011" s="179" t="str">
        <f>'Calc 1 - Scaling (Ins)'!AA1001</f>
        <v/>
      </c>
    </row>
    <row r="1012" spans="1:17" x14ac:dyDescent="0.3">
      <c r="A1012" s="136" t="str">
        <f t="shared" si="88"/>
        <v>Exclude</v>
      </c>
      <c r="B1012" s="149">
        <f>'Input 2 - Inventory'!C947</f>
        <v>0</v>
      </c>
      <c r="C1012" s="179">
        <f>'Input 2 - Inventory'!E947</f>
        <v>0</v>
      </c>
      <c r="D1012" s="179" t="str">
        <f>IFERROR(VLOOKUP(E1012,GCC.Param!$B$3:$E$66,4,FALSE),"")</f>
        <v/>
      </c>
      <c r="E1012" s="150">
        <f>'Input 2 - Inventory'!F947</f>
        <v>0</v>
      </c>
      <c r="F1012" s="162" t="str">
        <f t="shared" si="84"/>
        <v>Y</v>
      </c>
      <c r="G1012" s="150">
        <f>'Input 1 - Schedule 1'!U949</f>
        <v>0</v>
      </c>
      <c r="H1012" s="149">
        <f>'Input 2 - Inventory'!L947</f>
        <v>0</v>
      </c>
      <c r="I1012" s="149">
        <f>'Input 2 - Inventory'!M947</f>
        <v>0</v>
      </c>
      <c r="J1012" s="162">
        <f t="shared" si="85"/>
        <v>0</v>
      </c>
      <c r="K1012" s="179">
        <f>'Input 2 - Inventory'!R947</f>
        <v>0</v>
      </c>
      <c r="L1012" s="149">
        <f>'Input 2 - Inventory'!AB947</f>
        <v>0</v>
      </c>
      <c r="M1012" s="179">
        <f>'Input 2 - Inventory'!AC947</f>
        <v>0</v>
      </c>
      <c r="N1012" s="162">
        <f t="shared" si="86"/>
        <v>0</v>
      </c>
      <c r="O1012" s="122" t="e">
        <f t="shared" si="87"/>
        <v>#DIV/0!</v>
      </c>
      <c r="P1012" s="179">
        <f>'Input 2 - Inventory'!AH947</f>
        <v>0</v>
      </c>
      <c r="Q1012" s="179" t="str">
        <f>'Calc 1 - Scaling (Ins)'!AA1002</f>
        <v/>
      </c>
    </row>
    <row r="1013" spans="1:17" x14ac:dyDescent="0.3">
      <c r="A1013" s="136" t="str">
        <f t="shared" si="88"/>
        <v>Exclude</v>
      </c>
      <c r="B1013" s="149">
        <f>'Input 2 - Inventory'!C948</f>
        <v>0</v>
      </c>
      <c r="C1013" s="179">
        <f>'Input 2 - Inventory'!E948</f>
        <v>0</v>
      </c>
      <c r="D1013" s="179" t="str">
        <f>IFERROR(VLOOKUP(E1013,GCC.Param!$B$3:$E$66,4,FALSE),"")</f>
        <v/>
      </c>
      <c r="E1013" s="150">
        <f>'Input 2 - Inventory'!F948</f>
        <v>0</v>
      </c>
      <c r="F1013" s="162" t="str">
        <f t="shared" si="84"/>
        <v>Y</v>
      </c>
      <c r="G1013" s="150">
        <f>'Input 1 - Schedule 1'!U950</f>
        <v>0</v>
      </c>
      <c r="H1013" s="149">
        <f>'Input 2 - Inventory'!L948</f>
        <v>0</v>
      </c>
      <c r="I1013" s="149">
        <f>'Input 2 - Inventory'!M948</f>
        <v>0</v>
      </c>
      <c r="J1013" s="162">
        <f t="shared" si="85"/>
        <v>0</v>
      </c>
      <c r="K1013" s="179">
        <f>'Input 2 - Inventory'!R948</f>
        <v>0</v>
      </c>
      <c r="L1013" s="149">
        <f>'Input 2 - Inventory'!AB948</f>
        <v>0</v>
      </c>
      <c r="M1013" s="179">
        <f>'Input 2 - Inventory'!AC948</f>
        <v>0</v>
      </c>
      <c r="N1013" s="162">
        <f t="shared" si="86"/>
        <v>0</v>
      </c>
      <c r="O1013" s="122" t="e">
        <f t="shared" si="87"/>
        <v>#DIV/0!</v>
      </c>
      <c r="P1013" s="179">
        <f>'Input 2 - Inventory'!AH948</f>
        <v>0</v>
      </c>
      <c r="Q1013" s="179" t="str">
        <f>'Calc 1 - Scaling (Ins)'!AA1003</f>
        <v/>
      </c>
    </row>
    <row r="1014" spans="1:17" x14ac:dyDescent="0.3">
      <c r="A1014" s="136" t="str">
        <f t="shared" si="88"/>
        <v>Exclude</v>
      </c>
      <c r="B1014" s="149">
        <f>'Input 2 - Inventory'!C949</f>
        <v>0</v>
      </c>
      <c r="C1014" s="179">
        <f>'Input 2 - Inventory'!E949</f>
        <v>0</v>
      </c>
      <c r="D1014" s="179" t="str">
        <f>IFERROR(VLOOKUP(E1014,GCC.Param!$B$3:$E$66,4,FALSE),"")</f>
        <v/>
      </c>
      <c r="E1014" s="150">
        <f>'Input 2 - Inventory'!F949</f>
        <v>0</v>
      </c>
      <c r="F1014" s="162" t="str">
        <f t="shared" si="84"/>
        <v>Y</v>
      </c>
      <c r="G1014" s="150">
        <f>'Input 1 - Schedule 1'!U951</f>
        <v>0</v>
      </c>
      <c r="H1014" s="149">
        <f>'Input 2 - Inventory'!L949</f>
        <v>0</v>
      </c>
      <c r="I1014" s="149">
        <f>'Input 2 - Inventory'!M949</f>
        <v>0</v>
      </c>
      <c r="J1014" s="162">
        <f t="shared" si="85"/>
        <v>0</v>
      </c>
      <c r="K1014" s="179">
        <f>'Input 2 - Inventory'!R949</f>
        <v>0</v>
      </c>
      <c r="L1014" s="149">
        <f>'Input 2 - Inventory'!AB949</f>
        <v>0</v>
      </c>
      <c r="M1014" s="179">
        <f>'Input 2 - Inventory'!AC949</f>
        <v>0</v>
      </c>
      <c r="N1014" s="162">
        <f t="shared" si="86"/>
        <v>0</v>
      </c>
      <c r="O1014" s="122" t="e">
        <f t="shared" si="87"/>
        <v>#DIV/0!</v>
      </c>
      <c r="P1014" s="179">
        <f>'Input 2 - Inventory'!AH949</f>
        <v>0</v>
      </c>
      <c r="Q1014" s="179" t="str">
        <f>'Calc 1 - Scaling (Ins)'!AA1004</f>
        <v/>
      </c>
    </row>
    <row r="1015" spans="1:17" x14ac:dyDescent="0.3">
      <c r="A1015" s="136" t="str">
        <f t="shared" si="88"/>
        <v>Exclude</v>
      </c>
      <c r="B1015" s="149">
        <f>'Input 2 - Inventory'!C950</f>
        <v>0</v>
      </c>
      <c r="C1015" s="179">
        <f>'Input 2 - Inventory'!E950</f>
        <v>0</v>
      </c>
      <c r="D1015" s="179" t="str">
        <f>IFERROR(VLOOKUP(E1015,GCC.Param!$B$3:$E$66,4,FALSE),"")</f>
        <v/>
      </c>
      <c r="E1015" s="150">
        <f>'Input 2 - Inventory'!F950</f>
        <v>0</v>
      </c>
      <c r="F1015" s="162" t="str">
        <f t="shared" si="84"/>
        <v>Y</v>
      </c>
      <c r="G1015" s="150">
        <f>'Input 1 - Schedule 1'!U952</f>
        <v>0</v>
      </c>
      <c r="H1015" s="149">
        <f>'Input 2 - Inventory'!L950</f>
        <v>0</v>
      </c>
      <c r="I1015" s="149">
        <f>'Input 2 - Inventory'!M950</f>
        <v>0</v>
      </c>
      <c r="J1015" s="162">
        <f t="shared" si="85"/>
        <v>0</v>
      </c>
      <c r="K1015" s="179">
        <f>'Input 2 - Inventory'!R950</f>
        <v>0</v>
      </c>
      <c r="L1015" s="149">
        <f>'Input 2 - Inventory'!AB950</f>
        <v>0</v>
      </c>
      <c r="M1015" s="179">
        <f>'Input 2 - Inventory'!AC950</f>
        <v>0</v>
      </c>
      <c r="N1015" s="162">
        <f t="shared" si="86"/>
        <v>0</v>
      </c>
      <c r="O1015" s="122" t="e">
        <f t="shared" si="87"/>
        <v>#DIV/0!</v>
      </c>
      <c r="P1015" s="179">
        <f>'Input 2 - Inventory'!AH950</f>
        <v>0</v>
      </c>
      <c r="Q1015" s="179" t="str">
        <f>'Calc 1 - Scaling (Ins)'!AA1005</f>
        <v/>
      </c>
    </row>
    <row r="1016" spans="1:17" x14ac:dyDescent="0.3">
      <c r="A1016" s="136" t="str">
        <f t="shared" si="88"/>
        <v>Exclude</v>
      </c>
      <c r="B1016" s="149">
        <f>'Input 2 - Inventory'!C951</f>
        <v>0</v>
      </c>
      <c r="C1016" s="179">
        <f>'Input 2 - Inventory'!E951</f>
        <v>0</v>
      </c>
      <c r="D1016" s="179" t="str">
        <f>IFERROR(VLOOKUP(E1016,GCC.Param!$B$3:$E$66,4,FALSE),"")</f>
        <v/>
      </c>
      <c r="E1016" s="150">
        <f>'Input 2 - Inventory'!F951</f>
        <v>0</v>
      </c>
      <c r="F1016" s="162" t="str">
        <f t="shared" si="84"/>
        <v>Y</v>
      </c>
      <c r="G1016" s="150">
        <f>'Input 1 - Schedule 1'!U953</f>
        <v>0</v>
      </c>
      <c r="H1016" s="149">
        <f>'Input 2 - Inventory'!L951</f>
        <v>0</v>
      </c>
      <c r="I1016" s="149">
        <f>'Input 2 - Inventory'!M951</f>
        <v>0</v>
      </c>
      <c r="J1016" s="162">
        <f t="shared" si="85"/>
        <v>0</v>
      </c>
      <c r="K1016" s="179">
        <f>'Input 2 - Inventory'!R951</f>
        <v>0</v>
      </c>
      <c r="L1016" s="149">
        <f>'Input 2 - Inventory'!AB951</f>
        <v>0</v>
      </c>
      <c r="M1016" s="179">
        <f>'Input 2 - Inventory'!AC951</f>
        <v>0</v>
      </c>
      <c r="N1016" s="162">
        <f t="shared" si="86"/>
        <v>0</v>
      </c>
      <c r="O1016" s="122" t="e">
        <f t="shared" si="87"/>
        <v>#DIV/0!</v>
      </c>
      <c r="P1016" s="179">
        <f>'Input 2 - Inventory'!AH951</f>
        <v>0</v>
      </c>
      <c r="Q1016" s="179" t="str">
        <f>'Calc 1 - Scaling (Ins)'!AA1006</f>
        <v/>
      </c>
    </row>
    <row r="1017" spans="1:17" x14ac:dyDescent="0.3">
      <c r="A1017" s="136" t="str">
        <f t="shared" si="88"/>
        <v>Exclude</v>
      </c>
      <c r="B1017" s="149">
        <f>'Input 2 - Inventory'!C952</f>
        <v>0</v>
      </c>
      <c r="C1017" s="179">
        <f>'Input 2 - Inventory'!E952</f>
        <v>0</v>
      </c>
      <c r="D1017" s="179" t="str">
        <f>IFERROR(VLOOKUP(E1017,GCC.Param!$B$3:$E$66,4,FALSE),"")</f>
        <v/>
      </c>
      <c r="E1017" s="150">
        <f>'Input 2 - Inventory'!F952</f>
        <v>0</v>
      </c>
      <c r="F1017" s="162" t="str">
        <f t="shared" si="84"/>
        <v>Y</v>
      </c>
      <c r="G1017" s="150">
        <f>'Input 1 - Schedule 1'!U954</f>
        <v>0</v>
      </c>
      <c r="H1017" s="149">
        <f>'Input 2 - Inventory'!L952</f>
        <v>0</v>
      </c>
      <c r="I1017" s="149">
        <f>'Input 2 - Inventory'!M952</f>
        <v>0</v>
      </c>
      <c r="J1017" s="162">
        <f t="shared" si="85"/>
        <v>0</v>
      </c>
      <c r="K1017" s="179">
        <f>'Input 2 - Inventory'!R952</f>
        <v>0</v>
      </c>
      <c r="L1017" s="149">
        <f>'Input 2 - Inventory'!AB952</f>
        <v>0</v>
      </c>
      <c r="M1017" s="179">
        <f>'Input 2 - Inventory'!AC952</f>
        <v>0</v>
      </c>
      <c r="N1017" s="162">
        <f t="shared" si="86"/>
        <v>0</v>
      </c>
      <c r="O1017" s="122" t="e">
        <f t="shared" si="87"/>
        <v>#DIV/0!</v>
      </c>
      <c r="P1017" s="179">
        <f>'Input 2 - Inventory'!AH952</f>
        <v>0</v>
      </c>
      <c r="Q1017" s="179" t="str">
        <f>'Calc 1 - Scaling (Ins)'!AA1007</f>
        <v/>
      </c>
    </row>
    <row r="1018" spans="1:17" x14ac:dyDescent="0.3">
      <c r="A1018" s="136" t="str">
        <f t="shared" si="88"/>
        <v>Exclude</v>
      </c>
      <c r="B1018" s="149">
        <f>'Input 2 - Inventory'!C953</f>
        <v>0</v>
      </c>
      <c r="C1018" s="179">
        <f>'Input 2 - Inventory'!E953</f>
        <v>0</v>
      </c>
      <c r="D1018" s="179" t="str">
        <f>IFERROR(VLOOKUP(E1018,GCC.Param!$B$3:$E$66,4,FALSE),"")</f>
        <v/>
      </c>
      <c r="E1018" s="150">
        <f>'Input 2 - Inventory'!F953</f>
        <v>0</v>
      </c>
      <c r="F1018" s="162" t="str">
        <f t="shared" si="84"/>
        <v>Y</v>
      </c>
      <c r="G1018" s="150">
        <f>'Input 1 - Schedule 1'!U955</f>
        <v>0</v>
      </c>
      <c r="H1018" s="149">
        <f>'Input 2 - Inventory'!L953</f>
        <v>0</v>
      </c>
      <c r="I1018" s="149">
        <f>'Input 2 - Inventory'!M953</f>
        <v>0</v>
      </c>
      <c r="J1018" s="162">
        <f t="shared" si="85"/>
        <v>0</v>
      </c>
      <c r="K1018" s="179">
        <f>'Input 2 - Inventory'!R953</f>
        <v>0</v>
      </c>
      <c r="L1018" s="149">
        <f>'Input 2 - Inventory'!AB953</f>
        <v>0</v>
      </c>
      <c r="M1018" s="179">
        <f>'Input 2 - Inventory'!AC953</f>
        <v>0</v>
      </c>
      <c r="N1018" s="162">
        <f t="shared" si="86"/>
        <v>0</v>
      </c>
      <c r="O1018" s="122" t="e">
        <f t="shared" si="87"/>
        <v>#DIV/0!</v>
      </c>
      <c r="P1018" s="179">
        <f>'Input 2 - Inventory'!AH953</f>
        <v>0</v>
      </c>
      <c r="Q1018" s="179" t="str">
        <f>'Calc 1 - Scaling (Ins)'!AA1008</f>
        <v/>
      </c>
    </row>
    <row r="1019" spans="1:17" x14ac:dyDescent="0.3">
      <c r="A1019" s="136" t="str">
        <f t="shared" si="88"/>
        <v>Exclude</v>
      </c>
      <c r="B1019" s="149">
        <f>'Input 2 - Inventory'!C954</f>
        <v>0</v>
      </c>
      <c r="C1019" s="179">
        <f>'Input 2 - Inventory'!E954</f>
        <v>0</v>
      </c>
      <c r="D1019" s="179" t="str">
        <f>IFERROR(VLOOKUP(E1019,GCC.Param!$B$3:$E$66,4,FALSE),"")</f>
        <v/>
      </c>
      <c r="E1019" s="150">
        <f>'Input 2 - Inventory'!F954</f>
        <v>0</v>
      </c>
      <c r="F1019" s="162" t="str">
        <f t="shared" si="84"/>
        <v>Y</v>
      </c>
      <c r="G1019" s="150">
        <f>'Input 1 - Schedule 1'!U956</f>
        <v>0</v>
      </c>
      <c r="H1019" s="149">
        <f>'Input 2 - Inventory'!L954</f>
        <v>0</v>
      </c>
      <c r="I1019" s="149">
        <f>'Input 2 - Inventory'!M954</f>
        <v>0</v>
      </c>
      <c r="J1019" s="162">
        <f t="shared" si="85"/>
        <v>0</v>
      </c>
      <c r="K1019" s="179">
        <f>'Input 2 - Inventory'!R954</f>
        <v>0</v>
      </c>
      <c r="L1019" s="149">
        <f>'Input 2 - Inventory'!AB954</f>
        <v>0</v>
      </c>
      <c r="M1019" s="179">
        <f>'Input 2 - Inventory'!AC954</f>
        <v>0</v>
      </c>
      <c r="N1019" s="162">
        <f t="shared" si="86"/>
        <v>0</v>
      </c>
      <c r="O1019" s="122" t="e">
        <f t="shared" si="87"/>
        <v>#DIV/0!</v>
      </c>
      <c r="P1019" s="179">
        <f>'Input 2 - Inventory'!AH954</f>
        <v>0</v>
      </c>
      <c r="Q1019" s="179" t="str">
        <f>'Calc 1 - Scaling (Ins)'!AA1009</f>
        <v/>
      </c>
    </row>
    <row r="1020" spans="1:17" x14ac:dyDescent="0.3">
      <c r="A1020" s="136" t="str">
        <f t="shared" si="88"/>
        <v>Exclude</v>
      </c>
      <c r="B1020" s="149">
        <f>'Input 2 - Inventory'!C955</f>
        <v>0</v>
      </c>
      <c r="C1020" s="179">
        <f>'Input 2 - Inventory'!E955</f>
        <v>0</v>
      </c>
      <c r="D1020" s="179" t="str">
        <f>IFERROR(VLOOKUP(E1020,GCC.Param!$B$3:$E$66,4,FALSE),"")</f>
        <v/>
      </c>
      <c r="E1020" s="150">
        <f>'Input 2 - Inventory'!F955</f>
        <v>0</v>
      </c>
      <c r="F1020" s="162" t="str">
        <f t="shared" si="84"/>
        <v>Y</v>
      </c>
      <c r="G1020" s="150">
        <f>'Input 1 - Schedule 1'!U957</f>
        <v>0</v>
      </c>
      <c r="H1020" s="149">
        <f>'Input 2 - Inventory'!L955</f>
        <v>0</v>
      </c>
      <c r="I1020" s="149">
        <f>'Input 2 - Inventory'!M955</f>
        <v>0</v>
      </c>
      <c r="J1020" s="162">
        <f t="shared" si="85"/>
        <v>0</v>
      </c>
      <c r="K1020" s="179">
        <f>'Input 2 - Inventory'!R955</f>
        <v>0</v>
      </c>
      <c r="L1020" s="149">
        <f>'Input 2 - Inventory'!AB955</f>
        <v>0</v>
      </c>
      <c r="M1020" s="179">
        <f>'Input 2 - Inventory'!AC955</f>
        <v>0</v>
      </c>
      <c r="N1020" s="162">
        <f t="shared" si="86"/>
        <v>0</v>
      </c>
      <c r="O1020" s="122" t="e">
        <f t="shared" si="87"/>
        <v>#DIV/0!</v>
      </c>
      <c r="P1020" s="179">
        <f>'Input 2 - Inventory'!AH955</f>
        <v>0</v>
      </c>
      <c r="Q1020" s="179" t="str">
        <f>'Calc 1 - Scaling (Ins)'!AA1010</f>
        <v/>
      </c>
    </row>
    <row r="1021" spans="1:17" x14ac:dyDescent="0.3">
      <c r="A1021" s="136" t="str">
        <f t="shared" si="88"/>
        <v>Exclude</v>
      </c>
      <c r="B1021" s="149">
        <f>'Input 2 - Inventory'!C956</f>
        <v>0</v>
      </c>
      <c r="C1021" s="179">
        <f>'Input 2 - Inventory'!E956</f>
        <v>0</v>
      </c>
      <c r="D1021" s="179" t="str">
        <f>IFERROR(VLOOKUP(E1021,GCC.Param!$B$3:$E$66,4,FALSE),"")</f>
        <v/>
      </c>
      <c r="E1021" s="150">
        <f>'Input 2 - Inventory'!F956</f>
        <v>0</v>
      </c>
      <c r="F1021" s="162" t="str">
        <f t="shared" si="84"/>
        <v>Y</v>
      </c>
      <c r="G1021" s="150">
        <f>'Input 1 - Schedule 1'!U958</f>
        <v>0</v>
      </c>
      <c r="H1021" s="149">
        <f>'Input 2 - Inventory'!L956</f>
        <v>0</v>
      </c>
      <c r="I1021" s="149">
        <f>'Input 2 - Inventory'!M956</f>
        <v>0</v>
      </c>
      <c r="J1021" s="162">
        <f t="shared" si="85"/>
        <v>0</v>
      </c>
      <c r="K1021" s="179">
        <f>'Input 2 - Inventory'!R956</f>
        <v>0</v>
      </c>
      <c r="L1021" s="149">
        <f>'Input 2 - Inventory'!AB956</f>
        <v>0</v>
      </c>
      <c r="M1021" s="179">
        <f>'Input 2 - Inventory'!AC956</f>
        <v>0</v>
      </c>
      <c r="N1021" s="162">
        <f t="shared" si="86"/>
        <v>0</v>
      </c>
      <c r="O1021" s="122" t="e">
        <f t="shared" si="87"/>
        <v>#DIV/0!</v>
      </c>
      <c r="P1021" s="179">
        <f>'Input 2 - Inventory'!AH956</f>
        <v>0</v>
      </c>
      <c r="Q1021" s="179" t="str">
        <f>'Calc 1 - Scaling (Ins)'!AA1011</f>
        <v/>
      </c>
    </row>
    <row r="1022" spans="1:17" x14ac:dyDescent="0.3">
      <c r="A1022" s="136" t="str">
        <f t="shared" si="88"/>
        <v>Exclude</v>
      </c>
      <c r="B1022" s="149">
        <f>'Input 2 - Inventory'!C957</f>
        <v>0</v>
      </c>
      <c r="C1022" s="179">
        <f>'Input 2 - Inventory'!E957</f>
        <v>0</v>
      </c>
      <c r="D1022" s="179" t="str">
        <f>IFERROR(VLOOKUP(E1022,GCC.Param!$B$3:$E$66,4,FALSE),"")</f>
        <v/>
      </c>
      <c r="E1022" s="150">
        <f>'Input 2 - Inventory'!F957</f>
        <v>0</v>
      </c>
      <c r="F1022" s="162" t="str">
        <f t="shared" si="84"/>
        <v>Y</v>
      </c>
      <c r="G1022" s="150">
        <f>'Input 1 - Schedule 1'!U959</f>
        <v>0</v>
      </c>
      <c r="H1022" s="149">
        <f>'Input 2 - Inventory'!L957</f>
        <v>0</v>
      </c>
      <c r="I1022" s="149">
        <f>'Input 2 - Inventory'!M957</f>
        <v>0</v>
      </c>
      <c r="J1022" s="162">
        <f t="shared" si="85"/>
        <v>0</v>
      </c>
      <c r="K1022" s="179">
        <f>'Input 2 - Inventory'!R957</f>
        <v>0</v>
      </c>
      <c r="L1022" s="149">
        <f>'Input 2 - Inventory'!AB957</f>
        <v>0</v>
      </c>
      <c r="M1022" s="179">
        <f>'Input 2 - Inventory'!AC957</f>
        <v>0</v>
      </c>
      <c r="N1022" s="162">
        <f t="shared" si="86"/>
        <v>0</v>
      </c>
      <c r="O1022" s="122" t="e">
        <f t="shared" si="87"/>
        <v>#DIV/0!</v>
      </c>
      <c r="P1022" s="179">
        <f>'Input 2 - Inventory'!AH957</f>
        <v>0</v>
      </c>
      <c r="Q1022" s="179" t="str">
        <f>'Calc 1 - Scaling (Ins)'!AA1012</f>
        <v/>
      </c>
    </row>
    <row r="1023" spans="1:17" x14ac:dyDescent="0.3">
      <c r="A1023" s="136" t="str">
        <f t="shared" si="88"/>
        <v>Exclude</v>
      </c>
      <c r="B1023" s="149">
        <f>'Input 2 - Inventory'!C958</f>
        <v>0</v>
      </c>
      <c r="C1023" s="179">
        <f>'Input 2 - Inventory'!E958</f>
        <v>0</v>
      </c>
      <c r="D1023" s="179" t="str">
        <f>IFERROR(VLOOKUP(E1023,GCC.Param!$B$3:$E$66,4,FALSE),"")</f>
        <v/>
      </c>
      <c r="E1023" s="150">
        <f>'Input 2 - Inventory'!F958</f>
        <v>0</v>
      </c>
      <c r="F1023" s="162" t="str">
        <f t="shared" si="84"/>
        <v>Y</v>
      </c>
      <c r="G1023" s="150">
        <f>'Input 1 - Schedule 1'!U960</f>
        <v>0</v>
      </c>
      <c r="H1023" s="149">
        <f>'Input 2 - Inventory'!L958</f>
        <v>0</v>
      </c>
      <c r="I1023" s="149">
        <f>'Input 2 - Inventory'!M958</f>
        <v>0</v>
      </c>
      <c r="J1023" s="162">
        <f t="shared" si="85"/>
        <v>0</v>
      </c>
      <c r="K1023" s="179">
        <f>'Input 2 - Inventory'!R958</f>
        <v>0</v>
      </c>
      <c r="L1023" s="149">
        <f>'Input 2 - Inventory'!AB958</f>
        <v>0</v>
      </c>
      <c r="M1023" s="179">
        <f>'Input 2 - Inventory'!AC958</f>
        <v>0</v>
      </c>
      <c r="N1023" s="162">
        <f t="shared" si="86"/>
        <v>0</v>
      </c>
      <c r="O1023" s="122" t="e">
        <f t="shared" si="87"/>
        <v>#DIV/0!</v>
      </c>
      <c r="P1023" s="179">
        <f>'Input 2 - Inventory'!AH958</f>
        <v>0</v>
      </c>
      <c r="Q1023" s="179" t="str">
        <f>'Calc 1 - Scaling (Ins)'!AA1013</f>
        <v/>
      </c>
    </row>
    <row r="1024" spans="1:17" x14ac:dyDescent="0.3">
      <c r="A1024" s="136" t="str">
        <f t="shared" si="88"/>
        <v>Exclude</v>
      </c>
      <c r="B1024" s="149">
        <f>'Input 2 - Inventory'!C959</f>
        <v>0</v>
      </c>
      <c r="C1024" s="179">
        <f>'Input 2 - Inventory'!E959</f>
        <v>0</v>
      </c>
      <c r="D1024" s="179" t="str">
        <f>IFERROR(VLOOKUP(E1024,GCC.Param!$B$3:$E$66,4,FALSE),"")</f>
        <v/>
      </c>
      <c r="E1024" s="150">
        <f>'Input 2 - Inventory'!F959</f>
        <v>0</v>
      </c>
      <c r="F1024" s="162" t="str">
        <f t="shared" si="84"/>
        <v>Y</v>
      </c>
      <c r="G1024" s="150">
        <f>'Input 1 - Schedule 1'!U961</f>
        <v>0</v>
      </c>
      <c r="H1024" s="149">
        <f>'Input 2 - Inventory'!L959</f>
        <v>0</v>
      </c>
      <c r="I1024" s="149">
        <f>'Input 2 - Inventory'!M959</f>
        <v>0</v>
      </c>
      <c r="J1024" s="162">
        <f t="shared" si="85"/>
        <v>0</v>
      </c>
      <c r="K1024" s="179">
        <f>'Input 2 - Inventory'!R959</f>
        <v>0</v>
      </c>
      <c r="L1024" s="149">
        <f>'Input 2 - Inventory'!AB959</f>
        <v>0</v>
      </c>
      <c r="M1024" s="179">
        <f>'Input 2 - Inventory'!AC959</f>
        <v>0</v>
      </c>
      <c r="N1024" s="162">
        <f t="shared" si="86"/>
        <v>0</v>
      </c>
      <c r="O1024" s="122" t="e">
        <f t="shared" si="87"/>
        <v>#DIV/0!</v>
      </c>
      <c r="P1024" s="179">
        <f>'Input 2 - Inventory'!AH959</f>
        <v>0</v>
      </c>
      <c r="Q1024" s="179" t="str">
        <f>'Calc 1 - Scaling (Ins)'!AA1014</f>
        <v/>
      </c>
    </row>
    <row r="1025" spans="1:17" x14ac:dyDescent="0.3">
      <c r="A1025" s="136" t="str">
        <f t="shared" si="88"/>
        <v>Exclude</v>
      </c>
      <c r="B1025" s="149">
        <f>'Input 2 - Inventory'!C960</f>
        <v>0</v>
      </c>
      <c r="C1025" s="179">
        <f>'Input 2 - Inventory'!E960</f>
        <v>0</v>
      </c>
      <c r="D1025" s="179" t="str">
        <f>IFERROR(VLOOKUP(E1025,GCC.Param!$B$3:$E$66,4,FALSE),"")</f>
        <v/>
      </c>
      <c r="E1025" s="150">
        <f>'Input 2 - Inventory'!F960</f>
        <v>0</v>
      </c>
      <c r="F1025" s="162" t="str">
        <f t="shared" si="84"/>
        <v>Y</v>
      </c>
      <c r="G1025" s="150">
        <f>'Input 1 - Schedule 1'!U962</f>
        <v>0</v>
      </c>
      <c r="H1025" s="149">
        <f>'Input 2 - Inventory'!L960</f>
        <v>0</v>
      </c>
      <c r="I1025" s="149">
        <f>'Input 2 - Inventory'!M960</f>
        <v>0</v>
      </c>
      <c r="J1025" s="162">
        <f t="shared" si="85"/>
        <v>0</v>
      </c>
      <c r="K1025" s="179">
        <f>'Input 2 - Inventory'!R960</f>
        <v>0</v>
      </c>
      <c r="L1025" s="149">
        <f>'Input 2 - Inventory'!AB960</f>
        <v>0</v>
      </c>
      <c r="M1025" s="179">
        <f>'Input 2 - Inventory'!AC960</f>
        <v>0</v>
      </c>
      <c r="N1025" s="162">
        <f t="shared" si="86"/>
        <v>0</v>
      </c>
      <c r="O1025" s="122" t="e">
        <f t="shared" si="87"/>
        <v>#DIV/0!</v>
      </c>
      <c r="P1025" s="179">
        <f>'Input 2 - Inventory'!AH960</f>
        <v>0</v>
      </c>
      <c r="Q1025" s="179" t="str">
        <f>'Calc 1 - Scaling (Ins)'!AA1015</f>
        <v/>
      </c>
    </row>
    <row r="1026" spans="1:17" x14ac:dyDescent="0.3">
      <c r="A1026" s="136" t="str">
        <f t="shared" si="88"/>
        <v>Exclude</v>
      </c>
      <c r="B1026" s="149">
        <f>'Input 2 - Inventory'!C961</f>
        <v>0</v>
      </c>
      <c r="C1026" s="179">
        <f>'Input 2 - Inventory'!E961</f>
        <v>0</v>
      </c>
      <c r="D1026" s="179" t="str">
        <f>IFERROR(VLOOKUP(E1026,GCC.Param!$B$3:$E$66,4,FALSE),"")</f>
        <v/>
      </c>
      <c r="E1026" s="150">
        <f>'Input 2 - Inventory'!F961</f>
        <v>0</v>
      </c>
      <c r="F1026" s="162" t="str">
        <f t="shared" si="84"/>
        <v>Y</v>
      </c>
      <c r="G1026" s="150">
        <f>'Input 1 - Schedule 1'!U963</f>
        <v>0</v>
      </c>
      <c r="H1026" s="149">
        <f>'Input 2 - Inventory'!L961</f>
        <v>0</v>
      </c>
      <c r="I1026" s="149">
        <f>'Input 2 - Inventory'!M961</f>
        <v>0</v>
      </c>
      <c r="J1026" s="162">
        <f t="shared" si="85"/>
        <v>0</v>
      </c>
      <c r="K1026" s="179">
        <f>'Input 2 - Inventory'!R961</f>
        <v>0</v>
      </c>
      <c r="L1026" s="149">
        <f>'Input 2 - Inventory'!AB961</f>
        <v>0</v>
      </c>
      <c r="M1026" s="179">
        <f>'Input 2 - Inventory'!AC961</f>
        <v>0</v>
      </c>
      <c r="N1026" s="162">
        <f t="shared" si="86"/>
        <v>0</v>
      </c>
      <c r="O1026" s="122" t="e">
        <f t="shared" si="87"/>
        <v>#DIV/0!</v>
      </c>
      <c r="P1026" s="179">
        <f>'Input 2 - Inventory'!AH961</f>
        <v>0</v>
      </c>
      <c r="Q1026" s="179" t="str">
        <f>'Calc 1 - Scaling (Ins)'!AA1016</f>
        <v/>
      </c>
    </row>
    <row r="1027" spans="1:17" x14ac:dyDescent="0.3">
      <c r="A1027" s="136" t="str">
        <f t="shared" si="88"/>
        <v>Exclude</v>
      </c>
      <c r="B1027" s="149">
        <f>'Input 2 - Inventory'!C962</f>
        <v>0</v>
      </c>
      <c r="C1027" s="179">
        <f>'Input 2 - Inventory'!E962</f>
        <v>0</v>
      </c>
      <c r="D1027" s="179" t="str">
        <f>IFERROR(VLOOKUP(E1027,GCC.Param!$B$3:$E$66,4,FALSE),"")</f>
        <v/>
      </c>
      <c r="E1027" s="150">
        <f>'Input 2 - Inventory'!F962</f>
        <v>0</v>
      </c>
      <c r="F1027" s="162" t="str">
        <f t="shared" si="84"/>
        <v>Y</v>
      </c>
      <c r="G1027" s="150">
        <f>'Input 1 - Schedule 1'!U964</f>
        <v>0</v>
      </c>
      <c r="H1027" s="149">
        <f>'Input 2 - Inventory'!L962</f>
        <v>0</v>
      </c>
      <c r="I1027" s="149">
        <f>'Input 2 - Inventory'!M962</f>
        <v>0</v>
      </c>
      <c r="J1027" s="162">
        <f t="shared" si="85"/>
        <v>0</v>
      </c>
      <c r="K1027" s="179">
        <f>'Input 2 - Inventory'!R962</f>
        <v>0</v>
      </c>
      <c r="L1027" s="149">
        <f>'Input 2 - Inventory'!AB962</f>
        <v>0</v>
      </c>
      <c r="M1027" s="179">
        <f>'Input 2 - Inventory'!AC962</f>
        <v>0</v>
      </c>
      <c r="N1027" s="162">
        <f t="shared" si="86"/>
        <v>0</v>
      </c>
      <c r="O1027" s="122" t="e">
        <f t="shared" si="87"/>
        <v>#DIV/0!</v>
      </c>
      <c r="P1027" s="179">
        <f>'Input 2 - Inventory'!AH962</f>
        <v>0</v>
      </c>
      <c r="Q1027" s="179" t="str">
        <f>'Calc 1 - Scaling (Ins)'!AA1017</f>
        <v/>
      </c>
    </row>
    <row r="1028" spans="1:17" x14ac:dyDescent="0.3">
      <c r="A1028" s="136" t="str">
        <f t="shared" si="88"/>
        <v>Exclude</v>
      </c>
      <c r="B1028" s="149">
        <f>'Input 2 - Inventory'!C963</f>
        <v>0</v>
      </c>
      <c r="C1028" s="179">
        <f>'Input 2 - Inventory'!E963</f>
        <v>0</v>
      </c>
      <c r="D1028" s="179" t="str">
        <f>IFERROR(VLOOKUP(E1028,GCC.Param!$B$3:$E$66,4,FALSE),"")</f>
        <v/>
      </c>
      <c r="E1028" s="150">
        <f>'Input 2 - Inventory'!F963</f>
        <v>0</v>
      </c>
      <c r="F1028" s="162" t="str">
        <f t="shared" si="84"/>
        <v>Y</v>
      </c>
      <c r="G1028" s="150">
        <f>'Input 1 - Schedule 1'!U965</f>
        <v>0</v>
      </c>
      <c r="H1028" s="149">
        <f>'Input 2 - Inventory'!L963</f>
        <v>0</v>
      </c>
      <c r="I1028" s="149">
        <f>'Input 2 - Inventory'!M963</f>
        <v>0</v>
      </c>
      <c r="J1028" s="162">
        <f t="shared" si="85"/>
        <v>0</v>
      </c>
      <c r="K1028" s="179">
        <f>'Input 2 - Inventory'!R963</f>
        <v>0</v>
      </c>
      <c r="L1028" s="149">
        <f>'Input 2 - Inventory'!AB963</f>
        <v>0</v>
      </c>
      <c r="M1028" s="179">
        <f>'Input 2 - Inventory'!AC963</f>
        <v>0</v>
      </c>
      <c r="N1028" s="162">
        <f t="shared" si="86"/>
        <v>0</v>
      </c>
      <c r="O1028" s="122" t="e">
        <f t="shared" si="87"/>
        <v>#DIV/0!</v>
      </c>
      <c r="P1028" s="179">
        <f>'Input 2 - Inventory'!AH963</f>
        <v>0</v>
      </c>
      <c r="Q1028" s="179" t="str">
        <f>'Calc 1 - Scaling (Ins)'!AA1018</f>
        <v/>
      </c>
    </row>
    <row r="1029" spans="1:17" x14ac:dyDescent="0.3">
      <c r="A1029" s="136" t="str">
        <f t="shared" si="88"/>
        <v>Exclude</v>
      </c>
      <c r="B1029" s="149">
        <f>'Input 2 - Inventory'!C964</f>
        <v>0</v>
      </c>
      <c r="C1029" s="179">
        <f>'Input 2 - Inventory'!E964</f>
        <v>0</v>
      </c>
      <c r="D1029" s="179" t="str">
        <f>IFERROR(VLOOKUP(E1029,GCC.Param!$B$3:$E$66,4,FALSE),"")</f>
        <v/>
      </c>
      <c r="E1029" s="150">
        <f>'Input 2 - Inventory'!F964</f>
        <v>0</v>
      </c>
      <c r="F1029" s="162" t="str">
        <f t="shared" si="84"/>
        <v>Y</v>
      </c>
      <c r="G1029" s="150">
        <f>'Input 1 - Schedule 1'!U966</f>
        <v>0</v>
      </c>
      <c r="H1029" s="149">
        <f>'Input 2 - Inventory'!L964</f>
        <v>0</v>
      </c>
      <c r="I1029" s="149">
        <f>'Input 2 - Inventory'!M964</f>
        <v>0</v>
      </c>
      <c r="J1029" s="162">
        <f t="shared" si="85"/>
        <v>0</v>
      </c>
      <c r="K1029" s="179">
        <f>'Input 2 - Inventory'!R964</f>
        <v>0</v>
      </c>
      <c r="L1029" s="149">
        <f>'Input 2 - Inventory'!AB964</f>
        <v>0</v>
      </c>
      <c r="M1029" s="179">
        <f>'Input 2 - Inventory'!AC964</f>
        <v>0</v>
      </c>
      <c r="N1029" s="162">
        <f t="shared" si="86"/>
        <v>0</v>
      </c>
      <c r="O1029" s="122" t="e">
        <f t="shared" si="87"/>
        <v>#DIV/0!</v>
      </c>
      <c r="P1029" s="179">
        <f>'Input 2 - Inventory'!AH964</f>
        <v>0</v>
      </c>
      <c r="Q1029" s="179" t="str">
        <f>'Calc 1 - Scaling (Ins)'!AA1019</f>
        <v/>
      </c>
    </row>
    <row r="1030" spans="1:17" x14ac:dyDescent="0.3">
      <c r="A1030" s="136" t="str">
        <f t="shared" si="88"/>
        <v>Exclude</v>
      </c>
      <c r="B1030" s="149">
        <f>'Input 2 - Inventory'!C965</f>
        <v>0</v>
      </c>
      <c r="C1030" s="179">
        <f>'Input 2 - Inventory'!E965</f>
        <v>0</v>
      </c>
      <c r="D1030" s="179" t="str">
        <f>IFERROR(VLOOKUP(E1030,GCC.Param!$B$3:$E$66,4,FALSE),"")</f>
        <v/>
      </c>
      <c r="E1030" s="150">
        <f>'Input 2 - Inventory'!F965</f>
        <v>0</v>
      </c>
      <c r="F1030" s="162" t="str">
        <f t="shared" si="84"/>
        <v>Y</v>
      </c>
      <c r="G1030" s="150">
        <f>'Input 1 - Schedule 1'!U967</f>
        <v>0</v>
      </c>
      <c r="H1030" s="149">
        <f>'Input 2 - Inventory'!L965</f>
        <v>0</v>
      </c>
      <c r="I1030" s="149">
        <f>'Input 2 - Inventory'!M965</f>
        <v>0</v>
      </c>
      <c r="J1030" s="162">
        <f t="shared" si="85"/>
        <v>0</v>
      </c>
      <c r="K1030" s="179">
        <f>'Input 2 - Inventory'!R965</f>
        <v>0</v>
      </c>
      <c r="L1030" s="149">
        <f>'Input 2 - Inventory'!AB965</f>
        <v>0</v>
      </c>
      <c r="M1030" s="179">
        <f>'Input 2 - Inventory'!AC965</f>
        <v>0</v>
      </c>
      <c r="N1030" s="162">
        <f t="shared" si="86"/>
        <v>0</v>
      </c>
      <c r="O1030" s="122" t="e">
        <f t="shared" si="87"/>
        <v>#DIV/0!</v>
      </c>
      <c r="P1030" s="179">
        <f>'Input 2 - Inventory'!AH965</f>
        <v>0</v>
      </c>
      <c r="Q1030" s="179" t="str">
        <f>'Calc 1 - Scaling (Ins)'!AA1020</f>
        <v/>
      </c>
    </row>
    <row r="1031" spans="1:17" x14ac:dyDescent="0.3">
      <c r="A1031" s="136" t="str">
        <f t="shared" si="88"/>
        <v>Exclude</v>
      </c>
      <c r="B1031" s="149">
        <f>'Input 2 - Inventory'!C966</f>
        <v>0</v>
      </c>
      <c r="C1031" s="179">
        <f>'Input 2 - Inventory'!E966</f>
        <v>0</v>
      </c>
      <c r="D1031" s="179" t="str">
        <f>IFERROR(VLOOKUP(E1031,GCC.Param!$B$3:$E$66,4,FALSE),"")</f>
        <v/>
      </c>
      <c r="E1031" s="150">
        <f>'Input 2 - Inventory'!F966</f>
        <v>0</v>
      </c>
      <c r="F1031" s="162" t="str">
        <f t="shared" si="84"/>
        <v>Y</v>
      </c>
      <c r="G1031" s="150">
        <f>'Input 1 - Schedule 1'!U968</f>
        <v>0</v>
      </c>
      <c r="H1031" s="149">
        <f>'Input 2 - Inventory'!L966</f>
        <v>0</v>
      </c>
      <c r="I1031" s="149">
        <f>'Input 2 - Inventory'!M966</f>
        <v>0</v>
      </c>
      <c r="J1031" s="162">
        <f t="shared" si="85"/>
        <v>0</v>
      </c>
      <c r="K1031" s="179">
        <f>'Input 2 - Inventory'!R966</f>
        <v>0</v>
      </c>
      <c r="L1031" s="149">
        <f>'Input 2 - Inventory'!AB966</f>
        <v>0</v>
      </c>
      <c r="M1031" s="179">
        <f>'Input 2 - Inventory'!AC966</f>
        <v>0</v>
      </c>
      <c r="N1031" s="162">
        <f t="shared" si="86"/>
        <v>0</v>
      </c>
      <c r="O1031" s="122" t="e">
        <f t="shared" si="87"/>
        <v>#DIV/0!</v>
      </c>
      <c r="P1031" s="179">
        <f>'Input 2 - Inventory'!AH966</f>
        <v>0</v>
      </c>
      <c r="Q1031" s="179" t="str">
        <f>'Calc 1 - Scaling (Ins)'!AA1021</f>
        <v/>
      </c>
    </row>
    <row r="1032" spans="1:17" x14ac:dyDescent="0.3">
      <c r="A1032" s="136" t="str">
        <f t="shared" si="88"/>
        <v>Exclude</v>
      </c>
      <c r="B1032" s="149">
        <f>'Input 2 - Inventory'!C967</f>
        <v>0</v>
      </c>
      <c r="C1032" s="179">
        <f>'Input 2 - Inventory'!E967</f>
        <v>0</v>
      </c>
      <c r="D1032" s="179" t="str">
        <f>IFERROR(VLOOKUP(E1032,GCC.Param!$B$3:$E$66,4,FALSE),"")</f>
        <v/>
      </c>
      <c r="E1032" s="150">
        <f>'Input 2 - Inventory'!F967</f>
        <v>0</v>
      </c>
      <c r="F1032" s="162" t="str">
        <f t="shared" si="84"/>
        <v>Y</v>
      </c>
      <c r="G1032" s="150">
        <f>'Input 1 - Schedule 1'!U969</f>
        <v>0</v>
      </c>
      <c r="H1032" s="149">
        <f>'Input 2 - Inventory'!L967</f>
        <v>0</v>
      </c>
      <c r="I1032" s="149">
        <f>'Input 2 - Inventory'!M967</f>
        <v>0</v>
      </c>
      <c r="J1032" s="162">
        <f t="shared" si="85"/>
        <v>0</v>
      </c>
      <c r="K1032" s="179">
        <f>'Input 2 - Inventory'!R967</f>
        <v>0</v>
      </c>
      <c r="L1032" s="149">
        <f>'Input 2 - Inventory'!AB967</f>
        <v>0</v>
      </c>
      <c r="M1032" s="179">
        <f>'Input 2 - Inventory'!AC967</f>
        <v>0</v>
      </c>
      <c r="N1032" s="162">
        <f t="shared" si="86"/>
        <v>0</v>
      </c>
      <c r="O1032" s="122" t="e">
        <f t="shared" si="87"/>
        <v>#DIV/0!</v>
      </c>
      <c r="P1032" s="179">
        <f>'Input 2 - Inventory'!AH967</f>
        <v>0</v>
      </c>
      <c r="Q1032" s="179" t="str">
        <f>'Calc 1 - Scaling (Ins)'!AA1022</f>
        <v/>
      </c>
    </row>
    <row r="1033" spans="1:17" x14ac:dyDescent="0.3">
      <c r="A1033" s="136" t="str">
        <f t="shared" si="88"/>
        <v>Exclude</v>
      </c>
      <c r="B1033" s="149">
        <f>'Input 2 - Inventory'!C968</f>
        <v>0</v>
      </c>
      <c r="C1033" s="179">
        <f>'Input 2 - Inventory'!E968</f>
        <v>0</v>
      </c>
      <c r="D1033" s="179" t="str">
        <f>IFERROR(VLOOKUP(E1033,GCC.Param!$B$3:$E$66,4,FALSE),"")</f>
        <v/>
      </c>
      <c r="E1033" s="150">
        <f>'Input 2 - Inventory'!F968</f>
        <v>0</v>
      </c>
      <c r="F1033" s="162" t="str">
        <f t="shared" si="84"/>
        <v>Y</v>
      </c>
      <c r="G1033" s="150">
        <f>'Input 1 - Schedule 1'!U970</f>
        <v>0</v>
      </c>
      <c r="H1033" s="149">
        <f>'Input 2 - Inventory'!L968</f>
        <v>0</v>
      </c>
      <c r="I1033" s="149">
        <f>'Input 2 - Inventory'!M968</f>
        <v>0</v>
      </c>
      <c r="J1033" s="162">
        <f t="shared" si="85"/>
        <v>0</v>
      </c>
      <c r="K1033" s="179">
        <f>'Input 2 - Inventory'!R968</f>
        <v>0</v>
      </c>
      <c r="L1033" s="149">
        <f>'Input 2 - Inventory'!AB968</f>
        <v>0</v>
      </c>
      <c r="M1033" s="179">
        <f>'Input 2 - Inventory'!AC968</f>
        <v>0</v>
      </c>
      <c r="N1033" s="162">
        <f t="shared" si="86"/>
        <v>0</v>
      </c>
      <c r="O1033" s="122" t="e">
        <f t="shared" si="87"/>
        <v>#DIV/0!</v>
      </c>
      <c r="P1033" s="179">
        <f>'Input 2 - Inventory'!AH968</f>
        <v>0</v>
      </c>
      <c r="Q1033" s="179" t="str">
        <f>'Calc 1 - Scaling (Ins)'!AA1023</f>
        <v/>
      </c>
    </row>
    <row r="1034" spans="1:17" x14ac:dyDescent="0.3">
      <c r="A1034" s="136" t="str">
        <f t="shared" si="88"/>
        <v>Exclude</v>
      </c>
      <c r="B1034" s="149">
        <f>'Input 2 - Inventory'!C969</f>
        <v>0</v>
      </c>
      <c r="C1034" s="179">
        <f>'Input 2 - Inventory'!E969</f>
        <v>0</v>
      </c>
      <c r="D1034" s="179" t="str">
        <f>IFERROR(VLOOKUP(E1034,GCC.Param!$B$3:$E$66,4,FALSE),"")</f>
        <v/>
      </c>
      <c r="E1034" s="150">
        <f>'Input 2 - Inventory'!F969</f>
        <v>0</v>
      </c>
      <c r="F1034" s="162" t="str">
        <f t="shared" ref="F1034:F1097" si="89">IF(AND(LEFT(D1034,3)="RBC",LEFT(Q1034,3)="RBC"),"N",IF(OR(E1034=Q1034,Q1034="N/A"),"N","Y"))</f>
        <v>Y</v>
      </c>
      <c r="G1034" s="150">
        <f>'Input 1 - Schedule 1'!U971</f>
        <v>0</v>
      </c>
      <c r="H1034" s="149">
        <f>'Input 2 - Inventory'!L969</f>
        <v>0</v>
      </c>
      <c r="I1034" s="149">
        <f>'Input 2 - Inventory'!M969</f>
        <v>0</v>
      </c>
      <c r="J1034" s="162">
        <f t="shared" ref="J1034:J1097" si="90">IF($E1034="Non-Insurer Holding Company", H1034-I1034,H1034)</f>
        <v>0</v>
      </c>
      <c r="K1034" s="179">
        <f>'Input 2 - Inventory'!R969</f>
        <v>0</v>
      </c>
      <c r="L1034" s="149">
        <f>'Input 2 - Inventory'!AB969</f>
        <v>0</v>
      </c>
      <c r="M1034" s="179">
        <f>'Input 2 - Inventory'!AC969</f>
        <v>0</v>
      </c>
      <c r="N1034" s="162">
        <f t="shared" ref="N1034:N1097" si="91">IF(LEFT(E1034,3)="RBC",1/0,IF($E1034="Non-Insurer Holding Company",L1034-M1034,L1034))</f>
        <v>0</v>
      </c>
      <c r="O1034" s="122" t="e">
        <f t="shared" ref="O1034:O1097" si="92">IF(LEFT(E1034,3)="RBC",1/2*L1034,1/0)</f>
        <v>#DIV/0!</v>
      </c>
      <c r="P1034" s="179">
        <f>'Input 2 - Inventory'!AH969</f>
        <v>0</v>
      </c>
      <c r="Q1034" s="179" t="str">
        <f>'Calc 1 - Scaling (Ins)'!AA1024</f>
        <v/>
      </c>
    </row>
    <row r="1035" spans="1:17" x14ac:dyDescent="0.3">
      <c r="A1035" s="136" t="str">
        <f t="shared" si="88"/>
        <v>Exclude</v>
      </c>
      <c r="B1035" s="149">
        <f>'Input 2 - Inventory'!C970</f>
        <v>0</v>
      </c>
      <c r="C1035" s="179">
        <f>'Input 2 - Inventory'!E970</f>
        <v>0</v>
      </c>
      <c r="D1035" s="179" t="str">
        <f>IFERROR(VLOOKUP(E1035,GCC.Param!$B$3:$E$66,4,FALSE),"")</f>
        <v/>
      </c>
      <c r="E1035" s="150">
        <f>'Input 2 - Inventory'!F970</f>
        <v>0</v>
      </c>
      <c r="F1035" s="162" t="str">
        <f t="shared" si="89"/>
        <v>Y</v>
      </c>
      <c r="G1035" s="150">
        <f>'Input 1 - Schedule 1'!U972</f>
        <v>0</v>
      </c>
      <c r="H1035" s="149">
        <f>'Input 2 - Inventory'!L970</f>
        <v>0</v>
      </c>
      <c r="I1035" s="149">
        <f>'Input 2 - Inventory'!M970</f>
        <v>0</v>
      </c>
      <c r="J1035" s="162">
        <f t="shared" si="90"/>
        <v>0</v>
      </c>
      <c r="K1035" s="179">
        <f>'Input 2 - Inventory'!R970</f>
        <v>0</v>
      </c>
      <c r="L1035" s="149">
        <f>'Input 2 - Inventory'!AB970</f>
        <v>0</v>
      </c>
      <c r="M1035" s="179">
        <f>'Input 2 - Inventory'!AC970</f>
        <v>0</v>
      </c>
      <c r="N1035" s="162">
        <f t="shared" si="91"/>
        <v>0</v>
      </c>
      <c r="O1035" s="122" t="e">
        <f t="shared" si="92"/>
        <v>#DIV/0!</v>
      </c>
      <c r="P1035" s="179">
        <f>'Input 2 - Inventory'!AH970</f>
        <v>0</v>
      </c>
      <c r="Q1035" s="179" t="str">
        <f>'Calc 1 - Scaling (Ins)'!AA1025</f>
        <v/>
      </c>
    </row>
    <row r="1036" spans="1:17" x14ac:dyDescent="0.3">
      <c r="A1036" s="136" t="str">
        <f t="shared" si="88"/>
        <v>Exclude</v>
      </c>
      <c r="B1036" s="149">
        <f>'Input 2 - Inventory'!C971</f>
        <v>0</v>
      </c>
      <c r="C1036" s="179">
        <f>'Input 2 - Inventory'!E971</f>
        <v>0</v>
      </c>
      <c r="D1036" s="179" t="str">
        <f>IFERROR(VLOOKUP(E1036,GCC.Param!$B$3:$E$66,4,FALSE),"")</f>
        <v/>
      </c>
      <c r="E1036" s="150">
        <f>'Input 2 - Inventory'!F971</f>
        <v>0</v>
      </c>
      <c r="F1036" s="162" t="str">
        <f t="shared" si="89"/>
        <v>Y</v>
      </c>
      <c r="G1036" s="150">
        <f>'Input 1 - Schedule 1'!U973</f>
        <v>0</v>
      </c>
      <c r="H1036" s="149">
        <f>'Input 2 - Inventory'!L971</f>
        <v>0</v>
      </c>
      <c r="I1036" s="149">
        <f>'Input 2 - Inventory'!M971</f>
        <v>0</v>
      </c>
      <c r="J1036" s="162">
        <f t="shared" si="90"/>
        <v>0</v>
      </c>
      <c r="K1036" s="179">
        <f>'Input 2 - Inventory'!R971</f>
        <v>0</v>
      </c>
      <c r="L1036" s="149">
        <f>'Input 2 - Inventory'!AB971</f>
        <v>0</v>
      </c>
      <c r="M1036" s="179">
        <f>'Input 2 - Inventory'!AC971</f>
        <v>0</v>
      </c>
      <c r="N1036" s="162">
        <f t="shared" si="91"/>
        <v>0</v>
      </c>
      <c r="O1036" s="122" t="e">
        <f t="shared" si="92"/>
        <v>#DIV/0!</v>
      </c>
      <c r="P1036" s="179">
        <f>'Input 2 - Inventory'!AH971</f>
        <v>0</v>
      </c>
      <c r="Q1036" s="179" t="str">
        <f>'Calc 1 - Scaling (Ins)'!AA1026</f>
        <v/>
      </c>
    </row>
    <row r="1037" spans="1:17" x14ac:dyDescent="0.3">
      <c r="A1037" s="136" t="str">
        <f t="shared" ref="A1037:A1100" si="93">IF(OR(ISERROR(D1037),B1037="",B1037=0),"Exclude","Include")</f>
        <v>Exclude</v>
      </c>
      <c r="B1037" s="149">
        <f>'Input 2 - Inventory'!C972</f>
        <v>0</v>
      </c>
      <c r="C1037" s="179">
        <f>'Input 2 - Inventory'!E972</f>
        <v>0</v>
      </c>
      <c r="D1037" s="179" t="str">
        <f>IFERROR(VLOOKUP(E1037,GCC.Param!$B$3:$E$66,4,FALSE),"")</f>
        <v/>
      </c>
      <c r="E1037" s="150">
        <f>'Input 2 - Inventory'!F972</f>
        <v>0</v>
      </c>
      <c r="F1037" s="162" t="str">
        <f t="shared" si="89"/>
        <v>Y</v>
      </c>
      <c r="G1037" s="150">
        <f>'Input 1 - Schedule 1'!U974</f>
        <v>0</v>
      </c>
      <c r="H1037" s="149">
        <f>'Input 2 - Inventory'!L972</f>
        <v>0</v>
      </c>
      <c r="I1037" s="149">
        <f>'Input 2 - Inventory'!M972</f>
        <v>0</v>
      </c>
      <c r="J1037" s="162">
        <f t="shared" si="90"/>
        <v>0</v>
      </c>
      <c r="K1037" s="179">
        <f>'Input 2 - Inventory'!R972</f>
        <v>0</v>
      </c>
      <c r="L1037" s="149">
        <f>'Input 2 - Inventory'!AB972</f>
        <v>0</v>
      </c>
      <c r="M1037" s="179">
        <f>'Input 2 - Inventory'!AC972</f>
        <v>0</v>
      </c>
      <c r="N1037" s="162">
        <f t="shared" si="91"/>
        <v>0</v>
      </c>
      <c r="O1037" s="122" t="e">
        <f t="shared" si="92"/>
        <v>#DIV/0!</v>
      </c>
      <c r="P1037" s="179">
        <f>'Input 2 - Inventory'!AH972</f>
        <v>0</v>
      </c>
      <c r="Q1037" s="179" t="str">
        <f>'Calc 1 - Scaling (Ins)'!AA1027</f>
        <v/>
      </c>
    </row>
    <row r="1038" spans="1:17" x14ac:dyDescent="0.3">
      <c r="A1038" s="136" t="str">
        <f t="shared" si="93"/>
        <v>Exclude</v>
      </c>
      <c r="B1038" s="149">
        <f>'Input 2 - Inventory'!C973</f>
        <v>0</v>
      </c>
      <c r="C1038" s="179">
        <f>'Input 2 - Inventory'!E973</f>
        <v>0</v>
      </c>
      <c r="D1038" s="179" t="str">
        <f>IFERROR(VLOOKUP(E1038,GCC.Param!$B$3:$E$66,4,FALSE),"")</f>
        <v/>
      </c>
      <c r="E1038" s="150">
        <f>'Input 2 - Inventory'!F973</f>
        <v>0</v>
      </c>
      <c r="F1038" s="162" t="str">
        <f t="shared" si="89"/>
        <v>Y</v>
      </c>
      <c r="G1038" s="150">
        <f>'Input 1 - Schedule 1'!U975</f>
        <v>0</v>
      </c>
      <c r="H1038" s="149">
        <f>'Input 2 - Inventory'!L973</f>
        <v>0</v>
      </c>
      <c r="I1038" s="149">
        <f>'Input 2 - Inventory'!M973</f>
        <v>0</v>
      </c>
      <c r="J1038" s="162">
        <f t="shared" si="90"/>
        <v>0</v>
      </c>
      <c r="K1038" s="179">
        <f>'Input 2 - Inventory'!R973</f>
        <v>0</v>
      </c>
      <c r="L1038" s="149">
        <f>'Input 2 - Inventory'!AB973</f>
        <v>0</v>
      </c>
      <c r="M1038" s="179">
        <f>'Input 2 - Inventory'!AC973</f>
        <v>0</v>
      </c>
      <c r="N1038" s="162">
        <f t="shared" si="91"/>
        <v>0</v>
      </c>
      <c r="O1038" s="122" t="e">
        <f t="shared" si="92"/>
        <v>#DIV/0!</v>
      </c>
      <c r="P1038" s="179">
        <f>'Input 2 - Inventory'!AH973</f>
        <v>0</v>
      </c>
      <c r="Q1038" s="179" t="str">
        <f>'Calc 1 - Scaling (Ins)'!AA1028</f>
        <v/>
      </c>
    </row>
    <row r="1039" spans="1:17" x14ac:dyDescent="0.3">
      <c r="A1039" s="136" t="str">
        <f t="shared" si="93"/>
        <v>Exclude</v>
      </c>
      <c r="B1039" s="149">
        <f>'Input 2 - Inventory'!C974</f>
        <v>0</v>
      </c>
      <c r="C1039" s="179">
        <f>'Input 2 - Inventory'!E974</f>
        <v>0</v>
      </c>
      <c r="D1039" s="179" t="str">
        <f>IFERROR(VLOOKUP(E1039,GCC.Param!$B$3:$E$66,4,FALSE),"")</f>
        <v/>
      </c>
      <c r="E1039" s="150">
        <f>'Input 2 - Inventory'!F974</f>
        <v>0</v>
      </c>
      <c r="F1039" s="162" t="str">
        <f t="shared" si="89"/>
        <v>Y</v>
      </c>
      <c r="G1039" s="150">
        <f>'Input 1 - Schedule 1'!U976</f>
        <v>0</v>
      </c>
      <c r="H1039" s="149">
        <f>'Input 2 - Inventory'!L974</f>
        <v>0</v>
      </c>
      <c r="I1039" s="149">
        <f>'Input 2 - Inventory'!M974</f>
        <v>0</v>
      </c>
      <c r="J1039" s="162">
        <f t="shared" si="90"/>
        <v>0</v>
      </c>
      <c r="K1039" s="179">
        <f>'Input 2 - Inventory'!R974</f>
        <v>0</v>
      </c>
      <c r="L1039" s="149">
        <f>'Input 2 - Inventory'!AB974</f>
        <v>0</v>
      </c>
      <c r="M1039" s="179">
        <f>'Input 2 - Inventory'!AC974</f>
        <v>0</v>
      </c>
      <c r="N1039" s="162">
        <f t="shared" si="91"/>
        <v>0</v>
      </c>
      <c r="O1039" s="122" t="e">
        <f t="shared" si="92"/>
        <v>#DIV/0!</v>
      </c>
      <c r="P1039" s="179">
        <f>'Input 2 - Inventory'!AH974</f>
        <v>0</v>
      </c>
      <c r="Q1039" s="179" t="str">
        <f>'Calc 1 - Scaling (Ins)'!AA1029</f>
        <v/>
      </c>
    </row>
    <row r="1040" spans="1:17" x14ac:dyDescent="0.3">
      <c r="A1040" s="136" t="str">
        <f t="shared" si="93"/>
        <v>Exclude</v>
      </c>
      <c r="B1040" s="149">
        <f>'Input 2 - Inventory'!C975</f>
        <v>0</v>
      </c>
      <c r="C1040" s="179">
        <f>'Input 2 - Inventory'!E975</f>
        <v>0</v>
      </c>
      <c r="D1040" s="179" t="str">
        <f>IFERROR(VLOOKUP(E1040,GCC.Param!$B$3:$E$66,4,FALSE),"")</f>
        <v/>
      </c>
      <c r="E1040" s="150">
        <f>'Input 2 - Inventory'!F975</f>
        <v>0</v>
      </c>
      <c r="F1040" s="162" t="str">
        <f t="shared" si="89"/>
        <v>Y</v>
      </c>
      <c r="G1040" s="150">
        <f>'Input 1 - Schedule 1'!U977</f>
        <v>0</v>
      </c>
      <c r="H1040" s="149">
        <f>'Input 2 - Inventory'!L975</f>
        <v>0</v>
      </c>
      <c r="I1040" s="149">
        <f>'Input 2 - Inventory'!M975</f>
        <v>0</v>
      </c>
      <c r="J1040" s="162">
        <f t="shared" si="90"/>
        <v>0</v>
      </c>
      <c r="K1040" s="179">
        <f>'Input 2 - Inventory'!R975</f>
        <v>0</v>
      </c>
      <c r="L1040" s="149">
        <f>'Input 2 - Inventory'!AB975</f>
        <v>0</v>
      </c>
      <c r="M1040" s="179">
        <f>'Input 2 - Inventory'!AC975</f>
        <v>0</v>
      </c>
      <c r="N1040" s="162">
        <f t="shared" si="91"/>
        <v>0</v>
      </c>
      <c r="O1040" s="122" t="e">
        <f t="shared" si="92"/>
        <v>#DIV/0!</v>
      </c>
      <c r="P1040" s="179">
        <f>'Input 2 - Inventory'!AH975</f>
        <v>0</v>
      </c>
      <c r="Q1040" s="179" t="str">
        <f>'Calc 1 - Scaling (Ins)'!AA1030</f>
        <v/>
      </c>
    </row>
    <row r="1041" spans="1:17" x14ac:dyDescent="0.3">
      <c r="A1041" s="136" t="str">
        <f t="shared" si="93"/>
        <v>Exclude</v>
      </c>
      <c r="B1041" s="149">
        <f>'Input 2 - Inventory'!C976</f>
        <v>0</v>
      </c>
      <c r="C1041" s="179">
        <f>'Input 2 - Inventory'!E976</f>
        <v>0</v>
      </c>
      <c r="D1041" s="179" t="str">
        <f>IFERROR(VLOOKUP(E1041,GCC.Param!$B$3:$E$66,4,FALSE),"")</f>
        <v/>
      </c>
      <c r="E1041" s="150">
        <f>'Input 2 - Inventory'!F976</f>
        <v>0</v>
      </c>
      <c r="F1041" s="162" t="str">
        <f t="shared" si="89"/>
        <v>Y</v>
      </c>
      <c r="G1041" s="150">
        <f>'Input 1 - Schedule 1'!U978</f>
        <v>0</v>
      </c>
      <c r="H1041" s="149">
        <f>'Input 2 - Inventory'!L976</f>
        <v>0</v>
      </c>
      <c r="I1041" s="149">
        <f>'Input 2 - Inventory'!M976</f>
        <v>0</v>
      </c>
      <c r="J1041" s="162">
        <f t="shared" si="90"/>
        <v>0</v>
      </c>
      <c r="K1041" s="179">
        <f>'Input 2 - Inventory'!R976</f>
        <v>0</v>
      </c>
      <c r="L1041" s="149">
        <f>'Input 2 - Inventory'!AB976</f>
        <v>0</v>
      </c>
      <c r="M1041" s="179">
        <f>'Input 2 - Inventory'!AC976</f>
        <v>0</v>
      </c>
      <c r="N1041" s="162">
        <f t="shared" si="91"/>
        <v>0</v>
      </c>
      <c r="O1041" s="122" t="e">
        <f t="shared" si="92"/>
        <v>#DIV/0!</v>
      </c>
      <c r="P1041" s="179">
        <f>'Input 2 - Inventory'!AH976</f>
        <v>0</v>
      </c>
      <c r="Q1041" s="179" t="str">
        <f>'Calc 1 - Scaling (Ins)'!AA1031</f>
        <v/>
      </c>
    </row>
    <row r="1042" spans="1:17" x14ac:dyDescent="0.3">
      <c r="A1042" s="136" t="str">
        <f t="shared" si="93"/>
        <v>Exclude</v>
      </c>
      <c r="B1042" s="149">
        <f>'Input 2 - Inventory'!C977</f>
        <v>0</v>
      </c>
      <c r="C1042" s="179">
        <f>'Input 2 - Inventory'!E977</f>
        <v>0</v>
      </c>
      <c r="D1042" s="179" t="str">
        <f>IFERROR(VLOOKUP(E1042,GCC.Param!$B$3:$E$66,4,FALSE),"")</f>
        <v/>
      </c>
      <c r="E1042" s="150">
        <f>'Input 2 - Inventory'!F977</f>
        <v>0</v>
      </c>
      <c r="F1042" s="162" t="str">
        <f t="shared" si="89"/>
        <v>Y</v>
      </c>
      <c r="G1042" s="150">
        <f>'Input 1 - Schedule 1'!U979</f>
        <v>0</v>
      </c>
      <c r="H1042" s="149">
        <f>'Input 2 - Inventory'!L977</f>
        <v>0</v>
      </c>
      <c r="I1042" s="149">
        <f>'Input 2 - Inventory'!M977</f>
        <v>0</v>
      </c>
      <c r="J1042" s="162">
        <f t="shared" si="90"/>
        <v>0</v>
      </c>
      <c r="K1042" s="179">
        <f>'Input 2 - Inventory'!R977</f>
        <v>0</v>
      </c>
      <c r="L1042" s="149">
        <f>'Input 2 - Inventory'!AB977</f>
        <v>0</v>
      </c>
      <c r="M1042" s="179">
        <f>'Input 2 - Inventory'!AC977</f>
        <v>0</v>
      </c>
      <c r="N1042" s="162">
        <f t="shared" si="91"/>
        <v>0</v>
      </c>
      <c r="O1042" s="122" t="e">
        <f t="shared" si="92"/>
        <v>#DIV/0!</v>
      </c>
      <c r="P1042" s="179">
        <f>'Input 2 - Inventory'!AH977</f>
        <v>0</v>
      </c>
      <c r="Q1042" s="179" t="str">
        <f>'Calc 1 - Scaling (Ins)'!AA1032</f>
        <v/>
      </c>
    </row>
    <row r="1043" spans="1:17" x14ac:dyDescent="0.3">
      <c r="A1043" s="136" t="str">
        <f t="shared" si="93"/>
        <v>Exclude</v>
      </c>
      <c r="B1043" s="149">
        <f>'Input 2 - Inventory'!C978</f>
        <v>0</v>
      </c>
      <c r="C1043" s="179">
        <f>'Input 2 - Inventory'!E978</f>
        <v>0</v>
      </c>
      <c r="D1043" s="179" t="str">
        <f>IFERROR(VLOOKUP(E1043,GCC.Param!$B$3:$E$66,4,FALSE),"")</f>
        <v/>
      </c>
      <c r="E1043" s="150">
        <f>'Input 2 - Inventory'!F978</f>
        <v>0</v>
      </c>
      <c r="F1043" s="162" t="str">
        <f t="shared" si="89"/>
        <v>Y</v>
      </c>
      <c r="G1043" s="150">
        <f>'Input 1 - Schedule 1'!U980</f>
        <v>0</v>
      </c>
      <c r="H1043" s="149">
        <f>'Input 2 - Inventory'!L978</f>
        <v>0</v>
      </c>
      <c r="I1043" s="149">
        <f>'Input 2 - Inventory'!M978</f>
        <v>0</v>
      </c>
      <c r="J1043" s="162">
        <f t="shared" si="90"/>
        <v>0</v>
      </c>
      <c r="K1043" s="179">
        <f>'Input 2 - Inventory'!R978</f>
        <v>0</v>
      </c>
      <c r="L1043" s="149">
        <f>'Input 2 - Inventory'!AB978</f>
        <v>0</v>
      </c>
      <c r="M1043" s="179">
        <f>'Input 2 - Inventory'!AC978</f>
        <v>0</v>
      </c>
      <c r="N1043" s="162">
        <f t="shared" si="91"/>
        <v>0</v>
      </c>
      <c r="O1043" s="122" t="e">
        <f t="shared" si="92"/>
        <v>#DIV/0!</v>
      </c>
      <c r="P1043" s="179">
        <f>'Input 2 - Inventory'!AH978</f>
        <v>0</v>
      </c>
      <c r="Q1043" s="179" t="str">
        <f>'Calc 1 - Scaling (Ins)'!AA1033</f>
        <v/>
      </c>
    </row>
    <row r="1044" spans="1:17" x14ac:dyDescent="0.3">
      <c r="A1044" s="136" t="str">
        <f t="shared" si="93"/>
        <v>Exclude</v>
      </c>
      <c r="B1044" s="149">
        <f>'Input 2 - Inventory'!C979</f>
        <v>0</v>
      </c>
      <c r="C1044" s="179">
        <f>'Input 2 - Inventory'!E979</f>
        <v>0</v>
      </c>
      <c r="D1044" s="179" t="str">
        <f>IFERROR(VLOOKUP(E1044,GCC.Param!$B$3:$E$66,4,FALSE),"")</f>
        <v/>
      </c>
      <c r="E1044" s="150">
        <f>'Input 2 - Inventory'!F979</f>
        <v>0</v>
      </c>
      <c r="F1044" s="162" t="str">
        <f t="shared" si="89"/>
        <v>Y</v>
      </c>
      <c r="G1044" s="150">
        <f>'Input 1 - Schedule 1'!U981</f>
        <v>0</v>
      </c>
      <c r="H1044" s="149">
        <f>'Input 2 - Inventory'!L979</f>
        <v>0</v>
      </c>
      <c r="I1044" s="149">
        <f>'Input 2 - Inventory'!M979</f>
        <v>0</v>
      </c>
      <c r="J1044" s="162">
        <f t="shared" si="90"/>
        <v>0</v>
      </c>
      <c r="K1044" s="179">
        <f>'Input 2 - Inventory'!R979</f>
        <v>0</v>
      </c>
      <c r="L1044" s="149">
        <f>'Input 2 - Inventory'!AB979</f>
        <v>0</v>
      </c>
      <c r="M1044" s="179">
        <f>'Input 2 - Inventory'!AC979</f>
        <v>0</v>
      </c>
      <c r="N1044" s="162">
        <f t="shared" si="91"/>
        <v>0</v>
      </c>
      <c r="O1044" s="122" t="e">
        <f t="shared" si="92"/>
        <v>#DIV/0!</v>
      </c>
      <c r="P1044" s="179">
        <f>'Input 2 - Inventory'!AH979</f>
        <v>0</v>
      </c>
      <c r="Q1044" s="179" t="str">
        <f>'Calc 1 - Scaling (Ins)'!AA1034</f>
        <v/>
      </c>
    </row>
    <row r="1045" spans="1:17" x14ac:dyDescent="0.3">
      <c r="A1045" s="136" t="str">
        <f t="shared" si="93"/>
        <v>Exclude</v>
      </c>
      <c r="B1045" s="149">
        <f>'Input 2 - Inventory'!C980</f>
        <v>0</v>
      </c>
      <c r="C1045" s="179">
        <f>'Input 2 - Inventory'!E980</f>
        <v>0</v>
      </c>
      <c r="D1045" s="179" t="str">
        <f>IFERROR(VLOOKUP(E1045,GCC.Param!$B$3:$E$66,4,FALSE),"")</f>
        <v/>
      </c>
      <c r="E1045" s="150">
        <f>'Input 2 - Inventory'!F980</f>
        <v>0</v>
      </c>
      <c r="F1045" s="162" t="str">
        <f t="shared" si="89"/>
        <v>Y</v>
      </c>
      <c r="G1045" s="150">
        <f>'Input 1 - Schedule 1'!U982</f>
        <v>0</v>
      </c>
      <c r="H1045" s="149">
        <f>'Input 2 - Inventory'!L980</f>
        <v>0</v>
      </c>
      <c r="I1045" s="149">
        <f>'Input 2 - Inventory'!M980</f>
        <v>0</v>
      </c>
      <c r="J1045" s="162">
        <f t="shared" si="90"/>
        <v>0</v>
      </c>
      <c r="K1045" s="179">
        <f>'Input 2 - Inventory'!R980</f>
        <v>0</v>
      </c>
      <c r="L1045" s="149">
        <f>'Input 2 - Inventory'!AB980</f>
        <v>0</v>
      </c>
      <c r="M1045" s="179">
        <f>'Input 2 - Inventory'!AC980</f>
        <v>0</v>
      </c>
      <c r="N1045" s="162">
        <f t="shared" si="91"/>
        <v>0</v>
      </c>
      <c r="O1045" s="122" t="e">
        <f t="shared" si="92"/>
        <v>#DIV/0!</v>
      </c>
      <c r="P1045" s="179">
        <f>'Input 2 - Inventory'!AH980</f>
        <v>0</v>
      </c>
      <c r="Q1045" s="179" t="str">
        <f>'Calc 1 - Scaling (Ins)'!AA1035</f>
        <v/>
      </c>
    </row>
    <row r="1046" spans="1:17" x14ac:dyDescent="0.3">
      <c r="A1046" s="136" t="str">
        <f t="shared" si="93"/>
        <v>Exclude</v>
      </c>
      <c r="B1046" s="149">
        <f>'Input 2 - Inventory'!C981</f>
        <v>0</v>
      </c>
      <c r="C1046" s="179">
        <f>'Input 2 - Inventory'!E981</f>
        <v>0</v>
      </c>
      <c r="D1046" s="179" t="str">
        <f>IFERROR(VLOOKUP(E1046,GCC.Param!$B$3:$E$66,4,FALSE),"")</f>
        <v/>
      </c>
      <c r="E1046" s="150">
        <f>'Input 2 - Inventory'!F981</f>
        <v>0</v>
      </c>
      <c r="F1046" s="162" t="str">
        <f t="shared" si="89"/>
        <v>Y</v>
      </c>
      <c r="G1046" s="150">
        <f>'Input 1 - Schedule 1'!U983</f>
        <v>0</v>
      </c>
      <c r="H1046" s="149">
        <f>'Input 2 - Inventory'!L981</f>
        <v>0</v>
      </c>
      <c r="I1046" s="149">
        <f>'Input 2 - Inventory'!M981</f>
        <v>0</v>
      </c>
      <c r="J1046" s="162">
        <f t="shared" si="90"/>
        <v>0</v>
      </c>
      <c r="K1046" s="179">
        <f>'Input 2 - Inventory'!R981</f>
        <v>0</v>
      </c>
      <c r="L1046" s="149">
        <f>'Input 2 - Inventory'!AB981</f>
        <v>0</v>
      </c>
      <c r="M1046" s="179">
        <f>'Input 2 - Inventory'!AC981</f>
        <v>0</v>
      </c>
      <c r="N1046" s="162">
        <f t="shared" si="91"/>
        <v>0</v>
      </c>
      <c r="O1046" s="122" t="e">
        <f t="shared" si="92"/>
        <v>#DIV/0!</v>
      </c>
      <c r="P1046" s="179">
        <f>'Input 2 - Inventory'!AH981</f>
        <v>0</v>
      </c>
      <c r="Q1046" s="179" t="str">
        <f>'Calc 1 - Scaling (Ins)'!AA1036</f>
        <v/>
      </c>
    </row>
    <row r="1047" spans="1:17" x14ac:dyDescent="0.3">
      <c r="A1047" s="136" t="str">
        <f t="shared" si="93"/>
        <v>Exclude</v>
      </c>
      <c r="B1047" s="149">
        <f>'Input 2 - Inventory'!C982</f>
        <v>0</v>
      </c>
      <c r="C1047" s="179">
        <f>'Input 2 - Inventory'!E982</f>
        <v>0</v>
      </c>
      <c r="D1047" s="179" t="str">
        <f>IFERROR(VLOOKUP(E1047,GCC.Param!$B$3:$E$66,4,FALSE),"")</f>
        <v/>
      </c>
      <c r="E1047" s="150">
        <f>'Input 2 - Inventory'!F982</f>
        <v>0</v>
      </c>
      <c r="F1047" s="162" t="str">
        <f t="shared" si="89"/>
        <v>Y</v>
      </c>
      <c r="G1047" s="150">
        <f>'Input 1 - Schedule 1'!U984</f>
        <v>0</v>
      </c>
      <c r="H1047" s="149">
        <f>'Input 2 - Inventory'!L982</f>
        <v>0</v>
      </c>
      <c r="I1047" s="149">
        <f>'Input 2 - Inventory'!M982</f>
        <v>0</v>
      </c>
      <c r="J1047" s="162">
        <f t="shared" si="90"/>
        <v>0</v>
      </c>
      <c r="K1047" s="179">
        <f>'Input 2 - Inventory'!R982</f>
        <v>0</v>
      </c>
      <c r="L1047" s="149">
        <f>'Input 2 - Inventory'!AB982</f>
        <v>0</v>
      </c>
      <c r="M1047" s="179">
        <f>'Input 2 - Inventory'!AC982</f>
        <v>0</v>
      </c>
      <c r="N1047" s="162">
        <f t="shared" si="91"/>
        <v>0</v>
      </c>
      <c r="O1047" s="122" t="e">
        <f t="shared" si="92"/>
        <v>#DIV/0!</v>
      </c>
      <c r="P1047" s="179">
        <f>'Input 2 - Inventory'!AH982</f>
        <v>0</v>
      </c>
      <c r="Q1047" s="179" t="str">
        <f>'Calc 1 - Scaling (Ins)'!AA1037</f>
        <v/>
      </c>
    </row>
    <row r="1048" spans="1:17" x14ac:dyDescent="0.3">
      <c r="A1048" s="136" t="str">
        <f t="shared" si="93"/>
        <v>Exclude</v>
      </c>
      <c r="B1048" s="149">
        <f>'Input 2 - Inventory'!C983</f>
        <v>0</v>
      </c>
      <c r="C1048" s="179">
        <f>'Input 2 - Inventory'!E983</f>
        <v>0</v>
      </c>
      <c r="D1048" s="179" t="str">
        <f>IFERROR(VLOOKUP(E1048,GCC.Param!$B$3:$E$66,4,FALSE),"")</f>
        <v/>
      </c>
      <c r="E1048" s="150">
        <f>'Input 2 - Inventory'!F983</f>
        <v>0</v>
      </c>
      <c r="F1048" s="162" t="str">
        <f t="shared" si="89"/>
        <v>Y</v>
      </c>
      <c r="G1048" s="150">
        <f>'Input 1 - Schedule 1'!U985</f>
        <v>0</v>
      </c>
      <c r="H1048" s="149">
        <f>'Input 2 - Inventory'!L983</f>
        <v>0</v>
      </c>
      <c r="I1048" s="149">
        <f>'Input 2 - Inventory'!M983</f>
        <v>0</v>
      </c>
      <c r="J1048" s="162">
        <f t="shared" si="90"/>
        <v>0</v>
      </c>
      <c r="K1048" s="179">
        <f>'Input 2 - Inventory'!R983</f>
        <v>0</v>
      </c>
      <c r="L1048" s="149">
        <f>'Input 2 - Inventory'!AB983</f>
        <v>0</v>
      </c>
      <c r="M1048" s="179">
        <f>'Input 2 - Inventory'!AC983</f>
        <v>0</v>
      </c>
      <c r="N1048" s="162">
        <f t="shared" si="91"/>
        <v>0</v>
      </c>
      <c r="O1048" s="122" t="e">
        <f t="shared" si="92"/>
        <v>#DIV/0!</v>
      </c>
      <c r="P1048" s="179">
        <f>'Input 2 - Inventory'!AH983</f>
        <v>0</v>
      </c>
      <c r="Q1048" s="179" t="str">
        <f>'Calc 1 - Scaling (Ins)'!AA1038</f>
        <v/>
      </c>
    </row>
    <row r="1049" spans="1:17" x14ac:dyDescent="0.3">
      <c r="A1049" s="136" t="str">
        <f t="shared" si="93"/>
        <v>Exclude</v>
      </c>
      <c r="B1049" s="149">
        <f>'Input 2 - Inventory'!C984</f>
        <v>0</v>
      </c>
      <c r="C1049" s="179">
        <f>'Input 2 - Inventory'!E984</f>
        <v>0</v>
      </c>
      <c r="D1049" s="179" t="str">
        <f>IFERROR(VLOOKUP(E1049,GCC.Param!$B$3:$E$66,4,FALSE),"")</f>
        <v/>
      </c>
      <c r="E1049" s="150">
        <f>'Input 2 - Inventory'!F984</f>
        <v>0</v>
      </c>
      <c r="F1049" s="162" t="str">
        <f t="shared" si="89"/>
        <v>Y</v>
      </c>
      <c r="G1049" s="150">
        <f>'Input 1 - Schedule 1'!U986</f>
        <v>0</v>
      </c>
      <c r="H1049" s="149">
        <f>'Input 2 - Inventory'!L984</f>
        <v>0</v>
      </c>
      <c r="I1049" s="149">
        <f>'Input 2 - Inventory'!M984</f>
        <v>0</v>
      </c>
      <c r="J1049" s="162">
        <f t="shared" si="90"/>
        <v>0</v>
      </c>
      <c r="K1049" s="179">
        <f>'Input 2 - Inventory'!R984</f>
        <v>0</v>
      </c>
      <c r="L1049" s="149">
        <f>'Input 2 - Inventory'!AB984</f>
        <v>0</v>
      </c>
      <c r="M1049" s="179">
        <f>'Input 2 - Inventory'!AC984</f>
        <v>0</v>
      </c>
      <c r="N1049" s="162">
        <f t="shared" si="91"/>
        <v>0</v>
      </c>
      <c r="O1049" s="122" t="e">
        <f t="shared" si="92"/>
        <v>#DIV/0!</v>
      </c>
      <c r="P1049" s="179">
        <f>'Input 2 - Inventory'!AH984</f>
        <v>0</v>
      </c>
      <c r="Q1049" s="179" t="str">
        <f>'Calc 1 - Scaling (Ins)'!AA1039</f>
        <v/>
      </c>
    </row>
    <row r="1050" spans="1:17" x14ac:dyDescent="0.3">
      <c r="A1050" s="136" t="str">
        <f t="shared" si="93"/>
        <v>Exclude</v>
      </c>
      <c r="B1050" s="149">
        <f>'Input 2 - Inventory'!C985</f>
        <v>0</v>
      </c>
      <c r="C1050" s="179">
        <f>'Input 2 - Inventory'!E985</f>
        <v>0</v>
      </c>
      <c r="D1050" s="179" t="str">
        <f>IFERROR(VLOOKUP(E1050,GCC.Param!$B$3:$E$66,4,FALSE),"")</f>
        <v/>
      </c>
      <c r="E1050" s="150">
        <f>'Input 2 - Inventory'!F985</f>
        <v>0</v>
      </c>
      <c r="F1050" s="162" t="str">
        <f t="shared" si="89"/>
        <v>Y</v>
      </c>
      <c r="G1050" s="150">
        <f>'Input 1 - Schedule 1'!U987</f>
        <v>0</v>
      </c>
      <c r="H1050" s="149">
        <f>'Input 2 - Inventory'!L985</f>
        <v>0</v>
      </c>
      <c r="I1050" s="149">
        <f>'Input 2 - Inventory'!M985</f>
        <v>0</v>
      </c>
      <c r="J1050" s="162">
        <f t="shared" si="90"/>
        <v>0</v>
      </c>
      <c r="K1050" s="179">
        <f>'Input 2 - Inventory'!R985</f>
        <v>0</v>
      </c>
      <c r="L1050" s="149">
        <f>'Input 2 - Inventory'!AB985</f>
        <v>0</v>
      </c>
      <c r="M1050" s="179">
        <f>'Input 2 - Inventory'!AC985</f>
        <v>0</v>
      </c>
      <c r="N1050" s="162">
        <f t="shared" si="91"/>
        <v>0</v>
      </c>
      <c r="O1050" s="122" t="e">
        <f t="shared" si="92"/>
        <v>#DIV/0!</v>
      </c>
      <c r="P1050" s="179">
        <f>'Input 2 - Inventory'!AH985</f>
        <v>0</v>
      </c>
      <c r="Q1050" s="179" t="str">
        <f>'Calc 1 - Scaling (Ins)'!AA1040</f>
        <v/>
      </c>
    </row>
    <row r="1051" spans="1:17" x14ac:dyDescent="0.3">
      <c r="A1051" s="136" t="str">
        <f t="shared" si="93"/>
        <v>Exclude</v>
      </c>
      <c r="B1051" s="149">
        <f>'Input 2 - Inventory'!C986</f>
        <v>0</v>
      </c>
      <c r="C1051" s="179">
        <f>'Input 2 - Inventory'!E986</f>
        <v>0</v>
      </c>
      <c r="D1051" s="179" t="str">
        <f>IFERROR(VLOOKUP(E1051,GCC.Param!$B$3:$E$66,4,FALSE),"")</f>
        <v/>
      </c>
      <c r="E1051" s="150">
        <f>'Input 2 - Inventory'!F986</f>
        <v>0</v>
      </c>
      <c r="F1051" s="162" t="str">
        <f t="shared" si="89"/>
        <v>Y</v>
      </c>
      <c r="G1051" s="150">
        <f>'Input 1 - Schedule 1'!U988</f>
        <v>0</v>
      </c>
      <c r="H1051" s="149">
        <f>'Input 2 - Inventory'!L986</f>
        <v>0</v>
      </c>
      <c r="I1051" s="149">
        <f>'Input 2 - Inventory'!M986</f>
        <v>0</v>
      </c>
      <c r="J1051" s="162">
        <f t="shared" si="90"/>
        <v>0</v>
      </c>
      <c r="K1051" s="179">
        <f>'Input 2 - Inventory'!R986</f>
        <v>0</v>
      </c>
      <c r="L1051" s="149">
        <f>'Input 2 - Inventory'!AB986</f>
        <v>0</v>
      </c>
      <c r="M1051" s="179">
        <f>'Input 2 - Inventory'!AC986</f>
        <v>0</v>
      </c>
      <c r="N1051" s="162">
        <f t="shared" si="91"/>
        <v>0</v>
      </c>
      <c r="O1051" s="122" t="e">
        <f t="shared" si="92"/>
        <v>#DIV/0!</v>
      </c>
      <c r="P1051" s="179">
        <f>'Input 2 - Inventory'!AH986</f>
        <v>0</v>
      </c>
      <c r="Q1051" s="179" t="str">
        <f>'Calc 1 - Scaling (Ins)'!AA1041</f>
        <v/>
      </c>
    </row>
    <row r="1052" spans="1:17" x14ac:dyDescent="0.3">
      <c r="A1052" s="136" t="str">
        <f t="shared" si="93"/>
        <v>Exclude</v>
      </c>
      <c r="B1052" s="149">
        <f>'Input 2 - Inventory'!C987</f>
        <v>0</v>
      </c>
      <c r="C1052" s="179">
        <f>'Input 2 - Inventory'!E987</f>
        <v>0</v>
      </c>
      <c r="D1052" s="179" t="str">
        <f>IFERROR(VLOOKUP(E1052,GCC.Param!$B$3:$E$66,4,FALSE),"")</f>
        <v/>
      </c>
      <c r="E1052" s="150">
        <f>'Input 2 - Inventory'!F987</f>
        <v>0</v>
      </c>
      <c r="F1052" s="162" t="str">
        <f t="shared" si="89"/>
        <v>Y</v>
      </c>
      <c r="G1052" s="150">
        <f>'Input 1 - Schedule 1'!U989</f>
        <v>0</v>
      </c>
      <c r="H1052" s="149">
        <f>'Input 2 - Inventory'!L987</f>
        <v>0</v>
      </c>
      <c r="I1052" s="149">
        <f>'Input 2 - Inventory'!M987</f>
        <v>0</v>
      </c>
      <c r="J1052" s="162">
        <f t="shared" si="90"/>
        <v>0</v>
      </c>
      <c r="K1052" s="179">
        <f>'Input 2 - Inventory'!R987</f>
        <v>0</v>
      </c>
      <c r="L1052" s="149">
        <f>'Input 2 - Inventory'!AB987</f>
        <v>0</v>
      </c>
      <c r="M1052" s="179">
        <f>'Input 2 - Inventory'!AC987</f>
        <v>0</v>
      </c>
      <c r="N1052" s="162">
        <f t="shared" si="91"/>
        <v>0</v>
      </c>
      <c r="O1052" s="122" t="e">
        <f t="shared" si="92"/>
        <v>#DIV/0!</v>
      </c>
      <c r="P1052" s="179">
        <f>'Input 2 - Inventory'!AH987</f>
        <v>0</v>
      </c>
      <c r="Q1052" s="179" t="str">
        <f>'Calc 1 - Scaling (Ins)'!AA1042</f>
        <v/>
      </c>
    </row>
    <row r="1053" spans="1:17" x14ac:dyDescent="0.3">
      <c r="A1053" s="136" t="str">
        <f t="shared" si="93"/>
        <v>Exclude</v>
      </c>
      <c r="B1053" s="149">
        <f>'Input 2 - Inventory'!C988</f>
        <v>0</v>
      </c>
      <c r="C1053" s="179">
        <f>'Input 2 - Inventory'!E988</f>
        <v>0</v>
      </c>
      <c r="D1053" s="179" t="str">
        <f>IFERROR(VLOOKUP(E1053,GCC.Param!$B$3:$E$66,4,FALSE),"")</f>
        <v/>
      </c>
      <c r="E1053" s="150">
        <f>'Input 2 - Inventory'!F988</f>
        <v>0</v>
      </c>
      <c r="F1053" s="162" t="str">
        <f t="shared" si="89"/>
        <v>Y</v>
      </c>
      <c r="G1053" s="150">
        <f>'Input 1 - Schedule 1'!U990</f>
        <v>0</v>
      </c>
      <c r="H1053" s="149">
        <f>'Input 2 - Inventory'!L988</f>
        <v>0</v>
      </c>
      <c r="I1053" s="149">
        <f>'Input 2 - Inventory'!M988</f>
        <v>0</v>
      </c>
      <c r="J1053" s="162">
        <f t="shared" si="90"/>
        <v>0</v>
      </c>
      <c r="K1053" s="179">
        <f>'Input 2 - Inventory'!R988</f>
        <v>0</v>
      </c>
      <c r="L1053" s="149">
        <f>'Input 2 - Inventory'!AB988</f>
        <v>0</v>
      </c>
      <c r="M1053" s="179">
        <f>'Input 2 - Inventory'!AC988</f>
        <v>0</v>
      </c>
      <c r="N1053" s="162">
        <f t="shared" si="91"/>
        <v>0</v>
      </c>
      <c r="O1053" s="122" t="e">
        <f t="shared" si="92"/>
        <v>#DIV/0!</v>
      </c>
      <c r="P1053" s="179">
        <f>'Input 2 - Inventory'!AH988</f>
        <v>0</v>
      </c>
      <c r="Q1053" s="179" t="str">
        <f>'Calc 1 - Scaling (Ins)'!AA1043</f>
        <v/>
      </c>
    </row>
    <row r="1054" spans="1:17" x14ac:dyDescent="0.3">
      <c r="A1054" s="136" t="str">
        <f t="shared" si="93"/>
        <v>Exclude</v>
      </c>
      <c r="B1054" s="149">
        <f>'Input 2 - Inventory'!C989</f>
        <v>0</v>
      </c>
      <c r="C1054" s="179">
        <f>'Input 2 - Inventory'!E989</f>
        <v>0</v>
      </c>
      <c r="D1054" s="179" t="str">
        <f>IFERROR(VLOOKUP(E1054,GCC.Param!$B$3:$E$66,4,FALSE),"")</f>
        <v/>
      </c>
      <c r="E1054" s="150">
        <f>'Input 2 - Inventory'!F989</f>
        <v>0</v>
      </c>
      <c r="F1054" s="162" t="str">
        <f t="shared" si="89"/>
        <v>Y</v>
      </c>
      <c r="G1054" s="150">
        <f>'Input 1 - Schedule 1'!U991</f>
        <v>0</v>
      </c>
      <c r="H1054" s="149">
        <f>'Input 2 - Inventory'!L989</f>
        <v>0</v>
      </c>
      <c r="I1054" s="149">
        <f>'Input 2 - Inventory'!M989</f>
        <v>0</v>
      </c>
      <c r="J1054" s="162">
        <f t="shared" si="90"/>
        <v>0</v>
      </c>
      <c r="K1054" s="179">
        <f>'Input 2 - Inventory'!R989</f>
        <v>0</v>
      </c>
      <c r="L1054" s="149">
        <f>'Input 2 - Inventory'!AB989</f>
        <v>0</v>
      </c>
      <c r="M1054" s="179">
        <f>'Input 2 - Inventory'!AC989</f>
        <v>0</v>
      </c>
      <c r="N1054" s="162">
        <f t="shared" si="91"/>
        <v>0</v>
      </c>
      <c r="O1054" s="122" t="e">
        <f t="shared" si="92"/>
        <v>#DIV/0!</v>
      </c>
      <c r="P1054" s="179">
        <f>'Input 2 - Inventory'!AH989</f>
        <v>0</v>
      </c>
      <c r="Q1054" s="179" t="str">
        <f>'Calc 1 - Scaling (Ins)'!AA1044</f>
        <v/>
      </c>
    </row>
    <row r="1055" spans="1:17" x14ac:dyDescent="0.3">
      <c r="A1055" s="136" t="str">
        <f t="shared" si="93"/>
        <v>Exclude</v>
      </c>
      <c r="B1055" s="149">
        <f>'Input 2 - Inventory'!C990</f>
        <v>0</v>
      </c>
      <c r="C1055" s="179">
        <f>'Input 2 - Inventory'!E990</f>
        <v>0</v>
      </c>
      <c r="D1055" s="179" t="str">
        <f>IFERROR(VLOOKUP(E1055,GCC.Param!$B$3:$E$66,4,FALSE),"")</f>
        <v/>
      </c>
      <c r="E1055" s="150">
        <f>'Input 2 - Inventory'!F990</f>
        <v>0</v>
      </c>
      <c r="F1055" s="162" t="str">
        <f t="shared" si="89"/>
        <v>Y</v>
      </c>
      <c r="G1055" s="150">
        <f>'Input 1 - Schedule 1'!U992</f>
        <v>0</v>
      </c>
      <c r="H1055" s="149">
        <f>'Input 2 - Inventory'!L990</f>
        <v>0</v>
      </c>
      <c r="I1055" s="149">
        <f>'Input 2 - Inventory'!M990</f>
        <v>0</v>
      </c>
      <c r="J1055" s="162">
        <f t="shared" si="90"/>
        <v>0</v>
      </c>
      <c r="K1055" s="179">
        <f>'Input 2 - Inventory'!R990</f>
        <v>0</v>
      </c>
      <c r="L1055" s="149">
        <f>'Input 2 - Inventory'!AB990</f>
        <v>0</v>
      </c>
      <c r="M1055" s="179">
        <f>'Input 2 - Inventory'!AC990</f>
        <v>0</v>
      </c>
      <c r="N1055" s="162">
        <f t="shared" si="91"/>
        <v>0</v>
      </c>
      <c r="O1055" s="122" t="e">
        <f t="shared" si="92"/>
        <v>#DIV/0!</v>
      </c>
      <c r="P1055" s="179">
        <f>'Input 2 - Inventory'!AH990</f>
        <v>0</v>
      </c>
      <c r="Q1055" s="179" t="str">
        <f>'Calc 1 - Scaling (Ins)'!AA1045</f>
        <v/>
      </c>
    </row>
    <row r="1056" spans="1:17" x14ac:dyDescent="0.3">
      <c r="A1056" s="136" t="str">
        <f t="shared" si="93"/>
        <v>Exclude</v>
      </c>
      <c r="B1056" s="149">
        <f>'Input 2 - Inventory'!C991</f>
        <v>0</v>
      </c>
      <c r="C1056" s="179">
        <f>'Input 2 - Inventory'!E991</f>
        <v>0</v>
      </c>
      <c r="D1056" s="179" t="str">
        <f>IFERROR(VLOOKUP(E1056,GCC.Param!$B$3:$E$66,4,FALSE),"")</f>
        <v/>
      </c>
      <c r="E1056" s="150">
        <f>'Input 2 - Inventory'!F991</f>
        <v>0</v>
      </c>
      <c r="F1056" s="162" t="str">
        <f t="shared" si="89"/>
        <v>Y</v>
      </c>
      <c r="G1056" s="150">
        <f>'Input 1 - Schedule 1'!U993</f>
        <v>0</v>
      </c>
      <c r="H1056" s="149">
        <f>'Input 2 - Inventory'!L991</f>
        <v>0</v>
      </c>
      <c r="I1056" s="149">
        <f>'Input 2 - Inventory'!M991</f>
        <v>0</v>
      </c>
      <c r="J1056" s="162">
        <f t="shared" si="90"/>
        <v>0</v>
      </c>
      <c r="K1056" s="179">
        <f>'Input 2 - Inventory'!R991</f>
        <v>0</v>
      </c>
      <c r="L1056" s="149">
        <f>'Input 2 - Inventory'!AB991</f>
        <v>0</v>
      </c>
      <c r="M1056" s="179">
        <f>'Input 2 - Inventory'!AC991</f>
        <v>0</v>
      </c>
      <c r="N1056" s="162">
        <f t="shared" si="91"/>
        <v>0</v>
      </c>
      <c r="O1056" s="122" t="e">
        <f t="shared" si="92"/>
        <v>#DIV/0!</v>
      </c>
      <c r="P1056" s="179">
        <f>'Input 2 - Inventory'!AH991</f>
        <v>0</v>
      </c>
      <c r="Q1056" s="179" t="str">
        <f>'Calc 1 - Scaling (Ins)'!AA1046</f>
        <v/>
      </c>
    </row>
    <row r="1057" spans="1:17" x14ac:dyDescent="0.3">
      <c r="A1057" s="136" t="str">
        <f t="shared" si="93"/>
        <v>Exclude</v>
      </c>
      <c r="B1057" s="149">
        <f>'Input 2 - Inventory'!C992</f>
        <v>0</v>
      </c>
      <c r="C1057" s="179">
        <f>'Input 2 - Inventory'!E992</f>
        <v>0</v>
      </c>
      <c r="D1057" s="179" t="str">
        <f>IFERROR(VLOOKUP(E1057,GCC.Param!$B$3:$E$66,4,FALSE),"")</f>
        <v/>
      </c>
      <c r="E1057" s="150">
        <f>'Input 2 - Inventory'!F992</f>
        <v>0</v>
      </c>
      <c r="F1057" s="162" t="str">
        <f t="shared" si="89"/>
        <v>Y</v>
      </c>
      <c r="G1057" s="150">
        <f>'Input 1 - Schedule 1'!U994</f>
        <v>0</v>
      </c>
      <c r="H1057" s="149">
        <f>'Input 2 - Inventory'!L992</f>
        <v>0</v>
      </c>
      <c r="I1057" s="149">
        <f>'Input 2 - Inventory'!M992</f>
        <v>0</v>
      </c>
      <c r="J1057" s="162">
        <f t="shared" si="90"/>
        <v>0</v>
      </c>
      <c r="K1057" s="179">
        <f>'Input 2 - Inventory'!R992</f>
        <v>0</v>
      </c>
      <c r="L1057" s="149">
        <f>'Input 2 - Inventory'!AB992</f>
        <v>0</v>
      </c>
      <c r="M1057" s="179">
        <f>'Input 2 - Inventory'!AC992</f>
        <v>0</v>
      </c>
      <c r="N1057" s="162">
        <f t="shared" si="91"/>
        <v>0</v>
      </c>
      <c r="O1057" s="122" t="e">
        <f t="shared" si="92"/>
        <v>#DIV/0!</v>
      </c>
      <c r="P1057" s="179">
        <f>'Input 2 - Inventory'!AH992</f>
        <v>0</v>
      </c>
      <c r="Q1057" s="179" t="str">
        <f>'Calc 1 - Scaling (Ins)'!AA1047</f>
        <v/>
      </c>
    </row>
    <row r="1058" spans="1:17" x14ac:dyDescent="0.3">
      <c r="A1058" s="136" t="str">
        <f t="shared" si="93"/>
        <v>Exclude</v>
      </c>
      <c r="B1058" s="149">
        <f>'Input 2 - Inventory'!C993</f>
        <v>0</v>
      </c>
      <c r="C1058" s="179">
        <f>'Input 2 - Inventory'!E993</f>
        <v>0</v>
      </c>
      <c r="D1058" s="179" t="str">
        <f>IFERROR(VLOOKUP(E1058,GCC.Param!$B$3:$E$66,4,FALSE),"")</f>
        <v/>
      </c>
      <c r="E1058" s="150">
        <f>'Input 2 - Inventory'!F993</f>
        <v>0</v>
      </c>
      <c r="F1058" s="162" t="str">
        <f t="shared" si="89"/>
        <v>Y</v>
      </c>
      <c r="G1058" s="150">
        <f>'Input 1 - Schedule 1'!U995</f>
        <v>0</v>
      </c>
      <c r="H1058" s="149">
        <f>'Input 2 - Inventory'!L993</f>
        <v>0</v>
      </c>
      <c r="I1058" s="149">
        <f>'Input 2 - Inventory'!M993</f>
        <v>0</v>
      </c>
      <c r="J1058" s="162">
        <f t="shared" si="90"/>
        <v>0</v>
      </c>
      <c r="K1058" s="179">
        <f>'Input 2 - Inventory'!R993</f>
        <v>0</v>
      </c>
      <c r="L1058" s="149">
        <f>'Input 2 - Inventory'!AB993</f>
        <v>0</v>
      </c>
      <c r="M1058" s="179">
        <f>'Input 2 - Inventory'!AC993</f>
        <v>0</v>
      </c>
      <c r="N1058" s="162">
        <f t="shared" si="91"/>
        <v>0</v>
      </c>
      <c r="O1058" s="122" t="e">
        <f t="shared" si="92"/>
        <v>#DIV/0!</v>
      </c>
      <c r="P1058" s="179">
        <f>'Input 2 - Inventory'!AH993</f>
        <v>0</v>
      </c>
      <c r="Q1058" s="179" t="str">
        <f>'Calc 1 - Scaling (Ins)'!AA1048</f>
        <v/>
      </c>
    </row>
    <row r="1059" spans="1:17" x14ac:dyDescent="0.3">
      <c r="A1059" s="136" t="str">
        <f t="shared" si="93"/>
        <v>Exclude</v>
      </c>
      <c r="B1059" s="149">
        <f>'Input 2 - Inventory'!C994</f>
        <v>0</v>
      </c>
      <c r="C1059" s="179">
        <f>'Input 2 - Inventory'!E994</f>
        <v>0</v>
      </c>
      <c r="D1059" s="179" t="str">
        <f>IFERROR(VLOOKUP(E1059,GCC.Param!$B$3:$E$66,4,FALSE),"")</f>
        <v/>
      </c>
      <c r="E1059" s="150">
        <f>'Input 2 - Inventory'!F994</f>
        <v>0</v>
      </c>
      <c r="F1059" s="162" t="str">
        <f t="shared" si="89"/>
        <v>Y</v>
      </c>
      <c r="G1059" s="150">
        <f>'Input 1 - Schedule 1'!U996</f>
        <v>0</v>
      </c>
      <c r="H1059" s="149">
        <f>'Input 2 - Inventory'!L994</f>
        <v>0</v>
      </c>
      <c r="I1059" s="149">
        <f>'Input 2 - Inventory'!M994</f>
        <v>0</v>
      </c>
      <c r="J1059" s="162">
        <f t="shared" si="90"/>
        <v>0</v>
      </c>
      <c r="K1059" s="179">
        <f>'Input 2 - Inventory'!R994</f>
        <v>0</v>
      </c>
      <c r="L1059" s="149">
        <f>'Input 2 - Inventory'!AB994</f>
        <v>0</v>
      </c>
      <c r="M1059" s="179">
        <f>'Input 2 - Inventory'!AC994</f>
        <v>0</v>
      </c>
      <c r="N1059" s="162">
        <f t="shared" si="91"/>
        <v>0</v>
      </c>
      <c r="O1059" s="122" t="e">
        <f t="shared" si="92"/>
        <v>#DIV/0!</v>
      </c>
      <c r="P1059" s="179">
        <f>'Input 2 - Inventory'!AH994</f>
        <v>0</v>
      </c>
      <c r="Q1059" s="179" t="str">
        <f>'Calc 1 - Scaling (Ins)'!AA1049</f>
        <v/>
      </c>
    </row>
    <row r="1060" spans="1:17" x14ac:dyDescent="0.3">
      <c r="A1060" s="136" t="str">
        <f t="shared" si="93"/>
        <v>Exclude</v>
      </c>
      <c r="B1060" s="149">
        <f>'Input 2 - Inventory'!C995</f>
        <v>0</v>
      </c>
      <c r="C1060" s="179">
        <f>'Input 2 - Inventory'!E995</f>
        <v>0</v>
      </c>
      <c r="D1060" s="179" t="str">
        <f>IFERROR(VLOOKUP(E1060,GCC.Param!$B$3:$E$66,4,FALSE),"")</f>
        <v/>
      </c>
      <c r="E1060" s="150">
        <f>'Input 2 - Inventory'!F995</f>
        <v>0</v>
      </c>
      <c r="F1060" s="162" t="str">
        <f t="shared" si="89"/>
        <v>Y</v>
      </c>
      <c r="G1060" s="150">
        <f>'Input 1 - Schedule 1'!U997</f>
        <v>0</v>
      </c>
      <c r="H1060" s="149">
        <f>'Input 2 - Inventory'!L995</f>
        <v>0</v>
      </c>
      <c r="I1060" s="149">
        <f>'Input 2 - Inventory'!M995</f>
        <v>0</v>
      </c>
      <c r="J1060" s="162">
        <f t="shared" si="90"/>
        <v>0</v>
      </c>
      <c r="K1060" s="179">
        <f>'Input 2 - Inventory'!R995</f>
        <v>0</v>
      </c>
      <c r="L1060" s="149">
        <f>'Input 2 - Inventory'!AB995</f>
        <v>0</v>
      </c>
      <c r="M1060" s="179">
        <f>'Input 2 - Inventory'!AC995</f>
        <v>0</v>
      </c>
      <c r="N1060" s="162">
        <f t="shared" si="91"/>
        <v>0</v>
      </c>
      <c r="O1060" s="122" t="e">
        <f t="shared" si="92"/>
        <v>#DIV/0!</v>
      </c>
      <c r="P1060" s="179">
        <f>'Input 2 - Inventory'!AH995</f>
        <v>0</v>
      </c>
      <c r="Q1060" s="179" t="str">
        <f>'Calc 1 - Scaling (Ins)'!AA1050</f>
        <v/>
      </c>
    </row>
    <row r="1061" spans="1:17" x14ac:dyDescent="0.3">
      <c r="A1061" s="136" t="str">
        <f t="shared" si="93"/>
        <v>Exclude</v>
      </c>
      <c r="B1061" s="149">
        <f>'Input 2 - Inventory'!C996</f>
        <v>0</v>
      </c>
      <c r="C1061" s="179">
        <f>'Input 2 - Inventory'!E996</f>
        <v>0</v>
      </c>
      <c r="D1061" s="179" t="str">
        <f>IFERROR(VLOOKUP(E1061,GCC.Param!$B$3:$E$66,4,FALSE),"")</f>
        <v/>
      </c>
      <c r="E1061" s="150">
        <f>'Input 2 - Inventory'!F996</f>
        <v>0</v>
      </c>
      <c r="F1061" s="162" t="str">
        <f t="shared" si="89"/>
        <v>Y</v>
      </c>
      <c r="G1061" s="150">
        <f>'Input 1 - Schedule 1'!U998</f>
        <v>0</v>
      </c>
      <c r="H1061" s="149">
        <f>'Input 2 - Inventory'!L996</f>
        <v>0</v>
      </c>
      <c r="I1061" s="149">
        <f>'Input 2 - Inventory'!M996</f>
        <v>0</v>
      </c>
      <c r="J1061" s="162">
        <f t="shared" si="90"/>
        <v>0</v>
      </c>
      <c r="K1061" s="179">
        <f>'Input 2 - Inventory'!R996</f>
        <v>0</v>
      </c>
      <c r="L1061" s="149">
        <f>'Input 2 - Inventory'!AB996</f>
        <v>0</v>
      </c>
      <c r="M1061" s="179">
        <f>'Input 2 - Inventory'!AC996</f>
        <v>0</v>
      </c>
      <c r="N1061" s="162">
        <f t="shared" si="91"/>
        <v>0</v>
      </c>
      <c r="O1061" s="122" t="e">
        <f t="shared" si="92"/>
        <v>#DIV/0!</v>
      </c>
      <c r="P1061" s="179">
        <f>'Input 2 - Inventory'!AH996</f>
        <v>0</v>
      </c>
      <c r="Q1061" s="179" t="str">
        <f>'Calc 1 - Scaling (Ins)'!AA1051</f>
        <v/>
      </c>
    </row>
    <row r="1062" spans="1:17" x14ac:dyDescent="0.3">
      <c r="A1062" s="136" t="str">
        <f t="shared" si="93"/>
        <v>Exclude</v>
      </c>
      <c r="B1062" s="149">
        <f>'Input 2 - Inventory'!C997</f>
        <v>0</v>
      </c>
      <c r="C1062" s="179">
        <f>'Input 2 - Inventory'!E997</f>
        <v>0</v>
      </c>
      <c r="D1062" s="179" t="str">
        <f>IFERROR(VLOOKUP(E1062,GCC.Param!$B$3:$E$66,4,FALSE),"")</f>
        <v/>
      </c>
      <c r="E1062" s="150">
        <f>'Input 2 - Inventory'!F997</f>
        <v>0</v>
      </c>
      <c r="F1062" s="162" t="str">
        <f t="shared" si="89"/>
        <v>Y</v>
      </c>
      <c r="G1062" s="150">
        <f>'Input 1 - Schedule 1'!U999</f>
        <v>0</v>
      </c>
      <c r="H1062" s="149">
        <f>'Input 2 - Inventory'!L997</f>
        <v>0</v>
      </c>
      <c r="I1062" s="149">
        <f>'Input 2 - Inventory'!M997</f>
        <v>0</v>
      </c>
      <c r="J1062" s="162">
        <f t="shared" si="90"/>
        <v>0</v>
      </c>
      <c r="K1062" s="179">
        <f>'Input 2 - Inventory'!R997</f>
        <v>0</v>
      </c>
      <c r="L1062" s="149">
        <f>'Input 2 - Inventory'!AB997</f>
        <v>0</v>
      </c>
      <c r="M1062" s="179">
        <f>'Input 2 - Inventory'!AC997</f>
        <v>0</v>
      </c>
      <c r="N1062" s="162">
        <f t="shared" si="91"/>
        <v>0</v>
      </c>
      <c r="O1062" s="122" t="e">
        <f t="shared" si="92"/>
        <v>#DIV/0!</v>
      </c>
      <c r="P1062" s="179">
        <f>'Input 2 - Inventory'!AH997</f>
        <v>0</v>
      </c>
      <c r="Q1062" s="179" t="str">
        <f>'Calc 1 - Scaling (Ins)'!AA1052</f>
        <v/>
      </c>
    </row>
    <row r="1063" spans="1:17" x14ac:dyDescent="0.3">
      <c r="A1063" s="136" t="str">
        <f t="shared" si="93"/>
        <v>Exclude</v>
      </c>
      <c r="B1063" s="149">
        <f>'Input 2 - Inventory'!C998</f>
        <v>0</v>
      </c>
      <c r="C1063" s="179">
        <f>'Input 2 - Inventory'!E998</f>
        <v>0</v>
      </c>
      <c r="D1063" s="179" t="str">
        <f>IFERROR(VLOOKUP(E1063,GCC.Param!$B$3:$E$66,4,FALSE),"")</f>
        <v/>
      </c>
      <c r="E1063" s="150">
        <f>'Input 2 - Inventory'!F998</f>
        <v>0</v>
      </c>
      <c r="F1063" s="162" t="str">
        <f t="shared" si="89"/>
        <v>Y</v>
      </c>
      <c r="G1063" s="150">
        <f>'Input 1 - Schedule 1'!U1000</f>
        <v>0</v>
      </c>
      <c r="H1063" s="149">
        <f>'Input 2 - Inventory'!L998</f>
        <v>0</v>
      </c>
      <c r="I1063" s="149">
        <f>'Input 2 - Inventory'!M998</f>
        <v>0</v>
      </c>
      <c r="J1063" s="162">
        <f t="shared" si="90"/>
        <v>0</v>
      </c>
      <c r="K1063" s="179">
        <f>'Input 2 - Inventory'!R998</f>
        <v>0</v>
      </c>
      <c r="L1063" s="149">
        <f>'Input 2 - Inventory'!AB998</f>
        <v>0</v>
      </c>
      <c r="M1063" s="179">
        <f>'Input 2 - Inventory'!AC998</f>
        <v>0</v>
      </c>
      <c r="N1063" s="162">
        <f t="shared" si="91"/>
        <v>0</v>
      </c>
      <c r="O1063" s="122" t="e">
        <f t="shared" si="92"/>
        <v>#DIV/0!</v>
      </c>
      <c r="P1063" s="179">
        <f>'Input 2 - Inventory'!AH998</f>
        <v>0</v>
      </c>
      <c r="Q1063" s="179" t="str">
        <f>'Calc 1 - Scaling (Ins)'!AA1053</f>
        <v/>
      </c>
    </row>
    <row r="1064" spans="1:17" x14ac:dyDescent="0.3">
      <c r="A1064" s="136" t="str">
        <f t="shared" si="93"/>
        <v>Exclude</v>
      </c>
      <c r="B1064" s="149">
        <f>'Input 2 - Inventory'!C999</f>
        <v>0</v>
      </c>
      <c r="C1064" s="179">
        <f>'Input 2 - Inventory'!E999</f>
        <v>0</v>
      </c>
      <c r="D1064" s="179" t="str">
        <f>IFERROR(VLOOKUP(E1064,GCC.Param!$B$3:$E$66,4,FALSE),"")</f>
        <v/>
      </c>
      <c r="E1064" s="150">
        <f>'Input 2 - Inventory'!F999</f>
        <v>0</v>
      </c>
      <c r="F1064" s="162" t="str">
        <f t="shared" si="89"/>
        <v>Y</v>
      </c>
      <c r="G1064" s="150">
        <f>'Input 1 - Schedule 1'!U1001</f>
        <v>0</v>
      </c>
      <c r="H1064" s="149">
        <f>'Input 2 - Inventory'!L999</f>
        <v>0</v>
      </c>
      <c r="I1064" s="149">
        <f>'Input 2 - Inventory'!M999</f>
        <v>0</v>
      </c>
      <c r="J1064" s="162">
        <f t="shared" si="90"/>
        <v>0</v>
      </c>
      <c r="K1064" s="179">
        <f>'Input 2 - Inventory'!R999</f>
        <v>0</v>
      </c>
      <c r="L1064" s="149">
        <f>'Input 2 - Inventory'!AB999</f>
        <v>0</v>
      </c>
      <c r="M1064" s="179">
        <f>'Input 2 - Inventory'!AC999</f>
        <v>0</v>
      </c>
      <c r="N1064" s="162">
        <f t="shared" si="91"/>
        <v>0</v>
      </c>
      <c r="O1064" s="122" t="e">
        <f t="shared" si="92"/>
        <v>#DIV/0!</v>
      </c>
      <c r="P1064" s="179">
        <f>'Input 2 - Inventory'!AH999</f>
        <v>0</v>
      </c>
      <c r="Q1064" s="179" t="str">
        <f>'Calc 1 - Scaling (Ins)'!AA1054</f>
        <v/>
      </c>
    </row>
    <row r="1065" spans="1:17" x14ac:dyDescent="0.3">
      <c r="A1065" s="136" t="str">
        <f t="shared" si="93"/>
        <v>Exclude</v>
      </c>
      <c r="B1065" s="149">
        <f>'Input 2 - Inventory'!C1000</f>
        <v>0</v>
      </c>
      <c r="C1065" s="179">
        <f>'Input 2 - Inventory'!E1000</f>
        <v>0</v>
      </c>
      <c r="D1065" s="179" t="str">
        <f>IFERROR(VLOOKUP(E1065,GCC.Param!$B$3:$E$66,4,FALSE),"")</f>
        <v/>
      </c>
      <c r="E1065" s="150">
        <f>'Input 2 - Inventory'!F1000</f>
        <v>0</v>
      </c>
      <c r="F1065" s="162" t="str">
        <f t="shared" si="89"/>
        <v>Y</v>
      </c>
      <c r="G1065" s="150">
        <f>'Input 1 - Schedule 1'!U1002</f>
        <v>0</v>
      </c>
      <c r="H1065" s="149">
        <f>'Input 2 - Inventory'!L1000</f>
        <v>0</v>
      </c>
      <c r="I1065" s="149">
        <f>'Input 2 - Inventory'!M1000</f>
        <v>0</v>
      </c>
      <c r="J1065" s="162">
        <f t="shared" si="90"/>
        <v>0</v>
      </c>
      <c r="K1065" s="179">
        <f>'Input 2 - Inventory'!R1000</f>
        <v>0</v>
      </c>
      <c r="L1065" s="149">
        <f>'Input 2 - Inventory'!AB1000</f>
        <v>0</v>
      </c>
      <c r="M1065" s="179">
        <f>'Input 2 - Inventory'!AC1000</f>
        <v>0</v>
      </c>
      <c r="N1065" s="162">
        <f t="shared" si="91"/>
        <v>0</v>
      </c>
      <c r="O1065" s="122" t="e">
        <f t="shared" si="92"/>
        <v>#DIV/0!</v>
      </c>
      <c r="P1065" s="179">
        <f>'Input 2 - Inventory'!AH1000</f>
        <v>0</v>
      </c>
      <c r="Q1065" s="179" t="str">
        <f>'Calc 1 - Scaling (Ins)'!AA1055</f>
        <v/>
      </c>
    </row>
    <row r="1066" spans="1:17" x14ac:dyDescent="0.3">
      <c r="A1066" s="136" t="str">
        <f t="shared" si="93"/>
        <v>Exclude</v>
      </c>
      <c r="B1066" s="149">
        <f>'Input 2 - Inventory'!C1001</f>
        <v>0</v>
      </c>
      <c r="C1066" s="179">
        <f>'Input 2 - Inventory'!E1001</f>
        <v>0</v>
      </c>
      <c r="D1066" s="179" t="str">
        <f>IFERROR(VLOOKUP(E1066,GCC.Param!$B$3:$E$66,4,FALSE),"")</f>
        <v/>
      </c>
      <c r="E1066" s="150">
        <f>'Input 2 - Inventory'!F1001</f>
        <v>0</v>
      </c>
      <c r="F1066" s="162" t="str">
        <f t="shared" si="89"/>
        <v>Y</v>
      </c>
      <c r="G1066" s="150">
        <f>'Input 1 - Schedule 1'!U1003</f>
        <v>0</v>
      </c>
      <c r="H1066" s="149">
        <f>'Input 2 - Inventory'!L1001</f>
        <v>0</v>
      </c>
      <c r="I1066" s="149">
        <f>'Input 2 - Inventory'!M1001</f>
        <v>0</v>
      </c>
      <c r="J1066" s="162">
        <f t="shared" si="90"/>
        <v>0</v>
      </c>
      <c r="K1066" s="179">
        <f>'Input 2 - Inventory'!R1001</f>
        <v>0</v>
      </c>
      <c r="L1066" s="149">
        <f>'Input 2 - Inventory'!AB1001</f>
        <v>0</v>
      </c>
      <c r="M1066" s="179">
        <f>'Input 2 - Inventory'!AC1001</f>
        <v>0</v>
      </c>
      <c r="N1066" s="162">
        <f t="shared" si="91"/>
        <v>0</v>
      </c>
      <c r="O1066" s="122" t="e">
        <f t="shared" si="92"/>
        <v>#DIV/0!</v>
      </c>
      <c r="P1066" s="179">
        <f>'Input 2 - Inventory'!AH1001</f>
        <v>0</v>
      </c>
      <c r="Q1066" s="179" t="str">
        <f>'Calc 1 - Scaling (Ins)'!AA1056</f>
        <v/>
      </c>
    </row>
    <row r="1067" spans="1:17" x14ac:dyDescent="0.3">
      <c r="A1067" s="136" t="str">
        <f t="shared" si="93"/>
        <v>Exclude</v>
      </c>
      <c r="B1067" s="149">
        <f>'Input 2 - Inventory'!C1002</f>
        <v>0</v>
      </c>
      <c r="C1067" s="179">
        <f>'Input 2 - Inventory'!E1002</f>
        <v>0</v>
      </c>
      <c r="D1067" s="179" t="str">
        <f>IFERROR(VLOOKUP(E1067,GCC.Param!$B$3:$E$66,4,FALSE),"")</f>
        <v/>
      </c>
      <c r="E1067" s="150">
        <f>'Input 2 - Inventory'!F1002</f>
        <v>0</v>
      </c>
      <c r="F1067" s="162" t="str">
        <f t="shared" si="89"/>
        <v>Y</v>
      </c>
      <c r="G1067" s="150">
        <f>'Input 1 - Schedule 1'!U1004</f>
        <v>0</v>
      </c>
      <c r="H1067" s="149">
        <f>'Input 2 - Inventory'!L1002</f>
        <v>0</v>
      </c>
      <c r="I1067" s="149">
        <f>'Input 2 - Inventory'!M1002</f>
        <v>0</v>
      </c>
      <c r="J1067" s="162">
        <f t="shared" si="90"/>
        <v>0</v>
      </c>
      <c r="K1067" s="179">
        <f>'Input 2 - Inventory'!R1002</f>
        <v>0</v>
      </c>
      <c r="L1067" s="149">
        <f>'Input 2 - Inventory'!AB1002</f>
        <v>0</v>
      </c>
      <c r="M1067" s="179">
        <f>'Input 2 - Inventory'!AC1002</f>
        <v>0</v>
      </c>
      <c r="N1067" s="162">
        <f t="shared" si="91"/>
        <v>0</v>
      </c>
      <c r="O1067" s="122" t="e">
        <f t="shared" si="92"/>
        <v>#DIV/0!</v>
      </c>
      <c r="P1067" s="179">
        <f>'Input 2 - Inventory'!AH1002</f>
        <v>0</v>
      </c>
      <c r="Q1067" s="179" t="str">
        <f>'Calc 1 - Scaling (Ins)'!AA1057</f>
        <v/>
      </c>
    </row>
    <row r="1068" spans="1:17" x14ac:dyDescent="0.3">
      <c r="A1068" s="136" t="str">
        <f t="shared" si="93"/>
        <v>Exclude</v>
      </c>
      <c r="B1068" s="149">
        <f>'Input 2 - Inventory'!C1003</f>
        <v>0</v>
      </c>
      <c r="C1068" s="179">
        <f>'Input 2 - Inventory'!E1003</f>
        <v>0</v>
      </c>
      <c r="D1068" s="179" t="str">
        <f>IFERROR(VLOOKUP(E1068,GCC.Param!$B$3:$E$66,4,FALSE),"")</f>
        <v/>
      </c>
      <c r="E1068" s="150">
        <f>'Input 2 - Inventory'!F1003</f>
        <v>0</v>
      </c>
      <c r="F1068" s="162" t="str">
        <f t="shared" si="89"/>
        <v>Y</v>
      </c>
      <c r="G1068" s="150">
        <f>'Input 1 - Schedule 1'!U1005</f>
        <v>0</v>
      </c>
      <c r="H1068" s="149">
        <f>'Input 2 - Inventory'!L1003</f>
        <v>0</v>
      </c>
      <c r="I1068" s="149">
        <f>'Input 2 - Inventory'!M1003</f>
        <v>0</v>
      </c>
      <c r="J1068" s="162">
        <f t="shared" si="90"/>
        <v>0</v>
      </c>
      <c r="K1068" s="179">
        <f>'Input 2 - Inventory'!R1003</f>
        <v>0</v>
      </c>
      <c r="L1068" s="149">
        <f>'Input 2 - Inventory'!AB1003</f>
        <v>0</v>
      </c>
      <c r="M1068" s="179">
        <f>'Input 2 - Inventory'!AC1003</f>
        <v>0</v>
      </c>
      <c r="N1068" s="162">
        <f t="shared" si="91"/>
        <v>0</v>
      </c>
      <c r="O1068" s="122" t="e">
        <f t="shared" si="92"/>
        <v>#DIV/0!</v>
      </c>
      <c r="P1068" s="179">
        <f>'Input 2 - Inventory'!AH1003</f>
        <v>0</v>
      </c>
      <c r="Q1068" s="179" t="str">
        <f>'Calc 1 - Scaling (Ins)'!AA1058</f>
        <v/>
      </c>
    </row>
    <row r="1069" spans="1:17" x14ac:dyDescent="0.3">
      <c r="A1069" s="136" t="str">
        <f t="shared" si="93"/>
        <v>Exclude</v>
      </c>
      <c r="B1069" s="149">
        <f>'Input 2 - Inventory'!C1004</f>
        <v>0</v>
      </c>
      <c r="C1069" s="179">
        <f>'Input 2 - Inventory'!E1004</f>
        <v>0</v>
      </c>
      <c r="D1069" s="179" t="str">
        <f>IFERROR(VLOOKUP(E1069,GCC.Param!$B$3:$E$66,4,FALSE),"")</f>
        <v/>
      </c>
      <c r="E1069" s="150">
        <f>'Input 2 - Inventory'!F1004</f>
        <v>0</v>
      </c>
      <c r="F1069" s="162" t="str">
        <f t="shared" si="89"/>
        <v>Y</v>
      </c>
      <c r="G1069" s="150">
        <f>'Input 1 - Schedule 1'!U1006</f>
        <v>0</v>
      </c>
      <c r="H1069" s="149">
        <f>'Input 2 - Inventory'!L1004</f>
        <v>0</v>
      </c>
      <c r="I1069" s="149">
        <f>'Input 2 - Inventory'!M1004</f>
        <v>0</v>
      </c>
      <c r="J1069" s="162">
        <f t="shared" si="90"/>
        <v>0</v>
      </c>
      <c r="K1069" s="179">
        <f>'Input 2 - Inventory'!R1004</f>
        <v>0</v>
      </c>
      <c r="L1069" s="149">
        <f>'Input 2 - Inventory'!AB1004</f>
        <v>0</v>
      </c>
      <c r="M1069" s="179">
        <f>'Input 2 - Inventory'!AC1004</f>
        <v>0</v>
      </c>
      <c r="N1069" s="162">
        <f t="shared" si="91"/>
        <v>0</v>
      </c>
      <c r="O1069" s="122" t="e">
        <f t="shared" si="92"/>
        <v>#DIV/0!</v>
      </c>
      <c r="P1069" s="179">
        <f>'Input 2 - Inventory'!AH1004</f>
        <v>0</v>
      </c>
      <c r="Q1069" s="179" t="str">
        <f>'Calc 1 - Scaling (Ins)'!AA1059</f>
        <v/>
      </c>
    </row>
    <row r="1070" spans="1:17" x14ac:dyDescent="0.3">
      <c r="A1070" s="136" t="str">
        <f t="shared" si="93"/>
        <v>Exclude</v>
      </c>
      <c r="B1070" s="149">
        <f>'Input 2 - Inventory'!C1005</f>
        <v>0</v>
      </c>
      <c r="C1070" s="179">
        <f>'Input 2 - Inventory'!E1005</f>
        <v>0</v>
      </c>
      <c r="D1070" s="179" t="str">
        <f>IFERROR(VLOOKUP(E1070,GCC.Param!$B$3:$E$66,4,FALSE),"")</f>
        <v/>
      </c>
      <c r="E1070" s="150">
        <f>'Input 2 - Inventory'!F1005</f>
        <v>0</v>
      </c>
      <c r="F1070" s="162" t="str">
        <f t="shared" si="89"/>
        <v>Y</v>
      </c>
      <c r="G1070" s="150">
        <f>'Input 1 - Schedule 1'!U1007</f>
        <v>0</v>
      </c>
      <c r="H1070" s="149">
        <f>'Input 2 - Inventory'!L1005</f>
        <v>0</v>
      </c>
      <c r="I1070" s="149">
        <f>'Input 2 - Inventory'!M1005</f>
        <v>0</v>
      </c>
      <c r="J1070" s="162">
        <f t="shared" si="90"/>
        <v>0</v>
      </c>
      <c r="K1070" s="179">
        <f>'Input 2 - Inventory'!R1005</f>
        <v>0</v>
      </c>
      <c r="L1070" s="149">
        <f>'Input 2 - Inventory'!AB1005</f>
        <v>0</v>
      </c>
      <c r="M1070" s="179">
        <f>'Input 2 - Inventory'!AC1005</f>
        <v>0</v>
      </c>
      <c r="N1070" s="162">
        <f t="shared" si="91"/>
        <v>0</v>
      </c>
      <c r="O1070" s="122" t="e">
        <f t="shared" si="92"/>
        <v>#DIV/0!</v>
      </c>
      <c r="P1070" s="179">
        <f>'Input 2 - Inventory'!AH1005</f>
        <v>0</v>
      </c>
      <c r="Q1070" s="179" t="str">
        <f>'Calc 1 - Scaling (Ins)'!AA1060</f>
        <v/>
      </c>
    </row>
    <row r="1071" spans="1:17" x14ac:dyDescent="0.3">
      <c r="A1071" s="136" t="str">
        <f t="shared" si="93"/>
        <v>Exclude</v>
      </c>
      <c r="B1071" s="149">
        <f>'Input 2 - Inventory'!C1006</f>
        <v>0</v>
      </c>
      <c r="C1071" s="179">
        <f>'Input 2 - Inventory'!E1006</f>
        <v>0</v>
      </c>
      <c r="D1071" s="179" t="str">
        <f>IFERROR(VLOOKUP(E1071,GCC.Param!$B$3:$E$66,4,FALSE),"")</f>
        <v/>
      </c>
      <c r="E1071" s="150">
        <f>'Input 2 - Inventory'!F1006</f>
        <v>0</v>
      </c>
      <c r="F1071" s="162" t="str">
        <f t="shared" si="89"/>
        <v>Y</v>
      </c>
      <c r="G1071" s="150">
        <f>'Input 1 - Schedule 1'!U1008</f>
        <v>0</v>
      </c>
      <c r="H1071" s="149">
        <f>'Input 2 - Inventory'!L1006</f>
        <v>0</v>
      </c>
      <c r="I1071" s="149">
        <f>'Input 2 - Inventory'!M1006</f>
        <v>0</v>
      </c>
      <c r="J1071" s="162">
        <f t="shared" si="90"/>
        <v>0</v>
      </c>
      <c r="K1071" s="179">
        <f>'Input 2 - Inventory'!R1006</f>
        <v>0</v>
      </c>
      <c r="L1071" s="149">
        <f>'Input 2 - Inventory'!AB1006</f>
        <v>0</v>
      </c>
      <c r="M1071" s="179">
        <f>'Input 2 - Inventory'!AC1006</f>
        <v>0</v>
      </c>
      <c r="N1071" s="162">
        <f t="shared" si="91"/>
        <v>0</v>
      </c>
      <c r="O1071" s="122" t="e">
        <f t="shared" si="92"/>
        <v>#DIV/0!</v>
      </c>
      <c r="P1071" s="179">
        <f>'Input 2 - Inventory'!AH1006</f>
        <v>0</v>
      </c>
      <c r="Q1071" s="179" t="str">
        <f>'Calc 1 - Scaling (Ins)'!AA1061</f>
        <v/>
      </c>
    </row>
    <row r="1072" spans="1:17" x14ac:dyDescent="0.3">
      <c r="A1072" s="136" t="str">
        <f t="shared" si="93"/>
        <v>Exclude</v>
      </c>
      <c r="B1072" s="149">
        <f>'Input 2 - Inventory'!C1007</f>
        <v>0</v>
      </c>
      <c r="C1072" s="179">
        <f>'Input 2 - Inventory'!E1007</f>
        <v>0</v>
      </c>
      <c r="D1072" s="179" t="str">
        <f>IFERROR(VLOOKUP(E1072,GCC.Param!$B$3:$E$66,4,FALSE),"")</f>
        <v/>
      </c>
      <c r="E1072" s="150">
        <f>'Input 2 - Inventory'!F1007</f>
        <v>0</v>
      </c>
      <c r="F1072" s="162" t="str">
        <f t="shared" si="89"/>
        <v>Y</v>
      </c>
      <c r="G1072" s="150">
        <f>'Input 1 - Schedule 1'!U1009</f>
        <v>0</v>
      </c>
      <c r="H1072" s="149">
        <f>'Input 2 - Inventory'!L1007</f>
        <v>0</v>
      </c>
      <c r="I1072" s="149">
        <f>'Input 2 - Inventory'!M1007</f>
        <v>0</v>
      </c>
      <c r="J1072" s="162">
        <f t="shared" si="90"/>
        <v>0</v>
      </c>
      <c r="K1072" s="179">
        <f>'Input 2 - Inventory'!R1007</f>
        <v>0</v>
      </c>
      <c r="L1072" s="149">
        <f>'Input 2 - Inventory'!AB1007</f>
        <v>0</v>
      </c>
      <c r="M1072" s="179">
        <f>'Input 2 - Inventory'!AC1007</f>
        <v>0</v>
      </c>
      <c r="N1072" s="162">
        <f t="shared" si="91"/>
        <v>0</v>
      </c>
      <c r="O1072" s="122" t="e">
        <f t="shared" si="92"/>
        <v>#DIV/0!</v>
      </c>
      <c r="P1072" s="179">
        <f>'Input 2 - Inventory'!AH1007</f>
        <v>0</v>
      </c>
      <c r="Q1072" s="179" t="str">
        <f>'Calc 1 - Scaling (Ins)'!AA1062</f>
        <v/>
      </c>
    </row>
    <row r="1073" spans="1:17" x14ac:dyDescent="0.3">
      <c r="A1073" s="136" t="str">
        <f t="shared" si="93"/>
        <v>Exclude</v>
      </c>
      <c r="B1073" s="149">
        <f>'Input 2 - Inventory'!C1008</f>
        <v>0</v>
      </c>
      <c r="C1073" s="179">
        <f>'Input 2 - Inventory'!E1008</f>
        <v>0</v>
      </c>
      <c r="D1073" s="179" t="str">
        <f>IFERROR(VLOOKUP(E1073,GCC.Param!$B$3:$E$66,4,FALSE),"")</f>
        <v/>
      </c>
      <c r="E1073" s="150">
        <f>'Input 2 - Inventory'!F1008</f>
        <v>0</v>
      </c>
      <c r="F1073" s="162" t="str">
        <f t="shared" si="89"/>
        <v>N</v>
      </c>
      <c r="G1073" s="150">
        <f>'Input 1 - Schedule 1'!U1010</f>
        <v>0</v>
      </c>
      <c r="H1073" s="149">
        <f>'Input 2 - Inventory'!L1008</f>
        <v>0</v>
      </c>
      <c r="I1073" s="149">
        <f>'Input 2 - Inventory'!M1008</f>
        <v>0</v>
      </c>
      <c r="J1073" s="162">
        <f t="shared" si="90"/>
        <v>0</v>
      </c>
      <c r="K1073" s="179">
        <f>'Input 2 - Inventory'!R1008</f>
        <v>0</v>
      </c>
      <c r="L1073" s="149">
        <f>'Input 2 - Inventory'!AB1008</f>
        <v>0</v>
      </c>
      <c r="M1073" s="179">
        <f>'Input 2 - Inventory'!AC1008</f>
        <v>0</v>
      </c>
      <c r="N1073" s="162">
        <f t="shared" si="91"/>
        <v>0</v>
      </c>
      <c r="O1073" s="122" t="e">
        <f t="shared" si="92"/>
        <v>#DIV/0!</v>
      </c>
      <c r="P1073" s="179">
        <f>'Input 2 - Inventory'!AH1008</f>
        <v>0</v>
      </c>
      <c r="Q1073" s="179">
        <f>'Calc 1 - Scaling (Ins)'!AA1063</f>
        <v>0</v>
      </c>
    </row>
    <row r="1074" spans="1:17" x14ac:dyDescent="0.3">
      <c r="A1074" s="136" t="str">
        <f t="shared" si="93"/>
        <v>Exclude</v>
      </c>
      <c r="B1074" s="149">
        <f>'Input 2 - Inventory'!C1009</f>
        <v>0</v>
      </c>
      <c r="C1074" s="179">
        <f>'Input 2 - Inventory'!E1009</f>
        <v>0</v>
      </c>
      <c r="D1074" s="179" t="str">
        <f>IFERROR(VLOOKUP(E1074,GCC.Param!$B$3:$E$66,4,FALSE),"")</f>
        <v/>
      </c>
      <c r="E1074" s="150">
        <f>'Input 2 - Inventory'!F1009</f>
        <v>0</v>
      </c>
      <c r="F1074" s="162" t="str">
        <f t="shared" si="89"/>
        <v>N</v>
      </c>
      <c r="G1074" s="150">
        <f>'Input 1 - Schedule 1'!U1011</f>
        <v>0</v>
      </c>
      <c r="H1074" s="149">
        <f>'Input 2 - Inventory'!L1009</f>
        <v>0</v>
      </c>
      <c r="I1074" s="149">
        <f>'Input 2 - Inventory'!M1009</f>
        <v>0</v>
      </c>
      <c r="J1074" s="162">
        <f t="shared" si="90"/>
        <v>0</v>
      </c>
      <c r="K1074" s="179">
        <f>'Input 2 - Inventory'!R1009</f>
        <v>0</v>
      </c>
      <c r="L1074" s="149">
        <f>'Input 2 - Inventory'!AB1009</f>
        <v>0</v>
      </c>
      <c r="M1074" s="179">
        <f>'Input 2 - Inventory'!AC1009</f>
        <v>0</v>
      </c>
      <c r="N1074" s="162">
        <f t="shared" si="91"/>
        <v>0</v>
      </c>
      <c r="O1074" s="122" t="e">
        <f t="shared" si="92"/>
        <v>#DIV/0!</v>
      </c>
      <c r="P1074" s="179">
        <f>'Input 2 - Inventory'!AH1009</f>
        <v>0</v>
      </c>
      <c r="Q1074" s="179">
        <f>'Calc 1 - Scaling (Ins)'!AA1064</f>
        <v>0</v>
      </c>
    </row>
    <row r="1075" spans="1:17" x14ac:dyDescent="0.3">
      <c r="A1075" s="136" t="str">
        <f t="shared" si="93"/>
        <v>Exclude</v>
      </c>
      <c r="B1075" s="149">
        <f>'Input 2 - Inventory'!C1010</f>
        <v>0</v>
      </c>
      <c r="C1075" s="179">
        <f>'Input 2 - Inventory'!E1010</f>
        <v>0</v>
      </c>
      <c r="D1075" s="179" t="str">
        <f>IFERROR(VLOOKUP(E1075,GCC.Param!$B$3:$E$66,4,FALSE),"")</f>
        <v/>
      </c>
      <c r="E1075" s="150">
        <f>'Input 2 - Inventory'!F1010</f>
        <v>0</v>
      </c>
      <c r="F1075" s="162" t="str">
        <f t="shared" si="89"/>
        <v>N</v>
      </c>
      <c r="G1075" s="150" t="str">
        <f>'Input 1 - Schedule 1'!U1012</f>
        <v>#</v>
      </c>
      <c r="H1075" s="149">
        <f>'Input 2 - Inventory'!L1010</f>
        <v>0</v>
      </c>
      <c r="I1075" s="149">
        <f>'Input 2 - Inventory'!M1010</f>
        <v>0</v>
      </c>
      <c r="J1075" s="162">
        <f t="shared" si="90"/>
        <v>0</v>
      </c>
      <c r="K1075" s="179">
        <f>'Input 2 - Inventory'!R1010</f>
        <v>0</v>
      </c>
      <c r="L1075" s="149">
        <f>'Input 2 - Inventory'!AB1010</f>
        <v>0</v>
      </c>
      <c r="M1075" s="179">
        <f>'Input 2 - Inventory'!AC1010</f>
        <v>0</v>
      </c>
      <c r="N1075" s="162">
        <f t="shared" si="91"/>
        <v>0</v>
      </c>
      <c r="O1075" s="122" t="e">
        <f t="shared" si="92"/>
        <v>#DIV/0!</v>
      </c>
      <c r="P1075" s="179">
        <f>'Input 2 - Inventory'!AH1010</f>
        <v>0</v>
      </c>
      <c r="Q1075" s="179">
        <f>'Calc 1 - Scaling (Ins)'!AA1065</f>
        <v>0</v>
      </c>
    </row>
    <row r="1076" spans="1:17" x14ac:dyDescent="0.3">
      <c r="A1076" s="136" t="str">
        <f t="shared" si="93"/>
        <v>Include</v>
      </c>
      <c r="B1076" s="149" t="str">
        <f>'Input 2 - Inventory'!C1011</f>
        <v>#</v>
      </c>
      <c r="C1076" s="179" t="str">
        <f>'Input 2 - Inventory'!E1011</f>
        <v>#</v>
      </c>
      <c r="D1076" s="179" t="str">
        <f>IFERROR(VLOOKUP(E1076,GCC.Param!$B$3:$E$66,4,FALSE),"")</f>
        <v/>
      </c>
      <c r="E1076" s="150" t="str">
        <f>'Input 2 - Inventory'!F1011</f>
        <v>#</v>
      </c>
      <c r="F1076" s="162" t="str">
        <f t="shared" si="89"/>
        <v>Y</v>
      </c>
      <c r="G1076" s="150">
        <f>'Input 1 - Schedule 1'!U1013</f>
        <v>0</v>
      </c>
      <c r="H1076" s="149" t="str">
        <f>'Input 2 - Inventory'!L1011</f>
        <v>#</v>
      </c>
      <c r="I1076" s="149" t="str">
        <f>'Input 2 - Inventory'!M1011</f>
        <v>#</v>
      </c>
      <c r="J1076" s="162" t="str">
        <f t="shared" si="90"/>
        <v>#</v>
      </c>
      <c r="K1076" s="179" t="str">
        <f>'Input 2 - Inventory'!R1011</f>
        <v>#</v>
      </c>
      <c r="L1076" s="149" t="str">
        <f>'Input 2 - Inventory'!AB1011</f>
        <v>#</v>
      </c>
      <c r="M1076" s="179" t="str">
        <f>'Input 2 - Inventory'!AC1011</f>
        <v>#</v>
      </c>
      <c r="N1076" s="162" t="str">
        <f t="shared" si="91"/>
        <v>#</v>
      </c>
      <c r="O1076" s="122" t="e">
        <f t="shared" si="92"/>
        <v>#DIV/0!</v>
      </c>
      <c r="P1076" s="179" t="str">
        <f>'Input 2 - Inventory'!AH1011</f>
        <v>#</v>
      </c>
      <c r="Q1076" s="179">
        <f>'Calc 1 - Scaling (Ins)'!AA1066</f>
        <v>0</v>
      </c>
    </row>
    <row r="1077" spans="1:17" x14ac:dyDescent="0.3">
      <c r="A1077" s="136" t="str">
        <f t="shared" si="93"/>
        <v>Exclude</v>
      </c>
      <c r="B1077" s="149">
        <f>'Input 2 - Inventory'!C1012</f>
        <v>0</v>
      </c>
      <c r="C1077" s="179">
        <f>'Input 2 - Inventory'!E1012</f>
        <v>0</v>
      </c>
      <c r="D1077" s="179" t="str">
        <f>IFERROR(VLOOKUP(E1077,GCC.Param!$B$3:$E$66,4,FALSE),"")</f>
        <v/>
      </c>
      <c r="E1077" s="150">
        <f>'Input 2 - Inventory'!F1012</f>
        <v>0</v>
      </c>
      <c r="F1077" s="162" t="str">
        <f t="shared" si="89"/>
        <v>N</v>
      </c>
      <c r="G1077" s="150">
        <f>'Input 1 - Schedule 1'!U1014</f>
        <v>0</v>
      </c>
      <c r="H1077" s="149">
        <f>'Input 2 - Inventory'!L1012</f>
        <v>0</v>
      </c>
      <c r="I1077" s="149">
        <f>'Input 2 - Inventory'!M1012</f>
        <v>0</v>
      </c>
      <c r="J1077" s="162">
        <f t="shared" si="90"/>
        <v>0</v>
      </c>
      <c r="K1077" s="179">
        <f>'Input 2 - Inventory'!R1012</f>
        <v>0</v>
      </c>
      <c r="L1077" s="149">
        <f>'Input 2 - Inventory'!AB1012</f>
        <v>0</v>
      </c>
      <c r="M1077" s="179">
        <f>'Input 2 - Inventory'!AC1012</f>
        <v>0</v>
      </c>
      <c r="N1077" s="162">
        <f t="shared" si="91"/>
        <v>0</v>
      </c>
      <c r="O1077" s="122" t="e">
        <f t="shared" si="92"/>
        <v>#DIV/0!</v>
      </c>
      <c r="P1077" s="179">
        <f>'Input 2 - Inventory'!AH1012</f>
        <v>0</v>
      </c>
      <c r="Q1077" s="179">
        <f>'Calc 1 - Scaling (Ins)'!AA1067</f>
        <v>0</v>
      </c>
    </row>
    <row r="1078" spans="1:17" x14ac:dyDescent="0.3">
      <c r="A1078" s="136" t="str">
        <f t="shared" si="93"/>
        <v>Exclude</v>
      </c>
      <c r="B1078" s="149">
        <f>'Input 2 - Inventory'!C1013</f>
        <v>0</v>
      </c>
      <c r="C1078" s="179">
        <f>'Input 2 - Inventory'!E1013</f>
        <v>0</v>
      </c>
      <c r="D1078" s="179" t="str">
        <f>IFERROR(VLOOKUP(E1078,GCC.Param!$B$3:$E$66,4,FALSE),"")</f>
        <v/>
      </c>
      <c r="E1078" s="150">
        <f>'Input 2 - Inventory'!F1013</f>
        <v>0</v>
      </c>
      <c r="F1078" s="162" t="str">
        <f t="shared" si="89"/>
        <v>N</v>
      </c>
      <c r="G1078" s="150">
        <f>'Input 1 - Schedule 1'!U1015</f>
        <v>0</v>
      </c>
      <c r="H1078" s="149">
        <f>'Input 2 - Inventory'!L1013</f>
        <v>0</v>
      </c>
      <c r="I1078" s="149">
        <f>'Input 2 - Inventory'!M1013</f>
        <v>0</v>
      </c>
      <c r="J1078" s="162">
        <f t="shared" si="90"/>
        <v>0</v>
      </c>
      <c r="K1078" s="179">
        <f>'Input 2 - Inventory'!R1013</f>
        <v>0</v>
      </c>
      <c r="L1078" s="149">
        <f>'Input 2 - Inventory'!AB1013</f>
        <v>0</v>
      </c>
      <c r="M1078" s="179">
        <f>'Input 2 - Inventory'!AC1013</f>
        <v>0</v>
      </c>
      <c r="N1078" s="162">
        <f t="shared" si="91"/>
        <v>0</v>
      </c>
      <c r="O1078" s="122" t="e">
        <f t="shared" si="92"/>
        <v>#DIV/0!</v>
      </c>
      <c r="P1078" s="179">
        <f>'Input 2 - Inventory'!AH1013</f>
        <v>0</v>
      </c>
      <c r="Q1078" s="179">
        <f>'Calc 1 - Scaling (Ins)'!AA1068</f>
        <v>0</v>
      </c>
    </row>
    <row r="1079" spans="1:17" x14ac:dyDescent="0.3">
      <c r="A1079" s="136" t="str">
        <f t="shared" si="93"/>
        <v>Exclude</v>
      </c>
      <c r="B1079" s="149">
        <f>'Input 2 - Inventory'!C1014</f>
        <v>0</v>
      </c>
      <c r="C1079" s="179">
        <f>'Input 2 - Inventory'!E1014</f>
        <v>0</v>
      </c>
      <c r="D1079" s="179" t="str">
        <f>IFERROR(VLOOKUP(E1079,GCC.Param!$B$3:$E$66,4,FALSE),"")</f>
        <v/>
      </c>
      <c r="E1079" s="150">
        <f>'Input 2 - Inventory'!F1014</f>
        <v>0</v>
      </c>
      <c r="F1079" s="162" t="str">
        <f t="shared" si="89"/>
        <v>Y</v>
      </c>
      <c r="G1079" s="150">
        <f>'Input 1 - Schedule 1'!U1016</f>
        <v>0</v>
      </c>
      <c r="H1079" s="149">
        <f>'Input 2 - Inventory'!L1014</f>
        <v>0</v>
      </c>
      <c r="I1079" s="149">
        <f>'Input 2 - Inventory'!M1014</f>
        <v>0</v>
      </c>
      <c r="J1079" s="162">
        <f t="shared" si="90"/>
        <v>0</v>
      </c>
      <c r="K1079" s="179">
        <f>'Input 2 - Inventory'!R1014</f>
        <v>0</v>
      </c>
      <c r="L1079" s="149">
        <f>'Input 2 - Inventory'!AB1014</f>
        <v>0</v>
      </c>
      <c r="M1079" s="179">
        <f>'Input 2 - Inventory'!AC1014</f>
        <v>0</v>
      </c>
      <c r="N1079" s="162">
        <f t="shared" si="91"/>
        <v>0</v>
      </c>
      <c r="O1079" s="122" t="e">
        <f t="shared" si="92"/>
        <v>#DIV/0!</v>
      </c>
      <c r="P1079" s="179">
        <f>'Input 2 - Inventory'!AH1014</f>
        <v>0</v>
      </c>
      <c r="Q1079" s="179" t="str">
        <f>'Calc 1 - Scaling (Ins)'!AA1069</f>
        <v>#</v>
      </c>
    </row>
    <row r="1080" spans="1:17" x14ac:dyDescent="0.3">
      <c r="A1080" s="136" t="str">
        <f t="shared" si="93"/>
        <v>Exclude</v>
      </c>
      <c r="B1080" s="149">
        <f>'Input 2 - Inventory'!C1015</f>
        <v>0</v>
      </c>
      <c r="C1080" s="179">
        <f>'Input 2 - Inventory'!E1015</f>
        <v>0</v>
      </c>
      <c r="D1080" s="179" t="str">
        <f>IFERROR(VLOOKUP(E1080,GCC.Param!$B$3:$E$66,4,FALSE),"")</f>
        <v/>
      </c>
      <c r="E1080" s="150">
        <f>'Input 2 - Inventory'!F1015</f>
        <v>0</v>
      </c>
      <c r="F1080" s="162" t="str">
        <f t="shared" si="89"/>
        <v>N</v>
      </c>
      <c r="G1080" s="150">
        <f>'Input 1 - Schedule 1'!U1017</f>
        <v>0</v>
      </c>
      <c r="H1080" s="149">
        <f>'Input 2 - Inventory'!L1015</f>
        <v>0</v>
      </c>
      <c r="I1080" s="149">
        <f>'Input 2 - Inventory'!M1015</f>
        <v>0</v>
      </c>
      <c r="J1080" s="162">
        <f t="shared" si="90"/>
        <v>0</v>
      </c>
      <c r="K1080" s="179">
        <f>'Input 2 - Inventory'!R1015</f>
        <v>0</v>
      </c>
      <c r="L1080" s="149">
        <f>'Input 2 - Inventory'!AB1015</f>
        <v>0</v>
      </c>
      <c r="M1080" s="179">
        <f>'Input 2 - Inventory'!AC1015</f>
        <v>0</v>
      </c>
      <c r="N1080" s="162">
        <f t="shared" si="91"/>
        <v>0</v>
      </c>
      <c r="O1080" s="122" t="e">
        <f t="shared" si="92"/>
        <v>#DIV/0!</v>
      </c>
      <c r="P1080" s="179">
        <f>'Input 2 - Inventory'!AH1015</f>
        <v>0</v>
      </c>
      <c r="Q1080" s="179">
        <f>'Calc 1 - Scaling (Ins)'!AA1070</f>
        <v>0</v>
      </c>
    </row>
    <row r="1081" spans="1:17" x14ac:dyDescent="0.3">
      <c r="A1081" s="136" t="str">
        <f t="shared" si="93"/>
        <v>Exclude</v>
      </c>
      <c r="B1081" s="149">
        <f>'Input 2 - Inventory'!C1016</f>
        <v>0</v>
      </c>
      <c r="C1081" s="179">
        <f>'Input 2 - Inventory'!E1016</f>
        <v>0</v>
      </c>
      <c r="D1081" s="179" t="str">
        <f>IFERROR(VLOOKUP(E1081,GCC.Param!$B$3:$E$66,4,FALSE),"")</f>
        <v/>
      </c>
      <c r="E1081" s="150">
        <f>'Input 2 - Inventory'!F1016</f>
        <v>0</v>
      </c>
      <c r="F1081" s="162" t="str">
        <f t="shared" si="89"/>
        <v>N</v>
      </c>
      <c r="G1081" s="150">
        <f>'Input 1 - Schedule 1'!U1018</f>
        <v>0</v>
      </c>
      <c r="H1081" s="149">
        <f>'Input 2 - Inventory'!L1016</f>
        <v>0</v>
      </c>
      <c r="I1081" s="149">
        <f>'Input 2 - Inventory'!M1016</f>
        <v>0</v>
      </c>
      <c r="J1081" s="162">
        <f t="shared" si="90"/>
        <v>0</v>
      </c>
      <c r="K1081" s="179">
        <f>'Input 2 - Inventory'!R1016</f>
        <v>0</v>
      </c>
      <c r="L1081" s="149">
        <f>'Input 2 - Inventory'!AB1016</f>
        <v>0</v>
      </c>
      <c r="M1081" s="179">
        <f>'Input 2 - Inventory'!AC1016</f>
        <v>0</v>
      </c>
      <c r="N1081" s="162">
        <f t="shared" si="91"/>
        <v>0</v>
      </c>
      <c r="O1081" s="122" t="e">
        <f t="shared" si="92"/>
        <v>#DIV/0!</v>
      </c>
      <c r="P1081" s="179">
        <f>'Input 2 - Inventory'!AH1016</f>
        <v>0</v>
      </c>
      <c r="Q1081" s="179">
        <f>'Calc 1 - Scaling (Ins)'!AA1071</f>
        <v>0</v>
      </c>
    </row>
    <row r="1082" spans="1:17" x14ac:dyDescent="0.3">
      <c r="A1082" s="136" t="str">
        <f t="shared" si="93"/>
        <v>Exclude</v>
      </c>
      <c r="B1082" s="149">
        <f>'Input 2 - Inventory'!C1017</f>
        <v>0</v>
      </c>
      <c r="C1082" s="179">
        <f>'Input 2 - Inventory'!E1017</f>
        <v>0</v>
      </c>
      <c r="D1082" s="179" t="str">
        <f>IFERROR(VLOOKUP(E1082,GCC.Param!$B$3:$E$66,4,FALSE),"")</f>
        <v/>
      </c>
      <c r="E1082" s="150">
        <f>'Input 2 - Inventory'!F1017</f>
        <v>0</v>
      </c>
      <c r="F1082" s="162" t="str">
        <f t="shared" si="89"/>
        <v>N</v>
      </c>
      <c r="G1082" s="150">
        <f>'Input 1 - Schedule 1'!U1019</f>
        <v>0</v>
      </c>
      <c r="H1082" s="149">
        <f>'Input 2 - Inventory'!L1017</f>
        <v>0</v>
      </c>
      <c r="I1082" s="149">
        <f>'Input 2 - Inventory'!M1017</f>
        <v>0</v>
      </c>
      <c r="J1082" s="162">
        <f t="shared" si="90"/>
        <v>0</v>
      </c>
      <c r="K1082" s="179">
        <f>'Input 2 - Inventory'!R1017</f>
        <v>0</v>
      </c>
      <c r="L1082" s="149">
        <f>'Input 2 - Inventory'!AB1017</f>
        <v>0</v>
      </c>
      <c r="M1082" s="179">
        <f>'Input 2 - Inventory'!AC1017</f>
        <v>0</v>
      </c>
      <c r="N1082" s="162">
        <f t="shared" si="91"/>
        <v>0</v>
      </c>
      <c r="O1082" s="122" t="e">
        <f t="shared" si="92"/>
        <v>#DIV/0!</v>
      </c>
      <c r="P1082" s="179">
        <f>'Input 2 - Inventory'!AH1017</f>
        <v>0</v>
      </c>
      <c r="Q1082" s="179">
        <f>'Calc 1 - Scaling (Ins)'!AA1072</f>
        <v>0</v>
      </c>
    </row>
    <row r="1083" spans="1:17" x14ac:dyDescent="0.3">
      <c r="A1083" s="136" t="str">
        <f t="shared" si="93"/>
        <v>Exclude</v>
      </c>
      <c r="B1083" s="149">
        <f>'Input 2 - Inventory'!C1018</f>
        <v>0</v>
      </c>
      <c r="C1083" s="179">
        <f>'Input 2 - Inventory'!E1018</f>
        <v>0</v>
      </c>
      <c r="D1083" s="179" t="str">
        <f>IFERROR(VLOOKUP(E1083,GCC.Param!$B$3:$E$66,4,FALSE),"")</f>
        <v/>
      </c>
      <c r="E1083" s="150">
        <f>'Input 2 - Inventory'!F1018</f>
        <v>0</v>
      </c>
      <c r="F1083" s="162" t="str">
        <f t="shared" si="89"/>
        <v>N</v>
      </c>
      <c r="G1083" s="150">
        <f>'Input 1 - Schedule 1'!U1020</f>
        <v>0</v>
      </c>
      <c r="H1083" s="149">
        <f>'Input 2 - Inventory'!L1018</f>
        <v>0</v>
      </c>
      <c r="I1083" s="149">
        <f>'Input 2 - Inventory'!M1018</f>
        <v>0</v>
      </c>
      <c r="J1083" s="162">
        <f t="shared" si="90"/>
        <v>0</v>
      </c>
      <c r="K1083" s="179">
        <f>'Input 2 - Inventory'!R1018</f>
        <v>0</v>
      </c>
      <c r="L1083" s="149">
        <f>'Input 2 - Inventory'!AB1018</f>
        <v>0</v>
      </c>
      <c r="M1083" s="179">
        <f>'Input 2 - Inventory'!AC1018</f>
        <v>0</v>
      </c>
      <c r="N1083" s="162">
        <f t="shared" si="91"/>
        <v>0</v>
      </c>
      <c r="O1083" s="122" t="e">
        <f t="shared" si="92"/>
        <v>#DIV/0!</v>
      </c>
      <c r="P1083" s="179">
        <f>'Input 2 - Inventory'!AH1018</f>
        <v>0</v>
      </c>
      <c r="Q1083" s="179">
        <f>'Calc 1 - Scaling (Ins)'!AA1073</f>
        <v>0</v>
      </c>
    </row>
    <row r="1084" spans="1:17" x14ac:dyDescent="0.3">
      <c r="A1084" s="136" t="str">
        <f t="shared" si="93"/>
        <v>Exclude</v>
      </c>
      <c r="B1084" s="149">
        <f>'Input 2 - Inventory'!C1019</f>
        <v>0</v>
      </c>
      <c r="C1084" s="179">
        <f>'Input 2 - Inventory'!E1019</f>
        <v>0</v>
      </c>
      <c r="D1084" s="179" t="str">
        <f>IFERROR(VLOOKUP(E1084,GCC.Param!$B$3:$E$66,4,FALSE),"")</f>
        <v/>
      </c>
      <c r="E1084" s="150">
        <f>'Input 2 - Inventory'!F1019</f>
        <v>0</v>
      </c>
      <c r="F1084" s="162" t="str">
        <f t="shared" si="89"/>
        <v>N</v>
      </c>
      <c r="G1084" s="150">
        <f>'Input 1 - Schedule 1'!U1021</f>
        <v>0</v>
      </c>
      <c r="H1084" s="149">
        <f>'Input 2 - Inventory'!L1019</f>
        <v>0</v>
      </c>
      <c r="I1084" s="149">
        <f>'Input 2 - Inventory'!M1019</f>
        <v>0</v>
      </c>
      <c r="J1084" s="162">
        <f t="shared" si="90"/>
        <v>0</v>
      </c>
      <c r="K1084" s="179">
        <f>'Input 2 - Inventory'!R1019</f>
        <v>0</v>
      </c>
      <c r="L1084" s="149">
        <f>'Input 2 - Inventory'!AB1019</f>
        <v>0</v>
      </c>
      <c r="M1084" s="179">
        <f>'Input 2 - Inventory'!AC1019</f>
        <v>0</v>
      </c>
      <c r="N1084" s="162">
        <f t="shared" si="91"/>
        <v>0</v>
      </c>
      <c r="O1084" s="122" t="e">
        <f t="shared" si="92"/>
        <v>#DIV/0!</v>
      </c>
      <c r="P1084" s="179">
        <f>'Input 2 - Inventory'!AH1019</f>
        <v>0</v>
      </c>
      <c r="Q1084" s="179">
        <f>'Calc 1 - Scaling (Ins)'!AA1074</f>
        <v>0</v>
      </c>
    </row>
    <row r="1085" spans="1:17" x14ac:dyDescent="0.3">
      <c r="A1085" s="136" t="str">
        <f t="shared" si="93"/>
        <v>Exclude</v>
      </c>
      <c r="B1085" s="149">
        <f>'Input 2 - Inventory'!C1020</f>
        <v>0</v>
      </c>
      <c r="C1085" s="179">
        <f>'Input 2 - Inventory'!E1020</f>
        <v>0</v>
      </c>
      <c r="D1085" s="179" t="str">
        <f>IFERROR(VLOOKUP(E1085,GCC.Param!$B$3:$E$66,4,FALSE),"")</f>
        <v/>
      </c>
      <c r="E1085" s="150">
        <f>'Input 2 - Inventory'!F1020</f>
        <v>0</v>
      </c>
      <c r="F1085" s="162" t="str">
        <f t="shared" si="89"/>
        <v>N</v>
      </c>
      <c r="G1085" s="150">
        <f>'Input 1 - Schedule 1'!U1022</f>
        <v>0</v>
      </c>
      <c r="H1085" s="149">
        <f>'Input 2 - Inventory'!L1020</f>
        <v>0</v>
      </c>
      <c r="I1085" s="149">
        <f>'Input 2 - Inventory'!M1020</f>
        <v>0</v>
      </c>
      <c r="J1085" s="162">
        <f t="shared" si="90"/>
        <v>0</v>
      </c>
      <c r="K1085" s="179">
        <f>'Input 2 - Inventory'!R1020</f>
        <v>0</v>
      </c>
      <c r="L1085" s="149">
        <f>'Input 2 - Inventory'!AB1020</f>
        <v>0</v>
      </c>
      <c r="M1085" s="179">
        <f>'Input 2 - Inventory'!AC1020</f>
        <v>0</v>
      </c>
      <c r="N1085" s="162">
        <f t="shared" si="91"/>
        <v>0</v>
      </c>
      <c r="O1085" s="122" t="e">
        <f t="shared" si="92"/>
        <v>#DIV/0!</v>
      </c>
      <c r="P1085" s="179">
        <f>'Input 2 - Inventory'!AH1020</f>
        <v>0</v>
      </c>
      <c r="Q1085" s="179">
        <f>'Calc 1 - Scaling (Ins)'!AA1075</f>
        <v>0</v>
      </c>
    </row>
    <row r="1086" spans="1:17" x14ac:dyDescent="0.3">
      <c r="A1086" s="136" t="str">
        <f t="shared" si="93"/>
        <v>Exclude</v>
      </c>
      <c r="B1086" s="149">
        <f>'Input 2 - Inventory'!C1021</f>
        <v>0</v>
      </c>
      <c r="C1086" s="179">
        <f>'Input 2 - Inventory'!E1021</f>
        <v>0</v>
      </c>
      <c r="D1086" s="179" t="str">
        <f>IFERROR(VLOOKUP(E1086,GCC.Param!$B$3:$E$66,4,FALSE),"")</f>
        <v/>
      </c>
      <c r="E1086" s="150">
        <f>'Input 2 - Inventory'!F1021</f>
        <v>0</v>
      </c>
      <c r="F1086" s="162" t="str">
        <f t="shared" si="89"/>
        <v>N</v>
      </c>
      <c r="G1086" s="150">
        <f>'Input 1 - Schedule 1'!U1023</f>
        <v>0</v>
      </c>
      <c r="H1086" s="149">
        <f>'Input 2 - Inventory'!L1021</f>
        <v>0</v>
      </c>
      <c r="I1086" s="149">
        <f>'Input 2 - Inventory'!M1021</f>
        <v>0</v>
      </c>
      <c r="J1086" s="162">
        <f t="shared" si="90"/>
        <v>0</v>
      </c>
      <c r="K1086" s="179">
        <f>'Input 2 - Inventory'!R1021</f>
        <v>0</v>
      </c>
      <c r="L1086" s="149">
        <f>'Input 2 - Inventory'!AB1021</f>
        <v>0</v>
      </c>
      <c r="M1086" s="179">
        <f>'Input 2 - Inventory'!AC1021</f>
        <v>0</v>
      </c>
      <c r="N1086" s="162">
        <f t="shared" si="91"/>
        <v>0</v>
      </c>
      <c r="O1086" s="122" t="e">
        <f t="shared" si="92"/>
        <v>#DIV/0!</v>
      </c>
      <c r="P1086" s="179">
        <f>'Input 2 - Inventory'!AH1021</f>
        <v>0</v>
      </c>
      <c r="Q1086" s="179">
        <f>'Calc 1 - Scaling (Ins)'!AA1076</f>
        <v>0</v>
      </c>
    </row>
    <row r="1087" spans="1:17" x14ac:dyDescent="0.3">
      <c r="A1087" s="136" t="str">
        <f t="shared" si="93"/>
        <v>Exclude</v>
      </c>
      <c r="B1087" s="149">
        <f>'Input 2 - Inventory'!C1022</f>
        <v>0</v>
      </c>
      <c r="C1087" s="179">
        <f>'Input 2 - Inventory'!E1022</f>
        <v>0</v>
      </c>
      <c r="D1087" s="179" t="str">
        <f>IFERROR(VLOOKUP(E1087,GCC.Param!$B$3:$E$66,4,FALSE),"")</f>
        <v/>
      </c>
      <c r="E1087" s="150">
        <f>'Input 2 - Inventory'!F1022</f>
        <v>0</v>
      </c>
      <c r="F1087" s="162" t="str">
        <f t="shared" si="89"/>
        <v>N</v>
      </c>
      <c r="G1087" s="150">
        <f>'Input 1 - Schedule 1'!U1024</f>
        <v>0</v>
      </c>
      <c r="H1087" s="149">
        <f>'Input 2 - Inventory'!L1022</f>
        <v>0</v>
      </c>
      <c r="I1087" s="149">
        <f>'Input 2 - Inventory'!M1022</f>
        <v>0</v>
      </c>
      <c r="J1087" s="162">
        <f t="shared" si="90"/>
        <v>0</v>
      </c>
      <c r="K1087" s="179">
        <f>'Input 2 - Inventory'!R1022</f>
        <v>0</v>
      </c>
      <c r="L1087" s="149">
        <f>'Input 2 - Inventory'!AB1022</f>
        <v>0</v>
      </c>
      <c r="M1087" s="179">
        <f>'Input 2 - Inventory'!AC1022</f>
        <v>0</v>
      </c>
      <c r="N1087" s="162">
        <f t="shared" si="91"/>
        <v>0</v>
      </c>
      <c r="O1087" s="122" t="e">
        <f t="shared" si="92"/>
        <v>#DIV/0!</v>
      </c>
      <c r="P1087" s="179">
        <f>'Input 2 - Inventory'!AH1022</f>
        <v>0</v>
      </c>
      <c r="Q1087" s="179">
        <f>'Calc 1 - Scaling (Ins)'!AA1077</f>
        <v>0</v>
      </c>
    </row>
    <row r="1088" spans="1:17" x14ac:dyDescent="0.3">
      <c r="A1088" s="136" t="str">
        <f t="shared" si="93"/>
        <v>Exclude</v>
      </c>
      <c r="B1088" s="149">
        <f>'Input 2 - Inventory'!C1023</f>
        <v>0</v>
      </c>
      <c r="C1088" s="179">
        <f>'Input 2 - Inventory'!E1023</f>
        <v>0</v>
      </c>
      <c r="D1088" s="179" t="str">
        <f>IFERROR(VLOOKUP(E1088,GCC.Param!$B$3:$E$66,4,FALSE),"")</f>
        <v/>
      </c>
      <c r="E1088" s="150">
        <f>'Input 2 - Inventory'!F1023</f>
        <v>0</v>
      </c>
      <c r="F1088" s="162" t="str">
        <f t="shared" si="89"/>
        <v>N</v>
      </c>
      <c r="G1088" s="150">
        <f>'Input 1 - Schedule 1'!U1025</f>
        <v>0</v>
      </c>
      <c r="H1088" s="149">
        <f>'Input 2 - Inventory'!L1023</f>
        <v>0</v>
      </c>
      <c r="I1088" s="149">
        <f>'Input 2 - Inventory'!M1023</f>
        <v>0</v>
      </c>
      <c r="J1088" s="162">
        <f t="shared" si="90"/>
        <v>0</v>
      </c>
      <c r="K1088" s="179">
        <f>'Input 2 - Inventory'!R1023</f>
        <v>0</v>
      </c>
      <c r="L1088" s="149">
        <f>'Input 2 - Inventory'!AB1023</f>
        <v>0</v>
      </c>
      <c r="M1088" s="179">
        <f>'Input 2 - Inventory'!AC1023</f>
        <v>0</v>
      </c>
      <c r="N1088" s="162">
        <f t="shared" si="91"/>
        <v>0</v>
      </c>
      <c r="O1088" s="122" t="e">
        <f t="shared" si="92"/>
        <v>#DIV/0!</v>
      </c>
      <c r="P1088" s="179">
        <f>'Input 2 - Inventory'!AH1023</f>
        <v>0</v>
      </c>
      <c r="Q1088" s="179">
        <f>'Calc 1 - Scaling (Ins)'!AA1078</f>
        <v>0</v>
      </c>
    </row>
    <row r="1089" spans="1:17" x14ac:dyDescent="0.3">
      <c r="A1089" s="136" t="str">
        <f t="shared" si="93"/>
        <v>Exclude</v>
      </c>
      <c r="B1089" s="149">
        <f>'Input 2 - Inventory'!C1024</f>
        <v>0</v>
      </c>
      <c r="C1089" s="179">
        <f>'Input 2 - Inventory'!E1024</f>
        <v>0</v>
      </c>
      <c r="D1089" s="179" t="str">
        <f>IFERROR(VLOOKUP(E1089,GCC.Param!$B$3:$E$66,4,FALSE),"")</f>
        <v/>
      </c>
      <c r="E1089" s="150">
        <f>'Input 2 - Inventory'!F1024</f>
        <v>0</v>
      </c>
      <c r="F1089" s="162" t="str">
        <f t="shared" si="89"/>
        <v>N</v>
      </c>
      <c r="G1089" s="150">
        <f>'Input 1 - Schedule 1'!U1026</f>
        <v>0</v>
      </c>
      <c r="H1089" s="149">
        <f>'Input 2 - Inventory'!L1024</f>
        <v>0</v>
      </c>
      <c r="I1089" s="149">
        <f>'Input 2 - Inventory'!M1024</f>
        <v>0</v>
      </c>
      <c r="J1089" s="162">
        <f t="shared" si="90"/>
        <v>0</v>
      </c>
      <c r="K1089" s="179">
        <f>'Input 2 - Inventory'!R1024</f>
        <v>0</v>
      </c>
      <c r="L1089" s="149">
        <f>'Input 2 - Inventory'!AB1024</f>
        <v>0</v>
      </c>
      <c r="M1089" s="179">
        <f>'Input 2 - Inventory'!AC1024</f>
        <v>0</v>
      </c>
      <c r="N1089" s="162">
        <f t="shared" si="91"/>
        <v>0</v>
      </c>
      <c r="O1089" s="122" t="e">
        <f t="shared" si="92"/>
        <v>#DIV/0!</v>
      </c>
      <c r="P1089" s="179">
        <f>'Input 2 - Inventory'!AH1024</f>
        <v>0</v>
      </c>
      <c r="Q1089" s="179">
        <f>'Calc 1 - Scaling (Ins)'!AA1079</f>
        <v>0</v>
      </c>
    </row>
    <row r="1090" spans="1:17" x14ac:dyDescent="0.3">
      <c r="A1090" s="136" t="str">
        <f t="shared" si="93"/>
        <v>Exclude</v>
      </c>
      <c r="B1090" s="149">
        <f>'Input 2 - Inventory'!C1025</f>
        <v>0</v>
      </c>
      <c r="C1090" s="179">
        <f>'Input 2 - Inventory'!E1025</f>
        <v>0</v>
      </c>
      <c r="D1090" s="179" t="str">
        <f>IFERROR(VLOOKUP(E1090,GCC.Param!$B$3:$E$66,4,FALSE),"")</f>
        <v/>
      </c>
      <c r="E1090" s="150">
        <f>'Input 2 - Inventory'!F1025</f>
        <v>0</v>
      </c>
      <c r="F1090" s="162" t="str">
        <f t="shared" si="89"/>
        <v>N</v>
      </c>
      <c r="G1090" s="150">
        <f>'Input 1 - Schedule 1'!U1027</f>
        <v>0</v>
      </c>
      <c r="H1090" s="149">
        <f>'Input 2 - Inventory'!L1025</f>
        <v>0</v>
      </c>
      <c r="I1090" s="149">
        <f>'Input 2 - Inventory'!M1025</f>
        <v>0</v>
      </c>
      <c r="J1090" s="162">
        <f t="shared" si="90"/>
        <v>0</v>
      </c>
      <c r="K1090" s="179">
        <f>'Input 2 - Inventory'!R1025</f>
        <v>0</v>
      </c>
      <c r="L1090" s="149">
        <f>'Input 2 - Inventory'!AB1025</f>
        <v>0</v>
      </c>
      <c r="M1090" s="179">
        <f>'Input 2 - Inventory'!AC1025</f>
        <v>0</v>
      </c>
      <c r="N1090" s="162">
        <f t="shared" si="91"/>
        <v>0</v>
      </c>
      <c r="O1090" s="122" t="e">
        <f t="shared" si="92"/>
        <v>#DIV/0!</v>
      </c>
      <c r="P1090" s="179">
        <f>'Input 2 - Inventory'!AH1025</f>
        <v>0</v>
      </c>
      <c r="Q1090" s="179">
        <f>'Calc 1 - Scaling (Ins)'!AA1080</f>
        <v>0</v>
      </c>
    </row>
    <row r="1091" spans="1:17" x14ac:dyDescent="0.3">
      <c r="A1091" s="136" t="str">
        <f t="shared" si="93"/>
        <v>Exclude</v>
      </c>
      <c r="B1091" s="149">
        <f>'Input 2 - Inventory'!C1026</f>
        <v>0</v>
      </c>
      <c r="C1091" s="179">
        <f>'Input 2 - Inventory'!E1026</f>
        <v>0</v>
      </c>
      <c r="D1091" s="179" t="str">
        <f>IFERROR(VLOOKUP(E1091,GCC.Param!$B$3:$E$66,4,FALSE),"")</f>
        <v/>
      </c>
      <c r="E1091" s="150">
        <f>'Input 2 - Inventory'!F1026</f>
        <v>0</v>
      </c>
      <c r="F1091" s="162" t="str">
        <f t="shared" si="89"/>
        <v>N</v>
      </c>
      <c r="G1091" s="150">
        <f>'Input 1 - Schedule 1'!U1028</f>
        <v>0</v>
      </c>
      <c r="H1091" s="149">
        <f>'Input 2 - Inventory'!L1026</f>
        <v>0</v>
      </c>
      <c r="I1091" s="149">
        <f>'Input 2 - Inventory'!M1026</f>
        <v>0</v>
      </c>
      <c r="J1091" s="162">
        <f t="shared" si="90"/>
        <v>0</v>
      </c>
      <c r="K1091" s="179">
        <f>'Input 2 - Inventory'!R1026</f>
        <v>0</v>
      </c>
      <c r="L1091" s="149">
        <f>'Input 2 - Inventory'!AB1026</f>
        <v>0</v>
      </c>
      <c r="M1091" s="179">
        <f>'Input 2 - Inventory'!AC1026</f>
        <v>0</v>
      </c>
      <c r="N1091" s="162">
        <f t="shared" si="91"/>
        <v>0</v>
      </c>
      <c r="O1091" s="122" t="e">
        <f t="shared" si="92"/>
        <v>#DIV/0!</v>
      </c>
      <c r="P1091" s="179">
        <f>'Input 2 - Inventory'!AH1026</f>
        <v>0</v>
      </c>
      <c r="Q1091" s="179">
        <f>'Calc 1 - Scaling (Ins)'!AA1081</f>
        <v>0</v>
      </c>
    </row>
    <row r="1092" spans="1:17" x14ac:dyDescent="0.3">
      <c r="A1092" s="136" t="str">
        <f t="shared" si="93"/>
        <v>Exclude</v>
      </c>
      <c r="B1092" s="149">
        <f>'Input 2 - Inventory'!C1027</f>
        <v>0</v>
      </c>
      <c r="C1092" s="179">
        <f>'Input 2 - Inventory'!E1027</f>
        <v>0</v>
      </c>
      <c r="D1092" s="179" t="str">
        <f>IFERROR(VLOOKUP(E1092,GCC.Param!$B$3:$E$66,4,FALSE),"")</f>
        <v/>
      </c>
      <c r="E1092" s="150">
        <f>'Input 2 - Inventory'!F1027</f>
        <v>0</v>
      </c>
      <c r="F1092" s="162" t="str">
        <f t="shared" si="89"/>
        <v>N</v>
      </c>
      <c r="G1092" s="150">
        <f>'Input 1 - Schedule 1'!U1029</f>
        <v>0</v>
      </c>
      <c r="H1092" s="149">
        <f>'Input 2 - Inventory'!L1027</f>
        <v>0</v>
      </c>
      <c r="I1092" s="149">
        <f>'Input 2 - Inventory'!M1027</f>
        <v>0</v>
      </c>
      <c r="J1092" s="162">
        <f t="shared" si="90"/>
        <v>0</v>
      </c>
      <c r="K1092" s="179">
        <f>'Input 2 - Inventory'!R1027</f>
        <v>0</v>
      </c>
      <c r="L1092" s="149">
        <f>'Input 2 - Inventory'!AB1027</f>
        <v>0</v>
      </c>
      <c r="M1092" s="179">
        <f>'Input 2 - Inventory'!AC1027</f>
        <v>0</v>
      </c>
      <c r="N1092" s="162">
        <f t="shared" si="91"/>
        <v>0</v>
      </c>
      <c r="O1092" s="122" t="e">
        <f t="shared" si="92"/>
        <v>#DIV/0!</v>
      </c>
      <c r="P1092" s="179">
        <f>'Input 2 - Inventory'!AH1027</f>
        <v>0</v>
      </c>
      <c r="Q1092" s="179">
        <f>'Calc 1 - Scaling (Ins)'!AA1082</f>
        <v>0</v>
      </c>
    </row>
    <row r="1093" spans="1:17" x14ac:dyDescent="0.3">
      <c r="A1093" s="136" t="str">
        <f t="shared" si="93"/>
        <v>Exclude</v>
      </c>
      <c r="B1093" s="149">
        <f>'Input 2 - Inventory'!C1028</f>
        <v>0</v>
      </c>
      <c r="C1093" s="179">
        <f>'Input 2 - Inventory'!E1028</f>
        <v>0</v>
      </c>
      <c r="D1093" s="179" t="str">
        <f>IFERROR(VLOOKUP(E1093,GCC.Param!$B$3:$E$66,4,FALSE),"")</f>
        <v/>
      </c>
      <c r="E1093" s="150">
        <f>'Input 2 - Inventory'!F1028</f>
        <v>0</v>
      </c>
      <c r="F1093" s="162" t="str">
        <f t="shared" si="89"/>
        <v>N</v>
      </c>
      <c r="G1093" s="150">
        <f>'Input 1 - Schedule 1'!U1030</f>
        <v>0</v>
      </c>
      <c r="H1093" s="149">
        <f>'Input 2 - Inventory'!L1028</f>
        <v>0</v>
      </c>
      <c r="I1093" s="149">
        <f>'Input 2 - Inventory'!M1028</f>
        <v>0</v>
      </c>
      <c r="J1093" s="162">
        <f t="shared" si="90"/>
        <v>0</v>
      </c>
      <c r="K1093" s="179">
        <f>'Input 2 - Inventory'!R1028</f>
        <v>0</v>
      </c>
      <c r="L1093" s="149">
        <f>'Input 2 - Inventory'!AB1028</f>
        <v>0</v>
      </c>
      <c r="M1093" s="179">
        <f>'Input 2 - Inventory'!AC1028</f>
        <v>0</v>
      </c>
      <c r="N1093" s="162">
        <f t="shared" si="91"/>
        <v>0</v>
      </c>
      <c r="O1093" s="122" t="e">
        <f t="shared" si="92"/>
        <v>#DIV/0!</v>
      </c>
      <c r="P1093" s="179">
        <f>'Input 2 - Inventory'!AH1028</f>
        <v>0</v>
      </c>
      <c r="Q1093" s="179">
        <f>'Calc 1 - Scaling (Ins)'!AA1083</f>
        <v>0</v>
      </c>
    </row>
    <row r="1094" spans="1:17" x14ac:dyDescent="0.3">
      <c r="A1094" s="136" t="str">
        <f t="shared" si="93"/>
        <v>Exclude</v>
      </c>
      <c r="B1094" s="149">
        <f>'Input 2 - Inventory'!C1029</f>
        <v>0</v>
      </c>
      <c r="C1094" s="179">
        <f>'Input 2 - Inventory'!E1029</f>
        <v>0</v>
      </c>
      <c r="D1094" s="179" t="str">
        <f>IFERROR(VLOOKUP(E1094,GCC.Param!$B$3:$E$66,4,FALSE),"")</f>
        <v/>
      </c>
      <c r="E1094" s="150">
        <f>'Input 2 - Inventory'!F1029</f>
        <v>0</v>
      </c>
      <c r="F1094" s="162" t="str">
        <f t="shared" si="89"/>
        <v>N</v>
      </c>
      <c r="G1094" s="150">
        <f>'Input 1 - Schedule 1'!U1031</f>
        <v>0</v>
      </c>
      <c r="H1094" s="149">
        <f>'Input 2 - Inventory'!L1029</f>
        <v>0</v>
      </c>
      <c r="I1094" s="149">
        <f>'Input 2 - Inventory'!M1029</f>
        <v>0</v>
      </c>
      <c r="J1094" s="162">
        <f t="shared" si="90"/>
        <v>0</v>
      </c>
      <c r="K1094" s="179">
        <f>'Input 2 - Inventory'!R1029</f>
        <v>0</v>
      </c>
      <c r="L1094" s="149">
        <f>'Input 2 - Inventory'!AB1029</f>
        <v>0</v>
      </c>
      <c r="M1094" s="179">
        <f>'Input 2 - Inventory'!AC1029</f>
        <v>0</v>
      </c>
      <c r="N1094" s="162">
        <f t="shared" si="91"/>
        <v>0</v>
      </c>
      <c r="O1094" s="122" t="e">
        <f t="shared" si="92"/>
        <v>#DIV/0!</v>
      </c>
      <c r="P1094" s="179">
        <f>'Input 2 - Inventory'!AH1029</f>
        <v>0</v>
      </c>
      <c r="Q1094" s="179">
        <f>'Calc 1 - Scaling (Ins)'!AA1084</f>
        <v>0</v>
      </c>
    </row>
    <row r="1095" spans="1:17" x14ac:dyDescent="0.3">
      <c r="A1095" s="136" t="str">
        <f t="shared" si="93"/>
        <v>Exclude</v>
      </c>
      <c r="B1095" s="149">
        <f>'Input 2 - Inventory'!C1030</f>
        <v>0</v>
      </c>
      <c r="C1095" s="179">
        <f>'Input 2 - Inventory'!E1030</f>
        <v>0</v>
      </c>
      <c r="D1095" s="179" t="str">
        <f>IFERROR(VLOOKUP(E1095,GCC.Param!$B$3:$E$66,4,FALSE),"")</f>
        <v/>
      </c>
      <c r="E1095" s="150">
        <f>'Input 2 - Inventory'!F1030</f>
        <v>0</v>
      </c>
      <c r="F1095" s="162" t="str">
        <f t="shared" si="89"/>
        <v>N</v>
      </c>
      <c r="G1095" s="150">
        <f>'Input 1 - Schedule 1'!U1032</f>
        <v>0</v>
      </c>
      <c r="H1095" s="149">
        <f>'Input 2 - Inventory'!L1030</f>
        <v>0</v>
      </c>
      <c r="I1095" s="149">
        <f>'Input 2 - Inventory'!M1030</f>
        <v>0</v>
      </c>
      <c r="J1095" s="162">
        <f t="shared" si="90"/>
        <v>0</v>
      </c>
      <c r="K1095" s="179">
        <f>'Input 2 - Inventory'!R1030</f>
        <v>0</v>
      </c>
      <c r="L1095" s="149">
        <f>'Input 2 - Inventory'!AB1030</f>
        <v>0</v>
      </c>
      <c r="M1095" s="179">
        <f>'Input 2 - Inventory'!AC1030</f>
        <v>0</v>
      </c>
      <c r="N1095" s="162">
        <f t="shared" si="91"/>
        <v>0</v>
      </c>
      <c r="O1095" s="122" t="e">
        <f t="shared" si="92"/>
        <v>#DIV/0!</v>
      </c>
      <c r="P1095" s="179">
        <f>'Input 2 - Inventory'!AH1030</f>
        <v>0</v>
      </c>
      <c r="Q1095" s="179">
        <f>'Calc 1 - Scaling (Ins)'!AA1085</f>
        <v>0</v>
      </c>
    </row>
    <row r="1096" spans="1:17" x14ac:dyDescent="0.3">
      <c r="A1096" s="136" t="str">
        <f t="shared" si="93"/>
        <v>Exclude</v>
      </c>
      <c r="B1096" s="149">
        <f>'Input 2 - Inventory'!C1031</f>
        <v>0</v>
      </c>
      <c r="C1096" s="179">
        <f>'Input 2 - Inventory'!E1031</f>
        <v>0</v>
      </c>
      <c r="D1096" s="179" t="str">
        <f>IFERROR(VLOOKUP(E1096,GCC.Param!$B$3:$E$66,4,FALSE),"")</f>
        <v/>
      </c>
      <c r="E1096" s="150">
        <f>'Input 2 - Inventory'!F1031</f>
        <v>0</v>
      </c>
      <c r="F1096" s="162" t="str">
        <f t="shared" si="89"/>
        <v>N</v>
      </c>
      <c r="G1096" s="150">
        <f>'Input 1 - Schedule 1'!U1033</f>
        <v>0</v>
      </c>
      <c r="H1096" s="149">
        <f>'Input 2 - Inventory'!L1031</f>
        <v>0</v>
      </c>
      <c r="I1096" s="149">
        <f>'Input 2 - Inventory'!M1031</f>
        <v>0</v>
      </c>
      <c r="J1096" s="162">
        <f t="shared" si="90"/>
        <v>0</v>
      </c>
      <c r="K1096" s="179">
        <f>'Input 2 - Inventory'!R1031</f>
        <v>0</v>
      </c>
      <c r="L1096" s="149">
        <f>'Input 2 - Inventory'!AB1031</f>
        <v>0</v>
      </c>
      <c r="M1096" s="179">
        <f>'Input 2 - Inventory'!AC1031</f>
        <v>0</v>
      </c>
      <c r="N1096" s="162">
        <f t="shared" si="91"/>
        <v>0</v>
      </c>
      <c r="O1096" s="122" t="e">
        <f t="shared" si="92"/>
        <v>#DIV/0!</v>
      </c>
      <c r="P1096" s="179">
        <f>'Input 2 - Inventory'!AH1031</f>
        <v>0</v>
      </c>
      <c r="Q1096" s="179">
        <f>'Calc 1 - Scaling (Ins)'!AA1086</f>
        <v>0</v>
      </c>
    </row>
    <row r="1097" spans="1:17" x14ac:dyDescent="0.3">
      <c r="A1097" s="136" t="str">
        <f t="shared" si="93"/>
        <v>Exclude</v>
      </c>
      <c r="B1097" s="149">
        <f>'Input 2 - Inventory'!C1032</f>
        <v>0</v>
      </c>
      <c r="C1097" s="179">
        <f>'Input 2 - Inventory'!E1032</f>
        <v>0</v>
      </c>
      <c r="D1097" s="179" t="str">
        <f>IFERROR(VLOOKUP(E1097,GCC.Param!$B$3:$E$66,4,FALSE),"")</f>
        <v/>
      </c>
      <c r="E1097" s="150">
        <f>'Input 2 - Inventory'!F1032</f>
        <v>0</v>
      </c>
      <c r="F1097" s="162" t="str">
        <f t="shared" si="89"/>
        <v>N</v>
      </c>
      <c r="G1097" s="150">
        <f>'Input 1 - Schedule 1'!U1034</f>
        <v>0</v>
      </c>
      <c r="H1097" s="149">
        <f>'Input 2 - Inventory'!L1032</f>
        <v>0</v>
      </c>
      <c r="I1097" s="149">
        <f>'Input 2 - Inventory'!M1032</f>
        <v>0</v>
      </c>
      <c r="J1097" s="162">
        <f t="shared" si="90"/>
        <v>0</v>
      </c>
      <c r="K1097" s="179">
        <f>'Input 2 - Inventory'!R1032</f>
        <v>0</v>
      </c>
      <c r="L1097" s="149">
        <f>'Input 2 - Inventory'!AB1032</f>
        <v>0</v>
      </c>
      <c r="M1097" s="179">
        <f>'Input 2 - Inventory'!AC1032</f>
        <v>0</v>
      </c>
      <c r="N1097" s="162">
        <f t="shared" si="91"/>
        <v>0</v>
      </c>
      <c r="O1097" s="122" t="e">
        <f t="shared" si="92"/>
        <v>#DIV/0!</v>
      </c>
      <c r="P1097" s="179">
        <f>'Input 2 - Inventory'!AH1032</f>
        <v>0</v>
      </c>
      <c r="Q1097" s="179">
        <f>'Calc 1 - Scaling (Ins)'!AA1087</f>
        <v>0</v>
      </c>
    </row>
    <row r="1098" spans="1:17" x14ac:dyDescent="0.3">
      <c r="A1098" s="136" t="str">
        <f t="shared" si="93"/>
        <v>Exclude</v>
      </c>
      <c r="B1098" s="149">
        <f>'Input 2 - Inventory'!C1033</f>
        <v>0</v>
      </c>
      <c r="C1098" s="179">
        <f>'Input 2 - Inventory'!E1033</f>
        <v>0</v>
      </c>
      <c r="D1098" s="179" t="str">
        <f>IFERROR(VLOOKUP(E1098,GCC.Param!$B$3:$E$66,4,FALSE),"")</f>
        <v/>
      </c>
      <c r="E1098" s="150">
        <f>'Input 2 - Inventory'!F1033</f>
        <v>0</v>
      </c>
      <c r="F1098" s="162" t="str">
        <f t="shared" ref="F1098:F1161" si="94">IF(AND(LEFT(D1098,3)="RBC",LEFT(Q1098,3)="RBC"),"N",IF(OR(E1098=Q1098,Q1098="N/A"),"N","Y"))</f>
        <v>N</v>
      </c>
      <c r="G1098" s="150">
        <f>'Input 1 - Schedule 1'!U1035</f>
        <v>0</v>
      </c>
      <c r="H1098" s="149">
        <f>'Input 2 - Inventory'!L1033</f>
        <v>0</v>
      </c>
      <c r="I1098" s="149">
        <f>'Input 2 - Inventory'!M1033</f>
        <v>0</v>
      </c>
      <c r="J1098" s="162">
        <f t="shared" ref="J1098:J1161" si="95">IF($E1098="Non-Insurer Holding Company", H1098-I1098,H1098)</f>
        <v>0</v>
      </c>
      <c r="K1098" s="179">
        <f>'Input 2 - Inventory'!R1033</f>
        <v>0</v>
      </c>
      <c r="L1098" s="149">
        <f>'Input 2 - Inventory'!AB1033</f>
        <v>0</v>
      </c>
      <c r="M1098" s="179">
        <f>'Input 2 - Inventory'!AC1033</f>
        <v>0</v>
      </c>
      <c r="N1098" s="162">
        <f t="shared" ref="N1098:N1161" si="96">IF(LEFT(E1098,3)="RBC",1/0,IF($E1098="Non-Insurer Holding Company",L1098-M1098,L1098))</f>
        <v>0</v>
      </c>
      <c r="O1098" s="122" t="e">
        <f t="shared" ref="O1098:O1161" si="97">IF(LEFT(E1098,3)="RBC",1/2*L1098,1/0)</f>
        <v>#DIV/0!</v>
      </c>
      <c r="P1098" s="179">
        <f>'Input 2 - Inventory'!AH1033</f>
        <v>0</v>
      </c>
      <c r="Q1098" s="179">
        <f>'Calc 1 - Scaling (Ins)'!AA1088</f>
        <v>0</v>
      </c>
    </row>
    <row r="1099" spans="1:17" x14ac:dyDescent="0.3">
      <c r="A1099" s="136" t="str">
        <f t="shared" si="93"/>
        <v>Exclude</v>
      </c>
      <c r="B1099" s="149">
        <f>'Input 2 - Inventory'!C1034</f>
        <v>0</v>
      </c>
      <c r="C1099" s="179">
        <f>'Input 2 - Inventory'!E1034</f>
        <v>0</v>
      </c>
      <c r="D1099" s="179" t="str">
        <f>IFERROR(VLOOKUP(E1099,GCC.Param!$B$3:$E$66,4,FALSE),"")</f>
        <v/>
      </c>
      <c r="E1099" s="150">
        <f>'Input 2 - Inventory'!F1034</f>
        <v>0</v>
      </c>
      <c r="F1099" s="162" t="str">
        <f t="shared" si="94"/>
        <v>N</v>
      </c>
      <c r="G1099" s="150">
        <f>'Input 1 - Schedule 1'!U1036</f>
        <v>0</v>
      </c>
      <c r="H1099" s="149">
        <f>'Input 2 - Inventory'!L1034</f>
        <v>0</v>
      </c>
      <c r="I1099" s="149">
        <f>'Input 2 - Inventory'!M1034</f>
        <v>0</v>
      </c>
      <c r="J1099" s="162">
        <f t="shared" si="95"/>
        <v>0</v>
      </c>
      <c r="K1099" s="179">
        <f>'Input 2 - Inventory'!R1034</f>
        <v>0</v>
      </c>
      <c r="L1099" s="149">
        <f>'Input 2 - Inventory'!AB1034</f>
        <v>0</v>
      </c>
      <c r="M1099" s="179">
        <f>'Input 2 - Inventory'!AC1034</f>
        <v>0</v>
      </c>
      <c r="N1099" s="162">
        <f t="shared" si="96"/>
        <v>0</v>
      </c>
      <c r="O1099" s="122" t="e">
        <f t="shared" si="97"/>
        <v>#DIV/0!</v>
      </c>
      <c r="P1099" s="179">
        <f>'Input 2 - Inventory'!AH1034</f>
        <v>0</v>
      </c>
      <c r="Q1099" s="179">
        <f>'Calc 1 - Scaling (Ins)'!AA1089</f>
        <v>0</v>
      </c>
    </row>
    <row r="1100" spans="1:17" x14ac:dyDescent="0.3">
      <c r="A1100" s="136" t="str">
        <f t="shared" si="93"/>
        <v>Exclude</v>
      </c>
      <c r="B1100" s="149">
        <f>'Input 2 - Inventory'!C1035</f>
        <v>0</v>
      </c>
      <c r="C1100" s="179">
        <f>'Input 2 - Inventory'!E1035</f>
        <v>0</v>
      </c>
      <c r="D1100" s="179" t="str">
        <f>IFERROR(VLOOKUP(E1100,GCC.Param!$B$3:$E$66,4,FALSE),"")</f>
        <v/>
      </c>
      <c r="E1100" s="150">
        <f>'Input 2 - Inventory'!F1035</f>
        <v>0</v>
      </c>
      <c r="F1100" s="162" t="str">
        <f t="shared" si="94"/>
        <v>N</v>
      </c>
      <c r="G1100" s="150">
        <f>'Input 1 - Schedule 1'!U1037</f>
        <v>0</v>
      </c>
      <c r="H1100" s="149">
        <f>'Input 2 - Inventory'!L1035</f>
        <v>0</v>
      </c>
      <c r="I1100" s="149">
        <f>'Input 2 - Inventory'!M1035</f>
        <v>0</v>
      </c>
      <c r="J1100" s="162">
        <f t="shared" si="95"/>
        <v>0</v>
      </c>
      <c r="K1100" s="179">
        <f>'Input 2 - Inventory'!R1035</f>
        <v>0</v>
      </c>
      <c r="L1100" s="149">
        <f>'Input 2 - Inventory'!AB1035</f>
        <v>0</v>
      </c>
      <c r="M1100" s="179">
        <f>'Input 2 - Inventory'!AC1035</f>
        <v>0</v>
      </c>
      <c r="N1100" s="162">
        <f t="shared" si="96"/>
        <v>0</v>
      </c>
      <c r="O1100" s="122" t="e">
        <f t="shared" si="97"/>
        <v>#DIV/0!</v>
      </c>
      <c r="P1100" s="179">
        <f>'Input 2 - Inventory'!AH1035</f>
        <v>0</v>
      </c>
      <c r="Q1100" s="179">
        <f>'Calc 1 - Scaling (Ins)'!AA1090</f>
        <v>0</v>
      </c>
    </row>
    <row r="1101" spans="1:17" x14ac:dyDescent="0.3">
      <c r="A1101" s="136" t="str">
        <f t="shared" ref="A1101:A1164" si="98">IF(OR(ISERROR(D1101),B1101="",B1101=0),"Exclude","Include")</f>
        <v>Exclude</v>
      </c>
      <c r="B1101" s="149">
        <f>'Input 2 - Inventory'!C1036</f>
        <v>0</v>
      </c>
      <c r="C1101" s="179">
        <f>'Input 2 - Inventory'!E1036</f>
        <v>0</v>
      </c>
      <c r="D1101" s="179" t="str">
        <f>IFERROR(VLOOKUP(E1101,GCC.Param!$B$3:$E$66,4,FALSE),"")</f>
        <v/>
      </c>
      <c r="E1101" s="150">
        <f>'Input 2 - Inventory'!F1036</f>
        <v>0</v>
      </c>
      <c r="F1101" s="162" t="str">
        <f t="shared" si="94"/>
        <v>N</v>
      </c>
      <c r="G1101" s="150">
        <f>'Input 1 - Schedule 1'!U1038</f>
        <v>0</v>
      </c>
      <c r="H1101" s="149">
        <f>'Input 2 - Inventory'!L1036</f>
        <v>0</v>
      </c>
      <c r="I1101" s="149">
        <f>'Input 2 - Inventory'!M1036</f>
        <v>0</v>
      </c>
      <c r="J1101" s="162">
        <f t="shared" si="95"/>
        <v>0</v>
      </c>
      <c r="K1101" s="179">
        <f>'Input 2 - Inventory'!R1036</f>
        <v>0</v>
      </c>
      <c r="L1101" s="149">
        <f>'Input 2 - Inventory'!AB1036</f>
        <v>0</v>
      </c>
      <c r="M1101" s="179">
        <f>'Input 2 - Inventory'!AC1036</f>
        <v>0</v>
      </c>
      <c r="N1101" s="162">
        <f t="shared" si="96"/>
        <v>0</v>
      </c>
      <c r="O1101" s="122" t="e">
        <f t="shared" si="97"/>
        <v>#DIV/0!</v>
      </c>
      <c r="P1101" s="179">
        <f>'Input 2 - Inventory'!AH1036</f>
        <v>0</v>
      </c>
      <c r="Q1101" s="179">
        <f>'Calc 1 - Scaling (Ins)'!AA1091</f>
        <v>0</v>
      </c>
    </row>
    <row r="1102" spans="1:17" x14ac:dyDescent="0.3">
      <c r="A1102" s="136" t="str">
        <f t="shared" si="98"/>
        <v>Exclude</v>
      </c>
      <c r="B1102" s="149">
        <f>'Input 2 - Inventory'!C1037</f>
        <v>0</v>
      </c>
      <c r="C1102" s="179">
        <f>'Input 2 - Inventory'!E1037</f>
        <v>0</v>
      </c>
      <c r="D1102" s="179" t="str">
        <f>IFERROR(VLOOKUP(E1102,GCC.Param!$B$3:$E$66,4,FALSE),"")</f>
        <v/>
      </c>
      <c r="E1102" s="150">
        <f>'Input 2 - Inventory'!F1037</f>
        <v>0</v>
      </c>
      <c r="F1102" s="162" t="str">
        <f t="shared" si="94"/>
        <v>N</v>
      </c>
      <c r="G1102" s="150">
        <f>'Input 1 - Schedule 1'!U1039</f>
        <v>0</v>
      </c>
      <c r="H1102" s="149">
        <f>'Input 2 - Inventory'!L1037</f>
        <v>0</v>
      </c>
      <c r="I1102" s="149">
        <f>'Input 2 - Inventory'!M1037</f>
        <v>0</v>
      </c>
      <c r="J1102" s="162">
        <f t="shared" si="95"/>
        <v>0</v>
      </c>
      <c r="K1102" s="179">
        <f>'Input 2 - Inventory'!R1037</f>
        <v>0</v>
      </c>
      <c r="L1102" s="149">
        <f>'Input 2 - Inventory'!AB1037</f>
        <v>0</v>
      </c>
      <c r="M1102" s="179">
        <f>'Input 2 - Inventory'!AC1037</f>
        <v>0</v>
      </c>
      <c r="N1102" s="162">
        <f t="shared" si="96"/>
        <v>0</v>
      </c>
      <c r="O1102" s="122" t="e">
        <f t="shared" si="97"/>
        <v>#DIV/0!</v>
      </c>
      <c r="P1102" s="179">
        <f>'Input 2 - Inventory'!AH1037</f>
        <v>0</v>
      </c>
      <c r="Q1102" s="179">
        <f>'Calc 1 - Scaling (Ins)'!AA1092</f>
        <v>0</v>
      </c>
    </row>
    <row r="1103" spans="1:17" x14ac:dyDescent="0.3">
      <c r="A1103" s="136" t="str">
        <f t="shared" si="98"/>
        <v>Exclude</v>
      </c>
      <c r="B1103" s="149">
        <f>'Input 2 - Inventory'!C1038</f>
        <v>0</v>
      </c>
      <c r="C1103" s="179">
        <f>'Input 2 - Inventory'!E1038</f>
        <v>0</v>
      </c>
      <c r="D1103" s="179" t="str">
        <f>IFERROR(VLOOKUP(E1103,GCC.Param!$B$3:$E$66,4,FALSE),"")</f>
        <v/>
      </c>
      <c r="E1103" s="150">
        <f>'Input 2 - Inventory'!F1038</f>
        <v>0</v>
      </c>
      <c r="F1103" s="162" t="str">
        <f t="shared" si="94"/>
        <v>N</v>
      </c>
      <c r="G1103" s="150">
        <f>'Input 1 - Schedule 1'!U1040</f>
        <v>0</v>
      </c>
      <c r="H1103" s="149">
        <f>'Input 2 - Inventory'!L1038</f>
        <v>0</v>
      </c>
      <c r="I1103" s="149">
        <f>'Input 2 - Inventory'!M1038</f>
        <v>0</v>
      </c>
      <c r="J1103" s="162">
        <f t="shared" si="95"/>
        <v>0</v>
      </c>
      <c r="K1103" s="179">
        <f>'Input 2 - Inventory'!R1038</f>
        <v>0</v>
      </c>
      <c r="L1103" s="149">
        <f>'Input 2 - Inventory'!AB1038</f>
        <v>0</v>
      </c>
      <c r="M1103" s="179">
        <f>'Input 2 - Inventory'!AC1038</f>
        <v>0</v>
      </c>
      <c r="N1103" s="162">
        <f t="shared" si="96"/>
        <v>0</v>
      </c>
      <c r="O1103" s="122" t="e">
        <f t="shared" si="97"/>
        <v>#DIV/0!</v>
      </c>
      <c r="P1103" s="179">
        <f>'Input 2 - Inventory'!AH1038</f>
        <v>0</v>
      </c>
      <c r="Q1103" s="179">
        <f>'Calc 1 - Scaling (Ins)'!AA1093</f>
        <v>0</v>
      </c>
    </row>
    <row r="1104" spans="1:17" x14ac:dyDescent="0.3">
      <c r="A1104" s="136" t="str">
        <f t="shared" si="98"/>
        <v>Exclude</v>
      </c>
      <c r="B1104" s="149">
        <f>'Input 2 - Inventory'!C1039</f>
        <v>0</v>
      </c>
      <c r="C1104" s="179">
        <f>'Input 2 - Inventory'!E1039</f>
        <v>0</v>
      </c>
      <c r="D1104" s="179" t="str">
        <f>IFERROR(VLOOKUP(E1104,GCC.Param!$B$3:$E$66,4,FALSE),"")</f>
        <v/>
      </c>
      <c r="E1104" s="150">
        <f>'Input 2 - Inventory'!F1039</f>
        <v>0</v>
      </c>
      <c r="F1104" s="162" t="str">
        <f t="shared" si="94"/>
        <v>N</v>
      </c>
      <c r="G1104" s="150">
        <f>'Input 1 - Schedule 1'!U1041</f>
        <v>0</v>
      </c>
      <c r="H1104" s="149">
        <f>'Input 2 - Inventory'!L1039</f>
        <v>0</v>
      </c>
      <c r="I1104" s="149">
        <f>'Input 2 - Inventory'!M1039</f>
        <v>0</v>
      </c>
      <c r="J1104" s="162">
        <f t="shared" si="95"/>
        <v>0</v>
      </c>
      <c r="K1104" s="179">
        <f>'Input 2 - Inventory'!R1039</f>
        <v>0</v>
      </c>
      <c r="L1104" s="149">
        <f>'Input 2 - Inventory'!AB1039</f>
        <v>0</v>
      </c>
      <c r="M1104" s="179">
        <f>'Input 2 - Inventory'!AC1039</f>
        <v>0</v>
      </c>
      <c r="N1104" s="162">
        <f t="shared" si="96"/>
        <v>0</v>
      </c>
      <c r="O1104" s="122" t="e">
        <f t="shared" si="97"/>
        <v>#DIV/0!</v>
      </c>
      <c r="P1104" s="179">
        <f>'Input 2 - Inventory'!AH1039</f>
        <v>0</v>
      </c>
      <c r="Q1104" s="179">
        <f>'Calc 1 - Scaling (Ins)'!AA1094</f>
        <v>0</v>
      </c>
    </row>
    <row r="1105" spans="1:17" x14ac:dyDescent="0.3">
      <c r="A1105" s="136" t="str">
        <f t="shared" si="98"/>
        <v>Exclude</v>
      </c>
      <c r="B1105" s="149">
        <f>'Input 2 - Inventory'!C1040</f>
        <v>0</v>
      </c>
      <c r="C1105" s="179">
        <f>'Input 2 - Inventory'!E1040</f>
        <v>0</v>
      </c>
      <c r="D1105" s="179" t="str">
        <f>IFERROR(VLOOKUP(E1105,GCC.Param!$B$3:$E$66,4,FALSE),"")</f>
        <v/>
      </c>
      <c r="E1105" s="150">
        <f>'Input 2 - Inventory'!F1040</f>
        <v>0</v>
      </c>
      <c r="F1105" s="162" t="str">
        <f t="shared" si="94"/>
        <v>N</v>
      </c>
      <c r="G1105" s="150">
        <f>'Input 1 - Schedule 1'!U1042</f>
        <v>0</v>
      </c>
      <c r="H1105" s="149">
        <f>'Input 2 - Inventory'!L1040</f>
        <v>0</v>
      </c>
      <c r="I1105" s="149">
        <f>'Input 2 - Inventory'!M1040</f>
        <v>0</v>
      </c>
      <c r="J1105" s="162">
        <f t="shared" si="95"/>
        <v>0</v>
      </c>
      <c r="K1105" s="179">
        <f>'Input 2 - Inventory'!R1040</f>
        <v>0</v>
      </c>
      <c r="L1105" s="149">
        <f>'Input 2 - Inventory'!AB1040</f>
        <v>0</v>
      </c>
      <c r="M1105" s="179">
        <f>'Input 2 - Inventory'!AC1040</f>
        <v>0</v>
      </c>
      <c r="N1105" s="162">
        <f t="shared" si="96"/>
        <v>0</v>
      </c>
      <c r="O1105" s="122" t="e">
        <f t="shared" si="97"/>
        <v>#DIV/0!</v>
      </c>
      <c r="P1105" s="179">
        <f>'Input 2 - Inventory'!AH1040</f>
        <v>0</v>
      </c>
      <c r="Q1105" s="179">
        <f>'Calc 1 - Scaling (Ins)'!AA1095</f>
        <v>0</v>
      </c>
    </row>
    <row r="1106" spans="1:17" x14ac:dyDescent="0.3">
      <c r="A1106" s="136" t="str">
        <f t="shared" si="98"/>
        <v>Exclude</v>
      </c>
      <c r="B1106" s="149">
        <f>'Input 2 - Inventory'!C1041</f>
        <v>0</v>
      </c>
      <c r="C1106" s="179">
        <f>'Input 2 - Inventory'!E1041</f>
        <v>0</v>
      </c>
      <c r="D1106" s="179" t="str">
        <f>IFERROR(VLOOKUP(E1106,GCC.Param!$B$3:$E$66,4,FALSE),"")</f>
        <v/>
      </c>
      <c r="E1106" s="150">
        <f>'Input 2 - Inventory'!F1041</f>
        <v>0</v>
      </c>
      <c r="F1106" s="162" t="str">
        <f t="shared" si="94"/>
        <v>N</v>
      </c>
      <c r="G1106" s="150">
        <f>'Input 1 - Schedule 1'!U1043</f>
        <v>0</v>
      </c>
      <c r="H1106" s="149">
        <f>'Input 2 - Inventory'!L1041</f>
        <v>0</v>
      </c>
      <c r="I1106" s="149">
        <f>'Input 2 - Inventory'!M1041</f>
        <v>0</v>
      </c>
      <c r="J1106" s="162">
        <f t="shared" si="95"/>
        <v>0</v>
      </c>
      <c r="K1106" s="179">
        <f>'Input 2 - Inventory'!R1041</f>
        <v>0</v>
      </c>
      <c r="L1106" s="149">
        <f>'Input 2 - Inventory'!AB1041</f>
        <v>0</v>
      </c>
      <c r="M1106" s="179">
        <f>'Input 2 - Inventory'!AC1041</f>
        <v>0</v>
      </c>
      <c r="N1106" s="162">
        <f t="shared" si="96"/>
        <v>0</v>
      </c>
      <c r="O1106" s="122" t="e">
        <f t="shared" si="97"/>
        <v>#DIV/0!</v>
      </c>
      <c r="P1106" s="179">
        <f>'Input 2 - Inventory'!AH1041</f>
        <v>0</v>
      </c>
      <c r="Q1106" s="179">
        <f>'Calc 1 - Scaling (Ins)'!AA1096</f>
        <v>0</v>
      </c>
    </row>
    <row r="1107" spans="1:17" x14ac:dyDescent="0.3">
      <c r="A1107" s="136" t="str">
        <f t="shared" si="98"/>
        <v>Exclude</v>
      </c>
      <c r="B1107" s="149">
        <f>'Input 2 - Inventory'!C1042</f>
        <v>0</v>
      </c>
      <c r="C1107" s="179">
        <f>'Input 2 - Inventory'!E1042</f>
        <v>0</v>
      </c>
      <c r="D1107" s="179" t="str">
        <f>IFERROR(VLOOKUP(E1107,GCC.Param!$B$3:$E$66,4,FALSE),"")</f>
        <v/>
      </c>
      <c r="E1107" s="150">
        <f>'Input 2 - Inventory'!F1042</f>
        <v>0</v>
      </c>
      <c r="F1107" s="162" t="str">
        <f t="shared" si="94"/>
        <v>N</v>
      </c>
      <c r="G1107" s="150">
        <f>'Input 1 - Schedule 1'!U1044</f>
        <v>0</v>
      </c>
      <c r="H1107" s="149">
        <f>'Input 2 - Inventory'!L1042</f>
        <v>0</v>
      </c>
      <c r="I1107" s="149">
        <f>'Input 2 - Inventory'!M1042</f>
        <v>0</v>
      </c>
      <c r="J1107" s="162">
        <f t="shared" si="95"/>
        <v>0</v>
      </c>
      <c r="K1107" s="179">
        <f>'Input 2 - Inventory'!R1042</f>
        <v>0</v>
      </c>
      <c r="L1107" s="149">
        <f>'Input 2 - Inventory'!AB1042</f>
        <v>0</v>
      </c>
      <c r="M1107" s="179">
        <f>'Input 2 - Inventory'!AC1042</f>
        <v>0</v>
      </c>
      <c r="N1107" s="162">
        <f t="shared" si="96"/>
        <v>0</v>
      </c>
      <c r="O1107" s="122" t="e">
        <f t="shared" si="97"/>
        <v>#DIV/0!</v>
      </c>
      <c r="P1107" s="179">
        <f>'Input 2 - Inventory'!AH1042</f>
        <v>0</v>
      </c>
      <c r="Q1107" s="179">
        <f>'Calc 1 - Scaling (Ins)'!AA1097</f>
        <v>0</v>
      </c>
    </row>
    <row r="1108" spans="1:17" x14ac:dyDescent="0.3">
      <c r="A1108" s="136" t="str">
        <f t="shared" si="98"/>
        <v>Exclude</v>
      </c>
      <c r="B1108" s="149">
        <f>'Input 2 - Inventory'!C1043</f>
        <v>0</v>
      </c>
      <c r="C1108" s="179">
        <f>'Input 2 - Inventory'!E1043</f>
        <v>0</v>
      </c>
      <c r="D1108" s="179" t="str">
        <f>IFERROR(VLOOKUP(E1108,GCC.Param!$B$3:$E$66,4,FALSE),"")</f>
        <v/>
      </c>
      <c r="E1108" s="150">
        <f>'Input 2 - Inventory'!F1043</f>
        <v>0</v>
      </c>
      <c r="F1108" s="162" t="str">
        <f t="shared" si="94"/>
        <v>N</v>
      </c>
      <c r="G1108" s="150">
        <f>'Input 1 - Schedule 1'!U1045</f>
        <v>0</v>
      </c>
      <c r="H1108" s="149">
        <f>'Input 2 - Inventory'!L1043</f>
        <v>0</v>
      </c>
      <c r="I1108" s="149">
        <f>'Input 2 - Inventory'!M1043</f>
        <v>0</v>
      </c>
      <c r="J1108" s="162">
        <f t="shared" si="95"/>
        <v>0</v>
      </c>
      <c r="K1108" s="179">
        <f>'Input 2 - Inventory'!R1043</f>
        <v>0</v>
      </c>
      <c r="L1108" s="149">
        <f>'Input 2 - Inventory'!AB1043</f>
        <v>0</v>
      </c>
      <c r="M1108" s="179">
        <f>'Input 2 - Inventory'!AC1043</f>
        <v>0</v>
      </c>
      <c r="N1108" s="162">
        <f t="shared" si="96"/>
        <v>0</v>
      </c>
      <c r="O1108" s="122" t="e">
        <f t="shared" si="97"/>
        <v>#DIV/0!</v>
      </c>
      <c r="P1108" s="179">
        <f>'Input 2 - Inventory'!AH1043</f>
        <v>0</v>
      </c>
      <c r="Q1108" s="179">
        <f>'Calc 1 - Scaling (Ins)'!AA1098</f>
        <v>0</v>
      </c>
    </row>
    <row r="1109" spans="1:17" x14ac:dyDescent="0.3">
      <c r="A1109" s="136" t="str">
        <f t="shared" si="98"/>
        <v>Exclude</v>
      </c>
      <c r="B1109" s="149">
        <f>'Input 2 - Inventory'!C1044</f>
        <v>0</v>
      </c>
      <c r="C1109" s="179">
        <f>'Input 2 - Inventory'!E1044</f>
        <v>0</v>
      </c>
      <c r="D1109" s="179" t="str">
        <f>IFERROR(VLOOKUP(E1109,GCC.Param!$B$3:$E$66,4,FALSE),"")</f>
        <v/>
      </c>
      <c r="E1109" s="150">
        <f>'Input 2 - Inventory'!F1044</f>
        <v>0</v>
      </c>
      <c r="F1109" s="162" t="str">
        <f t="shared" si="94"/>
        <v>N</v>
      </c>
      <c r="G1109" s="150">
        <f>'Input 1 - Schedule 1'!U1046</f>
        <v>0</v>
      </c>
      <c r="H1109" s="149">
        <f>'Input 2 - Inventory'!L1044</f>
        <v>0</v>
      </c>
      <c r="I1109" s="149">
        <f>'Input 2 - Inventory'!M1044</f>
        <v>0</v>
      </c>
      <c r="J1109" s="162">
        <f t="shared" si="95"/>
        <v>0</v>
      </c>
      <c r="K1109" s="179">
        <f>'Input 2 - Inventory'!R1044</f>
        <v>0</v>
      </c>
      <c r="L1109" s="149">
        <f>'Input 2 - Inventory'!AB1044</f>
        <v>0</v>
      </c>
      <c r="M1109" s="179">
        <f>'Input 2 - Inventory'!AC1044</f>
        <v>0</v>
      </c>
      <c r="N1109" s="162">
        <f t="shared" si="96"/>
        <v>0</v>
      </c>
      <c r="O1109" s="122" t="e">
        <f t="shared" si="97"/>
        <v>#DIV/0!</v>
      </c>
      <c r="P1109" s="179">
        <f>'Input 2 - Inventory'!AH1044</f>
        <v>0</v>
      </c>
      <c r="Q1109" s="179">
        <f>'Calc 1 - Scaling (Ins)'!AA1099</f>
        <v>0</v>
      </c>
    </row>
    <row r="1110" spans="1:17" x14ac:dyDescent="0.3">
      <c r="A1110" s="136" t="str">
        <f t="shared" si="98"/>
        <v>Exclude</v>
      </c>
      <c r="B1110" s="149">
        <f>'Input 2 - Inventory'!C1045</f>
        <v>0</v>
      </c>
      <c r="C1110" s="179">
        <f>'Input 2 - Inventory'!E1045</f>
        <v>0</v>
      </c>
      <c r="D1110" s="179" t="str">
        <f>IFERROR(VLOOKUP(E1110,GCC.Param!$B$3:$E$66,4,FALSE),"")</f>
        <v/>
      </c>
      <c r="E1110" s="150">
        <f>'Input 2 - Inventory'!F1045</f>
        <v>0</v>
      </c>
      <c r="F1110" s="162" t="str">
        <f t="shared" si="94"/>
        <v>N</v>
      </c>
      <c r="G1110" s="150">
        <f>'Input 1 - Schedule 1'!U1047</f>
        <v>0</v>
      </c>
      <c r="H1110" s="149">
        <f>'Input 2 - Inventory'!L1045</f>
        <v>0</v>
      </c>
      <c r="I1110" s="149">
        <f>'Input 2 - Inventory'!M1045</f>
        <v>0</v>
      </c>
      <c r="J1110" s="162">
        <f t="shared" si="95"/>
        <v>0</v>
      </c>
      <c r="K1110" s="179">
        <f>'Input 2 - Inventory'!R1045</f>
        <v>0</v>
      </c>
      <c r="L1110" s="149">
        <f>'Input 2 - Inventory'!AB1045</f>
        <v>0</v>
      </c>
      <c r="M1110" s="179">
        <f>'Input 2 - Inventory'!AC1045</f>
        <v>0</v>
      </c>
      <c r="N1110" s="162">
        <f t="shared" si="96"/>
        <v>0</v>
      </c>
      <c r="O1110" s="122" t="e">
        <f t="shared" si="97"/>
        <v>#DIV/0!</v>
      </c>
      <c r="P1110" s="179">
        <f>'Input 2 - Inventory'!AH1045</f>
        <v>0</v>
      </c>
      <c r="Q1110" s="179">
        <f>'Calc 1 - Scaling (Ins)'!AA1100</f>
        <v>0</v>
      </c>
    </row>
    <row r="1111" spans="1:17" x14ac:dyDescent="0.3">
      <c r="A1111" s="136" t="str">
        <f t="shared" si="98"/>
        <v>Exclude</v>
      </c>
      <c r="B1111" s="149">
        <f>'Input 2 - Inventory'!C1046</f>
        <v>0</v>
      </c>
      <c r="C1111" s="179">
        <f>'Input 2 - Inventory'!E1046</f>
        <v>0</v>
      </c>
      <c r="D1111" s="179" t="str">
        <f>IFERROR(VLOOKUP(E1111,GCC.Param!$B$3:$E$66,4,FALSE),"")</f>
        <v/>
      </c>
      <c r="E1111" s="150">
        <f>'Input 2 - Inventory'!F1046</f>
        <v>0</v>
      </c>
      <c r="F1111" s="162" t="str">
        <f t="shared" si="94"/>
        <v>N</v>
      </c>
      <c r="G1111" s="150">
        <f>'Input 1 - Schedule 1'!U1048</f>
        <v>0</v>
      </c>
      <c r="H1111" s="149">
        <f>'Input 2 - Inventory'!L1046</f>
        <v>0</v>
      </c>
      <c r="I1111" s="149">
        <f>'Input 2 - Inventory'!M1046</f>
        <v>0</v>
      </c>
      <c r="J1111" s="162">
        <f t="shared" si="95"/>
        <v>0</v>
      </c>
      <c r="K1111" s="179">
        <f>'Input 2 - Inventory'!R1046</f>
        <v>0</v>
      </c>
      <c r="L1111" s="149">
        <f>'Input 2 - Inventory'!AB1046</f>
        <v>0</v>
      </c>
      <c r="M1111" s="179">
        <f>'Input 2 - Inventory'!AC1046</f>
        <v>0</v>
      </c>
      <c r="N1111" s="162">
        <f t="shared" si="96"/>
        <v>0</v>
      </c>
      <c r="O1111" s="122" t="e">
        <f t="shared" si="97"/>
        <v>#DIV/0!</v>
      </c>
      <c r="P1111" s="179">
        <f>'Input 2 - Inventory'!AH1046</f>
        <v>0</v>
      </c>
      <c r="Q1111" s="179">
        <f>'Calc 1 - Scaling (Ins)'!AA1101</f>
        <v>0</v>
      </c>
    </row>
    <row r="1112" spans="1:17" x14ac:dyDescent="0.3">
      <c r="A1112" s="136" t="str">
        <f t="shared" si="98"/>
        <v>Exclude</v>
      </c>
      <c r="B1112" s="149">
        <f>'Input 2 - Inventory'!C1047</f>
        <v>0</v>
      </c>
      <c r="C1112" s="179">
        <f>'Input 2 - Inventory'!E1047</f>
        <v>0</v>
      </c>
      <c r="D1112" s="179" t="str">
        <f>IFERROR(VLOOKUP(E1112,GCC.Param!$B$3:$E$66,4,FALSE),"")</f>
        <v/>
      </c>
      <c r="E1112" s="150">
        <f>'Input 2 - Inventory'!F1047</f>
        <v>0</v>
      </c>
      <c r="F1112" s="162" t="str">
        <f t="shared" si="94"/>
        <v>N</v>
      </c>
      <c r="G1112" s="150">
        <f>'Input 1 - Schedule 1'!U1049</f>
        <v>0</v>
      </c>
      <c r="H1112" s="149">
        <f>'Input 2 - Inventory'!L1047</f>
        <v>0</v>
      </c>
      <c r="I1112" s="149">
        <f>'Input 2 - Inventory'!M1047</f>
        <v>0</v>
      </c>
      <c r="J1112" s="162">
        <f t="shared" si="95"/>
        <v>0</v>
      </c>
      <c r="K1112" s="179">
        <f>'Input 2 - Inventory'!R1047</f>
        <v>0</v>
      </c>
      <c r="L1112" s="149">
        <f>'Input 2 - Inventory'!AB1047</f>
        <v>0</v>
      </c>
      <c r="M1112" s="179">
        <f>'Input 2 - Inventory'!AC1047</f>
        <v>0</v>
      </c>
      <c r="N1112" s="162">
        <f t="shared" si="96"/>
        <v>0</v>
      </c>
      <c r="O1112" s="122" t="e">
        <f t="shared" si="97"/>
        <v>#DIV/0!</v>
      </c>
      <c r="P1112" s="179">
        <f>'Input 2 - Inventory'!AH1047</f>
        <v>0</v>
      </c>
      <c r="Q1112" s="179">
        <f>'Calc 1 - Scaling (Ins)'!AA1102</f>
        <v>0</v>
      </c>
    </row>
    <row r="1113" spans="1:17" x14ac:dyDescent="0.3">
      <c r="A1113" s="136" t="str">
        <f t="shared" si="98"/>
        <v>Exclude</v>
      </c>
      <c r="B1113" s="149">
        <f>'Input 2 - Inventory'!C1048</f>
        <v>0</v>
      </c>
      <c r="C1113" s="179">
        <f>'Input 2 - Inventory'!E1048</f>
        <v>0</v>
      </c>
      <c r="D1113" s="179" t="str">
        <f>IFERROR(VLOOKUP(E1113,GCC.Param!$B$3:$E$66,4,FALSE),"")</f>
        <v/>
      </c>
      <c r="E1113" s="150">
        <f>'Input 2 - Inventory'!F1048</f>
        <v>0</v>
      </c>
      <c r="F1113" s="162" t="str">
        <f t="shared" si="94"/>
        <v>N</v>
      </c>
      <c r="G1113" s="150">
        <f>'Input 1 - Schedule 1'!U1050</f>
        <v>0</v>
      </c>
      <c r="H1113" s="149">
        <f>'Input 2 - Inventory'!L1048</f>
        <v>0</v>
      </c>
      <c r="I1113" s="149">
        <f>'Input 2 - Inventory'!M1048</f>
        <v>0</v>
      </c>
      <c r="J1113" s="162">
        <f t="shared" si="95"/>
        <v>0</v>
      </c>
      <c r="K1113" s="179">
        <f>'Input 2 - Inventory'!R1048</f>
        <v>0</v>
      </c>
      <c r="L1113" s="149">
        <f>'Input 2 - Inventory'!AB1048</f>
        <v>0</v>
      </c>
      <c r="M1113" s="179">
        <f>'Input 2 - Inventory'!AC1048</f>
        <v>0</v>
      </c>
      <c r="N1113" s="162">
        <f t="shared" si="96"/>
        <v>0</v>
      </c>
      <c r="O1113" s="122" t="e">
        <f t="shared" si="97"/>
        <v>#DIV/0!</v>
      </c>
      <c r="P1113" s="179">
        <f>'Input 2 - Inventory'!AH1048</f>
        <v>0</v>
      </c>
      <c r="Q1113" s="179">
        <f>'Calc 1 - Scaling (Ins)'!AA1103</f>
        <v>0</v>
      </c>
    </row>
    <row r="1114" spans="1:17" x14ac:dyDescent="0.3">
      <c r="A1114" s="136" t="str">
        <f t="shared" si="98"/>
        <v>Exclude</v>
      </c>
      <c r="B1114" s="149">
        <f>'Input 2 - Inventory'!C1049</f>
        <v>0</v>
      </c>
      <c r="C1114" s="179">
        <f>'Input 2 - Inventory'!E1049</f>
        <v>0</v>
      </c>
      <c r="D1114" s="179" t="str">
        <f>IFERROR(VLOOKUP(E1114,GCC.Param!$B$3:$E$66,4,FALSE),"")</f>
        <v/>
      </c>
      <c r="E1114" s="150">
        <f>'Input 2 - Inventory'!F1049</f>
        <v>0</v>
      </c>
      <c r="F1114" s="162" t="str">
        <f t="shared" si="94"/>
        <v>N</v>
      </c>
      <c r="G1114" s="150">
        <f>'Input 1 - Schedule 1'!U1051</f>
        <v>0</v>
      </c>
      <c r="H1114" s="149">
        <f>'Input 2 - Inventory'!L1049</f>
        <v>0</v>
      </c>
      <c r="I1114" s="149">
        <f>'Input 2 - Inventory'!M1049</f>
        <v>0</v>
      </c>
      <c r="J1114" s="162">
        <f t="shared" si="95"/>
        <v>0</v>
      </c>
      <c r="K1114" s="179">
        <f>'Input 2 - Inventory'!R1049</f>
        <v>0</v>
      </c>
      <c r="L1114" s="149">
        <f>'Input 2 - Inventory'!AB1049</f>
        <v>0</v>
      </c>
      <c r="M1114" s="179">
        <f>'Input 2 - Inventory'!AC1049</f>
        <v>0</v>
      </c>
      <c r="N1114" s="162">
        <f t="shared" si="96"/>
        <v>0</v>
      </c>
      <c r="O1114" s="122" t="e">
        <f t="shared" si="97"/>
        <v>#DIV/0!</v>
      </c>
      <c r="P1114" s="179">
        <f>'Input 2 - Inventory'!AH1049</f>
        <v>0</v>
      </c>
      <c r="Q1114" s="179">
        <f>'Calc 1 - Scaling (Ins)'!AA1104</f>
        <v>0</v>
      </c>
    </row>
    <row r="1115" spans="1:17" x14ac:dyDescent="0.3">
      <c r="A1115" s="136" t="str">
        <f t="shared" si="98"/>
        <v>Exclude</v>
      </c>
      <c r="B1115" s="149">
        <f>'Input 2 - Inventory'!C1050</f>
        <v>0</v>
      </c>
      <c r="C1115" s="179">
        <f>'Input 2 - Inventory'!E1050</f>
        <v>0</v>
      </c>
      <c r="D1115" s="179" t="str">
        <f>IFERROR(VLOOKUP(E1115,GCC.Param!$B$3:$E$66,4,FALSE),"")</f>
        <v/>
      </c>
      <c r="E1115" s="150">
        <f>'Input 2 - Inventory'!F1050</f>
        <v>0</v>
      </c>
      <c r="F1115" s="162" t="str">
        <f t="shared" si="94"/>
        <v>N</v>
      </c>
      <c r="G1115" s="150">
        <f>'Input 1 - Schedule 1'!U1052</f>
        <v>0</v>
      </c>
      <c r="H1115" s="149">
        <f>'Input 2 - Inventory'!L1050</f>
        <v>0</v>
      </c>
      <c r="I1115" s="149">
        <f>'Input 2 - Inventory'!M1050</f>
        <v>0</v>
      </c>
      <c r="J1115" s="162">
        <f t="shared" si="95"/>
        <v>0</v>
      </c>
      <c r="K1115" s="179">
        <f>'Input 2 - Inventory'!R1050</f>
        <v>0</v>
      </c>
      <c r="L1115" s="149">
        <f>'Input 2 - Inventory'!AB1050</f>
        <v>0</v>
      </c>
      <c r="M1115" s="179">
        <f>'Input 2 - Inventory'!AC1050</f>
        <v>0</v>
      </c>
      <c r="N1115" s="162">
        <f t="shared" si="96"/>
        <v>0</v>
      </c>
      <c r="O1115" s="122" t="e">
        <f t="shared" si="97"/>
        <v>#DIV/0!</v>
      </c>
      <c r="P1115" s="179">
        <f>'Input 2 - Inventory'!AH1050</f>
        <v>0</v>
      </c>
      <c r="Q1115" s="179">
        <f>'Calc 1 - Scaling (Ins)'!AA1105</f>
        <v>0</v>
      </c>
    </row>
    <row r="1116" spans="1:17" x14ac:dyDescent="0.3">
      <c r="A1116" s="136" t="str">
        <f t="shared" si="98"/>
        <v>Exclude</v>
      </c>
      <c r="B1116" s="149">
        <f>'Input 2 - Inventory'!C1051</f>
        <v>0</v>
      </c>
      <c r="C1116" s="179">
        <f>'Input 2 - Inventory'!E1051</f>
        <v>0</v>
      </c>
      <c r="D1116" s="179" t="str">
        <f>IFERROR(VLOOKUP(E1116,GCC.Param!$B$3:$E$66,4,FALSE),"")</f>
        <v/>
      </c>
      <c r="E1116" s="150">
        <f>'Input 2 - Inventory'!F1051</f>
        <v>0</v>
      </c>
      <c r="F1116" s="162" t="str">
        <f t="shared" si="94"/>
        <v>N</v>
      </c>
      <c r="G1116" s="150">
        <f>'Input 1 - Schedule 1'!U1053</f>
        <v>0</v>
      </c>
      <c r="H1116" s="149">
        <f>'Input 2 - Inventory'!L1051</f>
        <v>0</v>
      </c>
      <c r="I1116" s="149">
        <f>'Input 2 - Inventory'!M1051</f>
        <v>0</v>
      </c>
      <c r="J1116" s="162">
        <f t="shared" si="95"/>
        <v>0</v>
      </c>
      <c r="K1116" s="179">
        <f>'Input 2 - Inventory'!R1051</f>
        <v>0</v>
      </c>
      <c r="L1116" s="149">
        <f>'Input 2 - Inventory'!AB1051</f>
        <v>0</v>
      </c>
      <c r="M1116" s="179">
        <f>'Input 2 - Inventory'!AC1051</f>
        <v>0</v>
      </c>
      <c r="N1116" s="162">
        <f t="shared" si="96"/>
        <v>0</v>
      </c>
      <c r="O1116" s="122" t="e">
        <f t="shared" si="97"/>
        <v>#DIV/0!</v>
      </c>
      <c r="P1116" s="179">
        <f>'Input 2 - Inventory'!AH1051</f>
        <v>0</v>
      </c>
      <c r="Q1116" s="179">
        <f>'Calc 1 - Scaling (Ins)'!AA1106</f>
        <v>0</v>
      </c>
    </row>
    <row r="1117" spans="1:17" x14ac:dyDescent="0.3">
      <c r="A1117" s="136" t="str">
        <f t="shared" si="98"/>
        <v>Exclude</v>
      </c>
      <c r="B1117" s="149">
        <f>'Input 2 - Inventory'!C1052</f>
        <v>0</v>
      </c>
      <c r="C1117" s="179">
        <f>'Input 2 - Inventory'!E1052</f>
        <v>0</v>
      </c>
      <c r="D1117" s="179" t="str">
        <f>IFERROR(VLOOKUP(E1117,GCC.Param!$B$3:$E$66,4,FALSE),"")</f>
        <v/>
      </c>
      <c r="E1117" s="150">
        <f>'Input 2 - Inventory'!F1052</f>
        <v>0</v>
      </c>
      <c r="F1117" s="162" t="str">
        <f t="shared" si="94"/>
        <v>N</v>
      </c>
      <c r="G1117" s="150">
        <f>'Input 1 - Schedule 1'!U1054</f>
        <v>0</v>
      </c>
      <c r="H1117" s="149">
        <f>'Input 2 - Inventory'!L1052</f>
        <v>0</v>
      </c>
      <c r="I1117" s="149">
        <f>'Input 2 - Inventory'!M1052</f>
        <v>0</v>
      </c>
      <c r="J1117" s="162">
        <f t="shared" si="95"/>
        <v>0</v>
      </c>
      <c r="K1117" s="179">
        <f>'Input 2 - Inventory'!R1052</f>
        <v>0</v>
      </c>
      <c r="L1117" s="149">
        <f>'Input 2 - Inventory'!AB1052</f>
        <v>0</v>
      </c>
      <c r="M1117" s="179">
        <f>'Input 2 - Inventory'!AC1052</f>
        <v>0</v>
      </c>
      <c r="N1117" s="162">
        <f t="shared" si="96"/>
        <v>0</v>
      </c>
      <c r="O1117" s="122" t="e">
        <f t="shared" si="97"/>
        <v>#DIV/0!</v>
      </c>
      <c r="P1117" s="179">
        <f>'Input 2 - Inventory'!AH1052</f>
        <v>0</v>
      </c>
      <c r="Q1117" s="179">
        <f>'Calc 1 - Scaling (Ins)'!AA1107</f>
        <v>0</v>
      </c>
    </row>
    <row r="1118" spans="1:17" x14ac:dyDescent="0.3">
      <c r="A1118" s="136" t="str">
        <f t="shared" si="98"/>
        <v>Exclude</v>
      </c>
      <c r="B1118" s="149">
        <f>'Input 2 - Inventory'!C1053</f>
        <v>0</v>
      </c>
      <c r="C1118" s="179">
        <f>'Input 2 - Inventory'!E1053</f>
        <v>0</v>
      </c>
      <c r="D1118" s="179" t="str">
        <f>IFERROR(VLOOKUP(E1118,GCC.Param!$B$3:$E$66,4,FALSE),"")</f>
        <v/>
      </c>
      <c r="E1118" s="150">
        <f>'Input 2 - Inventory'!F1053</f>
        <v>0</v>
      </c>
      <c r="F1118" s="162" t="str">
        <f t="shared" si="94"/>
        <v>N</v>
      </c>
      <c r="G1118" s="150">
        <f>'Input 1 - Schedule 1'!U1055</f>
        <v>0</v>
      </c>
      <c r="H1118" s="149">
        <f>'Input 2 - Inventory'!L1053</f>
        <v>0</v>
      </c>
      <c r="I1118" s="149">
        <f>'Input 2 - Inventory'!M1053</f>
        <v>0</v>
      </c>
      <c r="J1118" s="162">
        <f t="shared" si="95"/>
        <v>0</v>
      </c>
      <c r="K1118" s="179">
        <f>'Input 2 - Inventory'!R1053</f>
        <v>0</v>
      </c>
      <c r="L1118" s="149">
        <f>'Input 2 - Inventory'!AB1053</f>
        <v>0</v>
      </c>
      <c r="M1118" s="179">
        <f>'Input 2 - Inventory'!AC1053</f>
        <v>0</v>
      </c>
      <c r="N1118" s="162">
        <f t="shared" si="96"/>
        <v>0</v>
      </c>
      <c r="O1118" s="122" t="e">
        <f t="shared" si="97"/>
        <v>#DIV/0!</v>
      </c>
      <c r="P1118" s="179">
        <f>'Input 2 - Inventory'!AH1053</f>
        <v>0</v>
      </c>
      <c r="Q1118" s="179">
        <f>'Calc 1 - Scaling (Ins)'!AA1108</f>
        <v>0</v>
      </c>
    </row>
    <row r="1119" spans="1:17" x14ac:dyDescent="0.3">
      <c r="A1119" s="136" t="str">
        <f t="shared" si="98"/>
        <v>Exclude</v>
      </c>
      <c r="B1119" s="149">
        <f>'Input 2 - Inventory'!C1054</f>
        <v>0</v>
      </c>
      <c r="C1119" s="179">
        <f>'Input 2 - Inventory'!E1054</f>
        <v>0</v>
      </c>
      <c r="D1119" s="179" t="str">
        <f>IFERROR(VLOOKUP(E1119,GCC.Param!$B$3:$E$66,4,FALSE),"")</f>
        <v/>
      </c>
      <c r="E1119" s="150">
        <f>'Input 2 - Inventory'!F1054</f>
        <v>0</v>
      </c>
      <c r="F1119" s="162" t="str">
        <f t="shared" si="94"/>
        <v>N</v>
      </c>
      <c r="G1119" s="150">
        <f>'Input 1 - Schedule 1'!U1056</f>
        <v>0</v>
      </c>
      <c r="H1119" s="149">
        <f>'Input 2 - Inventory'!L1054</f>
        <v>0</v>
      </c>
      <c r="I1119" s="149">
        <f>'Input 2 - Inventory'!M1054</f>
        <v>0</v>
      </c>
      <c r="J1119" s="162">
        <f t="shared" si="95"/>
        <v>0</v>
      </c>
      <c r="K1119" s="179">
        <f>'Input 2 - Inventory'!R1054</f>
        <v>0</v>
      </c>
      <c r="L1119" s="149">
        <f>'Input 2 - Inventory'!AB1054</f>
        <v>0</v>
      </c>
      <c r="M1119" s="179">
        <f>'Input 2 - Inventory'!AC1054</f>
        <v>0</v>
      </c>
      <c r="N1119" s="162">
        <f t="shared" si="96"/>
        <v>0</v>
      </c>
      <c r="O1119" s="122" t="e">
        <f t="shared" si="97"/>
        <v>#DIV/0!</v>
      </c>
      <c r="P1119" s="179">
        <f>'Input 2 - Inventory'!AH1054</f>
        <v>0</v>
      </c>
      <c r="Q1119" s="179">
        <f>'Calc 1 - Scaling (Ins)'!AA1109</f>
        <v>0</v>
      </c>
    </row>
    <row r="1120" spans="1:17" x14ac:dyDescent="0.3">
      <c r="A1120" s="136" t="str">
        <f t="shared" si="98"/>
        <v>Exclude</v>
      </c>
      <c r="B1120" s="149">
        <f>'Input 2 - Inventory'!C1055</f>
        <v>0</v>
      </c>
      <c r="C1120" s="179">
        <f>'Input 2 - Inventory'!E1055</f>
        <v>0</v>
      </c>
      <c r="D1120" s="179" t="str">
        <f>IFERROR(VLOOKUP(E1120,GCC.Param!$B$3:$E$66,4,FALSE),"")</f>
        <v/>
      </c>
      <c r="E1120" s="150">
        <f>'Input 2 - Inventory'!F1055</f>
        <v>0</v>
      </c>
      <c r="F1120" s="162" t="str">
        <f t="shared" si="94"/>
        <v>N</v>
      </c>
      <c r="G1120" s="150">
        <f>'Input 1 - Schedule 1'!U1057</f>
        <v>0</v>
      </c>
      <c r="H1120" s="149">
        <f>'Input 2 - Inventory'!L1055</f>
        <v>0</v>
      </c>
      <c r="I1120" s="149">
        <f>'Input 2 - Inventory'!M1055</f>
        <v>0</v>
      </c>
      <c r="J1120" s="162">
        <f t="shared" si="95"/>
        <v>0</v>
      </c>
      <c r="K1120" s="179">
        <f>'Input 2 - Inventory'!R1055</f>
        <v>0</v>
      </c>
      <c r="L1120" s="149">
        <f>'Input 2 - Inventory'!AB1055</f>
        <v>0</v>
      </c>
      <c r="M1120" s="179">
        <f>'Input 2 - Inventory'!AC1055</f>
        <v>0</v>
      </c>
      <c r="N1120" s="162">
        <f t="shared" si="96"/>
        <v>0</v>
      </c>
      <c r="O1120" s="122" t="e">
        <f t="shared" si="97"/>
        <v>#DIV/0!</v>
      </c>
      <c r="P1120" s="179">
        <f>'Input 2 - Inventory'!AH1055</f>
        <v>0</v>
      </c>
      <c r="Q1120" s="179">
        <f>'Calc 1 - Scaling (Ins)'!AA1110</f>
        <v>0</v>
      </c>
    </row>
    <row r="1121" spans="1:17" x14ac:dyDescent="0.3">
      <c r="A1121" s="136" t="str">
        <f t="shared" si="98"/>
        <v>Exclude</v>
      </c>
      <c r="B1121" s="149">
        <f>'Input 2 - Inventory'!C1056</f>
        <v>0</v>
      </c>
      <c r="C1121" s="179">
        <f>'Input 2 - Inventory'!E1056</f>
        <v>0</v>
      </c>
      <c r="D1121" s="179" t="str">
        <f>IFERROR(VLOOKUP(E1121,GCC.Param!$B$3:$E$66,4,FALSE),"")</f>
        <v/>
      </c>
      <c r="E1121" s="150">
        <f>'Input 2 - Inventory'!F1056</f>
        <v>0</v>
      </c>
      <c r="F1121" s="162" t="str">
        <f t="shared" si="94"/>
        <v>N</v>
      </c>
      <c r="G1121" s="150">
        <f>'Input 1 - Schedule 1'!U1058</f>
        <v>0</v>
      </c>
      <c r="H1121" s="149">
        <f>'Input 2 - Inventory'!L1056</f>
        <v>0</v>
      </c>
      <c r="I1121" s="149">
        <f>'Input 2 - Inventory'!M1056</f>
        <v>0</v>
      </c>
      <c r="J1121" s="162">
        <f t="shared" si="95"/>
        <v>0</v>
      </c>
      <c r="K1121" s="179">
        <f>'Input 2 - Inventory'!R1056</f>
        <v>0</v>
      </c>
      <c r="L1121" s="149">
        <f>'Input 2 - Inventory'!AB1056</f>
        <v>0</v>
      </c>
      <c r="M1121" s="179">
        <f>'Input 2 - Inventory'!AC1056</f>
        <v>0</v>
      </c>
      <c r="N1121" s="162">
        <f t="shared" si="96"/>
        <v>0</v>
      </c>
      <c r="O1121" s="122" t="e">
        <f t="shared" si="97"/>
        <v>#DIV/0!</v>
      </c>
      <c r="P1121" s="179">
        <f>'Input 2 - Inventory'!AH1056</f>
        <v>0</v>
      </c>
      <c r="Q1121" s="179">
        <f>'Calc 1 - Scaling (Ins)'!AA1111</f>
        <v>0</v>
      </c>
    </row>
    <row r="1122" spans="1:17" x14ac:dyDescent="0.3">
      <c r="A1122" s="136" t="str">
        <f t="shared" si="98"/>
        <v>Exclude</v>
      </c>
      <c r="B1122" s="149">
        <f>'Input 2 - Inventory'!C1057</f>
        <v>0</v>
      </c>
      <c r="C1122" s="179">
        <f>'Input 2 - Inventory'!E1057</f>
        <v>0</v>
      </c>
      <c r="D1122" s="179" t="str">
        <f>IFERROR(VLOOKUP(E1122,GCC.Param!$B$3:$E$66,4,FALSE),"")</f>
        <v/>
      </c>
      <c r="E1122" s="150">
        <f>'Input 2 - Inventory'!F1057</f>
        <v>0</v>
      </c>
      <c r="F1122" s="162" t="str">
        <f t="shared" si="94"/>
        <v>N</v>
      </c>
      <c r="G1122" s="150">
        <f>'Input 1 - Schedule 1'!U1059</f>
        <v>0</v>
      </c>
      <c r="H1122" s="149">
        <f>'Input 2 - Inventory'!L1057</f>
        <v>0</v>
      </c>
      <c r="I1122" s="149">
        <f>'Input 2 - Inventory'!M1057</f>
        <v>0</v>
      </c>
      <c r="J1122" s="162">
        <f t="shared" si="95"/>
        <v>0</v>
      </c>
      <c r="K1122" s="179">
        <f>'Input 2 - Inventory'!R1057</f>
        <v>0</v>
      </c>
      <c r="L1122" s="149">
        <f>'Input 2 - Inventory'!AB1057</f>
        <v>0</v>
      </c>
      <c r="M1122" s="179">
        <f>'Input 2 - Inventory'!AC1057</f>
        <v>0</v>
      </c>
      <c r="N1122" s="162">
        <f t="shared" si="96"/>
        <v>0</v>
      </c>
      <c r="O1122" s="122" t="e">
        <f t="shared" si="97"/>
        <v>#DIV/0!</v>
      </c>
      <c r="P1122" s="179">
        <f>'Input 2 - Inventory'!AH1057</f>
        <v>0</v>
      </c>
      <c r="Q1122" s="179">
        <f>'Calc 1 - Scaling (Ins)'!AA1112</f>
        <v>0</v>
      </c>
    </row>
    <row r="1123" spans="1:17" x14ac:dyDescent="0.3">
      <c r="A1123" s="136" t="str">
        <f t="shared" si="98"/>
        <v>Exclude</v>
      </c>
      <c r="B1123" s="149">
        <f>'Input 2 - Inventory'!C1058</f>
        <v>0</v>
      </c>
      <c r="C1123" s="179">
        <f>'Input 2 - Inventory'!E1058</f>
        <v>0</v>
      </c>
      <c r="D1123" s="179" t="str">
        <f>IFERROR(VLOOKUP(E1123,GCC.Param!$B$3:$E$66,4,FALSE),"")</f>
        <v/>
      </c>
      <c r="E1123" s="150">
        <f>'Input 2 - Inventory'!F1058</f>
        <v>0</v>
      </c>
      <c r="F1123" s="162" t="str">
        <f t="shared" si="94"/>
        <v>N</v>
      </c>
      <c r="G1123" s="150">
        <f>'Input 1 - Schedule 1'!U1060</f>
        <v>0</v>
      </c>
      <c r="H1123" s="149">
        <f>'Input 2 - Inventory'!L1058</f>
        <v>0</v>
      </c>
      <c r="I1123" s="149">
        <f>'Input 2 - Inventory'!M1058</f>
        <v>0</v>
      </c>
      <c r="J1123" s="162">
        <f t="shared" si="95"/>
        <v>0</v>
      </c>
      <c r="K1123" s="179">
        <f>'Input 2 - Inventory'!R1058</f>
        <v>0</v>
      </c>
      <c r="L1123" s="149">
        <f>'Input 2 - Inventory'!AB1058</f>
        <v>0</v>
      </c>
      <c r="M1123" s="179">
        <f>'Input 2 - Inventory'!AC1058</f>
        <v>0</v>
      </c>
      <c r="N1123" s="162">
        <f t="shared" si="96"/>
        <v>0</v>
      </c>
      <c r="O1123" s="122" t="e">
        <f t="shared" si="97"/>
        <v>#DIV/0!</v>
      </c>
      <c r="P1123" s="179">
        <f>'Input 2 - Inventory'!AH1058</f>
        <v>0</v>
      </c>
      <c r="Q1123" s="179">
        <f>'Calc 1 - Scaling (Ins)'!AA1113</f>
        <v>0</v>
      </c>
    </row>
    <row r="1124" spans="1:17" x14ac:dyDescent="0.3">
      <c r="A1124" s="136" t="str">
        <f t="shared" si="98"/>
        <v>Exclude</v>
      </c>
      <c r="B1124" s="149">
        <f>'Input 2 - Inventory'!C1059</f>
        <v>0</v>
      </c>
      <c r="C1124" s="179">
        <f>'Input 2 - Inventory'!E1059</f>
        <v>0</v>
      </c>
      <c r="D1124" s="179" t="str">
        <f>IFERROR(VLOOKUP(E1124,GCC.Param!$B$3:$E$66,4,FALSE),"")</f>
        <v/>
      </c>
      <c r="E1124" s="150">
        <f>'Input 2 - Inventory'!F1059</f>
        <v>0</v>
      </c>
      <c r="F1124" s="162" t="str">
        <f t="shared" si="94"/>
        <v>N</v>
      </c>
      <c r="G1124" s="150">
        <f>'Input 1 - Schedule 1'!U1061</f>
        <v>0</v>
      </c>
      <c r="H1124" s="149">
        <f>'Input 2 - Inventory'!L1059</f>
        <v>0</v>
      </c>
      <c r="I1124" s="149">
        <f>'Input 2 - Inventory'!M1059</f>
        <v>0</v>
      </c>
      <c r="J1124" s="162">
        <f t="shared" si="95"/>
        <v>0</v>
      </c>
      <c r="K1124" s="179">
        <f>'Input 2 - Inventory'!R1059</f>
        <v>0</v>
      </c>
      <c r="L1124" s="149">
        <f>'Input 2 - Inventory'!AB1059</f>
        <v>0</v>
      </c>
      <c r="M1124" s="179">
        <f>'Input 2 - Inventory'!AC1059</f>
        <v>0</v>
      </c>
      <c r="N1124" s="162">
        <f t="shared" si="96"/>
        <v>0</v>
      </c>
      <c r="O1124" s="122" t="e">
        <f t="shared" si="97"/>
        <v>#DIV/0!</v>
      </c>
      <c r="P1124" s="179">
        <f>'Input 2 - Inventory'!AH1059</f>
        <v>0</v>
      </c>
      <c r="Q1124" s="179">
        <f>'Calc 1 - Scaling (Ins)'!AA1114</f>
        <v>0</v>
      </c>
    </row>
    <row r="1125" spans="1:17" x14ac:dyDescent="0.3">
      <c r="A1125" s="136" t="str">
        <f t="shared" si="98"/>
        <v>Exclude</v>
      </c>
      <c r="B1125" s="149">
        <f>'Input 2 - Inventory'!C1060</f>
        <v>0</v>
      </c>
      <c r="C1125" s="179">
        <f>'Input 2 - Inventory'!E1060</f>
        <v>0</v>
      </c>
      <c r="D1125" s="179" t="str">
        <f>IFERROR(VLOOKUP(E1125,GCC.Param!$B$3:$E$66,4,FALSE),"")</f>
        <v/>
      </c>
      <c r="E1125" s="150">
        <f>'Input 2 - Inventory'!F1060</f>
        <v>0</v>
      </c>
      <c r="F1125" s="162" t="str">
        <f t="shared" si="94"/>
        <v>N</v>
      </c>
      <c r="G1125" s="150">
        <f>'Input 1 - Schedule 1'!U1062</f>
        <v>0</v>
      </c>
      <c r="H1125" s="149">
        <f>'Input 2 - Inventory'!L1060</f>
        <v>0</v>
      </c>
      <c r="I1125" s="149">
        <f>'Input 2 - Inventory'!M1060</f>
        <v>0</v>
      </c>
      <c r="J1125" s="162">
        <f t="shared" si="95"/>
        <v>0</v>
      </c>
      <c r="K1125" s="179">
        <f>'Input 2 - Inventory'!R1060</f>
        <v>0</v>
      </c>
      <c r="L1125" s="149">
        <f>'Input 2 - Inventory'!AB1060</f>
        <v>0</v>
      </c>
      <c r="M1125" s="179">
        <f>'Input 2 - Inventory'!AC1060</f>
        <v>0</v>
      </c>
      <c r="N1125" s="162">
        <f t="shared" si="96"/>
        <v>0</v>
      </c>
      <c r="O1125" s="122" t="e">
        <f t="shared" si="97"/>
        <v>#DIV/0!</v>
      </c>
      <c r="P1125" s="179">
        <f>'Input 2 - Inventory'!AH1060</f>
        <v>0</v>
      </c>
      <c r="Q1125" s="179">
        <f>'Calc 1 - Scaling (Ins)'!AA1115</f>
        <v>0</v>
      </c>
    </row>
    <row r="1126" spans="1:17" x14ac:dyDescent="0.3">
      <c r="A1126" s="136" t="str">
        <f t="shared" si="98"/>
        <v>Exclude</v>
      </c>
      <c r="B1126" s="149">
        <f>'Input 2 - Inventory'!C1061</f>
        <v>0</v>
      </c>
      <c r="C1126" s="179">
        <f>'Input 2 - Inventory'!E1061</f>
        <v>0</v>
      </c>
      <c r="D1126" s="179" t="str">
        <f>IFERROR(VLOOKUP(E1126,GCC.Param!$B$3:$E$66,4,FALSE),"")</f>
        <v/>
      </c>
      <c r="E1126" s="150">
        <f>'Input 2 - Inventory'!F1061</f>
        <v>0</v>
      </c>
      <c r="F1126" s="162" t="str">
        <f t="shared" si="94"/>
        <v>N</v>
      </c>
      <c r="G1126" s="150">
        <f>'Input 1 - Schedule 1'!U1063</f>
        <v>0</v>
      </c>
      <c r="H1126" s="149">
        <f>'Input 2 - Inventory'!L1061</f>
        <v>0</v>
      </c>
      <c r="I1126" s="149">
        <f>'Input 2 - Inventory'!M1061</f>
        <v>0</v>
      </c>
      <c r="J1126" s="162">
        <f t="shared" si="95"/>
        <v>0</v>
      </c>
      <c r="K1126" s="179">
        <f>'Input 2 - Inventory'!R1061</f>
        <v>0</v>
      </c>
      <c r="L1126" s="149">
        <f>'Input 2 - Inventory'!AB1061</f>
        <v>0</v>
      </c>
      <c r="M1126" s="179">
        <f>'Input 2 - Inventory'!AC1061</f>
        <v>0</v>
      </c>
      <c r="N1126" s="162">
        <f t="shared" si="96"/>
        <v>0</v>
      </c>
      <c r="O1126" s="122" t="e">
        <f t="shared" si="97"/>
        <v>#DIV/0!</v>
      </c>
      <c r="P1126" s="179">
        <f>'Input 2 - Inventory'!AH1061</f>
        <v>0</v>
      </c>
      <c r="Q1126" s="179">
        <f>'Calc 1 - Scaling (Ins)'!AA1116</f>
        <v>0</v>
      </c>
    </row>
    <row r="1127" spans="1:17" x14ac:dyDescent="0.3">
      <c r="A1127" s="136" t="str">
        <f t="shared" si="98"/>
        <v>Exclude</v>
      </c>
      <c r="B1127" s="149">
        <f>'Input 2 - Inventory'!C1062</f>
        <v>0</v>
      </c>
      <c r="C1127" s="179">
        <f>'Input 2 - Inventory'!E1062</f>
        <v>0</v>
      </c>
      <c r="D1127" s="179" t="str">
        <f>IFERROR(VLOOKUP(E1127,GCC.Param!$B$3:$E$66,4,FALSE),"")</f>
        <v/>
      </c>
      <c r="E1127" s="150">
        <f>'Input 2 - Inventory'!F1062</f>
        <v>0</v>
      </c>
      <c r="F1127" s="162" t="str">
        <f t="shared" si="94"/>
        <v>N</v>
      </c>
      <c r="G1127" s="150">
        <f>'Input 1 - Schedule 1'!U1064</f>
        <v>0</v>
      </c>
      <c r="H1127" s="149">
        <f>'Input 2 - Inventory'!L1062</f>
        <v>0</v>
      </c>
      <c r="I1127" s="149">
        <f>'Input 2 - Inventory'!M1062</f>
        <v>0</v>
      </c>
      <c r="J1127" s="162">
        <f t="shared" si="95"/>
        <v>0</v>
      </c>
      <c r="K1127" s="179">
        <f>'Input 2 - Inventory'!R1062</f>
        <v>0</v>
      </c>
      <c r="L1127" s="149">
        <f>'Input 2 - Inventory'!AB1062</f>
        <v>0</v>
      </c>
      <c r="M1127" s="179">
        <f>'Input 2 - Inventory'!AC1062</f>
        <v>0</v>
      </c>
      <c r="N1127" s="162">
        <f t="shared" si="96"/>
        <v>0</v>
      </c>
      <c r="O1127" s="122" t="e">
        <f t="shared" si="97"/>
        <v>#DIV/0!</v>
      </c>
      <c r="P1127" s="179">
        <f>'Input 2 - Inventory'!AH1062</f>
        <v>0</v>
      </c>
      <c r="Q1127" s="179">
        <f>'Calc 1 - Scaling (Ins)'!AA1117</f>
        <v>0</v>
      </c>
    </row>
    <row r="1128" spans="1:17" x14ac:dyDescent="0.3">
      <c r="A1128" s="136" t="str">
        <f t="shared" si="98"/>
        <v>Exclude</v>
      </c>
      <c r="B1128" s="149">
        <f>'Input 2 - Inventory'!C1063</f>
        <v>0</v>
      </c>
      <c r="C1128" s="179">
        <f>'Input 2 - Inventory'!E1063</f>
        <v>0</v>
      </c>
      <c r="D1128" s="179" t="str">
        <f>IFERROR(VLOOKUP(E1128,GCC.Param!$B$3:$E$66,4,FALSE),"")</f>
        <v/>
      </c>
      <c r="E1128" s="150">
        <f>'Input 2 - Inventory'!F1063</f>
        <v>0</v>
      </c>
      <c r="F1128" s="162" t="str">
        <f t="shared" si="94"/>
        <v>N</v>
      </c>
      <c r="G1128" s="150">
        <f>'Input 1 - Schedule 1'!U1065</f>
        <v>0</v>
      </c>
      <c r="H1128" s="149">
        <f>'Input 2 - Inventory'!L1063</f>
        <v>0</v>
      </c>
      <c r="I1128" s="149">
        <f>'Input 2 - Inventory'!M1063</f>
        <v>0</v>
      </c>
      <c r="J1128" s="162">
        <f t="shared" si="95"/>
        <v>0</v>
      </c>
      <c r="K1128" s="179">
        <f>'Input 2 - Inventory'!R1063</f>
        <v>0</v>
      </c>
      <c r="L1128" s="149">
        <f>'Input 2 - Inventory'!AB1063</f>
        <v>0</v>
      </c>
      <c r="M1128" s="179">
        <f>'Input 2 - Inventory'!AC1063</f>
        <v>0</v>
      </c>
      <c r="N1128" s="162">
        <f t="shared" si="96"/>
        <v>0</v>
      </c>
      <c r="O1128" s="122" t="e">
        <f t="shared" si="97"/>
        <v>#DIV/0!</v>
      </c>
      <c r="P1128" s="179">
        <f>'Input 2 - Inventory'!AH1063</f>
        <v>0</v>
      </c>
      <c r="Q1128" s="179">
        <f>'Calc 1 - Scaling (Ins)'!AA1118</f>
        <v>0</v>
      </c>
    </row>
    <row r="1129" spans="1:17" x14ac:dyDescent="0.3">
      <c r="A1129" s="136" t="str">
        <f t="shared" si="98"/>
        <v>Exclude</v>
      </c>
      <c r="B1129" s="149">
        <f>'Input 2 - Inventory'!C1064</f>
        <v>0</v>
      </c>
      <c r="C1129" s="179">
        <f>'Input 2 - Inventory'!E1064</f>
        <v>0</v>
      </c>
      <c r="D1129" s="179" t="str">
        <f>IFERROR(VLOOKUP(E1129,GCC.Param!$B$3:$E$66,4,FALSE),"")</f>
        <v/>
      </c>
      <c r="E1129" s="150">
        <f>'Input 2 - Inventory'!F1064</f>
        <v>0</v>
      </c>
      <c r="F1129" s="162" t="str">
        <f t="shared" si="94"/>
        <v>N</v>
      </c>
      <c r="G1129" s="150">
        <f>'Input 1 - Schedule 1'!U1066</f>
        <v>0</v>
      </c>
      <c r="H1129" s="149">
        <f>'Input 2 - Inventory'!L1064</f>
        <v>0</v>
      </c>
      <c r="I1129" s="149">
        <f>'Input 2 - Inventory'!M1064</f>
        <v>0</v>
      </c>
      <c r="J1129" s="162">
        <f t="shared" si="95"/>
        <v>0</v>
      </c>
      <c r="K1129" s="179">
        <f>'Input 2 - Inventory'!R1064</f>
        <v>0</v>
      </c>
      <c r="L1129" s="149">
        <f>'Input 2 - Inventory'!AB1064</f>
        <v>0</v>
      </c>
      <c r="M1129" s="179">
        <f>'Input 2 - Inventory'!AC1064</f>
        <v>0</v>
      </c>
      <c r="N1129" s="162">
        <f t="shared" si="96"/>
        <v>0</v>
      </c>
      <c r="O1129" s="122" t="e">
        <f t="shared" si="97"/>
        <v>#DIV/0!</v>
      </c>
      <c r="P1129" s="179">
        <f>'Input 2 - Inventory'!AH1064</f>
        <v>0</v>
      </c>
      <c r="Q1129" s="179">
        <f>'Calc 1 - Scaling (Ins)'!AA1119</f>
        <v>0</v>
      </c>
    </row>
    <row r="1130" spans="1:17" x14ac:dyDescent="0.3">
      <c r="A1130" s="136" t="str">
        <f t="shared" si="98"/>
        <v>Exclude</v>
      </c>
      <c r="B1130" s="149">
        <f>'Input 2 - Inventory'!C1065</f>
        <v>0</v>
      </c>
      <c r="C1130" s="179">
        <f>'Input 2 - Inventory'!E1065</f>
        <v>0</v>
      </c>
      <c r="D1130" s="179" t="str">
        <f>IFERROR(VLOOKUP(E1130,GCC.Param!$B$3:$E$66,4,FALSE),"")</f>
        <v/>
      </c>
      <c r="E1130" s="150">
        <f>'Input 2 - Inventory'!F1065</f>
        <v>0</v>
      </c>
      <c r="F1130" s="162" t="str">
        <f t="shared" si="94"/>
        <v>N</v>
      </c>
      <c r="G1130" s="150">
        <f>'Input 1 - Schedule 1'!U1067</f>
        <v>0</v>
      </c>
      <c r="H1130" s="149">
        <f>'Input 2 - Inventory'!L1065</f>
        <v>0</v>
      </c>
      <c r="I1130" s="149">
        <f>'Input 2 - Inventory'!M1065</f>
        <v>0</v>
      </c>
      <c r="J1130" s="162">
        <f t="shared" si="95"/>
        <v>0</v>
      </c>
      <c r="K1130" s="179">
        <f>'Input 2 - Inventory'!R1065</f>
        <v>0</v>
      </c>
      <c r="L1130" s="149">
        <f>'Input 2 - Inventory'!AB1065</f>
        <v>0</v>
      </c>
      <c r="M1130" s="179">
        <f>'Input 2 - Inventory'!AC1065</f>
        <v>0</v>
      </c>
      <c r="N1130" s="162">
        <f t="shared" si="96"/>
        <v>0</v>
      </c>
      <c r="O1130" s="122" t="e">
        <f t="shared" si="97"/>
        <v>#DIV/0!</v>
      </c>
      <c r="P1130" s="179">
        <f>'Input 2 - Inventory'!AH1065</f>
        <v>0</v>
      </c>
      <c r="Q1130" s="179">
        <f>'Calc 1 - Scaling (Ins)'!AA1120</f>
        <v>0</v>
      </c>
    </row>
    <row r="1131" spans="1:17" x14ac:dyDescent="0.3">
      <c r="A1131" s="136" t="str">
        <f t="shared" si="98"/>
        <v>Exclude</v>
      </c>
      <c r="B1131" s="149">
        <f>'Input 2 - Inventory'!C1066</f>
        <v>0</v>
      </c>
      <c r="C1131" s="179">
        <f>'Input 2 - Inventory'!E1066</f>
        <v>0</v>
      </c>
      <c r="D1131" s="179" t="str">
        <f>IFERROR(VLOOKUP(E1131,GCC.Param!$B$3:$E$66,4,FALSE),"")</f>
        <v/>
      </c>
      <c r="E1131" s="150">
        <f>'Input 2 - Inventory'!F1066</f>
        <v>0</v>
      </c>
      <c r="F1131" s="162" t="str">
        <f t="shared" si="94"/>
        <v>N</v>
      </c>
      <c r="G1131" s="150">
        <f>'Input 1 - Schedule 1'!U1068</f>
        <v>0</v>
      </c>
      <c r="H1131" s="149">
        <f>'Input 2 - Inventory'!L1066</f>
        <v>0</v>
      </c>
      <c r="I1131" s="149">
        <f>'Input 2 - Inventory'!M1066</f>
        <v>0</v>
      </c>
      <c r="J1131" s="162">
        <f t="shared" si="95"/>
        <v>0</v>
      </c>
      <c r="K1131" s="179">
        <f>'Input 2 - Inventory'!R1066</f>
        <v>0</v>
      </c>
      <c r="L1131" s="149">
        <f>'Input 2 - Inventory'!AB1066</f>
        <v>0</v>
      </c>
      <c r="M1131" s="179">
        <f>'Input 2 - Inventory'!AC1066</f>
        <v>0</v>
      </c>
      <c r="N1131" s="162">
        <f t="shared" si="96"/>
        <v>0</v>
      </c>
      <c r="O1131" s="122" t="e">
        <f t="shared" si="97"/>
        <v>#DIV/0!</v>
      </c>
      <c r="P1131" s="179">
        <f>'Input 2 - Inventory'!AH1066</f>
        <v>0</v>
      </c>
      <c r="Q1131" s="179">
        <f>'Calc 1 - Scaling (Ins)'!AA1121</f>
        <v>0</v>
      </c>
    </row>
    <row r="1132" spans="1:17" x14ac:dyDescent="0.3">
      <c r="A1132" s="136" t="str">
        <f t="shared" si="98"/>
        <v>Exclude</v>
      </c>
      <c r="B1132" s="149">
        <f>'Input 2 - Inventory'!C1067</f>
        <v>0</v>
      </c>
      <c r="C1132" s="179">
        <f>'Input 2 - Inventory'!E1067</f>
        <v>0</v>
      </c>
      <c r="D1132" s="179" t="str">
        <f>IFERROR(VLOOKUP(E1132,GCC.Param!$B$3:$E$66,4,FALSE),"")</f>
        <v/>
      </c>
      <c r="E1132" s="150">
        <f>'Input 2 - Inventory'!F1067</f>
        <v>0</v>
      </c>
      <c r="F1132" s="162" t="str">
        <f t="shared" si="94"/>
        <v>N</v>
      </c>
      <c r="G1132" s="150">
        <f>'Input 1 - Schedule 1'!U1069</f>
        <v>0</v>
      </c>
      <c r="H1132" s="149">
        <f>'Input 2 - Inventory'!L1067</f>
        <v>0</v>
      </c>
      <c r="I1132" s="149">
        <f>'Input 2 - Inventory'!M1067</f>
        <v>0</v>
      </c>
      <c r="J1132" s="162">
        <f t="shared" si="95"/>
        <v>0</v>
      </c>
      <c r="K1132" s="179">
        <f>'Input 2 - Inventory'!R1067</f>
        <v>0</v>
      </c>
      <c r="L1132" s="149">
        <f>'Input 2 - Inventory'!AB1067</f>
        <v>0</v>
      </c>
      <c r="M1132" s="179">
        <f>'Input 2 - Inventory'!AC1067</f>
        <v>0</v>
      </c>
      <c r="N1132" s="162">
        <f t="shared" si="96"/>
        <v>0</v>
      </c>
      <c r="O1132" s="122" t="e">
        <f t="shared" si="97"/>
        <v>#DIV/0!</v>
      </c>
      <c r="P1132" s="179">
        <f>'Input 2 - Inventory'!AH1067</f>
        <v>0</v>
      </c>
      <c r="Q1132" s="179">
        <f>'Calc 1 - Scaling (Ins)'!AA1122</f>
        <v>0</v>
      </c>
    </row>
    <row r="1133" spans="1:17" x14ac:dyDescent="0.3">
      <c r="A1133" s="136" t="str">
        <f t="shared" si="98"/>
        <v>Exclude</v>
      </c>
      <c r="B1133" s="149">
        <f>'Input 2 - Inventory'!C1068</f>
        <v>0</v>
      </c>
      <c r="C1133" s="179">
        <f>'Input 2 - Inventory'!E1068</f>
        <v>0</v>
      </c>
      <c r="D1133" s="179" t="str">
        <f>IFERROR(VLOOKUP(E1133,GCC.Param!$B$3:$E$66,4,FALSE),"")</f>
        <v/>
      </c>
      <c r="E1133" s="150">
        <f>'Input 2 - Inventory'!F1068</f>
        <v>0</v>
      </c>
      <c r="F1133" s="162" t="str">
        <f t="shared" si="94"/>
        <v>N</v>
      </c>
      <c r="G1133" s="150">
        <f>'Input 1 - Schedule 1'!U1070</f>
        <v>0</v>
      </c>
      <c r="H1133" s="149">
        <f>'Input 2 - Inventory'!L1068</f>
        <v>0</v>
      </c>
      <c r="I1133" s="149">
        <f>'Input 2 - Inventory'!M1068</f>
        <v>0</v>
      </c>
      <c r="J1133" s="162">
        <f t="shared" si="95"/>
        <v>0</v>
      </c>
      <c r="K1133" s="179">
        <f>'Input 2 - Inventory'!R1068</f>
        <v>0</v>
      </c>
      <c r="L1133" s="149">
        <f>'Input 2 - Inventory'!AB1068</f>
        <v>0</v>
      </c>
      <c r="M1133" s="179">
        <f>'Input 2 - Inventory'!AC1068</f>
        <v>0</v>
      </c>
      <c r="N1133" s="162">
        <f t="shared" si="96"/>
        <v>0</v>
      </c>
      <c r="O1133" s="122" t="e">
        <f t="shared" si="97"/>
        <v>#DIV/0!</v>
      </c>
      <c r="P1133" s="179">
        <f>'Input 2 - Inventory'!AH1068</f>
        <v>0</v>
      </c>
      <c r="Q1133" s="179">
        <f>'Calc 1 - Scaling (Ins)'!AA1123</f>
        <v>0</v>
      </c>
    </row>
    <row r="1134" spans="1:17" x14ac:dyDescent="0.3">
      <c r="A1134" s="136" t="str">
        <f t="shared" si="98"/>
        <v>Exclude</v>
      </c>
      <c r="B1134" s="149">
        <f>'Input 2 - Inventory'!C1069</f>
        <v>0</v>
      </c>
      <c r="C1134" s="179">
        <f>'Input 2 - Inventory'!E1069</f>
        <v>0</v>
      </c>
      <c r="D1134" s="179" t="str">
        <f>IFERROR(VLOOKUP(E1134,GCC.Param!$B$3:$E$66,4,FALSE),"")</f>
        <v/>
      </c>
      <c r="E1134" s="150">
        <f>'Input 2 - Inventory'!F1069</f>
        <v>0</v>
      </c>
      <c r="F1134" s="162" t="str">
        <f t="shared" si="94"/>
        <v>N</v>
      </c>
      <c r="G1134" s="150">
        <f>'Input 1 - Schedule 1'!U1071</f>
        <v>0</v>
      </c>
      <c r="H1134" s="149">
        <f>'Input 2 - Inventory'!L1069</f>
        <v>0</v>
      </c>
      <c r="I1134" s="149">
        <f>'Input 2 - Inventory'!M1069</f>
        <v>0</v>
      </c>
      <c r="J1134" s="162">
        <f t="shared" si="95"/>
        <v>0</v>
      </c>
      <c r="K1134" s="179">
        <f>'Input 2 - Inventory'!R1069</f>
        <v>0</v>
      </c>
      <c r="L1134" s="149">
        <f>'Input 2 - Inventory'!AB1069</f>
        <v>0</v>
      </c>
      <c r="M1134" s="179">
        <f>'Input 2 - Inventory'!AC1069</f>
        <v>0</v>
      </c>
      <c r="N1134" s="162">
        <f t="shared" si="96"/>
        <v>0</v>
      </c>
      <c r="O1134" s="122" t="e">
        <f t="shared" si="97"/>
        <v>#DIV/0!</v>
      </c>
      <c r="P1134" s="179">
        <f>'Input 2 - Inventory'!AH1069</f>
        <v>0</v>
      </c>
      <c r="Q1134" s="179">
        <f>'Calc 1 - Scaling (Ins)'!AA1124</f>
        <v>0</v>
      </c>
    </row>
    <row r="1135" spans="1:17" x14ac:dyDescent="0.3">
      <c r="A1135" s="136" t="str">
        <f t="shared" si="98"/>
        <v>Exclude</v>
      </c>
      <c r="B1135" s="149">
        <f>'Input 2 - Inventory'!C1070</f>
        <v>0</v>
      </c>
      <c r="C1135" s="179">
        <f>'Input 2 - Inventory'!E1070</f>
        <v>0</v>
      </c>
      <c r="D1135" s="179" t="str">
        <f>IFERROR(VLOOKUP(E1135,GCC.Param!$B$3:$E$66,4,FALSE),"")</f>
        <v/>
      </c>
      <c r="E1135" s="150">
        <f>'Input 2 - Inventory'!F1070</f>
        <v>0</v>
      </c>
      <c r="F1135" s="162" t="str">
        <f t="shared" si="94"/>
        <v>N</v>
      </c>
      <c r="G1135" s="150">
        <f>'Input 1 - Schedule 1'!U1072</f>
        <v>0</v>
      </c>
      <c r="H1135" s="149">
        <f>'Input 2 - Inventory'!L1070</f>
        <v>0</v>
      </c>
      <c r="I1135" s="149">
        <f>'Input 2 - Inventory'!M1070</f>
        <v>0</v>
      </c>
      <c r="J1135" s="162">
        <f t="shared" si="95"/>
        <v>0</v>
      </c>
      <c r="K1135" s="179">
        <f>'Input 2 - Inventory'!R1070</f>
        <v>0</v>
      </c>
      <c r="L1135" s="149">
        <f>'Input 2 - Inventory'!AB1070</f>
        <v>0</v>
      </c>
      <c r="M1135" s="179">
        <f>'Input 2 - Inventory'!AC1070</f>
        <v>0</v>
      </c>
      <c r="N1135" s="162">
        <f t="shared" si="96"/>
        <v>0</v>
      </c>
      <c r="O1135" s="122" t="e">
        <f t="shared" si="97"/>
        <v>#DIV/0!</v>
      </c>
      <c r="P1135" s="179">
        <f>'Input 2 - Inventory'!AH1070</f>
        <v>0</v>
      </c>
      <c r="Q1135" s="179">
        <f>'Calc 1 - Scaling (Ins)'!AA1125</f>
        <v>0</v>
      </c>
    </row>
    <row r="1136" spans="1:17" x14ac:dyDescent="0.3">
      <c r="A1136" s="136" t="str">
        <f t="shared" si="98"/>
        <v>Exclude</v>
      </c>
      <c r="B1136" s="149">
        <f>'Input 2 - Inventory'!C1071</f>
        <v>0</v>
      </c>
      <c r="C1136" s="179">
        <f>'Input 2 - Inventory'!E1071</f>
        <v>0</v>
      </c>
      <c r="D1136" s="179" t="str">
        <f>IFERROR(VLOOKUP(E1136,GCC.Param!$B$3:$E$66,4,FALSE),"")</f>
        <v/>
      </c>
      <c r="E1136" s="150">
        <f>'Input 2 - Inventory'!F1071</f>
        <v>0</v>
      </c>
      <c r="F1136" s="162" t="str">
        <f t="shared" si="94"/>
        <v>N</v>
      </c>
      <c r="G1136" s="150">
        <f>'Input 1 - Schedule 1'!U1073</f>
        <v>0</v>
      </c>
      <c r="H1136" s="149">
        <f>'Input 2 - Inventory'!L1071</f>
        <v>0</v>
      </c>
      <c r="I1136" s="149">
        <f>'Input 2 - Inventory'!M1071</f>
        <v>0</v>
      </c>
      <c r="J1136" s="162">
        <f t="shared" si="95"/>
        <v>0</v>
      </c>
      <c r="K1136" s="179">
        <f>'Input 2 - Inventory'!R1071</f>
        <v>0</v>
      </c>
      <c r="L1136" s="149">
        <f>'Input 2 - Inventory'!AB1071</f>
        <v>0</v>
      </c>
      <c r="M1136" s="179">
        <f>'Input 2 - Inventory'!AC1071</f>
        <v>0</v>
      </c>
      <c r="N1136" s="162">
        <f t="shared" si="96"/>
        <v>0</v>
      </c>
      <c r="O1136" s="122" t="e">
        <f t="shared" si="97"/>
        <v>#DIV/0!</v>
      </c>
      <c r="P1136" s="179">
        <f>'Input 2 - Inventory'!AH1071</f>
        <v>0</v>
      </c>
      <c r="Q1136" s="179">
        <f>'Calc 1 - Scaling (Ins)'!AA1126</f>
        <v>0</v>
      </c>
    </row>
    <row r="1137" spans="1:17" x14ac:dyDescent="0.3">
      <c r="A1137" s="136" t="str">
        <f t="shared" si="98"/>
        <v>Exclude</v>
      </c>
      <c r="B1137" s="149">
        <f>'Input 2 - Inventory'!C1072</f>
        <v>0</v>
      </c>
      <c r="C1137" s="179">
        <f>'Input 2 - Inventory'!E1072</f>
        <v>0</v>
      </c>
      <c r="D1137" s="179" t="str">
        <f>IFERROR(VLOOKUP(E1137,GCC.Param!$B$3:$E$66,4,FALSE),"")</f>
        <v/>
      </c>
      <c r="E1137" s="150">
        <f>'Input 2 - Inventory'!F1072</f>
        <v>0</v>
      </c>
      <c r="F1137" s="162" t="str">
        <f t="shared" si="94"/>
        <v>N</v>
      </c>
      <c r="G1137" s="150">
        <f>'Input 1 - Schedule 1'!U1074</f>
        <v>0</v>
      </c>
      <c r="H1137" s="149">
        <f>'Input 2 - Inventory'!L1072</f>
        <v>0</v>
      </c>
      <c r="I1137" s="149">
        <f>'Input 2 - Inventory'!M1072</f>
        <v>0</v>
      </c>
      <c r="J1137" s="162">
        <f t="shared" si="95"/>
        <v>0</v>
      </c>
      <c r="K1137" s="179">
        <f>'Input 2 - Inventory'!R1072</f>
        <v>0</v>
      </c>
      <c r="L1137" s="149">
        <f>'Input 2 - Inventory'!AB1072</f>
        <v>0</v>
      </c>
      <c r="M1137" s="179">
        <f>'Input 2 - Inventory'!AC1072</f>
        <v>0</v>
      </c>
      <c r="N1137" s="162">
        <f t="shared" si="96"/>
        <v>0</v>
      </c>
      <c r="O1137" s="122" t="e">
        <f t="shared" si="97"/>
        <v>#DIV/0!</v>
      </c>
      <c r="P1137" s="179">
        <f>'Input 2 - Inventory'!AH1072</f>
        <v>0</v>
      </c>
      <c r="Q1137" s="179">
        <f>'Calc 1 - Scaling (Ins)'!AA1127</f>
        <v>0</v>
      </c>
    </row>
    <row r="1138" spans="1:17" x14ac:dyDescent="0.3">
      <c r="A1138" s="136" t="str">
        <f t="shared" si="98"/>
        <v>Exclude</v>
      </c>
      <c r="B1138" s="149">
        <f>'Input 2 - Inventory'!C1073</f>
        <v>0</v>
      </c>
      <c r="C1138" s="179">
        <f>'Input 2 - Inventory'!E1073</f>
        <v>0</v>
      </c>
      <c r="D1138" s="179" t="str">
        <f>IFERROR(VLOOKUP(E1138,GCC.Param!$B$3:$E$66,4,FALSE),"")</f>
        <v/>
      </c>
      <c r="E1138" s="150">
        <f>'Input 2 - Inventory'!F1073</f>
        <v>0</v>
      </c>
      <c r="F1138" s="162" t="str">
        <f t="shared" si="94"/>
        <v>N</v>
      </c>
      <c r="G1138" s="150">
        <f>'Input 1 - Schedule 1'!U1075</f>
        <v>0</v>
      </c>
      <c r="H1138" s="149">
        <f>'Input 2 - Inventory'!L1073</f>
        <v>0</v>
      </c>
      <c r="I1138" s="149">
        <f>'Input 2 - Inventory'!M1073</f>
        <v>0</v>
      </c>
      <c r="J1138" s="162">
        <f t="shared" si="95"/>
        <v>0</v>
      </c>
      <c r="K1138" s="179">
        <f>'Input 2 - Inventory'!R1073</f>
        <v>0</v>
      </c>
      <c r="L1138" s="149">
        <f>'Input 2 - Inventory'!AB1073</f>
        <v>0</v>
      </c>
      <c r="M1138" s="179">
        <f>'Input 2 - Inventory'!AC1073</f>
        <v>0</v>
      </c>
      <c r="N1138" s="162">
        <f t="shared" si="96"/>
        <v>0</v>
      </c>
      <c r="O1138" s="122" t="e">
        <f t="shared" si="97"/>
        <v>#DIV/0!</v>
      </c>
      <c r="P1138" s="179">
        <f>'Input 2 - Inventory'!AH1073</f>
        <v>0</v>
      </c>
      <c r="Q1138" s="179">
        <f>'Calc 1 - Scaling (Ins)'!AA1128</f>
        <v>0</v>
      </c>
    </row>
    <row r="1139" spans="1:17" x14ac:dyDescent="0.3">
      <c r="A1139" s="136" t="str">
        <f t="shared" si="98"/>
        <v>Exclude</v>
      </c>
      <c r="B1139" s="149">
        <f>'Input 2 - Inventory'!C1074</f>
        <v>0</v>
      </c>
      <c r="C1139" s="179">
        <f>'Input 2 - Inventory'!E1074</f>
        <v>0</v>
      </c>
      <c r="D1139" s="179" t="str">
        <f>IFERROR(VLOOKUP(E1139,GCC.Param!$B$3:$E$66,4,FALSE),"")</f>
        <v/>
      </c>
      <c r="E1139" s="150">
        <f>'Input 2 - Inventory'!F1074</f>
        <v>0</v>
      </c>
      <c r="F1139" s="162" t="str">
        <f t="shared" si="94"/>
        <v>N</v>
      </c>
      <c r="G1139" s="150">
        <f>'Input 1 - Schedule 1'!U1076</f>
        <v>0</v>
      </c>
      <c r="H1139" s="149">
        <f>'Input 2 - Inventory'!L1074</f>
        <v>0</v>
      </c>
      <c r="I1139" s="149">
        <f>'Input 2 - Inventory'!M1074</f>
        <v>0</v>
      </c>
      <c r="J1139" s="162">
        <f t="shared" si="95"/>
        <v>0</v>
      </c>
      <c r="K1139" s="179">
        <f>'Input 2 - Inventory'!R1074</f>
        <v>0</v>
      </c>
      <c r="L1139" s="149">
        <f>'Input 2 - Inventory'!AB1074</f>
        <v>0</v>
      </c>
      <c r="M1139" s="179">
        <f>'Input 2 - Inventory'!AC1074</f>
        <v>0</v>
      </c>
      <c r="N1139" s="162">
        <f t="shared" si="96"/>
        <v>0</v>
      </c>
      <c r="O1139" s="122" t="e">
        <f t="shared" si="97"/>
        <v>#DIV/0!</v>
      </c>
      <c r="P1139" s="179">
        <f>'Input 2 - Inventory'!AH1074</f>
        <v>0</v>
      </c>
      <c r="Q1139" s="179">
        <f>'Calc 1 - Scaling (Ins)'!AA1129</f>
        <v>0</v>
      </c>
    </row>
    <row r="1140" spans="1:17" x14ac:dyDescent="0.3">
      <c r="A1140" s="136" t="str">
        <f t="shared" si="98"/>
        <v>Exclude</v>
      </c>
      <c r="B1140" s="149">
        <f>'Input 2 - Inventory'!C1075</f>
        <v>0</v>
      </c>
      <c r="C1140" s="179">
        <f>'Input 2 - Inventory'!E1075</f>
        <v>0</v>
      </c>
      <c r="D1140" s="179" t="str">
        <f>IFERROR(VLOOKUP(E1140,GCC.Param!$B$3:$E$66,4,FALSE),"")</f>
        <v/>
      </c>
      <c r="E1140" s="150">
        <f>'Input 2 - Inventory'!F1075</f>
        <v>0</v>
      </c>
      <c r="F1140" s="162" t="str">
        <f t="shared" si="94"/>
        <v>N</v>
      </c>
      <c r="G1140" s="150">
        <f>'Input 1 - Schedule 1'!U1077</f>
        <v>0</v>
      </c>
      <c r="H1140" s="149">
        <f>'Input 2 - Inventory'!L1075</f>
        <v>0</v>
      </c>
      <c r="I1140" s="149">
        <f>'Input 2 - Inventory'!M1075</f>
        <v>0</v>
      </c>
      <c r="J1140" s="162">
        <f t="shared" si="95"/>
        <v>0</v>
      </c>
      <c r="K1140" s="179">
        <f>'Input 2 - Inventory'!R1075</f>
        <v>0</v>
      </c>
      <c r="L1140" s="149">
        <f>'Input 2 - Inventory'!AB1075</f>
        <v>0</v>
      </c>
      <c r="M1140" s="179">
        <f>'Input 2 - Inventory'!AC1075</f>
        <v>0</v>
      </c>
      <c r="N1140" s="162">
        <f t="shared" si="96"/>
        <v>0</v>
      </c>
      <c r="O1140" s="122" t="e">
        <f t="shared" si="97"/>
        <v>#DIV/0!</v>
      </c>
      <c r="P1140" s="179">
        <f>'Input 2 - Inventory'!AH1075</f>
        <v>0</v>
      </c>
      <c r="Q1140" s="179">
        <f>'Calc 1 - Scaling (Ins)'!AA1130</f>
        <v>0</v>
      </c>
    </row>
    <row r="1141" spans="1:17" x14ac:dyDescent="0.3">
      <c r="A1141" s="136" t="str">
        <f t="shared" si="98"/>
        <v>Exclude</v>
      </c>
      <c r="B1141" s="149">
        <f>'Input 2 - Inventory'!C1076</f>
        <v>0</v>
      </c>
      <c r="C1141" s="179">
        <f>'Input 2 - Inventory'!E1076</f>
        <v>0</v>
      </c>
      <c r="D1141" s="179" t="str">
        <f>IFERROR(VLOOKUP(E1141,GCC.Param!$B$3:$E$66,4,FALSE),"")</f>
        <v/>
      </c>
      <c r="E1141" s="150">
        <f>'Input 2 - Inventory'!F1076</f>
        <v>0</v>
      </c>
      <c r="F1141" s="162" t="str">
        <f t="shared" si="94"/>
        <v>N</v>
      </c>
      <c r="G1141" s="150">
        <f>'Input 1 - Schedule 1'!U1078</f>
        <v>0</v>
      </c>
      <c r="H1141" s="149">
        <f>'Input 2 - Inventory'!L1076</f>
        <v>0</v>
      </c>
      <c r="I1141" s="149">
        <f>'Input 2 - Inventory'!M1076</f>
        <v>0</v>
      </c>
      <c r="J1141" s="162">
        <f t="shared" si="95"/>
        <v>0</v>
      </c>
      <c r="K1141" s="179">
        <f>'Input 2 - Inventory'!R1076</f>
        <v>0</v>
      </c>
      <c r="L1141" s="149">
        <f>'Input 2 - Inventory'!AB1076</f>
        <v>0</v>
      </c>
      <c r="M1141" s="179">
        <f>'Input 2 - Inventory'!AC1076</f>
        <v>0</v>
      </c>
      <c r="N1141" s="162">
        <f t="shared" si="96"/>
        <v>0</v>
      </c>
      <c r="O1141" s="122" t="e">
        <f t="shared" si="97"/>
        <v>#DIV/0!</v>
      </c>
      <c r="P1141" s="179">
        <f>'Input 2 - Inventory'!AH1076</f>
        <v>0</v>
      </c>
      <c r="Q1141" s="179">
        <f>'Calc 1 - Scaling (Ins)'!AA1131</f>
        <v>0</v>
      </c>
    </row>
    <row r="1142" spans="1:17" x14ac:dyDescent="0.3">
      <c r="A1142" s="136" t="str">
        <f t="shared" si="98"/>
        <v>Exclude</v>
      </c>
      <c r="B1142" s="149">
        <f>'Input 2 - Inventory'!C1077</f>
        <v>0</v>
      </c>
      <c r="C1142" s="179">
        <f>'Input 2 - Inventory'!E1077</f>
        <v>0</v>
      </c>
      <c r="D1142" s="179" t="str">
        <f>IFERROR(VLOOKUP(E1142,GCC.Param!$B$3:$E$66,4,FALSE),"")</f>
        <v/>
      </c>
      <c r="E1142" s="150">
        <f>'Input 2 - Inventory'!F1077</f>
        <v>0</v>
      </c>
      <c r="F1142" s="162" t="str">
        <f t="shared" si="94"/>
        <v>N</v>
      </c>
      <c r="G1142" s="150">
        <f>'Input 1 - Schedule 1'!U1079</f>
        <v>0</v>
      </c>
      <c r="H1142" s="149">
        <f>'Input 2 - Inventory'!L1077</f>
        <v>0</v>
      </c>
      <c r="I1142" s="149">
        <f>'Input 2 - Inventory'!M1077</f>
        <v>0</v>
      </c>
      <c r="J1142" s="162">
        <f t="shared" si="95"/>
        <v>0</v>
      </c>
      <c r="K1142" s="179">
        <f>'Input 2 - Inventory'!R1077</f>
        <v>0</v>
      </c>
      <c r="L1142" s="149">
        <f>'Input 2 - Inventory'!AB1077</f>
        <v>0</v>
      </c>
      <c r="M1142" s="179">
        <f>'Input 2 - Inventory'!AC1077</f>
        <v>0</v>
      </c>
      <c r="N1142" s="162">
        <f t="shared" si="96"/>
        <v>0</v>
      </c>
      <c r="O1142" s="122" t="e">
        <f t="shared" si="97"/>
        <v>#DIV/0!</v>
      </c>
      <c r="P1142" s="179">
        <f>'Input 2 - Inventory'!AH1077</f>
        <v>0</v>
      </c>
      <c r="Q1142" s="179">
        <f>'Calc 1 - Scaling (Ins)'!AA1132</f>
        <v>0</v>
      </c>
    </row>
    <row r="1143" spans="1:17" x14ac:dyDescent="0.3">
      <c r="A1143" s="136" t="str">
        <f t="shared" si="98"/>
        <v>Exclude</v>
      </c>
      <c r="B1143" s="149">
        <f>'Input 2 - Inventory'!C1078</f>
        <v>0</v>
      </c>
      <c r="C1143" s="179">
        <f>'Input 2 - Inventory'!E1078</f>
        <v>0</v>
      </c>
      <c r="D1143" s="179" t="str">
        <f>IFERROR(VLOOKUP(E1143,GCC.Param!$B$3:$E$66,4,FALSE),"")</f>
        <v/>
      </c>
      <c r="E1143" s="150">
        <f>'Input 2 - Inventory'!F1078</f>
        <v>0</v>
      </c>
      <c r="F1143" s="162" t="str">
        <f t="shared" si="94"/>
        <v>N</v>
      </c>
      <c r="G1143" s="150">
        <f>'Input 1 - Schedule 1'!U1080</f>
        <v>0</v>
      </c>
      <c r="H1143" s="149">
        <f>'Input 2 - Inventory'!L1078</f>
        <v>0</v>
      </c>
      <c r="I1143" s="149">
        <f>'Input 2 - Inventory'!M1078</f>
        <v>0</v>
      </c>
      <c r="J1143" s="162">
        <f t="shared" si="95"/>
        <v>0</v>
      </c>
      <c r="K1143" s="179">
        <f>'Input 2 - Inventory'!R1078</f>
        <v>0</v>
      </c>
      <c r="L1143" s="149">
        <f>'Input 2 - Inventory'!AB1078</f>
        <v>0</v>
      </c>
      <c r="M1143" s="179">
        <f>'Input 2 - Inventory'!AC1078</f>
        <v>0</v>
      </c>
      <c r="N1143" s="162">
        <f t="shared" si="96"/>
        <v>0</v>
      </c>
      <c r="O1143" s="122" t="e">
        <f t="shared" si="97"/>
        <v>#DIV/0!</v>
      </c>
      <c r="P1143" s="179">
        <f>'Input 2 - Inventory'!AH1078</f>
        <v>0</v>
      </c>
      <c r="Q1143" s="179">
        <f>'Calc 1 - Scaling (Ins)'!AA1133</f>
        <v>0</v>
      </c>
    </row>
    <row r="1144" spans="1:17" x14ac:dyDescent="0.3">
      <c r="A1144" s="136" t="str">
        <f t="shared" si="98"/>
        <v>Exclude</v>
      </c>
      <c r="B1144" s="149">
        <f>'Input 2 - Inventory'!C1079</f>
        <v>0</v>
      </c>
      <c r="C1144" s="179">
        <f>'Input 2 - Inventory'!E1079</f>
        <v>0</v>
      </c>
      <c r="D1144" s="179" t="str">
        <f>IFERROR(VLOOKUP(E1144,GCC.Param!$B$3:$E$66,4,FALSE),"")</f>
        <v/>
      </c>
      <c r="E1144" s="150">
        <f>'Input 2 - Inventory'!F1079</f>
        <v>0</v>
      </c>
      <c r="F1144" s="162" t="str">
        <f t="shared" si="94"/>
        <v>N</v>
      </c>
      <c r="G1144" s="150">
        <f>'Input 1 - Schedule 1'!U1081</f>
        <v>0</v>
      </c>
      <c r="H1144" s="149">
        <f>'Input 2 - Inventory'!L1079</f>
        <v>0</v>
      </c>
      <c r="I1144" s="149">
        <f>'Input 2 - Inventory'!M1079</f>
        <v>0</v>
      </c>
      <c r="J1144" s="162">
        <f t="shared" si="95"/>
        <v>0</v>
      </c>
      <c r="K1144" s="179">
        <f>'Input 2 - Inventory'!R1079</f>
        <v>0</v>
      </c>
      <c r="L1144" s="149">
        <f>'Input 2 - Inventory'!AB1079</f>
        <v>0</v>
      </c>
      <c r="M1144" s="179">
        <f>'Input 2 - Inventory'!AC1079</f>
        <v>0</v>
      </c>
      <c r="N1144" s="162">
        <f t="shared" si="96"/>
        <v>0</v>
      </c>
      <c r="O1144" s="122" t="e">
        <f t="shared" si="97"/>
        <v>#DIV/0!</v>
      </c>
      <c r="P1144" s="179">
        <f>'Input 2 - Inventory'!AH1079</f>
        <v>0</v>
      </c>
      <c r="Q1144" s="179">
        <f>'Calc 1 - Scaling (Ins)'!AA1134</f>
        <v>0</v>
      </c>
    </row>
    <row r="1145" spans="1:17" x14ac:dyDescent="0.3">
      <c r="A1145" s="136" t="str">
        <f t="shared" si="98"/>
        <v>Exclude</v>
      </c>
      <c r="B1145" s="149">
        <f>'Input 2 - Inventory'!C1080</f>
        <v>0</v>
      </c>
      <c r="C1145" s="179">
        <f>'Input 2 - Inventory'!E1080</f>
        <v>0</v>
      </c>
      <c r="D1145" s="179" t="str">
        <f>IFERROR(VLOOKUP(E1145,GCC.Param!$B$3:$E$66,4,FALSE),"")</f>
        <v/>
      </c>
      <c r="E1145" s="150">
        <f>'Input 2 - Inventory'!F1080</f>
        <v>0</v>
      </c>
      <c r="F1145" s="162" t="str">
        <f t="shared" si="94"/>
        <v>N</v>
      </c>
      <c r="G1145" s="150">
        <f>'Input 1 - Schedule 1'!U1082</f>
        <v>0</v>
      </c>
      <c r="H1145" s="149">
        <f>'Input 2 - Inventory'!L1080</f>
        <v>0</v>
      </c>
      <c r="I1145" s="149">
        <f>'Input 2 - Inventory'!M1080</f>
        <v>0</v>
      </c>
      <c r="J1145" s="162">
        <f t="shared" si="95"/>
        <v>0</v>
      </c>
      <c r="K1145" s="179">
        <f>'Input 2 - Inventory'!R1080</f>
        <v>0</v>
      </c>
      <c r="L1145" s="149">
        <f>'Input 2 - Inventory'!AB1080</f>
        <v>0</v>
      </c>
      <c r="M1145" s="179">
        <f>'Input 2 - Inventory'!AC1080</f>
        <v>0</v>
      </c>
      <c r="N1145" s="162">
        <f t="shared" si="96"/>
        <v>0</v>
      </c>
      <c r="O1145" s="122" t="e">
        <f t="shared" si="97"/>
        <v>#DIV/0!</v>
      </c>
      <c r="P1145" s="179">
        <f>'Input 2 - Inventory'!AH1080</f>
        <v>0</v>
      </c>
      <c r="Q1145" s="179">
        <f>'Calc 1 - Scaling (Ins)'!AA1135</f>
        <v>0</v>
      </c>
    </row>
    <row r="1146" spans="1:17" x14ac:dyDescent="0.3">
      <c r="A1146" s="136" t="str">
        <f t="shared" si="98"/>
        <v>Exclude</v>
      </c>
      <c r="B1146" s="149">
        <f>'Input 2 - Inventory'!C1081</f>
        <v>0</v>
      </c>
      <c r="C1146" s="179">
        <f>'Input 2 - Inventory'!E1081</f>
        <v>0</v>
      </c>
      <c r="D1146" s="179" t="str">
        <f>IFERROR(VLOOKUP(E1146,GCC.Param!$B$3:$E$66,4,FALSE),"")</f>
        <v/>
      </c>
      <c r="E1146" s="150">
        <f>'Input 2 - Inventory'!F1081</f>
        <v>0</v>
      </c>
      <c r="F1146" s="162" t="str">
        <f t="shared" si="94"/>
        <v>N</v>
      </c>
      <c r="G1146" s="150">
        <f>'Input 1 - Schedule 1'!U1083</f>
        <v>0</v>
      </c>
      <c r="H1146" s="149">
        <f>'Input 2 - Inventory'!L1081</f>
        <v>0</v>
      </c>
      <c r="I1146" s="149">
        <f>'Input 2 - Inventory'!M1081</f>
        <v>0</v>
      </c>
      <c r="J1146" s="162">
        <f t="shared" si="95"/>
        <v>0</v>
      </c>
      <c r="K1146" s="179">
        <f>'Input 2 - Inventory'!R1081</f>
        <v>0</v>
      </c>
      <c r="L1146" s="149">
        <f>'Input 2 - Inventory'!AB1081</f>
        <v>0</v>
      </c>
      <c r="M1146" s="179">
        <f>'Input 2 - Inventory'!AC1081</f>
        <v>0</v>
      </c>
      <c r="N1146" s="162">
        <f t="shared" si="96"/>
        <v>0</v>
      </c>
      <c r="O1146" s="122" t="e">
        <f t="shared" si="97"/>
        <v>#DIV/0!</v>
      </c>
      <c r="P1146" s="179">
        <f>'Input 2 - Inventory'!AH1081</f>
        <v>0</v>
      </c>
      <c r="Q1146" s="179">
        <f>'Calc 1 - Scaling (Ins)'!AA1136</f>
        <v>0</v>
      </c>
    </row>
    <row r="1147" spans="1:17" x14ac:dyDescent="0.3">
      <c r="A1147" s="136" t="str">
        <f t="shared" si="98"/>
        <v>Exclude</v>
      </c>
      <c r="B1147" s="149">
        <f>'Input 2 - Inventory'!C1082</f>
        <v>0</v>
      </c>
      <c r="C1147" s="179">
        <f>'Input 2 - Inventory'!E1082</f>
        <v>0</v>
      </c>
      <c r="D1147" s="179" t="str">
        <f>IFERROR(VLOOKUP(E1147,GCC.Param!$B$3:$E$66,4,FALSE),"")</f>
        <v/>
      </c>
      <c r="E1147" s="150">
        <f>'Input 2 - Inventory'!F1082</f>
        <v>0</v>
      </c>
      <c r="F1147" s="162" t="str">
        <f t="shared" si="94"/>
        <v>N</v>
      </c>
      <c r="G1147" s="150">
        <f>'Input 1 - Schedule 1'!U1084</f>
        <v>0</v>
      </c>
      <c r="H1147" s="149">
        <f>'Input 2 - Inventory'!L1082</f>
        <v>0</v>
      </c>
      <c r="I1147" s="149">
        <f>'Input 2 - Inventory'!M1082</f>
        <v>0</v>
      </c>
      <c r="J1147" s="162">
        <f t="shared" si="95"/>
        <v>0</v>
      </c>
      <c r="K1147" s="179">
        <f>'Input 2 - Inventory'!R1082</f>
        <v>0</v>
      </c>
      <c r="L1147" s="149">
        <f>'Input 2 - Inventory'!AB1082</f>
        <v>0</v>
      </c>
      <c r="M1147" s="179">
        <f>'Input 2 - Inventory'!AC1082</f>
        <v>0</v>
      </c>
      <c r="N1147" s="162">
        <f t="shared" si="96"/>
        <v>0</v>
      </c>
      <c r="O1147" s="122" t="e">
        <f t="shared" si="97"/>
        <v>#DIV/0!</v>
      </c>
      <c r="P1147" s="179">
        <f>'Input 2 - Inventory'!AH1082</f>
        <v>0</v>
      </c>
      <c r="Q1147" s="179">
        <f>'Calc 1 - Scaling (Ins)'!AA1137</f>
        <v>0</v>
      </c>
    </row>
    <row r="1148" spans="1:17" x14ac:dyDescent="0.3">
      <c r="A1148" s="136" t="str">
        <f t="shared" si="98"/>
        <v>Exclude</v>
      </c>
      <c r="B1148" s="149">
        <f>'Input 2 - Inventory'!C1083</f>
        <v>0</v>
      </c>
      <c r="C1148" s="179">
        <f>'Input 2 - Inventory'!E1083</f>
        <v>0</v>
      </c>
      <c r="D1148" s="179" t="str">
        <f>IFERROR(VLOOKUP(E1148,GCC.Param!$B$3:$E$66,4,FALSE),"")</f>
        <v/>
      </c>
      <c r="E1148" s="150">
        <f>'Input 2 - Inventory'!F1083</f>
        <v>0</v>
      </c>
      <c r="F1148" s="162" t="str">
        <f t="shared" si="94"/>
        <v>N</v>
      </c>
      <c r="G1148" s="150">
        <f>'Input 1 - Schedule 1'!U1085</f>
        <v>0</v>
      </c>
      <c r="H1148" s="149">
        <f>'Input 2 - Inventory'!L1083</f>
        <v>0</v>
      </c>
      <c r="I1148" s="149">
        <f>'Input 2 - Inventory'!M1083</f>
        <v>0</v>
      </c>
      <c r="J1148" s="162">
        <f t="shared" si="95"/>
        <v>0</v>
      </c>
      <c r="K1148" s="179">
        <f>'Input 2 - Inventory'!R1083</f>
        <v>0</v>
      </c>
      <c r="L1148" s="149">
        <f>'Input 2 - Inventory'!AB1083</f>
        <v>0</v>
      </c>
      <c r="M1148" s="179">
        <f>'Input 2 - Inventory'!AC1083</f>
        <v>0</v>
      </c>
      <c r="N1148" s="162">
        <f t="shared" si="96"/>
        <v>0</v>
      </c>
      <c r="O1148" s="122" t="e">
        <f t="shared" si="97"/>
        <v>#DIV/0!</v>
      </c>
      <c r="P1148" s="179">
        <f>'Input 2 - Inventory'!AH1083</f>
        <v>0</v>
      </c>
      <c r="Q1148" s="179">
        <f>'Calc 1 - Scaling (Ins)'!AA1138</f>
        <v>0</v>
      </c>
    </row>
    <row r="1149" spans="1:17" x14ac:dyDescent="0.3">
      <c r="A1149" s="136" t="str">
        <f t="shared" si="98"/>
        <v>Exclude</v>
      </c>
      <c r="B1149" s="149">
        <f>'Input 2 - Inventory'!C1084</f>
        <v>0</v>
      </c>
      <c r="C1149" s="179">
        <f>'Input 2 - Inventory'!E1084</f>
        <v>0</v>
      </c>
      <c r="D1149" s="179" t="str">
        <f>IFERROR(VLOOKUP(E1149,GCC.Param!$B$3:$E$66,4,FALSE),"")</f>
        <v/>
      </c>
      <c r="E1149" s="150">
        <f>'Input 2 - Inventory'!F1084</f>
        <v>0</v>
      </c>
      <c r="F1149" s="162" t="str">
        <f t="shared" si="94"/>
        <v>N</v>
      </c>
      <c r="G1149" s="150">
        <f>'Input 1 - Schedule 1'!U1086</f>
        <v>0</v>
      </c>
      <c r="H1149" s="149">
        <f>'Input 2 - Inventory'!L1084</f>
        <v>0</v>
      </c>
      <c r="I1149" s="149">
        <f>'Input 2 - Inventory'!M1084</f>
        <v>0</v>
      </c>
      <c r="J1149" s="162">
        <f t="shared" si="95"/>
        <v>0</v>
      </c>
      <c r="K1149" s="179">
        <f>'Input 2 - Inventory'!R1084</f>
        <v>0</v>
      </c>
      <c r="L1149" s="149">
        <f>'Input 2 - Inventory'!AB1084</f>
        <v>0</v>
      </c>
      <c r="M1149" s="179">
        <f>'Input 2 - Inventory'!AC1084</f>
        <v>0</v>
      </c>
      <c r="N1149" s="162">
        <f t="shared" si="96"/>
        <v>0</v>
      </c>
      <c r="O1149" s="122" t="e">
        <f t="shared" si="97"/>
        <v>#DIV/0!</v>
      </c>
      <c r="P1149" s="179">
        <f>'Input 2 - Inventory'!AH1084</f>
        <v>0</v>
      </c>
      <c r="Q1149" s="179">
        <f>'Calc 1 - Scaling (Ins)'!AA1139</f>
        <v>0</v>
      </c>
    </row>
    <row r="1150" spans="1:17" x14ac:dyDescent="0.3">
      <c r="A1150" s="136" t="str">
        <f t="shared" si="98"/>
        <v>Exclude</v>
      </c>
      <c r="B1150" s="149">
        <f>'Input 2 - Inventory'!C1085</f>
        <v>0</v>
      </c>
      <c r="C1150" s="179">
        <f>'Input 2 - Inventory'!E1085</f>
        <v>0</v>
      </c>
      <c r="D1150" s="179" t="str">
        <f>IFERROR(VLOOKUP(E1150,GCC.Param!$B$3:$E$66,4,FALSE),"")</f>
        <v/>
      </c>
      <c r="E1150" s="150">
        <f>'Input 2 - Inventory'!F1085</f>
        <v>0</v>
      </c>
      <c r="F1150" s="162" t="str">
        <f t="shared" si="94"/>
        <v>N</v>
      </c>
      <c r="G1150" s="150">
        <f>'Input 1 - Schedule 1'!U1087</f>
        <v>0</v>
      </c>
      <c r="H1150" s="149">
        <f>'Input 2 - Inventory'!L1085</f>
        <v>0</v>
      </c>
      <c r="I1150" s="149">
        <f>'Input 2 - Inventory'!M1085</f>
        <v>0</v>
      </c>
      <c r="J1150" s="162">
        <f t="shared" si="95"/>
        <v>0</v>
      </c>
      <c r="K1150" s="179">
        <f>'Input 2 - Inventory'!R1085</f>
        <v>0</v>
      </c>
      <c r="L1150" s="149">
        <f>'Input 2 - Inventory'!AB1085</f>
        <v>0</v>
      </c>
      <c r="M1150" s="179">
        <f>'Input 2 - Inventory'!AC1085</f>
        <v>0</v>
      </c>
      <c r="N1150" s="162">
        <f t="shared" si="96"/>
        <v>0</v>
      </c>
      <c r="O1150" s="122" t="e">
        <f t="shared" si="97"/>
        <v>#DIV/0!</v>
      </c>
      <c r="P1150" s="179">
        <f>'Input 2 - Inventory'!AH1085</f>
        <v>0</v>
      </c>
      <c r="Q1150" s="179">
        <f>'Calc 1 - Scaling (Ins)'!AA1140</f>
        <v>0</v>
      </c>
    </row>
    <row r="1151" spans="1:17" x14ac:dyDescent="0.3">
      <c r="A1151" s="136" t="str">
        <f t="shared" si="98"/>
        <v>Exclude</v>
      </c>
      <c r="B1151" s="149">
        <f>'Input 2 - Inventory'!C1086</f>
        <v>0</v>
      </c>
      <c r="C1151" s="179">
        <f>'Input 2 - Inventory'!E1086</f>
        <v>0</v>
      </c>
      <c r="D1151" s="179" t="str">
        <f>IFERROR(VLOOKUP(E1151,GCC.Param!$B$3:$E$66,4,FALSE),"")</f>
        <v/>
      </c>
      <c r="E1151" s="150">
        <f>'Input 2 - Inventory'!F1086</f>
        <v>0</v>
      </c>
      <c r="F1151" s="162" t="str">
        <f t="shared" si="94"/>
        <v>N</v>
      </c>
      <c r="G1151" s="150">
        <f>'Input 1 - Schedule 1'!U1088</f>
        <v>0</v>
      </c>
      <c r="H1151" s="149">
        <f>'Input 2 - Inventory'!L1086</f>
        <v>0</v>
      </c>
      <c r="I1151" s="149">
        <f>'Input 2 - Inventory'!M1086</f>
        <v>0</v>
      </c>
      <c r="J1151" s="162">
        <f t="shared" si="95"/>
        <v>0</v>
      </c>
      <c r="K1151" s="179">
        <f>'Input 2 - Inventory'!R1086</f>
        <v>0</v>
      </c>
      <c r="L1151" s="149">
        <f>'Input 2 - Inventory'!AB1086</f>
        <v>0</v>
      </c>
      <c r="M1151" s="179">
        <f>'Input 2 - Inventory'!AC1086</f>
        <v>0</v>
      </c>
      <c r="N1151" s="162">
        <f t="shared" si="96"/>
        <v>0</v>
      </c>
      <c r="O1151" s="122" t="e">
        <f t="shared" si="97"/>
        <v>#DIV/0!</v>
      </c>
      <c r="P1151" s="179">
        <f>'Input 2 - Inventory'!AH1086</f>
        <v>0</v>
      </c>
      <c r="Q1151" s="179">
        <f>'Calc 1 - Scaling (Ins)'!AA1141</f>
        <v>0</v>
      </c>
    </row>
    <row r="1152" spans="1:17" x14ac:dyDescent="0.3">
      <c r="A1152" s="136" t="str">
        <f t="shared" si="98"/>
        <v>Exclude</v>
      </c>
      <c r="B1152" s="149">
        <f>'Input 2 - Inventory'!C1087</f>
        <v>0</v>
      </c>
      <c r="C1152" s="179">
        <f>'Input 2 - Inventory'!E1087</f>
        <v>0</v>
      </c>
      <c r="D1152" s="179" t="str">
        <f>IFERROR(VLOOKUP(E1152,GCC.Param!$B$3:$E$66,4,FALSE),"")</f>
        <v/>
      </c>
      <c r="E1152" s="150">
        <f>'Input 2 - Inventory'!F1087</f>
        <v>0</v>
      </c>
      <c r="F1152" s="162" t="str">
        <f t="shared" si="94"/>
        <v>N</v>
      </c>
      <c r="G1152" s="150">
        <f>'Input 1 - Schedule 1'!U1089</f>
        <v>0</v>
      </c>
      <c r="H1152" s="149">
        <f>'Input 2 - Inventory'!L1087</f>
        <v>0</v>
      </c>
      <c r="I1152" s="149">
        <f>'Input 2 - Inventory'!M1087</f>
        <v>0</v>
      </c>
      <c r="J1152" s="162">
        <f t="shared" si="95"/>
        <v>0</v>
      </c>
      <c r="K1152" s="179">
        <f>'Input 2 - Inventory'!R1087</f>
        <v>0</v>
      </c>
      <c r="L1152" s="149">
        <f>'Input 2 - Inventory'!AB1087</f>
        <v>0</v>
      </c>
      <c r="M1152" s="179">
        <f>'Input 2 - Inventory'!AC1087</f>
        <v>0</v>
      </c>
      <c r="N1152" s="162">
        <f t="shared" si="96"/>
        <v>0</v>
      </c>
      <c r="O1152" s="122" t="e">
        <f t="shared" si="97"/>
        <v>#DIV/0!</v>
      </c>
      <c r="P1152" s="179">
        <f>'Input 2 - Inventory'!AH1087</f>
        <v>0</v>
      </c>
      <c r="Q1152" s="179">
        <f>'Calc 1 - Scaling (Ins)'!AA1142</f>
        <v>0</v>
      </c>
    </row>
    <row r="1153" spans="1:17" x14ac:dyDescent="0.3">
      <c r="A1153" s="136" t="str">
        <f t="shared" si="98"/>
        <v>Exclude</v>
      </c>
      <c r="B1153" s="149">
        <f>'Input 2 - Inventory'!C1088</f>
        <v>0</v>
      </c>
      <c r="C1153" s="179">
        <f>'Input 2 - Inventory'!E1088</f>
        <v>0</v>
      </c>
      <c r="D1153" s="179" t="str">
        <f>IFERROR(VLOOKUP(E1153,GCC.Param!$B$3:$E$66,4,FALSE),"")</f>
        <v/>
      </c>
      <c r="E1153" s="150">
        <f>'Input 2 - Inventory'!F1088</f>
        <v>0</v>
      </c>
      <c r="F1153" s="162" t="str">
        <f t="shared" si="94"/>
        <v>N</v>
      </c>
      <c r="G1153" s="150">
        <f>'Input 1 - Schedule 1'!U1090</f>
        <v>0</v>
      </c>
      <c r="H1153" s="149">
        <f>'Input 2 - Inventory'!L1088</f>
        <v>0</v>
      </c>
      <c r="I1153" s="149">
        <f>'Input 2 - Inventory'!M1088</f>
        <v>0</v>
      </c>
      <c r="J1153" s="162">
        <f t="shared" si="95"/>
        <v>0</v>
      </c>
      <c r="K1153" s="179">
        <f>'Input 2 - Inventory'!R1088</f>
        <v>0</v>
      </c>
      <c r="L1153" s="149">
        <f>'Input 2 - Inventory'!AB1088</f>
        <v>0</v>
      </c>
      <c r="M1153" s="179">
        <f>'Input 2 - Inventory'!AC1088</f>
        <v>0</v>
      </c>
      <c r="N1153" s="162">
        <f t="shared" si="96"/>
        <v>0</v>
      </c>
      <c r="O1153" s="122" t="e">
        <f t="shared" si="97"/>
        <v>#DIV/0!</v>
      </c>
      <c r="P1153" s="179">
        <f>'Input 2 - Inventory'!AH1088</f>
        <v>0</v>
      </c>
      <c r="Q1153" s="179">
        <f>'Calc 1 - Scaling (Ins)'!AA1143</f>
        <v>0</v>
      </c>
    </row>
    <row r="1154" spans="1:17" x14ac:dyDescent="0.3">
      <c r="A1154" s="136" t="str">
        <f t="shared" si="98"/>
        <v>Exclude</v>
      </c>
      <c r="B1154" s="149">
        <f>'Input 2 - Inventory'!C1089</f>
        <v>0</v>
      </c>
      <c r="C1154" s="179">
        <f>'Input 2 - Inventory'!E1089</f>
        <v>0</v>
      </c>
      <c r="D1154" s="179" t="str">
        <f>IFERROR(VLOOKUP(E1154,GCC.Param!$B$3:$E$66,4,FALSE),"")</f>
        <v/>
      </c>
      <c r="E1154" s="150">
        <f>'Input 2 - Inventory'!F1089</f>
        <v>0</v>
      </c>
      <c r="F1154" s="162" t="str">
        <f t="shared" si="94"/>
        <v>N</v>
      </c>
      <c r="G1154" s="150">
        <f>'Input 1 - Schedule 1'!U1091</f>
        <v>0</v>
      </c>
      <c r="H1154" s="149">
        <f>'Input 2 - Inventory'!L1089</f>
        <v>0</v>
      </c>
      <c r="I1154" s="149">
        <f>'Input 2 - Inventory'!M1089</f>
        <v>0</v>
      </c>
      <c r="J1154" s="162">
        <f t="shared" si="95"/>
        <v>0</v>
      </c>
      <c r="K1154" s="179">
        <f>'Input 2 - Inventory'!R1089</f>
        <v>0</v>
      </c>
      <c r="L1154" s="149">
        <f>'Input 2 - Inventory'!AB1089</f>
        <v>0</v>
      </c>
      <c r="M1154" s="179">
        <f>'Input 2 - Inventory'!AC1089</f>
        <v>0</v>
      </c>
      <c r="N1154" s="162">
        <f t="shared" si="96"/>
        <v>0</v>
      </c>
      <c r="O1154" s="122" t="e">
        <f t="shared" si="97"/>
        <v>#DIV/0!</v>
      </c>
      <c r="P1154" s="179">
        <f>'Input 2 - Inventory'!AH1089</f>
        <v>0</v>
      </c>
      <c r="Q1154" s="179">
        <f>'Calc 1 - Scaling (Ins)'!AA1144</f>
        <v>0</v>
      </c>
    </row>
    <row r="1155" spans="1:17" x14ac:dyDescent="0.3">
      <c r="A1155" s="136" t="str">
        <f t="shared" si="98"/>
        <v>Exclude</v>
      </c>
      <c r="B1155" s="149">
        <f>'Input 2 - Inventory'!C1090</f>
        <v>0</v>
      </c>
      <c r="C1155" s="179">
        <f>'Input 2 - Inventory'!E1090</f>
        <v>0</v>
      </c>
      <c r="D1155" s="179" t="str">
        <f>IFERROR(VLOOKUP(E1155,GCC.Param!$B$3:$E$66,4,FALSE),"")</f>
        <v/>
      </c>
      <c r="E1155" s="150">
        <f>'Input 2 - Inventory'!F1090</f>
        <v>0</v>
      </c>
      <c r="F1155" s="162" t="str">
        <f t="shared" si="94"/>
        <v>N</v>
      </c>
      <c r="G1155" s="150">
        <f>'Input 1 - Schedule 1'!U1092</f>
        <v>0</v>
      </c>
      <c r="H1155" s="149">
        <f>'Input 2 - Inventory'!L1090</f>
        <v>0</v>
      </c>
      <c r="I1155" s="149">
        <f>'Input 2 - Inventory'!M1090</f>
        <v>0</v>
      </c>
      <c r="J1155" s="162">
        <f t="shared" si="95"/>
        <v>0</v>
      </c>
      <c r="K1155" s="179">
        <f>'Input 2 - Inventory'!R1090</f>
        <v>0</v>
      </c>
      <c r="L1155" s="149">
        <f>'Input 2 - Inventory'!AB1090</f>
        <v>0</v>
      </c>
      <c r="M1155" s="179">
        <f>'Input 2 - Inventory'!AC1090</f>
        <v>0</v>
      </c>
      <c r="N1155" s="162">
        <f t="shared" si="96"/>
        <v>0</v>
      </c>
      <c r="O1155" s="122" t="e">
        <f t="shared" si="97"/>
        <v>#DIV/0!</v>
      </c>
      <c r="P1155" s="179">
        <f>'Input 2 - Inventory'!AH1090</f>
        <v>0</v>
      </c>
      <c r="Q1155" s="179">
        <f>'Calc 1 - Scaling (Ins)'!AA1145</f>
        <v>0</v>
      </c>
    </row>
    <row r="1156" spans="1:17" x14ac:dyDescent="0.3">
      <c r="A1156" s="136" t="str">
        <f t="shared" si="98"/>
        <v>Exclude</v>
      </c>
      <c r="B1156" s="149">
        <f>'Input 2 - Inventory'!C1091</f>
        <v>0</v>
      </c>
      <c r="C1156" s="179">
        <f>'Input 2 - Inventory'!E1091</f>
        <v>0</v>
      </c>
      <c r="D1156" s="179" t="str">
        <f>IFERROR(VLOOKUP(E1156,GCC.Param!$B$3:$E$66,4,FALSE),"")</f>
        <v/>
      </c>
      <c r="E1156" s="150">
        <f>'Input 2 - Inventory'!F1091</f>
        <v>0</v>
      </c>
      <c r="F1156" s="162" t="str">
        <f t="shared" si="94"/>
        <v>N</v>
      </c>
      <c r="G1156" s="150">
        <f>'Input 1 - Schedule 1'!U1093</f>
        <v>0</v>
      </c>
      <c r="H1156" s="149">
        <f>'Input 2 - Inventory'!L1091</f>
        <v>0</v>
      </c>
      <c r="I1156" s="149">
        <f>'Input 2 - Inventory'!M1091</f>
        <v>0</v>
      </c>
      <c r="J1156" s="162">
        <f t="shared" si="95"/>
        <v>0</v>
      </c>
      <c r="K1156" s="179">
        <f>'Input 2 - Inventory'!R1091</f>
        <v>0</v>
      </c>
      <c r="L1156" s="149">
        <f>'Input 2 - Inventory'!AB1091</f>
        <v>0</v>
      </c>
      <c r="M1156" s="179">
        <f>'Input 2 - Inventory'!AC1091</f>
        <v>0</v>
      </c>
      <c r="N1156" s="162">
        <f t="shared" si="96"/>
        <v>0</v>
      </c>
      <c r="O1156" s="122" t="e">
        <f t="shared" si="97"/>
        <v>#DIV/0!</v>
      </c>
      <c r="P1156" s="179">
        <f>'Input 2 - Inventory'!AH1091</f>
        <v>0</v>
      </c>
      <c r="Q1156" s="179">
        <f>'Calc 1 - Scaling (Ins)'!AA1146</f>
        <v>0</v>
      </c>
    </row>
    <row r="1157" spans="1:17" x14ac:dyDescent="0.3">
      <c r="A1157" s="136" t="str">
        <f t="shared" si="98"/>
        <v>Exclude</v>
      </c>
      <c r="B1157" s="149">
        <f>'Input 2 - Inventory'!C1092</f>
        <v>0</v>
      </c>
      <c r="C1157" s="179">
        <f>'Input 2 - Inventory'!E1092</f>
        <v>0</v>
      </c>
      <c r="D1157" s="179" t="str">
        <f>IFERROR(VLOOKUP(E1157,GCC.Param!$B$3:$E$66,4,FALSE),"")</f>
        <v/>
      </c>
      <c r="E1157" s="150">
        <f>'Input 2 - Inventory'!F1092</f>
        <v>0</v>
      </c>
      <c r="F1157" s="162" t="str">
        <f t="shared" si="94"/>
        <v>N</v>
      </c>
      <c r="G1157" s="150">
        <f>'Input 1 - Schedule 1'!U1094</f>
        <v>0</v>
      </c>
      <c r="H1157" s="149">
        <f>'Input 2 - Inventory'!L1092</f>
        <v>0</v>
      </c>
      <c r="I1157" s="149">
        <f>'Input 2 - Inventory'!M1092</f>
        <v>0</v>
      </c>
      <c r="J1157" s="162">
        <f t="shared" si="95"/>
        <v>0</v>
      </c>
      <c r="K1157" s="179">
        <f>'Input 2 - Inventory'!R1092</f>
        <v>0</v>
      </c>
      <c r="L1157" s="149">
        <f>'Input 2 - Inventory'!AB1092</f>
        <v>0</v>
      </c>
      <c r="M1157" s="179">
        <f>'Input 2 - Inventory'!AC1092</f>
        <v>0</v>
      </c>
      <c r="N1157" s="162">
        <f t="shared" si="96"/>
        <v>0</v>
      </c>
      <c r="O1157" s="122" t="e">
        <f t="shared" si="97"/>
        <v>#DIV/0!</v>
      </c>
      <c r="P1157" s="179">
        <f>'Input 2 - Inventory'!AH1092</f>
        <v>0</v>
      </c>
      <c r="Q1157" s="179">
        <f>'Calc 1 - Scaling (Ins)'!AA1147</f>
        <v>0</v>
      </c>
    </row>
    <row r="1158" spans="1:17" x14ac:dyDescent="0.3">
      <c r="A1158" s="136" t="str">
        <f t="shared" si="98"/>
        <v>Exclude</v>
      </c>
      <c r="B1158" s="149">
        <f>'Input 2 - Inventory'!C1093</f>
        <v>0</v>
      </c>
      <c r="C1158" s="179">
        <f>'Input 2 - Inventory'!E1093</f>
        <v>0</v>
      </c>
      <c r="D1158" s="179" t="str">
        <f>IFERROR(VLOOKUP(E1158,GCC.Param!$B$3:$E$66,4,FALSE),"")</f>
        <v/>
      </c>
      <c r="E1158" s="150">
        <f>'Input 2 - Inventory'!F1093</f>
        <v>0</v>
      </c>
      <c r="F1158" s="162" t="str">
        <f t="shared" si="94"/>
        <v>N</v>
      </c>
      <c r="G1158" s="150">
        <f>'Input 1 - Schedule 1'!U1095</f>
        <v>0</v>
      </c>
      <c r="H1158" s="149">
        <f>'Input 2 - Inventory'!L1093</f>
        <v>0</v>
      </c>
      <c r="I1158" s="149">
        <f>'Input 2 - Inventory'!M1093</f>
        <v>0</v>
      </c>
      <c r="J1158" s="162">
        <f t="shared" si="95"/>
        <v>0</v>
      </c>
      <c r="K1158" s="179">
        <f>'Input 2 - Inventory'!R1093</f>
        <v>0</v>
      </c>
      <c r="L1158" s="149">
        <f>'Input 2 - Inventory'!AB1093</f>
        <v>0</v>
      </c>
      <c r="M1158" s="179">
        <f>'Input 2 - Inventory'!AC1093</f>
        <v>0</v>
      </c>
      <c r="N1158" s="162">
        <f t="shared" si="96"/>
        <v>0</v>
      </c>
      <c r="O1158" s="122" t="e">
        <f t="shared" si="97"/>
        <v>#DIV/0!</v>
      </c>
      <c r="P1158" s="179">
        <f>'Input 2 - Inventory'!AH1093</f>
        <v>0</v>
      </c>
      <c r="Q1158" s="179">
        <f>'Calc 1 - Scaling (Ins)'!AA1148</f>
        <v>0</v>
      </c>
    </row>
    <row r="1159" spans="1:17" x14ac:dyDescent="0.3">
      <c r="A1159" s="136" t="str">
        <f t="shared" si="98"/>
        <v>Exclude</v>
      </c>
      <c r="B1159" s="149">
        <f>'Input 2 - Inventory'!C1094</f>
        <v>0</v>
      </c>
      <c r="C1159" s="179">
        <f>'Input 2 - Inventory'!E1094</f>
        <v>0</v>
      </c>
      <c r="D1159" s="179" t="str">
        <f>IFERROR(VLOOKUP(E1159,GCC.Param!$B$3:$E$66,4,FALSE),"")</f>
        <v/>
      </c>
      <c r="E1159" s="150">
        <f>'Input 2 - Inventory'!F1094</f>
        <v>0</v>
      </c>
      <c r="F1159" s="162" t="str">
        <f t="shared" si="94"/>
        <v>N</v>
      </c>
      <c r="G1159" s="150">
        <f>'Input 1 - Schedule 1'!U1096</f>
        <v>0</v>
      </c>
      <c r="H1159" s="149">
        <f>'Input 2 - Inventory'!L1094</f>
        <v>0</v>
      </c>
      <c r="I1159" s="149">
        <f>'Input 2 - Inventory'!M1094</f>
        <v>0</v>
      </c>
      <c r="J1159" s="162">
        <f t="shared" si="95"/>
        <v>0</v>
      </c>
      <c r="K1159" s="179">
        <f>'Input 2 - Inventory'!R1094</f>
        <v>0</v>
      </c>
      <c r="L1159" s="149">
        <f>'Input 2 - Inventory'!AB1094</f>
        <v>0</v>
      </c>
      <c r="M1159" s="179">
        <f>'Input 2 - Inventory'!AC1094</f>
        <v>0</v>
      </c>
      <c r="N1159" s="162">
        <f t="shared" si="96"/>
        <v>0</v>
      </c>
      <c r="O1159" s="122" t="e">
        <f t="shared" si="97"/>
        <v>#DIV/0!</v>
      </c>
      <c r="P1159" s="179">
        <f>'Input 2 - Inventory'!AH1094</f>
        <v>0</v>
      </c>
      <c r="Q1159" s="179">
        <f>'Calc 1 - Scaling (Ins)'!AA1149</f>
        <v>0</v>
      </c>
    </row>
    <row r="1160" spans="1:17" x14ac:dyDescent="0.3">
      <c r="A1160" s="136" t="str">
        <f t="shared" si="98"/>
        <v>Exclude</v>
      </c>
      <c r="B1160" s="149">
        <f>'Input 2 - Inventory'!C1095</f>
        <v>0</v>
      </c>
      <c r="C1160" s="179">
        <f>'Input 2 - Inventory'!E1095</f>
        <v>0</v>
      </c>
      <c r="D1160" s="179" t="str">
        <f>IFERROR(VLOOKUP(E1160,GCC.Param!$B$3:$E$66,4,FALSE),"")</f>
        <v/>
      </c>
      <c r="E1160" s="150">
        <f>'Input 2 - Inventory'!F1095</f>
        <v>0</v>
      </c>
      <c r="F1160" s="162" t="str">
        <f t="shared" si="94"/>
        <v>N</v>
      </c>
      <c r="G1160" s="150">
        <f>'Input 1 - Schedule 1'!U1097</f>
        <v>0</v>
      </c>
      <c r="H1160" s="149">
        <f>'Input 2 - Inventory'!L1095</f>
        <v>0</v>
      </c>
      <c r="I1160" s="149">
        <f>'Input 2 - Inventory'!M1095</f>
        <v>0</v>
      </c>
      <c r="J1160" s="162">
        <f t="shared" si="95"/>
        <v>0</v>
      </c>
      <c r="K1160" s="179">
        <f>'Input 2 - Inventory'!R1095</f>
        <v>0</v>
      </c>
      <c r="L1160" s="149">
        <f>'Input 2 - Inventory'!AB1095</f>
        <v>0</v>
      </c>
      <c r="M1160" s="179">
        <f>'Input 2 - Inventory'!AC1095</f>
        <v>0</v>
      </c>
      <c r="N1160" s="162">
        <f t="shared" si="96"/>
        <v>0</v>
      </c>
      <c r="O1160" s="122" t="e">
        <f t="shared" si="97"/>
        <v>#DIV/0!</v>
      </c>
      <c r="P1160" s="179">
        <f>'Input 2 - Inventory'!AH1095</f>
        <v>0</v>
      </c>
      <c r="Q1160" s="179">
        <f>'Calc 1 - Scaling (Ins)'!AA1150</f>
        <v>0</v>
      </c>
    </row>
    <row r="1161" spans="1:17" x14ac:dyDescent="0.3">
      <c r="A1161" s="136" t="str">
        <f t="shared" si="98"/>
        <v>Exclude</v>
      </c>
      <c r="B1161" s="149">
        <f>'Input 2 - Inventory'!C1096</f>
        <v>0</v>
      </c>
      <c r="C1161" s="179">
        <f>'Input 2 - Inventory'!E1096</f>
        <v>0</v>
      </c>
      <c r="D1161" s="179" t="str">
        <f>IFERROR(VLOOKUP(E1161,GCC.Param!$B$3:$E$66,4,FALSE),"")</f>
        <v/>
      </c>
      <c r="E1161" s="150">
        <f>'Input 2 - Inventory'!F1096</f>
        <v>0</v>
      </c>
      <c r="F1161" s="162" t="str">
        <f t="shared" si="94"/>
        <v>N</v>
      </c>
      <c r="G1161" s="150">
        <f>'Input 1 - Schedule 1'!U1098</f>
        <v>0</v>
      </c>
      <c r="H1161" s="149">
        <f>'Input 2 - Inventory'!L1096</f>
        <v>0</v>
      </c>
      <c r="I1161" s="149">
        <f>'Input 2 - Inventory'!M1096</f>
        <v>0</v>
      </c>
      <c r="J1161" s="162">
        <f t="shared" si="95"/>
        <v>0</v>
      </c>
      <c r="K1161" s="179">
        <f>'Input 2 - Inventory'!R1096</f>
        <v>0</v>
      </c>
      <c r="L1161" s="149">
        <f>'Input 2 - Inventory'!AB1096</f>
        <v>0</v>
      </c>
      <c r="M1161" s="179">
        <f>'Input 2 - Inventory'!AC1096</f>
        <v>0</v>
      </c>
      <c r="N1161" s="162">
        <f t="shared" si="96"/>
        <v>0</v>
      </c>
      <c r="O1161" s="122" t="e">
        <f t="shared" si="97"/>
        <v>#DIV/0!</v>
      </c>
      <c r="P1161" s="179">
        <f>'Input 2 - Inventory'!AH1096</f>
        <v>0</v>
      </c>
      <c r="Q1161" s="179">
        <f>'Calc 1 - Scaling (Ins)'!AA1151</f>
        <v>0</v>
      </c>
    </row>
    <row r="1162" spans="1:17" x14ac:dyDescent="0.3">
      <c r="A1162" s="136" t="str">
        <f t="shared" si="98"/>
        <v>Exclude</v>
      </c>
      <c r="B1162" s="149">
        <f>'Input 2 - Inventory'!C1097</f>
        <v>0</v>
      </c>
      <c r="C1162" s="179">
        <f>'Input 2 - Inventory'!E1097</f>
        <v>0</v>
      </c>
      <c r="D1162" s="179" t="str">
        <f>IFERROR(VLOOKUP(E1162,GCC.Param!$B$3:$E$66,4,FALSE),"")</f>
        <v/>
      </c>
      <c r="E1162" s="150">
        <f>'Input 2 - Inventory'!F1097</f>
        <v>0</v>
      </c>
      <c r="F1162" s="162" t="str">
        <f t="shared" ref="F1162:F1225" si="99">IF(AND(LEFT(D1162,3)="RBC",LEFT(Q1162,3)="RBC"),"N",IF(OR(E1162=Q1162,Q1162="N/A"),"N","Y"))</f>
        <v>N</v>
      </c>
      <c r="G1162" s="150">
        <f>'Input 1 - Schedule 1'!U1099</f>
        <v>0</v>
      </c>
      <c r="H1162" s="149">
        <f>'Input 2 - Inventory'!L1097</f>
        <v>0</v>
      </c>
      <c r="I1162" s="149">
        <f>'Input 2 - Inventory'!M1097</f>
        <v>0</v>
      </c>
      <c r="J1162" s="162">
        <f t="shared" ref="J1162:J1225" si="100">IF($E1162="Non-Insurer Holding Company", H1162-I1162,H1162)</f>
        <v>0</v>
      </c>
      <c r="K1162" s="179">
        <f>'Input 2 - Inventory'!R1097</f>
        <v>0</v>
      </c>
      <c r="L1162" s="149">
        <f>'Input 2 - Inventory'!AB1097</f>
        <v>0</v>
      </c>
      <c r="M1162" s="179">
        <f>'Input 2 - Inventory'!AC1097</f>
        <v>0</v>
      </c>
      <c r="N1162" s="162">
        <f t="shared" ref="N1162:N1225" si="101">IF(LEFT(E1162,3)="RBC",1/0,IF($E1162="Non-Insurer Holding Company",L1162-M1162,L1162))</f>
        <v>0</v>
      </c>
      <c r="O1162" s="122" t="e">
        <f t="shared" ref="O1162:O1225" si="102">IF(LEFT(E1162,3)="RBC",1/2*L1162,1/0)</f>
        <v>#DIV/0!</v>
      </c>
      <c r="P1162" s="179">
        <f>'Input 2 - Inventory'!AH1097</f>
        <v>0</v>
      </c>
      <c r="Q1162" s="179">
        <f>'Calc 1 - Scaling (Ins)'!AA1152</f>
        <v>0</v>
      </c>
    </row>
    <row r="1163" spans="1:17" x14ac:dyDescent="0.3">
      <c r="A1163" s="136" t="str">
        <f t="shared" si="98"/>
        <v>Exclude</v>
      </c>
      <c r="B1163" s="149">
        <f>'Input 2 - Inventory'!C1098</f>
        <v>0</v>
      </c>
      <c r="C1163" s="179">
        <f>'Input 2 - Inventory'!E1098</f>
        <v>0</v>
      </c>
      <c r="D1163" s="179" t="str">
        <f>IFERROR(VLOOKUP(E1163,GCC.Param!$B$3:$E$66,4,FALSE),"")</f>
        <v/>
      </c>
      <c r="E1163" s="150">
        <f>'Input 2 - Inventory'!F1098</f>
        <v>0</v>
      </c>
      <c r="F1163" s="162" t="str">
        <f t="shared" si="99"/>
        <v>N</v>
      </c>
      <c r="G1163" s="150">
        <f>'Input 1 - Schedule 1'!U1100</f>
        <v>0</v>
      </c>
      <c r="H1163" s="149">
        <f>'Input 2 - Inventory'!L1098</f>
        <v>0</v>
      </c>
      <c r="I1163" s="149">
        <f>'Input 2 - Inventory'!M1098</f>
        <v>0</v>
      </c>
      <c r="J1163" s="162">
        <f t="shared" si="100"/>
        <v>0</v>
      </c>
      <c r="K1163" s="179">
        <f>'Input 2 - Inventory'!R1098</f>
        <v>0</v>
      </c>
      <c r="L1163" s="149">
        <f>'Input 2 - Inventory'!AB1098</f>
        <v>0</v>
      </c>
      <c r="M1163" s="179">
        <f>'Input 2 - Inventory'!AC1098</f>
        <v>0</v>
      </c>
      <c r="N1163" s="162">
        <f t="shared" si="101"/>
        <v>0</v>
      </c>
      <c r="O1163" s="122" t="e">
        <f t="shared" si="102"/>
        <v>#DIV/0!</v>
      </c>
      <c r="P1163" s="179">
        <f>'Input 2 - Inventory'!AH1098</f>
        <v>0</v>
      </c>
      <c r="Q1163" s="179">
        <f>'Calc 1 - Scaling (Ins)'!AA1153</f>
        <v>0</v>
      </c>
    </row>
    <row r="1164" spans="1:17" x14ac:dyDescent="0.3">
      <c r="A1164" s="136" t="str">
        <f t="shared" si="98"/>
        <v>Exclude</v>
      </c>
      <c r="B1164" s="149">
        <f>'Input 2 - Inventory'!C1099</f>
        <v>0</v>
      </c>
      <c r="C1164" s="179">
        <f>'Input 2 - Inventory'!E1099</f>
        <v>0</v>
      </c>
      <c r="D1164" s="179" t="str">
        <f>IFERROR(VLOOKUP(E1164,GCC.Param!$B$3:$E$66,4,FALSE),"")</f>
        <v/>
      </c>
      <c r="E1164" s="150">
        <f>'Input 2 - Inventory'!F1099</f>
        <v>0</v>
      </c>
      <c r="F1164" s="162" t="str">
        <f t="shared" si="99"/>
        <v>N</v>
      </c>
      <c r="G1164" s="150">
        <f>'Input 1 - Schedule 1'!U1101</f>
        <v>0</v>
      </c>
      <c r="H1164" s="149">
        <f>'Input 2 - Inventory'!L1099</f>
        <v>0</v>
      </c>
      <c r="I1164" s="149">
        <f>'Input 2 - Inventory'!M1099</f>
        <v>0</v>
      </c>
      <c r="J1164" s="162">
        <f t="shared" si="100"/>
        <v>0</v>
      </c>
      <c r="K1164" s="179">
        <f>'Input 2 - Inventory'!R1099</f>
        <v>0</v>
      </c>
      <c r="L1164" s="149">
        <f>'Input 2 - Inventory'!AB1099</f>
        <v>0</v>
      </c>
      <c r="M1164" s="179">
        <f>'Input 2 - Inventory'!AC1099</f>
        <v>0</v>
      </c>
      <c r="N1164" s="162">
        <f t="shared" si="101"/>
        <v>0</v>
      </c>
      <c r="O1164" s="122" t="e">
        <f t="shared" si="102"/>
        <v>#DIV/0!</v>
      </c>
      <c r="P1164" s="179">
        <f>'Input 2 - Inventory'!AH1099</f>
        <v>0</v>
      </c>
      <c r="Q1164" s="179">
        <f>'Calc 1 - Scaling (Ins)'!AA1154</f>
        <v>0</v>
      </c>
    </row>
    <row r="1165" spans="1:17" x14ac:dyDescent="0.3">
      <c r="A1165" s="136" t="str">
        <f t="shared" ref="A1165:A1228" si="103">IF(OR(ISERROR(D1165),B1165="",B1165=0),"Exclude","Include")</f>
        <v>Exclude</v>
      </c>
      <c r="B1165" s="149">
        <f>'Input 2 - Inventory'!C1100</f>
        <v>0</v>
      </c>
      <c r="C1165" s="179">
        <f>'Input 2 - Inventory'!E1100</f>
        <v>0</v>
      </c>
      <c r="D1165" s="179" t="str">
        <f>IFERROR(VLOOKUP(E1165,GCC.Param!$B$3:$E$66,4,FALSE),"")</f>
        <v/>
      </c>
      <c r="E1165" s="150">
        <f>'Input 2 - Inventory'!F1100</f>
        <v>0</v>
      </c>
      <c r="F1165" s="162" t="str">
        <f t="shared" si="99"/>
        <v>N</v>
      </c>
      <c r="G1165" s="150">
        <f>'Input 1 - Schedule 1'!U1102</f>
        <v>0</v>
      </c>
      <c r="H1165" s="149">
        <f>'Input 2 - Inventory'!L1100</f>
        <v>0</v>
      </c>
      <c r="I1165" s="149">
        <f>'Input 2 - Inventory'!M1100</f>
        <v>0</v>
      </c>
      <c r="J1165" s="162">
        <f t="shared" si="100"/>
        <v>0</v>
      </c>
      <c r="K1165" s="179">
        <f>'Input 2 - Inventory'!R1100</f>
        <v>0</v>
      </c>
      <c r="L1165" s="149">
        <f>'Input 2 - Inventory'!AB1100</f>
        <v>0</v>
      </c>
      <c r="M1165" s="179">
        <f>'Input 2 - Inventory'!AC1100</f>
        <v>0</v>
      </c>
      <c r="N1165" s="162">
        <f t="shared" si="101"/>
        <v>0</v>
      </c>
      <c r="O1165" s="122" t="e">
        <f t="shared" si="102"/>
        <v>#DIV/0!</v>
      </c>
      <c r="P1165" s="179">
        <f>'Input 2 - Inventory'!AH1100</f>
        <v>0</v>
      </c>
      <c r="Q1165" s="179">
        <f>'Calc 1 - Scaling (Ins)'!AA1155</f>
        <v>0</v>
      </c>
    </row>
    <row r="1166" spans="1:17" x14ac:dyDescent="0.3">
      <c r="A1166" s="136" t="str">
        <f t="shared" si="103"/>
        <v>Exclude</v>
      </c>
      <c r="B1166" s="149">
        <f>'Input 2 - Inventory'!C1101</f>
        <v>0</v>
      </c>
      <c r="C1166" s="179">
        <f>'Input 2 - Inventory'!E1101</f>
        <v>0</v>
      </c>
      <c r="D1166" s="179" t="str">
        <f>IFERROR(VLOOKUP(E1166,GCC.Param!$B$3:$E$66,4,FALSE),"")</f>
        <v/>
      </c>
      <c r="E1166" s="150">
        <f>'Input 2 - Inventory'!F1101</f>
        <v>0</v>
      </c>
      <c r="F1166" s="162" t="str">
        <f t="shared" si="99"/>
        <v>N</v>
      </c>
      <c r="G1166" s="150">
        <f>'Input 1 - Schedule 1'!U1103</f>
        <v>0</v>
      </c>
      <c r="H1166" s="149">
        <f>'Input 2 - Inventory'!L1101</f>
        <v>0</v>
      </c>
      <c r="I1166" s="149">
        <f>'Input 2 - Inventory'!M1101</f>
        <v>0</v>
      </c>
      <c r="J1166" s="162">
        <f t="shared" si="100"/>
        <v>0</v>
      </c>
      <c r="K1166" s="179">
        <f>'Input 2 - Inventory'!R1101</f>
        <v>0</v>
      </c>
      <c r="L1166" s="149">
        <f>'Input 2 - Inventory'!AB1101</f>
        <v>0</v>
      </c>
      <c r="M1166" s="179">
        <f>'Input 2 - Inventory'!AC1101</f>
        <v>0</v>
      </c>
      <c r="N1166" s="162">
        <f t="shared" si="101"/>
        <v>0</v>
      </c>
      <c r="O1166" s="122" t="e">
        <f t="shared" si="102"/>
        <v>#DIV/0!</v>
      </c>
      <c r="P1166" s="179">
        <f>'Input 2 - Inventory'!AH1101</f>
        <v>0</v>
      </c>
      <c r="Q1166" s="179">
        <f>'Calc 1 - Scaling (Ins)'!AA1156</f>
        <v>0</v>
      </c>
    </row>
    <row r="1167" spans="1:17" x14ac:dyDescent="0.3">
      <c r="A1167" s="136" t="str">
        <f t="shared" si="103"/>
        <v>Exclude</v>
      </c>
      <c r="B1167" s="149">
        <f>'Input 2 - Inventory'!C1102</f>
        <v>0</v>
      </c>
      <c r="C1167" s="179">
        <f>'Input 2 - Inventory'!E1102</f>
        <v>0</v>
      </c>
      <c r="D1167" s="179" t="str">
        <f>IFERROR(VLOOKUP(E1167,GCC.Param!$B$3:$E$66,4,FALSE),"")</f>
        <v/>
      </c>
      <c r="E1167" s="150">
        <f>'Input 2 - Inventory'!F1102</f>
        <v>0</v>
      </c>
      <c r="F1167" s="162" t="str">
        <f t="shared" si="99"/>
        <v>N</v>
      </c>
      <c r="G1167" s="150">
        <f>'Input 1 - Schedule 1'!U1104</f>
        <v>0</v>
      </c>
      <c r="H1167" s="149">
        <f>'Input 2 - Inventory'!L1102</f>
        <v>0</v>
      </c>
      <c r="I1167" s="149">
        <f>'Input 2 - Inventory'!M1102</f>
        <v>0</v>
      </c>
      <c r="J1167" s="162">
        <f t="shared" si="100"/>
        <v>0</v>
      </c>
      <c r="K1167" s="179">
        <f>'Input 2 - Inventory'!R1102</f>
        <v>0</v>
      </c>
      <c r="L1167" s="149">
        <f>'Input 2 - Inventory'!AB1102</f>
        <v>0</v>
      </c>
      <c r="M1167" s="179">
        <f>'Input 2 - Inventory'!AC1102</f>
        <v>0</v>
      </c>
      <c r="N1167" s="162">
        <f t="shared" si="101"/>
        <v>0</v>
      </c>
      <c r="O1167" s="122" t="e">
        <f t="shared" si="102"/>
        <v>#DIV/0!</v>
      </c>
      <c r="P1167" s="179">
        <f>'Input 2 - Inventory'!AH1102</f>
        <v>0</v>
      </c>
      <c r="Q1167" s="179">
        <f>'Calc 1 - Scaling (Ins)'!AA1157</f>
        <v>0</v>
      </c>
    </row>
    <row r="1168" spans="1:17" x14ac:dyDescent="0.3">
      <c r="A1168" s="136" t="str">
        <f t="shared" si="103"/>
        <v>Exclude</v>
      </c>
      <c r="B1168" s="149">
        <f>'Input 2 - Inventory'!C1103</f>
        <v>0</v>
      </c>
      <c r="C1168" s="179">
        <f>'Input 2 - Inventory'!E1103</f>
        <v>0</v>
      </c>
      <c r="D1168" s="179" t="str">
        <f>IFERROR(VLOOKUP(E1168,GCC.Param!$B$3:$E$66,4,FALSE),"")</f>
        <v/>
      </c>
      <c r="E1168" s="150">
        <f>'Input 2 - Inventory'!F1103</f>
        <v>0</v>
      </c>
      <c r="F1168" s="162" t="str">
        <f t="shared" si="99"/>
        <v>N</v>
      </c>
      <c r="G1168" s="150">
        <f>'Input 1 - Schedule 1'!U1105</f>
        <v>0</v>
      </c>
      <c r="H1168" s="149">
        <f>'Input 2 - Inventory'!L1103</f>
        <v>0</v>
      </c>
      <c r="I1168" s="149">
        <f>'Input 2 - Inventory'!M1103</f>
        <v>0</v>
      </c>
      <c r="J1168" s="162">
        <f t="shared" si="100"/>
        <v>0</v>
      </c>
      <c r="K1168" s="179">
        <f>'Input 2 - Inventory'!R1103</f>
        <v>0</v>
      </c>
      <c r="L1168" s="149">
        <f>'Input 2 - Inventory'!AB1103</f>
        <v>0</v>
      </c>
      <c r="M1168" s="179">
        <f>'Input 2 - Inventory'!AC1103</f>
        <v>0</v>
      </c>
      <c r="N1168" s="162">
        <f t="shared" si="101"/>
        <v>0</v>
      </c>
      <c r="O1168" s="122" t="e">
        <f t="shared" si="102"/>
        <v>#DIV/0!</v>
      </c>
      <c r="P1168" s="179">
        <f>'Input 2 - Inventory'!AH1103</f>
        <v>0</v>
      </c>
      <c r="Q1168" s="179">
        <f>'Calc 1 - Scaling (Ins)'!AA1158</f>
        <v>0</v>
      </c>
    </row>
    <row r="1169" spans="1:17" x14ac:dyDescent="0.3">
      <c r="A1169" s="136" t="str">
        <f t="shared" si="103"/>
        <v>Exclude</v>
      </c>
      <c r="B1169" s="149">
        <f>'Input 2 - Inventory'!C1104</f>
        <v>0</v>
      </c>
      <c r="C1169" s="179">
        <f>'Input 2 - Inventory'!E1104</f>
        <v>0</v>
      </c>
      <c r="D1169" s="179" t="str">
        <f>IFERROR(VLOOKUP(E1169,GCC.Param!$B$3:$E$66,4,FALSE),"")</f>
        <v/>
      </c>
      <c r="E1169" s="150">
        <f>'Input 2 - Inventory'!F1104</f>
        <v>0</v>
      </c>
      <c r="F1169" s="162" t="str">
        <f t="shared" si="99"/>
        <v>N</v>
      </c>
      <c r="G1169" s="150">
        <f>'Input 1 - Schedule 1'!U1106</f>
        <v>0</v>
      </c>
      <c r="H1169" s="149">
        <f>'Input 2 - Inventory'!L1104</f>
        <v>0</v>
      </c>
      <c r="I1169" s="149">
        <f>'Input 2 - Inventory'!M1104</f>
        <v>0</v>
      </c>
      <c r="J1169" s="162">
        <f t="shared" si="100"/>
        <v>0</v>
      </c>
      <c r="K1169" s="179">
        <f>'Input 2 - Inventory'!R1104</f>
        <v>0</v>
      </c>
      <c r="L1169" s="149">
        <f>'Input 2 - Inventory'!AB1104</f>
        <v>0</v>
      </c>
      <c r="M1169" s="179">
        <f>'Input 2 - Inventory'!AC1104</f>
        <v>0</v>
      </c>
      <c r="N1169" s="162">
        <f t="shared" si="101"/>
        <v>0</v>
      </c>
      <c r="O1169" s="122" t="e">
        <f t="shared" si="102"/>
        <v>#DIV/0!</v>
      </c>
      <c r="P1169" s="179">
        <f>'Input 2 - Inventory'!AH1104</f>
        <v>0</v>
      </c>
      <c r="Q1169" s="179">
        <f>'Calc 1 - Scaling (Ins)'!AA1159</f>
        <v>0</v>
      </c>
    </row>
    <row r="1170" spans="1:17" x14ac:dyDescent="0.3">
      <c r="A1170" s="136" t="str">
        <f t="shared" si="103"/>
        <v>Exclude</v>
      </c>
      <c r="B1170" s="149">
        <f>'Input 2 - Inventory'!C1105</f>
        <v>0</v>
      </c>
      <c r="C1170" s="179">
        <f>'Input 2 - Inventory'!E1105</f>
        <v>0</v>
      </c>
      <c r="D1170" s="179" t="str">
        <f>IFERROR(VLOOKUP(E1170,GCC.Param!$B$3:$E$66,4,FALSE),"")</f>
        <v/>
      </c>
      <c r="E1170" s="150">
        <f>'Input 2 - Inventory'!F1105</f>
        <v>0</v>
      </c>
      <c r="F1170" s="162" t="str">
        <f t="shared" si="99"/>
        <v>N</v>
      </c>
      <c r="G1170" s="150">
        <f>'Input 1 - Schedule 1'!U1107</f>
        <v>0</v>
      </c>
      <c r="H1170" s="149">
        <f>'Input 2 - Inventory'!L1105</f>
        <v>0</v>
      </c>
      <c r="I1170" s="149">
        <f>'Input 2 - Inventory'!M1105</f>
        <v>0</v>
      </c>
      <c r="J1170" s="162">
        <f t="shared" si="100"/>
        <v>0</v>
      </c>
      <c r="K1170" s="179">
        <f>'Input 2 - Inventory'!R1105</f>
        <v>0</v>
      </c>
      <c r="L1170" s="149">
        <f>'Input 2 - Inventory'!AB1105</f>
        <v>0</v>
      </c>
      <c r="M1170" s="179">
        <f>'Input 2 - Inventory'!AC1105</f>
        <v>0</v>
      </c>
      <c r="N1170" s="162">
        <f t="shared" si="101"/>
        <v>0</v>
      </c>
      <c r="O1170" s="122" t="e">
        <f t="shared" si="102"/>
        <v>#DIV/0!</v>
      </c>
      <c r="P1170" s="179">
        <f>'Input 2 - Inventory'!AH1105</f>
        <v>0</v>
      </c>
      <c r="Q1170" s="179">
        <f>'Calc 1 - Scaling (Ins)'!AA1160</f>
        <v>0</v>
      </c>
    </row>
    <row r="1171" spans="1:17" x14ac:dyDescent="0.3">
      <c r="A1171" s="136" t="str">
        <f t="shared" si="103"/>
        <v>Exclude</v>
      </c>
      <c r="B1171" s="149">
        <f>'Input 2 - Inventory'!C1106</f>
        <v>0</v>
      </c>
      <c r="C1171" s="179">
        <f>'Input 2 - Inventory'!E1106</f>
        <v>0</v>
      </c>
      <c r="D1171" s="179" t="str">
        <f>IFERROR(VLOOKUP(E1171,GCC.Param!$B$3:$E$66,4,FALSE),"")</f>
        <v/>
      </c>
      <c r="E1171" s="150">
        <f>'Input 2 - Inventory'!F1106</f>
        <v>0</v>
      </c>
      <c r="F1171" s="162" t="str">
        <f t="shared" si="99"/>
        <v>N</v>
      </c>
      <c r="G1171" s="150">
        <f>'Input 1 - Schedule 1'!U1108</f>
        <v>0</v>
      </c>
      <c r="H1171" s="149">
        <f>'Input 2 - Inventory'!L1106</f>
        <v>0</v>
      </c>
      <c r="I1171" s="149">
        <f>'Input 2 - Inventory'!M1106</f>
        <v>0</v>
      </c>
      <c r="J1171" s="162">
        <f t="shared" si="100"/>
        <v>0</v>
      </c>
      <c r="K1171" s="179">
        <f>'Input 2 - Inventory'!R1106</f>
        <v>0</v>
      </c>
      <c r="L1171" s="149">
        <f>'Input 2 - Inventory'!AB1106</f>
        <v>0</v>
      </c>
      <c r="M1171" s="179">
        <f>'Input 2 - Inventory'!AC1106</f>
        <v>0</v>
      </c>
      <c r="N1171" s="162">
        <f t="shared" si="101"/>
        <v>0</v>
      </c>
      <c r="O1171" s="122" t="e">
        <f t="shared" si="102"/>
        <v>#DIV/0!</v>
      </c>
      <c r="P1171" s="179">
        <f>'Input 2 - Inventory'!AH1106</f>
        <v>0</v>
      </c>
      <c r="Q1171" s="179">
        <f>'Calc 1 - Scaling (Ins)'!AA1161</f>
        <v>0</v>
      </c>
    </row>
    <row r="1172" spans="1:17" x14ac:dyDescent="0.3">
      <c r="A1172" s="136" t="str">
        <f t="shared" si="103"/>
        <v>Exclude</v>
      </c>
      <c r="B1172" s="149">
        <f>'Input 2 - Inventory'!C1107</f>
        <v>0</v>
      </c>
      <c r="C1172" s="179">
        <f>'Input 2 - Inventory'!E1107</f>
        <v>0</v>
      </c>
      <c r="D1172" s="179" t="str">
        <f>IFERROR(VLOOKUP(E1172,GCC.Param!$B$3:$E$66,4,FALSE),"")</f>
        <v/>
      </c>
      <c r="E1172" s="150">
        <f>'Input 2 - Inventory'!F1107</f>
        <v>0</v>
      </c>
      <c r="F1172" s="162" t="str">
        <f t="shared" si="99"/>
        <v>N</v>
      </c>
      <c r="G1172" s="150">
        <f>'Input 1 - Schedule 1'!U1109</f>
        <v>0</v>
      </c>
      <c r="H1172" s="149">
        <f>'Input 2 - Inventory'!L1107</f>
        <v>0</v>
      </c>
      <c r="I1172" s="149">
        <f>'Input 2 - Inventory'!M1107</f>
        <v>0</v>
      </c>
      <c r="J1172" s="162">
        <f t="shared" si="100"/>
        <v>0</v>
      </c>
      <c r="K1172" s="179">
        <f>'Input 2 - Inventory'!R1107</f>
        <v>0</v>
      </c>
      <c r="L1172" s="149">
        <f>'Input 2 - Inventory'!AB1107</f>
        <v>0</v>
      </c>
      <c r="M1172" s="179">
        <f>'Input 2 - Inventory'!AC1107</f>
        <v>0</v>
      </c>
      <c r="N1172" s="162">
        <f t="shared" si="101"/>
        <v>0</v>
      </c>
      <c r="O1172" s="122" t="e">
        <f t="shared" si="102"/>
        <v>#DIV/0!</v>
      </c>
      <c r="P1172" s="179">
        <f>'Input 2 - Inventory'!AH1107</f>
        <v>0</v>
      </c>
      <c r="Q1172" s="179">
        <f>'Calc 1 - Scaling (Ins)'!AA1162</f>
        <v>0</v>
      </c>
    </row>
    <row r="1173" spans="1:17" x14ac:dyDescent="0.3">
      <c r="A1173" s="136" t="str">
        <f t="shared" si="103"/>
        <v>Exclude</v>
      </c>
      <c r="B1173" s="149">
        <f>'Input 2 - Inventory'!C1108</f>
        <v>0</v>
      </c>
      <c r="C1173" s="179">
        <f>'Input 2 - Inventory'!E1108</f>
        <v>0</v>
      </c>
      <c r="D1173" s="179" t="str">
        <f>IFERROR(VLOOKUP(E1173,GCC.Param!$B$3:$E$66,4,FALSE),"")</f>
        <v/>
      </c>
      <c r="E1173" s="150">
        <f>'Input 2 - Inventory'!F1108</f>
        <v>0</v>
      </c>
      <c r="F1173" s="162" t="str">
        <f t="shared" si="99"/>
        <v>N</v>
      </c>
      <c r="G1173" s="150">
        <f>'Input 1 - Schedule 1'!U1110</f>
        <v>0</v>
      </c>
      <c r="H1173" s="149">
        <f>'Input 2 - Inventory'!L1108</f>
        <v>0</v>
      </c>
      <c r="I1173" s="149">
        <f>'Input 2 - Inventory'!M1108</f>
        <v>0</v>
      </c>
      <c r="J1173" s="162">
        <f t="shared" si="100"/>
        <v>0</v>
      </c>
      <c r="K1173" s="179">
        <f>'Input 2 - Inventory'!R1108</f>
        <v>0</v>
      </c>
      <c r="L1173" s="149">
        <f>'Input 2 - Inventory'!AB1108</f>
        <v>0</v>
      </c>
      <c r="M1173" s="179">
        <f>'Input 2 - Inventory'!AC1108</f>
        <v>0</v>
      </c>
      <c r="N1173" s="162">
        <f t="shared" si="101"/>
        <v>0</v>
      </c>
      <c r="O1173" s="122" t="e">
        <f t="shared" si="102"/>
        <v>#DIV/0!</v>
      </c>
      <c r="P1173" s="179">
        <f>'Input 2 - Inventory'!AH1108</f>
        <v>0</v>
      </c>
      <c r="Q1173" s="179">
        <f>'Calc 1 - Scaling (Ins)'!AA1163</f>
        <v>0</v>
      </c>
    </row>
    <row r="1174" spans="1:17" x14ac:dyDescent="0.3">
      <c r="A1174" s="136" t="str">
        <f t="shared" si="103"/>
        <v>Exclude</v>
      </c>
      <c r="B1174" s="149">
        <f>'Input 2 - Inventory'!C1109</f>
        <v>0</v>
      </c>
      <c r="C1174" s="179">
        <f>'Input 2 - Inventory'!E1109</f>
        <v>0</v>
      </c>
      <c r="D1174" s="179" t="str">
        <f>IFERROR(VLOOKUP(E1174,GCC.Param!$B$3:$E$66,4,FALSE),"")</f>
        <v/>
      </c>
      <c r="E1174" s="150">
        <f>'Input 2 - Inventory'!F1109</f>
        <v>0</v>
      </c>
      <c r="F1174" s="162" t="str">
        <f t="shared" si="99"/>
        <v>N</v>
      </c>
      <c r="G1174" s="150">
        <f>'Input 1 - Schedule 1'!U1111</f>
        <v>0</v>
      </c>
      <c r="H1174" s="149">
        <f>'Input 2 - Inventory'!L1109</f>
        <v>0</v>
      </c>
      <c r="I1174" s="149">
        <f>'Input 2 - Inventory'!M1109</f>
        <v>0</v>
      </c>
      <c r="J1174" s="162">
        <f t="shared" si="100"/>
        <v>0</v>
      </c>
      <c r="K1174" s="179">
        <f>'Input 2 - Inventory'!R1109</f>
        <v>0</v>
      </c>
      <c r="L1174" s="149">
        <f>'Input 2 - Inventory'!AB1109</f>
        <v>0</v>
      </c>
      <c r="M1174" s="179">
        <f>'Input 2 - Inventory'!AC1109</f>
        <v>0</v>
      </c>
      <c r="N1174" s="162">
        <f t="shared" si="101"/>
        <v>0</v>
      </c>
      <c r="O1174" s="122" t="e">
        <f t="shared" si="102"/>
        <v>#DIV/0!</v>
      </c>
      <c r="P1174" s="179">
        <f>'Input 2 - Inventory'!AH1109</f>
        <v>0</v>
      </c>
      <c r="Q1174" s="179">
        <f>'Calc 1 - Scaling (Ins)'!AA1164</f>
        <v>0</v>
      </c>
    </row>
    <row r="1175" spans="1:17" x14ac:dyDescent="0.3">
      <c r="A1175" s="136" t="str">
        <f t="shared" si="103"/>
        <v>Exclude</v>
      </c>
      <c r="B1175" s="149">
        <f>'Input 2 - Inventory'!C1110</f>
        <v>0</v>
      </c>
      <c r="C1175" s="179">
        <f>'Input 2 - Inventory'!E1110</f>
        <v>0</v>
      </c>
      <c r="D1175" s="179" t="str">
        <f>IFERROR(VLOOKUP(E1175,GCC.Param!$B$3:$E$66,4,FALSE),"")</f>
        <v/>
      </c>
      <c r="E1175" s="150">
        <f>'Input 2 - Inventory'!F1110</f>
        <v>0</v>
      </c>
      <c r="F1175" s="162" t="str">
        <f t="shared" si="99"/>
        <v>N</v>
      </c>
      <c r="G1175" s="150">
        <f>'Input 1 - Schedule 1'!U1112</f>
        <v>0</v>
      </c>
      <c r="H1175" s="149">
        <f>'Input 2 - Inventory'!L1110</f>
        <v>0</v>
      </c>
      <c r="I1175" s="149">
        <f>'Input 2 - Inventory'!M1110</f>
        <v>0</v>
      </c>
      <c r="J1175" s="162">
        <f t="shared" si="100"/>
        <v>0</v>
      </c>
      <c r="K1175" s="179">
        <f>'Input 2 - Inventory'!R1110</f>
        <v>0</v>
      </c>
      <c r="L1175" s="149">
        <f>'Input 2 - Inventory'!AB1110</f>
        <v>0</v>
      </c>
      <c r="M1175" s="179">
        <f>'Input 2 - Inventory'!AC1110</f>
        <v>0</v>
      </c>
      <c r="N1175" s="162">
        <f t="shared" si="101"/>
        <v>0</v>
      </c>
      <c r="O1175" s="122" t="e">
        <f t="shared" si="102"/>
        <v>#DIV/0!</v>
      </c>
      <c r="P1175" s="179">
        <f>'Input 2 - Inventory'!AH1110</f>
        <v>0</v>
      </c>
      <c r="Q1175" s="179">
        <f>'Calc 1 - Scaling (Ins)'!AA1165</f>
        <v>0</v>
      </c>
    </row>
    <row r="1176" spans="1:17" x14ac:dyDescent="0.3">
      <c r="A1176" s="136" t="str">
        <f t="shared" si="103"/>
        <v>Exclude</v>
      </c>
      <c r="B1176" s="149">
        <f>'Input 2 - Inventory'!C1111</f>
        <v>0</v>
      </c>
      <c r="C1176" s="179">
        <f>'Input 2 - Inventory'!E1111</f>
        <v>0</v>
      </c>
      <c r="D1176" s="179" t="str">
        <f>IFERROR(VLOOKUP(E1176,GCC.Param!$B$3:$E$66,4,FALSE),"")</f>
        <v/>
      </c>
      <c r="E1176" s="150">
        <f>'Input 2 - Inventory'!F1111</f>
        <v>0</v>
      </c>
      <c r="F1176" s="162" t="str">
        <f t="shared" si="99"/>
        <v>N</v>
      </c>
      <c r="G1176" s="150">
        <f>'Input 1 - Schedule 1'!U1113</f>
        <v>0</v>
      </c>
      <c r="H1176" s="149">
        <f>'Input 2 - Inventory'!L1111</f>
        <v>0</v>
      </c>
      <c r="I1176" s="149">
        <f>'Input 2 - Inventory'!M1111</f>
        <v>0</v>
      </c>
      <c r="J1176" s="162">
        <f t="shared" si="100"/>
        <v>0</v>
      </c>
      <c r="K1176" s="179">
        <f>'Input 2 - Inventory'!R1111</f>
        <v>0</v>
      </c>
      <c r="L1176" s="149">
        <f>'Input 2 - Inventory'!AB1111</f>
        <v>0</v>
      </c>
      <c r="M1176" s="179">
        <f>'Input 2 - Inventory'!AC1111</f>
        <v>0</v>
      </c>
      <c r="N1176" s="162">
        <f t="shared" si="101"/>
        <v>0</v>
      </c>
      <c r="O1176" s="122" t="e">
        <f t="shared" si="102"/>
        <v>#DIV/0!</v>
      </c>
      <c r="P1176" s="179">
        <f>'Input 2 - Inventory'!AH1111</f>
        <v>0</v>
      </c>
      <c r="Q1176" s="179">
        <f>'Calc 1 - Scaling (Ins)'!AA1166</f>
        <v>0</v>
      </c>
    </row>
    <row r="1177" spans="1:17" x14ac:dyDescent="0.3">
      <c r="A1177" s="136" t="str">
        <f t="shared" si="103"/>
        <v>Exclude</v>
      </c>
      <c r="B1177" s="149">
        <f>'Input 2 - Inventory'!C1112</f>
        <v>0</v>
      </c>
      <c r="C1177" s="179">
        <f>'Input 2 - Inventory'!E1112</f>
        <v>0</v>
      </c>
      <c r="D1177" s="179" t="str">
        <f>IFERROR(VLOOKUP(E1177,GCC.Param!$B$3:$E$66,4,FALSE),"")</f>
        <v/>
      </c>
      <c r="E1177" s="150">
        <f>'Input 2 - Inventory'!F1112</f>
        <v>0</v>
      </c>
      <c r="F1177" s="162" t="str">
        <f t="shared" si="99"/>
        <v>N</v>
      </c>
      <c r="G1177" s="150">
        <f>'Input 1 - Schedule 1'!U1114</f>
        <v>0</v>
      </c>
      <c r="H1177" s="149">
        <f>'Input 2 - Inventory'!L1112</f>
        <v>0</v>
      </c>
      <c r="I1177" s="149">
        <f>'Input 2 - Inventory'!M1112</f>
        <v>0</v>
      </c>
      <c r="J1177" s="162">
        <f t="shared" si="100"/>
        <v>0</v>
      </c>
      <c r="K1177" s="179">
        <f>'Input 2 - Inventory'!R1112</f>
        <v>0</v>
      </c>
      <c r="L1177" s="149">
        <f>'Input 2 - Inventory'!AB1112</f>
        <v>0</v>
      </c>
      <c r="M1177" s="179">
        <f>'Input 2 - Inventory'!AC1112</f>
        <v>0</v>
      </c>
      <c r="N1177" s="162">
        <f t="shared" si="101"/>
        <v>0</v>
      </c>
      <c r="O1177" s="122" t="e">
        <f t="shared" si="102"/>
        <v>#DIV/0!</v>
      </c>
      <c r="P1177" s="179">
        <f>'Input 2 - Inventory'!AH1112</f>
        <v>0</v>
      </c>
      <c r="Q1177" s="179">
        <f>'Calc 1 - Scaling (Ins)'!AA1167</f>
        <v>0</v>
      </c>
    </row>
    <row r="1178" spans="1:17" x14ac:dyDescent="0.3">
      <c r="A1178" s="136" t="str">
        <f t="shared" si="103"/>
        <v>Exclude</v>
      </c>
      <c r="B1178" s="149">
        <f>'Input 2 - Inventory'!C1113</f>
        <v>0</v>
      </c>
      <c r="C1178" s="179">
        <f>'Input 2 - Inventory'!E1113</f>
        <v>0</v>
      </c>
      <c r="D1178" s="179" t="str">
        <f>IFERROR(VLOOKUP(E1178,GCC.Param!$B$3:$E$66,4,FALSE),"")</f>
        <v/>
      </c>
      <c r="E1178" s="150">
        <f>'Input 2 - Inventory'!F1113</f>
        <v>0</v>
      </c>
      <c r="F1178" s="162" t="str">
        <f t="shared" si="99"/>
        <v>N</v>
      </c>
      <c r="G1178" s="150">
        <f>'Input 1 - Schedule 1'!U1115</f>
        <v>0</v>
      </c>
      <c r="H1178" s="149">
        <f>'Input 2 - Inventory'!L1113</f>
        <v>0</v>
      </c>
      <c r="I1178" s="149">
        <f>'Input 2 - Inventory'!M1113</f>
        <v>0</v>
      </c>
      <c r="J1178" s="162">
        <f t="shared" si="100"/>
        <v>0</v>
      </c>
      <c r="K1178" s="179">
        <f>'Input 2 - Inventory'!R1113</f>
        <v>0</v>
      </c>
      <c r="L1178" s="149">
        <f>'Input 2 - Inventory'!AB1113</f>
        <v>0</v>
      </c>
      <c r="M1178" s="179">
        <f>'Input 2 - Inventory'!AC1113</f>
        <v>0</v>
      </c>
      <c r="N1178" s="162">
        <f t="shared" si="101"/>
        <v>0</v>
      </c>
      <c r="O1178" s="122" t="e">
        <f t="shared" si="102"/>
        <v>#DIV/0!</v>
      </c>
      <c r="P1178" s="179">
        <f>'Input 2 - Inventory'!AH1113</f>
        <v>0</v>
      </c>
      <c r="Q1178" s="179">
        <f>'Calc 1 - Scaling (Ins)'!AA1168</f>
        <v>0</v>
      </c>
    </row>
    <row r="1179" spans="1:17" x14ac:dyDescent="0.3">
      <c r="A1179" s="136" t="str">
        <f t="shared" si="103"/>
        <v>Exclude</v>
      </c>
      <c r="B1179" s="149">
        <f>'Input 2 - Inventory'!C1114</f>
        <v>0</v>
      </c>
      <c r="C1179" s="179">
        <f>'Input 2 - Inventory'!E1114</f>
        <v>0</v>
      </c>
      <c r="D1179" s="179" t="str">
        <f>IFERROR(VLOOKUP(E1179,GCC.Param!$B$3:$E$66,4,FALSE),"")</f>
        <v/>
      </c>
      <c r="E1179" s="150">
        <f>'Input 2 - Inventory'!F1114</f>
        <v>0</v>
      </c>
      <c r="F1179" s="162" t="str">
        <f t="shared" si="99"/>
        <v>N</v>
      </c>
      <c r="G1179" s="150">
        <f>'Input 1 - Schedule 1'!U1116</f>
        <v>0</v>
      </c>
      <c r="H1179" s="149">
        <f>'Input 2 - Inventory'!L1114</f>
        <v>0</v>
      </c>
      <c r="I1179" s="149">
        <f>'Input 2 - Inventory'!M1114</f>
        <v>0</v>
      </c>
      <c r="J1179" s="162">
        <f t="shared" si="100"/>
        <v>0</v>
      </c>
      <c r="K1179" s="179">
        <f>'Input 2 - Inventory'!R1114</f>
        <v>0</v>
      </c>
      <c r="L1179" s="149">
        <f>'Input 2 - Inventory'!AB1114</f>
        <v>0</v>
      </c>
      <c r="M1179" s="179">
        <f>'Input 2 - Inventory'!AC1114</f>
        <v>0</v>
      </c>
      <c r="N1179" s="162">
        <f t="shared" si="101"/>
        <v>0</v>
      </c>
      <c r="O1179" s="122" t="e">
        <f t="shared" si="102"/>
        <v>#DIV/0!</v>
      </c>
      <c r="P1179" s="179">
        <f>'Input 2 - Inventory'!AH1114</f>
        <v>0</v>
      </c>
      <c r="Q1179" s="179">
        <f>'Calc 1 - Scaling (Ins)'!AA1169</f>
        <v>0</v>
      </c>
    </row>
    <row r="1180" spans="1:17" x14ac:dyDescent="0.3">
      <c r="A1180" s="136" t="str">
        <f t="shared" si="103"/>
        <v>Exclude</v>
      </c>
      <c r="B1180" s="149">
        <f>'Input 2 - Inventory'!C1115</f>
        <v>0</v>
      </c>
      <c r="C1180" s="179">
        <f>'Input 2 - Inventory'!E1115</f>
        <v>0</v>
      </c>
      <c r="D1180" s="179" t="str">
        <f>IFERROR(VLOOKUP(E1180,GCC.Param!$B$3:$E$66,4,FALSE),"")</f>
        <v/>
      </c>
      <c r="E1180" s="150">
        <f>'Input 2 - Inventory'!F1115</f>
        <v>0</v>
      </c>
      <c r="F1180" s="162" t="str">
        <f t="shared" si="99"/>
        <v>N</v>
      </c>
      <c r="G1180" s="150">
        <f>'Input 1 - Schedule 1'!U1117</f>
        <v>0</v>
      </c>
      <c r="H1180" s="149">
        <f>'Input 2 - Inventory'!L1115</f>
        <v>0</v>
      </c>
      <c r="I1180" s="149">
        <f>'Input 2 - Inventory'!M1115</f>
        <v>0</v>
      </c>
      <c r="J1180" s="162">
        <f t="shared" si="100"/>
        <v>0</v>
      </c>
      <c r="K1180" s="179">
        <f>'Input 2 - Inventory'!R1115</f>
        <v>0</v>
      </c>
      <c r="L1180" s="149">
        <f>'Input 2 - Inventory'!AB1115</f>
        <v>0</v>
      </c>
      <c r="M1180" s="179">
        <f>'Input 2 - Inventory'!AC1115</f>
        <v>0</v>
      </c>
      <c r="N1180" s="162">
        <f t="shared" si="101"/>
        <v>0</v>
      </c>
      <c r="O1180" s="122" t="e">
        <f t="shared" si="102"/>
        <v>#DIV/0!</v>
      </c>
      <c r="P1180" s="179">
        <f>'Input 2 - Inventory'!AH1115</f>
        <v>0</v>
      </c>
      <c r="Q1180" s="179">
        <f>'Calc 1 - Scaling (Ins)'!AA1170</f>
        <v>0</v>
      </c>
    </row>
    <row r="1181" spans="1:17" x14ac:dyDescent="0.3">
      <c r="A1181" s="136" t="str">
        <f t="shared" si="103"/>
        <v>Exclude</v>
      </c>
      <c r="B1181" s="149">
        <f>'Input 2 - Inventory'!C1116</f>
        <v>0</v>
      </c>
      <c r="C1181" s="179">
        <f>'Input 2 - Inventory'!E1116</f>
        <v>0</v>
      </c>
      <c r="D1181" s="179" t="str">
        <f>IFERROR(VLOOKUP(E1181,GCC.Param!$B$3:$E$66,4,FALSE),"")</f>
        <v/>
      </c>
      <c r="E1181" s="150">
        <f>'Input 2 - Inventory'!F1116</f>
        <v>0</v>
      </c>
      <c r="F1181" s="162" t="str">
        <f t="shared" si="99"/>
        <v>N</v>
      </c>
      <c r="G1181" s="150">
        <f>'Input 1 - Schedule 1'!U1118</f>
        <v>0</v>
      </c>
      <c r="H1181" s="149">
        <f>'Input 2 - Inventory'!L1116</f>
        <v>0</v>
      </c>
      <c r="I1181" s="149">
        <f>'Input 2 - Inventory'!M1116</f>
        <v>0</v>
      </c>
      <c r="J1181" s="162">
        <f t="shared" si="100"/>
        <v>0</v>
      </c>
      <c r="K1181" s="179">
        <f>'Input 2 - Inventory'!R1116</f>
        <v>0</v>
      </c>
      <c r="L1181" s="149">
        <f>'Input 2 - Inventory'!AB1116</f>
        <v>0</v>
      </c>
      <c r="M1181" s="179">
        <f>'Input 2 - Inventory'!AC1116</f>
        <v>0</v>
      </c>
      <c r="N1181" s="162">
        <f t="shared" si="101"/>
        <v>0</v>
      </c>
      <c r="O1181" s="122" t="e">
        <f t="shared" si="102"/>
        <v>#DIV/0!</v>
      </c>
      <c r="P1181" s="179">
        <f>'Input 2 - Inventory'!AH1116</f>
        <v>0</v>
      </c>
      <c r="Q1181" s="179">
        <f>'Calc 1 - Scaling (Ins)'!AA1171</f>
        <v>0</v>
      </c>
    </row>
    <row r="1182" spans="1:17" x14ac:dyDescent="0.3">
      <c r="A1182" s="136" t="str">
        <f t="shared" si="103"/>
        <v>Exclude</v>
      </c>
      <c r="B1182" s="149">
        <f>'Input 2 - Inventory'!C1117</f>
        <v>0</v>
      </c>
      <c r="C1182" s="179">
        <f>'Input 2 - Inventory'!E1117</f>
        <v>0</v>
      </c>
      <c r="D1182" s="179" t="str">
        <f>IFERROR(VLOOKUP(E1182,GCC.Param!$B$3:$E$66,4,FALSE),"")</f>
        <v/>
      </c>
      <c r="E1182" s="150">
        <f>'Input 2 - Inventory'!F1117</f>
        <v>0</v>
      </c>
      <c r="F1182" s="162" t="str">
        <f t="shared" si="99"/>
        <v>N</v>
      </c>
      <c r="G1182" s="150">
        <f>'Input 1 - Schedule 1'!U1119</f>
        <v>0</v>
      </c>
      <c r="H1182" s="149">
        <f>'Input 2 - Inventory'!L1117</f>
        <v>0</v>
      </c>
      <c r="I1182" s="149">
        <f>'Input 2 - Inventory'!M1117</f>
        <v>0</v>
      </c>
      <c r="J1182" s="162">
        <f t="shared" si="100"/>
        <v>0</v>
      </c>
      <c r="K1182" s="179">
        <f>'Input 2 - Inventory'!R1117</f>
        <v>0</v>
      </c>
      <c r="L1182" s="149">
        <f>'Input 2 - Inventory'!AB1117</f>
        <v>0</v>
      </c>
      <c r="M1182" s="179">
        <f>'Input 2 - Inventory'!AC1117</f>
        <v>0</v>
      </c>
      <c r="N1182" s="162">
        <f t="shared" si="101"/>
        <v>0</v>
      </c>
      <c r="O1182" s="122" t="e">
        <f t="shared" si="102"/>
        <v>#DIV/0!</v>
      </c>
      <c r="P1182" s="179">
        <f>'Input 2 - Inventory'!AH1117</f>
        <v>0</v>
      </c>
      <c r="Q1182" s="179">
        <f>'Calc 1 - Scaling (Ins)'!AA1172</f>
        <v>0</v>
      </c>
    </row>
    <row r="1183" spans="1:17" x14ac:dyDescent="0.3">
      <c r="A1183" s="136" t="str">
        <f t="shared" si="103"/>
        <v>Exclude</v>
      </c>
      <c r="B1183" s="149">
        <f>'Input 2 - Inventory'!C1118</f>
        <v>0</v>
      </c>
      <c r="C1183" s="179">
        <f>'Input 2 - Inventory'!E1118</f>
        <v>0</v>
      </c>
      <c r="D1183" s="179" t="str">
        <f>IFERROR(VLOOKUP(E1183,GCC.Param!$B$3:$E$66,4,FALSE),"")</f>
        <v/>
      </c>
      <c r="E1183" s="150">
        <f>'Input 2 - Inventory'!F1118</f>
        <v>0</v>
      </c>
      <c r="F1183" s="162" t="str">
        <f t="shared" si="99"/>
        <v>N</v>
      </c>
      <c r="G1183" s="150">
        <f>'Input 1 - Schedule 1'!U1120</f>
        <v>0</v>
      </c>
      <c r="H1183" s="149">
        <f>'Input 2 - Inventory'!L1118</f>
        <v>0</v>
      </c>
      <c r="I1183" s="149">
        <f>'Input 2 - Inventory'!M1118</f>
        <v>0</v>
      </c>
      <c r="J1183" s="162">
        <f t="shared" si="100"/>
        <v>0</v>
      </c>
      <c r="K1183" s="179">
        <f>'Input 2 - Inventory'!R1118</f>
        <v>0</v>
      </c>
      <c r="L1183" s="149">
        <f>'Input 2 - Inventory'!AB1118</f>
        <v>0</v>
      </c>
      <c r="M1183" s="179">
        <f>'Input 2 - Inventory'!AC1118</f>
        <v>0</v>
      </c>
      <c r="N1183" s="162">
        <f t="shared" si="101"/>
        <v>0</v>
      </c>
      <c r="O1183" s="122" t="e">
        <f t="shared" si="102"/>
        <v>#DIV/0!</v>
      </c>
      <c r="P1183" s="179">
        <f>'Input 2 - Inventory'!AH1118</f>
        <v>0</v>
      </c>
      <c r="Q1183" s="179">
        <f>'Calc 1 - Scaling (Ins)'!AA1173</f>
        <v>0</v>
      </c>
    </row>
    <row r="1184" spans="1:17" x14ac:dyDescent="0.3">
      <c r="A1184" s="136" t="str">
        <f t="shared" si="103"/>
        <v>Exclude</v>
      </c>
      <c r="B1184" s="149">
        <f>'Input 2 - Inventory'!C1119</f>
        <v>0</v>
      </c>
      <c r="C1184" s="179">
        <f>'Input 2 - Inventory'!E1119</f>
        <v>0</v>
      </c>
      <c r="D1184" s="179" t="str">
        <f>IFERROR(VLOOKUP(E1184,GCC.Param!$B$3:$E$66,4,FALSE),"")</f>
        <v/>
      </c>
      <c r="E1184" s="150">
        <f>'Input 2 - Inventory'!F1119</f>
        <v>0</v>
      </c>
      <c r="F1184" s="162" t="str">
        <f t="shared" si="99"/>
        <v>N</v>
      </c>
      <c r="G1184" s="150">
        <f>'Input 1 - Schedule 1'!U1121</f>
        <v>0</v>
      </c>
      <c r="H1184" s="149">
        <f>'Input 2 - Inventory'!L1119</f>
        <v>0</v>
      </c>
      <c r="I1184" s="149">
        <f>'Input 2 - Inventory'!M1119</f>
        <v>0</v>
      </c>
      <c r="J1184" s="162">
        <f t="shared" si="100"/>
        <v>0</v>
      </c>
      <c r="K1184" s="179">
        <f>'Input 2 - Inventory'!R1119</f>
        <v>0</v>
      </c>
      <c r="L1184" s="149">
        <f>'Input 2 - Inventory'!AB1119</f>
        <v>0</v>
      </c>
      <c r="M1184" s="179">
        <f>'Input 2 - Inventory'!AC1119</f>
        <v>0</v>
      </c>
      <c r="N1184" s="162">
        <f t="shared" si="101"/>
        <v>0</v>
      </c>
      <c r="O1184" s="122" t="e">
        <f t="shared" si="102"/>
        <v>#DIV/0!</v>
      </c>
      <c r="P1184" s="179">
        <f>'Input 2 - Inventory'!AH1119</f>
        <v>0</v>
      </c>
      <c r="Q1184" s="179">
        <f>'Calc 1 - Scaling (Ins)'!AA1174</f>
        <v>0</v>
      </c>
    </row>
    <row r="1185" spans="1:17" x14ac:dyDescent="0.3">
      <c r="A1185" s="136" t="str">
        <f t="shared" si="103"/>
        <v>Exclude</v>
      </c>
      <c r="B1185" s="149">
        <f>'Input 2 - Inventory'!C1120</f>
        <v>0</v>
      </c>
      <c r="C1185" s="179">
        <f>'Input 2 - Inventory'!E1120</f>
        <v>0</v>
      </c>
      <c r="D1185" s="179" t="str">
        <f>IFERROR(VLOOKUP(E1185,GCC.Param!$B$3:$E$66,4,FALSE),"")</f>
        <v/>
      </c>
      <c r="E1185" s="150">
        <f>'Input 2 - Inventory'!F1120</f>
        <v>0</v>
      </c>
      <c r="F1185" s="162" t="str">
        <f t="shared" si="99"/>
        <v>N</v>
      </c>
      <c r="G1185" s="150">
        <f>'Input 1 - Schedule 1'!U1122</f>
        <v>0</v>
      </c>
      <c r="H1185" s="149">
        <f>'Input 2 - Inventory'!L1120</f>
        <v>0</v>
      </c>
      <c r="I1185" s="149">
        <f>'Input 2 - Inventory'!M1120</f>
        <v>0</v>
      </c>
      <c r="J1185" s="162">
        <f t="shared" si="100"/>
        <v>0</v>
      </c>
      <c r="K1185" s="179">
        <f>'Input 2 - Inventory'!R1120</f>
        <v>0</v>
      </c>
      <c r="L1185" s="149">
        <f>'Input 2 - Inventory'!AB1120</f>
        <v>0</v>
      </c>
      <c r="M1185" s="179">
        <f>'Input 2 - Inventory'!AC1120</f>
        <v>0</v>
      </c>
      <c r="N1185" s="162">
        <f t="shared" si="101"/>
        <v>0</v>
      </c>
      <c r="O1185" s="122" t="e">
        <f t="shared" si="102"/>
        <v>#DIV/0!</v>
      </c>
      <c r="P1185" s="179">
        <f>'Input 2 - Inventory'!AH1120</f>
        <v>0</v>
      </c>
      <c r="Q1185" s="179">
        <f>'Calc 1 - Scaling (Ins)'!AA1175</f>
        <v>0</v>
      </c>
    </row>
    <row r="1186" spans="1:17" x14ac:dyDescent="0.3">
      <c r="A1186" s="136" t="str">
        <f t="shared" si="103"/>
        <v>Exclude</v>
      </c>
      <c r="B1186" s="149">
        <f>'Input 2 - Inventory'!C1121</f>
        <v>0</v>
      </c>
      <c r="C1186" s="179">
        <f>'Input 2 - Inventory'!E1121</f>
        <v>0</v>
      </c>
      <c r="D1186" s="179" t="str">
        <f>IFERROR(VLOOKUP(E1186,GCC.Param!$B$3:$E$66,4,FALSE),"")</f>
        <v/>
      </c>
      <c r="E1186" s="150">
        <f>'Input 2 - Inventory'!F1121</f>
        <v>0</v>
      </c>
      <c r="F1186" s="162" t="str">
        <f t="shared" si="99"/>
        <v>N</v>
      </c>
      <c r="G1186" s="150">
        <f>'Input 1 - Schedule 1'!U1123</f>
        <v>0</v>
      </c>
      <c r="H1186" s="149">
        <f>'Input 2 - Inventory'!L1121</f>
        <v>0</v>
      </c>
      <c r="I1186" s="149">
        <f>'Input 2 - Inventory'!M1121</f>
        <v>0</v>
      </c>
      <c r="J1186" s="162">
        <f t="shared" si="100"/>
        <v>0</v>
      </c>
      <c r="K1186" s="179">
        <f>'Input 2 - Inventory'!R1121</f>
        <v>0</v>
      </c>
      <c r="L1186" s="149">
        <f>'Input 2 - Inventory'!AB1121</f>
        <v>0</v>
      </c>
      <c r="M1186" s="179">
        <f>'Input 2 - Inventory'!AC1121</f>
        <v>0</v>
      </c>
      <c r="N1186" s="162">
        <f t="shared" si="101"/>
        <v>0</v>
      </c>
      <c r="O1186" s="122" t="e">
        <f t="shared" si="102"/>
        <v>#DIV/0!</v>
      </c>
      <c r="P1186" s="179">
        <f>'Input 2 - Inventory'!AH1121</f>
        <v>0</v>
      </c>
      <c r="Q1186" s="179">
        <f>'Calc 1 - Scaling (Ins)'!AA1176</f>
        <v>0</v>
      </c>
    </row>
    <row r="1187" spans="1:17" x14ac:dyDescent="0.3">
      <c r="A1187" s="136" t="str">
        <f t="shared" si="103"/>
        <v>Exclude</v>
      </c>
      <c r="B1187" s="149">
        <f>'Input 2 - Inventory'!C1122</f>
        <v>0</v>
      </c>
      <c r="C1187" s="179">
        <f>'Input 2 - Inventory'!E1122</f>
        <v>0</v>
      </c>
      <c r="D1187" s="179" t="str">
        <f>IFERROR(VLOOKUP(E1187,GCC.Param!$B$3:$E$66,4,FALSE),"")</f>
        <v/>
      </c>
      <c r="E1187" s="150">
        <f>'Input 2 - Inventory'!F1122</f>
        <v>0</v>
      </c>
      <c r="F1187" s="162" t="str">
        <f t="shared" si="99"/>
        <v>N</v>
      </c>
      <c r="G1187" s="150">
        <f>'Input 1 - Schedule 1'!U1124</f>
        <v>0</v>
      </c>
      <c r="H1187" s="149">
        <f>'Input 2 - Inventory'!L1122</f>
        <v>0</v>
      </c>
      <c r="I1187" s="149">
        <f>'Input 2 - Inventory'!M1122</f>
        <v>0</v>
      </c>
      <c r="J1187" s="162">
        <f t="shared" si="100"/>
        <v>0</v>
      </c>
      <c r="K1187" s="179">
        <f>'Input 2 - Inventory'!R1122</f>
        <v>0</v>
      </c>
      <c r="L1187" s="149">
        <f>'Input 2 - Inventory'!AB1122</f>
        <v>0</v>
      </c>
      <c r="M1187" s="179">
        <f>'Input 2 - Inventory'!AC1122</f>
        <v>0</v>
      </c>
      <c r="N1187" s="162">
        <f t="shared" si="101"/>
        <v>0</v>
      </c>
      <c r="O1187" s="122" t="e">
        <f t="shared" si="102"/>
        <v>#DIV/0!</v>
      </c>
      <c r="P1187" s="179">
        <f>'Input 2 - Inventory'!AH1122</f>
        <v>0</v>
      </c>
      <c r="Q1187" s="179">
        <f>'Calc 1 - Scaling (Ins)'!AA1177</f>
        <v>0</v>
      </c>
    </row>
    <row r="1188" spans="1:17" x14ac:dyDescent="0.3">
      <c r="A1188" s="136" t="str">
        <f t="shared" si="103"/>
        <v>Exclude</v>
      </c>
      <c r="B1188" s="149">
        <f>'Input 2 - Inventory'!C1123</f>
        <v>0</v>
      </c>
      <c r="C1188" s="179">
        <f>'Input 2 - Inventory'!E1123</f>
        <v>0</v>
      </c>
      <c r="D1188" s="179" t="str">
        <f>IFERROR(VLOOKUP(E1188,GCC.Param!$B$3:$E$66,4,FALSE),"")</f>
        <v/>
      </c>
      <c r="E1188" s="150">
        <f>'Input 2 - Inventory'!F1123</f>
        <v>0</v>
      </c>
      <c r="F1188" s="162" t="str">
        <f t="shared" si="99"/>
        <v>N</v>
      </c>
      <c r="G1188" s="150">
        <f>'Input 1 - Schedule 1'!U1125</f>
        <v>0</v>
      </c>
      <c r="H1188" s="149">
        <f>'Input 2 - Inventory'!L1123</f>
        <v>0</v>
      </c>
      <c r="I1188" s="149">
        <f>'Input 2 - Inventory'!M1123</f>
        <v>0</v>
      </c>
      <c r="J1188" s="162">
        <f t="shared" si="100"/>
        <v>0</v>
      </c>
      <c r="K1188" s="179">
        <f>'Input 2 - Inventory'!R1123</f>
        <v>0</v>
      </c>
      <c r="L1188" s="149">
        <f>'Input 2 - Inventory'!AB1123</f>
        <v>0</v>
      </c>
      <c r="M1188" s="179">
        <f>'Input 2 - Inventory'!AC1123</f>
        <v>0</v>
      </c>
      <c r="N1188" s="162">
        <f t="shared" si="101"/>
        <v>0</v>
      </c>
      <c r="O1188" s="122" t="e">
        <f t="shared" si="102"/>
        <v>#DIV/0!</v>
      </c>
      <c r="P1188" s="179">
        <f>'Input 2 - Inventory'!AH1123</f>
        <v>0</v>
      </c>
      <c r="Q1188" s="179">
        <f>'Calc 1 - Scaling (Ins)'!AA1178</f>
        <v>0</v>
      </c>
    </row>
    <row r="1189" spans="1:17" x14ac:dyDescent="0.3">
      <c r="A1189" s="136" t="str">
        <f t="shared" si="103"/>
        <v>Exclude</v>
      </c>
      <c r="B1189" s="149">
        <f>'Input 2 - Inventory'!C1124</f>
        <v>0</v>
      </c>
      <c r="C1189" s="179">
        <f>'Input 2 - Inventory'!E1124</f>
        <v>0</v>
      </c>
      <c r="D1189" s="179" t="str">
        <f>IFERROR(VLOOKUP(E1189,GCC.Param!$B$3:$E$66,4,FALSE),"")</f>
        <v/>
      </c>
      <c r="E1189" s="150">
        <f>'Input 2 - Inventory'!F1124</f>
        <v>0</v>
      </c>
      <c r="F1189" s="162" t="str">
        <f t="shared" si="99"/>
        <v>N</v>
      </c>
      <c r="G1189" s="150">
        <f>'Input 1 - Schedule 1'!U1126</f>
        <v>0</v>
      </c>
      <c r="H1189" s="149">
        <f>'Input 2 - Inventory'!L1124</f>
        <v>0</v>
      </c>
      <c r="I1189" s="149">
        <f>'Input 2 - Inventory'!M1124</f>
        <v>0</v>
      </c>
      <c r="J1189" s="162">
        <f t="shared" si="100"/>
        <v>0</v>
      </c>
      <c r="K1189" s="179">
        <f>'Input 2 - Inventory'!R1124</f>
        <v>0</v>
      </c>
      <c r="L1189" s="149">
        <f>'Input 2 - Inventory'!AB1124</f>
        <v>0</v>
      </c>
      <c r="M1189" s="179">
        <f>'Input 2 - Inventory'!AC1124</f>
        <v>0</v>
      </c>
      <c r="N1189" s="162">
        <f t="shared" si="101"/>
        <v>0</v>
      </c>
      <c r="O1189" s="122" t="e">
        <f t="shared" si="102"/>
        <v>#DIV/0!</v>
      </c>
      <c r="P1189" s="179">
        <f>'Input 2 - Inventory'!AH1124</f>
        <v>0</v>
      </c>
      <c r="Q1189" s="179">
        <f>'Calc 1 - Scaling (Ins)'!AA1179</f>
        <v>0</v>
      </c>
    </row>
    <row r="1190" spans="1:17" x14ac:dyDescent="0.3">
      <c r="A1190" s="136" t="str">
        <f t="shared" si="103"/>
        <v>Exclude</v>
      </c>
      <c r="B1190" s="149">
        <f>'Input 2 - Inventory'!C1125</f>
        <v>0</v>
      </c>
      <c r="C1190" s="179">
        <f>'Input 2 - Inventory'!E1125</f>
        <v>0</v>
      </c>
      <c r="D1190" s="179" t="str">
        <f>IFERROR(VLOOKUP(E1190,GCC.Param!$B$3:$E$66,4,FALSE),"")</f>
        <v/>
      </c>
      <c r="E1190" s="150">
        <f>'Input 2 - Inventory'!F1125</f>
        <v>0</v>
      </c>
      <c r="F1190" s="162" t="str">
        <f t="shared" si="99"/>
        <v>N</v>
      </c>
      <c r="G1190" s="150">
        <f>'Input 1 - Schedule 1'!U1127</f>
        <v>0</v>
      </c>
      <c r="H1190" s="149">
        <f>'Input 2 - Inventory'!L1125</f>
        <v>0</v>
      </c>
      <c r="I1190" s="149">
        <f>'Input 2 - Inventory'!M1125</f>
        <v>0</v>
      </c>
      <c r="J1190" s="162">
        <f t="shared" si="100"/>
        <v>0</v>
      </c>
      <c r="K1190" s="179">
        <f>'Input 2 - Inventory'!R1125</f>
        <v>0</v>
      </c>
      <c r="L1190" s="149">
        <f>'Input 2 - Inventory'!AB1125</f>
        <v>0</v>
      </c>
      <c r="M1190" s="179">
        <f>'Input 2 - Inventory'!AC1125</f>
        <v>0</v>
      </c>
      <c r="N1190" s="162">
        <f t="shared" si="101"/>
        <v>0</v>
      </c>
      <c r="O1190" s="122" t="e">
        <f t="shared" si="102"/>
        <v>#DIV/0!</v>
      </c>
      <c r="P1190" s="179">
        <f>'Input 2 - Inventory'!AH1125</f>
        <v>0</v>
      </c>
      <c r="Q1190" s="179">
        <f>'Calc 1 - Scaling (Ins)'!AA1180</f>
        <v>0</v>
      </c>
    </row>
    <row r="1191" spans="1:17" x14ac:dyDescent="0.3">
      <c r="A1191" s="136" t="str">
        <f t="shared" si="103"/>
        <v>Exclude</v>
      </c>
      <c r="B1191" s="149">
        <f>'Input 2 - Inventory'!C1126</f>
        <v>0</v>
      </c>
      <c r="C1191" s="179">
        <f>'Input 2 - Inventory'!E1126</f>
        <v>0</v>
      </c>
      <c r="D1191" s="179" t="str">
        <f>IFERROR(VLOOKUP(E1191,GCC.Param!$B$3:$E$66,4,FALSE),"")</f>
        <v/>
      </c>
      <c r="E1191" s="150">
        <f>'Input 2 - Inventory'!F1126</f>
        <v>0</v>
      </c>
      <c r="F1191" s="162" t="str">
        <f t="shared" si="99"/>
        <v>N</v>
      </c>
      <c r="G1191" s="150">
        <f>'Input 1 - Schedule 1'!U1128</f>
        <v>0</v>
      </c>
      <c r="H1191" s="149">
        <f>'Input 2 - Inventory'!L1126</f>
        <v>0</v>
      </c>
      <c r="I1191" s="149">
        <f>'Input 2 - Inventory'!M1126</f>
        <v>0</v>
      </c>
      <c r="J1191" s="162">
        <f t="shared" si="100"/>
        <v>0</v>
      </c>
      <c r="K1191" s="179">
        <f>'Input 2 - Inventory'!R1126</f>
        <v>0</v>
      </c>
      <c r="L1191" s="149">
        <f>'Input 2 - Inventory'!AB1126</f>
        <v>0</v>
      </c>
      <c r="M1191" s="179">
        <f>'Input 2 - Inventory'!AC1126</f>
        <v>0</v>
      </c>
      <c r="N1191" s="162">
        <f t="shared" si="101"/>
        <v>0</v>
      </c>
      <c r="O1191" s="122" t="e">
        <f t="shared" si="102"/>
        <v>#DIV/0!</v>
      </c>
      <c r="P1191" s="179">
        <f>'Input 2 - Inventory'!AH1126</f>
        <v>0</v>
      </c>
      <c r="Q1191" s="179">
        <f>'Calc 1 - Scaling (Ins)'!AA1181</f>
        <v>0</v>
      </c>
    </row>
    <row r="1192" spans="1:17" x14ac:dyDescent="0.3">
      <c r="A1192" s="136" t="str">
        <f t="shared" si="103"/>
        <v>Exclude</v>
      </c>
      <c r="B1192" s="149">
        <f>'Input 2 - Inventory'!C1127</f>
        <v>0</v>
      </c>
      <c r="C1192" s="179">
        <f>'Input 2 - Inventory'!E1127</f>
        <v>0</v>
      </c>
      <c r="D1192" s="179" t="str">
        <f>IFERROR(VLOOKUP(E1192,GCC.Param!$B$3:$E$66,4,FALSE),"")</f>
        <v/>
      </c>
      <c r="E1192" s="150">
        <f>'Input 2 - Inventory'!F1127</f>
        <v>0</v>
      </c>
      <c r="F1192" s="162" t="str">
        <f t="shared" si="99"/>
        <v>N</v>
      </c>
      <c r="G1192" s="150">
        <f>'Input 1 - Schedule 1'!U1129</f>
        <v>0</v>
      </c>
      <c r="H1192" s="149">
        <f>'Input 2 - Inventory'!L1127</f>
        <v>0</v>
      </c>
      <c r="I1192" s="149">
        <f>'Input 2 - Inventory'!M1127</f>
        <v>0</v>
      </c>
      <c r="J1192" s="162">
        <f t="shared" si="100"/>
        <v>0</v>
      </c>
      <c r="K1192" s="179">
        <f>'Input 2 - Inventory'!R1127</f>
        <v>0</v>
      </c>
      <c r="L1192" s="149">
        <f>'Input 2 - Inventory'!AB1127</f>
        <v>0</v>
      </c>
      <c r="M1192" s="179">
        <f>'Input 2 - Inventory'!AC1127</f>
        <v>0</v>
      </c>
      <c r="N1192" s="162">
        <f t="shared" si="101"/>
        <v>0</v>
      </c>
      <c r="O1192" s="122" t="e">
        <f t="shared" si="102"/>
        <v>#DIV/0!</v>
      </c>
      <c r="P1192" s="179">
        <f>'Input 2 - Inventory'!AH1127</f>
        <v>0</v>
      </c>
      <c r="Q1192" s="179">
        <f>'Calc 1 - Scaling (Ins)'!AA1182</f>
        <v>0</v>
      </c>
    </row>
    <row r="1193" spans="1:17" x14ac:dyDescent="0.3">
      <c r="A1193" s="136" t="str">
        <f t="shared" si="103"/>
        <v>Exclude</v>
      </c>
      <c r="B1193" s="149">
        <f>'Input 2 - Inventory'!C1128</f>
        <v>0</v>
      </c>
      <c r="C1193" s="179">
        <f>'Input 2 - Inventory'!E1128</f>
        <v>0</v>
      </c>
      <c r="D1193" s="179" t="str">
        <f>IFERROR(VLOOKUP(E1193,GCC.Param!$B$3:$E$66,4,FALSE),"")</f>
        <v/>
      </c>
      <c r="E1193" s="150">
        <f>'Input 2 - Inventory'!F1128</f>
        <v>0</v>
      </c>
      <c r="F1193" s="162" t="str">
        <f t="shared" si="99"/>
        <v>N</v>
      </c>
      <c r="G1193" s="150">
        <f>'Input 1 - Schedule 1'!U1130</f>
        <v>0</v>
      </c>
      <c r="H1193" s="149">
        <f>'Input 2 - Inventory'!L1128</f>
        <v>0</v>
      </c>
      <c r="I1193" s="149">
        <f>'Input 2 - Inventory'!M1128</f>
        <v>0</v>
      </c>
      <c r="J1193" s="162">
        <f t="shared" si="100"/>
        <v>0</v>
      </c>
      <c r="K1193" s="179">
        <f>'Input 2 - Inventory'!R1128</f>
        <v>0</v>
      </c>
      <c r="L1193" s="149">
        <f>'Input 2 - Inventory'!AB1128</f>
        <v>0</v>
      </c>
      <c r="M1193" s="179">
        <f>'Input 2 - Inventory'!AC1128</f>
        <v>0</v>
      </c>
      <c r="N1193" s="162">
        <f t="shared" si="101"/>
        <v>0</v>
      </c>
      <c r="O1193" s="122" t="e">
        <f t="shared" si="102"/>
        <v>#DIV/0!</v>
      </c>
      <c r="P1193" s="179">
        <f>'Input 2 - Inventory'!AH1128</f>
        <v>0</v>
      </c>
      <c r="Q1193" s="179">
        <f>'Calc 1 - Scaling (Ins)'!AA1183</f>
        <v>0</v>
      </c>
    </row>
    <row r="1194" spans="1:17" x14ac:dyDescent="0.3">
      <c r="A1194" s="136" t="str">
        <f t="shared" si="103"/>
        <v>Exclude</v>
      </c>
      <c r="B1194" s="149">
        <f>'Input 2 - Inventory'!C1129</f>
        <v>0</v>
      </c>
      <c r="C1194" s="179">
        <f>'Input 2 - Inventory'!E1129</f>
        <v>0</v>
      </c>
      <c r="D1194" s="179" t="str">
        <f>IFERROR(VLOOKUP(E1194,GCC.Param!$B$3:$E$66,4,FALSE),"")</f>
        <v/>
      </c>
      <c r="E1194" s="150">
        <f>'Input 2 - Inventory'!F1129</f>
        <v>0</v>
      </c>
      <c r="F1194" s="162" t="str">
        <f t="shared" si="99"/>
        <v>N</v>
      </c>
      <c r="G1194" s="150">
        <f>'Input 1 - Schedule 1'!U1131</f>
        <v>0</v>
      </c>
      <c r="H1194" s="149">
        <f>'Input 2 - Inventory'!L1129</f>
        <v>0</v>
      </c>
      <c r="I1194" s="149">
        <f>'Input 2 - Inventory'!M1129</f>
        <v>0</v>
      </c>
      <c r="J1194" s="162">
        <f t="shared" si="100"/>
        <v>0</v>
      </c>
      <c r="K1194" s="179">
        <f>'Input 2 - Inventory'!R1129</f>
        <v>0</v>
      </c>
      <c r="L1194" s="149">
        <f>'Input 2 - Inventory'!AB1129</f>
        <v>0</v>
      </c>
      <c r="M1194" s="179">
        <f>'Input 2 - Inventory'!AC1129</f>
        <v>0</v>
      </c>
      <c r="N1194" s="162">
        <f t="shared" si="101"/>
        <v>0</v>
      </c>
      <c r="O1194" s="122" t="e">
        <f t="shared" si="102"/>
        <v>#DIV/0!</v>
      </c>
      <c r="P1194" s="179">
        <f>'Input 2 - Inventory'!AH1129</f>
        <v>0</v>
      </c>
      <c r="Q1194" s="179">
        <f>'Calc 1 - Scaling (Ins)'!AA1184</f>
        <v>0</v>
      </c>
    </row>
    <row r="1195" spans="1:17" x14ac:dyDescent="0.3">
      <c r="A1195" s="136" t="str">
        <f t="shared" si="103"/>
        <v>Exclude</v>
      </c>
      <c r="B1195" s="149">
        <f>'Input 2 - Inventory'!C1130</f>
        <v>0</v>
      </c>
      <c r="C1195" s="179">
        <f>'Input 2 - Inventory'!E1130</f>
        <v>0</v>
      </c>
      <c r="D1195" s="179" t="str">
        <f>IFERROR(VLOOKUP(E1195,GCC.Param!$B$3:$E$66,4,FALSE),"")</f>
        <v/>
      </c>
      <c r="E1195" s="150">
        <f>'Input 2 - Inventory'!F1130</f>
        <v>0</v>
      </c>
      <c r="F1195" s="162" t="str">
        <f t="shared" si="99"/>
        <v>N</v>
      </c>
      <c r="G1195" s="150">
        <f>'Input 1 - Schedule 1'!U1132</f>
        <v>0</v>
      </c>
      <c r="H1195" s="149">
        <f>'Input 2 - Inventory'!L1130</f>
        <v>0</v>
      </c>
      <c r="I1195" s="149">
        <f>'Input 2 - Inventory'!M1130</f>
        <v>0</v>
      </c>
      <c r="J1195" s="162">
        <f t="shared" si="100"/>
        <v>0</v>
      </c>
      <c r="K1195" s="179">
        <f>'Input 2 - Inventory'!R1130</f>
        <v>0</v>
      </c>
      <c r="L1195" s="149">
        <f>'Input 2 - Inventory'!AB1130</f>
        <v>0</v>
      </c>
      <c r="M1195" s="179">
        <f>'Input 2 - Inventory'!AC1130</f>
        <v>0</v>
      </c>
      <c r="N1195" s="162">
        <f t="shared" si="101"/>
        <v>0</v>
      </c>
      <c r="O1195" s="122" t="e">
        <f t="shared" si="102"/>
        <v>#DIV/0!</v>
      </c>
      <c r="P1195" s="179">
        <f>'Input 2 - Inventory'!AH1130</f>
        <v>0</v>
      </c>
      <c r="Q1195" s="179">
        <f>'Calc 1 - Scaling (Ins)'!AA1185</f>
        <v>0</v>
      </c>
    </row>
    <row r="1196" spans="1:17" x14ac:dyDescent="0.3">
      <c r="A1196" s="136" t="str">
        <f t="shared" si="103"/>
        <v>Exclude</v>
      </c>
      <c r="B1196" s="149">
        <f>'Input 2 - Inventory'!C1131</f>
        <v>0</v>
      </c>
      <c r="C1196" s="179">
        <f>'Input 2 - Inventory'!E1131</f>
        <v>0</v>
      </c>
      <c r="D1196" s="179" t="str">
        <f>IFERROR(VLOOKUP(E1196,GCC.Param!$B$3:$E$66,4,FALSE),"")</f>
        <v/>
      </c>
      <c r="E1196" s="150">
        <f>'Input 2 - Inventory'!F1131</f>
        <v>0</v>
      </c>
      <c r="F1196" s="162" t="str">
        <f t="shared" si="99"/>
        <v>N</v>
      </c>
      <c r="G1196" s="150">
        <f>'Input 1 - Schedule 1'!U1133</f>
        <v>0</v>
      </c>
      <c r="H1196" s="149">
        <f>'Input 2 - Inventory'!L1131</f>
        <v>0</v>
      </c>
      <c r="I1196" s="149">
        <f>'Input 2 - Inventory'!M1131</f>
        <v>0</v>
      </c>
      <c r="J1196" s="162">
        <f t="shared" si="100"/>
        <v>0</v>
      </c>
      <c r="K1196" s="179">
        <f>'Input 2 - Inventory'!R1131</f>
        <v>0</v>
      </c>
      <c r="L1196" s="149">
        <f>'Input 2 - Inventory'!AB1131</f>
        <v>0</v>
      </c>
      <c r="M1196" s="179">
        <f>'Input 2 - Inventory'!AC1131</f>
        <v>0</v>
      </c>
      <c r="N1196" s="162">
        <f t="shared" si="101"/>
        <v>0</v>
      </c>
      <c r="O1196" s="122" t="e">
        <f t="shared" si="102"/>
        <v>#DIV/0!</v>
      </c>
      <c r="P1196" s="179">
        <f>'Input 2 - Inventory'!AH1131</f>
        <v>0</v>
      </c>
      <c r="Q1196" s="179">
        <f>'Calc 1 - Scaling (Ins)'!AA1186</f>
        <v>0</v>
      </c>
    </row>
    <row r="1197" spans="1:17" x14ac:dyDescent="0.3">
      <c r="A1197" s="136" t="str">
        <f t="shared" si="103"/>
        <v>Exclude</v>
      </c>
      <c r="B1197" s="149">
        <f>'Input 2 - Inventory'!C1132</f>
        <v>0</v>
      </c>
      <c r="C1197" s="179">
        <f>'Input 2 - Inventory'!E1132</f>
        <v>0</v>
      </c>
      <c r="D1197" s="179" t="str">
        <f>IFERROR(VLOOKUP(E1197,GCC.Param!$B$3:$E$66,4,FALSE),"")</f>
        <v/>
      </c>
      <c r="E1197" s="150">
        <f>'Input 2 - Inventory'!F1132</f>
        <v>0</v>
      </c>
      <c r="F1197" s="162" t="str">
        <f t="shared" si="99"/>
        <v>N</v>
      </c>
      <c r="G1197" s="150">
        <f>'Input 1 - Schedule 1'!U1134</f>
        <v>0</v>
      </c>
      <c r="H1197" s="149">
        <f>'Input 2 - Inventory'!L1132</f>
        <v>0</v>
      </c>
      <c r="I1197" s="149">
        <f>'Input 2 - Inventory'!M1132</f>
        <v>0</v>
      </c>
      <c r="J1197" s="162">
        <f t="shared" si="100"/>
        <v>0</v>
      </c>
      <c r="K1197" s="179">
        <f>'Input 2 - Inventory'!R1132</f>
        <v>0</v>
      </c>
      <c r="L1197" s="149">
        <f>'Input 2 - Inventory'!AB1132</f>
        <v>0</v>
      </c>
      <c r="M1197" s="179">
        <f>'Input 2 - Inventory'!AC1132</f>
        <v>0</v>
      </c>
      <c r="N1197" s="162">
        <f t="shared" si="101"/>
        <v>0</v>
      </c>
      <c r="O1197" s="122" t="e">
        <f t="shared" si="102"/>
        <v>#DIV/0!</v>
      </c>
      <c r="P1197" s="179">
        <f>'Input 2 - Inventory'!AH1132</f>
        <v>0</v>
      </c>
      <c r="Q1197" s="179">
        <f>'Calc 1 - Scaling (Ins)'!AA1187</f>
        <v>0</v>
      </c>
    </row>
    <row r="1198" spans="1:17" x14ac:dyDescent="0.3">
      <c r="A1198" s="136" t="str">
        <f t="shared" si="103"/>
        <v>Exclude</v>
      </c>
      <c r="B1198" s="149">
        <f>'Input 2 - Inventory'!C1133</f>
        <v>0</v>
      </c>
      <c r="C1198" s="179">
        <f>'Input 2 - Inventory'!E1133</f>
        <v>0</v>
      </c>
      <c r="D1198" s="179" t="str">
        <f>IFERROR(VLOOKUP(E1198,GCC.Param!$B$3:$E$66,4,FALSE),"")</f>
        <v/>
      </c>
      <c r="E1198" s="150">
        <f>'Input 2 - Inventory'!F1133</f>
        <v>0</v>
      </c>
      <c r="F1198" s="162" t="str">
        <f t="shared" si="99"/>
        <v>N</v>
      </c>
      <c r="G1198" s="150">
        <f>'Input 1 - Schedule 1'!U1135</f>
        <v>0</v>
      </c>
      <c r="H1198" s="149">
        <f>'Input 2 - Inventory'!L1133</f>
        <v>0</v>
      </c>
      <c r="I1198" s="149">
        <f>'Input 2 - Inventory'!M1133</f>
        <v>0</v>
      </c>
      <c r="J1198" s="162">
        <f t="shared" si="100"/>
        <v>0</v>
      </c>
      <c r="K1198" s="179">
        <f>'Input 2 - Inventory'!R1133</f>
        <v>0</v>
      </c>
      <c r="L1198" s="149">
        <f>'Input 2 - Inventory'!AB1133</f>
        <v>0</v>
      </c>
      <c r="M1198" s="179">
        <f>'Input 2 - Inventory'!AC1133</f>
        <v>0</v>
      </c>
      <c r="N1198" s="162">
        <f t="shared" si="101"/>
        <v>0</v>
      </c>
      <c r="O1198" s="122" t="e">
        <f t="shared" si="102"/>
        <v>#DIV/0!</v>
      </c>
      <c r="P1198" s="179">
        <f>'Input 2 - Inventory'!AH1133</f>
        <v>0</v>
      </c>
      <c r="Q1198" s="179">
        <f>'Calc 1 - Scaling (Ins)'!AA1188</f>
        <v>0</v>
      </c>
    </row>
    <row r="1199" spans="1:17" x14ac:dyDescent="0.3">
      <c r="A1199" s="136" t="str">
        <f t="shared" si="103"/>
        <v>Exclude</v>
      </c>
      <c r="B1199" s="149">
        <f>'Input 2 - Inventory'!C1134</f>
        <v>0</v>
      </c>
      <c r="C1199" s="179">
        <f>'Input 2 - Inventory'!E1134</f>
        <v>0</v>
      </c>
      <c r="D1199" s="179" t="str">
        <f>IFERROR(VLOOKUP(E1199,GCC.Param!$B$3:$E$66,4,FALSE),"")</f>
        <v/>
      </c>
      <c r="E1199" s="150">
        <f>'Input 2 - Inventory'!F1134</f>
        <v>0</v>
      </c>
      <c r="F1199" s="162" t="str">
        <f t="shared" si="99"/>
        <v>N</v>
      </c>
      <c r="G1199" s="150">
        <f>'Input 1 - Schedule 1'!U1136</f>
        <v>0</v>
      </c>
      <c r="H1199" s="149">
        <f>'Input 2 - Inventory'!L1134</f>
        <v>0</v>
      </c>
      <c r="I1199" s="149">
        <f>'Input 2 - Inventory'!M1134</f>
        <v>0</v>
      </c>
      <c r="J1199" s="162">
        <f t="shared" si="100"/>
        <v>0</v>
      </c>
      <c r="K1199" s="179">
        <f>'Input 2 - Inventory'!R1134</f>
        <v>0</v>
      </c>
      <c r="L1199" s="149">
        <f>'Input 2 - Inventory'!AB1134</f>
        <v>0</v>
      </c>
      <c r="M1199" s="179">
        <f>'Input 2 - Inventory'!AC1134</f>
        <v>0</v>
      </c>
      <c r="N1199" s="162">
        <f t="shared" si="101"/>
        <v>0</v>
      </c>
      <c r="O1199" s="122" t="e">
        <f t="shared" si="102"/>
        <v>#DIV/0!</v>
      </c>
      <c r="P1199" s="179">
        <f>'Input 2 - Inventory'!AH1134</f>
        <v>0</v>
      </c>
      <c r="Q1199" s="179">
        <f>'Calc 1 - Scaling (Ins)'!AA1189</f>
        <v>0</v>
      </c>
    </row>
    <row r="1200" spans="1:17" x14ac:dyDescent="0.3">
      <c r="A1200" s="136" t="str">
        <f t="shared" si="103"/>
        <v>Exclude</v>
      </c>
      <c r="B1200" s="149">
        <f>'Input 2 - Inventory'!C1135</f>
        <v>0</v>
      </c>
      <c r="C1200" s="179">
        <f>'Input 2 - Inventory'!E1135</f>
        <v>0</v>
      </c>
      <c r="D1200" s="179" t="str">
        <f>IFERROR(VLOOKUP(E1200,GCC.Param!$B$3:$E$66,4,FALSE),"")</f>
        <v/>
      </c>
      <c r="E1200" s="150">
        <f>'Input 2 - Inventory'!F1135</f>
        <v>0</v>
      </c>
      <c r="F1200" s="162" t="str">
        <f t="shared" si="99"/>
        <v>N</v>
      </c>
      <c r="G1200" s="150">
        <f>'Input 1 - Schedule 1'!U1137</f>
        <v>0</v>
      </c>
      <c r="H1200" s="149">
        <f>'Input 2 - Inventory'!L1135</f>
        <v>0</v>
      </c>
      <c r="I1200" s="149">
        <f>'Input 2 - Inventory'!M1135</f>
        <v>0</v>
      </c>
      <c r="J1200" s="162">
        <f t="shared" si="100"/>
        <v>0</v>
      </c>
      <c r="K1200" s="179">
        <f>'Input 2 - Inventory'!R1135</f>
        <v>0</v>
      </c>
      <c r="L1200" s="149">
        <f>'Input 2 - Inventory'!AB1135</f>
        <v>0</v>
      </c>
      <c r="M1200" s="179">
        <f>'Input 2 - Inventory'!AC1135</f>
        <v>0</v>
      </c>
      <c r="N1200" s="162">
        <f t="shared" si="101"/>
        <v>0</v>
      </c>
      <c r="O1200" s="122" t="e">
        <f t="shared" si="102"/>
        <v>#DIV/0!</v>
      </c>
      <c r="P1200" s="179">
        <f>'Input 2 - Inventory'!AH1135</f>
        <v>0</v>
      </c>
      <c r="Q1200" s="179">
        <f>'Calc 1 - Scaling (Ins)'!AA1190</f>
        <v>0</v>
      </c>
    </row>
    <row r="1201" spans="1:17" x14ac:dyDescent="0.3">
      <c r="A1201" s="136" t="str">
        <f t="shared" si="103"/>
        <v>Exclude</v>
      </c>
      <c r="B1201" s="149">
        <f>'Input 2 - Inventory'!C1136</f>
        <v>0</v>
      </c>
      <c r="C1201" s="179">
        <f>'Input 2 - Inventory'!E1136</f>
        <v>0</v>
      </c>
      <c r="D1201" s="179" t="str">
        <f>IFERROR(VLOOKUP(E1201,GCC.Param!$B$3:$E$66,4,FALSE),"")</f>
        <v/>
      </c>
      <c r="E1201" s="150">
        <f>'Input 2 - Inventory'!F1136</f>
        <v>0</v>
      </c>
      <c r="F1201" s="162" t="str">
        <f t="shared" si="99"/>
        <v>N</v>
      </c>
      <c r="G1201" s="150">
        <f>'Input 1 - Schedule 1'!U1138</f>
        <v>0</v>
      </c>
      <c r="H1201" s="149">
        <f>'Input 2 - Inventory'!L1136</f>
        <v>0</v>
      </c>
      <c r="I1201" s="149">
        <f>'Input 2 - Inventory'!M1136</f>
        <v>0</v>
      </c>
      <c r="J1201" s="162">
        <f t="shared" si="100"/>
        <v>0</v>
      </c>
      <c r="K1201" s="179">
        <f>'Input 2 - Inventory'!R1136</f>
        <v>0</v>
      </c>
      <c r="L1201" s="149">
        <f>'Input 2 - Inventory'!AB1136</f>
        <v>0</v>
      </c>
      <c r="M1201" s="179">
        <f>'Input 2 - Inventory'!AC1136</f>
        <v>0</v>
      </c>
      <c r="N1201" s="162">
        <f t="shared" si="101"/>
        <v>0</v>
      </c>
      <c r="O1201" s="122" t="e">
        <f t="shared" si="102"/>
        <v>#DIV/0!</v>
      </c>
      <c r="P1201" s="179">
        <f>'Input 2 - Inventory'!AH1136</f>
        <v>0</v>
      </c>
      <c r="Q1201" s="179">
        <f>'Calc 1 - Scaling (Ins)'!AA1191</f>
        <v>0</v>
      </c>
    </row>
    <row r="1202" spans="1:17" x14ac:dyDescent="0.3">
      <c r="A1202" s="136" t="str">
        <f t="shared" si="103"/>
        <v>Exclude</v>
      </c>
      <c r="B1202" s="149">
        <f>'Input 2 - Inventory'!C1137</f>
        <v>0</v>
      </c>
      <c r="C1202" s="179">
        <f>'Input 2 - Inventory'!E1137</f>
        <v>0</v>
      </c>
      <c r="D1202" s="179" t="str">
        <f>IFERROR(VLOOKUP(E1202,GCC.Param!$B$3:$E$66,4,FALSE),"")</f>
        <v/>
      </c>
      <c r="E1202" s="150">
        <f>'Input 2 - Inventory'!F1137</f>
        <v>0</v>
      </c>
      <c r="F1202" s="162" t="str">
        <f t="shared" si="99"/>
        <v>N</v>
      </c>
      <c r="G1202" s="150">
        <f>'Input 1 - Schedule 1'!U1139</f>
        <v>0</v>
      </c>
      <c r="H1202" s="149">
        <f>'Input 2 - Inventory'!L1137</f>
        <v>0</v>
      </c>
      <c r="I1202" s="149">
        <f>'Input 2 - Inventory'!M1137</f>
        <v>0</v>
      </c>
      <c r="J1202" s="162">
        <f t="shared" si="100"/>
        <v>0</v>
      </c>
      <c r="K1202" s="179">
        <f>'Input 2 - Inventory'!R1137</f>
        <v>0</v>
      </c>
      <c r="L1202" s="149">
        <f>'Input 2 - Inventory'!AB1137</f>
        <v>0</v>
      </c>
      <c r="M1202" s="179">
        <f>'Input 2 - Inventory'!AC1137</f>
        <v>0</v>
      </c>
      <c r="N1202" s="162">
        <f t="shared" si="101"/>
        <v>0</v>
      </c>
      <c r="O1202" s="122" t="e">
        <f t="shared" si="102"/>
        <v>#DIV/0!</v>
      </c>
      <c r="P1202" s="179">
        <f>'Input 2 - Inventory'!AH1137</f>
        <v>0</v>
      </c>
      <c r="Q1202" s="179">
        <f>'Calc 1 - Scaling (Ins)'!AA1192</f>
        <v>0</v>
      </c>
    </row>
    <row r="1203" spans="1:17" x14ac:dyDescent="0.3">
      <c r="A1203" s="136" t="str">
        <f t="shared" si="103"/>
        <v>Exclude</v>
      </c>
      <c r="B1203" s="149">
        <f>'Input 2 - Inventory'!C1138</f>
        <v>0</v>
      </c>
      <c r="C1203" s="179">
        <f>'Input 2 - Inventory'!E1138</f>
        <v>0</v>
      </c>
      <c r="D1203" s="179" t="str">
        <f>IFERROR(VLOOKUP(E1203,GCC.Param!$B$3:$E$66,4,FALSE),"")</f>
        <v/>
      </c>
      <c r="E1203" s="150">
        <f>'Input 2 - Inventory'!F1138</f>
        <v>0</v>
      </c>
      <c r="F1203" s="162" t="str">
        <f t="shared" si="99"/>
        <v>N</v>
      </c>
      <c r="G1203" s="150">
        <f>'Input 1 - Schedule 1'!U1140</f>
        <v>0</v>
      </c>
      <c r="H1203" s="149">
        <f>'Input 2 - Inventory'!L1138</f>
        <v>0</v>
      </c>
      <c r="I1203" s="149">
        <f>'Input 2 - Inventory'!M1138</f>
        <v>0</v>
      </c>
      <c r="J1203" s="162">
        <f t="shared" si="100"/>
        <v>0</v>
      </c>
      <c r="K1203" s="179">
        <f>'Input 2 - Inventory'!R1138</f>
        <v>0</v>
      </c>
      <c r="L1203" s="149">
        <f>'Input 2 - Inventory'!AB1138</f>
        <v>0</v>
      </c>
      <c r="M1203" s="179">
        <f>'Input 2 - Inventory'!AC1138</f>
        <v>0</v>
      </c>
      <c r="N1203" s="162">
        <f t="shared" si="101"/>
        <v>0</v>
      </c>
      <c r="O1203" s="122" t="e">
        <f t="shared" si="102"/>
        <v>#DIV/0!</v>
      </c>
      <c r="P1203" s="179">
        <f>'Input 2 - Inventory'!AH1138</f>
        <v>0</v>
      </c>
      <c r="Q1203" s="179">
        <f>'Calc 1 - Scaling (Ins)'!AA1193</f>
        <v>0</v>
      </c>
    </row>
    <row r="1204" spans="1:17" hidden="1" x14ac:dyDescent="0.3">
      <c r="A1204" s="136" t="str">
        <f t="shared" si="103"/>
        <v>Exclude</v>
      </c>
      <c r="B1204" s="149">
        <f>'Input 2 - Inventory'!C1139</f>
        <v>0</v>
      </c>
      <c r="C1204" s="179">
        <f>'Input 2 - Inventory'!E1139</f>
        <v>0</v>
      </c>
      <c r="D1204" s="179" t="str">
        <f>IFERROR(VLOOKUP(E1204,GCC.Param!$B$3:$E$66,4,FALSE),"")</f>
        <v/>
      </c>
      <c r="E1204" s="150">
        <f>'Input 2 - Inventory'!F1139</f>
        <v>0</v>
      </c>
      <c r="F1204" s="162" t="str">
        <f t="shared" si="99"/>
        <v>N</v>
      </c>
      <c r="G1204" s="150">
        <f>'Input 1 - Schedule 1'!U1141</f>
        <v>0</v>
      </c>
      <c r="H1204" s="149">
        <f>'Input 2 - Inventory'!L1139</f>
        <v>0</v>
      </c>
      <c r="I1204" s="149">
        <f>'Input 2 - Inventory'!M1139</f>
        <v>0</v>
      </c>
      <c r="J1204" s="162">
        <f t="shared" si="100"/>
        <v>0</v>
      </c>
      <c r="K1204" s="179">
        <f>'Input 2 - Inventory'!R1139</f>
        <v>0</v>
      </c>
      <c r="L1204" s="149">
        <f>'Input 2 - Inventory'!AB1139</f>
        <v>0</v>
      </c>
      <c r="M1204" s="179">
        <f>'Input 2 - Inventory'!AC1139</f>
        <v>0</v>
      </c>
      <c r="N1204" s="162">
        <f t="shared" si="101"/>
        <v>0</v>
      </c>
      <c r="O1204" s="122" t="e">
        <f t="shared" si="102"/>
        <v>#DIV/0!</v>
      </c>
      <c r="P1204" s="179">
        <f>'Input 2 - Inventory'!AH1139</f>
        <v>0</v>
      </c>
      <c r="Q1204" s="179">
        <f>'Calc 1 - Scaling (Ins)'!AA1194</f>
        <v>0</v>
      </c>
    </row>
    <row r="1205" spans="1:17" x14ac:dyDescent="0.3">
      <c r="A1205" s="136" t="str">
        <f t="shared" si="103"/>
        <v>Exclude</v>
      </c>
      <c r="B1205" s="149">
        <f>'Input 2 - Inventory'!C1140</f>
        <v>0</v>
      </c>
      <c r="C1205" s="179">
        <f>'Input 2 - Inventory'!E1140</f>
        <v>0</v>
      </c>
      <c r="D1205" s="179" t="str">
        <f>IFERROR(VLOOKUP(E1205,GCC.Param!$B$3:$E$66,4,FALSE),"")</f>
        <v/>
      </c>
      <c r="E1205" s="150">
        <f>'Input 2 - Inventory'!F1140</f>
        <v>0</v>
      </c>
      <c r="F1205" s="162" t="str">
        <f t="shared" si="99"/>
        <v>N</v>
      </c>
      <c r="G1205" s="150">
        <f>'Input 1 - Schedule 1'!U1142</f>
        <v>0</v>
      </c>
      <c r="H1205" s="149">
        <f>'Input 2 - Inventory'!L1140</f>
        <v>0</v>
      </c>
      <c r="I1205" s="149">
        <f>'Input 2 - Inventory'!M1140</f>
        <v>0</v>
      </c>
      <c r="J1205" s="162">
        <f t="shared" si="100"/>
        <v>0</v>
      </c>
      <c r="K1205" s="179">
        <f>'Input 2 - Inventory'!R1140</f>
        <v>0</v>
      </c>
      <c r="L1205" s="149">
        <f>'Input 2 - Inventory'!AB1140</f>
        <v>0</v>
      </c>
      <c r="M1205" s="179">
        <f>'Input 2 - Inventory'!AC1140</f>
        <v>0</v>
      </c>
      <c r="N1205" s="162">
        <f t="shared" si="101"/>
        <v>0</v>
      </c>
      <c r="O1205" s="122" t="e">
        <f t="shared" si="102"/>
        <v>#DIV/0!</v>
      </c>
      <c r="P1205" s="179">
        <f>'Input 2 - Inventory'!AH1140</f>
        <v>0</v>
      </c>
      <c r="Q1205" s="179">
        <f>'Calc 1 - Scaling (Ins)'!AA1195</f>
        <v>0</v>
      </c>
    </row>
    <row r="1206" spans="1:17" x14ac:dyDescent="0.3">
      <c r="A1206" s="136" t="str">
        <f t="shared" si="103"/>
        <v>Exclude</v>
      </c>
      <c r="B1206" s="149">
        <f>'Input 2 - Inventory'!C1141</f>
        <v>0</v>
      </c>
      <c r="C1206" s="179">
        <f>'Input 2 - Inventory'!E1141</f>
        <v>0</v>
      </c>
      <c r="D1206" s="179" t="str">
        <f>IFERROR(VLOOKUP(E1206,GCC.Param!$B$3:$E$66,4,FALSE),"")</f>
        <v/>
      </c>
      <c r="E1206" s="150">
        <f>'Input 2 - Inventory'!F1141</f>
        <v>0</v>
      </c>
      <c r="F1206" s="162" t="str">
        <f t="shared" si="99"/>
        <v>N</v>
      </c>
      <c r="G1206" s="150">
        <f>'Input 1 - Schedule 1'!U1143</f>
        <v>0</v>
      </c>
      <c r="H1206" s="149">
        <f>'Input 2 - Inventory'!L1141</f>
        <v>0</v>
      </c>
      <c r="I1206" s="149">
        <f>'Input 2 - Inventory'!M1141</f>
        <v>0</v>
      </c>
      <c r="J1206" s="162">
        <f t="shared" si="100"/>
        <v>0</v>
      </c>
      <c r="K1206" s="179">
        <f>'Input 2 - Inventory'!R1141</f>
        <v>0</v>
      </c>
      <c r="L1206" s="149">
        <f>'Input 2 - Inventory'!AB1141</f>
        <v>0</v>
      </c>
      <c r="M1206" s="179">
        <f>'Input 2 - Inventory'!AC1141</f>
        <v>0</v>
      </c>
      <c r="N1206" s="162">
        <f t="shared" si="101"/>
        <v>0</v>
      </c>
      <c r="O1206" s="122" t="e">
        <f t="shared" si="102"/>
        <v>#DIV/0!</v>
      </c>
      <c r="P1206" s="179">
        <f>'Input 2 - Inventory'!AH1141</f>
        <v>0</v>
      </c>
      <c r="Q1206" s="179">
        <f>'Calc 1 - Scaling (Ins)'!AA1196</f>
        <v>0</v>
      </c>
    </row>
    <row r="1207" spans="1:17" x14ac:dyDescent="0.3">
      <c r="A1207" s="136" t="str">
        <f t="shared" si="103"/>
        <v>Exclude</v>
      </c>
      <c r="B1207" s="149">
        <f>'Input 2 - Inventory'!C1142</f>
        <v>0</v>
      </c>
      <c r="C1207" s="179">
        <f>'Input 2 - Inventory'!E1142</f>
        <v>0</v>
      </c>
      <c r="D1207" s="179" t="str">
        <f>IFERROR(VLOOKUP(E1207,GCC.Param!$B$3:$E$66,4,FALSE),"")</f>
        <v/>
      </c>
      <c r="E1207" s="150">
        <f>'Input 2 - Inventory'!F1142</f>
        <v>0</v>
      </c>
      <c r="F1207" s="162" t="str">
        <f t="shared" si="99"/>
        <v>N</v>
      </c>
      <c r="G1207" s="150">
        <f>'Input 1 - Schedule 1'!U1144</f>
        <v>0</v>
      </c>
      <c r="H1207" s="149">
        <f>'Input 2 - Inventory'!L1142</f>
        <v>0</v>
      </c>
      <c r="I1207" s="149">
        <f>'Input 2 - Inventory'!M1142</f>
        <v>0</v>
      </c>
      <c r="J1207" s="162">
        <f t="shared" si="100"/>
        <v>0</v>
      </c>
      <c r="K1207" s="179">
        <f>'Input 2 - Inventory'!R1142</f>
        <v>0</v>
      </c>
      <c r="L1207" s="149">
        <f>'Input 2 - Inventory'!AB1142</f>
        <v>0</v>
      </c>
      <c r="M1207" s="179">
        <f>'Input 2 - Inventory'!AC1142</f>
        <v>0</v>
      </c>
      <c r="N1207" s="162">
        <f t="shared" si="101"/>
        <v>0</v>
      </c>
      <c r="O1207" s="122" t="e">
        <f t="shared" si="102"/>
        <v>#DIV/0!</v>
      </c>
      <c r="P1207" s="179">
        <f>'Input 2 - Inventory'!AH1142</f>
        <v>0</v>
      </c>
      <c r="Q1207" s="179">
        <f>'Calc 1 - Scaling (Ins)'!AA1197</f>
        <v>0</v>
      </c>
    </row>
    <row r="1208" spans="1:17" x14ac:dyDescent="0.3">
      <c r="A1208" s="136" t="str">
        <f t="shared" si="103"/>
        <v>Exclude</v>
      </c>
      <c r="B1208" s="149">
        <f>'Input 2 - Inventory'!C1143</f>
        <v>0</v>
      </c>
      <c r="C1208" s="179">
        <f>'Input 2 - Inventory'!E1143</f>
        <v>0</v>
      </c>
      <c r="D1208" s="179" t="str">
        <f>IFERROR(VLOOKUP(E1208,GCC.Param!$B$3:$E$66,4,FALSE),"")</f>
        <v/>
      </c>
      <c r="E1208" s="150">
        <f>'Input 2 - Inventory'!F1143</f>
        <v>0</v>
      </c>
      <c r="F1208" s="162" t="str">
        <f t="shared" si="99"/>
        <v>N</v>
      </c>
      <c r="G1208" s="150">
        <f>'Input 1 - Schedule 1'!U1145</f>
        <v>0</v>
      </c>
      <c r="H1208" s="149">
        <f>'Input 2 - Inventory'!L1143</f>
        <v>0</v>
      </c>
      <c r="I1208" s="149">
        <f>'Input 2 - Inventory'!M1143</f>
        <v>0</v>
      </c>
      <c r="J1208" s="162">
        <f t="shared" si="100"/>
        <v>0</v>
      </c>
      <c r="K1208" s="179">
        <f>'Input 2 - Inventory'!R1143</f>
        <v>0</v>
      </c>
      <c r="L1208" s="149">
        <f>'Input 2 - Inventory'!AB1143</f>
        <v>0</v>
      </c>
      <c r="M1208" s="179">
        <f>'Input 2 - Inventory'!AC1143</f>
        <v>0</v>
      </c>
      <c r="N1208" s="162">
        <f t="shared" si="101"/>
        <v>0</v>
      </c>
      <c r="O1208" s="122" t="e">
        <f t="shared" si="102"/>
        <v>#DIV/0!</v>
      </c>
      <c r="P1208" s="179">
        <f>'Input 2 - Inventory'!AH1143</f>
        <v>0</v>
      </c>
      <c r="Q1208" s="179">
        <f>'Calc 1 - Scaling (Ins)'!AA1198</f>
        <v>0</v>
      </c>
    </row>
    <row r="1209" spans="1:17" x14ac:dyDescent="0.3">
      <c r="A1209" s="136" t="str">
        <f t="shared" si="103"/>
        <v>Exclude</v>
      </c>
      <c r="B1209" s="149">
        <f>'Input 2 - Inventory'!C1144</f>
        <v>0</v>
      </c>
      <c r="C1209" s="179">
        <f>'Input 2 - Inventory'!E1144</f>
        <v>0</v>
      </c>
      <c r="D1209" s="179" t="str">
        <f>IFERROR(VLOOKUP(E1209,GCC.Param!$B$3:$E$66,4,FALSE),"")</f>
        <v/>
      </c>
      <c r="E1209" s="150">
        <f>'Input 2 - Inventory'!F1144</f>
        <v>0</v>
      </c>
      <c r="F1209" s="162" t="str">
        <f t="shared" si="99"/>
        <v>N</v>
      </c>
      <c r="G1209" s="150">
        <f>'Input 1 - Schedule 1'!U1146</f>
        <v>0</v>
      </c>
      <c r="H1209" s="149">
        <f>'Input 2 - Inventory'!L1144</f>
        <v>0</v>
      </c>
      <c r="I1209" s="149">
        <f>'Input 2 - Inventory'!M1144</f>
        <v>0</v>
      </c>
      <c r="J1209" s="162">
        <f t="shared" si="100"/>
        <v>0</v>
      </c>
      <c r="K1209" s="179">
        <f>'Input 2 - Inventory'!R1144</f>
        <v>0</v>
      </c>
      <c r="L1209" s="149">
        <f>'Input 2 - Inventory'!AB1144</f>
        <v>0</v>
      </c>
      <c r="M1209" s="179">
        <f>'Input 2 - Inventory'!AC1144</f>
        <v>0</v>
      </c>
      <c r="N1209" s="162">
        <f t="shared" si="101"/>
        <v>0</v>
      </c>
      <c r="O1209" s="122" t="e">
        <f t="shared" si="102"/>
        <v>#DIV/0!</v>
      </c>
      <c r="P1209" s="179">
        <f>'Input 2 - Inventory'!AH1144</f>
        <v>0</v>
      </c>
      <c r="Q1209" s="179">
        <f>'Calc 1 - Scaling (Ins)'!AA1199</f>
        <v>0</v>
      </c>
    </row>
    <row r="1210" spans="1:17" x14ac:dyDescent="0.3">
      <c r="A1210" s="136" t="str">
        <f t="shared" si="103"/>
        <v>Exclude</v>
      </c>
      <c r="B1210" s="149">
        <f>'Input 2 - Inventory'!C1145</f>
        <v>0</v>
      </c>
      <c r="C1210" s="179">
        <f>'Input 2 - Inventory'!E1145</f>
        <v>0</v>
      </c>
      <c r="D1210" s="179" t="str">
        <f>IFERROR(VLOOKUP(E1210,GCC.Param!$B$3:$E$66,4,FALSE),"")</f>
        <v/>
      </c>
      <c r="E1210" s="150">
        <f>'Input 2 - Inventory'!F1145</f>
        <v>0</v>
      </c>
      <c r="F1210" s="162" t="str">
        <f t="shared" si="99"/>
        <v>N</v>
      </c>
      <c r="G1210" s="150">
        <f>'Input 1 - Schedule 1'!U1147</f>
        <v>0</v>
      </c>
      <c r="H1210" s="149">
        <f>'Input 2 - Inventory'!L1145</f>
        <v>0</v>
      </c>
      <c r="I1210" s="149">
        <f>'Input 2 - Inventory'!M1145</f>
        <v>0</v>
      </c>
      <c r="J1210" s="162">
        <f t="shared" si="100"/>
        <v>0</v>
      </c>
      <c r="K1210" s="179">
        <f>'Input 2 - Inventory'!R1145</f>
        <v>0</v>
      </c>
      <c r="L1210" s="149">
        <f>'Input 2 - Inventory'!AB1145</f>
        <v>0</v>
      </c>
      <c r="M1210" s="179">
        <f>'Input 2 - Inventory'!AC1145</f>
        <v>0</v>
      </c>
      <c r="N1210" s="162">
        <f t="shared" si="101"/>
        <v>0</v>
      </c>
      <c r="O1210" s="122" t="e">
        <f t="shared" si="102"/>
        <v>#DIV/0!</v>
      </c>
      <c r="P1210" s="179">
        <f>'Input 2 - Inventory'!AH1145</f>
        <v>0</v>
      </c>
      <c r="Q1210" s="179">
        <f>'Calc 1 - Scaling (Ins)'!AA1200</f>
        <v>0</v>
      </c>
    </row>
    <row r="1211" spans="1:17" x14ac:dyDescent="0.3">
      <c r="A1211" s="136" t="str">
        <f t="shared" si="103"/>
        <v>Exclude</v>
      </c>
      <c r="B1211" s="149">
        <f>'Input 2 - Inventory'!C1146</f>
        <v>0</v>
      </c>
      <c r="C1211" s="179">
        <f>'Input 2 - Inventory'!E1146</f>
        <v>0</v>
      </c>
      <c r="D1211" s="179" t="str">
        <f>IFERROR(VLOOKUP(E1211,GCC.Param!$B$3:$E$66,4,FALSE),"")</f>
        <v/>
      </c>
      <c r="E1211" s="150">
        <f>'Input 2 - Inventory'!F1146</f>
        <v>0</v>
      </c>
      <c r="F1211" s="162" t="str">
        <f t="shared" si="99"/>
        <v>N</v>
      </c>
      <c r="G1211" s="150">
        <f>'Input 1 - Schedule 1'!U1148</f>
        <v>0</v>
      </c>
      <c r="H1211" s="149">
        <f>'Input 2 - Inventory'!L1146</f>
        <v>0</v>
      </c>
      <c r="I1211" s="149">
        <f>'Input 2 - Inventory'!M1146</f>
        <v>0</v>
      </c>
      <c r="J1211" s="162">
        <f t="shared" si="100"/>
        <v>0</v>
      </c>
      <c r="K1211" s="179">
        <f>'Input 2 - Inventory'!R1146</f>
        <v>0</v>
      </c>
      <c r="L1211" s="149">
        <f>'Input 2 - Inventory'!AB1146</f>
        <v>0</v>
      </c>
      <c r="M1211" s="179">
        <f>'Input 2 - Inventory'!AC1146</f>
        <v>0</v>
      </c>
      <c r="N1211" s="162">
        <f t="shared" si="101"/>
        <v>0</v>
      </c>
      <c r="O1211" s="122" t="e">
        <f t="shared" si="102"/>
        <v>#DIV/0!</v>
      </c>
      <c r="P1211" s="179">
        <f>'Input 2 - Inventory'!AH1146</f>
        <v>0</v>
      </c>
      <c r="Q1211" s="179">
        <f>'Calc 1 - Scaling (Ins)'!AA1201</f>
        <v>0</v>
      </c>
    </row>
    <row r="1212" spans="1:17" x14ac:dyDescent="0.3">
      <c r="A1212" s="136" t="str">
        <f t="shared" si="103"/>
        <v>Exclude</v>
      </c>
      <c r="B1212" s="149">
        <f>'Input 2 - Inventory'!C1147</f>
        <v>0</v>
      </c>
      <c r="C1212" s="179">
        <f>'Input 2 - Inventory'!E1147</f>
        <v>0</v>
      </c>
      <c r="D1212" s="179" t="str">
        <f>IFERROR(VLOOKUP(E1212,GCC.Param!$B$3:$E$66,4,FALSE),"")</f>
        <v/>
      </c>
      <c r="E1212" s="150">
        <f>'Input 2 - Inventory'!F1147</f>
        <v>0</v>
      </c>
      <c r="F1212" s="162" t="str">
        <f t="shared" si="99"/>
        <v>N</v>
      </c>
      <c r="G1212" s="150">
        <f>'Input 1 - Schedule 1'!U1149</f>
        <v>0</v>
      </c>
      <c r="H1212" s="149">
        <f>'Input 2 - Inventory'!L1147</f>
        <v>0</v>
      </c>
      <c r="I1212" s="149">
        <f>'Input 2 - Inventory'!M1147</f>
        <v>0</v>
      </c>
      <c r="J1212" s="162">
        <f t="shared" si="100"/>
        <v>0</v>
      </c>
      <c r="K1212" s="179">
        <f>'Input 2 - Inventory'!R1147</f>
        <v>0</v>
      </c>
      <c r="L1212" s="149">
        <f>'Input 2 - Inventory'!AB1147</f>
        <v>0</v>
      </c>
      <c r="M1212" s="179">
        <f>'Input 2 - Inventory'!AC1147</f>
        <v>0</v>
      </c>
      <c r="N1212" s="162">
        <f t="shared" si="101"/>
        <v>0</v>
      </c>
      <c r="O1212" s="122" t="e">
        <f t="shared" si="102"/>
        <v>#DIV/0!</v>
      </c>
      <c r="P1212" s="179">
        <f>'Input 2 - Inventory'!AH1147</f>
        <v>0</v>
      </c>
      <c r="Q1212" s="179">
        <f>'Calc 1 - Scaling (Ins)'!AA1202</f>
        <v>0</v>
      </c>
    </row>
    <row r="1213" spans="1:17" x14ac:dyDescent="0.3">
      <c r="A1213" s="136" t="str">
        <f t="shared" si="103"/>
        <v>Exclude</v>
      </c>
      <c r="B1213" s="149">
        <f>'Input 2 - Inventory'!C1148</f>
        <v>0</v>
      </c>
      <c r="C1213" s="179">
        <f>'Input 2 - Inventory'!E1148</f>
        <v>0</v>
      </c>
      <c r="D1213" s="179" t="str">
        <f>IFERROR(VLOOKUP(E1213,GCC.Param!$B$3:$E$66,4,FALSE),"")</f>
        <v/>
      </c>
      <c r="E1213" s="150">
        <f>'Input 2 - Inventory'!F1148</f>
        <v>0</v>
      </c>
      <c r="F1213" s="162" t="str">
        <f t="shared" si="99"/>
        <v>N</v>
      </c>
      <c r="G1213" s="150">
        <f>'Input 1 - Schedule 1'!U1150</f>
        <v>0</v>
      </c>
      <c r="H1213" s="149">
        <f>'Input 2 - Inventory'!L1148</f>
        <v>0</v>
      </c>
      <c r="I1213" s="149">
        <f>'Input 2 - Inventory'!M1148</f>
        <v>0</v>
      </c>
      <c r="J1213" s="162">
        <f t="shared" si="100"/>
        <v>0</v>
      </c>
      <c r="K1213" s="179">
        <f>'Input 2 - Inventory'!R1148</f>
        <v>0</v>
      </c>
      <c r="L1213" s="149">
        <f>'Input 2 - Inventory'!AB1148</f>
        <v>0</v>
      </c>
      <c r="M1213" s="179">
        <f>'Input 2 - Inventory'!AC1148</f>
        <v>0</v>
      </c>
      <c r="N1213" s="162">
        <f t="shared" si="101"/>
        <v>0</v>
      </c>
      <c r="O1213" s="122" t="e">
        <f t="shared" si="102"/>
        <v>#DIV/0!</v>
      </c>
      <c r="P1213" s="179">
        <f>'Input 2 - Inventory'!AH1148</f>
        <v>0</v>
      </c>
      <c r="Q1213" s="179">
        <f>'Calc 1 - Scaling (Ins)'!AA1203</f>
        <v>0</v>
      </c>
    </row>
    <row r="1214" spans="1:17" x14ac:dyDescent="0.3">
      <c r="A1214" s="136" t="str">
        <f t="shared" si="103"/>
        <v>Exclude</v>
      </c>
      <c r="B1214" s="149">
        <f>'Input 2 - Inventory'!C1149</f>
        <v>0</v>
      </c>
      <c r="C1214" s="179">
        <f>'Input 2 - Inventory'!E1149</f>
        <v>0</v>
      </c>
      <c r="D1214" s="179" t="str">
        <f>IFERROR(VLOOKUP(E1214,GCC.Param!$B$3:$E$66,4,FALSE),"")</f>
        <v/>
      </c>
      <c r="E1214" s="150">
        <f>'Input 2 - Inventory'!F1149</f>
        <v>0</v>
      </c>
      <c r="F1214" s="162" t="str">
        <f t="shared" si="99"/>
        <v>N</v>
      </c>
      <c r="G1214" s="150">
        <f>'Input 1 - Schedule 1'!U1151</f>
        <v>0</v>
      </c>
      <c r="H1214" s="149">
        <f>'Input 2 - Inventory'!L1149</f>
        <v>0</v>
      </c>
      <c r="I1214" s="149">
        <f>'Input 2 - Inventory'!M1149</f>
        <v>0</v>
      </c>
      <c r="J1214" s="162">
        <f t="shared" si="100"/>
        <v>0</v>
      </c>
      <c r="K1214" s="179">
        <f>'Input 2 - Inventory'!R1149</f>
        <v>0</v>
      </c>
      <c r="L1214" s="149">
        <f>'Input 2 - Inventory'!AB1149</f>
        <v>0</v>
      </c>
      <c r="M1214" s="179">
        <f>'Input 2 - Inventory'!AC1149</f>
        <v>0</v>
      </c>
      <c r="N1214" s="162">
        <f t="shared" si="101"/>
        <v>0</v>
      </c>
      <c r="O1214" s="122" t="e">
        <f t="shared" si="102"/>
        <v>#DIV/0!</v>
      </c>
      <c r="P1214" s="179">
        <f>'Input 2 - Inventory'!AH1149</f>
        <v>0</v>
      </c>
      <c r="Q1214" s="179">
        <f>'Calc 1 - Scaling (Ins)'!AA1204</f>
        <v>0</v>
      </c>
    </row>
    <row r="1215" spans="1:17" x14ac:dyDescent="0.3">
      <c r="A1215" s="136" t="str">
        <f t="shared" si="103"/>
        <v>Exclude</v>
      </c>
      <c r="B1215" s="149">
        <f>'Input 2 - Inventory'!C1150</f>
        <v>0</v>
      </c>
      <c r="C1215" s="179">
        <f>'Input 2 - Inventory'!E1150</f>
        <v>0</v>
      </c>
      <c r="D1215" s="179" t="str">
        <f>IFERROR(VLOOKUP(E1215,GCC.Param!$B$3:$E$66,4,FALSE),"")</f>
        <v/>
      </c>
      <c r="E1215" s="150">
        <f>'Input 2 - Inventory'!F1150</f>
        <v>0</v>
      </c>
      <c r="F1215" s="162" t="str">
        <f t="shared" si="99"/>
        <v>N</v>
      </c>
      <c r="G1215" s="150">
        <f>'Input 1 - Schedule 1'!U1152</f>
        <v>0</v>
      </c>
      <c r="H1215" s="149">
        <f>'Input 2 - Inventory'!L1150</f>
        <v>0</v>
      </c>
      <c r="I1215" s="149">
        <f>'Input 2 - Inventory'!M1150</f>
        <v>0</v>
      </c>
      <c r="J1215" s="162">
        <f t="shared" si="100"/>
        <v>0</v>
      </c>
      <c r="K1215" s="179">
        <f>'Input 2 - Inventory'!R1150</f>
        <v>0</v>
      </c>
      <c r="L1215" s="149">
        <f>'Input 2 - Inventory'!AB1150</f>
        <v>0</v>
      </c>
      <c r="M1215" s="179">
        <f>'Input 2 - Inventory'!AC1150</f>
        <v>0</v>
      </c>
      <c r="N1215" s="162">
        <f t="shared" si="101"/>
        <v>0</v>
      </c>
      <c r="O1215" s="122" t="e">
        <f t="shared" si="102"/>
        <v>#DIV/0!</v>
      </c>
      <c r="P1215" s="179">
        <f>'Input 2 - Inventory'!AH1150</f>
        <v>0</v>
      </c>
      <c r="Q1215" s="179">
        <f>'Calc 1 - Scaling (Ins)'!AA1205</f>
        <v>0</v>
      </c>
    </row>
    <row r="1216" spans="1:17" x14ac:dyDescent="0.3">
      <c r="A1216" s="136" t="str">
        <f t="shared" si="103"/>
        <v>Exclude</v>
      </c>
      <c r="B1216" s="149">
        <f>'Input 2 - Inventory'!C1151</f>
        <v>0</v>
      </c>
      <c r="C1216" s="179">
        <f>'Input 2 - Inventory'!E1151</f>
        <v>0</v>
      </c>
      <c r="D1216" s="179" t="str">
        <f>IFERROR(VLOOKUP(E1216,GCC.Param!$B$3:$E$66,4,FALSE),"")</f>
        <v/>
      </c>
      <c r="E1216" s="150">
        <f>'Input 2 - Inventory'!F1151</f>
        <v>0</v>
      </c>
      <c r="F1216" s="162" t="str">
        <f t="shared" si="99"/>
        <v>N</v>
      </c>
      <c r="G1216" s="150">
        <f>'Input 1 - Schedule 1'!U1153</f>
        <v>0</v>
      </c>
      <c r="H1216" s="149">
        <f>'Input 2 - Inventory'!L1151</f>
        <v>0</v>
      </c>
      <c r="I1216" s="149">
        <f>'Input 2 - Inventory'!M1151</f>
        <v>0</v>
      </c>
      <c r="J1216" s="162">
        <f t="shared" si="100"/>
        <v>0</v>
      </c>
      <c r="K1216" s="179">
        <f>'Input 2 - Inventory'!R1151</f>
        <v>0</v>
      </c>
      <c r="L1216" s="149">
        <f>'Input 2 - Inventory'!AB1151</f>
        <v>0</v>
      </c>
      <c r="M1216" s="179">
        <f>'Input 2 - Inventory'!AC1151</f>
        <v>0</v>
      </c>
      <c r="N1216" s="162">
        <f t="shared" si="101"/>
        <v>0</v>
      </c>
      <c r="O1216" s="122" t="e">
        <f t="shared" si="102"/>
        <v>#DIV/0!</v>
      </c>
      <c r="P1216" s="179">
        <f>'Input 2 - Inventory'!AH1151</f>
        <v>0</v>
      </c>
      <c r="Q1216" s="179">
        <f>'Calc 1 - Scaling (Ins)'!AA1206</f>
        <v>0</v>
      </c>
    </row>
    <row r="1217" spans="1:17" x14ac:dyDescent="0.3">
      <c r="A1217" s="136" t="str">
        <f t="shared" si="103"/>
        <v>Exclude</v>
      </c>
      <c r="B1217" s="149">
        <f>'Input 2 - Inventory'!C1152</f>
        <v>0</v>
      </c>
      <c r="C1217" s="179">
        <f>'Input 2 - Inventory'!E1152</f>
        <v>0</v>
      </c>
      <c r="D1217" s="179" t="str">
        <f>IFERROR(VLOOKUP(E1217,GCC.Param!$B$3:$E$66,4,FALSE),"")</f>
        <v/>
      </c>
      <c r="E1217" s="150">
        <f>'Input 2 - Inventory'!F1152</f>
        <v>0</v>
      </c>
      <c r="F1217" s="162" t="str">
        <f t="shared" si="99"/>
        <v>N</v>
      </c>
      <c r="G1217" s="150">
        <f>'Input 1 - Schedule 1'!U1154</f>
        <v>0</v>
      </c>
      <c r="H1217" s="149">
        <f>'Input 2 - Inventory'!L1152</f>
        <v>0</v>
      </c>
      <c r="I1217" s="149">
        <f>'Input 2 - Inventory'!M1152</f>
        <v>0</v>
      </c>
      <c r="J1217" s="162">
        <f t="shared" si="100"/>
        <v>0</v>
      </c>
      <c r="K1217" s="179">
        <f>'Input 2 - Inventory'!R1152</f>
        <v>0</v>
      </c>
      <c r="L1217" s="149">
        <f>'Input 2 - Inventory'!AB1152</f>
        <v>0</v>
      </c>
      <c r="M1217" s="179">
        <f>'Input 2 - Inventory'!AC1152</f>
        <v>0</v>
      </c>
      <c r="N1217" s="162">
        <f t="shared" si="101"/>
        <v>0</v>
      </c>
      <c r="O1217" s="122" t="e">
        <f t="shared" si="102"/>
        <v>#DIV/0!</v>
      </c>
      <c r="P1217" s="179">
        <f>'Input 2 - Inventory'!AH1152</f>
        <v>0</v>
      </c>
      <c r="Q1217" s="179">
        <f>'Calc 1 - Scaling (Ins)'!AA1207</f>
        <v>0</v>
      </c>
    </row>
    <row r="1218" spans="1:17" x14ac:dyDescent="0.3">
      <c r="A1218" s="136" t="str">
        <f t="shared" si="103"/>
        <v>Exclude</v>
      </c>
      <c r="B1218" s="149">
        <f>'Input 2 - Inventory'!C1153</f>
        <v>0</v>
      </c>
      <c r="C1218" s="179">
        <f>'Input 2 - Inventory'!E1153</f>
        <v>0</v>
      </c>
      <c r="D1218" s="179" t="str">
        <f>IFERROR(VLOOKUP(E1218,GCC.Param!$B$3:$E$66,4,FALSE),"")</f>
        <v/>
      </c>
      <c r="E1218" s="150">
        <f>'Input 2 - Inventory'!F1153</f>
        <v>0</v>
      </c>
      <c r="F1218" s="162" t="str">
        <f t="shared" si="99"/>
        <v>N</v>
      </c>
      <c r="G1218" s="150">
        <f>'Input 1 - Schedule 1'!U1155</f>
        <v>0</v>
      </c>
      <c r="H1218" s="149">
        <f>'Input 2 - Inventory'!L1153</f>
        <v>0</v>
      </c>
      <c r="I1218" s="149">
        <f>'Input 2 - Inventory'!M1153</f>
        <v>0</v>
      </c>
      <c r="J1218" s="162">
        <f t="shared" si="100"/>
        <v>0</v>
      </c>
      <c r="K1218" s="179">
        <f>'Input 2 - Inventory'!R1153</f>
        <v>0</v>
      </c>
      <c r="L1218" s="149">
        <f>'Input 2 - Inventory'!AB1153</f>
        <v>0</v>
      </c>
      <c r="M1218" s="179">
        <f>'Input 2 - Inventory'!AC1153</f>
        <v>0</v>
      </c>
      <c r="N1218" s="162">
        <f t="shared" si="101"/>
        <v>0</v>
      </c>
      <c r="O1218" s="122" t="e">
        <f t="shared" si="102"/>
        <v>#DIV/0!</v>
      </c>
      <c r="P1218" s="179">
        <f>'Input 2 - Inventory'!AH1153</f>
        <v>0</v>
      </c>
      <c r="Q1218" s="179">
        <f>'Calc 1 - Scaling (Ins)'!AA1208</f>
        <v>0</v>
      </c>
    </row>
    <row r="1219" spans="1:17" x14ac:dyDescent="0.3">
      <c r="A1219" s="136" t="str">
        <f t="shared" si="103"/>
        <v>Exclude</v>
      </c>
      <c r="B1219" s="149">
        <f>'Input 2 - Inventory'!C1154</f>
        <v>0</v>
      </c>
      <c r="C1219" s="179">
        <f>'Input 2 - Inventory'!E1154</f>
        <v>0</v>
      </c>
      <c r="D1219" s="179" t="str">
        <f>IFERROR(VLOOKUP(E1219,GCC.Param!$B$3:$E$66,4,FALSE),"")</f>
        <v/>
      </c>
      <c r="E1219" s="150">
        <f>'Input 2 - Inventory'!F1154</f>
        <v>0</v>
      </c>
      <c r="F1219" s="162" t="str">
        <f t="shared" si="99"/>
        <v>N</v>
      </c>
      <c r="G1219" s="150">
        <f>'Input 1 - Schedule 1'!U1156</f>
        <v>0</v>
      </c>
      <c r="H1219" s="149">
        <f>'Input 2 - Inventory'!L1154</f>
        <v>0</v>
      </c>
      <c r="I1219" s="149">
        <f>'Input 2 - Inventory'!M1154</f>
        <v>0</v>
      </c>
      <c r="J1219" s="162">
        <f t="shared" si="100"/>
        <v>0</v>
      </c>
      <c r="K1219" s="179">
        <f>'Input 2 - Inventory'!R1154</f>
        <v>0</v>
      </c>
      <c r="L1219" s="149">
        <f>'Input 2 - Inventory'!AB1154</f>
        <v>0</v>
      </c>
      <c r="M1219" s="179">
        <f>'Input 2 - Inventory'!AC1154</f>
        <v>0</v>
      </c>
      <c r="N1219" s="162">
        <f t="shared" si="101"/>
        <v>0</v>
      </c>
      <c r="O1219" s="122" t="e">
        <f t="shared" si="102"/>
        <v>#DIV/0!</v>
      </c>
      <c r="P1219" s="179">
        <f>'Input 2 - Inventory'!AH1154</f>
        <v>0</v>
      </c>
      <c r="Q1219" s="179">
        <f>'Calc 1 - Scaling (Ins)'!AA1209</f>
        <v>0</v>
      </c>
    </row>
    <row r="1220" spans="1:17" x14ac:dyDescent="0.3">
      <c r="A1220" s="136" t="str">
        <f t="shared" si="103"/>
        <v>Exclude</v>
      </c>
      <c r="B1220" s="149">
        <f>'Input 2 - Inventory'!C1155</f>
        <v>0</v>
      </c>
      <c r="C1220" s="179">
        <f>'Input 2 - Inventory'!E1155</f>
        <v>0</v>
      </c>
      <c r="D1220" s="179" t="str">
        <f>IFERROR(VLOOKUP(E1220,GCC.Param!$B$3:$E$66,4,FALSE),"")</f>
        <v/>
      </c>
      <c r="E1220" s="150">
        <f>'Input 2 - Inventory'!F1155</f>
        <v>0</v>
      </c>
      <c r="F1220" s="162" t="str">
        <f t="shared" si="99"/>
        <v>N</v>
      </c>
      <c r="G1220" s="150">
        <f>'Input 1 - Schedule 1'!U1157</f>
        <v>0</v>
      </c>
      <c r="H1220" s="149">
        <f>'Input 2 - Inventory'!L1155</f>
        <v>0</v>
      </c>
      <c r="I1220" s="149">
        <f>'Input 2 - Inventory'!M1155</f>
        <v>0</v>
      </c>
      <c r="J1220" s="162">
        <f t="shared" si="100"/>
        <v>0</v>
      </c>
      <c r="K1220" s="179">
        <f>'Input 2 - Inventory'!R1155</f>
        <v>0</v>
      </c>
      <c r="L1220" s="149">
        <f>'Input 2 - Inventory'!AB1155</f>
        <v>0</v>
      </c>
      <c r="M1220" s="179">
        <f>'Input 2 - Inventory'!AC1155</f>
        <v>0</v>
      </c>
      <c r="N1220" s="162">
        <f t="shared" si="101"/>
        <v>0</v>
      </c>
      <c r="O1220" s="122" t="e">
        <f t="shared" si="102"/>
        <v>#DIV/0!</v>
      </c>
      <c r="P1220" s="179">
        <f>'Input 2 - Inventory'!AH1155</f>
        <v>0</v>
      </c>
      <c r="Q1220" s="179">
        <f>'Calc 1 - Scaling (Ins)'!AA1210</f>
        <v>0</v>
      </c>
    </row>
    <row r="1221" spans="1:17" x14ac:dyDescent="0.3">
      <c r="A1221" s="136" t="str">
        <f t="shared" si="103"/>
        <v>Exclude</v>
      </c>
      <c r="B1221" s="149">
        <f>'Input 2 - Inventory'!C1156</f>
        <v>0</v>
      </c>
      <c r="C1221" s="179">
        <f>'Input 2 - Inventory'!E1156</f>
        <v>0</v>
      </c>
      <c r="D1221" s="179" t="str">
        <f>IFERROR(VLOOKUP(E1221,GCC.Param!$B$3:$E$66,4,FALSE),"")</f>
        <v/>
      </c>
      <c r="E1221" s="150">
        <f>'Input 2 - Inventory'!F1156</f>
        <v>0</v>
      </c>
      <c r="F1221" s="162" t="str">
        <f t="shared" si="99"/>
        <v>N</v>
      </c>
      <c r="G1221" s="150">
        <f>'Input 1 - Schedule 1'!U1158</f>
        <v>0</v>
      </c>
      <c r="H1221" s="149">
        <f>'Input 2 - Inventory'!L1156</f>
        <v>0</v>
      </c>
      <c r="I1221" s="149">
        <f>'Input 2 - Inventory'!M1156</f>
        <v>0</v>
      </c>
      <c r="J1221" s="162">
        <f t="shared" si="100"/>
        <v>0</v>
      </c>
      <c r="K1221" s="179">
        <f>'Input 2 - Inventory'!R1156</f>
        <v>0</v>
      </c>
      <c r="L1221" s="149">
        <f>'Input 2 - Inventory'!AB1156</f>
        <v>0</v>
      </c>
      <c r="M1221" s="179">
        <f>'Input 2 - Inventory'!AC1156</f>
        <v>0</v>
      </c>
      <c r="N1221" s="162">
        <f t="shared" si="101"/>
        <v>0</v>
      </c>
      <c r="O1221" s="122" t="e">
        <f t="shared" si="102"/>
        <v>#DIV/0!</v>
      </c>
      <c r="P1221" s="179">
        <f>'Input 2 - Inventory'!AH1156</f>
        <v>0</v>
      </c>
      <c r="Q1221" s="179">
        <f>'Calc 1 - Scaling (Ins)'!AA1211</f>
        <v>0</v>
      </c>
    </row>
    <row r="1222" spans="1:17" x14ac:dyDescent="0.3">
      <c r="A1222" s="136" t="str">
        <f t="shared" si="103"/>
        <v>Exclude</v>
      </c>
      <c r="B1222" s="149">
        <f>'Input 2 - Inventory'!C1157</f>
        <v>0</v>
      </c>
      <c r="C1222" s="179">
        <f>'Input 2 - Inventory'!E1157</f>
        <v>0</v>
      </c>
      <c r="D1222" s="179" t="str">
        <f>IFERROR(VLOOKUP(E1222,GCC.Param!$B$3:$E$66,4,FALSE),"")</f>
        <v/>
      </c>
      <c r="E1222" s="150">
        <f>'Input 2 - Inventory'!F1157</f>
        <v>0</v>
      </c>
      <c r="F1222" s="162" t="str">
        <f t="shared" si="99"/>
        <v>N</v>
      </c>
      <c r="G1222" s="150">
        <f>'Input 1 - Schedule 1'!U1159</f>
        <v>0</v>
      </c>
      <c r="H1222" s="149">
        <f>'Input 2 - Inventory'!L1157</f>
        <v>0</v>
      </c>
      <c r="I1222" s="149">
        <f>'Input 2 - Inventory'!M1157</f>
        <v>0</v>
      </c>
      <c r="J1222" s="162">
        <f t="shared" si="100"/>
        <v>0</v>
      </c>
      <c r="K1222" s="179">
        <f>'Input 2 - Inventory'!R1157</f>
        <v>0</v>
      </c>
      <c r="L1222" s="149">
        <f>'Input 2 - Inventory'!AB1157</f>
        <v>0</v>
      </c>
      <c r="M1222" s="179">
        <f>'Input 2 - Inventory'!AC1157</f>
        <v>0</v>
      </c>
      <c r="N1222" s="162">
        <f t="shared" si="101"/>
        <v>0</v>
      </c>
      <c r="O1222" s="122" t="e">
        <f t="shared" si="102"/>
        <v>#DIV/0!</v>
      </c>
      <c r="P1222" s="179">
        <f>'Input 2 - Inventory'!AH1157</f>
        <v>0</v>
      </c>
      <c r="Q1222" s="179">
        <f>'Calc 1 - Scaling (Ins)'!AA1212</f>
        <v>0</v>
      </c>
    </row>
    <row r="1223" spans="1:17" x14ac:dyDescent="0.3">
      <c r="A1223" s="136" t="str">
        <f t="shared" si="103"/>
        <v>Exclude</v>
      </c>
      <c r="B1223" s="149">
        <f>'Input 2 - Inventory'!C1158</f>
        <v>0</v>
      </c>
      <c r="C1223" s="179">
        <f>'Input 2 - Inventory'!E1158</f>
        <v>0</v>
      </c>
      <c r="D1223" s="179" t="str">
        <f>IFERROR(VLOOKUP(E1223,GCC.Param!$B$3:$E$66,4,FALSE),"")</f>
        <v/>
      </c>
      <c r="E1223" s="150">
        <f>'Input 2 - Inventory'!F1158</f>
        <v>0</v>
      </c>
      <c r="F1223" s="162" t="str">
        <f t="shared" si="99"/>
        <v>N</v>
      </c>
      <c r="G1223" s="150">
        <f>'Input 1 - Schedule 1'!U1160</f>
        <v>0</v>
      </c>
      <c r="H1223" s="149">
        <f>'Input 2 - Inventory'!L1158</f>
        <v>0</v>
      </c>
      <c r="I1223" s="149">
        <f>'Input 2 - Inventory'!M1158</f>
        <v>0</v>
      </c>
      <c r="J1223" s="162">
        <f t="shared" si="100"/>
        <v>0</v>
      </c>
      <c r="K1223" s="179">
        <f>'Input 2 - Inventory'!R1158</f>
        <v>0</v>
      </c>
      <c r="L1223" s="149">
        <f>'Input 2 - Inventory'!AB1158</f>
        <v>0</v>
      </c>
      <c r="M1223" s="179">
        <f>'Input 2 - Inventory'!AC1158</f>
        <v>0</v>
      </c>
      <c r="N1223" s="162">
        <f t="shared" si="101"/>
        <v>0</v>
      </c>
      <c r="O1223" s="122" t="e">
        <f t="shared" si="102"/>
        <v>#DIV/0!</v>
      </c>
      <c r="P1223" s="179">
        <f>'Input 2 - Inventory'!AH1158</f>
        <v>0</v>
      </c>
      <c r="Q1223" s="179">
        <f>'Calc 1 - Scaling (Ins)'!AA1213</f>
        <v>0</v>
      </c>
    </row>
    <row r="1224" spans="1:17" x14ac:dyDescent="0.3">
      <c r="A1224" s="136" t="str">
        <f t="shared" si="103"/>
        <v>Exclude</v>
      </c>
      <c r="B1224" s="149">
        <f>'Input 2 - Inventory'!C1159</f>
        <v>0</v>
      </c>
      <c r="C1224" s="179">
        <f>'Input 2 - Inventory'!E1159</f>
        <v>0</v>
      </c>
      <c r="D1224" s="179" t="str">
        <f>IFERROR(VLOOKUP(E1224,GCC.Param!$B$3:$E$66,4,FALSE),"")</f>
        <v/>
      </c>
      <c r="E1224" s="150">
        <f>'Input 2 - Inventory'!F1159</f>
        <v>0</v>
      </c>
      <c r="F1224" s="162" t="str">
        <f t="shared" si="99"/>
        <v>N</v>
      </c>
      <c r="G1224" s="150">
        <f>'Input 1 - Schedule 1'!U1161</f>
        <v>0</v>
      </c>
      <c r="H1224" s="149">
        <f>'Input 2 - Inventory'!L1159</f>
        <v>0</v>
      </c>
      <c r="I1224" s="149">
        <f>'Input 2 - Inventory'!M1159</f>
        <v>0</v>
      </c>
      <c r="J1224" s="162">
        <f t="shared" si="100"/>
        <v>0</v>
      </c>
      <c r="K1224" s="179">
        <f>'Input 2 - Inventory'!R1159</f>
        <v>0</v>
      </c>
      <c r="L1224" s="149">
        <f>'Input 2 - Inventory'!AB1159</f>
        <v>0</v>
      </c>
      <c r="M1224" s="179">
        <f>'Input 2 - Inventory'!AC1159</f>
        <v>0</v>
      </c>
      <c r="N1224" s="162">
        <f t="shared" si="101"/>
        <v>0</v>
      </c>
      <c r="O1224" s="122" t="e">
        <f t="shared" si="102"/>
        <v>#DIV/0!</v>
      </c>
      <c r="P1224" s="179">
        <f>'Input 2 - Inventory'!AH1159</f>
        <v>0</v>
      </c>
      <c r="Q1224" s="179">
        <f>'Calc 1 - Scaling (Ins)'!AA1214</f>
        <v>0</v>
      </c>
    </row>
    <row r="1225" spans="1:17" x14ac:dyDescent="0.3">
      <c r="A1225" s="136" t="str">
        <f t="shared" si="103"/>
        <v>Exclude</v>
      </c>
      <c r="B1225" s="149">
        <f>'Input 2 - Inventory'!C1160</f>
        <v>0</v>
      </c>
      <c r="C1225" s="179">
        <f>'Input 2 - Inventory'!E1160</f>
        <v>0</v>
      </c>
      <c r="D1225" s="179" t="str">
        <f>IFERROR(VLOOKUP(E1225,GCC.Param!$B$3:$E$66,4,FALSE),"")</f>
        <v/>
      </c>
      <c r="E1225" s="150">
        <f>'Input 2 - Inventory'!F1160</f>
        <v>0</v>
      </c>
      <c r="F1225" s="162" t="str">
        <f t="shared" si="99"/>
        <v>N</v>
      </c>
      <c r="G1225" s="150">
        <f>'Input 1 - Schedule 1'!U1162</f>
        <v>0</v>
      </c>
      <c r="H1225" s="149">
        <f>'Input 2 - Inventory'!L1160</f>
        <v>0</v>
      </c>
      <c r="I1225" s="149">
        <f>'Input 2 - Inventory'!M1160</f>
        <v>0</v>
      </c>
      <c r="J1225" s="162">
        <f t="shared" si="100"/>
        <v>0</v>
      </c>
      <c r="K1225" s="179">
        <f>'Input 2 - Inventory'!R1160</f>
        <v>0</v>
      </c>
      <c r="L1225" s="149">
        <f>'Input 2 - Inventory'!AB1160</f>
        <v>0</v>
      </c>
      <c r="M1225" s="179">
        <f>'Input 2 - Inventory'!AC1160</f>
        <v>0</v>
      </c>
      <c r="N1225" s="162">
        <f t="shared" si="101"/>
        <v>0</v>
      </c>
      <c r="O1225" s="122" t="e">
        <f t="shared" si="102"/>
        <v>#DIV/0!</v>
      </c>
      <c r="P1225" s="179">
        <f>'Input 2 - Inventory'!AH1160</f>
        <v>0</v>
      </c>
      <c r="Q1225" s="179">
        <f>'Calc 1 - Scaling (Ins)'!AA1215</f>
        <v>0</v>
      </c>
    </row>
    <row r="1226" spans="1:17" x14ac:dyDescent="0.3">
      <c r="A1226" s="136" t="str">
        <f t="shared" si="103"/>
        <v>Exclude</v>
      </c>
      <c r="B1226" s="149">
        <f>'Input 2 - Inventory'!C1161</f>
        <v>0</v>
      </c>
      <c r="C1226" s="179">
        <f>'Input 2 - Inventory'!E1161</f>
        <v>0</v>
      </c>
      <c r="D1226" s="179" t="str">
        <f>IFERROR(VLOOKUP(E1226,GCC.Param!$B$3:$E$66,4,FALSE),"")</f>
        <v/>
      </c>
      <c r="E1226" s="150">
        <f>'Input 2 - Inventory'!F1161</f>
        <v>0</v>
      </c>
      <c r="F1226" s="162" t="str">
        <f t="shared" ref="F1226:F1289" si="104">IF(AND(LEFT(D1226,3)="RBC",LEFT(Q1226,3)="RBC"),"N",IF(OR(E1226=Q1226,Q1226="N/A"),"N","Y"))</f>
        <v>N</v>
      </c>
      <c r="G1226" s="150">
        <f>'Input 1 - Schedule 1'!U1163</f>
        <v>0</v>
      </c>
      <c r="H1226" s="149">
        <f>'Input 2 - Inventory'!L1161</f>
        <v>0</v>
      </c>
      <c r="I1226" s="149">
        <f>'Input 2 - Inventory'!M1161</f>
        <v>0</v>
      </c>
      <c r="J1226" s="162">
        <f t="shared" ref="J1226:J1289" si="105">IF($E1226="Non-Insurer Holding Company", H1226-I1226,H1226)</f>
        <v>0</v>
      </c>
      <c r="K1226" s="179">
        <f>'Input 2 - Inventory'!R1161</f>
        <v>0</v>
      </c>
      <c r="L1226" s="149">
        <f>'Input 2 - Inventory'!AB1161</f>
        <v>0</v>
      </c>
      <c r="M1226" s="179">
        <f>'Input 2 - Inventory'!AC1161</f>
        <v>0</v>
      </c>
      <c r="N1226" s="162">
        <f t="shared" ref="N1226:N1289" si="106">IF(LEFT(E1226,3)="RBC",1/0,IF($E1226="Non-Insurer Holding Company",L1226-M1226,L1226))</f>
        <v>0</v>
      </c>
      <c r="O1226" s="122" t="e">
        <f t="shared" ref="O1226:O1289" si="107">IF(LEFT(E1226,3)="RBC",1/2*L1226,1/0)</f>
        <v>#DIV/0!</v>
      </c>
      <c r="P1226" s="179">
        <f>'Input 2 - Inventory'!AH1161</f>
        <v>0</v>
      </c>
      <c r="Q1226" s="179">
        <f>'Calc 1 - Scaling (Ins)'!AA1216</f>
        <v>0</v>
      </c>
    </row>
    <row r="1227" spans="1:17" x14ac:dyDescent="0.3">
      <c r="A1227" s="136" t="str">
        <f t="shared" si="103"/>
        <v>Exclude</v>
      </c>
      <c r="B1227" s="149">
        <f>'Input 2 - Inventory'!C1162</f>
        <v>0</v>
      </c>
      <c r="C1227" s="179">
        <f>'Input 2 - Inventory'!E1162</f>
        <v>0</v>
      </c>
      <c r="D1227" s="179" t="str">
        <f>IFERROR(VLOOKUP(E1227,GCC.Param!$B$3:$E$66,4,FALSE),"")</f>
        <v/>
      </c>
      <c r="E1227" s="150">
        <f>'Input 2 - Inventory'!F1162</f>
        <v>0</v>
      </c>
      <c r="F1227" s="162" t="str">
        <f t="shared" si="104"/>
        <v>N</v>
      </c>
      <c r="G1227" s="150">
        <f>'Input 1 - Schedule 1'!U1164</f>
        <v>0</v>
      </c>
      <c r="H1227" s="149">
        <f>'Input 2 - Inventory'!L1162</f>
        <v>0</v>
      </c>
      <c r="I1227" s="149">
        <f>'Input 2 - Inventory'!M1162</f>
        <v>0</v>
      </c>
      <c r="J1227" s="162">
        <f t="shared" si="105"/>
        <v>0</v>
      </c>
      <c r="K1227" s="179">
        <f>'Input 2 - Inventory'!R1162</f>
        <v>0</v>
      </c>
      <c r="L1227" s="149">
        <f>'Input 2 - Inventory'!AB1162</f>
        <v>0</v>
      </c>
      <c r="M1227" s="179">
        <f>'Input 2 - Inventory'!AC1162</f>
        <v>0</v>
      </c>
      <c r="N1227" s="162">
        <f t="shared" si="106"/>
        <v>0</v>
      </c>
      <c r="O1227" s="122" t="e">
        <f t="shared" si="107"/>
        <v>#DIV/0!</v>
      </c>
      <c r="P1227" s="179">
        <f>'Input 2 - Inventory'!AH1162</f>
        <v>0</v>
      </c>
      <c r="Q1227" s="179">
        <f>'Calc 1 - Scaling (Ins)'!AA1217</f>
        <v>0</v>
      </c>
    </row>
    <row r="1228" spans="1:17" x14ac:dyDescent="0.3">
      <c r="A1228" s="136" t="str">
        <f t="shared" si="103"/>
        <v>Exclude</v>
      </c>
      <c r="B1228" s="149">
        <f>'Input 2 - Inventory'!C1163</f>
        <v>0</v>
      </c>
      <c r="C1228" s="179">
        <f>'Input 2 - Inventory'!E1163</f>
        <v>0</v>
      </c>
      <c r="D1228" s="179" t="str">
        <f>IFERROR(VLOOKUP(E1228,GCC.Param!$B$3:$E$66,4,FALSE),"")</f>
        <v/>
      </c>
      <c r="E1228" s="150">
        <f>'Input 2 - Inventory'!F1163</f>
        <v>0</v>
      </c>
      <c r="F1228" s="162" t="str">
        <f t="shared" si="104"/>
        <v>N</v>
      </c>
      <c r="G1228" s="150">
        <f>'Input 1 - Schedule 1'!U1165</f>
        <v>0</v>
      </c>
      <c r="H1228" s="149">
        <f>'Input 2 - Inventory'!L1163</f>
        <v>0</v>
      </c>
      <c r="I1228" s="149">
        <f>'Input 2 - Inventory'!M1163</f>
        <v>0</v>
      </c>
      <c r="J1228" s="162">
        <f t="shared" si="105"/>
        <v>0</v>
      </c>
      <c r="K1228" s="179">
        <f>'Input 2 - Inventory'!R1163</f>
        <v>0</v>
      </c>
      <c r="L1228" s="149">
        <f>'Input 2 - Inventory'!AB1163</f>
        <v>0</v>
      </c>
      <c r="M1228" s="179">
        <f>'Input 2 - Inventory'!AC1163</f>
        <v>0</v>
      </c>
      <c r="N1228" s="162">
        <f t="shared" si="106"/>
        <v>0</v>
      </c>
      <c r="O1228" s="122" t="e">
        <f t="shared" si="107"/>
        <v>#DIV/0!</v>
      </c>
      <c r="P1228" s="179">
        <f>'Input 2 - Inventory'!AH1163</f>
        <v>0</v>
      </c>
      <c r="Q1228" s="179">
        <f>'Calc 1 - Scaling (Ins)'!AA1218</f>
        <v>0</v>
      </c>
    </row>
    <row r="1229" spans="1:17" x14ac:dyDescent="0.3">
      <c r="A1229" s="136" t="str">
        <f t="shared" ref="A1229:A1292" si="108">IF(OR(ISERROR(D1229),B1229="",B1229=0),"Exclude","Include")</f>
        <v>Exclude</v>
      </c>
      <c r="B1229" s="149">
        <f>'Input 2 - Inventory'!C1164</f>
        <v>0</v>
      </c>
      <c r="C1229" s="179">
        <f>'Input 2 - Inventory'!E1164</f>
        <v>0</v>
      </c>
      <c r="D1229" s="179" t="str">
        <f>IFERROR(VLOOKUP(E1229,GCC.Param!$B$3:$E$66,4,FALSE),"")</f>
        <v/>
      </c>
      <c r="E1229" s="150">
        <f>'Input 2 - Inventory'!F1164</f>
        <v>0</v>
      </c>
      <c r="F1229" s="162" t="str">
        <f t="shared" si="104"/>
        <v>N</v>
      </c>
      <c r="G1229" s="150">
        <f>'Input 1 - Schedule 1'!U1166</f>
        <v>0</v>
      </c>
      <c r="H1229" s="149">
        <f>'Input 2 - Inventory'!L1164</f>
        <v>0</v>
      </c>
      <c r="I1229" s="149">
        <f>'Input 2 - Inventory'!M1164</f>
        <v>0</v>
      </c>
      <c r="J1229" s="162">
        <f t="shared" si="105"/>
        <v>0</v>
      </c>
      <c r="K1229" s="179">
        <f>'Input 2 - Inventory'!R1164</f>
        <v>0</v>
      </c>
      <c r="L1229" s="149">
        <f>'Input 2 - Inventory'!AB1164</f>
        <v>0</v>
      </c>
      <c r="M1229" s="179">
        <f>'Input 2 - Inventory'!AC1164</f>
        <v>0</v>
      </c>
      <c r="N1229" s="162">
        <f t="shared" si="106"/>
        <v>0</v>
      </c>
      <c r="O1229" s="122" t="e">
        <f t="shared" si="107"/>
        <v>#DIV/0!</v>
      </c>
      <c r="P1229" s="179">
        <f>'Input 2 - Inventory'!AH1164</f>
        <v>0</v>
      </c>
      <c r="Q1229" s="179">
        <f>'Calc 1 - Scaling (Ins)'!AA1219</f>
        <v>0</v>
      </c>
    </row>
    <row r="1230" spans="1:17" x14ac:dyDescent="0.3">
      <c r="A1230" s="136" t="str">
        <f t="shared" si="108"/>
        <v>Exclude</v>
      </c>
      <c r="B1230" s="149">
        <f>'Input 2 - Inventory'!C1165</f>
        <v>0</v>
      </c>
      <c r="C1230" s="179">
        <f>'Input 2 - Inventory'!E1165</f>
        <v>0</v>
      </c>
      <c r="D1230" s="179" t="str">
        <f>IFERROR(VLOOKUP(E1230,GCC.Param!$B$3:$E$66,4,FALSE),"")</f>
        <v/>
      </c>
      <c r="E1230" s="150">
        <f>'Input 2 - Inventory'!F1165</f>
        <v>0</v>
      </c>
      <c r="F1230" s="162" t="str">
        <f t="shared" si="104"/>
        <v>N</v>
      </c>
      <c r="G1230" s="150">
        <f>'Input 1 - Schedule 1'!U1167</f>
        <v>0</v>
      </c>
      <c r="H1230" s="149">
        <f>'Input 2 - Inventory'!L1165</f>
        <v>0</v>
      </c>
      <c r="I1230" s="149">
        <f>'Input 2 - Inventory'!M1165</f>
        <v>0</v>
      </c>
      <c r="J1230" s="162">
        <f t="shared" si="105"/>
        <v>0</v>
      </c>
      <c r="K1230" s="179">
        <f>'Input 2 - Inventory'!R1165</f>
        <v>0</v>
      </c>
      <c r="L1230" s="149">
        <f>'Input 2 - Inventory'!AB1165</f>
        <v>0</v>
      </c>
      <c r="M1230" s="179">
        <f>'Input 2 - Inventory'!AC1165</f>
        <v>0</v>
      </c>
      <c r="N1230" s="162">
        <f t="shared" si="106"/>
        <v>0</v>
      </c>
      <c r="O1230" s="122" t="e">
        <f t="shared" si="107"/>
        <v>#DIV/0!</v>
      </c>
      <c r="P1230" s="179">
        <f>'Input 2 - Inventory'!AH1165</f>
        <v>0</v>
      </c>
      <c r="Q1230" s="179">
        <f>'Calc 1 - Scaling (Ins)'!AA1220</f>
        <v>0</v>
      </c>
    </row>
    <row r="1231" spans="1:17" x14ac:dyDescent="0.3">
      <c r="A1231" s="136" t="str">
        <f t="shared" si="108"/>
        <v>Exclude</v>
      </c>
      <c r="B1231" s="149">
        <f>'Input 2 - Inventory'!C1166</f>
        <v>0</v>
      </c>
      <c r="C1231" s="179">
        <f>'Input 2 - Inventory'!E1166</f>
        <v>0</v>
      </c>
      <c r="D1231" s="179" t="str">
        <f>IFERROR(VLOOKUP(E1231,GCC.Param!$B$3:$E$66,4,FALSE),"")</f>
        <v/>
      </c>
      <c r="E1231" s="150">
        <f>'Input 2 - Inventory'!F1166</f>
        <v>0</v>
      </c>
      <c r="F1231" s="162" t="str">
        <f t="shared" si="104"/>
        <v>N</v>
      </c>
      <c r="G1231" s="150">
        <f>'Input 1 - Schedule 1'!U1168</f>
        <v>0</v>
      </c>
      <c r="H1231" s="149">
        <f>'Input 2 - Inventory'!L1166</f>
        <v>0</v>
      </c>
      <c r="I1231" s="149">
        <f>'Input 2 - Inventory'!M1166</f>
        <v>0</v>
      </c>
      <c r="J1231" s="162">
        <f t="shared" si="105"/>
        <v>0</v>
      </c>
      <c r="K1231" s="179">
        <f>'Input 2 - Inventory'!R1166</f>
        <v>0</v>
      </c>
      <c r="L1231" s="149">
        <f>'Input 2 - Inventory'!AB1166</f>
        <v>0</v>
      </c>
      <c r="M1231" s="179">
        <f>'Input 2 - Inventory'!AC1166</f>
        <v>0</v>
      </c>
      <c r="N1231" s="162">
        <f t="shared" si="106"/>
        <v>0</v>
      </c>
      <c r="O1231" s="122" t="e">
        <f t="shared" si="107"/>
        <v>#DIV/0!</v>
      </c>
      <c r="P1231" s="179">
        <f>'Input 2 - Inventory'!AH1166</f>
        <v>0</v>
      </c>
      <c r="Q1231" s="179">
        <f>'Calc 1 - Scaling (Ins)'!AA1221</f>
        <v>0</v>
      </c>
    </row>
    <row r="1232" spans="1:17" x14ac:dyDescent="0.3">
      <c r="A1232" s="136" t="str">
        <f t="shared" si="108"/>
        <v>Exclude</v>
      </c>
      <c r="B1232" s="149">
        <f>'Input 2 - Inventory'!C1167</f>
        <v>0</v>
      </c>
      <c r="C1232" s="179">
        <f>'Input 2 - Inventory'!E1167</f>
        <v>0</v>
      </c>
      <c r="D1232" s="179" t="str">
        <f>IFERROR(VLOOKUP(E1232,GCC.Param!$B$3:$E$66,4,FALSE),"")</f>
        <v/>
      </c>
      <c r="E1232" s="150">
        <f>'Input 2 - Inventory'!F1167</f>
        <v>0</v>
      </c>
      <c r="F1232" s="162" t="str">
        <f t="shared" si="104"/>
        <v>N</v>
      </c>
      <c r="G1232" s="150">
        <f>'Input 1 - Schedule 1'!U1169</f>
        <v>0</v>
      </c>
      <c r="H1232" s="149">
        <f>'Input 2 - Inventory'!L1167</f>
        <v>0</v>
      </c>
      <c r="I1232" s="149">
        <f>'Input 2 - Inventory'!M1167</f>
        <v>0</v>
      </c>
      <c r="J1232" s="162">
        <f t="shared" si="105"/>
        <v>0</v>
      </c>
      <c r="K1232" s="179">
        <f>'Input 2 - Inventory'!R1167</f>
        <v>0</v>
      </c>
      <c r="L1232" s="149">
        <f>'Input 2 - Inventory'!AB1167</f>
        <v>0</v>
      </c>
      <c r="M1232" s="179">
        <f>'Input 2 - Inventory'!AC1167</f>
        <v>0</v>
      </c>
      <c r="N1232" s="162">
        <f t="shared" si="106"/>
        <v>0</v>
      </c>
      <c r="O1232" s="122" t="e">
        <f t="shared" si="107"/>
        <v>#DIV/0!</v>
      </c>
      <c r="P1232" s="179">
        <f>'Input 2 - Inventory'!AH1167</f>
        <v>0</v>
      </c>
      <c r="Q1232" s="179">
        <f>'Calc 1 - Scaling (Ins)'!AA1222</f>
        <v>0</v>
      </c>
    </row>
    <row r="1233" spans="1:17" x14ac:dyDescent="0.3">
      <c r="A1233" s="136" t="str">
        <f t="shared" si="108"/>
        <v>Exclude</v>
      </c>
      <c r="B1233" s="149">
        <f>'Input 2 - Inventory'!C1168</f>
        <v>0</v>
      </c>
      <c r="C1233" s="179">
        <f>'Input 2 - Inventory'!E1168</f>
        <v>0</v>
      </c>
      <c r="D1233" s="179" t="str">
        <f>IFERROR(VLOOKUP(E1233,GCC.Param!$B$3:$E$66,4,FALSE),"")</f>
        <v/>
      </c>
      <c r="E1233" s="150">
        <f>'Input 2 - Inventory'!F1168</f>
        <v>0</v>
      </c>
      <c r="F1233" s="162" t="str">
        <f t="shared" si="104"/>
        <v>N</v>
      </c>
      <c r="G1233" s="150">
        <f>'Input 1 - Schedule 1'!U1170</f>
        <v>0</v>
      </c>
      <c r="H1233" s="149">
        <f>'Input 2 - Inventory'!L1168</f>
        <v>0</v>
      </c>
      <c r="I1233" s="149">
        <f>'Input 2 - Inventory'!M1168</f>
        <v>0</v>
      </c>
      <c r="J1233" s="162">
        <f t="shared" si="105"/>
        <v>0</v>
      </c>
      <c r="K1233" s="179">
        <f>'Input 2 - Inventory'!R1168</f>
        <v>0</v>
      </c>
      <c r="L1233" s="149">
        <f>'Input 2 - Inventory'!AB1168</f>
        <v>0</v>
      </c>
      <c r="M1233" s="179">
        <f>'Input 2 - Inventory'!AC1168</f>
        <v>0</v>
      </c>
      <c r="N1233" s="162">
        <f t="shared" si="106"/>
        <v>0</v>
      </c>
      <c r="O1233" s="122" t="e">
        <f t="shared" si="107"/>
        <v>#DIV/0!</v>
      </c>
      <c r="P1233" s="179">
        <f>'Input 2 - Inventory'!AH1168</f>
        <v>0</v>
      </c>
      <c r="Q1233" s="179">
        <f>'Calc 1 - Scaling (Ins)'!AA1223</f>
        <v>0</v>
      </c>
    </row>
    <row r="1234" spans="1:17" x14ac:dyDescent="0.3">
      <c r="A1234" s="136" t="str">
        <f t="shared" si="108"/>
        <v>Exclude</v>
      </c>
      <c r="B1234" s="149">
        <f>'Input 2 - Inventory'!C1169</f>
        <v>0</v>
      </c>
      <c r="C1234" s="179">
        <f>'Input 2 - Inventory'!E1169</f>
        <v>0</v>
      </c>
      <c r="D1234" s="179" t="str">
        <f>IFERROR(VLOOKUP(E1234,GCC.Param!$B$3:$E$66,4,FALSE),"")</f>
        <v/>
      </c>
      <c r="E1234" s="150">
        <f>'Input 2 - Inventory'!F1169</f>
        <v>0</v>
      </c>
      <c r="F1234" s="162" t="str">
        <f t="shared" si="104"/>
        <v>N</v>
      </c>
      <c r="G1234" s="150">
        <f>'Input 1 - Schedule 1'!U1171</f>
        <v>0</v>
      </c>
      <c r="H1234" s="149">
        <f>'Input 2 - Inventory'!L1169</f>
        <v>0</v>
      </c>
      <c r="I1234" s="149">
        <f>'Input 2 - Inventory'!M1169</f>
        <v>0</v>
      </c>
      <c r="J1234" s="162">
        <f t="shared" si="105"/>
        <v>0</v>
      </c>
      <c r="K1234" s="179">
        <f>'Input 2 - Inventory'!R1169</f>
        <v>0</v>
      </c>
      <c r="L1234" s="149">
        <f>'Input 2 - Inventory'!AB1169</f>
        <v>0</v>
      </c>
      <c r="M1234" s="179">
        <f>'Input 2 - Inventory'!AC1169</f>
        <v>0</v>
      </c>
      <c r="N1234" s="162">
        <f t="shared" si="106"/>
        <v>0</v>
      </c>
      <c r="O1234" s="122" t="e">
        <f t="shared" si="107"/>
        <v>#DIV/0!</v>
      </c>
      <c r="P1234" s="179">
        <f>'Input 2 - Inventory'!AH1169</f>
        <v>0</v>
      </c>
      <c r="Q1234" s="179">
        <f>'Calc 1 - Scaling (Ins)'!AA1224</f>
        <v>0</v>
      </c>
    </row>
    <row r="1235" spans="1:17" x14ac:dyDescent="0.3">
      <c r="A1235" s="136" t="str">
        <f t="shared" si="108"/>
        <v>Exclude</v>
      </c>
      <c r="B1235" s="149">
        <f>'Input 2 - Inventory'!C1170</f>
        <v>0</v>
      </c>
      <c r="C1235" s="179">
        <f>'Input 2 - Inventory'!E1170</f>
        <v>0</v>
      </c>
      <c r="D1235" s="179" t="str">
        <f>IFERROR(VLOOKUP(E1235,GCC.Param!$B$3:$E$66,4,FALSE),"")</f>
        <v/>
      </c>
      <c r="E1235" s="150">
        <f>'Input 2 - Inventory'!F1170</f>
        <v>0</v>
      </c>
      <c r="F1235" s="162" t="str">
        <f t="shared" si="104"/>
        <v>N</v>
      </c>
      <c r="G1235" s="150">
        <f>'Input 1 - Schedule 1'!U1172</f>
        <v>0</v>
      </c>
      <c r="H1235" s="149">
        <f>'Input 2 - Inventory'!L1170</f>
        <v>0</v>
      </c>
      <c r="I1235" s="149">
        <f>'Input 2 - Inventory'!M1170</f>
        <v>0</v>
      </c>
      <c r="J1235" s="162">
        <f t="shared" si="105"/>
        <v>0</v>
      </c>
      <c r="K1235" s="179">
        <f>'Input 2 - Inventory'!R1170</f>
        <v>0</v>
      </c>
      <c r="L1235" s="149">
        <f>'Input 2 - Inventory'!AB1170</f>
        <v>0</v>
      </c>
      <c r="M1235" s="179">
        <f>'Input 2 - Inventory'!AC1170</f>
        <v>0</v>
      </c>
      <c r="N1235" s="162">
        <f t="shared" si="106"/>
        <v>0</v>
      </c>
      <c r="O1235" s="122" t="e">
        <f t="shared" si="107"/>
        <v>#DIV/0!</v>
      </c>
      <c r="P1235" s="179">
        <f>'Input 2 - Inventory'!AH1170</f>
        <v>0</v>
      </c>
      <c r="Q1235" s="179">
        <f>'Calc 1 - Scaling (Ins)'!AA1225</f>
        <v>0</v>
      </c>
    </row>
    <row r="1236" spans="1:17" x14ac:dyDescent="0.3">
      <c r="A1236" s="136" t="str">
        <f t="shared" si="108"/>
        <v>Exclude</v>
      </c>
      <c r="B1236" s="149">
        <f>'Input 2 - Inventory'!C1171</f>
        <v>0</v>
      </c>
      <c r="C1236" s="179">
        <f>'Input 2 - Inventory'!E1171</f>
        <v>0</v>
      </c>
      <c r="D1236" s="179" t="str">
        <f>IFERROR(VLOOKUP(E1236,GCC.Param!$B$3:$E$66,4,FALSE),"")</f>
        <v/>
      </c>
      <c r="E1236" s="150">
        <f>'Input 2 - Inventory'!F1171</f>
        <v>0</v>
      </c>
      <c r="F1236" s="162" t="str">
        <f t="shared" si="104"/>
        <v>N</v>
      </c>
      <c r="G1236" s="150">
        <f>'Input 1 - Schedule 1'!U1173</f>
        <v>0</v>
      </c>
      <c r="H1236" s="149">
        <f>'Input 2 - Inventory'!L1171</f>
        <v>0</v>
      </c>
      <c r="I1236" s="149">
        <f>'Input 2 - Inventory'!M1171</f>
        <v>0</v>
      </c>
      <c r="J1236" s="162">
        <f t="shared" si="105"/>
        <v>0</v>
      </c>
      <c r="K1236" s="179">
        <f>'Input 2 - Inventory'!R1171</f>
        <v>0</v>
      </c>
      <c r="L1236" s="149">
        <f>'Input 2 - Inventory'!AB1171</f>
        <v>0</v>
      </c>
      <c r="M1236" s="179">
        <f>'Input 2 - Inventory'!AC1171</f>
        <v>0</v>
      </c>
      <c r="N1236" s="162">
        <f t="shared" si="106"/>
        <v>0</v>
      </c>
      <c r="O1236" s="122" t="e">
        <f t="shared" si="107"/>
        <v>#DIV/0!</v>
      </c>
      <c r="P1236" s="179">
        <f>'Input 2 - Inventory'!AH1171</f>
        <v>0</v>
      </c>
      <c r="Q1236" s="179">
        <f>'Calc 1 - Scaling (Ins)'!AA1226</f>
        <v>0</v>
      </c>
    </row>
    <row r="1237" spans="1:17" x14ac:dyDescent="0.3">
      <c r="A1237" s="136" t="str">
        <f t="shared" si="108"/>
        <v>Exclude</v>
      </c>
      <c r="B1237" s="149">
        <f>'Input 2 - Inventory'!C1172</f>
        <v>0</v>
      </c>
      <c r="C1237" s="179">
        <f>'Input 2 - Inventory'!E1172</f>
        <v>0</v>
      </c>
      <c r="D1237" s="179" t="str">
        <f>IFERROR(VLOOKUP(E1237,GCC.Param!$B$3:$E$66,4,FALSE),"")</f>
        <v/>
      </c>
      <c r="E1237" s="150">
        <f>'Input 2 - Inventory'!F1172</f>
        <v>0</v>
      </c>
      <c r="F1237" s="162" t="str">
        <f t="shared" si="104"/>
        <v>N</v>
      </c>
      <c r="G1237" s="150">
        <f>'Input 1 - Schedule 1'!U1174</f>
        <v>0</v>
      </c>
      <c r="H1237" s="149">
        <f>'Input 2 - Inventory'!L1172</f>
        <v>0</v>
      </c>
      <c r="I1237" s="149">
        <f>'Input 2 - Inventory'!M1172</f>
        <v>0</v>
      </c>
      <c r="J1237" s="162">
        <f t="shared" si="105"/>
        <v>0</v>
      </c>
      <c r="K1237" s="179">
        <f>'Input 2 - Inventory'!R1172</f>
        <v>0</v>
      </c>
      <c r="L1237" s="149">
        <f>'Input 2 - Inventory'!AB1172</f>
        <v>0</v>
      </c>
      <c r="M1237" s="179">
        <f>'Input 2 - Inventory'!AC1172</f>
        <v>0</v>
      </c>
      <c r="N1237" s="162">
        <f t="shared" si="106"/>
        <v>0</v>
      </c>
      <c r="O1237" s="122" t="e">
        <f t="shared" si="107"/>
        <v>#DIV/0!</v>
      </c>
      <c r="P1237" s="179">
        <f>'Input 2 - Inventory'!AH1172</f>
        <v>0</v>
      </c>
      <c r="Q1237" s="179">
        <f>'Calc 1 - Scaling (Ins)'!AA1227</f>
        <v>0</v>
      </c>
    </row>
    <row r="1238" spans="1:17" x14ac:dyDescent="0.3">
      <c r="A1238" s="136" t="str">
        <f t="shared" si="108"/>
        <v>Exclude</v>
      </c>
      <c r="B1238" s="149">
        <f>'Input 2 - Inventory'!C1173</f>
        <v>0</v>
      </c>
      <c r="C1238" s="179">
        <f>'Input 2 - Inventory'!E1173</f>
        <v>0</v>
      </c>
      <c r="D1238" s="179" t="str">
        <f>IFERROR(VLOOKUP(E1238,GCC.Param!$B$3:$E$66,4,FALSE),"")</f>
        <v/>
      </c>
      <c r="E1238" s="150">
        <f>'Input 2 - Inventory'!F1173</f>
        <v>0</v>
      </c>
      <c r="F1238" s="162" t="str">
        <f t="shared" si="104"/>
        <v>N</v>
      </c>
      <c r="G1238" s="150">
        <f>'Input 1 - Schedule 1'!U1175</f>
        <v>0</v>
      </c>
      <c r="H1238" s="149">
        <f>'Input 2 - Inventory'!L1173</f>
        <v>0</v>
      </c>
      <c r="I1238" s="149">
        <f>'Input 2 - Inventory'!M1173</f>
        <v>0</v>
      </c>
      <c r="J1238" s="162">
        <f t="shared" si="105"/>
        <v>0</v>
      </c>
      <c r="K1238" s="179">
        <f>'Input 2 - Inventory'!R1173</f>
        <v>0</v>
      </c>
      <c r="L1238" s="149">
        <f>'Input 2 - Inventory'!AB1173</f>
        <v>0</v>
      </c>
      <c r="M1238" s="179">
        <f>'Input 2 - Inventory'!AC1173</f>
        <v>0</v>
      </c>
      <c r="N1238" s="162">
        <f t="shared" si="106"/>
        <v>0</v>
      </c>
      <c r="O1238" s="122" t="e">
        <f t="shared" si="107"/>
        <v>#DIV/0!</v>
      </c>
      <c r="P1238" s="179">
        <f>'Input 2 - Inventory'!AH1173</f>
        <v>0</v>
      </c>
      <c r="Q1238" s="179">
        <f>'Calc 1 - Scaling (Ins)'!AA1228</f>
        <v>0</v>
      </c>
    </row>
    <row r="1239" spans="1:17" x14ac:dyDescent="0.3">
      <c r="A1239" s="136" t="str">
        <f t="shared" si="108"/>
        <v>Exclude</v>
      </c>
      <c r="B1239" s="149">
        <f>'Input 2 - Inventory'!C1174</f>
        <v>0</v>
      </c>
      <c r="C1239" s="179">
        <f>'Input 2 - Inventory'!E1174</f>
        <v>0</v>
      </c>
      <c r="D1239" s="179" t="str">
        <f>IFERROR(VLOOKUP(E1239,GCC.Param!$B$3:$E$66,4,FALSE),"")</f>
        <v/>
      </c>
      <c r="E1239" s="150">
        <f>'Input 2 - Inventory'!F1174</f>
        <v>0</v>
      </c>
      <c r="F1239" s="162" t="str">
        <f t="shared" si="104"/>
        <v>N</v>
      </c>
      <c r="G1239" s="150">
        <f>'Input 1 - Schedule 1'!U1176</f>
        <v>0</v>
      </c>
      <c r="H1239" s="149">
        <f>'Input 2 - Inventory'!L1174</f>
        <v>0</v>
      </c>
      <c r="I1239" s="149">
        <f>'Input 2 - Inventory'!M1174</f>
        <v>0</v>
      </c>
      <c r="J1239" s="162">
        <f t="shared" si="105"/>
        <v>0</v>
      </c>
      <c r="K1239" s="179">
        <f>'Input 2 - Inventory'!R1174</f>
        <v>0</v>
      </c>
      <c r="L1239" s="149">
        <f>'Input 2 - Inventory'!AB1174</f>
        <v>0</v>
      </c>
      <c r="M1239" s="179">
        <f>'Input 2 - Inventory'!AC1174</f>
        <v>0</v>
      </c>
      <c r="N1239" s="162">
        <f t="shared" si="106"/>
        <v>0</v>
      </c>
      <c r="O1239" s="122" t="e">
        <f t="shared" si="107"/>
        <v>#DIV/0!</v>
      </c>
      <c r="P1239" s="179">
        <f>'Input 2 - Inventory'!AH1174</f>
        <v>0</v>
      </c>
      <c r="Q1239" s="179">
        <f>'Calc 1 - Scaling (Ins)'!AA1229</f>
        <v>0</v>
      </c>
    </row>
    <row r="1240" spans="1:17" x14ac:dyDescent="0.3">
      <c r="A1240" s="136" t="str">
        <f t="shared" si="108"/>
        <v>Exclude</v>
      </c>
      <c r="B1240" s="149">
        <f>'Input 2 - Inventory'!C1175</f>
        <v>0</v>
      </c>
      <c r="C1240" s="179">
        <f>'Input 2 - Inventory'!E1175</f>
        <v>0</v>
      </c>
      <c r="D1240" s="179" t="str">
        <f>IFERROR(VLOOKUP(E1240,GCC.Param!$B$3:$E$66,4,FALSE),"")</f>
        <v/>
      </c>
      <c r="E1240" s="150">
        <f>'Input 2 - Inventory'!F1175</f>
        <v>0</v>
      </c>
      <c r="F1240" s="162" t="str">
        <f t="shared" si="104"/>
        <v>N</v>
      </c>
      <c r="G1240" s="150">
        <f>'Input 1 - Schedule 1'!U1177</f>
        <v>0</v>
      </c>
      <c r="H1240" s="149">
        <f>'Input 2 - Inventory'!L1175</f>
        <v>0</v>
      </c>
      <c r="I1240" s="149">
        <f>'Input 2 - Inventory'!M1175</f>
        <v>0</v>
      </c>
      <c r="J1240" s="162">
        <f t="shared" si="105"/>
        <v>0</v>
      </c>
      <c r="K1240" s="179">
        <f>'Input 2 - Inventory'!R1175</f>
        <v>0</v>
      </c>
      <c r="L1240" s="149">
        <f>'Input 2 - Inventory'!AB1175</f>
        <v>0</v>
      </c>
      <c r="M1240" s="179">
        <f>'Input 2 - Inventory'!AC1175</f>
        <v>0</v>
      </c>
      <c r="N1240" s="162">
        <f t="shared" si="106"/>
        <v>0</v>
      </c>
      <c r="O1240" s="122" t="e">
        <f t="shared" si="107"/>
        <v>#DIV/0!</v>
      </c>
      <c r="P1240" s="179">
        <f>'Input 2 - Inventory'!AH1175</f>
        <v>0</v>
      </c>
      <c r="Q1240" s="179">
        <f>'Calc 1 - Scaling (Ins)'!AA1230</f>
        <v>0</v>
      </c>
    </row>
    <row r="1241" spans="1:17" x14ac:dyDescent="0.3">
      <c r="A1241" s="136" t="str">
        <f t="shared" si="108"/>
        <v>Exclude</v>
      </c>
      <c r="B1241" s="149">
        <f>'Input 2 - Inventory'!C1176</f>
        <v>0</v>
      </c>
      <c r="C1241" s="179">
        <f>'Input 2 - Inventory'!E1176</f>
        <v>0</v>
      </c>
      <c r="D1241" s="179" t="str">
        <f>IFERROR(VLOOKUP(E1241,GCC.Param!$B$3:$E$66,4,FALSE),"")</f>
        <v/>
      </c>
      <c r="E1241" s="150">
        <f>'Input 2 - Inventory'!F1176</f>
        <v>0</v>
      </c>
      <c r="F1241" s="162" t="str">
        <f t="shared" si="104"/>
        <v>N</v>
      </c>
      <c r="G1241" s="150">
        <f>'Input 1 - Schedule 1'!U1178</f>
        <v>0</v>
      </c>
      <c r="H1241" s="149">
        <f>'Input 2 - Inventory'!L1176</f>
        <v>0</v>
      </c>
      <c r="I1241" s="149">
        <f>'Input 2 - Inventory'!M1176</f>
        <v>0</v>
      </c>
      <c r="J1241" s="162">
        <f t="shared" si="105"/>
        <v>0</v>
      </c>
      <c r="K1241" s="179">
        <f>'Input 2 - Inventory'!R1176</f>
        <v>0</v>
      </c>
      <c r="L1241" s="149">
        <f>'Input 2 - Inventory'!AB1176</f>
        <v>0</v>
      </c>
      <c r="M1241" s="179">
        <f>'Input 2 - Inventory'!AC1176</f>
        <v>0</v>
      </c>
      <c r="N1241" s="162">
        <f t="shared" si="106"/>
        <v>0</v>
      </c>
      <c r="O1241" s="122" t="e">
        <f t="shared" si="107"/>
        <v>#DIV/0!</v>
      </c>
      <c r="P1241" s="179">
        <f>'Input 2 - Inventory'!AH1176</f>
        <v>0</v>
      </c>
      <c r="Q1241" s="179">
        <f>'Calc 1 - Scaling (Ins)'!AA1231</f>
        <v>0</v>
      </c>
    </row>
    <row r="1242" spans="1:17" x14ac:dyDescent="0.3">
      <c r="A1242" s="136" t="str">
        <f t="shared" si="108"/>
        <v>Exclude</v>
      </c>
      <c r="B1242" s="149">
        <f>'Input 2 - Inventory'!C1177</f>
        <v>0</v>
      </c>
      <c r="C1242" s="179">
        <f>'Input 2 - Inventory'!E1177</f>
        <v>0</v>
      </c>
      <c r="D1242" s="179" t="str">
        <f>IFERROR(VLOOKUP(E1242,GCC.Param!$B$3:$E$66,4,FALSE),"")</f>
        <v/>
      </c>
      <c r="E1242" s="150">
        <f>'Input 2 - Inventory'!F1177</f>
        <v>0</v>
      </c>
      <c r="F1242" s="162" t="str">
        <f t="shared" si="104"/>
        <v>N</v>
      </c>
      <c r="G1242" s="150">
        <f>'Input 1 - Schedule 1'!U1179</f>
        <v>0</v>
      </c>
      <c r="H1242" s="149">
        <f>'Input 2 - Inventory'!L1177</f>
        <v>0</v>
      </c>
      <c r="I1242" s="149">
        <f>'Input 2 - Inventory'!M1177</f>
        <v>0</v>
      </c>
      <c r="J1242" s="162">
        <f t="shared" si="105"/>
        <v>0</v>
      </c>
      <c r="K1242" s="179">
        <f>'Input 2 - Inventory'!R1177</f>
        <v>0</v>
      </c>
      <c r="L1242" s="149">
        <f>'Input 2 - Inventory'!AB1177</f>
        <v>0</v>
      </c>
      <c r="M1242" s="179">
        <f>'Input 2 - Inventory'!AC1177</f>
        <v>0</v>
      </c>
      <c r="N1242" s="162">
        <f t="shared" si="106"/>
        <v>0</v>
      </c>
      <c r="O1242" s="122" t="e">
        <f t="shared" si="107"/>
        <v>#DIV/0!</v>
      </c>
      <c r="P1242" s="179">
        <f>'Input 2 - Inventory'!AH1177</f>
        <v>0</v>
      </c>
      <c r="Q1242" s="179">
        <f>'Calc 1 - Scaling (Ins)'!AA1232</f>
        <v>0</v>
      </c>
    </row>
    <row r="1243" spans="1:17" x14ac:dyDescent="0.3">
      <c r="A1243" s="136" t="str">
        <f t="shared" si="108"/>
        <v>Exclude</v>
      </c>
      <c r="B1243" s="149">
        <f>'Input 2 - Inventory'!C1178</f>
        <v>0</v>
      </c>
      <c r="C1243" s="179">
        <f>'Input 2 - Inventory'!E1178</f>
        <v>0</v>
      </c>
      <c r="D1243" s="179" t="str">
        <f>IFERROR(VLOOKUP(E1243,GCC.Param!$B$3:$E$66,4,FALSE),"")</f>
        <v/>
      </c>
      <c r="E1243" s="150">
        <f>'Input 2 - Inventory'!F1178</f>
        <v>0</v>
      </c>
      <c r="F1243" s="162" t="str">
        <f t="shared" si="104"/>
        <v>N</v>
      </c>
      <c r="G1243" s="150">
        <f>'Input 1 - Schedule 1'!U1180</f>
        <v>0</v>
      </c>
      <c r="H1243" s="149">
        <f>'Input 2 - Inventory'!L1178</f>
        <v>0</v>
      </c>
      <c r="I1243" s="149">
        <f>'Input 2 - Inventory'!M1178</f>
        <v>0</v>
      </c>
      <c r="J1243" s="162">
        <f t="shared" si="105"/>
        <v>0</v>
      </c>
      <c r="K1243" s="179">
        <f>'Input 2 - Inventory'!R1178</f>
        <v>0</v>
      </c>
      <c r="L1243" s="149">
        <f>'Input 2 - Inventory'!AB1178</f>
        <v>0</v>
      </c>
      <c r="M1243" s="179">
        <f>'Input 2 - Inventory'!AC1178</f>
        <v>0</v>
      </c>
      <c r="N1243" s="162">
        <f t="shared" si="106"/>
        <v>0</v>
      </c>
      <c r="O1243" s="122" t="e">
        <f t="shared" si="107"/>
        <v>#DIV/0!</v>
      </c>
      <c r="P1243" s="179">
        <f>'Input 2 - Inventory'!AH1178</f>
        <v>0</v>
      </c>
      <c r="Q1243" s="179">
        <f>'Calc 1 - Scaling (Ins)'!AA1233</f>
        <v>0</v>
      </c>
    </row>
    <row r="1244" spans="1:17" x14ac:dyDescent="0.3">
      <c r="A1244" s="136" t="str">
        <f t="shared" si="108"/>
        <v>Exclude</v>
      </c>
      <c r="B1244" s="149">
        <f>'Input 2 - Inventory'!C1179</f>
        <v>0</v>
      </c>
      <c r="C1244" s="179">
        <f>'Input 2 - Inventory'!E1179</f>
        <v>0</v>
      </c>
      <c r="D1244" s="179" t="str">
        <f>IFERROR(VLOOKUP(E1244,GCC.Param!$B$3:$E$66,4,FALSE),"")</f>
        <v/>
      </c>
      <c r="E1244" s="150">
        <f>'Input 2 - Inventory'!F1179</f>
        <v>0</v>
      </c>
      <c r="F1244" s="162" t="str">
        <f t="shared" si="104"/>
        <v>N</v>
      </c>
      <c r="G1244" s="150">
        <f>'Input 1 - Schedule 1'!U1181</f>
        <v>0</v>
      </c>
      <c r="H1244" s="149">
        <f>'Input 2 - Inventory'!L1179</f>
        <v>0</v>
      </c>
      <c r="I1244" s="149">
        <f>'Input 2 - Inventory'!M1179</f>
        <v>0</v>
      </c>
      <c r="J1244" s="162">
        <f t="shared" si="105"/>
        <v>0</v>
      </c>
      <c r="K1244" s="179">
        <f>'Input 2 - Inventory'!R1179</f>
        <v>0</v>
      </c>
      <c r="L1244" s="149">
        <f>'Input 2 - Inventory'!AB1179</f>
        <v>0</v>
      </c>
      <c r="M1244" s="179">
        <f>'Input 2 - Inventory'!AC1179</f>
        <v>0</v>
      </c>
      <c r="N1244" s="162">
        <f t="shared" si="106"/>
        <v>0</v>
      </c>
      <c r="O1244" s="122" t="e">
        <f t="shared" si="107"/>
        <v>#DIV/0!</v>
      </c>
      <c r="P1244" s="179">
        <f>'Input 2 - Inventory'!AH1179</f>
        <v>0</v>
      </c>
      <c r="Q1244" s="179">
        <f>'Calc 1 - Scaling (Ins)'!AA1234</f>
        <v>0</v>
      </c>
    </row>
    <row r="1245" spans="1:17" x14ac:dyDescent="0.3">
      <c r="A1245" s="136" t="str">
        <f t="shared" si="108"/>
        <v>Exclude</v>
      </c>
      <c r="B1245" s="149">
        <f>'Input 2 - Inventory'!C1180</f>
        <v>0</v>
      </c>
      <c r="C1245" s="179">
        <f>'Input 2 - Inventory'!E1180</f>
        <v>0</v>
      </c>
      <c r="D1245" s="179" t="str">
        <f>IFERROR(VLOOKUP(E1245,GCC.Param!$B$3:$E$66,4,FALSE),"")</f>
        <v/>
      </c>
      <c r="E1245" s="150">
        <f>'Input 2 - Inventory'!F1180</f>
        <v>0</v>
      </c>
      <c r="F1245" s="162" t="str">
        <f t="shared" si="104"/>
        <v>N</v>
      </c>
      <c r="G1245" s="150">
        <f>'Input 1 - Schedule 1'!U1182</f>
        <v>0</v>
      </c>
      <c r="H1245" s="149">
        <f>'Input 2 - Inventory'!L1180</f>
        <v>0</v>
      </c>
      <c r="I1245" s="149">
        <f>'Input 2 - Inventory'!M1180</f>
        <v>0</v>
      </c>
      <c r="J1245" s="162">
        <f t="shared" si="105"/>
        <v>0</v>
      </c>
      <c r="K1245" s="179">
        <f>'Input 2 - Inventory'!R1180</f>
        <v>0</v>
      </c>
      <c r="L1245" s="149">
        <f>'Input 2 - Inventory'!AB1180</f>
        <v>0</v>
      </c>
      <c r="M1245" s="179">
        <f>'Input 2 - Inventory'!AC1180</f>
        <v>0</v>
      </c>
      <c r="N1245" s="162">
        <f t="shared" si="106"/>
        <v>0</v>
      </c>
      <c r="O1245" s="122" t="e">
        <f t="shared" si="107"/>
        <v>#DIV/0!</v>
      </c>
      <c r="P1245" s="179">
        <f>'Input 2 - Inventory'!AH1180</f>
        <v>0</v>
      </c>
      <c r="Q1245" s="179">
        <f>'Calc 1 - Scaling (Ins)'!AA1235</f>
        <v>0</v>
      </c>
    </row>
    <row r="1246" spans="1:17" x14ac:dyDescent="0.3">
      <c r="A1246" s="136" t="str">
        <f t="shared" si="108"/>
        <v>Exclude</v>
      </c>
      <c r="B1246" s="149">
        <f>'Input 2 - Inventory'!C1181</f>
        <v>0</v>
      </c>
      <c r="C1246" s="179">
        <f>'Input 2 - Inventory'!E1181</f>
        <v>0</v>
      </c>
      <c r="D1246" s="179" t="str">
        <f>IFERROR(VLOOKUP(E1246,GCC.Param!$B$3:$E$66,4,FALSE),"")</f>
        <v/>
      </c>
      <c r="E1246" s="150">
        <f>'Input 2 - Inventory'!F1181</f>
        <v>0</v>
      </c>
      <c r="F1246" s="162" t="str">
        <f t="shared" si="104"/>
        <v>N</v>
      </c>
      <c r="G1246" s="150">
        <f>'Input 1 - Schedule 1'!U1183</f>
        <v>0</v>
      </c>
      <c r="H1246" s="149">
        <f>'Input 2 - Inventory'!L1181</f>
        <v>0</v>
      </c>
      <c r="I1246" s="149">
        <f>'Input 2 - Inventory'!M1181</f>
        <v>0</v>
      </c>
      <c r="J1246" s="162">
        <f t="shared" si="105"/>
        <v>0</v>
      </c>
      <c r="K1246" s="179">
        <f>'Input 2 - Inventory'!R1181</f>
        <v>0</v>
      </c>
      <c r="L1246" s="149">
        <f>'Input 2 - Inventory'!AB1181</f>
        <v>0</v>
      </c>
      <c r="M1246" s="179">
        <f>'Input 2 - Inventory'!AC1181</f>
        <v>0</v>
      </c>
      <c r="N1246" s="162">
        <f t="shared" si="106"/>
        <v>0</v>
      </c>
      <c r="O1246" s="122" t="e">
        <f t="shared" si="107"/>
        <v>#DIV/0!</v>
      </c>
      <c r="P1246" s="179">
        <f>'Input 2 - Inventory'!AH1181</f>
        <v>0</v>
      </c>
      <c r="Q1246" s="179">
        <f>'Calc 1 - Scaling (Ins)'!AA1236</f>
        <v>0</v>
      </c>
    </row>
    <row r="1247" spans="1:17" x14ac:dyDescent="0.3">
      <c r="A1247" s="136" t="str">
        <f t="shared" si="108"/>
        <v>Exclude</v>
      </c>
      <c r="B1247" s="149">
        <f>'Input 2 - Inventory'!C1182</f>
        <v>0</v>
      </c>
      <c r="C1247" s="179">
        <f>'Input 2 - Inventory'!E1182</f>
        <v>0</v>
      </c>
      <c r="D1247" s="179" t="str">
        <f>IFERROR(VLOOKUP(E1247,GCC.Param!$B$3:$E$66,4,FALSE),"")</f>
        <v/>
      </c>
      <c r="E1247" s="150">
        <f>'Input 2 - Inventory'!F1182</f>
        <v>0</v>
      </c>
      <c r="F1247" s="162" t="str">
        <f t="shared" si="104"/>
        <v>N</v>
      </c>
      <c r="G1247" s="150">
        <f>'Input 1 - Schedule 1'!U1184</f>
        <v>0</v>
      </c>
      <c r="H1247" s="149">
        <f>'Input 2 - Inventory'!L1182</f>
        <v>0</v>
      </c>
      <c r="I1247" s="149">
        <f>'Input 2 - Inventory'!M1182</f>
        <v>0</v>
      </c>
      <c r="J1247" s="162">
        <f t="shared" si="105"/>
        <v>0</v>
      </c>
      <c r="K1247" s="179">
        <f>'Input 2 - Inventory'!R1182</f>
        <v>0</v>
      </c>
      <c r="L1247" s="149">
        <f>'Input 2 - Inventory'!AB1182</f>
        <v>0</v>
      </c>
      <c r="M1247" s="179">
        <f>'Input 2 - Inventory'!AC1182</f>
        <v>0</v>
      </c>
      <c r="N1247" s="162">
        <f t="shared" si="106"/>
        <v>0</v>
      </c>
      <c r="O1247" s="122" t="e">
        <f t="shared" si="107"/>
        <v>#DIV/0!</v>
      </c>
      <c r="P1247" s="179">
        <f>'Input 2 - Inventory'!AH1182</f>
        <v>0</v>
      </c>
      <c r="Q1247" s="179">
        <f>'Calc 1 - Scaling (Ins)'!AA1237</f>
        <v>0</v>
      </c>
    </row>
    <row r="1248" spans="1:17" x14ac:dyDescent="0.3">
      <c r="A1248" s="136" t="str">
        <f t="shared" si="108"/>
        <v>Exclude</v>
      </c>
      <c r="B1248" s="149">
        <f>'Input 2 - Inventory'!C1183</f>
        <v>0</v>
      </c>
      <c r="C1248" s="179">
        <f>'Input 2 - Inventory'!E1183</f>
        <v>0</v>
      </c>
      <c r="D1248" s="179" t="str">
        <f>IFERROR(VLOOKUP(E1248,GCC.Param!$B$3:$E$66,4,FALSE),"")</f>
        <v/>
      </c>
      <c r="E1248" s="150">
        <f>'Input 2 - Inventory'!F1183</f>
        <v>0</v>
      </c>
      <c r="F1248" s="162" t="str">
        <f t="shared" si="104"/>
        <v>N</v>
      </c>
      <c r="G1248" s="150">
        <f>'Input 1 - Schedule 1'!U1185</f>
        <v>0</v>
      </c>
      <c r="H1248" s="149">
        <f>'Input 2 - Inventory'!L1183</f>
        <v>0</v>
      </c>
      <c r="I1248" s="149">
        <f>'Input 2 - Inventory'!M1183</f>
        <v>0</v>
      </c>
      <c r="J1248" s="162">
        <f t="shared" si="105"/>
        <v>0</v>
      </c>
      <c r="K1248" s="179">
        <f>'Input 2 - Inventory'!R1183</f>
        <v>0</v>
      </c>
      <c r="L1248" s="149">
        <f>'Input 2 - Inventory'!AB1183</f>
        <v>0</v>
      </c>
      <c r="M1248" s="179">
        <f>'Input 2 - Inventory'!AC1183</f>
        <v>0</v>
      </c>
      <c r="N1248" s="162">
        <f t="shared" si="106"/>
        <v>0</v>
      </c>
      <c r="O1248" s="122" t="e">
        <f t="shared" si="107"/>
        <v>#DIV/0!</v>
      </c>
      <c r="P1248" s="179">
        <f>'Input 2 - Inventory'!AH1183</f>
        <v>0</v>
      </c>
      <c r="Q1248" s="179">
        <f>'Calc 1 - Scaling (Ins)'!AA1238</f>
        <v>0</v>
      </c>
    </row>
    <row r="1249" spans="1:17" x14ac:dyDescent="0.3">
      <c r="A1249" s="136" t="str">
        <f t="shared" si="108"/>
        <v>Exclude</v>
      </c>
      <c r="B1249" s="149">
        <f>'Input 2 - Inventory'!C1184</f>
        <v>0</v>
      </c>
      <c r="C1249" s="179">
        <f>'Input 2 - Inventory'!E1184</f>
        <v>0</v>
      </c>
      <c r="D1249" s="179" t="str">
        <f>IFERROR(VLOOKUP(E1249,GCC.Param!$B$3:$E$66,4,FALSE),"")</f>
        <v/>
      </c>
      <c r="E1249" s="150">
        <f>'Input 2 - Inventory'!F1184</f>
        <v>0</v>
      </c>
      <c r="F1249" s="162" t="str">
        <f t="shared" si="104"/>
        <v>N</v>
      </c>
      <c r="G1249" s="150">
        <f>'Input 1 - Schedule 1'!U1186</f>
        <v>0</v>
      </c>
      <c r="H1249" s="149">
        <f>'Input 2 - Inventory'!L1184</f>
        <v>0</v>
      </c>
      <c r="I1249" s="149">
        <f>'Input 2 - Inventory'!M1184</f>
        <v>0</v>
      </c>
      <c r="J1249" s="162">
        <f t="shared" si="105"/>
        <v>0</v>
      </c>
      <c r="K1249" s="179">
        <f>'Input 2 - Inventory'!R1184</f>
        <v>0</v>
      </c>
      <c r="L1249" s="149">
        <f>'Input 2 - Inventory'!AB1184</f>
        <v>0</v>
      </c>
      <c r="M1249" s="179">
        <f>'Input 2 - Inventory'!AC1184</f>
        <v>0</v>
      </c>
      <c r="N1249" s="162">
        <f t="shared" si="106"/>
        <v>0</v>
      </c>
      <c r="O1249" s="122" t="e">
        <f t="shared" si="107"/>
        <v>#DIV/0!</v>
      </c>
      <c r="P1249" s="179">
        <f>'Input 2 - Inventory'!AH1184</f>
        <v>0</v>
      </c>
      <c r="Q1249" s="179">
        <f>'Calc 1 - Scaling (Ins)'!AA1239</f>
        <v>0</v>
      </c>
    </row>
    <row r="1250" spans="1:17" x14ac:dyDescent="0.3">
      <c r="A1250" s="136" t="str">
        <f t="shared" si="108"/>
        <v>Exclude</v>
      </c>
      <c r="B1250" s="149">
        <f>'Input 2 - Inventory'!C1185</f>
        <v>0</v>
      </c>
      <c r="C1250" s="179">
        <f>'Input 2 - Inventory'!E1185</f>
        <v>0</v>
      </c>
      <c r="D1250" s="179" t="str">
        <f>IFERROR(VLOOKUP(E1250,GCC.Param!$B$3:$E$66,4,FALSE),"")</f>
        <v/>
      </c>
      <c r="E1250" s="150">
        <f>'Input 2 - Inventory'!F1185</f>
        <v>0</v>
      </c>
      <c r="F1250" s="162" t="str">
        <f t="shared" si="104"/>
        <v>N</v>
      </c>
      <c r="G1250" s="150">
        <f>'Input 1 - Schedule 1'!U1187</f>
        <v>0</v>
      </c>
      <c r="H1250" s="149">
        <f>'Input 2 - Inventory'!L1185</f>
        <v>0</v>
      </c>
      <c r="I1250" s="149">
        <f>'Input 2 - Inventory'!M1185</f>
        <v>0</v>
      </c>
      <c r="J1250" s="162">
        <f t="shared" si="105"/>
        <v>0</v>
      </c>
      <c r="K1250" s="179">
        <f>'Input 2 - Inventory'!R1185</f>
        <v>0</v>
      </c>
      <c r="L1250" s="149">
        <f>'Input 2 - Inventory'!AB1185</f>
        <v>0</v>
      </c>
      <c r="M1250" s="179">
        <f>'Input 2 - Inventory'!AC1185</f>
        <v>0</v>
      </c>
      <c r="N1250" s="162">
        <f t="shared" si="106"/>
        <v>0</v>
      </c>
      <c r="O1250" s="122" t="e">
        <f t="shared" si="107"/>
        <v>#DIV/0!</v>
      </c>
      <c r="P1250" s="179">
        <f>'Input 2 - Inventory'!AH1185</f>
        <v>0</v>
      </c>
      <c r="Q1250" s="179">
        <f>'Calc 1 - Scaling (Ins)'!AA1240</f>
        <v>0</v>
      </c>
    </row>
    <row r="1251" spans="1:17" x14ac:dyDescent="0.3">
      <c r="A1251" s="136" t="str">
        <f t="shared" si="108"/>
        <v>Exclude</v>
      </c>
      <c r="B1251" s="149">
        <f>'Input 2 - Inventory'!C1186</f>
        <v>0</v>
      </c>
      <c r="C1251" s="179">
        <f>'Input 2 - Inventory'!E1186</f>
        <v>0</v>
      </c>
      <c r="D1251" s="179" t="str">
        <f>IFERROR(VLOOKUP(E1251,GCC.Param!$B$3:$E$66,4,FALSE),"")</f>
        <v/>
      </c>
      <c r="E1251" s="150">
        <f>'Input 2 - Inventory'!F1186</f>
        <v>0</v>
      </c>
      <c r="F1251" s="162" t="str">
        <f t="shared" si="104"/>
        <v>N</v>
      </c>
      <c r="G1251" s="150">
        <f>'Input 1 - Schedule 1'!U1188</f>
        <v>0</v>
      </c>
      <c r="H1251" s="149">
        <f>'Input 2 - Inventory'!L1186</f>
        <v>0</v>
      </c>
      <c r="I1251" s="149">
        <f>'Input 2 - Inventory'!M1186</f>
        <v>0</v>
      </c>
      <c r="J1251" s="162">
        <f t="shared" si="105"/>
        <v>0</v>
      </c>
      <c r="K1251" s="179">
        <f>'Input 2 - Inventory'!R1186</f>
        <v>0</v>
      </c>
      <c r="L1251" s="149">
        <f>'Input 2 - Inventory'!AB1186</f>
        <v>0</v>
      </c>
      <c r="M1251" s="179">
        <f>'Input 2 - Inventory'!AC1186</f>
        <v>0</v>
      </c>
      <c r="N1251" s="162">
        <f t="shared" si="106"/>
        <v>0</v>
      </c>
      <c r="O1251" s="122" t="e">
        <f t="shared" si="107"/>
        <v>#DIV/0!</v>
      </c>
      <c r="P1251" s="179">
        <f>'Input 2 - Inventory'!AH1186</f>
        <v>0</v>
      </c>
      <c r="Q1251" s="179">
        <f>'Calc 1 - Scaling (Ins)'!AA1241</f>
        <v>0</v>
      </c>
    </row>
    <row r="1252" spans="1:17" x14ac:dyDescent="0.3">
      <c r="A1252" s="136" t="str">
        <f t="shared" si="108"/>
        <v>Exclude</v>
      </c>
      <c r="B1252" s="149">
        <f>'Input 2 - Inventory'!C1187</f>
        <v>0</v>
      </c>
      <c r="C1252" s="179">
        <f>'Input 2 - Inventory'!E1187</f>
        <v>0</v>
      </c>
      <c r="D1252" s="179" t="str">
        <f>IFERROR(VLOOKUP(E1252,GCC.Param!$B$3:$E$66,4,FALSE),"")</f>
        <v/>
      </c>
      <c r="E1252" s="150">
        <f>'Input 2 - Inventory'!F1187</f>
        <v>0</v>
      </c>
      <c r="F1252" s="162" t="str">
        <f t="shared" si="104"/>
        <v>N</v>
      </c>
      <c r="G1252" s="150">
        <f>'Input 1 - Schedule 1'!U1189</f>
        <v>0</v>
      </c>
      <c r="H1252" s="149">
        <f>'Input 2 - Inventory'!L1187</f>
        <v>0</v>
      </c>
      <c r="I1252" s="149">
        <f>'Input 2 - Inventory'!M1187</f>
        <v>0</v>
      </c>
      <c r="J1252" s="162">
        <f t="shared" si="105"/>
        <v>0</v>
      </c>
      <c r="K1252" s="179">
        <f>'Input 2 - Inventory'!R1187</f>
        <v>0</v>
      </c>
      <c r="L1252" s="149">
        <f>'Input 2 - Inventory'!AB1187</f>
        <v>0</v>
      </c>
      <c r="M1252" s="179">
        <f>'Input 2 - Inventory'!AC1187</f>
        <v>0</v>
      </c>
      <c r="N1252" s="162">
        <f t="shared" si="106"/>
        <v>0</v>
      </c>
      <c r="O1252" s="122" t="e">
        <f t="shared" si="107"/>
        <v>#DIV/0!</v>
      </c>
      <c r="P1252" s="179">
        <f>'Input 2 - Inventory'!AH1187</f>
        <v>0</v>
      </c>
      <c r="Q1252" s="179">
        <f>'Calc 1 - Scaling (Ins)'!AA1242</f>
        <v>0</v>
      </c>
    </row>
    <row r="1253" spans="1:17" x14ac:dyDescent="0.3">
      <c r="A1253" s="136" t="str">
        <f t="shared" si="108"/>
        <v>Exclude</v>
      </c>
      <c r="B1253" s="149">
        <f>'Input 2 - Inventory'!C1188</f>
        <v>0</v>
      </c>
      <c r="C1253" s="179">
        <f>'Input 2 - Inventory'!E1188</f>
        <v>0</v>
      </c>
      <c r="D1253" s="179" t="str">
        <f>IFERROR(VLOOKUP(E1253,GCC.Param!$B$3:$E$66,4,FALSE),"")</f>
        <v/>
      </c>
      <c r="E1253" s="150">
        <f>'Input 2 - Inventory'!F1188</f>
        <v>0</v>
      </c>
      <c r="F1253" s="162" t="str">
        <f t="shared" si="104"/>
        <v>N</v>
      </c>
      <c r="G1253" s="150">
        <f>'Input 1 - Schedule 1'!U1190</f>
        <v>0</v>
      </c>
      <c r="H1253" s="149">
        <f>'Input 2 - Inventory'!L1188</f>
        <v>0</v>
      </c>
      <c r="I1253" s="149">
        <f>'Input 2 - Inventory'!M1188</f>
        <v>0</v>
      </c>
      <c r="J1253" s="162">
        <f t="shared" si="105"/>
        <v>0</v>
      </c>
      <c r="K1253" s="179">
        <f>'Input 2 - Inventory'!R1188</f>
        <v>0</v>
      </c>
      <c r="L1253" s="149">
        <f>'Input 2 - Inventory'!AB1188</f>
        <v>0</v>
      </c>
      <c r="M1253" s="179">
        <f>'Input 2 - Inventory'!AC1188</f>
        <v>0</v>
      </c>
      <c r="N1253" s="162">
        <f t="shared" si="106"/>
        <v>0</v>
      </c>
      <c r="O1253" s="122" t="e">
        <f t="shared" si="107"/>
        <v>#DIV/0!</v>
      </c>
      <c r="P1253" s="179">
        <f>'Input 2 - Inventory'!AH1188</f>
        <v>0</v>
      </c>
      <c r="Q1253" s="179">
        <f>'Calc 1 - Scaling (Ins)'!AA1243</f>
        <v>0</v>
      </c>
    </row>
    <row r="1254" spans="1:17" x14ac:dyDescent="0.3">
      <c r="A1254" s="136" t="str">
        <f t="shared" si="108"/>
        <v>Exclude</v>
      </c>
      <c r="B1254" s="149">
        <f>'Input 2 - Inventory'!C1189</f>
        <v>0</v>
      </c>
      <c r="C1254" s="179">
        <f>'Input 2 - Inventory'!E1189</f>
        <v>0</v>
      </c>
      <c r="D1254" s="179" t="str">
        <f>IFERROR(VLOOKUP(E1254,GCC.Param!$B$3:$E$66,4,FALSE),"")</f>
        <v/>
      </c>
      <c r="E1254" s="150">
        <f>'Input 2 - Inventory'!F1189</f>
        <v>0</v>
      </c>
      <c r="F1254" s="162" t="str">
        <f t="shared" si="104"/>
        <v>N</v>
      </c>
      <c r="G1254" s="150">
        <f>'Input 1 - Schedule 1'!U1191</f>
        <v>0</v>
      </c>
      <c r="H1254" s="149">
        <f>'Input 2 - Inventory'!L1189</f>
        <v>0</v>
      </c>
      <c r="I1254" s="149">
        <f>'Input 2 - Inventory'!M1189</f>
        <v>0</v>
      </c>
      <c r="J1254" s="162">
        <f t="shared" si="105"/>
        <v>0</v>
      </c>
      <c r="K1254" s="179">
        <f>'Input 2 - Inventory'!R1189</f>
        <v>0</v>
      </c>
      <c r="L1254" s="149">
        <f>'Input 2 - Inventory'!AB1189</f>
        <v>0</v>
      </c>
      <c r="M1254" s="179">
        <f>'Input 2 - Inventory'!AC1189</f>
        <v>0</v>
      </c>
      <c r="N1254" s="162">
        <f t="shared" si="106"/>
        <v>0</v>
      </c>
      <c r="O1254" s="122" t="e">
        <f t="shared" si="107"/>
        <v>#DIV/0!</v>
      </c>
      <c r="P1254" s="179">
        <f>'Input 2 - Inventory'!AH1189</f>
        <v>0</v>
      </c>
      <c r="Q1254" s="179">
        <f>'Calc 1 - Scaling (Ins)'!AA1244</f>
        <v>0</v>
      </c>
    </row>
    <row r="1255" spans="1:17" x14ac:dyDescent="0.3">
      <c r="A1255" s="136" t="str">
        <f t="shared" si="108"/>
        <v>Exclude</v>
      </c>
      <c r="B1255" s="149">
        <f>'Input 2 - Inventory'!C1190</f>
        <v>0</v>
      </c>
      <c r="C1255" s="179">
        <f>'Input 2 - Inventory'!E1190</f>
        <v>0</v>
      </c>
      <c r="D1255" s="179" t="str">
        <f>IFERROR(VLOOKUP(E1255,GCC.Param!$B$3:$E$66,4,FALSE),"")</f>
        <v/>
      </c>
      <c r="E1255" s="150">
        <f>'Input 2 - Inventory'!F1190</f>
        <v>0</v>
      </c>
      <c r="F1255" s="162" t="str">
        <f t="shared" si="104"/>
        <v>N</v>
      </c>
      <c r="G1255" s="150">
        <f>'Input 1 - Schedule 1'!U1192</f>
        <v>0</v>
      </c>
      <c r="H1255" s="149">
        <f>'Input 2 - Inventory'!L1190</f>
        <v>0</v>
      </c>
      <c r="I1255" s="149">
        <f>'Input 2 - Inventory'!M1190</f>
        <v>0</v>
      </c>
      <c r="J1255" s="162">
        <f t="shared" si="105"/>
        <v>0</v>
      </c>
      <c r="K1255" s="179">
        <f>'Input 2 - Inventory'!R1190</f>
        <v>0</v>
      </c>
      <c r="L1255" s="149">
        <f>'Input 2 - Inventory'!AB1190</f>
        <v>0</v>
      </c>
      <c r="M1255" s="179">
        <f>'Input 2 - Inventory'!AC1190</f>
        <v>0</v>
      </c>
      <c r="N1255" s="162">
        <f t="shared" si="106"/>
        <v>0</v>
      </c>
      <c r="O1255" s="122" t="e">
        <f t="shared" si="107"/>
        <v>#DIV/0!</v>
      </c>
      <c r="P1255" s="179">
        <f>'Input 2 - Inventory'!AH1190</f>
        <v>0</v>
      </c>
      <c r="Q1255" s="179">
        <f>'Calc 1 - Scaling (Ins)'!AA1245</f>
        <v>0</v>
      </c>
    </row>
    <row r="1256" spans="1:17" x14ac:dyDescent="0.3">
      <c r="A1256" s="136" t="str">
        <f t="shared" si="108"/>
        <v>Exclude</v>
      </c>
      <c r="B1256" s="149">
        <f>'Input 2 - Inventory'!C1191</f>
        <v>0</v>
      </c>
      <c r="C1256" s="179">
        <f>'Input 2 - Inventory'!E1191</f>
        <v>0</v>
      </c>
      <c r="D1256" s="179" t="str">
        <f>IFERROR(VLOOKUP(E1256,GCC.Param!$B$3:$E$66,4,FALSE),"")</f>
        <v/>
      </c>
      <c r="E1256" s="150">
        <f>'Input 2 - Inventory'!F1191</f>
        <v>0</v>
      </c>
      <c r="F1256" s="162" t="str">
        <f t="shared" si="104"/>
        <v>N</v>
      </c>
      <c r="G1256" s="150">
        <f>'Input 1 - Schedule 1'!U1193</f>
        <v>0</v>
      </c>
      <c r="H1256" s="149">
        <f>'Input 2 - Inventory'!L1191</f>
        <v>0</v>
      </c>
      <c r="I1256" s="149">
        <f>'Input 2 - Inventory'!M1191</f>
        <v>0</v>
      </c>
      <c r="J1256" s="162">
        <f t="shared" si="105"/>
        <v>0</v>
      </c>
      <c r="K1256" s="179">
        <f>'Input 2 - Inventory'!R1191</f>
        <v>0</v>
      </c>
      <c r="L1256" s="149">
        <f>'Input 2 - Inventory'!AB1191</f>
        <v>0</v>
      </c>
      <c r="M1256" s="179">
        <f>'Input 2 - Inventory'!AC1191</f>
        <v>0</v>
      </c>
      <c r="N1256" s="162">
        <f t="shared" si="106"/>
        <v>0</v>
      </c>
      <c r="O1256" s="122" t="e">
        <f t="shared" si="107"/>
        <v>#DIV/0!</v>
      </c>
      <c r="P1256" s="179">
        <f>'Input 2 - Inventory'!AH1191</f>
        <v>0</v>
      </c>
      <c r="Q1256" s="179">
        <f>'Calc 1 - Scaling (Ins)'!AA1246</f>
        <v>0</v>
      </c>
    </row>
    <row r="1257" spans="1:17" x14ac:dyDescent="0.3">
      <c r="A1257" s="136" t="str">
        <f t="shared" si="108"/>
        <v>Exclude</v>
      </c>
      <c r="B1257" s="149">
        <f>'Input 2 - Inventory'!C1192</f>
        <v>0</v>
      </c>
      <c r="C1257" s="179">
        <f>'Input 2 - Inventory'!E1192</f>
        <v>0</v>
      </c>
      <c r="D1257" s="179" t="str">
        <f>IFERROR(VLOOKUP(E1257,GCC.Param!$B$3:$E$66,4,FALSE),"")</f>
        <v/>
      </c>
      <c r="E1257" s="150">
        <f>'Input 2 - Inventory'!F1192</f>
        <v>0</v>
      </c>
      <c r="F1257" s="162" t="str">
        <f t="shared" si="104"/>
        <v>N</v>
      </c>
      <c r="G1257" s="150">
        <f>'Input 1 - Schedule 1'!U1194</f>
        <v>0</v>
      </c>
      <c r="H1257" s="149">
        <f>'Input 2 - Inventory'!L1192</f>
        <v>0</v>
      </c>
      <c r="I1257" s="149">
        <f>'Input 2 - Inventory'!M1192</f>
        <v>0</v>
      </c>
      <c r="J1257" s="162">
        <f t="shared" si="105"/>
        <v>0</v>
      </c>
      <c r="K1257" s="179">
        <f>'Input 2 - Inventory'!R1192</f>
        <v>0</v>
      </c>
      <c r="L1257" s="149">
        <f>'Input 2 - Inventory'!AB1192</f>
        <v>0</v>
      </c>
      <c r="M1257" s="179">
        <f>'Input 2 - Inventory'!AC1192</f>
        <v>0</v>
      </c>
      <c r="N1257" s="162">
        <f t="shared" si="106"/>
        <v>0</v>
      </c>
      <c r="O1257" s="122" t="e">
        <f t="shared" si="107"/>
        <v>#DIV/0!</v>
      </c>
      <c r="P1257" s="179">
        <f>'Input 2 - Inventory'!AH1192</f>
        <v>0</v>
      </c>
      <c r="Q1257" s="179">
        <f>'Calc 1 - Scaling (Ins)'!AA1247</f>
        <v>0</v>
      </c>
    </row>
    <row r="1258" spans="1:17" x14ac:dyDescent="0.3">
      <c r="A1258" s="136" t="str">
        <f t="shared" si="108"/>
        <v>Exclude</v>
      </c>
      <c r="B1258" s="149">
        <f>'Input 2 - Inventory'!C1193</f>
        <v>0</v>
      </c>
      <c r="C1258" s="179">
        <f>'Input 2 - Inventory'!E1193</f>
        <v>0</v>
      </c>
      <c r="D1258" s="179" t="str">
        <f>IFERROR(VLOOKUP(E1258,GCC.Param!$B$3:$E$66,4,FALSE),"")</f>
        <v/>
      </c>
      <c r="E1258" s="150">
        <f>'Input 2 - Inventory'!F1193</f>
        <v>0</v>
      </c>
      <c r="F1258" s="162" t="str">
        <f t="shared" si="104"/>
        <v>N</v>
      </c>
      <c r="G1258" s="150">
        <f>'Input 1 - Schedule 1'!U1195</f>
        <v>0</v>
      </c>
      <c r="H1258" s="149">
        <f>'Input 2 - Inventory'!L1193</f>
        <v>0</v>
      </c>
      <c r="I1258" s="149">
        <f>'Input 2 - Inventory'!M1193</f>
        <v>0</v>
      </c>
      <c r="J1258" s="162">
        <f t="shared" si="105"/>
        <v>0</v>
      </c>
      <c r="K1258" s="179">
        <f>'Input 2 - Inventory'!R1193</f>
        <v>0</v>
      </c>
      <c r="L1258" s="149">
        <f>'Input 2 - Inventory'!AB1193</f>
        <v>0</v>
      </c>
      <c r="M1258" s="179">
        <f>'Input 2 - Inventory'!AC1193</f>
        <v>0</v>
      </c>
      <c r="N1258" s="162">
        <f t="shared" si="106"/>
        <v>0</v>
      </c>
      <c r="O1258" s="122" t="e">
        <f t="shared" si="107"/>
        <v>#DIV/0!</v>
      </c>
      <c r="P1258" s="179">
        <f>'Input 2 - Inventory'!AH1193</f>
        <v>0</v>
      </c>
      <c r="Q1258" s="179">
        <f>'Calc 1 - Scaling (Ins)'!AA1248</f>
        <v>0</v>
      </c>
    </row>
    <row r="1259" spans="1:17" x14ac:dyDescent="0.3">
      <c r="A1259" s="136" t="str">
        <f t="shared" si="108"/>
        <v>Exclude</v>
      </c>
      <c r="B1259" s="149">
        <f>'Input 2 - Inventory'!C1194</f>
        <v>0</v>
      </c>
      <c r="C1259" s="179">
        <f>'Input 2 - Inventory'!E1194</f>
        <v>0</v>
      </c>
      <c r="D1259" s="179" t="str">
        <f>IFERROR(VLOOKUP(E1259,GCC.Param!$B$3:$E$66,4,FALSE),"")</f>
        <v/>
      </c>
      <c r="E1259" s="150">
        <f>'Input 2 - Inventory'!F1194</f>
        <v>0</v>
      </c>
      <c r="F1259" s="162" t="str">
        <f t="shared" si="104"/>
        <v>N</v>
      </c>
      <c r="G1259" s="150">
        <f>'Input 1 - Schedule 1'!U1196</f>
        <v>0</v>
      </c>
      <c r="H1259" s="149">
        <f>'Input 2 - Inventory'!L1194</f>
        <v>0</v>
      </c>
      <c r="I1259" s="149">
        <f>'Input 2 - Inventory'!M1194</f>
        <v>0</v>
      </c>
      <c r="J1259" s="162">
        <f t="shared" si="105"/>
        <v>0</v>
      </c>
      <c r="K1259" s="179">
        <f>'Input 2 - Inventory'!R1194</f>
        <v>0</v>
      </c>
      <c r="L1259" s="149">
        <f>'Input 2 - Inventory'!AB1194</f>
        <v>0</v>
      </c>
      <c r="M1259" s="179">
        <f>'Input 2 - Inventory'!AC1194</f>
        <v>0</v>
      </c>
      <c r="N1259" s="162">
        <f t="shared" si="106"/>
        <v>0</v>
      </c>
      <c r="O1259" s="122" t="e">
        <f t="shared" si="107"/>
        <v>#DIV/0!</v>
      </c>
      <c r="P1259" s="179">
        <f>'Input 2 - Inventory'!AH1194</f>
        <v>0</v>
      </c>
      <c r="Q1259" s="179">
        <f>'Calc 1 - Scaling (Ins)'!AA1249</f>
        <v>0</v>
      </c>
    </row>
    <row r="1260" spans="1:17" x14ac:dyDescent="0.3">
      <c r="A1260" s="136" t="str">
        <f t="shared" si="108"/>
        <v>Exclude</v>
      </c>
      <c r="B1260" s="149">
        <f>'Input 2 - Inventory'!C1195</f>
        <v>0</v>
      </c>
      <c r="C1260" s="179">
        <f>'Input 2 - Inventory'!E1195</f>
        <v>0</v>
      </c>
      <c r="D1260" s="179" t="str">
        <f>IFERROR(VLOOKUP(E1260,GCC.Param!$B$3:$E$66,4,FALSE),"")</f>
        <v/>
      </c>
      <c r="E1260" s="150">
        <f>'Input 2 - Inventory'!F1195</f>
        <v>0</v>
      </c>
      <c r="F1260" s="162" t="str">
        <f t="shared" si="104"/>
        <v>N</v>
      </c>
      <c r="G1260" s="150">
        <f>'Input 1 - Schedule 1'!U1197</f>
        <v>0</v>
      </c>
      <c r="H1260" s="149">
        <f>'Input 2 - Inventory'!L1195</f>
        <v>0</v>
      </c>
      <c r="I1260" s="149">
        <f>'Input 2 - Inventory'!M1195</f>
        <v>0</v>
      </c>
      <c r="J1260" s="162">
        <f t="shared" si="105"/>
        <v>0</v>
      </c>
      <c r="K1260" s="179">
        <f>'Input 2 - Inventory'!R1195</f>
        <v>0</v>
      </c>
      <c r="L1260" s="149">
        <f>'Input 2 - Inventory'!AB1195</f>
        <v>0</v>
      </c>
      <c r="M1260" s="179">
        <f>'Input 2 - Inventory'!AC1195</f>
        <v>0</v>
      </c>
      <c r="N1260" s="162">
        <f t="shared" si="106"/>
        <v>0</v>
      </c>
      <c r="O1260" s="122" t="e">
        <f t="shared" si="107"/>
        <v>#DIV/0!</v>
      </c>
      <c r="P1260" s="179">
        <f>'Input 2 - Inventory'!AH1195</f>
        <v>0</v>
      </c>
      <c r="Q1260" s="179">
        <f>'Calc 1 - Scaling (Ins)'!AA1250</f>
        <v>0</v>
      </c>
    </row>
    <row r="1261" spans="1:17" x14ac:dyDescent="0.3">
      <c r="A1261" s="136" t="str">
        <f t="shared" si="108"/>
        <v>Exclude</v>
      </c>
      <c r="B1261" s="149">
        <f>'Input 2 - Inventory'!C1196</f>
        <v>0</v>
      </c>
      <c r="C1261" s="179">
        <f>'Input 2 - Inventory'!E1196</f>
        <v>0</v>
      </c>
      <c r="D1261" s="179" t="str">
        <f>IFERROR(VLOOKUP(E1261,GCC.Param!$B$3:$E$66,4,FALSE),"")</f>
        <v/>
      </c>
      <c r="E1261" s="150">
        <f>'Input 2 - Inventory'!F1196</f>
        <v>0</v>
      </c>
      <c r="F1261" s="162" t="str">
        <f t="shared" si="104"/>
        <v>N</v>
      </c>
      <c r="G1261" s="150">
        <f>'Input 1 - Schedule 1'!U1198</f>
        <v>0</v>
      </c>
      <c r="H1261" s="149">
        <f>'Input 2 - Inventory'!L1196</f>
        <v>0</v>
      </c>
      <c r="I1261" s="149">
        <f>'Input 2 - Inventory'!M1196</f>
        <v>0</v>
      </c>
      <c r="J1261" s="162">
        <f t="shared" si="105"/>
        <v>0</v>
      </c>
      <c r="K1261" s="179">
        <f>'Input 2 - Inventory'!R1196</f>
        <v>0</v>
      </c>
      <c r="L1261" s="149">
        <f>'Input 2 - Inventory'!AB1196</f>
        <v>0</v>
      </c>
      <c r="M1261" s="179">
        <f>'Input 2 - Inventory'!AC1196</f>
        <v>0</v>
      </c>
      <c r="N1261" s="162">
        <f t="shared" si="106"/>
        <v>0</v>
      </c>
      <c r="O1261" s="122" t="e">
        <f t="shared" si="107"/>
        <v>#DIV/0!</v>
      </c>
      <c r="P1261" s="179">
        <f>'Input 2 - Inventory'!AH1196</f>
        <v>0</v>
      </c>
      <c r="Q1261" s="179">
        <f>'Calc 1 - Scaling (Ins)'!AA1251</f>
        <v>0</v>
      </c>
    </row>
    <row r="1262" spans="1:17" x14ac:dyDescent="0.3">
      <c r="A1262" s="136" t="str">
        <f t="shared" si="108"/>
        <v>Exclude</v>
      </c>
      <c r="B1262" s="149">
        <f>'Input 2 - Inventory'!C1197</f>
        <v>0</v>
      </c>
      <c r="C1262" s="179">
        <f>'Input 2 - Inventory'!E1197</f>
        <v>0</v>
      </c>
      <c r="D1262" s="179" t="str">
        <f>IFERROR(VLOOKUP(E1262,GCC.Param!$B$3:$E$66,4,FALSE),"")</f>
        <v/>
      </c>
      <c r="E1262" s="150">
        <f>'Input 2 - Inventory'!F1197</f>
        <v>0</v>
      </c>
      <c r="F1262" s="162" t="str">
        <f t="shared" si="104"/>
        <v>N</v>
      </c>
      <c r="G1262" s="150">
        <f>'Input 1 - Schedule 1'!U1199</f>
        <v>0</v>
      </c>
      <c r="H1262" s="149">
        <f>'Input 2 - Inventory'!L1197</f>
        <v>0</v>
      </c>
      <c r="I1262" s="149">
        <f>'Input 2 - Inventory'!M1197</f>
        <v>0</v>
      </c>
      <c r="J1262" s="162">
        <f t="shared" si="105"/>
        <v>0</v>
      </c>
      <c r="K1262" s="179">
        <f>'Input 2 - Inventory'!R1197</f>
        <v>0</v>
      </c>
      <c r="L1262" s="149">
        <f>'Input 2 - Inventory'!AB1197</f>
        <v>0</v>
      </c>
      <c r="M1262" s="179">
        <f>'Input 2 - Inventory'!AC1197</f>
        <v>0</v>
      </c>
      <c r="N1262" s="162">
        <f t="shared" si="106"/>
        <v>0</v>
      </c>
      <c r="O1262" s="122" t="e">
        <f t="shared" si="107"/>
        <v>#DIV/0!</v>
      </c>
      <c r="P1262" s="179">
        <f>'Input 2 - Inventory'!AH1197</f>
        <v>0</v>
      </c>
      <c r="Q1262" s="179">
        <f>'Calc 1 - Scaling (Ins)'!AA1252</f>
        <v>0</v>
      </c>
    </row>
    <row r="1263" spans="1:17" x14ac:dyDescent="0.3">
      <c r="A1263" s="136" t="str">
        <f t="shared" si="108"/>
        <v>Exclude</v>
      </c>
      <c r="B1263" s="149">
        <f>'Input 2 - Inventory'!C1198</f>
        <v>0</v>
      </c>
      <c r="C1263" s="179">
        <f>'Input 2 - Inventory'!E1198</f>
        <v>0</v>
      </c>
      <c r="D1263" s="179" t="str">
        <f>IFERROR(VLOOKUP(E1263,GCC.Param!$B$3:$E$66,4,FALSE),"")</f>
        <v/>
      </c>
      <c r="E1263" s="150">
        <f>'Input 2 - Inventory'!F1198</f>
        <v>0</v>
      </c>
      <c r="F1263" s="162" t="str">
        <f t="shared" si="104"/>
        <v>N</v>
      </c>
      <c r="G1263" s="150">
        <f>'Input 1 - Schedule 1'!U1200</f>
        <v>0</v>
      </c>
      <c r="H1263" s="149">
        <f>'Input 2 - Inventory'!L1198</f>
        <v>0</v>
      </c>
      <c r="I1263" s="149">
        <f>'Input 2 - Inventory'!M1198</f>
        <v>0</v>
      </c>
      <c r="J1263" s="162">
        <f t="shared" si="105"/>
        <v>0</v>
      </c>
      <c r="K1263" s="179">
        <f>'Input 2 - Inventory'!R1198</f>
        <v>0</v>
      </c>
      <c r="L1263" s="149">
        <f>'Input 2 - Inventory'!AB1198</f>
        <v>0</v>
      </c>
      <c r="M1263" s="179">
        <f>'Input 2 - Inventory'!AC1198</f>
        <v>0</v>
      </c>
      <c r="N1263" s="162">
        <f t="shared" si="106"/>
        <v>0</v>
      </c>
      <c r="O1263" s="122" t="e">
        <f t="shared" si="107"/>
        <v>#DIV/0!</v>
      </c>
      <c r="P1263" s="179">
        <f>'Input 2 - Inventory'!AH1198</f>
        <v>0</v>
      </c>
      <c r="Q1263" s="179">
        <f>'Calc 1 - Scaling (Ins)'!AA1253</f>
        <v>0</v>
      </c>
    </row>
    <row r="1264" spans="1:17" x14ac:dyDescent="0.3">
      <c r="A1264" s="136" t="str">
        <f t="shared" si="108"/>
        <v>Exclude</v>
      </c>
      <c r="B1264" s="149">
        <f>'Input 2 - Inventory'!C1199</f>
        <v>0</v>
      </c>
      <c r="C1264" s="179">
        <f>'Input 2 - Inventory'!E1199</f>
        <v>0</v>
      </c>
      <c r="D1264" s="179" t="str">
        <f>IFERROR(VLOOKUP(E1264,GCC.Param!$B$3:$E$66,4,FALSE),"")</f>
        <v/>
      </c>
      <c r="E1264" s="150">
        <f>'Input 2 - Inventory'!F1199</f>
        <v>0</v>
      </c>
      <c r="F1264" s="162" t="str">
        <f t="shared" si="104"/>
        <v>N</v>
      </c>
      <c r="G1264" s="150">
        <f>'Input 1 - Schedule 1'!U1201</f>
        <v>0</v>
      </c>
      <c r="H1264" s="149">
        <f>'Input 2 - Inventory'!L1199</f>
        <v>0</v>
      </c>
      <c r="I1264" s="149">
        <f>'Input 2 - Inventory'!M1199</f>
        <v>0</v>
      </c>
      <c r="J1264" s="162">
        <f t="shared" si="105"/>
        <v>0</v>
      </c>
      <c r="K1264" s="179">
        <f>'Input 2 - Inventory'!R1199</f>
        <v>0</v>
      </c>
      <c r="L1264" s="149">
        <f>'Input 2 - Inventory'!AB1199</f>
        <v>0</v>
      </c>
      <c r="M1264" s="179">
        <f>'Input 2 - Inventory'!AC1199</f>
        <v>0</v>
      </c>
      <c r="N1264" s="162">
        <f t="shared" si="106"/>
        <v>0</v>
      </c>
      <c r="O1264" s="122" t="e">
        <f t="shared" si="107"/>
        <v>#DIV/0!</v>
      </c>
      <c r="P1264" s="179">
        <f>'Input 2 - Inventory'!AH1199</f>
        <v>0</v>
      </c>
      <c r="Q1264" s="179">
        <f>'Calc 1 - Scaling (Ins)'!AA1254</f>
        <v>0</v>
      </c>
    </row>
    <row r="1265" spans="1:17" x14ac:dyDescent="0.3">
      <c r="A1265" s="136" t="str">
        <f t="shared" si="108"/>
        <v>Exclude</v>
      </c>
      <c r="B1265" s="149">
        <f>'Input 2 - Inventory'!C1200</f>
        <v>0</v>
      </c>
      <c r="C1265" s="179">
        <f>'Input 2 - Inventory'!E1200</f>
        <v>0</v>
      </c>
      <c r="D1265" s="179" t="str">
        <f>IFERROR(VLOOKUP(E1265,GCC.Param!$B$3:$E$66,4,FALSE),"")</f>
        <v/>
      </c>
      <c r="E1265" s="150">
        <f>'Input 2 - Inventory'!F1200</f>
        <v>0</v>
      </c>
      <c r="F1265" s="162" t="str">
        <f t="shared" si="104"/>
        <v>N</v>
      </c>
      <c r="G1265" s="150">
        <f>'Input 1 - Schedule 1'!U1202</f>
        <v>0</v>
      </c>
      <c r="H1265" s="149">
        <f>'Input 2 - Inventory'!L1200</f>
        <v>0</v>
      </c>
      <c r="I1265" s="149">
        <f>'Input 2 - Inventory'!M1200</f>
        <v>0</v>
      </c>
      <c r="J1265" s="162">
        <f t="shared" si="105"/>
        <v>0</v>
      </c>
      <c r="K1265" s="179">
        <f>'Input 2 - Inventory'!R1200</f>
        <v>0</v>
      </c>
      <c r="L1265" s="149">
        <f>'Input 2 - Inventory'!AB1200</f>
        <v>0</v>
      </c>
      <c r="M1265" s="179">
        <f>'Input 2 - Inventory'!AC1200</f>
        <v>0</v>
      </c>
      <c r="N1265" s="162">
        <f t="shared" si="106"/>
        <v>0</v>
      </c>
      <c r="O1265" s="122" t="e">
        <f t="shared" si="107"/>
        <v>#DIV/0!</v>
      </c>
      <c r="P1265" s="179">
        <f>'Input 2 - Inventory'!AH1200</f>
        <v>0</v>
      </c>
      <c r="Q1265" s="179">
        <f>'Calc 1 - Scaling (Ins)'!AA1255</f>
        <v>0</v>
      </c>
    </row>
    <row r="1266" spans="1:17" x14ac:dyDescent="0.3">
      <c r="A1266" s="136" t="str">
        <f t="shared" si="108"/>
        <v>Exclude</v>
      </c>
      <c r="B1266" s="149">
        <f>'Input 2 - Inventory'!C1201</f>
        <v>0</v>
      </c>
      <c r="C1266" s="179">
        <f>'Input 2 - Inventory'!E1201</f>
        <v>0</v>
      </c>
      <c r="D1266" s="179" t="str">
        <f>IFERROR(VLOOKUP(E1266,GCC.Param!$B$3:$E$66,4,FALSE),"")</f>
        <v/>
      </c>
      <c r="E1266" s="150">
        <f>'Input 2 - Inventory'!F1201</f>
        <v>0</v>
      </c>
      <c r="F1266" s="162" t="str">
        <f t="shared" si="104"/>
        <v>N</v>
      </c>
      <c r="G1266" s="150">
        <f>'Input 1 - Schedule 1'!U1203</f>
        <v>0</v>
      </c>
      <c r="H1266" s="149">
        <f>'Input 2 - Inventory'!L1201</f>
        <v>0</v>
      </c>
      <c r="I1266" s="149">
        <f>'Input 2 - Inventory'!M1201</f>
        <v>0</v>
      </c>
      <c r="J1266" s="162">
        <f t="shared" si="105"/>
        <v>0</v>
      </c>
      <c r="K1266" s="179">
        <f>'Input 2 - Inventory'!R1201</f>
        <v>0</v>
      </c>
      <c r="L1266" s="149">
        <f>'Input 2 - Inventory'!AB1201</f>
        <v>0</v>
      </c>
      <c r="M1266" s="179">
        <f>'Input 2 - Inventory'!AC1201</f>
        <v>0</v>
      </c>
      <c r="N1266" s="162">
        <f t="shared" si="106"/>
        <v>0</v>
      </c>
      <c r="O1266" s="122" t="e">
        <f t="shared" si="107"/>
        <v>#DIV/0!</v>
      </c>
      <c r="P1266" s="179">
        <f>'Input 2 - Inventory'!AH1201</f>
        <v>0</v>
      </c>
      <c r="Q1266" s="179">
        <f>'Calc 1 - Scaling (Ins)'!AA1256</f>
        <v>0</v>
      </c>
    </row>
    <row r="1267" spans="1:17" x14ac:dyDescent="0.3">
      <c r="A1267" s="136" t="str">
        <f t="shared" si="108"/>
        <v>Exclude</v>
      </c>
      <c r="B1267" s="149">
        <f>'Input 2 - Inventory'!C1202</f>
        <v>0</v>
      </c>
      <c r="C1267" s="179">
        <f>'Input 2 - Inventory'!E1202</f>
        <v>0</v>
      </c>
      <c r="D1267" s="179" t="str">
        <f>IFERROR(VLOOKUP(E1267,GCC.Param!$B$3:$E$66,4,FALSE),"")</f>
        <v/>
      </c>
      <c r="E1267" s="150">
        <f>'Input 2 - Inventory'!F1202</f>
        <v>0</v>
      </c>
      <c r="F1267" s="162" t="str">
        <f t="shared" si="104"/>
        <v>N</v>
      </c>
      <c r="G1267" s="150">
        <f>'Input 1 - Schedule 1'!U1204</f>
        <v>0</v>
      </c>
      <c r="H1267" s="149">
        <f>'Input 2 - Inventory'!L1202</f>
        <v>0</v>
      </c>
      <c r="I1267" s="149">
        <f>'Input 2 - Inventory'!M1202</f>
        <v>0</v>
      </c>
      <c r="J1267" s="162">
        <f t="shared" si="105"/>
        <v>0</v>
      </c>
      <c r="K1267" s="179">
        <f>'Input 2 - Inventory'!R1202</f>
        <v>0</v>
      </c>
      <c r="L1267" s="149">
        <f>'Input 2 - Inventory'!AB1202</f>
        <v>0</v>
      </c>
      <c r="M1267" s="179">
        <f>'Input 2 - Inventory'!AC1202</f>
        <v>0</v>
      </c>
      <c r="N1267" s="162">
        <f t="shared" si="106"/>
        <v>0</v>
      </c>
      <c r="O1267" s="122" t="e">
        <f t="shared" si="107"/>
        <v>#DIV/0!</v>
      </c>
      <c r="P1267" s="179">
        <f>'Input 2 - Inventory'!AH1202</f>
        <v>0</v>
      </c>
      <c r="Q1267" s="179">
        <f>'Calc 1 - Scaling (Ins)'!AA1257</f>
        <v>0</v>
      </c>
    </row>
    <row r="1268" spans="1:17" x14ac:dyDescent="0.3">
      <c r="A1268" s="136" t="str">
        <f t="shared" si="108"/>
        <v>Exclude</v>
      </c>
      <c r="B1268" s="149">
        <f>'Input 2 - Inventory'!C1203</f>
        <v>0</v>
      </c>
      <c r="C1268" s="179">
        <f>'Input 2 - Inventory'!E1203</f>
        <v>0</v>
      </c>
      <c r="D1268" s="179" t="str">
        <f>IFERROR(VLOOKUP(E1268,GCC.Param!$B$3:$E$66,4,FALSE),"")</f>
        <v/>
      </c>
      <c r="E1268" s="150">
        <f>'Input 2 - Inventory'!F1203</f>
        <v>0</v>
      </c>
      <c r="F1268" s="162" t="str">
        <f t="shared" si="104"/>
        <v>N</v>
      </c>
      <c r="G1268" s="150">
        <f>'Input 1 - Schedule 1'!U1205</f>
        <v>0</v>
      </c>
      <c r="H1268" s="149">
        <f>'Input 2 - Inventory'!L1203</f>
        <v>0</v>
      </c>
      <c r="I1268" s="149">
        <f>'Input 2 - Inventory'!M1203</f>
        <v>0</v>
      </c>
      <c r="J1268" s="162">
        <f t="shared" si="105"/>
        <v>0</v>
      </c>
      <c r="K1268" s="179">
        <f>'Input 2 - Inventory'!R1203</f>
        <v>0</v>
      </c>
      <c r="L1268" s="149">
        <f>'Input 2 - Inventory'!AB1203</f>
        <v>0</v>
      </c>
      <c r="M1268" s="179">
        <f>'Input 2 - Inventory'!AC1203</f>
        <v>0</v>
      </c>
      <c r="N1268" s="162">
        <f t="shared" si="106"/>
        <v>0</v>
      </c>
      <c r="O1268" s="122" t="e">
        <f t="shared" si="107"/>
        <v>#DIV/0!</v>
      </c>
      <c r="P1268" s="179">
        <f>'Input 2 - Inventory'!AH1203</f>
        <v>0</v>
      </c>
      <c r="Q1268" s="179">
        <f>'Calc 1 - Scaling (Ins)'!AA1258</f>
        <v>0</v>
      </c>
    </row>
    <row r="1269" spans="1:17" x14ac:dyDescent="0.3">
      <c r="A1269" s="136" t="str">
        <f t="shared" si="108"/>
        <v>Exclude</v>
      </c>
      <c r="B1269" s="149">
        <f>'Input 2 - Inventory'!C1204</f>
        <v>0</v>
      </c>
      <c r="C1269" s="179">
        <f>'Input 2 - Inventory'!E1204</f>
        <v>0</v>
      </c>
      <c r="D1269" s="179" t="str">
        <f>IFERROR(VLOOKUP(E1269,GCC.Param!$B$3:$E$66,4,FALSE),"")</f>
        <v/>
      </c>
      <c r="E1269" s="150">
        <f>'Input 2 - Inventory'!F1204</f>
        <v>0</v>
      </c>
      <c r="F1269" s="162" t="str">
        <f t="shared" si="104"/>
        <v>N</v>
      </c>
      <c r="G1269" s="150">
        <f>'Input 1 - Schedule 1'!U1206</f>
        <v>0</v>
      </c>
      <c r="H1269" s="149">
        <f>'Input 2 - Inventory'!L1204</f>
        <v>0</v>
      </c>
      <c r="I1269" s="149">
        <f>'Input 2 - Inventory'!M1204</f>
        <v>0</v>
      </c>
      <c r="J1269" s="162">
        <f t="shared" si="105"/>
        <v>0</v>
      </c>
      <c r="K1269" s="179">
        <f>'Input 2 - Inventory'!R1204</f>
        <v>0</v>
      </c>
      <c r="L1269" s="149">
        <f>'Input 2 - Inventory'!AB1204</f>
        <v>0</v>
      </c>
      <c r="M1269" s="179">
        <f>'Input 2 - Inventory'!AC1204</f>
        <v>0</v>
      </c>
      <c r="N1269" s="162">
        <f t="shared" si="106"/>
        <v>0</v>
      </c>
      <c r="O1269" s="122" t="e">
        <f t="shared" si="107"/>
        <v>#DIV/0!</v>
      </c>
      <c r="P1269" s="179">
        <f>'Input 2 - Inventory'!AH1204</f>
        <v>0</v>
      </c>
      <c r="Q1269" s="179">
        <f>'Calc 1 - Scaling (Ins)'!AA1259</f>
        <v>0</v>
      </c>
    </row>
    <row r="1270" spans="1:17" x14ac:dyDescent="0.3">
      <c r="A1270" s="136" t="str">
        <f t="shared" si="108"/>
        <v>Exclude</v>
      </c>
      <c r="B1270" s="149">
        <f>'Input 2 - Inventory'!C1205</f>
        <v>0</v>
      </c>
      <c r="C1270" s="179">
        <f>'Input 2 - Inventory'!E1205</f>
        <v>0</v>
      </c>
      <c r="D1270" s="179" t="str">
        <f>IFERROR(VLOOKUP(E1270,GCC.Param!$B$3:$E$66,4,FALSE),"")</f>
        <v/>
      </c>
      <c r="E1270" s="150">
        <f>'Input 2 - Inventory'!F1205</f>
        <v>0</v>
      </c>
      <c r="F1270" s="162" t="str">
        <f t="shared" si="104"/>
        <v>N</v>
      </c>
      <c r="G1270" s="150">
        <f>'Input 1 - Schedule 1'!U1207</f>
        <v>0</v>
      </c>
      <c r="H1270" s="149">
        <f>'Input 2 - Inventory'!L1205</f>
        <v>0</v>
      </c>
      <c r="I1270" s="149">
        <f>'Input 2 - Inventory'!M1205</f>
        <v>0</v>
      </c>
      <c r="J1270" s="162">
        <f t="shared" si="105"/>
        <v>0</v>
      </c>
      <c r="K1270" s="179">
        <f>'Input 2 - Inventory'!R1205</f>
        <v>0</v>
      </c>
      <c r="L1270" s="149">
        <f>'Input 2 - Inventory'!AB1205</f>
        <v>0</v>
      </c>
      <c r="M1270" s="179">
        <f>'Input 2 - Inventory'!AC1205</f>
        <v>0</v>
      </c>
      <c r="N1270" s="162">
        <f t="shared" si="106"/>
        <v>0</v>
      </c>
      <c r="O1270" s="122" t="e">
        <f t="shared" si="107"/>
        <v>#DIV/0!</v>
      </c>
      <c r="P1270" s="179">
        <f>'Input 2 - Inventory'!AH1205</f>
        <v>0</v>
      </c>
      <c r="Q1270" s="179">
        <f>'Calc 1 - Scaling (Ins)'!AA1260</f>
        <v>0</v>
      </c>
    </row>
    <row r="1271" spans="1:17" x14ac:dyDescent="0.3">
      <c r="A1271" s="136" t="str">
        <f t="shared" si="108"/>
        <v>Exclude</v>
      </c>
      <c r="B1271" s="149">
        <f>'Input 2 - Inventory'!C1206</f>
        <v>0</v>
      </c>
      <c r="C1271" s="179">
        <f>'Input 2 - Inventory'!E1206</f>
        <v>0</v>
      </c>
      <c r="D1271" s="179" t="str">
        <f>IFERROR(VLOOKUP(E1271,GCC.Param!$B$3:$E$66,4,FALSE),"")</f>
        <v/>
      </c>
      <c r="E1271" s="150">
        <f>'Input 2 - Inventory'!F1206</f>
        <v>0</v>
      </c>
      <c r="F1271" s="162" t="str">
        <f t="shared" si="104"/>
        <v>N</v>
      </c>
      <c r="G1271" s="150">
        <f>'Input 1 - Schedule 1'!U1208</f>
        <v>0</v>
      </c>
      <c r="H1271" s="149">
        <f>'Input 2 - Inventory'!L1206</f>
        <v>0</v>
      </c>
      <c r="I1271" s="149">
        <f>'Input 2 - Inventory'!M1206</f>
        <v>0</v>
      </c>
      <c r="J1271" s="162">
        <f t="shared" si="105"/>
        <v>0</v>
      </c>
      <c r="K1271" s="179">
        <f>'Input 2 - Inventory'!R1206</f>
        <v>0</v>
      </c>
      <c r="L1271" s="149">
        <f>'Input 2 - Inventory'!AB1206</f>
        <v>0</v>
      </c>
      <c r="M1271" s="179">
        <f>'Input 2 - Inventory'!AC1206</f>
        <v>0</v>
      </c>
      <c r="N1271" s="162">
        <f t="shared" si="106"/>
        <v>0</v>
      </c>
      <c r="O1271" s="122" t="e">
        <f t="shared" si="107"/>
        <v>#DIV/0!</v>
      </c>
      <c r="P1271" s="179">
        <f>'Input 2 - Inventory'!AH1206</f>
        <v>0</v>
      </c>
      <c r="Q1271" s="179">
        <f>'Calc 1 - Scaling (Ins)'!AA1261</f>
        <v>0</v>
      </c>
    </row>
    <row r="1272" spans="1:17" x14ac:dyDescent="0.3">
      <c r="A1272" s="136" t="str">
        <f t="shared" si="108"/>
        <v>Exclude</v>
      </c>
      <c r="B1272" s="149">
        <f>'Input 2 - Inventory'!C1207</f>
        <v>0</v>
      </c>
      <c r="C1272" s="179">
        <f>'Input 2 - Inventory'!E1207</f>
        <v>0</v>
      </c>
      <c r="D1272" s="179" t="str">
        <f>IFERROR(VLOOKUP(E1272,GCC.Param!$B$3:$E$66,4,FALSE),"")</f>
        <v/>
      </c>
      <c r="E1272" s="150">
        <f>'Input 2 - Inventory'!F1207</f>
        <v>0</v>
      </c>
      <c r="F1272" s="162" t="str">
        <f t="shared" si="104"/>
        <v>N</v>
      </c>
      <c r="G1272" s="150">
        <f>'Input 1 - Schedule 1'!U1209</f>
        <v>0</v>
      </c>
      <c r="H1272" s="149">
        <f>'Input 2 - Inventory'!L1207</f>
        <v>0</v>
      </c>
      <c r="I1272" s="149">
        <f>'Input 2 - Inventory'!M1207</f>
        <v>0</v>
      </c>
      <c r="J1272" s="162">
        <f t="shared" si="105"/>
        <v>0</v>
      </c>
      <c r="K1272" s="179">
        <f>'Input 2 - Inventory'!R1207</f>
        <v>0</v>
      </c>
      <c r="L1272" s="149">
        <f>'Input 2 - Inventory'!AB1207</f>
        <v>0</v>
      </c>
      <c r="M1272" s="179">
        <f>'Input 2 - Inventory'!AC1207</f>
        <v>0</v>
      </c>
      <c r="N1272" s="162">
        <f t="shared" si="106"/>
        <v>0</v>
      </c>
      <c r="O1272" s="122" t="e">
        <f t="shared" si="107"/>
        <v>#DIV/0!</v>
      </c>
      <c r="P1272" s="179">
        <f>'Input 2 - Inventory'!AH1207</f>
        <v>0</v>
      </c>
      <c r="Q1272" s="179">
        <f>'Calc 1 - Scaling (Ins)'!AA1262</f>
        <v>0</v>
      </c>
    </row>
    <row r="1273" spans="1:17" x14ac:dyDescent="0.3">
      <c r="A1273" s="136" t="str">
        <f t="shared" si="108"/>
        <v>Exclude</v>
      </c>
      <c r="B1273" s="149">
        <f>'Input 2 - Inventory'!C1208</f>
        <v>0</v>
      </c>
      <c r="C1273" s="179">
        <f>'Input 2 - Inventory'!E1208</f>
        <v>0</v>
      </c>
      <c r="D1273" s="179" t="str">
        <f>IFERROR(VLOOKUP(E1273,GCC.Param!$B$3:$E$66,4,FALSE),"")</f>
        <v/>
      </c>
      <c r="E1273" s="150">
        <f>'Input 2 - Inventory'!F1208</f>
        <v>0</v>
      </c>
      <c r="F1273" s="162" t="str">
        <f t="shared" si="104"/>
        <v>N</v>
      </c>
      <c r="G1273" s="150">
        <f>'Input 1 - Schedule 1'!U1210</f>
        <v>0</v>
      </c>
      <c r="H1273" s="149">
        <f>'Input 2 - Inventory'!L1208</f>
        <v>0</v>
      </c>
      <c r="I1273" s="149">
        <f>'Input 2 - Inventory'!M1208</f>
        <v>0</v>
      </c>
      <c r="J1273" s="162">
        <f t="shared" si="105"/>
        <v>0</v>
      </c>
      <c r="K1273" s="179">
        <f>'Input 2 - Inventory'!R1208</f>
        <v>0</v>
      </c>
      <c r="L1273" s="149">
        <f>'Input 2 - Inventory'!AB1208</f>
        <v>0</v>
      </c>
      <c r="M1273" s="179">
        <f>'Input 2 - Inventory'!AC1208</f>
        <v>0</v>
      </c>
      <c r="N1273" s="162">
        <f t="shared" si="106"/>
        <v>0</v>
      </c>
      <c r="O1273" s="122" t="e">
        <f t="shared" si="107"/>
        <v>#DIV/0!</v>
      </c>
      <c r="P1273" s="179">
        <f>'Input 2 - Inventory'!AH1208</f>
        <v>0</v>
      </c>
      <c r="Q1273" s="179">
        <f>'Calc 1 - Scaling (Ins)'!AA1263</f>
        <v>0</v>
      </c>
    </row>
    <row r="1274" spans="1:17" x14ac:dyDescent="0.3">
      <c r="A1274" s="136" t="str">
        <f t="shared" si="108"/>
        <v>Exclude</v>
      </c>
      <c r="B1274" s="149">
        <f>'Input 2 - Inventory'!C1209</f>
        <v>0</v>
      </c>
      <c r="C1274" s="179">
        <f>'Input 2 - Inventory'!E1209</f>
        <v>0</v>
      </c>
      <c r="D1274" s="179" t="str">
        <f>IFERROR(VLOOKUP(E1274,GCC.Param!$B$3:$E$66,4,FALSE),"")</f>
        <v/>
      </c>
      <c r="E1274" s="150">
        <f>'Input 2 - Inventory'!F1209</f>
        <v>0</v>
      </c>
      <c r="F1274" s="162" t="str">
        <f t="shared" si="104"/>
        <v>N</v>
      </c>
      <c r="G1274" s="150">
        <f>'Input 1 - Schedule 1'!U1211</f>
        <v>0</v>
      </c>
      <c r="H1274" s="149">
        <f>'Input 2 - Inventory'!L1209</f>
        <v>0</v>
      </c>
      <c r="I1274" s="149">
        <f>'Input 2 - Inventory'!M1209</f>
        <v>0</v>
      </c>
      <c r="J1274" s="162">
        <f t="shared" si="105"/>
        <v>0</v>
      </c>
      <c r="K1274" s="179">
        <f>'Input 2 - Inventory'!R1209</f>
        <v>0</v>
      </c>
      <c r="L1274" s="149">
        <f>'Input 2 - Inventory'!AB1209</f>
        <v>0</v>
      </c>
      <c r="M1274" s="179">
        <f>'Input 2 - Inventory'!AC1209</f>
        <v>0</v>
      </c>
      <c r="N1274" s="162">
        <f t="shared" si="106"/>
        <v>0</v>
      </c>
      <c r="O1274" s="122" t="e">
        <f t="shared" si="107"/>
        <v>#DIV/0!</v>
      </c>
      <c r="P1274" s="179">
        <f>'Input 2 - Inventory'!AH1209</f>
        <v>0</v>
      </c>
      <c r="Q1274" s="179">
        <f>'Calc 1 - Scaling (Ins)'!AA1264</f>
        <v>0</v>
      </c>
    </row>
    <row r="1275" spans="1:17" x14ac:dyDescent="0.3">
      <c r="A1275" s="136" t="str">
        <f t="shared" si="108"/>
        <v>Exclude</v>
      </c>
      <c r="B1275" s="149">
        <f>'Input 2 - Inventory'!C1210</f>
        <v>0</v>
      </c>
      <c r="C1275" s="179">
        <f>'Input 2 - Inventory'!E1210</f>
        <v>0</v>
      </c>
      <c r="D1275" s="179" t="str">
        <f>IFERROR(VLOOKUP(E1275,GCC.Param!$B$3:$E$66,4,FALSE),"")</f>
        <v/>
      </c>
      <c r="E1275" s="150">
        <f>'Input 2 - Inventory'!F1210</f>
        <v>0</v>
      </c>
      <c r="F1275" s="162" t="str">
        <f t="shared" si="104"/>
        <v>N</v>
      </c>
      <c r="G1275" s="150">
        <f>'Input 1 - Schedule 1'!U1212</f>
        <v>0</v>
      </c>
      <c r="H1275" s="149">
        <f>'Input 2 - Inventory'!L1210</f>
        <v>0</v>
      </c>
      <c r="I1275" s="149">
        <f>'Input 2 - Inventory'!M1210</f>
        <v>0</v>
      </c>
      <c r="J1275" s="162">
        <f t="shared" si="105"/>
        <v>0</v>
      </c>
      <c r="K1275" s="179">
        <f>'Input 2 - Inventory'!R1210</f>
        <v>0</v>
      </c>
      <c r="L1275" s="149">
        <f>'Input 2 - Inventory'!AB1210</f>
        <v>0</v>
      </c>
      <c r="M1275" s="179">
        <f>'Input 2 - Inventory'!AC1210</f>
        <v>0</v>
      </c>
      <c r="N1275" s="162">
        <f t="shared" si="106"/>
        <v>0</v>
      </c>
      <c r="O1275" s="122" t="e">
        <f t="shared" si="107"/>
        <v>#DIV/0!</v>
      </c>
      <c r="P1275" s="179">
        <f>'Input 2 - Inventory'!AH1210</f>
        <v>0</v>
      </c>
      <c r="Q1275" s="179">
        <f>'Calc 1 - Scaling (Ins)'!AA1265</f>
        <v>0</v>
      </c>
    </row>
    <row r="1276" spans="1:17" x14ac:dyDescent="0.3">
      <c r="A1276" s="136" t="str">
        <f t="shared" si="108"/>
        <v>Exclude</v>
      </c>
      <c r="B1276" s="149">
        <f>'Input 2 - Inventory'!C1211</f>
        <v>0</v>
      </c>
      <c r="C1276" s="179">
        <f>'Input 2 - Inventory'!E1211</f>
        <v>0</v>
      </c>
      <c r="D1276" s="179" t="str">
        <f>IFERROR(VLOOKUP(E1276,GCC.Param!$B$3:$E$66,4,FALSE),"")</f>
        <v/>
      </c>
      <c r="E1276" s="150">
        <f>'Input 2 - Inventory'!F1211</f>
        <v>0</v>
      </c>
      <c r="F1276" s="162" t="str">
        <f t="shared" si="104"/>
        <v>N</v>
      </c>
      <c r="G1276" s="150">
        <f>'Input 1 - Schedule 1'!U1213</f>
        <v>0</v>
      </c>
      <c r="H1276" s="149">
        <f>'Input 2 - Inventory'!L1211</f>
        <v>0</v>
      </c>
      <c r="I1276" s="149">
        <f>'Input 2 - Inventory'!M1211</f>
        <v>0</v>
      </c>
      <c r="J1276" s="162">
        <f t="shared" si="105"/>
        <v>0</v>
      </c>
      <c r="K1276" s="179">
        <f>'Input 2 - Inventory'!R1211</f>
        <v>0</v>
      </c>
      <c r="L1276" s="149">
        <f>'Input 2 - Inventory'!AB1211</f>
        <v>0</v>
      </c>
      <c r="M1276" s="179">
        <f>'Input 2 - Inventory'!AC1211</f>
        <v>0</v>
      </c>
      <c r="N1276" s="162">
        <f t="shared" si="106"/>
        <v>0</v>
      </c>
      <c r="O1276" s="122" t="e">
        <f t="shared" si="107"/>
        <v>#DIV/0!</v>
      </c>
      <c r="P1276" s="179">
        <f>'Input 2 - Inventory'!AH1211</f>
        <v>0</v>
      </c>
      <c r="Q1276" s="179">
        <f>'Calc 1 - Scaling (Ins)'!AA1266</f>
        <v>0</v>
      </c>
    </row>
    <row r="1277" spans="1:17" x14ac:dyDescent="0.3">
      <c r="A1277" s="136" t="str">
        <f t="shared" si="108"/>
        <v>Exclude</v>
      </c>
      <c r="B1277" s="149">
        <f>'Input 2 - Inventory'!C1212</f>
        <v>0</v>
      </c>
      <c r="C1277" s="179">
        <f>'Input 2 - Inventory'!E1212</f>
        <v>0</v>
      </c>
      <c r="D1277" s="179" t="str">
        <f>IFERROR(VLOOKUP(E1277,GCC.Param!$B$3:$E$66,4,FALSE),"")</f>
        <v/>
      </c>
      <c r="E1277" s="150">
        <f>'Input 2 - Inventory'!F1212</f>
        <v>0</v>
      </c>
      <c r="F1277" s="162" t="str">
        <f t="shared" si="104"/>
        <v>N</v>
      </c>
      <c r="G1277" s="150">
        <f>'Input 1 - Schedule 1'!U1214</f>
        <v>0</v>
      </c>
      <c r="H1277" s="149">
        <f>'Input 2 - Inventory'!L1212</f>
        <v>0</v>
      </c>
      <c r="I1277" s="149">
        <f>'Input 2 - Inventory'!M1212</f>
        <v>0</v>
      </c>
      <c r="J1277" s="162">
        <f t="shared" si="105"/>
        <v>0</v>
      </c>
      <c r="K1277" s="179">
        <f>'Input 2 - Inventory'!R1212</f>
        <v>0</v>
      </c>
      <c r="L1277" s="149">
        <f>'Input 2 - Inventory'!AB1212</f>
        <v>0</v>
      </c>
      <c r="M1277" s="179">
        <f>'Input 2 - Inventory'!AC1212</f>
        <v>0</v>
      </c>
      <c r="N1277" s="162">
        <f t="shared" si="106"/>
        <v>0</v>
      </c>
      <c r="O1277" s="122" t="e">
        <f t="shared" si="107"/>
        <v>#DIV/0!</v>
      </c>
      <c r="P1277" s="179">
        <f>'Input 2 - Inventory'!AH1212</f>
        <v>0</v>
      </c>
      <c r="Q1277" s="179">
        <f>'Calc 1 - Scaling (Ins)'!AA1267</f>
        <v>0</v>
      </c>
    </row>
    <row r="1278" spans="1:17" x14ac:dyDescent="0.3">
      <c r="A1278" s="136" t="str">
        <f t="shared" si="108"/>
        <v>Exclude</v>
      </c>
      <c r="B1278" s="149">
        <f>'Input 2 - Inventory'!C1213</f>
        <v>0</v>
      </c>
      <c r="C1278" s="179">
        <f>'Input 2 - Inventory'!E1213</f>
        <v>0</v>
      </c>
      <c r="D1278" s="179" t="str">
        <f>IFERROR(VLOOKUP(E1278,GCC.Param!$B$3:$E$66,4,FALSE),"")</f>
        <v/>
      </c>
      <c r="E1278" s="150">
        <f>'Input 2 - Inventory'!F1213</f>
        <v>0</v>
      </c>
      <c r="F1278" s="162" t="str">
        <f t="shared" si="104"/>
        <v>N</v>
      </c>
      <c r="G1278" s="150">
        <f>'Input 1 - Schedule 1'!U1215</f>
        <v>0</v>
      </c>
      <c r="H1278" s="149">
        <f>'Input 2 - Inventory'!L1213</f>
        <v>0</v>
      </c>
      <c r="I1278" s="149">
        <f>'Input 2 - Inventory'!M1213</f>
        <v>0</v>
      </c>
      <c r="J1278" s="162">
        <f t="shared" si="105"/>
        <v>0</v>
      </c>
      <c r="K1278" s="179">
        <f>'Input 2 - Inventory'!R1213</f>
        <v>0</v>
      </c>
      <c r="L1278" s="149">
        <f>'Input 2 - Inventory'!AB1213</f>
        <v>0</v>
      </c>
      <c r="M1278" s="179">
        <f>'Input 2 - Inventory'!AC1213</f>
        <v>0</v>
      </c>
      <c r="N1278" s="162">
        <f t="shared" si="106"/>
        <v>0</v>
      </c>
      <c r="O1278" s="122" t="e">
        <f t="shared" si="107"/>
        <v>#DIV/0!</v>
      </c>
      <c r="P1278" s="179">
        <f>'Input 2 - Inventory'!AH1213</f>
        <v>0</v>
      </c>
      <c r="Q1278" s="179">
        <f>'Calc 1 - Scaling (Ins)'!AA1268</f>
        <v>0</v>
      </c>
    </row>
    <row r="1279" spans="1:17" x14ac:dyDescent="0.3">
      <c r="A1279" s="136" t="str">
        <f t="shared" si="108"/>
        <v>Exclude</v>
      </c>
      <c r="B1279" s="149">
        <f>'Input 2 - Inventory'!C1214</f>
        <v>0</v>
      </c>
      <c r="C1279" s="179">
        <f>'Input 2 - Inventory'!E1214</f>
        <v>0</v>
      </c>
      <c r="D1279" s="179" t="str">
        <f>IFERROR(VLOOKUP(E1279,GCC.Param!$B$3:$E$66,4,FALSE),"")</f>
        <v/>
      </c>
      <c r="E1279" s="150">
        <f>'Input 2 - Inventory'!F1214</f>
        <v>0</v>
      </c>
      <c r="F1279" s="162" t="str">
        <f t="shared" si="104"/>
        <v>N</v>
      </c>
      <c r="G1279" s="150">
        <f>'Input 1 - Schedule 1'!U1216</f>
        <v>0</v>
      </c>
      <c r="H1279" s="149">
        <f>'Input 2 - Inventory'!L1214</f>
        <v>0</v>
      </c>
      <c r="I1279" s="149">
        <f>'Input 2 - Inventory'!M1214</f>
        <v>0</v>
      </c>
      <c r="J1279" s="162">
        <f t="shared" si="105"/>
        <v>0</v>
      </c>
      <c r="K1279" s="179">
        <f>'Input 2 - Inventory'!R1214</f>
        <v>0</v>
      </c>
      <c r="L1279" s="149">
        <f>'Input 2 - Inventory'!AB1214</f>
        <v>0</v>
      </c>
      <c r="M1279" s="179">
        <f>'Input 2 - Inventory'!AC1214</f>
        <v>0</v>
      </c>
      <c r="N1279" s="162">
        <f t="shared" si="106"/>
        <v>0</v>
      </c>
      <c r="O1279" s="122" t="e">
        <f t="shared" si="107"/>
        <v>#DIV/0!</v>
      </c>
      <c r="P1279" s="179">
        <f>'Input 2 - Inventory'!AH1214</f>
        <v>0</v>
      </c>
      <c r="Q1279" s="179">
        <f>'Calc 1 - Scaling (Ins)'!AA1269</f>
        <v>0</v>
      </c>
    </row>
    <row r="1280" spans="1:17" x14ac:dyDescent="0.3">
      <c r="A1280" s="136" t="str">
        <f t="shared" si="108"/>
        <v>Exclude</v>
      </c>
      <c r="B1280" s="149">
        <f>'Input 2 - Inventory'!C1215</f>
        <v>0</v>
      </c>
      <c r="C1280" s="179">
        <f>'Input 2 - Inventory'!E1215</f>
        <v>0</v>
      </c>
      <c r="D1280" s="179" t="str">
        <f>IFERROR(VLOOKUP(E1280,GCC.Param!$B$3:$E$66,4,FALSE),"")</f>
        <v/>
      </c>
      <c r="E1280" s="150">
        <f>'Input 2 - Inventory'!F1215</f>
        <v>0</v>
      </c>
      <c r="F1280" s="162" t="str">
        <f t="shared" si="104"/>
        <v>N</v>
      </c>
      <c r="G1280" s="150">
        <f>'Input 1 - Schedule 1'!U1217</f>
        <v>0</v>
      </c>
      <c r="H1280" s="149">
        <f>'Input 2 - Inventory'!L1215</f>
        <v>0</v>
      </c>
      <c r="I1280" s="149">
        <f>'Input 2 - Inventory'!M1215</f>
        <v>0</v>
      </c>
      <c r="J1280" s="162">
        <f t="shared" si="105"/>
        <v>0</v>
      </c>
      <c r="K1280" s="179">
        <f>'Input 2 - Inventory'!R1215</f>
        <v>0</v>
      </c>
      <c r="L1280" s="149">
        <f>'Input 2 - Inventory'!AB1215</f>
        <v>0</v>
      </c>
      <c r="M1280" s="179">
        <f>'Input 2 - Inventory'!AC1215</f>
        <v>0</v>
      </c>
      <c r="N1280" s="162">
        <f t="shared" si="106"/>
        <v>0</v>
      </c>
      <c r="O1280" s="122" t="e">
        <f t="shared" si="107"/>
        <v>#DIV/0!</v>
      </c>
      <c r="P1280" s="179">
        <f>'Input 2 - Inventory'!AH1215</f>
        <v>0</v>
      </c>
      <c r="Q1280" s="179">
        <f>'Calc 1 - Scaling (Ins)'!AA1270</f>
        <v>0</v>
      </c>
    </row>
    <row r="1281" spans="1:17" x14ac:dyDescent="0.3">
      <c r="A1281" s="136" t="str">
        <f t="shared" si="108"/>
        <v>Exclude</v>
      </c>
      <c r="B1281" s="149">
        <f>'Input 2 - Inventory'!C1216</f>
        <v>0</v>
      </c>
      <c r="C1281" s="179">
        <f>'Input 2 - Inventory'!E1216</f>
        <v>0</v>
      </c>
      <c r="D1281" s="179" t="str">
        <f>IFERROR(VLOOKUP(E1281,GCC.Param!$B$3:$E$66,4,FALSE),"")</f>
        <v/>
      </c>
      <c r="E1281" s="150">
        <f>'Input 2 - Inventory'!F1216</f>
        <v>0</v>
      </c>
      <c r="F1281" s="162" t="str">
        <f t="shared" si="104"/>
        <v>N</v>
      </c>
      <c r="G1281" s="150">
        <f>'Input 1 - Schedule 1'!U1218</f>
        <v>0</v>
      </c>
      <c r="H1281" s="149">
        <f>'Input 2 - Inventory'!L1216</f>
        <v>0</v>
      </c>
      <c r="I1281" s="149">
        <f>'Input 2 - Inventory'!M1216</f>
        <v>0</v>
      </c>
      <c r="J1281" s="162">
        <f t="shared" si="105"/>
        <v>0</v>
      </c>
      <c r="K1281" s="179">
        <f>'Input 2 - Inventory'!R1216</f>
        <v>0</v>
      </c>
      <c r="L1281" s="149">
        <f>'Input 2 - Inventory'!AB1216</f>
        <v>0</v>
      </c>
      <c r="M1281" s="179">
        <f>'Input 2 - Inventory'!AC1216</f>
        <v>0</v>
      </c>
      <c r="N1281" s="162">
        <f t="shared" si="106"/>
        <v>0</v>
      </c>
      <c r="O1281" s="122" t="e">
        <f t="shared" si="107"/>
        <v>#DIV/0!</v>
      </c>
      <c r="P1281" s="179">
        <f>'Input 2 - Inventory'!AH1216</f>
        <v>0</v>
      </c>
      <c r="Q1281" s="179">
        <f>'Calc 1 - Scaling (Ins)'!AA1271</f>
        <v>0</v>
      </c>
    </row>
    <row r="1282" spans="1:17" x14ac:dyDescent="0.3">
      <c r="A1282" s="136" t="str">
        <f t="shared" si="108"/>
        <v>Exclude</v>
      </c>
      <c r="B1282" s="149">
        <f>'Input 2 - Inventory'!C1217</f>
        <v>0</v>
      </c>
      <c r="C1282" s="179">
        <f>'Input 2 - Inventory'!E1217</f>
        <v>0</v>
      </c>
      <c r="D1282" s="179" t="str">
        <f>IFERROR(VLOOKUP(E1282,GCC.Param!$B$3:$E$66,4,FALSE),"")</f>
        <v/>
      </c>
      <c r="E1282" s="150">
        <f>'Input 2 - Inventory'!F1217</f>
        <v>0</v>
      </c>
      <c r="F1282" s="162" t="str">
        <f t="shared" si="104"/>
        <v>N</v>
      </c>
      <c r="G1282" s="150">
        <f>'Input 1 - Schedule 1'!U1219</f>
        <v>0</v>
      </c>
      <c r="H1282" s="149">
        <f>'Input 2 - Inventory'!L1217</f>
        <v>0</v>
      </c>
      <c r="I1282" s="149">
        <f>'Input 2 - Inventory'!M1217</f>
        <v>0</v>
      </c>
      <c r="J1282" s="162">
        <f t="shared" si="105"/>
        <v>0</v>
      </c>
      <c r="K1282" s="179">
        <f>'Input 2 - Inventory'!R1217</f>
        <v>0</v>
      </c>
      <c r="L1282" s="149">
        <f>'Input 2 - Inventory'!AB1217</f>
        <v>0</v>
      </c>
      <c r="M1282" s="179">
        <f>'Input 2 - Inventory'!AC1217</f>
        <v>0</v>
      </c>
      <c r="N1282" s="162">
        <f t="shared" si="106"/>
        <v>0</v>
      </c>
      <c r="O1282" s="122" t="e">
        <f t="shared" si="107"/>
        <v>#DIV/0!</v>
      </c>
      <c r="P1282" s="179">
        <f>'Input 2 - Inventory'!AH1217</f>
        <v>0</v>
      </c>
      <c r="Q1282" s="179">
        <f>'Calc 1 - Scaling (Ins)'!AA1272</f>
        <v>0</v>
      </c>
    </row>
    <row r="1283" spans="1:17" x14ac:dyDescent="0.3">
      <c r="A1283" s="136" t="str">
        <f t="shared" si="108"/>
        <v>Exclude</v>
      </c>
      <c r="B1283" s="149">
        <f>'Input 2 - Inventory'!C1218</f>
        <v>0</v>
      </c>
      <c r="C1283" s="179">
        <f>'Input 2 - Inventory'!E1218</f>
        <v>0</v>
      </c>
      <c r="D1283" s="179" t="str">
        <f>IFERROR(VLOOKUP(E1283,GCC.Param!$B$3:$E$66,4,FALSE),"")</f>
        <v/>
      </c>
      <c r="E1283" s="150">
        <f>'Input 2 - Inventory'!F1218</f>
        <v>0</v>
      </c>
      <c r="F1283" s="162" t="str">
        <f t="shared" si="104"/>
        <v>N</v>
      </c>
      <c r="G1283" s="150">
        <f>'Input 1 - Schedule 1'!U1220</f>
        <v>0</v>
      </c>
      <c r="H1283" s="149">
        <f>'Input 2 - Inventory'!L1218</f>
        <v>0</v>
      </c>
      <c r="I1283" s="149">
        <f>'Input 2 - Inventory'!M1218</f>
        <v>0</v>
      </c>
      <c r="J1283" s="162">
        <f t="shared" si="105"/>
        <v>0</v>
      </c>
      <c r="K1283" s="179">
        <f>'Input 2 - Inventory'!R1218</f>
        <v>0</v>
      </c>
      <c r="L1283" s="149">
        <f>'Input 2 - Inventory'!AB1218</f>
        <v>0</v>
      </c>
      <c r="M1283" s="179">
        <f>'Input 2 - Inventory'!AC1218</f>
        <v>0</v>
      </c>
      <c r="N1283" s="162">
        <f t="shared" si="106"/>
        <v>0</v>
      </c>
      <c r="O1283" s="122" t="e">
        <f t="shared" si="107"/>
        <v>#DIV/0!</v>
      </c>
      <c r="P1283" s="179">
        <f>'Input 2 - Inventory'!AH1218</f>
        <v>0</v>
      </c>
      <c r="Q1283" s="179">
        <f>'Calc 1 - Scaling (Ins)'!AA1273</f>
        <v>0</v>
      </c>
    </row>
    <row r="1284" spans="1:17" x14ac:dyDescent="0.3">
      <c r="A1284" s="136" t="str">
        <f t="shared" si="108"/>
        <v>Exclude</v>
      </c>
      <c r="B1284" s="149">
        <f>'Input 2 - Inventory'!C1219</f>
        <v>0</v>
      </c>
      <c r="C1284" s="179">
        <f>'Input 2 - Inventory'!E1219</f>
        <v>0</v>
      </c>
      <c r="D1284" s="179" t="str">
        <f>IFERROR(VLOOKUP(E1284,GCC.Param!$B$3:$E$66,4,FALSE),"")</f>
        <v/>
      </c>
      <c r="E1284" s="150">
        <f>'Input 2 - Inventory'!F1219</f>
        <v>0</v>
      </c>
      <c r="F1284" s="162" t="str">
        <f t="shared" si="104"/>
        <v>N</v>
      </c>
      <c r="G1284" s="150">
        <f>'Input 1 - Schedule 1'!U1221</f>
        <v>0</v>
      </c>
      <c r="H1284" s="149">
        <f>'Input 2 - Inventory'!L1219</f>
        <v>0</v>
      </c>
      <c r="I1284" s="149">
        <f>'Input 2 - Inventory'!M1219</f>
        <v>0</v>
      </c>
      <c r="J1284" s="162">
        <f t="shared" si="105"/>
        <v>0</v>
      </c>
      <c r="K1284" s="179">
        <f>'Input 2 - Inventory'!R1219</f>
        <v>0</v>
      </c>
      <c r="L1284" s="149">
        <f>'Input 2 - Inventory'!AB1219</f>
        <v>0</v>
      </c>
      <c r="M1284" s="179">
        <f>'Input 2 - Inventory'!AC1219</f>
        <v>0</v>
      </c>
      <c r="N1284" s="162">
        <f t="shared" si="106"/>
        <v>0</v>
      </c>
      <c r="O1284" s="122" t="e">
        <f t="shared" si="107"/>
        <v>#DIV/0!</v>
      </c>
      <c r="P1284" s="179">
        <f>'Input 2 - Inventory'!AH1219</f>
        <v>0</v>
      </c>
      <c r="Q1284" s="179">
        <f>'Calc 1 - Scaling (Ins)'!AA1274</f>
        <v>0</v>
      </c>
    </row>
    <row r="1285" spans="1:17" x14ac:dyDescent="0.3">
      <c r="A1285" s="136" t="str">
        <f t="shared" si="108"/>
        <v>Exclude</v>
      </c>
      <c r="B1285" s="149">
        <f>'Input 2 - Inventory'!C1220</f>
        <v>0</v>
      </c>
      <c r="C1285" s="179">
        <f>'Input 2 - Inventory'!E1220</f>
        <v>0</v>
      </c>
      <c r="D1285" s="179" t="str">
        <f>IFERROR(VLOOKUP(E1285,GCC.Param!$B$3:$E$66,4,FALSE),"")</f>
        <v/>
      </c>
      <c r="E1285" s="150">
        <f>'Input 2 - Inventory'!F1220</f>
        <v>0</v>
      </c>
      <c r="F1285" s="162" t="str">
        <f t="shared" si="104"/>
        <v>N</v>
      </c>
      <c r="G1285" s="150">
        <f>'Input 1 - Schedule 1'!U1222</f>
        <v>0</v>
      </c>
      <c r="H1285" s="149">
        <f>'Input 2 - Inventory'!L1220</f>
        <v>0</v>
      </c>
      <c r="I1285" s="149">
        <f>'Input 2 - Inventory'!M1220</f>
        <v>0</v>
      </c>
      <c r="J1285" s="162">
        <f t="shared" si="105"/>
        <v>0</v>
      </c>
      <c r="K1285" s="179">
        <f>'Input 2 - Inventory'!R1220</f>
        <v>0</v>
      </c>
      <c r="L1285" s="149">
        <f>'Input 2 - Inventory'!AB1220</f>
        <v>0</v>
      </c>
      <c r="M1285" s="179">
        <f>'Input 2 - Inventory'!AC1220</f>
        <v>0</v>
      </c>
      <c r="N1285" s="162">
        <f t="shared" si="106"/>
        <v>0</v>
      </c>
      <c r="O1285" s="122" t="e">
        <f t="shared" si="107"/>
        <v>#DIV/0!</v>
      </c>
      <c r="P1285" s="179">
        <f>'Input 2 - Inventory'!AH1220</f>
        <v>0</v>
      </c>
      <c r="Q1285" s="179">
        <f>'Calc 1 - Scaling (Ins)'!AA1275</f>
        <v>0</v>
      </c>
    </row>
    <row r="1286" spans="1:17" x14ac:dyDescent="0.3">
      <c r="A1286" s="136" t="str">
        <f t="shared" si="108"/>
        <v>Exclude</v>
      </c>
      <c r="B1286" s="149">
        <f>'Input 2 - Inventory'!C1221</f>
        <v>0</v>
      </c>
      <c r="C1286" s="179">
        <f>'Input 2 - Inventory'!E1221</f>
        <v>0</v>
      </c>
      <c r="D1286" s="179" t="str">
        <f>IFERROR(VLOOKUP(E1286,GCC.Param!$B$3:$E$66,4,FALSE),"")</f>
        <v/>
      </c>
      <c r="E1286" s="150">
        <f>'Input 2 - Inventory'!F1221</f>
        <v>0</v>
      </c>
      <c r="F1286" s="162" t="str">
        <f t="shared" si="104"/>
        <v>N</v>
      </c>
      <c r="G1286" s="150">
        <f>'Input 1 - Schedule 1'!U1223</f>
        <v>0</v>
      </c>
      <c r="H1286" s="149">
        <f>'Input 2 - Inventory'!L1221</f>
        <v>0</v>
      </c>
      <c r="I1286" s="149">
        <f>'Input 2 - Inventory'!M1221</f>
        <v>0</v>
      </c>
      <c r="J1286" s="162">
        <f t="shared" si="105"/>
        <v>0</v>
      </c>
      <c r="K1286" s="179">
        <f>'Input 2 - Inventory'!R1221</f>
        <v>0</v>
      </c>
      <c r="L1286" s="149">
        <f>'Input 2 - Inventory'!AB1221</f>
        <v>0</v>
      </c>
      <c r="M1286" s="179">
        <f>'Input 2 - Inventory'!AC1221</f>
        <v>0</v>
      </c>
      <c r="N1286" s="162">
        <f t="shared" si="106"/>
        <v>0</v>
      </c>
      <c r="O1286" s="122" t="e">
        <f t="shared" si="107"/>
        <v>#DIV/0!</v>
      </c>
      <c r="P1286" s="179">
        <f>'Input 2 - Inventory'!AH1221</f>
        <v>0</v>
      </c>
      <c r="Q1286" s="179">
        <f>'Calc 1 - Scaling (Ins)'!AA1276</f>
        <v>0</v>
      </c>
    </row>
    <row r="1287" spans="1:17" x14ac:dyDescent="0.3">
      <c r="A1287" s="136" t="str">
        <f t="shared" si="108"/>
        <v>Exclude</v>
      </c>
      <c r="B1287" s="149">
        <f>'Input 2 - Inventory'!C1222</f>
        <v>0</v>
      </c>
      <c r="C1287" s="179">
        <f>'Input 2 - Inventory'!E1222</f>
        <v>0</v>
      </c>
      <c r="D1287" s="179" t="str">
        <f>IFERROR(VLOOKUP(E1287,GCC.Param!$B$3:$E$66,4,FALSE),"")</f>
        <v/>
      </c>
      <c r="E1287" s="150">
        <f>'Input 2 - Inventory'!F1222</f>
        <v>0</v>
      </c>
      <c r="F1287" s="162" t="str">
        <f t="shared" si="104"/>
        <v>N</v>
      </c>
      <c r="G1287" s="150">
        <f>'Input 1 - Schedule 1'!U1224</f>
        <v>0</v>
      </c>
      <c r="H1287" s="149">
        <f>'Input 2 - Inventory'!L1222</f>
        <v>0</v>
      </c>
      <c r="I1287" s="149">
        <f>'Input 2 - Inventory'!M1222</f>
        <v>0</v>
      </c>
      <c r="J1287" s="162">
        <f t="shared" si="105"/>
        <v>0</v>
      </c>
      <c r="K1287" s="179">
        <f>'Input 2 - Inventory'!R1222</f>
        <v>0</v>
      </c>
      <c r="L1287" s="149">
        <f>'Input 2 - Inventory'!AB1222</f>
        <v>0</v>
      </c>
      <c r="M1287" s="179">
        <f>'Input 2 - Inventory'!AC1222</f>
        <v>0</v>
      </c>
      <c r="N1287" s="162">
        <f t="shared" si="106"/>
        <v>0</v>
      </c>
      <c r="O1287" s="122" t="e">
        <f t="shared" si="107"/>
        <v>#DIV/0!</v>
      </c>
      <c r="P1287" s="179">
        <f>'Input 2 - Inventory'!AH1222</f>
        <v>0</v>
      </c>
      <c r="Q1287" s="179">
        <f>'Calc 1 - Scaling (Ins)'!AA1277</f>
        <v>0</v>
      </c>
    </row>
    <row r="1288" spans="1:17" x14ac:dyDescent="0.3">
      <c r="A1288" s="136" t="str">
        <f t="shared" si="108"/>
        <v>Exclude</v>
      </c>
      <c r="B1288" s="149">
        <f>'Input 2 - Inventory'!C1223</f>
        <v>0</v>
      </c>
      <c r="C1288" s="179">
        <f>'Input 2 - Inventory'!E1223</f>
        <v>0</v>
      </c>
      <c r="D1288" s="179" t="str">
        <f>IFERROR(VLOOKUP(E1288,GCC.Param!$B$3:$E$66,4,FALSE),"")</f>
        <v/>
      </c>
      <c r="E1288" s="150">
        <f>'Input 2 - Inventory'!F1223</f>
        <v>0</v>
      </c>
      <c r="F1288" s="162" t="str">
        <f t="shared" si="104"/>
        <v>N</v>
      </c>
      <c r="G1288" s="150">
        <f>'Input 1 - Schedule 1'!U1225</f>
        <v>0</v>
      </c>
      <c r="H1288" s="149">
        <f>'Input 2 - Inventory'!L1223</f>
        <v>0</v>
      </c>
      <c r="I1288" s="149">
        <f>'Input 2 - Inventory'!M1223</f>
        <v>0</v>
      </c>
      <c r="J1288" s="162">
        <f t="shared" si="105"/>
        <v>0</v>
      </c>
      <c r="K1288" s="179">
        <f>'Input 2 - Inventory'!R1223</f>
        <v>0</v>
      </c>
      <c r="L1288" s="149">
        <f>'Input 2 - Inventory'!AB1223</f>
        <v>0</v>
      </c>
      <c r="M1288" s="179">
        <f>'Input 2 - Inventory'!AC1223</f>
        <v>0</v>
      </c>
      <c r="N1288" s="162">
        <f t="shared" si="106"/>
        <v>0</v>
      </c>
      <c r="O1288" s="122" t="e">
        <f t="shared" si="107"/>
        <v>#DIV/0!</v>
      </c>
      <c r="P1288" s="179">
        <f>'Input 2 - Inventory'!AH1223</f>
        <v>0</v>
      </c>
      <c r="Q1288" s="179">
        <f>'Calc 1 - Scaling (Ins)'!AA1278</f>
        <v>0</v>
      </c>
    </row>
    <row r="1289" spans="1:17" x14ac:dyDescent="0.3">
      <c r="A1289" s="136" t="str">
        <f t="shared" si="108"/>
        <v>Exclude</v>
      </c>
      <c r="B1289" s="149">
        <f>'Input 2 - Inventory'!C1224</f>
        <v>0</v>
      </c>
      <c r="C1289" s="179">
        <f>'Input 2 - Inventory'!E1224</f>
        <v>0</v>
      </c>
      <c r="D1289" s="179" t="str">
        <f>IFERROR(VLOOKUP(E1289,GCC.Param!$B$3:$E$66,4,FALSE),"")</f>
        <v/>
      </c>
      <c r="E1289" s="150">
        <f>'Input 2 - Inventory'!F1224</f>
        <v>0</v>
      </c>
      <c r="F1289" s="162" t="str">
        <f t="shared" si="104"/>
        <v>N</v>
      </c>
      <c r="G1289" s="150">
        <f>'Input 1 - Schedule 1'!U1226</f>
        <v>0</v>
      </c>
      <c r="H1289" s="149">
        <f>'Input 2 - Inventory'!L1224</f>
        <v>0</v>
      </c>
      <c r="I1289" s="149">
        <f>'Input 2 - Inventory'!M1224</f>
        <v>0</v>
      </c>
      <c r="J1289" s="162">
        <f t="shared" si="105"/>
        <v>0</v>
      </c>
      <c r="K1289" s="179">
        <f>'Input 2 - Inventory'!R1224</f>
        <v>0</v>
      </c>
      <c r="L1289" s="149">
        <f>'Input 2 - Inventory'!AB1224</f>
        <v>0</v>
      </c>
      <c r="M1289" s="179">
        <f>'Input 2 - Inventory'!AC1224</f>
        <v>0</v>
      </c>
      <c r="N1289" s="162">
        <f t="shared" si="106"/>
        <v>0</v>
      </c>
      <c r="O1289" s="122" t="e">
        <f t="shared" si="107"/>
        <v>#DIV/0!</v>
      </c>
      <c r="P1289" s="179">
        <f>'Input 2 - Inventory'!AH1224</f>
        <v>0</v>
      </c>
      <c r="Q1289" s="179">
        <f>'Calc 1 - Scaling (Ins)'!AA1279</f>
        <v>0</v>
      </c>
    </row>
    <row r="1290" spans="1:17" x14ac:dyDescent="0.3">
      <c r="A1290" s="136" t="str">
        <f t="shared" si="108"/>
        <v>Exclude</v>
      </c>
      <c r="B1290" s="149">
        <f>'Input 2 - Inventory'!C1225</f>
        <v>0</v>
      </c>
      <c r="C1290" s="179">
        <f>'Input 2 - Inventory'!E1225</f>
        <v>0</v>
      </c>
      <c r="D1290" s="179" t="str">
        <f>IFERROR(VLOOKUP(E1290,GCC.Param!$B$3:$E$66,4,FALSE),"")</f>
        <v/>
      </c>
      <c r="E1290" s="150">
        <f>'Input 2 - Inventory'!F1225</f>
        <v>0</v>
      </c>
      <c r="F1290" s="162" t="str">
        <f t="shared" ref="F1290:F1353" si="109">IF(AND(LEFT(D1290,3)="RBC",LEFT(Q1290,3)="RBC"),"N",IF(OR(E1290=Q1290,Q1290="N/A"),"N","Y"))</f>
        <v>N</v>
      </c>
      <c r="G1290" s="150">
        <f>'Input 1 - Schedule 1'!U1227</f>
        <v>0</v>
      </c>
      <c r="H1290" s="149">
        <f>'Input 2 - Inventory'!L1225</f>
        <v>0</v>
      </c>
      <c r="I1290" s="149">
        <f>'Input 2 - Inventory'!M1225</f>
        <v>0</v>
      </c>
      <c r="J1290" s="162">
        <f t="shared" ref="J1290:J1353" si="110">IF($E1290="Non-Insurer Holding Company", H1290-I1290,H1290)</f>
        <v>0</v>
      </c>
      <c r="K1290" s="179">
        <f>'Input 2 - Inventory'!R1225</f>
        <v>0</v>
      </c>
      <c r="L1290" s="149">
        <f>'Input 2 - Inventory'!AB1225</f>
        <v>0</v>
      </c>
      <c r="M1290" s="179">
        <f>'Input 2 - Inventory'!AC1225</f>
        <v>0</v>
      </c>
      <c r="N1290" s="162">
        <f t="shared" ref="N1290:N1353" si="111">IF(LEFT(E1290,3)="RBC",1/0,IF($E1290="Non-Insurer Holding Company",L1290-M1290,L1290))</f>
        <v>0</v>
      </c>
      <c r="O1290" s="122" t="e">
        <f t="shared" ref="O1290:O1353" si="112">IF(LEFT(E1290,3)="RBC",1/2*L1290,1/0)</f>
        <v>#DIV/0!</v>
      </c>
      <c r="P1290" s="179">
        <f>'Input 2 - Inventory'!AH1225</f>
        <v>0</v>
      </c>
      <c r="Q1290" s="179">
        <f>'Calc 1 - Scaling (Ins)'!AA1280</f>
        <v>0</v>
      </c>
    </row>
    <row r="1291" spans="1:17" x14ac:dyDescent="0.3">
      <c r="A1291" s="136" t="str">
        <f t="shared" si="108"/>
        <v>Exclude</v>
      </c>
      <c r="B1291" s="149">
        <f>'Input 2 - Inventory'!C1226</f>
        <v>0</v>
      </c>
      <c r="C1291" s="179">
        <f>'Input 2 - Inventory'!E1226</f>
        <v>0</v>
      </c>
      <c r="D1291" s="179" t="str">
        <f>IFERROR(VLOOKUP(E1291,GCC.Param!$B$3:$E$66,4,FALSE),"")</f>
        <v/>
      </c>
      <c r="E1291" s="150">
        <f>'Input 2 - Inventory'!F1226</f>
        <v>0</v>
      </c>
      <c r="F1291" s="162" t="str">
        <f t="shared" si="109"/>
        <v>N</v>
      </c>
      <c r="G1291" s="150">
        <f>'Input 1 - Schedule 1'!U1228</f>
        <v>0</v>
      </c>
      <c r="H1291" s="149">
        <f>'Input 2 - Inventory'!L1226</f>
        <v>0</v>
      </c>
      <c r="I1291" s="149">
        <f>'Input 2 - Inventory'!M1226</f>
        <v>0</v>
      </c>
      <c r="J1291" s="162">
        <f t="shared" si="110"/>
        <v>0</v>
      </c>
      <c r="K1291" s="179">
        <f>'Input 2 - Inventory'!R1226</f>
        <v>0</v>
      </c>
      <c r="L1291" s="149">
        <f>'Input 2 - Inventory'!AB1226</f>
        <v>0</v>
      </c>
      <c r="M1291" s="179">
        <f>'Input 2 - Inventory'!AC1226</f>
        <v>0</v>
      </c>
      <c r="N1291" s="162">
        <f t="shared" si="111"/>
        <v>0</v>
      </c>
      <c r="O1291" s="122" t="e">
        <f t="shared" si="112"/>
        <v>#DIV/0!</v>
      </c>
      <c r="P1291" s="179">
        <f>'Input 2 - Inventory'!AH1226</f>
        <v>0</v>
      </c>
      <c r="Q1291" s="179">
        <f>'Calc 1 - Scaling (Ins)'!AA1281</f>
        <v>0</v>
      </c>
    </row>
    <row r="1292" spans="1:17" x14ac:dyDescent="0.3">
      <c r="A1292" s="136" t="str">
        <f t="shared" si="108"/>
        <v>Exclude</v>
      </c>
      <c r="B1292" s="149">
        <f>'Input 2 - Inventory'!C1227</f>
        <v>0</v>
      </c>
      <c r="C1292" s="179">
        <f>'Input 2 - Inventory'!E1227</f>
        <v>0</v>
      </c>
      <c r="D1292" s="179" t="str">
        <f>IFERROR(VLOOKUP(E1292,GCC.Param!$B$3:$E$66,4,FALSE),"")</f>
        <v/>
      </c>
      <c r="E1292" s="150">
        <f>'Input 2 - Inventory'!F1227</f>
        <v>0</v>
      </c>
      <c r="F1292" s="162" t="str">
        <f t="shared" si="109"/>
        <v>N</v>
      </c>
      <c r="G1292" s="150">
        <f>'Input 1 - Schedule 1'!U1229</f>
        <v>0</v>
      </c>
      <c r="H1292" s="149">
        <f>'Input 2 - Inventory'!L1227</f>
        <v>0</v>
      </c>
      <c r="I1292" s="149">
        <f>'Input 2 - Inventory'!M1227</f>
        <v>0</v>
      </c>
      <c r="J1292" s="162">
        <f t="shared" si="110"/>
        <v>0</v>
      </c>
      <c r="K1292" s="179">
        <f>'Input 2 - Inventory'!R1227</f>
        <v>0</v>
      </c>
      <c r="L1292" s="149">
        <f>'Input 2 - Inventory'!AB1227</f>
        <v>0</v>
      </c>
      <c r="M1292" s="179">
        <f>'Input 2 - Inventory'!AC1227</f>
        <v>0</v>
      </c>
      <c r="N1292" s="162">
        <f t="shared" si="111"/>
        <v>0</v>
      </c>
      <c r="O1292" s="122" t="e">
        <f t="shared" si="112"/>
        <v>#DIV/0!</v>
      </c>
      <c r="P1292" s="179">
        <f>'Input 2 - Inventory'!AH1227</f>
        <v>0</v>
      </c>
      <c r="Q1292" s="179">
        <f>'Calc 1 - Scaling (Ins)'!AA1282</f>
        <v>0</v>
      </c>
    </row>
    <row r="1293" spans="1:17" x14ac:dyDescent="0.3">
      <c r="A1293" s="136" t="str">
        <f t="shared" ref="A1293:A1356" si="113">IF(OR(ISERROR(D1293),B1293="",B1293=0),"Exclude","Include")</f>
        <v>Exclude</v>
      </c>
      <c r="B1293" s="149">
        <f>'Input 2 - Inventory'!C1228</f>
        <v>0</v>
      </c>
      <c r="C1293" s="179">
        <f>'Input 2 - Inventory'!E1228</f>
        <v>0</v>
      </c>
      <c r="D1293" s="179" t="str">
        <f>IFERROR(VLOOKUP(E1293,GCC.Param!$B$3:$E$66,4,FALSE),"")</f>
        <v/>
      </c>
      <c r="E1293" s="150">
        <f>'Input 2 - Inventory'!F1228</f>
        <v>0</v>
      </c>
      <c r="F1293" s="162" t="str">
        <f t="shared" si="109"/>
        <v>N</v>
      </c>
      <c r="G1293" s="150">
        <f>'Input 1 - Schedule 1'!U1230</f>
        <v>0</v>
      </c>
      <c r="H1293" s="149">
        <f>'Input 2 - Inventory'!L1228</f>
        <v>0</v>
      </c>
      <c r="I1293" s="149">
        <f>'Input 2 - Inventory'!M1228</f>
        <v>0</v>
      </c>
      <c r="J1293" s="162">
        <f t="shared" si="110"/>
        <v>0</v>
      </c>
      <c r="K1293" s="179">
        <f>'Input 2 - Inventory'!R1228</f>
        <v>0</v>
      </c>
      <c r="L1293" s="149">
        <f>'Input 2 - Inventory'!AB1228</f>
        <v>0</v>
      </c>
      <c r="M1293" s="179">
        <f>'Input 2 - Inventory'!AC1228</f>
        <v>0</v>
      </c>
      <c r="N1293" s="162">
        <f t="shared" si="111"/>
        <v>0</v>
      </c>
      <c r="O1293" s="122" t="e">
        <f t="shared" si="112"/>
        <v>#DIV/0!</v>
      </c>
      <c r="P1293" s="179">
        <f>'Input 2 - Inventory'!AH1228</f>
        <v>0</v>
      </c>
      <c r="Q1293" s="179">
        <f>'Calc 1 - Scaling (Ins)'!AA1283</f>
        <v>0</v>
      </c>
    </row>
    <row r="1294" spans="1:17" x14ac:dyDescent="0.3">
      <c r="A1294" s="136" t="str">
        <f t="shared" si="113"/>
        <v>Exclude</v>
      </c>
      <c r="B1294" s="149">
        <f>'Input 2 - Inventory'!C1229</f>
        <v>0</v>
      </c>
      <c r="C1294" s="179">
        <f>'Input 2 - Inventory'!E1229</f>
        <v>0</v>
      </c>
      <c r="D1294" s="179" t="str">
        <f>IFERROR(VLOOKUP(E1294,GCC.Param!$B$3:$E$66,4,FALSE),"")</f>
        <v/>
      </c>
      <c r="E1294" s="150">
        <f>'Input 2 - Inventory'!F1229</f>
        <v>0</v>
      </c>
      <c r="F1294" s="162" t="str">
        <f t="shared" si="109"/>
        <v>N</v>
      </c>
      <c r="G1294" s="150">
        <f>'Input 1 - Schedule 1'!U1231</f>
        <v>0</v>
      </c>
      <c r="H1294" s="149">
        <f>'Input 2 - Inventory'!L1229</f>
        <v>0</v>
      </c>
      <c r="I1294" s="149">
        <f>'Input 2 - Inventory'!M1229</f>
        <v>0</v>
      </c>
      <c r="J1294" s="162">
        <f t="shared" si="110"/>
        <v>0</v>
      </c>
      <c r="K1294" s="179">
        <f>'Input 2 - Inventory'!R1229</f>
        <v>0</v>
      </c>
      <c r="L1294" s="149">
        <f>'Input 2 - Inventory'!AB1229</f>
        <v>0</v>
      </c>
      <c r="M1294" s="179">
        <f>'Input 2 - Inventory'!AC1229</f>
        <v>0</v>
      </c>
      <c r="N1294" s="162">
        <f t="shared" si="111"/>
        <v>0</v>
      </c>
      <c r="O1294" s="122" t="e">
        <f t="shared" si="112"/>
        <v>#DIV/0!</v>
      </c>
      <c r="P1294" s="179">
        <f>'Input 2 - Inventory'!AH1229</f>
        <v>0</v>
      </c>
      <c r="Q1294" s="179">
        <f>'Calc 1 - Scaling (Ins)'!AA1284</f>
        <v>0</v>
      </c>
    </row>
    <row r="1295" spans="1:17" x14ac:dyDescent="0.3">
      <c r="A1295" s="136" t="str">
        <f t="shared" si="113"/>
        <v>Exclude</v>
      </c>
      <c r="B1295" s="149">
        <f>'Input 2 - Inventory'!C1230</f>
        <v>0</v>
      </c>
      <c r="C1295" s="179">
        <f>'Input 2 - Inventory'!E1230</f>
        <v>0</v>
      </c>
      <c r="D1295" s="179" t="str">
        <f>IFERROR(VLOOKUP(E1295,GCC.Param!$B$3:$E$66,4,FALSE),"")</f>
        <v/>
      </c>
      <c r="E1295" s="150">
        <f>'Input 2 - Inventory'!F1230</f>
        <v>0</v>
      </c>
      <c r="F1295" s="162" t="str">
        <f t="shared" si="109"/>
        <v>N</v>
      </c>
      <c r="G1295" s="150">
        <f>'Input 1 - Schedule 1'!U1232</f>
        <v>0</v>
      </c>
      <c r="H1295" s="149">
        <f>'Input 2 - Inventory'!L1230</f>
        <v>0</v>
      </c>
      <c r="I1295" s="149">
        <f>'Input 2 - Inventory'!M1230</f>
        <v>0</v>
      </c>
      <c r="J1295" s="162">
        <f t="shared" si="110"/>
        <v>0</v>
      </c>
      <c r="K1295" s="179">
        <f>'Input 2 - Inventory'!R1230</f>
        <v>0</v>
      </c>
      <c r="L1295" s="149">
        <f>'Input 2 - Inventory'!AB1230</f>
        <v>0</v>
      </c>
      <c r="M1295" s="179">
        <f>'Input 2 - Inventory'!AC1230</f>
        <v>0</v>
      </c>
      <c r="N1295" s="162">
        <f t="shared" si="111"/>
        <v>0</v>
      </c>
      <c r="O1295" s="122" t="e">
        <f t="shared" si="112"/>
        <v>#DIV/0!</v>
      </c>
      <c r="P1295" s="179">
        <f>'Input 2 - Inventory'!AH1230</f>
        <v>0</v>
      </c>
      <c r="Q1295" s="179">
        <f>'Calc 1 - Scaling (Ins)'!AA1285</f>
        <v>0</v>
      </c>
    </row>
    <row r="1296" spans="1:17" x14ac:dyDescent="0.3">
      <c r="A1296" s="136" t="str">
        <f t="shared" si="113"/>
        <v>Exclude</v>
      </c>
      <c r="B1296" s="149">
        <f>'Input 2 - Inventory'!C1231</f>
        <v>0</v>
      </c>
      <c r="C1296" s="179">
        <f>'Input 2 - Inventory'!E1231</f>
        <v>0</v>
      </c>
      <c r="D1296" s="179" t="str">
        <f>IFERROR(VLOOKUP(E1296,GCC.Param!$B$3:$E$66,4,FALSE),"")</f>
        <v/>
      </c>
      <c r="E1296" s="150">
        <f>'Input 2 - Inventory'!F1231</f>
        <v>0</v>
      </c>
      <c r="F1296" s="162" t="str">
        <f t="shared" si="109"/>
        <v>N</v>
      </c>
      <c r="G1296" s="150">
        <f>'Input 1 - Schedule 1'!U1233</f>
        <v>0</v>
      </c>
      <c r="H1296" s="149">
        <f>'Input 2 - Inventory'!L1231</f>
        <v>0</v>
      </c>
      <c r="I1296" s="149">
        <f>'Input 2 - Inventory'!M1231</f>
        <v>0</v>
      </c>
      <c r="J1296" s="162">
        <f t="shared" si="110"/>
        <v>0</v>
      </c>
      <c r="K1296" s="179">
        <f>'Input 2 - Inventory'!R1231</f>
        <v>0</v>
      </c>
      <c r="L1296" s="149">
        <f>'Input 2 - Inventory'!AB1231</f>
        <v>0</v>
      </c>
      <c r="M1296" s="179">
        <f>'Input 2 - Inventory'!AC1231</f>
        <v>0</v>
      </c>
      <c r="N1296" s="162">
        <f t="shared" si="111"/>
        <v>0</v>
      </c>
      <c r="O1296" s="122" t="e">
        <f t="shared" si="112"/>
        <v>#DIV/0!</v>
      </c>
      <c r="P1296" s="179">
        <f>'Input 2 - Inventory'!AH1231</f>
        <v>0</v>
      </c>
      <c r="Q1296" s="179">
        <f>'Calc 1 - Scaling (Ins)'!AA1286</f>
        <v>0</v>
      </c>
    </row>
    <row r="1297" spans="1:17" x14ac:dyDescent="0.3">
      <c r="A1297" s="136" t="str">
        <f t="shared" si="113"/>
        <v>Exclude</v>
      </c>
      <c r="B1297" s="149">
        <f>'Input 2 - Inventory'!C1232</f>
        <v>0</v>
      </c>
      <c r="C1297" s="179">
        <f>'Input 2 - Inventory'!E1232</f>
        <v>0</v>
      </c>
      <c r="D1297" s="179" t="str">
        <f>IFERROR(VLOOKUP(E1297,GCC.Param!$B$3:$E$66,4,FALSE),"")</f>
        <v/>
      </c>
      <c r="E1297" s="150">
        <f>'Input 2 - Inventory'!F1232</f>
        <v>0</v>
      </c>
      <c r="F1297" s="162" t="str">
        <f t="shared" si="109"/>
        <v>N</v>
      </c>
      <c r="G1297" s="150">
        <f>'Input 1 - Schedule 1'!U1234</f>
        <v>0</v>
      </c>
      <c r="H1297" s="149">
        <f>'Input 2 - Inventory'!L1232</f>
        <v>0</v>
      </c>
      <c r="I1297" s="149">
        <f>'Input 2 - Inventory'!M1232</f>
        <v>0</v>
      </c>
      <c r="J1297" s="162">
        <f t="shared" si="110"/>
        <v>0</v>
      </c>
      <c r="K1297" s="179">
        <f>'Input 2 - Inventory'!R1232</f>
        <v>0</v>
      </c>
      <c r="L1297" s="149">
        <f>'Input 2 - Inventory'!AB1232</f>
        <v>0</v>
      </c>
      <c r="M1297" s="179">
        <f>'Input 2 - Inventory'!AC1232</f>
        <v>0</v>
      </c>
      <c r="N1297" s="162">
        <f t="shared" si="111"/>
        <v>0</v>
      </c>
      <c r="O1297" s="122" t="e">
        <f t="shared" si="112"/>
        <v>#DIV/0!</v>
      </c>
      <c r="P1297" s="179">
        <f>'Input 2 - Inventory'!AH1232</f>
        <v>0</v>
      </c>
      <c r="Q1297" s="179">
        <f>'Calc 1 - Scaling (Ins)'!AA1287</f>
        <v>0</v>
      </c>
    </row>
    <row r="1298" spans="1:17" x14ac:dyDescent="0.3">
      <c r="A1298" s="136" t="str">
        <f t="shared" si="113"/>
        <v>Exclude</v>
      </c>
      <c r="B1298" s="149">
        <f>'Input 2 - Inventory'!C1233</f>
        <v>0</v>
      </c>
      <c r="C1298" s="179">
        <f>'Input 2 - Inventory'!E1233</f>
        <v>0</v>
      </c>
      <c r="D1298" s="179" t="str">
        <f>IFERROR(VLOOKUP(E1298,GCC.Param!$B$3:$E$66,4,FALSE),"")</f>
        <v/>
      </c>
      <c r="E1298" s="150">
        <f>'Input 2 - Inventory'!F1233</f>
        <v>0</v>
      </c>
      <c r="F1298" s="162" t="str">
        <f t="shared" si="109"/>
        <v>N</v>
      </c>
      <c r="G1298" s="150">
        <f>'Input 1 - Schedule 1'!U1235</f>
        <v>0</v>
      </c>
      <c r="H1298" s="149">
        <f>'Input 2 - Inventory'!L1233</f>
        <v>0</v>
      </c>
      <c r="I1298" s="149">
        <f>'Input 2 - Inventory'!M1233</f>
        <v>0</v>
      </c>
      <c r="J1298" s="162">
        <f t="shared" si="110"/>
        <v>0</v>
      </c>
      <c r="K1298" s="179">
        <f>'Input 2 - Inventory'!R1233</f>
        <v>0</v>
      </c>
      <c r="L1298" s="149">
        <f>'Input 2 - Inventory'!AB1233</f>
        <v>0</v>
      </c>
      <c r="M1298" s="179">
        <f>'Input 2 - Inventory'!AC1233</f>
        <v>0</v>
      </c>
      <c r="N1298" s="162">
        <f t="shared" si="111"/>
        <v>0</v>
      </c>
      <c r="O1298" s="122" t="e">
        <f t="shared" si="112"/>
        <v>#DIV/0!</v>
      </c>
      <c r="P1298" s="179">
        <f>'Input 2 - Inventory'!AH1233</f>
        <v>0</v>
      </c>
      <c r="Q1298" s="179">
        <f>'Calc 1 - Scaling (Ins)'!AA1288</f>
        <v>0</v>
      </c>
    </row>
    <row r="1299" spans="1:17" x14ac:dyDescent="0.3">
      <c r="A1299" s="136" t="str">
        <f t="shared" si="113"/>
        <v>Exclude</v>
      </c>
      <c r="B1299" s="149">
        <f>'Input 2 - Inventory'!C1234</f>
        <v>0</v>
      </c>
      <c r="C1299" s="179">
        <f>'Input 2 - Inventory'!E1234</f>
        <v>0</v>
      </c>
      <c r="D1299" s="179" t="str">
        <f>IFERROR(VLOOKUP(E1299,GCC.Param!$B$3:$E$66,4,FALSE),"")</f>
        <v/>
      </c>
      <c r="E1299" s="150">
        <f>'Input 2 - Inventory'!F1234</f>
        <v>0</v>
      </c>
      <c r="F1299" s="162" t="str">
        <f t="shared" si="109"/>
        <v>N</v>
      </c>
      <c r="G1299" s="150">
        <f>'Input 1 - Schedule 1'!U1236</f>
        <v>0</v>
      </c>
      <c r="H1299" s="149">
        <f>'Input 2 - Inventory'!L1234</f>
        <v>0</v>
      </c>
      <c r="I1299" s="149">
        <f>'Input 2 - Inventory'!M1234</f>
        <v>0</v>
      </c>
      <c r="J1299" s="162">
        <f t="shared" si="110"/>
        <v>0</v>
      </c>
      <c r="K1299" s="179">
        <f>'Input 2 - Inventory'!R1234</f>
        <v>0</v>
      </c>
      <c r="L1299" s="149">
        <f>'Input 2 - Inventory'!AB1234</f>
        <v>0</v>
      </c>
      <c r="M1299" s="179">
        <f>'Input 2 - Inventory'!AC1234</f>
        <v>0</v>
      </c>
      <c r="N1299" s="162">
        <f t="shared" si="111"/>
        <v>0</v>
      </c>
      <c r="O1299" s="122" t="e">
        <f t="shared" si="112"/>
        <v>#DIV/0!</v>
      </c>
      <c r="P1299" s="179">
        <f>'Input 2 - Inventory'!AH1234</f>
        <v>0</v>
      </c>
      <c r="Q1299" s="179">
        <f>'Calc 1 - Scaling (Ins)'!AA1289</f>
        <v>0</v>
      </c>
    </row>
    <row r="1300" spans="1:17" x14ac:dyDescent="0.3">
      <c r="A1300" s="136" t="str">
        <f t="shared" si="113"/>
        <v>Exclude</v>
      </c>
      <c r="B1300" s="149">
        <f>'Input 2 - Inventory'!C1235</f>
        <v>0</v>
      </c>
      <c r="C1300" s="179">
        <f>'Input 2 - Inventory'!E1235</f>
        <v>0</v>
      </c>
      <c r="D1300" s="179" t="str">
        <f>IFERROR(VLOOKUP(E1300,GCC.Param!$B$3:$E$66,4,FALSE),"")</f>
        <v/>
      </c>
      <c r="E1300" s="150">
        <f>'Input 2 - Inventory'!F1235</f>
        <v>0</v>
      </c>
      <c r="F1300" s="162" t="str">
        <f t="shared" si="109"/>
        <v>N</v>
      </c>
      <c r="G1300" s="150">
        <f>'Input 1 - Schedule 1'!U1237</f>
        <v>0</v>
      </c>
      <c r="H1300" s="149">
        <f>'Input 2 - Inventory'!L1235</f>
        <v>0</v>
      </c>
      <c r="I1300" s="149">
        <f>'Input 2 - Inventory'!M1235</f>
        <v>0</v>
      </c>
      <c r="J1300" s="162">
        <f t="shared" si="110"/>
        <v>0</v>
      </c>
      <c r="K1300" s="179">
        <f>'Input 2 - Inventory'!R1235</f>
        <v>0</v>
      </c>
      <c r="L1300" s="149">
        <f>'Input 2 - Inventory'!AB1235</f>
        <v>0</v>
      </c>
      <c r="M1300" s="179">
        <f>'Input 2 - Inventory'!AC1235</f>
        <v>0</v>
      </c>
      <c r="N1300" s="162">
        <f t="shared" si="111"/>
        <v>0</v>
      </c>
      <c r="O1300" s="122" t="e">
        <f t="shared" si="112"/>
        <v>#DIV/0!</v>
      </c>
      <c r="P1300" s="179">
        <f>'Input 2 - Inventory'!AH1235</f>
        <v>0</v>
      </c>
      <c r="Q1300" s="179">
        <f>'Calc 1 - Scaling (Ins)'!AA1290</f>
        <v>0</v>
      </c>
    </row>
    <row r="1301" spans="1:17" x14ac:dyDescent="0.3">
      <c r="A1301" s="136" t="str">
        <f t="shared" si="113"/>
        <v>Exclude</v>
      </c>
      <c r="B1301" s="149">
        <f>'Input 2 - Inventory'!C1236</f>
        <v>0</v>
      </c>
      <c r="C1301" s="179">
        <f>'Input 2 - Inventory'!E1236</f>
        <v>0</v>
      </c>
      <c r="D1301" s="179" t="str">
        <f>IFERROR(VLOOKUP(E1301,GCC.Param!$B$3:$E$66,4,FALSE),"")</f>
        <v/>
      </c>
      <c r="E1301" s="150">
        <f>'Input 2 - Inventory'!F1236</f>
        <v>0</v>
      </c>
      <c r="F1301" s="162" t="str">
        <f t="shared" si="109"/>
        <v>N</v>
      </c>
      <c r="G1301" s="150">
        <f>'Input 1 - Schedule 1'!U1238</f>
        <v>0</v>
      </c>
      <c r="H1301" s="149">
        <f>'Input 2 - Inventory'!L1236</f>
        <v>0</v>
      </c>
      <c r="I1301" s="149">
        <f>'Input 2 - Inventory'!M1236</f>
        <v>0</v>
      </c>
      <c r="J1301" s="162">
        <f t="shared" si="110"/>
        <v>0</v>
      </c>
      <c r="K1301" s="179">
        <f>'Input 2 - Inventory'!R1236</f>
        <v>0</v>
      </c>
      <c r="L1301" s="149">
        <f>'Input 2 - Inventory'!AB1236</f>
        <v>0</v>
      </c>
      <c r="M1301" s="179">
        <f>'Input 2 - Inventory'!AC1236</f>
        <v>0</v>
      </c>
      <c r="N1301" s="162">
        <f t="shared" si="111"/>
        <v>0</v>
      </c>
      <c r="O1301" s="122" t="e">
        <f t="shared" si="112"/>
        <v>#DIV/0!</v>
      </c>
      <c r="P1301" s="179">
        <f>'Input 2 - Inventory'!AH1236</f>
        <v>0</v>
      </c>
      <c r="Q1301" s="179">
        <f>'Calc 1 - Scaling (Ins)'!AA1291</f>
        <v>0</v>
      </c>
    </row>
    <row r="1302" spans="1:17" x14ac:dyDescent="0.3">
      <c r="A1302" s="136" t="str">
        <f t="shared" si="113"/>
        <v>Exclude</v>
      </c>
      <c r="B1302" s="149">
        <f>'Input 2 - Inventory'!C1237</f>
        <v>0</v>
      </c>
      <c r="C1302" s="179">
        <f>'Input 2 - Inventory'!E1237</f>
        <v>0</v>
      </c>
      <c r="D1302" s="179" t="str">
        <f>IFERROR(VLOOKUP(E1302,GCC.Param!$B$3:$E$66,4,FALSE),"")</f>
        <v/>
      </c>
      <c r="E1302" s="150">
        <f>'Input 2 - Inventory'!F1237</f>
        <v>0</v>
      </c>
      <c r="F1302" s="162" t="str">
        <f t="shared" si="109"/>
        <v>N</v>
      </c>
      <c r="G1302" s="150">
        <f>'Input 1 - Schedule 1'!U1239</f>
        <v>0</v>
      </c>
      <c r="H1302" s="149">
        <f>'Input 2 - Inventory'!L1237</f>
        <v>0</v>
      </c>
      <c r="I1302" s="149">
        <f>'Input 2 - Inventory'!M1237</f>
        <v>0</v>
      </c>
      <c r="J1302" s="162">
        <f t="shared" si="110"/>
        <v>0</v>
      </c>
      <c r="K1302" s="179">
        <f>'Input 2 - Inventory'!R1237</f>
        <v>0</v>
      </c>
      <c r="L1302" s="149">
        <f>'Input 2 - Inventory'!AB1237</f>
        <v>0</v>
      </c>
      <c r="M1302" s="179">
        <f>'Input 2 - Inventory'!AC1237</f>
        <v>0</v>
      </c>
      <c r="N1302" s="162">
        <f t="shared" si="111"/>
        <v>0</v>
      </c>
      <c r="O1302" s="122" t="e">
        <f t="shared" si="112"/>
        <v>#DIV/0!</v>
      </c>
      <c r="P1302" s="179">
        <f>'Input 2 - Inventory'!AH1237</f>
        <v>0</v>
      </c>
      <c r="Q1302" s="179">
        <f>'Calc 1 - Scaling (Ins)'!AA1292</f>
        <v>0</v>
      </c>
    </row>
    <row r="1303" spans="1:17" x14ac:dyDescent="0.3">
      <c r="A1303" s="136" t="str">
        <f t="shared" si="113"/>
        <v>Exclude</v>
      </c>
      <c r="B1303" s="149">
        <f>'Input 2 - Inventory'!C1238</f>
        <v>0</v>
      </c>
      <c r="C1303" s="179">
        <f>'Input 2 - Inventory'!E1238</f>
        <v>0</v>
      </c>
      <c r="D1303" s="179" t="str">
        <f>IFERROR(VLOOKUP(E1303,GCC.Param!$B$3:$E$66,4,FALSE),"")</f>
        <v/>
      </c>
      <c r="E1303" s="150">
        <f>'Input 2 - Inventory'!F1238</f>
        <v>0</v>
      </c>
      <c r="F1303" s="162" t="str">
        <f t="shared" si="109"/>
        <v>N</v>
      </c>
      <c r="G1303" s="150">
        <f>'Input 1 - Schedule 1'!U1240</f>
        <v>0</v>
      </c>
      <c r="H1303" s="149">
        <f>'Input 2 - Inventory'!L1238</f>
        <v>0</v>
      </c>
      <c r="I1303" s="149">
        <f>'Input 2 - Inventory'!M1238</f>
        <v>0</v>
      </c>
      <c r="J1303" s="162">
        <f t="shared" si="110"/>
        <v>0</v>
      </c>
      <c r="K1303" s="179">
        <f>'Input 2 - Inventory'!R1238</f>
        <v>0</v>
      </c>
      <c r="L1303" s="149">
        <f>'Input 2 - Inventory'!AB1238</f>
        <v>0</v>
      </c>
      <c r="M1303" s="179">
        <f>'Input 2 - Inventory'!AC1238</f>
        <v>0</v>
      </c>
      <c r="N1303" s="162">
        <f t="shared" si="111"/>
        <v>0</v>
      </c>
      <c r="O1303" s="122" t="e">
        <f t="shared" si="112"/>
        <v>#DIV/0!</v>
      </c>
      <c r="P1303" s="179">
        <f>'Input 2 - Inventory'!AH1238</f>
        <v>0</v>
      </c>
      <c r="Q1303" s="179">
        <f>'Calc 1 - Scaling (Ins)'!AA1293</f>
        <v>0</v>
      </c>
    </row>
    <row r="1304" spans="1:17" x14ac:dyDescent="0.3">
      <c r="A1304" s="136" t="str">
        <f t="shared" si="113"/>
        <v>Exclude</v>
      </c>
      <c r="B1304" s="149">
        <f>'Input 2 - Inventory'!C1239</f>
        <v>0</v>
      </c>
      <c r="C1304" s="179">
        <f>'Input 2 - Inventory'!E1239</f>
        <v>0</v>
      </c>
      <c r="D1304" s="179" t="str">
        <f>IFERROR(VLOOKUP(E1304,GCC.Param!$B$3:$E$66,4,FALSE),"")</f>
        <v/>
      </c>
      <c r="E1304" s="150">
        <f>'Input 2 - Inventory'!F1239</f>
        <v>0</v>
      </c>
      <c r="F1304" s="162" t="str">
        <f t="shared" si="109"/>
        <v>N</v>
      </c>
      <c r="G1304" s="150">
        <f>'Input 1 - Schedule 1'!U1241</f>
        <v>0</v>
      </c>
      <c r="H1304" s="149">
        <f>'Input 2 - Inventory'!L1239</f>
        <v>0</v>
      </c>
      <c r="I1304" s="149">
        <f>'Input 2 - Inventory'!M1239</f>
        <v>0</v>
      </c>
      <c r="J1304" s="162">
        <f t="shared" si="110"/>
        <v>0</v>
      </c>
      <c r="K1304" s="179">
        <f>'Input 2 - Inventory'!R1239</f>
        <v>0</v>
      </c>
      <c r="L1304" s="149">
        <f>'Input 2 - Inventory'!AB1239</f>
        <v>0</v>
      </c>
      <c r="M1304" s="179">
        <f>'Input 2 - Inventory'!AC1239</f>
        <v>0</v>
      </c>
      <c r="N1304" s="162">
        <f t="shared" si="111"/>
        <v>0</v>
      </c>
      <c r="O1304" s="122" t="e">
        <f t="shared" si="112"/>
        <v>#DIV/0!</v>
      </c>
      <c r="P1304" s="179">
        <f>'Input 2 - Inventory'!AH1239</f>
        <v>0</v>
      </c>
      <c r="Q1304" s="179">
        <f>'Calc 1 - Scaling (Ins)'!AA1294</f>
        <v>0</v>
      </c>
    </row>
    <row r="1305" spans="1:17" x14ac:dyDescent="0.3">
      <c r="A1305" s="136" t="str">
        <f t="shared" si="113"/>
        <v>Exclude</v>
      </c>
      <c r="B1305" s="149">
        <f>'Input 2 - Inventory'!C1240</f>
        <v>0</v>
      </c>
      <c r="C1305" s="179">
        <f>'Input 2 - Inventory'!E1240</f>
        <v>0</v>
      </c>
      <c r="D1305" s="179" t="str">
        <f>IFERROR(VLOOKUP(E1305,GCC.Param!$B$3:$E$66,4,FALSE),"")</f>
        <v/>
      </c>
      <c r="E1305" s="150">
        <f>'Input 2 - Inventory'!F1240</f>
        <v>0</v>
      </c>
      <c r="F1305" s="162" t="str">
        <f t="shared" si="109"/>
        <v>N</v>
      </c>
      <c r="G1305" s="150">
        <f>'Input 1 - Schedule 1'!U1242</f>
        <v>0</v>
      </c>
      <c r="H1305" s="149">
        <f>'Input 2 - Inventory'!L1240</f>
        <v>0</v>
      </c>
      <c r="I1305" s="149">
        <f>'Input 2 - Inventory'!M1240</f>
        <v>0</v>
      </c>
      <c r="J1305" s="162">
        <f t="shared" si="110"/>
        <v>0</v>
      </c>
      <c r="K1305" s="179">
        <f>'Input 2 - Inventory'!R1240</f>
        <v>0</v>
      </c>
      <c r="L1305" s="149">
        <f>'Input 2 - Inventory'!AB1240</f>
        <v>0</v>
      </c>
      <c r="M1305" s="179">
        <f>'Input 2 - Inventory'!AC1240</f>
        <v>0</v>
      </c>
      <c r="N1305" s="162">
        <f t="shared" si="111"/>
        <v>0</v>
      </c>
      <c r="O1305" s="122" t="e">
        <f t="shared" si="112"/>
        <v>#DIV/0!</v>
      </c>
      <c r="P1305" s="179">
        <f>'Input 2 - Inventory'!AH1240</f>
        <v>0</v>
      </c>
      <c r="Q1305" s="179">
        <f>'Calc 1 - Scaling (Ins)'!AA1295</f>
        <v>0</v>
      </c>
    </row>
    <row r="1306" spans="1:17" x14ac:dyDescent="0.3">
      <c r="A1306" s="136" t="str">
        <f t="shared" si="113"/>
        <v>Exclude</v>
      </c>
      <c r="B1306" s="149">
        <f>'Input 2 - Inventory'!C1241</f>
        <v>0</v>
      </c>
      <c r="C1306" s="179">
        <f>'Input 2 - Inventory'!E1241</f>
        <v>0</v>
      </c>
      <c r="D1306" s="179" t="str">
        <f>IFERROR(VLOOKUP(E1306,GCC.Param!$B$3:$E$66,4,FALSE),"")</f>
        <v/>
      </c>
      <c r="E1306" s="150">
        <f>'Input 2 - Inventory'!F1241</f>
        <v>0</v>
      </c>
      <c r="F1306" s="162" t="str">
        <f t="shared" si="109"/>
        <v>N</v>
      </c>
      <c r="G1306" s="150">
        <f>'Input 1 - Schedule 1'!U1243</f>
        <v>0</v>
      </c>
      <c r="H1306" s="149">
        <f>'Input 2 - Inventory'!L1241</f>
        <v>0</v>
      </c>
      <c r="I1306" s="149">
        <f>'Input 2 - Inventory'!M1241</f>
        <v>0</v>
      </c>
      <c r="J1306" s="162">
        <f t="shared" si="110"/>
        <v>0</v>
      </c>
      <c r="K1306" s="179">
        <f>'Input 2 - Inventory'!R1241</f>
        <v>0</v>
      </c>
      <c r="L1306" s="149">
        <f>'Input 2 - Inventory'!AB1241</f>
        <v>0</v>
      </c>
      <c r="M1306" s="179">
        <f>'Input 2 - Inventory'!AC1241</f>
        <v>0</v>
      </c>
      <c r="N1306" s="162">
        <f t="shared" si="111"/>
        <v>0</v>
      </c>
      <c r="O1306" s="122" t="e">
        <f t="shared" si="112"/>
        <v>#DIV/0!</v>
      </c>
      <c r="P1306" s="179">
        <f>'Input 2 - Inventory'!AH1241</f>
        <v>0</v>
      </c>
      <c r="Q1306" s="179">
        <f>'Calc 1 - Scaling (Ins)'!AA1296</f>
        <v>0</v>
      </c>
    </row>
    <row r="1307" spans="1:17" x14ac:dyDescent="0.3">
      <c r="A1307" s="136" t="str">
        <f t="shared" si="113"/>
        <v>Exclude</v>
      </c>
      <c r="B1307" s="149">
        <f>'Input 2 - Inventory'!C1242</f>
        <v>0</v>
      </c>
      <c r="C1307" s="179">
        <f>'Input 2 - Inventory'!E1242</f>
        <v>0</v>
      </c>
      <c r="D1307" s="179" t="str">
        <f>IFERROR(VLOOKUP(E1307,GCC.Param!$B$3:$E$66,4,FALSE),"")</f>
        <v/>
      </c>
      <c r="E1307" s="150">
        <f>'Input 2 - Inventory'!F1242</f>
        <v>0</v>
      </c>
      <c r="F1307" s="162" t="str">
        <f t="shared" si="109"/>
        <v>N</v>
      </c>
      <c r="G1307" s="150">
        <f>'Input 1 - Schedule 1'!U1244</f>
        <v>0</v>
      </c>
      <c r="H1307" s="149">
        <f>'Input 2 - Inventory'!L1242</f>
        <v>0</v>
      </c>
      <c r="I1307" s="149">
        <f>'Input 2 - Inventory'!M1242</f>
        <v>0</v>
      </c>
      <c r="J1307" s="162">
        <f t="shared" si="110"/>
        <v>0</v>
      </c>
      <c r="K1307" s="179">
        <f>'Input 2 - Inventory'!R1242</f>
        <v>0</v>
      </c>
      <c r="L1307" s="149">
        <f>'Input 2 - Inventory'!AB1242</f>
        <v>0</v>
      </c>
      <c r="M1307" s="179">
        <f>'Input 2 - Inventory'!AC1242</f>
        <v>0</v>
      </c>
      <c r="N1307" s="162">
        <f t="shared" si="111"/>
        <v>0</v>
      </c>
      <c r="O1307" s="122" t="e">
        <f t="shared" si="112"/>
        <v>#DIV/0!</v>
      </c>
      <c r="P1307" s="179">
        <f>'Input 2 - Inventory'!AH1242</f>
        <v>0</v>
      </c>
      <c r="Q1307" s="179">
        <f>'Calc 1 - Scaling (Ins)'!AA1297</f>
        <v>0</v>
      </c>
    </row>
    <row r="1308" spans="1:17" x14ac:dyDescent="0.3">
      <c r="A1308" s="136" t="str">
        <f t="shared" si="113"/>
        <v>Exclude</v>
      </c>
      <c r="B1308" s="149">
        <f>'Input 2 - Inventory'!C1243</f>
        <v>0</v>
      </c>
      <c r="C1308" s="179">
        <f>'Input 2 - Inventory'!E1243</f>
        <v>0</v>
      </c>
      <c r="D1308" s="179" t="str">
        <f>IFERROR(VLOOKUP(E1308,GCC.Param!$B$3:$E$66,4,FALSE),"")</f>
        <v/>
      </c>
      <c r="E1308" s="150">
        <f>'Input 2 - Inventory'!F1243</f>
        <v>0</v>
      </c>
      <c r="F1308" s="162" t="str">
        <f t="shared" si="109"/>
        <v>N</v>
      </c>
      <c r="G1308" s="150">
        <f>'Input 1 - Schedule 1'!U1245</f>
        <v>0</v>
      </c>
      <c r="H1308" s="149">
        <f>'Input 2 - Inventory'!L1243</f>
        <v>0</v>
      </c>
      <c r="I1308" s="149">
        <f>'Input 2 - Inventory'!M1243</f>
        <v>0</v>
      </c>
      <c r="J1308" s="162">
        <f t="shared" si="110"/>
        <v>0</v>
      </c>
      <c r="K1308" s="179">
        <f>'Input 2 - Inventory'!R1243</f>
        <v>0</v>
      </c>
      <c r="L1308" s="149">
        <f>'Input 2 - Inventory'!AB1243</f>
        <v>0</v>
      </c>
      <c r="M1308" s="179">
        <f>'Input 2 - Inventory'!AC1243</f>
        <v>0</v>
      </c>
      <c r="N1308" s="162">
        <f t="shared" si="111"/>
        <v>0</v>
      </c>
      <c r="O1308" s="122" t="e">
        <f t="shared" si="112"/>
        <v>#DIV/0!</v>
      </c>
      <c r="P1308" s="179">
        <f>'Input 2 - Inventory'!AH1243</f>
        <v>0</v>
      </c>
      <c r="Q1308" s="179">
        <f>'Calc 1 - Scaling (Ins)'!AA1298</f>
        <v>0</v>
      </c>
    </row>
    <row r="1309" spans="1:17" x14ac:dyDescent="0.3">
      <c r="A1309" s="136" t="str">
        <f t="shared" si="113"/>
        <v>Exclude</v>
      </c>
      <c r="B1309" s="149">
        <f>'Input 2 - Inventory'!C1244</f>
        <v>0</v>
      </c>
      <c r="C1309" s="179">
        <f>'Input 2 - Inventory'!E1244</f>
        <v>0</v>
      </c>
      <c r="D1309" s="179" t="str">
        <f>IFERROR(VLOOKUP(E1309,GCC.Param!$B$3:$E$66,4,FALSE),"")</f>
        <v/>
      </c>
      <c r="E1309" s="150">
        <f>'Input 2 - Inventory'!F1244</f>
        <v>0</v>
      </c>
      <c r="F1309" s="162" t="str">
        <f t="shared" si="109"/>
        <v>N</v>
      </c>
      <c r="G1309" s="150">
        <f>'Input 1 - Schedule 1'!U1246</f>
        <v>0</v>
      </c>
      <c r="H1309" s="149">
        <f>'Input 2 - Inventory'!L1244</f>
        <v>0</v>
      </c>
      <c r="I1309" s="149">
        <f>'Input 2 - Inventory'!M1244</f>
        <v>0</v>
      </c>
      <c r="J1309" s="162">
        <f t="shared" si="110"/>
        <v>0</v>
      </c>
      <c r="K1309" s="179">
        <f>'Input 2 - Inventory'!R1244</f>
        <v>0</v>
      </c>
      <c r="L1309" s="149">
        <f>'Input 2 - Inventory'!AB1244</f>
        <v>0</v>
      </c>
      <c r="M1309" s="179">
        <f>'Input 2 - Inventory'!AC1244</f>
        <v>0</v>
      </c>
      <c r="N1309" s="162">
        <f t="shared" si="111"/>
        <v>0</v>
      </c>
      <c r="O1309" s="122" t="e">
        <f t="shared" si="112"/>
        <v>#DIV/0!</v>
      </c>
      <c r="P1309" s="179">
        <f>'Input 2 - Inventory'!AH1244</f>
        <v>0</v>
      </c>
      <c r="Q1309" s="179">
        <f>'Calc 1 - Scaling (Ins)'!AA1299</f>
        <v>0</v>
      </c>
    </row>
    <row r="1310" spans="1:17" x14ac:dyDescent="0.3">
      <c r="A1310" s="136" t="str">
        <f t="shared" si="113"/>
        <v>Exclude</v>
      </c>
      <c r="B1310" s="149">
        <f>'Input 2 - Inventory'!C1245</f>
        <v>0</v>
      </c>
      <c r="C1310" s="179">
        <f>'Input 2 - Inventory'!E1245</f>
        <v>0</v>
      </c>
      <c r="D1310" s="179" t="str">
        <f>IFERROR(VLOOKUP(E1310,GCC.Param!$B$3:$E$66,4,FALSE),"")</f>
        <v/>
      </c>
      <c r="E1310" s="150">
        <f>'Input 2 - Inventory'!F1245</f>
        <v>0</v>
      </c>
      <c r="F1310" s="162" t="str">
        <f t="shared" si="109"/>
        <v>N</v>
      </c>
      <c r="G1310" s="150">
        <f>'Input 1 - Schedule 1'!U1247</f>
        <v>0</v>
      </c>
      <c r="H1310" s="149">
        <f>'Input 2 - Inventory'!L1245</f>
        <v>0</v>
      </c>
      <c r="I1310" s="149">
        <f>'Input 2 - Inventory'!M1245</f>
        <v>0</v>
      </c>
      <c r="J1310" s="162">
        <f t="shared" si="110"/>
        <v>0</v>
      </c>
      <c r="K1310" s="179">
        <f>'Input 2 - Inventory'!R1245</f>
        <v>0</v>
      </c>
      <c r="L1310" s="149">
        <f>'Input 2 - Inventory'!AB1245</f>
        <v>0</v>
      </c>
      <c r="M1310" s="179">
        <f>'Input 2 - Inventory'!AC1245</f>
        <v>0</v>
      </c>
      <c r="N1310" s="162">
        <f t="shared" si="111"/>
        <v>0</v>
      </c>
      <c r="O1310" s="122" t="e">
        <f t="shared" si="112"/>
        <v>#DIV/0!</v>
      </c>
      <c r="P1310" s="179">
        <f>'Input 2 - Inventory'!AH1245</f>
        <v>0</v>
      </c>
      <c r="Q1310" s="179">
        <f>'Calc 1 - Scaling (Ins)'!AA1300</f>
        <v>0</v>
      </c>
    </row>
    <row r="1311" spans="1:17" x14ac:dyDescent="0.3">
      <c r="A1311" s="136" t="str">
        <f t="shared" si="113"/>
        <v>Exclude</v>
      </c>
      <c r="B1311" s="149">
        <f>'Input 2 - Inventory'!C1246</f>
        <v>0</v>
      </c>
      <c r="C1311" s="179">
        <f>'Input 2 - Inventory'!E1246</f>
        <v>0</v>
      </c>
      <c r="D1311" s="179" t="str">
        <f>IFERROR(VLOOKUP(E1311,GCC.Param!$B$3:$E$66,4,FALSE),"")</f>
        <v/>
      </c>
      <c r="E1311" s="150">
        <f>'Input 2 - Inventory'!F1246</f>
        <v>0</v>
      </c>
      <c r="F1311" s="162" t="str">
        <f t="shared" si="109"/>
        <v>N</v>
      </c>
      <c r="G1311" s="150">
        <f>'Input 1 - Schedule 1'!U1248</f>
        <v>0</v>
      </c>
      <c r="H1311" s="149">
        <f>'Input 2 - Inventory'!L1246</f>
        <v>0</v>
      </c>
      <c r="I1311" s="149">
        <f>'Input 2 - Inventory'!M1246</f>
        <v>0</v>
      </c>
      <c r="J1311" s="162">
        <f t="shared" si="110"/>
        <v>0</v>
      </c>
      <c r="K1311" s="179">
        <f>'Input 2 - Inventory'!R1246</f>
        <v>0</v>
      </c>
      <c r="L1311" s="149">
        <f>'Input 2 - Inventory'!AB1246</f>
        <v>0</v>
      </c>
      <c r="M1311" s="179">
        <f>'Input 2 - Inventory'!AC1246</f>
        <v>0</v>
      </c>
      <c r="N1311" s="162">
        <f t="shared" si="111"/>
        <v>0</v>
      </c>
      <c r="O1311" s="122" t="e">
        <f t="shared" si="112"/>
        <v>#DIV/0!</v>
      </c>
      <c r="P1311" s="179">
        <f>'Input 2 - Inventory'!AH1246</f>
        <v>0</v>
      </c>
      <c r="Q1311" s="179">
        <f>'Calc 1 - Scaling (Ins)'!AA1301</f>
        <v>0</v>
      </c>
    </row>
    <row r="1312" spans="1:17" x14ac:dyDescent="0.3">
      <c r="A1312" s="136" t="str">
        <f t="shared" si="113"/>
        <v>Exclude</v>
      </c>
      <c r="B1312" s="149">
        <f>'Input 2 - Inventory'!C1247</f>
        <v>0</v>
      </c>
      <c r="C1312" s="179">
        <f>'Input 2 - Inventory'!E1247</f>
        <v>0</v>
      </c>
      <c r="D1312" s="179" t="str">
        <f>IFERROR(VLOOKUP(E1312,GCC.Param!$B$3:$E$66,4,FALSE),"")</f>
        <v/>
      </c>
      <c r="E1312" s="150">
        <f>'Input 2 - Inventory'!F1247</f>
        <v>0</v>
      </c>
      <c r="F1312" s="162" t="str">
        <f t="shared" si="109"/>
        <v>N</v>
      </c>
      <c r="G1312" s="150">
        <f>'Input 1 - Schedule 1'!U1249</f>
        <v>0</v>
      </c>
      <c r="H1312" s="149">
        <f>'Input 2 - Inventory'!L1247</f>
        <v>0</v>
      </c>
      <c r="I1312" s="149">
        <f>'Input 2 - Inventory'!M1247</f>
        <v>0</v>
      </c>
      <c r="J1312" s="162">
        <f t="shared" si="110"/>
        <v>0</v>
      </c>
      <c r="K1312" s="179">
        <f>'Input 2 - Inventory'!R1247</f>
        <v>0</v>
      </c>
      <c r="L1312" s="149">
        <f>'Input 2 - Inventory'!AB1247</f>
        <v>0</v>
      </c>
      <c r="M1312" s="179">
        <f>'Input 2 - Inventory'!AC1247</f>
        <v>0</v>
      </c>
      <c r="N1312" s="162">
        <f t="shared" si="111"/>
        <v>0</v>
      </c>
      <c r="O1312" s="122" t="e">
        <f t="shared" si="112"/>
        <v>#DIV/0!</v>
      </c>
      <c r="P1312" s="179">
        <f>'Input 2 - Inventory'!AH1247</f>
        <v>0</v>
      </c>
      <c r="Q1312" s="179">
        <f>'Calc 1 - Scaling (Ins)'!AA1302</f>
        <v>0</v>
      </c>
    </row>
    <row r="1313" spans="1:17" x14ac:dyDescent="0.3">
      <c r="A1313" s="136" t="str">
        <f t="shared" si="113"/>
        <v>Exclude</v>
      </c>
      <c r="B1313" s="149">
        <f>'Input 2 - Inventory'!C1248</f>
        <v>0</v>
      </c>
      <c r="C1313" s="179">
        <f>'Input 2 - Inventory'!E1248</f>
        <v>0</v>
      </c>
      <c r="D1313" s="179" t="str">
        <f>IFERROR(VLOOKUP(E1313,GCC.Param!$B$3:$E$66,4,FALSE),"")</f>
        <v/>
      </c>
      <c r="E1313" s="150">
        <f>'Input 2 - Inventory'!F1248</f>
        <v>0</v>
      </c>
      <c r="F1313" s="162" t="str">
        <f t="shared" si="109"/>
        <v>N</v>
      </c>
      <c r="G1313" s="150">
        <f>'Input 1 - Schedule 1'!U1250</f>
        <v>0</v>
      </c>
      <c r="H1313" s="149">
        <f>'Input 2 - Inventory'!L1248</f>
        <v>0</v>
      </c>
      <c r="I1313" s="149">
        <f>'Input 2 - Inventory'!M1248</f>
        <v>0</v>
      </c>
      <c r="J1313" s="162">
        <f t="shared" si="110"/>
        <v>0</v>
      </c>
      <c r="K1313" s="179">
        <f>'Input 2 - Inventory'!R1248</f>
        <v>0</v>
      </c>
      <c r="L1313" s="149">
        <f>'Input 2 - Inventory'!AB1248</f>
        <v>0</v>
      </c>
      <c r="M1313" s="179">
        <f>'Input 2 - Inventory'!AC1248</f>
        <v>0</v>
      </c>
      <c r="N1313" s="162">
        <f t="shared" si="111"/>
        <v>0</v>
      </c>
      <c r="O1313" s="122" t="e">
        <f t="shared" si="112"/>
        <v>#DIV/0!</v>
      </c>
      <c r="P1313" s="179">
        <f>'Input 2 - Inventory'!AH1248</f>
        <v>0</v>
      </c>
      <c r="Q1313" s="179">
        <f>'Calc 1 - Scaling (Ins)'!AA1303</f>
        <v>0</v>
      </c>
    </row>
    <row r="1314" spans="1:17" x14ac:dyDescent="0.3">
      <c r="A1314" s="136" t="str">
        <f t="shared" si="113"/>
        <v>Exclude</v>
      </c>
      <c r="B1314" s="149">
        <f>'Input 2 - Inventory'!C1249</f>
        <v>0</v>
      </c>
      <c r="C1314" s="179">
        <f>'Input 2 - Inventory'!E1249</f>
        <v>0</v>
      </c>
      <c r="D1314" s="179" t="str">
        <f>IFERROR(VLOOKUP(E1314,GCC.Param!$B$3:$E$66,4,FALSE),"")</f>
        <v/>
      </c>
      <c r="E1314" s="150">
        <f>'Input 2 - Inventory'!F1249</f>
        <v>0</v>
      </c>
      <c r="F1314" s="162" t="str">
        <f t="shared" si="109"/>
        <v>N</v>
      </c>
      <c r="G1314" s="150">
        <f>'Input 1 - Schedule 1'!U1251</f>
        <v>0</v>
      </c>
      <c r="H1314" s="149">
        <f>'Input 2 - Inventory'!L1249</f>
        <v>0</v>
      </c>
      <c r="I1314" s="149">
        <f>'Input 2 - Inventory'!M1249</f>
        <v>0</v>
      </c>
      <c r="J1314" s="162">
        <f t="shared" si="110"/>
        <v>0</v>
      </c>
      <c r="K1314" s="179">
        <f>'Input 2 - Inventory'!R1249</f>
        <v>0</v>
      </c>
      <c r="L1314" s="149">
        <f>'Input 2 - Inventory'!AB1249</f>
        <v>0</v>
      </c>
      <c r="M1314" s="179">
        <f>'Input 2 - Inventory'!AC1249</f>
        <v>0</v>
      </c>
      <c r="N1314" s="162">
        <f t="shared" si="111"/>
        <v>0</v>
      </c>
      <c r="O1314" s="122" t="e">
        <f t="shared" si="112"/>
        <v>#DIV/0!</v>
      </c>
      <c r="P1314" s="179">
        <f>'Input 2 - Inventory'!AH1249</f>
        <v>0</v>
      </c>
      <c r="Q1314" s="179">
        <f>'Calc 1 - Scaling (Ins)'!AA1304</f>
        <v>0</v>
      </c>
    </row>
    <row r="1315" spans="1:17" x14ac:dyDescent="0.3">
      <c r="A1315" s="136" t="str">
        <f t="shared" si="113"/>
        <v>Exclude</v>
      </c>
      <c r="B1315" s="149">
        <f>'Input 2 - Inventory'!C1250</f>
        <v>0</v>
      </c>
      <c r="C1315" s="179">
        <f>'Input 2 - Inventory'!E1250</f>
        <v>0</v>
      </c>
      <c r="D1315" s="179" t="str">
        <f>IFERROR(VLOOKUP(E1315,GCC.Param!$B$3:$E$66,4,FALSE),"")</f>
        <v/>
      </c>
      <c r="E1315" s="150">
        <f>'Input 2 - Inventory'!F1250</f>
        <v>0</v>
      </c>
      <c r="F1315" s="162" t="str">
        <f t="shared" si="109"/>
        <v>N</v>
      </c>
      <c r="G1315" s="150">
        <f>'Input 1 - Schedule 1'!U1252</f>
        <v>0</v>
      </c>
      <c r="H1315" s="149">
        <f>'Input 2 - Inventory'!L1250</f>
        <v>0</v>
      </c>
      <c r="I1315" s="149">
        <f>'Input 2 - Inventory'!M1250</f>
        <v>0</v>
      </c>
      <c r="J1315" s="162">
        <f t="shared" si="110"/>
        <v>0</v>
      </c>
      <c r="K1315" s="179">
        <f>'Input 2 - Inventory'!R1250</f>
        <v>0</v>
      </c>
      <c r="L1315" s="149">
        <f>'Input 2 - Inventory'!AB1250</f>
        <v>0</v>
      </c>
      <c r="M1315" s="179">
        <f>'Input 2 - Inventory'!AC1250</f>
        <v>0</v>
      </c>
      <c r="N1315" s="162">
        <f t="shared" si="111"/>
        <v>0</v>
      </c>
      <c r="O1315" s="122" t="e">
        <f t="shared" si="112"/>
        <v>#DIV/0!</v>
      </c>
      <c r="P1315" s="179">
        <f>'Input 2 - Inventory'!AH1250</f>
        <v>0</v>
      </c>
      <c r="Q1315" s="179">
        <f>'Calc 1 - Scaling (Ins)'!AA1305</f>
        <v>0</v>
      </c>
    </row>
    <row r="1316" spans="1:17" x14ac:dyDescent="0.3">
      <c r="A1316" s="136" t="str">
        <f t="shared" si="113"/>
        <v>Exclude</v>
      </c>
      <c r="B1316" s="149">
        <f>'Input 2 - Inventory'!C1251</f>
        <v>0</v>
      </c>
      <c r="C1316" s="179">
        <f>'Input 2 - Inventory'!E1251</f>
        <v>0</v>
      </c>
      <c r="D1316" s="179" t="str">
        <f>IFERROR(VLOOKUP(E1316,GCC.Param!$B$3:$E$66,4,FALSE),"")</f>
        <v/>
      </c>
      <c r="E1316" s="150">
        <f>'Input 2 - Inventory'!F1251</f>
        <v>0</v>
      </c>
      <c r="F1316" s="162" t="str">
        <f t="shared" si="109"/>
        <v>N</v>
      </c>
      <c r="G1316" s="150">
        <f>'Input 1 - Schedule 1'!U1253</f>
        <v>0</v>
      </c>
      <c r="H1316" s="149">
        <f>'Input 2 - Inventory'!L1251</f>
        <v>0</v>
      </c>
      <c r="I1316" s="149">
        <f>'Input 2 - Inventory'!M1251</f>
        <v>0</v>
      </c>
      <c r="J1316" s="162">
        <f t="shared" si="110"/>
        <v>0</v>
      </c>
      <c r="K1316" s="179">
        <f>'Input 2 - Inventory'!R1251</f>
        <v>0</v>
      </c>
      <c r="L1316" s="149">
        <f>'Input 2 - Inventory'!AB1251</f>
        <v>0</v>
      </c>
      <c r="M1316" s="179">
        <f>'Input 2 - Inventory'!AC1251</f>
        <v>0</v>
      </c>
      <c r="N1316" s="162">
        <f t="shared" si="111"/>
        <v>0</v>
      </c>
      <c r="O1316" s="122" t="e">
        <f t="shared" si="112"/>
        <v>#DIV/0!</v>
      </c>
      <c r="P1316" s="179">
        <f>'Input 2 - Inventory'!AH1251</f>
        <v>0</v>
      </c>
      <c r="Q1316" s="179">
        <f>'Calc 1 - Scaling (Ins)'!AA1306</f>
        <v>0</v>
      </c>
    </row>
    <row r="1317" spans="1:17" x14ac:dyDescent="0.3">
      <c r="A1317" s="136" t="str">
        <f t="shared" si="113"/>
        <v>Exclude</v>
      </c>
      <c r="B1317" s="149">
        <f>'Input 2 - Inventory'!C1252</f>
        <v>0</v>
      </c>
      <c r="C1317" s="179">
        <f>'Input 2 - Inventory'!E1252</f>
        <v>0</v>
      </c>
      <c r="D1317" s="179" t="str">
        <f>IFERROR(VLOOKUP(E1317,GCC.Param!$B$3:$E$66,4,FALSE),"")</f>
        <v/>
      </c>
      <c r="E1317" s="150">
        <f>'Input 2 - Inventory'!F1252</f>
        <v>0</v>
      </c>
      <c r="F1317" s="162" t="str">
        <f t="shared" si="109"/>
        <v>N</v>
      </c>
      <c r="G1317" s="150">
        <f>'Input 1 - Schedule 1'!U1254</f>
        <v>0</v>
      </c>
      <c r="H1317" s="149">
        <f>'Input 2 - Inventory'!L1252</f>
        <v>0</v>
      </c>
      <c r="I1317" s="149">
        <f>'Input 2 - Inventory'!M1252</f>
        <v>0</v>
      </c>
      <c r="J1317" s="162">
        <f t="shared" si="110"/>
        <v>0</v>
      </c>
      <c r="K1317" s="179">
        <f>'Input 2 - Inventory'!R1252</f>
        <v>0</v>
      </c>
      <c r="L1317" s="149">
        <f>'Input 2 - Inventory'!AB1252</f>
        <v>0</v>
      </c>
      <c r="M1317" s="179">
        <f>'Input 2 - Inventory'!AC1252</f>
        <v>0</v>
      </c>
      <c r="N1317" s="162">
        <f t="shared" si="111"/>
        <v>0</v>
      </c>
      <c r="O1317" s="122" t="e">
        <f t="shared" si="112"/>
        <v>#DIV/0!</v>
      </c>
      <c r="P1317" s="179">
        <f>'Input 2 - Inventory'!AH1252</f>
        <v>0</v>
      </c>
      <c r="Q1317" s="179">
        <f>'Calc 1 - Scaling (Ins)'!AA1307</f>
        <v>0</v>
      </c>
    </row>
    <row r="1318" spans="1:17" x14ac:dyDescent="0.3">
      <c r="A1318" s="136" t="str">
        <f t="shared" si="113"/>
        <v>Exclude</v>
      </c>
      <c r="B1318" s="149">
        <f>'Input 2 - Inventory'!C1253</f>
        <v>0</v>
      </c>
      <c r="C1318" s="179">
        <f>'Input 2 - Inventory'!E1253</f>
        <v>0</v>
      </c>
      <c r="D1318" s="179" t="str">
        <f>IFERROR(VLOOKUP(E1318,GCC.Param!$B$3:$E$66,4,FALSE),"")</f>
        <v/>
      </c>
      <c r="E1318" s="150">
        <f>'Input 2 - Inventory'!F1253</f>
        <v>0</v>
      </c>
      <c r="F1318" s="162" t="str">
        <f t="shared" si="109"/>
        <v>N</v>
      </c>
      <c r="G1318" s="150">
        <f>'Input 1 - Schedule 1'!U1255</f>
        <v>0</v>
      </c>
      <c r="H1318" s="149">
        <f>'Input 2 - Inventory'!L1253</f>
        <v>0</v>
      </c>
      <c r="I1318" s="149">
        <f>'Input 2 - Inventory'!M1253</f>
        <v>0</v>
      </c>
      <c r="J1318" s="162">
        <f t="shared" si="110"/>
        <v>0</v>
      </c>
      <c r="K1318" s="179">
        <f>'Input 2 - Inventory'!R1253</f>
        <v>0</v>
      </c>
      <c r="L1318" s="149">
        <f>'Input 2 - Inventory'!AB1253</f>
        <v>0</v>
      </c>
      <c r="M1318" s="179">
        <f>'Input 2 - Inventory'!AC1253</f>
        <v>0</v>
      </c>
      <c r="N1318" s="162">
        <f t="shared" si="111"/>
        <v>0</v>
      </c>
      <c r="O1318" s="122" t="e">
        <f t="shared" si="112"/>
        <v>#DIV/0!</v>
      </c>
      <c r="P1318" s="179">
        <f>'Input 2 - Inventory'!AH1253</f>
        <v>0</v>
      </c>
      <c r="Q1318" s="179">
        <f>'Calc 1 - Scaling (Ins)'!AA1308</f>
        <v>0</v>
      </c>
    </row>
    <row r="1319" spans="1:17" x14ac:dyDescent="0.3">
      <c r="A1319" s="136" t="str">
        <f t="shared" si="113"/>
        <v>Exclude</v>
      </c>
      <c r="B1319" s="149">
        <f>'Input 2 - Inventory'!C1254</f>
        <v>0</v>
      </c>
      <c r="C1319" s="179">
        <f>'Input 2 - Inventory'!E1254</f>
        <v>0</v>
      </c>
      <c r="D1319" s="179" t="str">
        <f>IFERROR(VLOOKUP(E1319,GCC.Param!$B$3:$E$66,4,FALSE),"")</f>
        <v/>
      </c>
      <c r="E1319" s="150">
        <f>'Input 2 - Inventory'!F1254</f>
        <v>0</v>
      </c>
      <c r="F1319" s="162" t="str">
        <f t="shared" si="109"/>
        <v>N</v>
      </c>
      <c r="G1319" s="150">
        <f>'Input 1 - Schedule 1'!U1256</f>
        <v>0</v>
      </c>
      <c r="H1319" s="149">
        <f>'Input 2 - Inventory'!L1254</f>
        <v>0</v>
      </c>
      <c r="I1319" s="149">
        <f>'Input 2 - Inventory'!M1254</f>
        <v>0</v>
      </c>
      <c r="J1319" s="162">
        <f t="shared" si="110"/>
        <v>0</v>
      </c>
      <c r="K1319" s="179">
        <f>'Input 2 - Inventory'!R1254</f>
        <v>0</v>
      </c>
      <c r="L1319" s="149">
        <f>'Input 2 - Inventory'!AB1254</f>
        <v>0</v>
      </c>
      <c r="M1319" s="179">
        <f>'Input 2 - Inventory'!AC1254</f>
        <v>0</v>
      </c>
      <c r="N1319" s="162">
        <f t="shared" si="111"/>
        <v>0</v>
      </c>
      <c r="O1319" s="122" t="e">
        <f t="shared" si="112"/>
        <v>#DIV/0!</v>
      </c>
      <c r="P1319" s="179">
        <f>'Input 2 - Inventory'!AH1254</f>
        <v>0</v>
      </c>
      <c r="Q1319" s="179">
        <f>'Calc 1 - Scaling (Ins)'!AA1309</f>
        <v>0</v>
      </c>
    </row>
    <row r="1320" spans="1:17" x14ac:dyDescent="0.3">
      <c r="A1320" s="136" t="str">
        <f t="shared" si="113"/>
        <v>Exclude</v>
      </c>
      <c r="B1320" s="149">
        <f>'Input 2 - Inventory'!C1255</f>
        <v>0</v>
      </c>
      <c r="C1320" s="179">
        <f>'Input 2 - Inventory'!E1255</f>
        <v>0</v>
      </c>
      <c r="D1320" s="179" t="str">
        <f>IFERROR(VLOOKUP(E1320,GCC.Param!$B$3:$E$66,4,FALSE),"")</f>
        <v/>
      </c>
      <c r="E1320" s="150">
        <f>'Input 2 - Inventory'!F1255</f>
        <v>0</v>
      </c>
      <c r="F1320" s="162" t="str">
        <f t="shared" si="109"/>
        <v>N</v>
      </c>
      <c r="G1320" s="150">
        <f>'Input 1 - Schedule 1'!U1257</f>
        <v>0</v>
      </c>
      <c r="H1320" s="149">
        <f>'Input 2 - Inventory'!L1255</f>
        <v>0</v>
      </c>
      <c r="I1320" s="149">
        <f>'Input 2 - Inventory'!M1255</f>
        <v>0</v>
      </c>
      <c r="J1320" s="162">
        <f t="shared" si="110"/>
        <v>0</v>
      </c>
      <c r="K1320" s="179">
        <f>'Input 2 - Inventory'!R1255</f>
        <v>0</v>
      </c>
      <c r="L1320" s="149">
        <f>'Input 2 - Inventory'!AB1255</f>
        <v>0</v>
      </c>
      <c r="M1320" s="179">
        <f>'Input 2 - Inventory'!AC1255</f>
        <v>0</v>
      </c>
      <c r="N1320" s="162">
        <f t="shared" si="111"/>
        <v>0</v>
      </c>
      <c r="O1320" s="122" t="e">
        <f t="shared" si="112"/>
        <v>#DIV/0!</v>
      </c>
      <c r="P1320" s="179">
        <f>'Input 2 - Inventory'!AH1255</f>
        <v>0</v>
      </c>
      <c r="Q1320" s="179">
        <f>'Calc 1 - Scaling (Ins)'!AA1310</f>
        <v>0</v>
      </c>
    </row>
    <row r="1321" spans="1:17" x14ac:dyDescent="0.3">
      <c r="A1321" s="136" t="str">
        <f t="shared" si="113"/>
        <v>Exclude</v>
      </c>
      <c r="B1321" s="149">
        <f>'Input 2 - Inventory'!C1256</f>
        <v>0</v>
      </c>
      <c r="C1321" s="179">
        <f>'Input 2 - Inventory'!E1256</f>
        <v>0</v>
      </c>
      <c r="D1321" s="179" t="str">
        <f>IFERROR(VLOOKUP(E1321,GCC.Param!$B$3:$E$66,4,FALSE),"")</f>
        <v/>
      </c>
      <c r="E1321" s="150">
        <f>'Input 2 - Inventory'!F1256</f>
        <v>0</v>
      </c>
      <c r="F1321" s="162" t="str">
        <f t="shared" si="109"/>
        <v>N</v>
      </c>
      <c r="G1321" s="150">
        <f>'Input 1 - Schedule 1'!U1258</f>
        <v>0</v>
      </c>
      <c r="H1321" s="149">
        <f>'Input 2 - Inventory'!L1256</f>
        <v>0</v>
      </c>
      <c r="I1321" s="149">
        <f>'Input 2 - Inventory'!M1256</f>
        <v>0</v>
      </c>
      <c r="J1321" s="162">
        <f t="shared" si="110"/>
        <v>0</v>
      </c>
      <c r="K1321" s="179">
        <f>'Input 2 - Inventory'!R1256</f>
        <v>0</v>
      </c>
      <c r="L1321" s="149">
        <f>'Input 2 - Inventory'!AB1256</f>
        <v>0</v>
      </c>
      <c r="M1321" s="179">
        <f>'Input 2 - Inventory'!AC1256</f>
        <v>0</v>
      </c>
      <c r="N1321" s="162">
        <f t="shared" si="111"/>
        <v>0</v>
      </c>
      <c r="O1321" s="122" t="e">
        <f t="shared" si="112"/>
        <v>#DIV/0!</v>
      </c>
      <c r="P1321" s="179">
        <f>'Input 2 - Inventory'!AH1256</f>
        <v>0</v>
      </c>
      <c r="Q1321" s="179">
        <f>'Calc 1 - Scaling (Ins)'!AA1311</f>
        <v>0</v>
      </c>
    </row>
    <row r="1322" spans="1:17" x14ac:dyDescent="0.3">
      <c r="A1322" s="136" t="str">
        <f t="shared" si="113"/>
        <v>Exclude</v>
      </c>
      <c r="B1322" s="149">
        <f>'Input 2 - Inventory'!C1257</f>
        <v>0</v>
      </c>
      <c r="C1322" s="179">
        <f>'Input 2 - Inventory'!E1257</f>
        <v>0</v>
      </c>
      <c r="D1322" s="179" t="str">
        <f>IFERROR(VLOOKUP(E1322,GCC.Param!$B$3:$E$66,4,FALSE),"")</f>
        <v/>
      </c>
      <c r="E1322" s="150">
        <f>'Input 2 - Inventory'!F1257</f>
        <v>0</v>
      </c>
      <c r="F1322" s="162" t="str">
        <f t="shared" si="109"/>
        <v>N</v>
      </c>
      <c r="G1322" s="150">
        <f>'Input 1 - Schedule 1'!U1259</f>
        <v>0</v>
      </c>
      <c r="H1322" s="149">
        <f>'Input 2 - Inventory'!L1257</f>
        <v>0</v>
      </c>
      <c r="I1322" s="149">
        <f>'Input 2 - Inventory'!M1257</f>
        <v>0</v>
      </c>
      <c r="J1322" s="162">
        <f t="shared" si="110"/>
        <v>0</v>
      </c>
      <c r="K1322" s="179">
        <f>'Input 2 - Inventory'!R1257</f>
        <v>0</v>
      </c>
      <c r="L1322" s="149">
        <f>'Input 2 - Inventory'!AB1257</f>
        <v>0</v>
      </c>
      <c r="M1322" s="179">
        <f>'Input 2 - Inventory'!AC1257</f>
        <v>0</v>
      </c>
      <c r="N1322" s="162">
        <f t="shared" si="111"/>
        <v>0</v>
      </c>
      <c r="O1322" s="122" t="e">
        <f t="shared" si="112"/>
        <v>#DIV/0!</v>
      </c>
      <c r="P1322" s="179">
        <f>'Input 2 - Inventory'!AH1257</f>
        <v>0</v>
      </c>
      <c r="Q1322" s="179">
        <f>'Calc 1 - Scaling (Ins)'!AA1312</f>
        <v>0</v>
      </c>
    </row>
    <row r="1323" spans="1:17" x14ac:dyDescent="0.3">
      <c r="A1323" s="136" t="str">
        <f t="shared" si="113"/>
        <v>Exclude</v>
      </c>
      <c r="B1323" s="149">
        <f>'Input 2 - Inventory'!C1258</f>
        <v>0</v>
      </c>
      <c r="C1323" s="179">
        <f>'Input 2 - Inventory'!E1258</f>
        <v>0</v>
      </c>
      <c r="D1323" s="179" t="str">
        <f>IFERROR(VLOOKUP(E1323,GCC.Param!$B$3:$E$66,4,FALSE),"")</f>
        <v/>
      </c>
      <c r="E1323" s="150">
        <f>'Input 2 - Inventory'!F1258</f>
        <v>0</v>
      </c>
      <c r="F1323" s="162" t="str">
        <f t="shared" si="109"/>
        <v>N</v>
      </c>
      <c r="G1323" s="150">
        <f>'Input 1 - Schedule 1'!U1260</f>
        <v>0</v>
      </c>
      <c r="H1323" s="149">
        <f>'Input 2 - Inventory'!L1258</f>
        <v>0</v>
      </c>
      <c r="I1323" s="149">
        <f>'Input 2 - Inventory'!M1258</f>
        <v>0</v>
      </c>
      <c r="J1323" s="162">
        <f t="shared" si="110"/>
        <v>0</v>
      </c>
      <c r="K1323" s="179">
        <f>'Input 2 - Inventory'!R1258</f>
        <v>0</v>
      </c>
      <c r="L1323" s="149">
        <f>'Input 2 - Inventory'!AB1258</f>
        <v>0</v>
      </c>
      <c r="M1323" s="179">
        <f>'Input 2 - Inventory'!AC1258</f>
        <v>0</v>
      </c>
      <c r="N1323" s="162">
        <f t="shared" si="111"/>
        <v>0</v>
      </c>
      <c r="O1323" s="122" t="e">
        <f t="shared" si="112"/>
        <v>#DIV/0!</v>
      </c>
      <c r="P1323" s="179">
        <f>'Input 2 - Inventory'!AH1258</f>
        <v>0</v>
      </c>
      <c r="Q1323" s="179">
        <f>'Calc 1 - Scaling (Ins)'!AA1313</f>
        <v>0</v>
      </c>
    </row>
    <row r="1324" spans="1:17" x14ac:dyDescent="0.3">
      <c r="A1324" s="136" t="str">
        <f t="shared" si="113"/>
        <v>Exclude</v>
      </c>
      <c r="B1324" s="149">
        <f>'Input 2 - Inventory'!C1259</f>
        <v>0</v>
      </c>
      <c r="C1324" s="179">
        <f>'Input 2 - Inventory'!E1259</f>
        <v>0</v>
      </c>
      <c r="D1324" s="179" t="str">
        <f>IFERROR(VLOOKUP(E1324,GCC.Param!$B$3:$E$66,4,FALSE),"")</f>
        <v/>
      </c>
      <c r="E1324" s="150">
        <f>'Input 2 - Inventory'!F1259</f>
        <v>0</v>
      </c>
      <c r="F1324" s="162" t="str">
        <f t="shared" si="109"/>
        <v>N</v>
      </c>
      <c r="G1324" s="150">
        <f>'Input 1 - Schedule 1'!U1261</f>
        <v>0</v>
      </c>
      <c r="H1324" s="149">
        <f>'Input 2 - Inventory'!L1259</f>
        <v>0</v>
      </c>
      <c r="I1324" s="149">
        <f>'Input 2 - Inventory'!M1259</f>
        <v>0</v>
      </c>
      <c r="J1324" s="162">
        <f t="shared" si="110"/>
        <v>0</v>
      </c>
      <c r="K1324" s="179">
        <f>'Input 2 - Inventory'!R1259</f>
        <v>0</v>
      </c>
      <c r="L1324" s="149">
        <f>'Input 2 - Inventory'!AB1259</f>
        <v>0</v>
      </c>
      <c r="M1324" s="179">
        <f>'Input 2 - Inventory'!AC1259</f>
        <v>0</v>
      </c>
      <c r="N1324" s="162">
        <f t="shared" si="111"/>
        <v>0</v>
      </c>
      <c r="O1324" s="122" t="e">
        <f t="shared" si="112"/>
        <v>#DIV/0!</v>
      </c>
      <c r="P1324" s="179">
        <f>'Input 2 - Inventory'!AH1259</f>
        <v>0</v>
      </c>
      <c r="Q1324" s="179">
        <f>'Calc 1 - Scaling (Ins)'!AA1314</f>
        <v>0</v>
      </c>
    </row>
    <row r="1325" spans="1:17" x14ac:dyDescent="0.3">
      <c r="A1325" s="136" t="str">
        <f t="shared" si="113"/>
        <v>Exclude</v>
      </c>
      <c r="B1325" s="149">
        <f>'Input 2 - Inventory'!C1260</f>
        <v>0</v>
      </c>
      <c r="C1325" s="179">
        <f>'Input 2 - Inventory'!E1260</f>
        <v>0</v>
      </c>
      <c r="D1325" s="179" t="str">
        <f>IFERROR(VLOOKUP(E1325,GCC.Param!$B$3:$E$66,4,FALSE),"")</f>
        <v/>
      </c>
      <c r="E1325" s="150">
        <f>'Input 2 - Inventory'!F1260</f>
        <v>0</v>
      </c>
      <c r="F1325" s="162" t="str">
        <f t="shared" si="109"/>
        <v>N</v>
      </c>
      <c r="G1325" s="150">
        <f>'Input 1 - Schedule 1'!U1262</f>
        <v>0</v>
      </c>
      <c r="H1325" s="149">
        <f>'Input 2 - Inventory'!L1260</f>
        <v>0</v>
      </c>
      <c r="I1325" s="149">
        <f>'Input 2 - Inventory'!M1260</f>
        <v>0</v>
      </c>
      <c r="J1325" s="162">
        <f t="shared" si="110"/>
        <v>0</v>
      </c>
      <c r="K1325" s="179">
        <f>'Input 2 - Inventory'!R1260</f>
        <v>0</v>
      </c>
      <c r="L1325" s="149">
        <f>'Input 2 - Inventory'!AB1260</f>
        <v>0</v>
      </c>
      <c r="M1325" s="179">
        <f>'Input 2 - Inventory'!AC1260</f>
        <v>0</v>
      </c>
      <c r="N1325" s="162">
        <f t="shared" si="111"/>
        <v>0</v>
      </c>
      <c r="O1325" s="122" t="e">
        <f t="shared" si="112"/>
        <v>#DIV/0!</v>
      </c>
      <c r="P1325" s="179">
        <f>'Input 2 - Inventory'!AH1260</f>
        <v>0</v>
      </c>
      <c r="Q1325" s="179">
        <f>'Calc 1 - Scaling (Ins)'!AA1315</f>
        <v>0</v>
      </c>
    </row>
    <row r="1326" spans="1:17" x14ac:dyDescent="0.3">
      <c r="A1326" s="136" t="str">
        <f t="shared" si="113"/>
        <v>Exclude</v>
      </c>
      <c r="B1326" s="149">
        <f>'Input 2 - Inventory'!C1261</f>
        <v>0</v>
      </c>
      <c r="C1326" s="179">
        <f>'Input 2 - Inventory'!E1261</f>
        <v>0</v>
      </c>
      <c r="D1326" s="179" t="str">
        <f>IFERROR(VLOOKUP(E1326,GCC.Param!$B$3:$E$66,4,FALSE),"")</f>
        <v/>
      </c>
      <c r="E1326" s="150">
        <f>'Input 2 - Inventory'!F1261</f>
        <v>0</v>
      </c>
      <c r="F1326" s="162" t="str">
        <f t="shared" si="109"/>
        <v>N</v>
      </c>
      <c r="G1326" s="150">
        <f>'Input 1 - Schedule 1'!U1263</f>
        <v>0</v>
      </c>
      <c r="H1326" s="149">
        <f>'Input 2 - Inventory'!L1261</f>
        <v>0</v>
      </c>
      <c r="I1326" s="149">
        <f>'Input 2 - Inventory'!M1261</f>
        <v>0</v>
      </c>
      <c r="J1326" s="162">
        <f t="shared" si="110"/>
        <v>0</v>
      </c>
      <c r="K1326" s="179">
        <f>'Input 2 - Inventory'!R1261</f>
        <v>0</v>
      </c>
      <c r="L1326" s="149">
        <f>'Input 2 - Inventory'!AB1261</f>
        <v>0</v>
      </c>
      <c r="M1326" s="179">
        <f>'Input 2 - Inventory'!AC1261</f>
        <v>0</v>
      </c>
      <c r="N1326" s="162">
        <f t="shared" si="111"/>
        <v>0</v>
      </c>
      <c r="O1326" s="122" t="e">
        <f t="shared" si="112"/>
        <v>#DIV/0!</v>
      </c>
      <c r="P1326" s="179">
        <f>'Input 2 - Inventory'!AH1261</f>
        <v>0</v>
      </c>
      <c r="Q1326" s="179">
        <f>'Calc 1 - Scaling (Ins)'!AA1316</f>
        <v>0</v>
      </c>
    </row>
    <row r="1327" spans="1:17" x14ac:dyDescent="0.3">
      <c r="A1327" s="136" t="str">
        <f t="shared" si="113"/>
        <v>Exclude</v>
      </c>
      <c r="B1327" s="149">
        <f>'Input 2 - Inventory'!C1262</f>
        <v>0</v>
      </c>
      <c r="C1327" s="179">
        <f>'Input 2 - Inventory'!E1262</f>
        <v>0</v>
      </c>
      <c r="D1327" s="179" t="str">
        <f>IFERROR(VLOOKUP(E1327,GCC.Param!$B$3:$E$66,4,FALSE),"")</f>
        <v/>
      </c>
      <c r="E1327" s="150">
        <f>'Input 2 - Inventory'!F1262</f>
        <v>0</v>
      </c>
      <c r="F1327" s="162" t="str">
        <f t="shared" si="109"/>
        <v>N</v>
      </c>
      <c r="G1327" s="150">
        <f>'Input 1 - Schedule 1'!U1264</f>
        <v>0</v>
      </c>
      <c r="H1327" s="149">
        <f>'Input 2 - Inventory'!L1262</f>
        <v>0</v>
      </c>
      <c r="I1327" s="149">
        <f>'Input 2 - Inventory'!M1262</f>
        <v>0</v>
      </c>
      <c r="J1327" s="162">
        <f t="shared" si="110"/>
        <v>0</v>
      </c>
      <c r="K1327" s="179">
        <f>'Input 2 - Inventory'!R1262</f>
        <v>0</v>
      </c>
      <c r="L1327" s="149">
        <f>'Input 2 - Inventory'!AB1262</f>
        <v>0</v>
      </c>
      <c r="M1327" s="179">
        <f>'Input 2 - Inventory'!AC1262</f>
        <v>0</v>
      </c>
      <c r="N1327" s="162">
        <f t="shared" si="111"/>
        <v>0</v>
      </c>
      <c r="O1327" s="122" t="e">
        <f t="shared" si="112"/>
        <v>#DIV/0!</v>
      </c>
      <c r="P1327" s="179">
        <f>'Input 2 - Inventory'!AH1262</f>
        <v>0</v>
      </c>
      <c r="Q1327" s="179">
        <f>'Calc 1 - Scaling (Ins)'!AA1317</f>
        <v>0</v>
      </c>
    </row>
    <row r="1328" spans="1:17" x14ac:dyDescent="0.3">
      <c r="A1328" s="136" t="str">
        <f t="shared" si="113"/>
        <v>Exclude</v>
      </c>
      <c r="B1328" s="149">
        <f>'Input 2 - Inventory'!C1263</f>
        <v>0</v>
      </c>
      <c r="C1328" s="179">
        <f>'Input 2 - Inventory'!E1263</f>
        <v>0</v>
      </c>
      <c r="D1328" s="179" t="str">
        <f>IFERROR(VLOOKUP(E1328,GCC.Param!$B$3:$E$66,4,FALSE),"")</f>
        <v/>
      </c>
      <c r="E1328" s="150">
        <f>'Input 2 - Inventory'!F1263</f>
        <v>0</v>
      </c>
      <c r="F1328" s="162" t="str">
        <f t="shared" si="109"/>
        <v>N</v>
      </c>
      <c r="G1328" s="150">
        <f>'Input 1 - Schedule 1'!U1265</f>
        <v>0</v>
      </c>
      <c r="H1328" s="149">
        <f>'Input 2 - Inventory'!L1263</f>
        <v>0</v>
      </c>
      <c r="I1328" s="149">
        <f>'Input 2 - Inventory'!M1263</f>
        <v>0</v>
      </c>
      <c r="J1328" s="162">
        <f t="shared" si="110"/>
        <v>0</v>
      </c>
      <c r="K1328" s="179">
        <f>'Input 2 - Inventory'!R1263</f>
        <v>0</v>
      </c>
      <c r="L1328" s="149">
        <f>'Input 2 - Inventory'!AB1263</f>
        <v>0</v>
      </c>
      <c r="M1328" s="179">
        <f>'Input 2 - Inventory'!AC1263</f>
        <v>0</v>
      </c>
      <c r="N1328" s="162">
        <f t="shared" si="111"/>
        <v>0</v>
      </c>
      <c r="O1328" s="122" t="e">
        <f t="shared" si="112"/>
        <v>#DIV/0!</v>
      </c>
      <c r="P1328" s="179">
        <f>'Input 2 - Inventory'!AH1263</f>
        <v>0</v>
      </c>
      <c r="Q1328" s="179">
        <f>'Calc 1 - Scaling (Ins)'!AA1318</f>
        <v>0</v>
      </c>
    </row>
    <row r="1329" spans="1:17" x14ac:dyDescent="0.3">
      <c r="A1329" s="136" t="str">
        <f t="shared" si="113"/>
        <v>Exclude</v>
      </c>
      <c r="B1329" s="149">
        <f>'Input 2 - Inventory'!C1264</f>
        <v>0</v>
      </c>
      <c r="C1329" s="179">
        <f>'Input 2 - Inventory'!E1264</f>
        <v>0</v>
      </c>
      <c r="D1329" s="179" t="str">
        <f>IFERROR(VLOOKUP(E1329,GCC.Param!$B$3:$E$66,4,FALSE),"")</f>
        <v/>
      </c>
      <c r="E1329" s="150">
        <f>'Input 2 - Inventory'!F1264</f>
        <v>0</v>
      </c>
      <c r="F1329" s="162" t="str">
        <f t="shared" si="109"/>
        <v>N</v>
      </c>
      <c r="G1329" s="150">
        <f>'Input 1 - Schedule 1'!U1266</f>
        <v>0</v>
      </c>
      <c r="H1329" s="149">
        <f>'Input 2 - Inventory'!L1264</f>
        <v>0</v>
      </c>
      <c r="I1329" s="149">
        <f>'Input 2 - Inventory'!M1264</f>
        <v>0</v>
      </c>
      <c r="J1329" s="162">
        <f t="shared" si="110"/>
        <v>0</v>
      </c>
      <c r="K1329" s="179">
        <f>'Input 2 - Inventory'!R1264</f>
        <v>0</v>
      </c>
      <c r="L1329" s="149">
        <f>'Input 2 - Inventory'!AB1264</f>
        <v>0</v>
      </c>
      <c r="M1329" s="179">
        <f>'Input 2 - Inventory'!AC1264</f>
        <v>0</v>
      </c>
      <c r="N1329" s="162">
        <f t="shared" si="111"/>
        <v>0</v>
      </c>
      <c r="O1329" s="122" t="e">
        <f t="shared" si="112"/>
        <v>#DIV/0!</v>
      </c>
      <c r="P1329" s="179">
        <f>'Input 2 - Inventory'!AH1264</f>
        <v>0</v>
      </c>
      <c r="Q1329" s="179">
        <f>'Calc 1 - Scaling (Ins)'!AA1319</f>
        <v>0</v>
      </c>
    </row>
    <row r="1330" spans="1:17" x14ac:dyDescent="0.3">
      <c r="A1330" s="136" t="str">
        <f t="shared" si="113"/>
        <v>Exclude</v>
      </c>
      <c r="B1330" s="149">
        <f>'Input 2 - Inventory'!C1265</f>
        <v>0</v>
      </c>
      <c r="C1330" s="179">
        <f>'Input 2 - Inventory'!E1265</f>
        <v>0</v>
      </c>
      <c r="D1330" s="179" t="str">
        <f>IFERROR(VLOOKUP(E1330,GCC.Param!$B$3:$E$66,4,FALSE),"")</f>
        <v/>
      </c>
      <c r="E1330" s="150">
        <f>'Input 2 - Inventory'!F1265</f>
        <v>0</v>
      </c>
      <c r="F1330" s="162" t="str">
        <f t="shared" si="109"/>
        <v>N</v>
      </c>
      <c r="G1330" s="150">
        <f>'Input 1 - Schedule 1'!U1267</f>
        <v>0</v>
      </c>
      <c r="H1330" s="149">
        <f>'Input 2 - Inventory'!L1265</f>
        <v>0</v>
      </c>
      <c r="I1330" s="149">
        <f>'Input 2 - Inventory'!M1265</f>
        <v>0</v>
      </c>
      <c r="J1330" s="162">
        <f t="shared" si="110"/>
        <v>0</v>
      </c>
      <c r="K1330" s="179">
        <f>'Input 2 - Inventory'!R1265</f>
        <v>0</v>
      </c>
      <c r="L1330" s="149">
        <f>'Input 2 - Inventory'!AB1265</f>
        <v>0</v>
      </c>
      <c r="M1330" s="179">
        <f>'Input 2 - Inventory'!AC1265</f>
        <v>0</v>
      </c>
      <c r="N1330" s="162">
        <f t="shared" si="111"/>
        <v>0</v>
      </c>
      <c r="O1330" s="122" t="e">
        <f t="shared" si="112"/>
        <v>#DIV/0!</v>
      </c>
      <c r="P1330" s="179">
        <f>'Input 2 - Inventory'!AH1265</f>
        <v>0</v>
      </c>
      <c r="Q1330" s="179">
        <f>'Calc 1 - Scaling (Ins)'!AA1320</f>
        <v>0</v>
      </c>
    </row>
    <row r="1331" spans="1:17" x14ac:dyDescent="0.3">
      <c r="A1331" s="136" t="str">
        <f t="shared" si="113"/>
        <v>Exclude</v>
      </c>
      <c r="B1331" s="149">
        <f>'Input 2 - Inventory'!C1266</f>
        <v>0</v>
      </c>
      <c r="C1331" s="179">
        <f>'Input 2 - Inventory'!E1266</f>
        <v>0</v>
      </c>
      <c r="D1331" s="179" t="str">
        <f>IFERROR(VLOOKUP(E1331,GCC.Param!$B$3:$E$66,4,FALSE),"")</f>
        <v/>
      </c>
      <c r="E1331" s="150">
        <f>'Input 2 - Inventory'!F1266</f>
        <v>0</v>
      </c>
      <c r="F1331" s="162" t="str">
        <f t="shared" si="109"/>
        <v>N</v>
      </c>
      <c r="G1331" s="150">
        <f>'Input 1 - Schedule 1'!U1268</f>
        <v>0</v>
      </c>
      <c r="H1331" s="149">
        <f>'Input 2 - Inventory'!L1266</f>
        <v>0</v>
      </c>
      <c r="I1331" s="149">
        <f>'Input 2 - Inventory'!M1266</f>
        <v>0</v>
      </c>
      <c r="J1331" s="162">
        <f t="shared" si="110"/>
        <v>0</v>
      </c>
      <c r="K1331" s="179">
        <f>'Input 2 - Inventory'!R1266</f>
        <v>0</v>
      </c>
      <c r="L1331" s="149">
        <f>'Input 2 - Inventory'!AB1266</f>
        <v>0</v>
      </c>
      <c r="M1331" s="179">
        <f>'Input 2 - Inventory'!AC1266</f>
        <v>0</v>
      </c>
      <c r="N1331" s="162">
        <f t="shared" si="111"/>
        <v>0</v>
      </c>
      <c r="O1331" s="122" t="e">
        <f t="shared" si="112"/>
        <v>#DIV/0!</v>
      </c>
      <c r="P1331" s="179">
        <f>'Input 2 - Inventory'!AH1266</f>
        <v>0</v>
      </c>
      <c r="Q1331" s="179">
        <f>'Calc 1 - Scaling (Ins)'!AA1321</f>
        <v>0</v>
      </c>
    </row>
    <row r="1332" spans="1:17" x14ac:dyDescent="0.3">
      <c r="A1332" s="136" t="str">
        <f t="shared" si="113"/>
        <v>Exclude</v>
      </c>
      <c r="B1332" s="149">
        <f>'Input 2 - Inventory'!C1267</f>
        <v>0</v>
      </c>
      <c r="C1332" s="179">
        <f>'Input 2 - Inventory'!E1267</f>
        <v>0</v>
      </c>
      <c r="D1332" s="179" t="str">
        <f>IFERROR(VLOOKUP(E1332,GCC.Param!$B$3:$E$66,4,FALSE),"")</f>
        <v/>
      </c>
      <c r="E1332" s="150">
        <f>'Input 2 - Inventory'!F1267</f>
        <v>0</v>
      </c>
      <c r="F1332" s="162" t="str">
        <f t="shared" si="109"/>
        <v>N</v>
      </c>
      <c r="G1332" s="150">
        <f>'Input 1 - Schedule 1'!U1269</f>
        <v>0</v>
      </c>
      <c r="H1332" s="149">
        <f>'Input 2 - Inventory'!L1267</f>
        <v>0</v>
      </c>
      <c r="I1332" s="149">
        <f>'Input 2 - Inventory'!M1267</f>
        <v>0</v>
      </c>
      <c r="J1332" s="162">
        <f t="shared" si="110"/>
        <v>0</v>
      </c>
      <c r="K1332" s="179">
        <f>'Input 2 - Inventory'!R1267</f>
        <v>0</v>
      </c>
      <c r="L1332" s="149">
        <f>'Input 2 - Inventory'!AB1267</f>
        <v>0</v>
      </c>
      <c r="M1332" s="179">
        <f>'Input 2 - Inventory'!AC1267</f>
        <v>0</v>
      </c>
      <c r="N1332" s="162">
        <f t="shared" si="111"/>
        <v>0</v>
      </c>
      <c r="O1332" s="122" t="e">
        <f t="shared" si="112"/>
        <v>#DIV/0!</v>
      </c>
      <c r="P1332" s="179">
        <f>'Input 2 - Inventory'!AH1267</f>
        <v>0</v>
      </c>
      <c r="Q1332" s="179">
        <f>'Calc 1 - Scaling (Ins)'!AA1322</f>
        <v>0</v>
      </c>
    </row>
    <row r="1333" spans="1:17" x14ac:dyDescent="0.3">
      <c r="A1333" s="136" t="str">
        <f t="shared" si="113"/>
        <v>Exclude</v>
      </c>
      <c r="B1333" s="149">
        <f>'Input 2 - Inventory'!C1268</f>
        <v>0</v>
      </c>
      <c r="C1333" s="179">
        <f>'Input 2 - Inventory'!E1268</f>
        <v>0</v>
      </c>
      <c r="D1333" s="179" t="str">
        <f>IFERROR(VLOOKUP(E1333,GCC.Param!$B$3:$E$66,4,FALSE),"")</f>
        <v/>
      </c>
      <c r="E1333" s="150">
        <f>'Input 2 - Inventory'!F1268</f>
        <v>0</v>
      </c>
      <c r="F1333" s="162" t="str">
        <f t="shared" si="109"/>
        <v>N</v>
      </c>
      <c r="G1333" s="150">
        <f>'Input 1 - Schedule 1'!U1270</f>
        <v>0</v>
      </c>
      <c r="H1333" s="149">
        <f>'Input 2 - Inventory'!L1268</f>
        <v>0</v>
      </c>
      <c r="I1333" s="149">
        <f>'Input 2 - Inventory'!M1268</f>
        <v>0</v>
      </c>
      <c r="J1333" s="162">
        <f t="shared" si="110"/>
        <v>0</v>
      </c>
      <c r="K1333" s="179">
        <f>'Input 2 - Inventory'!R1268</f>
        <v>0</v>
      </c>
      <c r="L1333" s="149">
        <f>'Input 2 - Inventory'!AB1268</f>
        <v>0</v>
      </c>
      <c r="M1333" s="179">
        <f>'Input 2 - Inventory'!AC1268</f>
        <v>0</v>
      </c>
      <c r="N1333" s="162">
        <f t="shared" si="111"/>
        <v>0</v>
      </c>
      <c r="O1333" s="122" t="e">
        <f t="shared" si="112"/>
        <v>#DIV/0!</v>
      </c>
      <c r="P1333" s="179">
        <f>'Input 2 - Inventory'!AH1268</f>
        <v>0</v>
      </c>
      <c r="Q1333" s="179">
        <f>'Calc 1 - Scaling (Ins)'!AA1323</f>
        <v>0</v>
      </c>
    </row>
    <row r="1334" spans="1:17" x14ac:dyDescent="0.3">
      <c r="A1334" s="136" t="str">
        <f t="shared" si="113"/>
        <v>Exclude</v>
      </c>
      <c r="B1334" s="149">
        <f>'Input 2 - Inventory'!C1269</f>
        <v>0</v>
      </c>
      <c r="C1334" s="179">
        <f>'Input 2 - Inventory'!E1269</f>
        <v>0</v>
      </c>
      <c r="D1334" s="179" t="str">
        <f>IFERROR(VLOOKUP(E1334,GCC.Param!$B$3:$E$66,4,FALSE),"")</f>
        <v/>
      </c>
      <c r="E1334" s="150">
        <f>'Input 2 - Inventory'!F1269</f>
        <v>0</v>
      </c>
      <c r="F1334" s="162" t="str">
        <f t="shared" si="109"/>
        <v>N</v>
      </c>
      <c r="G1334" s="150">
        <f>'Input 1 - Schedule 1'!U1271</f>
        <v>0</v>
      </c>
      <c r="H1334" s="149">
        <f>'Input 2 - Inventory'!L1269</f>
        <v>0</v>
      </c>
      <c r="I1334" s="149">
        <f>'Input 2 - Inventory'!M1269</f>
        <v>0</v>
      </c>
      <c r="J1334" s="162">
        <f t="shared" si="110"/>
        <v>0</v>
      </c>
      <c r="K1334" s="179">
        <f>'Input 2 - Inventory'!R1269</f>
        <v>0</v>
      </c>
      <c r="L1334" s="149">
        <f>'Input 2 - Inventory'!AB1269</f>
        <v>0</v>
      </c>
      <c r="M1334" s="179">
        <f>'Input 2 - Inventory'!AC1269</f>
        <v>0</v>
      </c>
      <c r="N1334" s="162">
        <f t="shared" si="111"/>
        <v>0</v>
      </c>
      <c r="O1334" s="122" t="e">
        <f t="shared" si="112"/>
        <v>#DIV/0!</v>
      </c>
      <c r="P1334" s="179">
        <f>'Input 2 - Inventory'!AH1269</f>
        <v>0</v>
      </c>
      <c r="Q1334" s="179">
        <f>'Calc 1 - Scaling (Ins)'!AA1324</f>
        <v>0</v>
      </c>
    </row>
    <row r="1335" spans="1:17" x14ac:dyDescent="0.3">
      <c r="A1335" s="136" t="str">
        <f t="shared" si="113"/>
        <v>Exclude</v>
      </c>
      <c r="B1335" s="149">
        <f>'Input 2 - Inventory'!C1270</f>
        <v>0</v>
      </c>
      <c r="C1335" s="179">
        <f>'Input 2 - Inventory'!E1270</f>
        <v>0</v>
      </c>
      <c r="D1335" s="179" t="str">
        <f>IFERROR(VLOOKUP(E1335,GCC.Param!$B$3:$E$66,4,FALSE),"")</f>
        <v/>
      </c>
      <c r="E1335" s="150">
        <f>'Input 2 - Inventory'!F1270</f>
        <v>0</v>
      </c>
      <c r="F1335" s="162" t="str">
        <f t="shared" si="109"/>
        <v>N</v>
      </c>
      <c r="G1335" s="150">
        <f>'Input 1 - Schedule 1'!U1272</f>
        <v>0</v>
      </c>
      <c r="H1335" s="149">
        <f>'Input 2 - Inventory'!L1270</f>
        <v>0</v>
      </c>
      <c r="I1335" s="149">
        <f>'Input 2 - Inventory'!M1270</f>
        <v>0</v>
      </c>
      <c r="J1335" s="162">
        <f t="shared" si="110"/>
        <v>0</v>
      </c>
      <c r="K1335" s="179">
        <f>'Input 2 - Inventory'!R1270</f>
        <v>0</v>
      </c>
      <c r="L1335" s="149">
        <f>'Input 2 - Inventory'!AB1270</f>
        <v>0</v>
      </c>
      <c r="M1335" s="179">
        <f>'Input 2 - Inventory'!AC1270</f>
        <v>0</v>
      </c>
      <c r="N1335" s="162">
        <f t="shared" si="111"/>
        <v>0</v>
      </c>
      <c r="O1335" s="122" t="e">
        <f t="shared" si="112"/>
        <v>#DIV/0!</v>
      </c>
      <c r="P1335" s="179">
        <f>'Input 2 - Inventory'!AH1270</f>
        <v>0</v>
      </c>
      <c r="Q1335" s="179">
        <f>'Calc 1 - Scaling (Ins)'!AA1325</f>
        <v>0</v>
      </c>
    </row>
    <row r="1336" spans="1:17" x14ac:dyDescent="0.3">
      <c r="A1336" s="136" t="str">
        <f t="shared" si="113"/>
        <v>Exclude</v>
      </c>
      <c r="B1336" s="149">
        <f>'Input 2 - Inventory'!C1271</f>
        <v>0</v>
      </c>
      <c r="C1336" s="179">
        <f>'Input 2 - Inventory'!E1271</f>
        <v>0</v>
      </c>
      <c r="D1336" s="179" t="str">
        <f>IFERROR(VLOOKUP(E1336,GCC.Param!$B$3:$E$66,4,FALSE),"")</f>
        <v/>
      </c>
      <c r="E1336" s="150">
        <f>'Input 2 - Inventory'!F1271</f>
        <v>0</v>
      </c>
      <c r="F1336" s="162" t="str">
        <f t="shared" si="109"/>
        <v>N</v>
      </c>
      <c r="G1336" s="150">
        <f>'Input 1 - Schedule 1'!U1273</f>
        <v>0</v>
      </c>
      <c r="H1336" s="149">
        <f>'Input 2 - Inventory'!L1271</f>
        <v>0</v>
      </c>
      <c r="I1336" s="149">
        <f>'Input 2 - Inventory'!M1271</f>
        <v>0</v>
      </c>
      <c r="J1336" s="162">
        <f t="shared" si="110"/>
        <v>0</v>
      </c>
      <c r="K1336" s="179">
        <f>'Input 2 - Inventory'!R1271</f>
        <v>0</v>
      </c>
      <c r="L1336" s="149">
        <f>'Input 2 - Inventory'!AB1271</f>
        <v>0</v>
      </c>
      <c r="M1336" s="179">
        <f>'Input 2 - Inventory'!AC1271</f>
        <v>0</v>
      </c>
      <c r="N1336" s="162">
        <f t="shared" si="111"/>
        <v>0</v>
      </c>
      <c r="O1336" s="122" t="e">
        <f t="shared" si="112"/>
        <v>#DIV/0!</v>
      </c>
      <c r="P1336" s="179">
        <f>'Input 2 - Inventory'!AH1271</f>
        <v>0</v>
      </c>
      <c r="Q1336" s="179">
        <f>'Calc 1 - Scaling (Ins)'!AA1326</f>
        <v>0</v>
      </c>
    </row>
    <row r="1337" spans="1:17" x14ac:dyDescent="0.3">
      <c r="A1337" s="136" t="str">
        <f t="shared" si="113"/>
        <v>Exclude</v>
      </c>
      <c r="B1337" s="149">
        <f>'Input 2 - Inventory'!C1272</f>
        <v>0</v>
      </c>
      <c r="C1337" s="179">
        <f>'Input 2 - Inventory'!E1272</f>
        <v>0</v>
      </c>
      <c r="D1337" s="179" t="str">
        <f>IFERROR(VLOOKUP(E1337,GCC.Param!$B$3:$E$66,4,FALSE),"")</f>
        <v/>
      </c>
      <c r="E1337" s="150">
        <f>'Input 2 - Inventory'!F1272</f>
        <v>0</v>
      </c>
      <c r="F1337" s="162" t="str">
        <f t="shared" si="109"/>
        <v>N</v>
      </c>
      <c r="G1337" s="150">
        <f>'Input 1 - Schedule 1'!U1274</f>
        <v>0</v>
      </c>
      <c r="H1337" s="149">
        <f>'Input 2 - Inventory'!L1272</f>
        <v>0</v>
      </c>
      <c r="I1337" s="149">
        <f>'Input 2 - Inventory'!M1272</f>
        <v>0</v>
      </c>
      <c r="J1337" s="162">
        <f t="shared" si="110"/>
        <v>0</v>
      </c>
      <c r="K1337" s="179">
        <f>'Input 2 - Inventory'!R1272</f>
        <v>0</v>
      </c>
      <c r="L1337" s="149">
        <f>'Input 2 - Inventory'!AB1272</f>
        <v>0</v>
      </c>
      <c r="M1337" s="179">
        <f>'Input 2 - Inventory'!AC1272</f>
        <v>0</v>
      </c>
      <c r="N1337" s="162">
        <f t="shared" si="111"/>
        <v>0</v>
      </c>
      <c r="O1337" s="122" t="e">
        <f t="shared" si="112"/>
        <v>#DIV/0!</v>
      </c>
      <c r="P1337" s="179">
        <f>'Input 2 - Inventory'!AH1272</f>
        <v>0</v>
      </c>
      <c r="Q1337" s="179">
        <f>'Calc 1 - Scaling (Ins)'!AA1327</f>
        <v>0</v>
      </c>
    </row>
    <row r="1338" spans="1:17" x14ac:dyDescent="0.3">
      <c r="A1338" s="136" t="str">
        <f t="shared" si="113"/>
        <v>Exclude</v>
      </c>
      <c r="B1338" s="149">
        <f>'Input 2 - Inventory'!C1273</f>
        <v>0</v>
      </c>
      <c r="C1338" s="179">
        <f>'Input 2 - Inventory'!E1273</f>
        <v>0</v>
      </c>
      <c r="D1338" s="179" t="str">
        <f>IFERROR(VLOOKUP(E1338,GCC.Param!$B$3:$E$66,4,FALSE),"")</f>
        <v/>
      </c>
      <c r="E1338" s="150">
        <f>'Input 2 - Inventory'!F1273</f>
        <v>0</v>
      </c>
      <c r="F1338" s="162" t="str">
        <f t="shared" si="109"/>
        <v>N</v>
      </c>
      <c r="G1338" s="150">
        <f>'Input 1 - Schedule 1'!U1275</f>
        <v>0</v>
      </c>
      <c r="H1338" s="149">
        <f>'Input 2 - Inventory'!L1273</f>
        <v>0</v>
      </c>
      <c r="I1338" s="149">
        <f>'Input 2 - Inventory'!M1273</f>
        <v>0</v>
      </c>
      <c r="J1338" s="162">
        <f t="shared" si="110"/>
        <v>0</v>
      </c>
      <c r="K1338" s="179">
        <f>'Input 2 - Inventory'!R1273</f>
        <v>0</v>
      </c>
      <c r="L1338" s="149">
        <f>'Input 2 - Inventory'!AB1273</f>
        <v>0</v>
      </c>
      <c r="M1338" s="179">
        <f>'Input 2 - Inventory'!AC1273</f>
        <v>0</v>
      </c>
      <c r="N1338" s="162">
        <f t="shared" si="111"/>
        <v>0</v>
      </c>
      <c r="O1338" s="122" t="e">
        <f t="shared" si="112"/>
        <v>#DIV/0!</v>
      </c>
      <c r="P1338" s="179">
        <f>'Input 2 - Inventory'!AH1273</f>
        <v>0</v>
      </c>
      <c r="Q1338" s="179">
        <f>'Calc 1 - Scaling (Ins)'!AA1328</f>
        <v>0</v>
      </c>
    </row>
    <row r="1339" spans="1:17" x14ac:dyDescent="0.3">
      <c r="A1339" s="136" t="str">
        <f t="shared" si="113"/>
        <v>Exclude</v>
      </c>
      <c r="B1339" s="149">
        <f>'Input 2 - Inventory'!C1274</f>
        <v>0</v>
      </c>
      <c r="C1339" s="179">
        <f>'Input 2 - Inventory'!E1274</f>
        <v>0</v>
      </c>
      <c r="D1339" s="179" t="str">
        <f>IFERROR(VLOOKUP(E1339,GCC.Param!$B$3:$E$66,4,FALSE),"")</f>
        <v/>
      </c>
      <c r="E1339" s="150">
        <f>'Input 2 - Inventory'!F1274</f>
        <v>0</v>
      </c>
      <c r="F1339" s="162" t="str">
        <f t="shared" si="109"/>
        <v>N</v>
      </c>
      <c r="G1339" s="150">
        <f>'Input 1 - Schedule 1'!U1276</f>
        <v>0</v>
      </c>
      <c r="H1339" s="149">
        <f>'Input 2 - Inventory'!L1274</f>
        <v>0</v>
      </c>
      <c r="I1339" s="149">
        <f>'Input 2 - Inventory'!M1274</f>
        <v>0</v>
      </c>
      <c r="J1339" s="162">
        <f t="shared" si="110"/>
        <v>0</v>
      </c>
      <c r="K1339" s="179">
        <f>'Input 2 - Inventory'!R1274</f>
        <v>0</v>
      </c>
      <c r="L1339" s="149">
        <f>'Input 2 - Inventory'!AB1274</f>
        <v>0</v>
      </c>
      <c r="M1339" s="179">
        <f>'Input 2 - Inventory'!AC1274</f>
        <v>0</v>
      </c>
      <c r="N1339" s="162">
        <f t="shared" si="111"/>
        <v>0</v>
      </c>
      <c r="O1339" s="122" t="e">
        <f t="shared" si="112"/>
        <v>#DIV/0!</v>
      </c>
      <c r="P1339" s="179">
        <f>'Input 2 - Inventory'!AH1274</f>
        <v>0</v>
      </c>
      <c r="Q1339" s="179">
        <f>'Calc 1 - Scaling (Ins)'!AA1329</f>
        <v>0</v>
      </c>
    </row>
    <row r="1340" spans="1:17" x14ac:dyDescent="0.3">
      <c r="A1340" s="136" t="str">
        <f t="shared" si="113"/>
        <v>Exclude</v>
      </c>
      <c r="B1340" s="149">
        <f>'Input 2 - Inventory'!C1275</f>
        <v>0</v>
      </c>
      <c r="C1340" s="179">
        <f>'Input 2 - Inventory'!E1275</f>
        <v>0</v>
      </c>
      <c r="D1340" s="179" t="str">
        <f>IFERROR(VLOOKUP(E1340,GCC.Param!$B$3:$E$66,4,FALSE),"")</f>
        <v/>
      </c>
      <c r="E1340" s="150">
        <f>'Input 2 - Inventory'!F1275</f>
        <v>0</v>
      </c>
      <c r="F1340" s="162" t="str">
        <f t="shared" si="109"/>
        <v>N</v>
      </c>
      <c r="G1340" s="150">
        <f>'Input 1 - Schedule 1'!U1277</f>
        <v>0</v>
      </c>
      <c r="H1340" s="149">
        <f>'Input 2 - Inventory'!L1275</f>
        <v>0</v>
      </c>
      <c r="I1340" s="149">
        <f>'Input 2 - Inventory'!M1275</f>
        <v>0</v>
      </c>
      <c r="J1340" s="162">
        <f t="shared" si="110"/>
        <v>0</v>
      </c>
      <c r="K1340" s="179">
        <f>'Input 2 - Inventory'!R1275</f>
        <v>0</v>
      </c>
      <c r="L1340" s="149">
        <f>'Input 2 - Inventory'!AB1275</f>
        <v>0</v>
      </c>
      <c r="M1340" s="179">
        <f>'Input 2 - Inventory'!AC1275</f>
        <v>0</v>
      </c>
      <c r="N1340" s="162">
        <f t="shared" si="111"/>
        <v>0</v>
      </c>
      <c r="O1340" s="122" t="e">
        <f t="shared" si="112"/>
        <v>#DIV/0!</v>
      </c>
      <c r="P1340" s="179">
        <f>'Input 2 - Inventory'!AH1275</f>
        <v>0</v>
      </c>
      <c r="Q1340" s="179">
        <f>'Calc 1 - Scaling (Ins)'!AA1330</f>
        <v>0</v>
      </c>
    </row>
    <row r="1341" spans="1:17" x14ac:dyDescent="0.3">
      <c r="A1341" s="136" t="str">
        <f t="shared" si="113"/>
        <v>Exclude</v>
      </c>
      <c r="B1341" s="149">
        <f>'Input 2 - Inventory'!C1276</f>
        <v>0</v>
      </c>
      <c r="C1341" s="179">
        <f>'Input 2 - Inventory'!E1276</f>
        <v>0</v>
      </c>
      <c r="D1341" s="179" t="str">
        <f>IFERROR(VLOOKUP(E1341,GCC.Param!$B$3:$E$66,4,FALSE),"")</f>
        <v/>
      </c>
      <c r="E1341" s="150">
        <f>'Input 2 - Inventory'!F1276</f>
        <v>0</v>
      </c>
      <c r="F1341" s="162" t="str">
        <f t="shared" si="109"/>
        <v>N</v>
      </c>
      <c r="G1341" s="150">
        <f>'Input 1 - Schedule 1'!U1278</f>
        <v>0</v>
      </c>
      <c r="H1341" s="149">
        <f>'Input 2 - Inventory'!L1276</f>
        <v>0</v>
      </c>
      <c r="I1341" s="149">
        <f>'Input 2 - Inventory'!M1276</f>
        <v>0</v>
      </c>
      <c r="J1341" s="162">
        <f t="shared" si="110"/>
        <v>0</v>
      </c>
      <c r="K1341" s="179">
        <f>'Input 2 - Inventory'!R1276</f>
        <v>0</v>
      </c>
      <c r="L1341" s="149">
        <f>'Input 2 - Inventory'!AB1276</f>
        <v>0</v>
      </c>
      <c r="M1341" s="179">
        <f>'Input 2 - Inventory'!AC1276</f>
        <v>0</v>
      </c>
      <c r="N1341" s="162">
        <f t="shared" si="111"/>
        <v>0</v>
      </c>
      <c r="O1341" s="122" t="e">
        <f t="shared" si="112"/>
        <v>#DIV/0!</v>
      </c>
      <c r="P1341" s="179">
        <f>'Input 2 - Inventory'!AH1276</f>
        <v>0</v>
      </c>
      <c r="Q1341" s="179">
        <f>'Calc 1 - Scaling (Ins)'!AA1331</f>
        <v>0</v>
      </c>
    </row>
    <row r="1342" spans="1:17" x14ac:dyDescent="0.3">
      <c r="A1342" s="136" t="str">
        <f t="shared" si="113"/>
        <v>Exclude</v>
      </c>
      <c r="B1342" s="149">
        <f>'Input 2 - Inventory'!C1277</f>
        <v>0</v>
      </c>
      <c r="C1342" s="179">
        <f>'Input 2 - Inventory'!E1277</f>
        <v>0</v>
      </c>
      <c r="D1342" s="179" t="str">
        <f>IFERROR(VLOOKUP(E1342,GCC.Param!$B$3:$E$66,4,FALSE),"")</f>
        <v/>
      </c>
      <c r="E1342" s="150">
        <f>'Input 2 - Inventory'!F1277</f>
        <v>0</v>
      </c>
      <c r="F1342" s="162" t="str">
        <f t="shared" si="109"/>
        <v>N</v>
      </c>
      <c r="G1342" s="150">
        <f>'Input 1 - Schedule 1'!U1279</f>
        <v>0</v>
      </c>
      <c r="H1342" s="149">
        <f>'Input 2 - Inventory'!L1277</f>
        <v>0</v>
      </c>
      <c r="I1342" s="149">
        <f>'Input 2 - Inventory'!M1277</f>
        <v>0</v>
      </c>
      <c r="J1342" s="162">
        <f t="shared" si="110"/>
        <v>0</v>
      </c>
      <c r="K1342" s="179">
        <f>'Input 2 - Inventory'!R1277</f>
        <v>0</v>
      </c>
      <c r="L1342" s="149">
        <f>'Input 2 - Inventory'!AB1277</f>
        <v>0</v>
      </c>
      <c r="M1342" s="179">
        <f>'Input 2 - Inventory'!AC1277</f>
        <v>0</v>
      </c>
      <c r="N1342" s="162">
        <f t="shared" si="111"/>
        <v>0</v>
      </c>
      <c r="O1342" s="122" t="e">
        <f t="shared" si="112"/>
        <v>#DIV/0!</v>
      </c>
      <c r="P1342" s="179">
        <f>'Input 2 - Inventory'!AH1277</f>
        <v>0</v>
      </c>
      <c r="Q1342" s="179">
        <f>'Calc 1 - Scaling (Ins)'!AA1332</f>
        <v>0</v>
      </c>
    </row>
    <row r="1343" spans="1:17" x14ac:dyDescent="0.3">
      <c r="A1343" s="136" t="str">
        <f t="shared" si="113"/>
        <v>Exclude</v>
      </c>
      <c r="B1343" s="149">
        <f>'Input 2 - Inventory'!C1278</f>
        <v>0</v>
      </c>
      <c r="C1343" s="179">
        <f>'Input 2 - Inventory'!E1278</f>
        <v>0</v>
      </c>
      <c r="D1343" s="179" t="str">
        <f>IFERROR(VLOOKUP(E1343,GCC.Param!$B$3:$E$66,4,FALSE),"")</f>
        <v/>
      </c>
      <c r="E1343" s="150">
        <f>'Input 2 - Inventory'!F1278</f>
        <v>0</v>
      </c>
      <c r="F1343" s="162" t="str">
        <f t="shared" si="109"/>
        <v>N</v>
      </c>
      <c r="G1343" s="150">
        <f>'Input 1 - Schedule 1'!U1280</f>
        <v>0</v>
      </c>
      <c r="H1343" s="149">
        <f>'Input 2 - Inventory'!L1278</f>
        <v>0</v>
      </c>
      <c r="I1343" s="149">
        <f>'Input 2 - Inventory'!M1278</f>
        <v>0</v>
      </c>
      <c r="J1343" s="162">
        <f t="shared" si="110"/>
        <v>0</v>
      </c>
      <c r="K1343" s="179">
        <f>'Input 2 - Inventory'!R1278</f>
        <v>0</v>
      </c>
      <c r="L1343" s="149">
        <f>'Input 2 - Inventory'!AB1278</f>
        <v>0</v>
      </c>
      <c r="M1343" s="179">
        <f>'Input 2 - Inventory'!AC1278</f>
        <v>0</v>
      </c>
      <c r="N1343" s="162">
        <f t="shared" si="111"/>
        <v>0</v>
      </c>
      <c r="O1343" s="122" t="e">
        <f t="shared" si="112"/>
        <v>#DIV/0!</v>
      </c>
      <c r="P1343" s="179">
        <f>'Input 2 - Inventory'!AH1278</f>
        <v>0</v>
      </c>
      <c r="Q1343" s="179">
        <f>'Calc 1 - Scaling (Ins)'!AA1333</f>
        <v>0</v>
      </c>
    </row>
    <row r="1344" spans="1:17" x14ac:dyDescent="0.3">
      <c r="A1344" s="136" t="str">
        <f t="shared" si="113"/>
        <v>Exclude</v>
      </c>
      <c r="B1344" s="149">
        <f>'Input 2 - Inventory'!C1279</f>
        <v>0</v>
      </c>
      <c r="C1344" s="179">
        <f>'Input 2 - Inventory'!E1279</f>
        <v>0</v>
      </c>
      <c r="D1344" s="179" t="str">
        <f>IFERROR(VLOOKUP(E1344,GCC.Param!$B$3:$E$66,4,FALSE),"")</f>
        <v/>
      </c>
      <c r="E1344" s="150">
        <f>'Input 2 - Inventory'!F1279</f>
        <v>0</v>
      </c>
      <c r="F1344" s="162" t="str">
        <f t="shared" si="109"/>
        <v>N</v>
      </c>
      <c r="G1344" s="150">
        <f>'Input 1 - Schedule 1'!U1281</f>
        <v>0</v>
      </c>
      <c r="H1344" s="149">
        <f>'Input 2 - Inventory'!L1279</f>
        <v>0</v>
      </c>
      <c r="I1344" s="149">
        <f>'Input 2 - Inventory'!M1279</f>
        <v>0</v>
      </c>
      <c r="J1344" s="162">
        <f t="shared" si="110"/>
        <v>0</v>
      </c>
      <c r="K1344" s="179">
        <f>'Input 2 - Inventory'!R1279</f>
        <v>0</v>
      </c>
      <c r="L1344" s="149">
        <f>'Input 2 - Inventory'!AB1279</f>
        <v>0</v>
      </c>
      <c r="M1344" s="179">
        <f>'Input 2 - Inventory'!AC1279</f>
        <v>0</v>
      </c>
      <c r="N1344" s="162">
        <f t="shared" si="111"/>
        <v>0</v>
      </c>
      <c r="O1344" s="122" t="e">
        <f t="shared" si="112"/>
        <v>#DIV/0!</v>
      </c>
      <c r="P1344" s="179">
        <f>'Input 2 - Inventory'!AH1279</f>
        <v>0</v>
      </c>
      <c r="Q1344" s="179">
        <f>'Calc 1 - Scaling (Ins)'!AA1334</f>
        <v>0</v>
      </c>
    </row>
    <row r="1345" spans="1:17" x14ac:dyDescent="0.3">
      <c r="A1345" s="136" t="str">
        <f t="shared" si="113"/>
        <v>Exclude</v>
      </c>
      <c r="B1345" s="149">
        <f>'Input 2 - Inventory'!C1280</f>
        <v>0</v>
      </c>
      <c r="C1345" s="179">
        <f>'Input 2 - Inventory'!E1280</f>
        <v>0</v>
      </c>
      <c r="D1345" s="179" t="str">
        <f>IFERROR(VLOOKUP(E1345,GCC.Param!$B$3:$E$66,4,FALSE),"")</f>
        <v/>
      </c>
      <c r="E1345" s="150">
        <f>'Input 2 - Inventory'!F1280</f>
        <v>0</v>
      </c>
      <c r="F1345" s="162" t="str">
        <f t="shared" si="109"/>
        <v>N</v>
      </c>
      <c r="G1345" s="150">
        <f>'Input 1 - Schedule 1'!U1282</f>
        <v>0</v>
      </c>
      <c r="H1345" s="149">
        <f>'Input 2 - Inventory'!L1280</f>
        <v>0</v>
      </c>
      <c r="I1345" s="149">
        <f>'Input 2 - Inventory'!M1280</f>
        <v>0</v>
      </c>
      <c r="J1345" s="162">
        <f t="shared" si="110"/>
        <v>0</v>
      </c>
      <c r="K1345" s="179">
        <f>'Input 2 - Inventory'!R1280</f>
        <v>0</v>
      </c>
      <c r="L1345" s="149">
        <f>'Input 2 - Inventory'!AB1280</f>
        <v>0</v>
      </c>
      <c r="M1345" s="179">
        <f>'Input 2 - Inventory'!AC1280</f>
        <v>0</v>
      </c>
      <c r="N1345" s="162">
        <f t="shared" si="111"/>
        <v>0</v>
      </c>
      <c r="O1345" s="122" t="e">
        <f t="shared" si="112"/>
        <v>#DIV/0!</v>
      </c>
      <c r="P1345" s="179">
        <f>'Input 2 - Inventory'!AH1280</f>
        <v>0</v>
      </c>
      <c r="Q1345" s="179">
        <f>'Calc 1 - Scaling (Ins)'!AA1335</f>
        <v>0</v>
      </c>
    </row>
    <row r="1346" spans="1:17" x14ac:dyDescent="0.3">
      <c r="A1346" s="136" t="str">
        <f t="shared" si="113"/>
        <v>Exclude</v>
      </c>
      <c r="B1346" s="149">
        <f>'Input 2 - Inventory'!C1281</f>
        <v>0</v>
      </c>
      <c r="C1346" s="179">
        <f>'Input 2 - Inventory'!E1281</f>
        <v>0</v>
      </c>
      <c r="D1346" s="179" t="str">
        <f>IFERROR(VLOOKUP(E1346,GCC.Param!$B$3:$E$66,4,FALSE),"")</f>
        <v/>
      </c>
      <c r="E1346" s="150">
        <f>'Input 2 - Inventory'!F1281</f>
        <v>0</v>
      </c>
      <c r="F1346" s="162" t="str">
        <f t="shared" si="109"/>
        <v>N</v>
      </c>
      <c r="G1346" s="150">
        <f>'Input 1 - Schedule 1'!U1283</f>
        <v>0</v>
      </c>
      <c r="H1346" s="149">
        <f>'Input 2 - Inventory'!L1281</f>
        <v>0</v>
      </c>
      <c r="I1346" s="149">
        <f>'Input 2 - Inventory'!M1281</f>
        <v>0</v>
      </c>
      <c r="J1346" s="162">
        <f t="shared" si="110"/>
        <v>0</v>
      </c>
      <c r="K1346" s="179">
        <f>'Input 2 - Inventory'!R1281</f>
        <v>0</v>
      </c>
      <c r="L1346" s="149">
        <f>'Input 2 - Inventory'!AB1281</f>
        <v>0</v>
      </c>
      <c r="M1346" s="179">
        <f>'Input 2 - Inventory'!AC1281</f>
        <v>0</v>
      </c>
      <c r="N1346" s="162">
        <f t="shared" si="111"/>
        <v>0</v>
      </c>
      <c r="O1346" s="122" t="e">
        <f t="shared" si="112"/>
        <v>#DIV/0!</v>
      </c>
      <c r="P1346" s="179">
        <f>'Input 2 - Inventory'!AH1281</f>
        <v>0</v>
      </c>
      <c r="Q1346" s="179">
        <f>'Calc 1 - Scaling (Ins)'!AA1336</f>
        <v>0</v>
      </c>
    </row>
    <row r="1347" spans="1:17" x14ac:dyDescent="0.3">
      <c r="A1347" s="136" t="str">
        <f t="shared" si="113"/>
        <v>Exclude</v>
      </c>
      <c r="B1347" s="149">
        <f>'Input 2 - Inventory'!C1282</f>
        <v>0</v>
      </c>
      <c r="C1347" s="179">
        <f>'Input 2 - Inventory'!E1282</f>
        <v>0</v>
      </c>
      <c r="D1347" s="179" t="str">
        <f>IFERROR(VLOOKUP(E1347,GCC.Param!$B$3:$E$66,4,FALSE),"")</f>
        <v/>
      </c>
      <c r="E1347" s="150">
        <f>'Input 2 - Inventory'!F1282</f>
        <v>0</v>
      </c>
      <c r="F1347" s="162" t="str">
        <f t="shared" si="109"/>
        <v>N</v>
      </c>
      <c r="G1347" s="150">
        <f>'Input 1 - Schedule 1'!U1284</f>
        <v>0</v>
      </c>
      <c r="H1347" s="149">
        <f>'Input 2 - Inventory'!L1282</f>
        <v>0</v>
      </c>
      <c r="I1347" s="149">
        <f>'Input 2 - Inventory'!M1282</f>
        <v>0</v>
      </c>
      <c r="J1347" s="162">
        <f t="shared" si="110"/>
        <v>0</v>
      </c>
      <c r="K1347" s="179">
        <f>'Input 2 - Inventory'!R1282</f>
        <v>0</v>
      </c>
      <c r="L1347" s="149">
        <f>'Input 2 - Inventory'!AB1282</f>
        <v>0</v>
      </c>
      <c r="M1347" s="179">
        <f>'Input 2 - Inventory'!AC1282</f>
        <v>0</v>
      </c>
      <c r="N1347" s="162">
        <f t="shared" si="111"/>
        <v>0</v>
      </c>
      <c r="O1347" s="122" t="e">
        <f t="shared" si="112"/>
        <v>#DIV/0!</v>
      </c>
      <c r="P1347" s="179">
        <f>'Input 2 - Inventory'!AH1282</f>
        <v>0</v>
      </c>
      <c r="Q1347" s="179">
        <f>'Calc 1 - Scaling (Ins)'!AA1337</f>
        <v>0</v>
      </c>
    </row>
    <row r="1348" spans="1:17" x14ac:dyDescent="0.3">
      <c r="A1348" s="136" t="str">
        <f t="shared" si="113"/>
        <v>Exclude</v>
      </c>
      <c r="B1348" s="149">
        <f>'Input 2 - Inventory'!C1283</f>
        <v>0</v>
      </c>
      <c r="C1348" s="179">
        <f>'Input 2 - Inventory'!E1283</f>
        <v>0</v>
      </c>
      <c r="D1348" s="179" t="str">
        <f>IFERROR(VLOOKUP(E1348,GCC.Param!$B$3:$E$66,4,FALSE),"")</f>
        <v/>
      </c>
      <c r="E1348" s="150">
        <f>'Input 2 - Inventory'!F1283</f>
        <v>0</v>
      </c>
      <c r="F1348" s="162" t="str">
        <f t="shared" si="109"/>
        <v>N</v>
      </c>
      <c r="G1348" s="150">
        <f>'Input 1 - Schedule 1'!U1285</f>
        <v>0</v>
      </c>
      <c r="H1348" s="149">
        <f>'Input 2 - Inventory'!L1283</f>
        <v>0</v>
      </c>
      <c r="I1348" s="149">
        <f>'Input 2 - Inventory'!M1283</f>
        <v>0</v>
      </c>
      <c r="J1348" s="162">
        <f t="shared" si="110"/>
        <v>0</v>
      </c>
      <c r="K1348" s="179">
        <f>'Input 2 - Inventory'!R1283</f>
        <v>0</v>
      </c>
      <c r="L1348" s="149">
        <f>'Input 2 - Inventory'!AB1283</f>
        <v>0</v>
      </c>
      <c r="M1348" s="179">
        <f>'Input 2 - Inventory'!AC1283</f>
        <v>0</v>
      </c>
      <c r="N1348" s="162">
        <f t="shared" si="111"/>
        <v>0</v>
      </c>
      <c r="O1348" s="122" t="e">
        <f t="shared" si="112"/>
        <v>#DIV/0!</v>
      </c>
      <c r="P1348" s="179">
        <f>'Input 2 - Inventory'!AH1283</f>
        <v>0</v>
      </c>
      <c r="Q1348" s="179">
        <f>'Calc 1 - Scaling (Ins)'!AA1338</f>
        <v>0</v>
      </c>
    </row>
    <row r="1349" spans="1:17" x14ac:dyDescent="0.3">
      <c r="A1349" s="136" t="str">
        <f t="shared" si="113"/>
        <v>Exclude</v>
      </c>
      <c r="B1349" s="149">
        <f>'Input 2 - Inventory'!C1284</f>
        <v>0</v>
      </c>
      <c r="C1349" s="179">
        <f>'Input 2 - Inventory'!E1284</f>
        <v>0</v>
      </c>
      <c r="D1349" s="179" t="str">
        <f>IFERROR(VLOOKUP(E1349,GCC.Param!$B$3:$E$66,4,FALSE),"")</f>
        <v/>
      </c>
      <c r="E1349" s="150">
        <f>'Input 2 - Inventory'!F1284</f>
        <v>0</v>
      </c>
      <c r="F1349" s="162" t="str">
        <f t="shared" si="109"/>
        <v>N</v>
      </c>
      <c r="G1349" s="150">
        <f>'Input 1 - Schedule 1'!U1286</f>
        <v>0</v>
      </c>
      <c r="H1349" s="149">
        <f>'Input 2 - Inventory'!L1284</f>
        <v>0</v>
      </c>
      <c r="I1349" s="149">
        <f>'Input 2 - Inventory'!M1284</f>
        <v>0</v>
      </c>
      <c r="J1349" s="162">
        <f t="shared" si="110"/>
        <v>0</v>
      </c>
      <c r="K1349" s="179">
        <f>'Input 2 - Inventory'!R1284</f>
        <v>0</v>
      </c>
      <c r="L1349" s="149">
        <f>'Input 2 - Inventory'!AB1284</f>
        <v>0</v>
      </c>
      <c r="M1349" s="179">
        <f>'Input 2 - Inventory'!AC1284</f>
        <v>0</v>
      </c>
      <c r="N1349" s="162">
        <f t="shared" si="111"/>
        <v>0</v>
      </c>
      <c r="O1349" s="122" t="e">
        <f t="shared" si="112"/>
        <v>#DIV/0!</v>
      </c>
      <c r="P1349" s="179">
        <f>'Input 2 - Inventory'!AH1284</f>
        <v>0</v>
      </c>
      <c r="Q1349" s="179">
        <f>'Calc 1 - Scaling (Ins)'!AA1339</f>
        <v>0</v>
      </c>
    </row>
    <row r="1350" spans="1:17" x14ac:dyDescent="0.3">
      <c r="A1350" s="136" t="str">
        <f t="shared" si="113"/>
        <v>Exclude</v>
      </c>
      <c r="B1350" s="149">
        <f>'Input 2 - Inventory'!C1285</f>
        <v>0</v>
      </c>
      <c r="C1350" s="179">
        <f>'Input 2 - Inventory'!E1285</f>
        <v>0</v>
      </c>
      <c r="D1350" s="179" t="str">
        <f>IFERROR(VLOOKUP(E1350,GCC.Param!$B$3:$E$66,4,FALSE),"")</f>
        <v/>
      </c>
      <c r="E1350" s="150">
        <f>'Input 2 - Inventory'!F1285</f>
        <v>0</v>
      </c>
      <c r="F1350" s="162" t="str">
        <f t="shared" si="109"/>
        <v>N</v>
      </c>
      <c r="G1350" s="150">
        <f>'Input 1 - Schedule 1'!U1287</f>
        <v>0</v>
      </c>
      <c r="H1350" s="149">
        <f>'Input 2 - Inventory'!L1285</f>
        <v>0</v>
      </c>
      <c r="I1350" s="149">
        <f>'Input 2 - Inventory'!M1285</f>
        <v>0</v>
      </c>
      <c r="J1350" s="162">
        <f t="shared" si="110"/>
        <v>0</v>
      </c>
      <c r="K1350" s="179">
        <f>'Input 2 - Inventory'!R1285</f>
        <v>0</v>
      </c>
      <c r="L1350" s="149">
        <f>'Input 2 - Inventory'!AB1285</f>
        <v>0</v>
      </c>
      <c r="M1350" s="179">
        <f>'Input 2 - Inventory'!AC1285</f>
        <v>0</v>
      </c>
      <c r="N1350" s="162">
        <f t="shared" si="111"/>
        <v>0</v>
      </c>
      <c r="O1350" s="122" t="e">
        <f t="shared" si="112"/>
        <v>#DIV/0!</v>
      </c>
      <c r="P1350" s="179">
        <f>'Input 2 - Inventory'!AH1285</f>
        <v>0</v>
      </c>
      <c r="Q1350" s="179">
        <f>'Calc 1 - Scaling (Ins)'!AA1340</f>
        <v>0</v>
      </c>
    </row>
    <row r="1351" spans="1:17" x14ac:dyDescent="0.3">
      <c r="A1351" s="136" t="str">
        <f t="shared" si="113"/>
        <v>Exclude</v>
      </c>
      <c r="B1351" s="149">
        <f>'Input 2 - Inventory'!C1286</f>
        <v>0</v>
      </c>
      <c r="C1351" s="179">
        <f>'Input 2 - Inventory'!E1286</f>
        <v>0</v>
      </c>
      <c r="D1351" s="179" t="str">
        <f>IFERROR(VLOOKUP(E1351,GCC.Param!$B$3:$E$66,4,FALSE),"")</f>
        <v/>
      </c>
      <c r="E1351" s="150">
        <f>'Input 2 - Inventory'!F1286</f>
        <v>0</v>
      </c>
      <c r="F1351" s="162" t="str">
        <f t="shared" si="109"/>
        <v>N</v>
      </c>
      <c r="G1351" s="150">
        <f>'Input 1 - Schedule 1'!U1288</f>
        <v>0</v>
      </c>
      <c r="H1351" s="149">
        <f>'Input 2 - Inventory'!L1286</f>
        <v>0</v>
      </c>
      <c r="I1351" s="149">
        <f>'Input 2 - Inventory'!M1286</f>
        <v>0</v>
      </c>
      <c r="J1351" s="162">
        <f t="shared" si="110"/>
        <v>0</v>
      </c>
      <c r="K1351" s="179">
        <f>'Input 2 - Inventory'!R1286</f>
        <v>0</v>
      </c>
      <c r="L1351" s="149">
        <f>'Input 2 - Inventory'!AB1286</f>
        <v>0</v>
      </c>
      <c r="M1351" s="179">
        <f>'Input 2 - Inventory'!AC1286</f>
        <v>0</v>
      </c>
      <c r="N1351" s="162">
        <f t="shared" si="111"/>
        <v>0</v>
      </c>
      <c r="O1351" s="122" t="e">
        <f t="shared" si="112"/>
        <v>#DIV/0!</v>
      </c>
      <c r="P1351" s="179">
        <f>'Input 2 - Inventory'!AH1286</f>
        <v>0</v>
      </c>
      <c r="Q1351" s="179">
        <f>'Calc 1 - Scaling (Ins)'!AA1341</f>
        <v>0</v>
      </c>
    </row>
    <row r="1352" spans="1:17" x14ac:dyDescent="0.3">
      <c r="A1352" s="136" t="str">
        <f t="shared" si="113"/>
        <v>Exclude</v>
      </c>
      <c r="B1352" s="149">
        <f>'Input 2 - Inventory'!C1287</f>
        <v>0</v>
      </c>
      <c r="C1352" s="179">
        <f>'Input 2 - Inventory'!E1287</f>
        <v>0</v>
      </c>
      <c r="D1352" s="179" t="str">
        <f>IFERROR(VLOOKUP(E1352,GCC.Param!$B$3:$E$66,4,FALSE),"")</f>
        <v/>
      </c>
      <c r="E1352" s="150">
        <f>'Input 2 - Inventory'!F1287</f>
        <v>0</v>
      </c>
      <c r="F1352" s="162" t="str">
        <f t="shared" si="109"/>
        <v>N</v>
      </c>
      <c r="G1352" s="150">
        <f>'Input 1 - Schedule 1'!U1289</f>
        <v>0</v>
      </c>
      <c r="H1352" s="149">
        <f>'Input 2 - Inventory'!L1287</f>
        <v>0</v>
      </c>
      <c r="I1352" s="149">
        <f>'Input 2 - Inventory'!M1287</f>
        <v>0</v>
      </c>
      <c r="J1352" s="162">
        <f t="shared" si="110"/>
        <v>0</v>
      </c>
      <c r="K1352" s="179">
        <f>'Input 2 - Inventory'!R1287</f>
        <v>0</v>
      </c>
      <c r="L1352" s="149">
        <f>'Input 2 - Inventory'!AB1287</f>
        <v>0</v>
      </c>
      <c r="M1352" s="179">
        <f>'Input 2 - Inventory'!AC1287</f>
        <v>0</v>
      </c>
      <c r="N1352" s="162">
        <f t="shared" si="111"/>
        <v>0</v>
      </c>
      <c r="O1352" s="122" t="e">
        <f t="shared" si="112"/>
        <v>#DIV/0!</v>
      </c>
      <c r="P1352" s="179">
        <f>'Input 2 - Inventory'!AH1287</f>
        <v>0</v>
      </c>
      <c r="Q1352" s="179">
        <f>'Calc 1 - Scaling (Ins)'!AA1342</f>
        <v>0</v>
      </c>
    </row>
    <row r="1353" spans="1:17" x14ac:dyDescent="0.3">
      <c r="A1353" s="136" t="str">
        <f t="shared" si="113"/>
        <v>Exclude</v>
      </c>
      <c r="B1353" s="149">
        <f>'Input 2 - Inventory'!C1288</f>
        <v>0</v>
      </c>
      <c r="C1353" s="179">
        <f>'Input 2 - Inventory'!E1288</f>
        <v>0</v>
      </c>
      <c r="D1353" s="179" t="str">
        <f>IFERROR(VLOOKUP(E1353,GCC.Param!$B$3:$E$66,4,FALSE),"")</f>
        <v/>
      </c>
      <c r="E1353" s="150">
        <f>'Input 2 - Inventory'!F1288</f>
        <v>0</v>
      </c>
      <c r="F1353" s="162" t="str">
        <f t="shared" si="109"/>
        <v>N</v>
      </c>
      <c r="G1353" s="150">
        <f>'Input 1 - Schedule 1'!U1290</f>
        <v>0</v>
      </c>
      <c r="H1353" s="149">
        <f>'Input 2 - Inventory'!L1288</f>
        <v>0</v>
      </c>
      <c r="I1353" s="149">
        <f>'Input 2 - Inventory'!M1288</f>
        <v>0</v>
      </c>
      <c r="J1353" s="162">
        <f t="shared" si="110"/>
        <v>0</v>
      </c>
      <c r="K1353" s="179">
        <f>'Input 2 - Inventory'!R1288</f>
        <v>0</v>
      </c>
      <c r="L1353" s="149">
        <f>'Input 2 - Inventory'!AB1288</f>
        <v>0</v>
      </c>
      <c r="M1353" s="179">
        <f>'Input 2 - Inventory'!AC1288</f>
        <v>0</v>
      </c>
      <c r="N1353" s="162">
        <f t="shared" si="111"/>
        <v>0</v>
      </c>
      <c r="O1353" s="122" t="e">
        <f t="shared" si="112"/>
        <v>#DIV/0!</v>
      </c>
      <c r="P1353" s="179">
        <f>'Input 2 - Inventory'!AH1288</f>
        <v>0</v>
      </c>
      <c r="Q1353" s="179">
        <f>'Calc 1 - Scaling (Ins)'!AA1343</f>
        <v>0</v>
      </c>
    </row>
    <row r="1354" spans="1:17" x14ac:dyDescent="0.3">
      <c r="A1354" s="136" t="str">
        <f t="shared" si="113"/>
        <v>Exclude</v>
      </c>
      <c r="B1354" s="149">
        <f>'Input 2 - Inventory'!C1289</f>
        <v>0</v>
      </c>
      <c r="C1354" s="179">
        <f>'Input 2 - Inventory'!E1289</f>
        <v>0</v>
      </c>
      <c r="D1354" s="179" t="str">
        <f>IFERROR(VLOOKUP(E1354,GCC.Param!$B$3:$E$66,4,FALSE),"")</f>
        <v/>
      </c>
      <c r="E1354" s="150">
        <f>'Input 2 - Inventory'!F1289</f>
        <v>0</v>
      </c>
      <c r="F1354" s="162" t="str">
        <f t="shared" ref="F1354:F1417" si="114">IF(AND(LEFT(D1354,3)="RBC",LEFT(Q1354,3)="RBC"),"N",IF(OR(E1354=Q1354,Q1354="N/A"),"N","Y"))</f>
        <v>N</v>
      </c>
      <c r="G1354" s="150">
        <f>'Input 1 - Schedule 1'!U1291</f>
        <v>0</v>
      </c>
      <c r="H1354" s="149">
        <f>'Input 2 - Inventory'!L1289</f>
        <v>0</v>
      </c>
      <c r="I1354" s="149">
        <f>'Input 2 - Inventory'!M1289</f>
        <v>0</v>
      </c>
      <c r="J1354" s="162">
        <f t="shared" ref="J1354:J1417" si="115">IF($E1354="Non-Insurer Holding Company", H1354-I1354,H1354)</f>
        <v>0</v>
      </c>
      <c r="K1354" s="179">
        <f>'Input 2 - Inventory'!R1289</f>
        <v>0</v>
      </c>
      <c r="L1354" s="149">
        <f>'Input 2 - Inventory'!AB1289</f>
        <v>0</v>
      </c>
      <c r="M1354" s="179">
        <f>'Input 2 - Inventory'!AC1289</f>
        <v>0</v>
      </c>
      <c r="N1354" s="162">
        <f t="shared" ref="N1354:N1417" si="116">IF(LEFT(E1354,3)="RBC",1/0,IF($E1354="Non-Insurer Holding Company",L1354-M1354,L1354))</f>
        <v>0</v>
      </c>
      <c r="O1354" s="122" t="e">
        <f t="shared" ref="O1354:O1417" si="117">IF(LEFT(E1354,3)="RBC",1/2*L1354,1/0)</f>
        <v>#DIV/0!</v>
      </c>
      <c r="P1354" s="179">
        <f>'Input 2 - Inventory'!AH1289</f>
        <v>0</v>
      </c>
      <c r="Q1354" s="179">
        <f>'Calc 1 - Scaling (Ins)'!AA1344</f>
        <v>0</v>
      </c>
    </row>
    <row r="1355" spans="1:17" x14ac:dyDescent="0.3">
      <c r="A1355" s="136" t="str">
        <f t="shared" si="113"/>
        <v>Exclude</v>
      </c>
      <c r="B1355" s="149">
        <f>'Input 2 - Inventory'!C1290</f>
        <v>0</v>
      </c>
      <c r="C1355" s="179">
        <f>'Input 2 - Inventory'!E1290</f>
        <v>0</v>
      </c>
      <c r="D1355" s="179" t="str">
        <f>IFERROR(VLOOKUP(E1355,GCC.Param!$B$3:$E$66,4,FALSE),"")</f>
        <v/>
      </c>
      <c r="E1355" s="150">
        <f>'Input 2 - Inventory'!F1290</f>
        <v>0</v>
      </c>
      <c r="F1355" s="162" t="str">
        <f t="shared" si="114"/>
        <v>N</v>
      </c>
      <c r="G1355" s="150">
        <f>'Input 1 - Schedule 1'!U1292</f>
        <v>0</v>
      </c>
      <c r="H1355" s="149">
        <f>'Input 2 - Inventory'!L1290</f>
        <v>0</v>
      </c>
      <c r="I1355" s="149">
        <f>'Input 2 - Inventory'!M1290</f>
        <v>0</v>
      </c>
      <c r="J1355" s="162">
        <f t="shared" si="115"/>
        <v>0</v>
      </c>
      <c r="K1355" s="179">
        <f>'Input 2 - Inventory'!R1290</f>
        <v>0</v>
      </c>
      <c r="L1355" s="149">
        <f>'Input 2 - Inventory'!AB1290</f>
        <v>0</v>
      </c>
      <c r="M1355" s="179">
        <f>'Input 2 - Inventory'!AC1290</f>
        <v>0</v>
      </c>
      <c r="N1355" s="162">
        <f t="shared" si="116"/>
        <v>0</v>
      </c>
      <c r="O1355" s="122" t="e">
        <f t="shared" si="117"/>
        <v>#DIV/0!</v>
      </c>
      <c r="P1355" s="179">
        <f>'Input 2 - Inventory'!AH1290</f>
        <v>0</v>
      </c>
      <c r="Q1355" s="179">
        <f>'Calc 1 - Scaling (Ins)'!AA1345</f>
        <v>0</v>
      </c>
    </row>
    <row r="1356" spans="1:17" x14ac:dyDescent="0.3">
      <c r="A1356" s="136" t="str">
        <f t="shared" si="113"/>
        <v>Exclude</v>
      </c>
      <c r="B1356" s="149">
        <f>'Input 2 - Inventory'!C1291</f>
        <v>0</v>
      </c>
      <c r="C1356" s="179">
        <f>'Input 2 - Inventory'!E1291</f>
        <v>0</v>
      </c>
      <c r="D1356" s="179" t="str">
        <f>IFERROR(VLOOKUP(E1356,GCC.Param!$B$3:$E$66,4,FALSE),"")</f>
        <v/>
      </c>
      <c r="E1356" s="150">
        <f>'Input 2 - Inventory'!F1291</f>
        <v>0</v>
      </c>
      <c r="F1356" s="162" t="str">
        <f t="shared" si="114"/>
        <v>N</v>
      </c>
      <c r="G1356" s="150">
        <f>'Input 1 - Schedule 1'!U1293</f>
        <v>0</v>
      </c>
      <c r="H1356" s="149">
        <f>'Input 2 - Inventory'!L1291</f>
        <v>0</v>
      </c>
      <c r="I1356" s="149">
        <f>'Input 2 - Inventory'!M1291</f>
        <v>0</v>
      </c>
      <c r="J1356" s="162">
        <f t="shared" si="115"/>
        <v>0</v>
      </c>
      <c r="K1356" s="179">
        <f>'Input 2 - Inventory'!R1291</f>
        <v>0</v>
      </c>
      <c r="L1356" s="149">
        <f>'Input 2 - Inventory'!AB1291</f>
        <v>0</v>
      </c>
      <c r="M1356" s="179">
        <f>'Input 2 - Inventory'!AC1291</f>
        <v>0</v>
      </c>
      <c r="N1356" s="162">
        <f t="shared" si="116"/>
        <v>0</v>
      </c>
      <c r="O1356" s="122" t="e">
        <f t="shared" si="117"/>
        <v>#DIV/0!</v>
      </c>
      <c r="P1356" s="179">
        <f>'Input 2 - Inventory'!AH1291</f>
        <v>0</v>
      </c>
      <c r="Q1356" s="179">
        <f>'Calc 1 - Scaling (Ins)'!AA1346</f>
        <v>0</v>
      </c>
    </row>
    <row r="1357" spans="1:17" x14ac:dyDescent="0.3">
      <c r="A1357" s="136" t="str">
        <f t="shared" ref="A1357:A1420" si="118">IF(OR(ISERROR(D1357),B1357="",B1357=0),"Exclude","Include")</f>
        <v>Exclude</v>
      </c>
      <c r="B1357" s="149">
        <f>'Input 2 - Inventory'!C1292</f>
        <v>0</v>
      </c>
      <c r="C1357" s="179">
        <f>'Input 2 - Inventory'!E1292</f>
        <v>0</v>
      </c>
      <c r="D1357" s="179" t="str">
        <f>IFERROR(VLOOKUP(E1357,GCC.Param!$B$3:$E$66,4,FALSE),"")</f>
        <v/>
      </c>
      <c r="E1357" s="150">
        <f>'Input 2 - Inventory'!F1292</f>
        <v>0</v>
      </c>
      <c r="F1357" s="162" t="str">
        <f t="shared" si="114"/>
        <v>N</v>
      </c>
      <c r="G1357" s="150">
        <f>'Input 1 - Schedule 1'!U1294</f>
        <v>0</v>
      </c>
      <c r="H1357" s="149">
        <f>'Input 2 - Inventory'!L1292</f>
        <v>0</v>
      </c>
      <c r="I1357" s="149">
        <f>'Input 2 - Inventory'!M1292</f>
        <v>0</v>
      </c>
      <c r="J1357" s="162">
        <f t="shared" si="115"/>
        <v>0</v>
      </c>
      <c r="K1357" s="179">
        <f>'Input 2 - Inventory'!R1292</f>
        <v>0</v>
      </c>
      <c r="L1357" s="149">
        <f>'Input 2 - Inventory'!AB1292</f>
        <v>0</v>
      </c>
      <c r="M1357" s="179">
        <f>'Input 2 - Inventory'!AC1292</f>
        <v>0</v>
      </c>
      <c r="N1357" s="162">
        <f t="shared" si="116"/>
        <v>0</v>
      </c>
      <c r="O1357" s="122" t="e">
        <f t="shared" si="117"/>
        <v>#DIV/0!</v>
      </c>
      <c r="P1357" s="179">
        <f>'Input 2 - Inventory'!AH1292</f>
        <v>0</v>
      </c>
      <c r="Q1357" s="179">
        <f>'Calc 1 - Scaling (Ins)'!AA1347</f>
        <v>0</v>
      </c>
    </row>
    <row r="1358" spans="1:17" x14ac:dyDescent="0.3">
      <c r="A1358" s="136" t="str">
        <f t="shared" si="118"/>
        <v>Exclude</v>
      </c>
      <c r="B1358" s="149">
        <f>'Input 2 - Inventory'!C1293</f>
        <v>0</v>
      </c>
      <c r="C1358" s="179">
        <f>'Input 2 - Inventory'!E1293</f>
        <v>0</v>
      </c>
      <c r="D1358" s="179" t="str">
        <f>IFERROR(VLOOKUP(E1358,GCC.Param!$B$3:$E$66,4,FALSE),"")</f>
        <v/>
      </c>
      <c r="E1358" s="150">
        <f>'Input 2 - Inventory'!F1293</f>
        <v>0</v>
      </c>
      <c r="F1358" s="162" t="str">
        <f t="shared" si="114"/>
        <v>N</v>
      </c>
      <c r="G1358" s="150">
        <f>'Input 1 - Schedule 1'!U1295</f>
        <v>0</v>
      </c>
      <c r="H1358" s="149">
        <f>'Input 2 - Inventory'!L1293</f>
        <v>0</v>
      </c>
      <c r="I1358" s="149">
        <f>'Input 2 - Inventory'!M1293</f>
        <v>0</v>
      </c>
      <c r="J1358" s="162">
        <f t="shared" si="115"/>
        <v>0</v>
      </c>
      <c r="K1358" s="179">
        <f>'Input 2 - Inventory'!R1293</f>
        <v>0</v>
      </c>
      <c r="L1358" s="149">
        <f>'Input 2 - Inventory'!AB1293</f>
        <v>0</v>
      </c>
      <c r="M1358" s="179">
        <f>'Input 2 - Inventory'!AC1293</f>
        <v>0</v>
      </c>
      <c r="N1358" s="162">
        <f t="shared" si="116"/>
        <v>0</v>
      </c>
      <c r="O1358" s="122" t="e">
        <f t="shared" si="117"/>
        <v>#DIV/0!</v>
      </c>
      <c r="P1358" s="179">
        <f>'Input 2 - Inventory'!AH1293</f>
        <v>0</v>
      </c>
      <c r="Q1358" s="179">
        <f>'Calc 1 - Scaling (Ins)'!AA1348</f>
        <v>0</v>
      </c>
    </row>
    <row r="1359" spans="1:17" x14ac:dyDescent="0.3">
      <c r="A1359" s="136" t="str">
        <f t="shared" si="118"/>
        <v>Exclude</v>
      </c>
      <c r="B1359" s="149">
        <f>'Input 2 - Inventory'!C1294</f>
        <v>0</v>
      </c>
      <c r="C1359" s="179">
        <f>'Input 2 - Inventory'!E1294</f>
        <v>0</v>
      </c>
      <c r="D1359" s="179" t="str">
        <f>IFERROR(VLOOKUP(E1359,GCC.Param!$B$3:$E$66,4,FALSE),"")</f>
        <v/>
      </c>
      <c r="E1359" s="150">
        <f>'Input 2 - Inventory'!F1294</f>
        <v>0</v>
      </c>
      <c r="F1359" s="162" t="str">
        <f t="shared" si="114"/>
        <v>N</v>
      </c>
      <c r="G1359" s="150">
        <f>'Input 1 - Schedule 1'!U1296</f>
        <v>0</v>
      </c>
      <c r="H1359" s="149">
        <f>'Input 2 - Inventory'!L1294</f>
        <v>0</v>
      </c>
      <c r="I1359" s="149">
        <f>'Input 2 - Inventory'!M1294</f>
        <v>0</v>
      </c>
      <c r="J1359" s="162">
        <f t="shared" si="115"/>
        <v>0</v>
      </c>
      <c r="K1359" s="179">
        <f>'Input 2 - Inventory'!R1294</f>
        <v>0</v>
      </c>
      <c r="L1359" s="149">
        <f>'Input 2 - Inventory'!AB1294</f>
        <v>0</v>
      </c>
      <c r="M1359" s="179">
        <f>'Input 2 - Inventory'!AC1294</f>
        <v>0</v>
      </c>
      <c r="N1359" s="162">
        <f t="shared" si="116"/>
        <v>0</v>
      </c>
      <c r="O1359" s="122" t="e">
        <f t="shared" si="117"/>
        <v>#DIV/0!</v>
      </c>
      <c r="P1359" s="179">
        <f>'Input 2 - Inventory'!AH1294</f>
        <v>0</v>
      </c>
      <c r="Q1359" s="179">
        <f>'Calc 1 - Scaling (Ins)'!AA1349</f>
        <v>0</v>
      </c>
    </row>
    <row r="1360" spans="1:17" x14ac:dyDescent="0.3">
      <c r="A1360" s="136" t="str">
        <f t="shared" si="118"/>
        <v>Exclude</v>
      </c>
      <c r="B1360" s="149">
        <f>'Input 2 - Inventory'!C1295</f>
        <v>0</v>
      </c>
      <c r="C1360" s="179">
        <f>'Input 2 - Inventory'!E1295</f>
        <v>0</v>
      </c>
      <c r="D1360" s="179" t="str">
        <f>IFERROR(VLOOKUP(E1360,GCC.Param!$B$3:$E$66,4,FALSE),"")</f>
        <v/>
      </c>
      <c r="E1360" s="150">
        <f>'Input 2 - Inventory'!F1295</f>
        <v>0</v>
      </c>
      <c r="F1360" s="162" t="str">
        <f t="shared" si="114"/>
        <v>N</v>
      </c>
      <c r="G1360" s="150">
        <f>'Input 1 - Schedule 1'!U1297</f>
        <v>0</v>
      </c>
      <c r="H1360" s="149">
        <f>'Input 2 - Inventory'!L1295</f>
        <v>0</v>
      </c>
      <c r="I1360" s="149">
        <f>'Input 2 - Inventory'!M1295</f>
        <v>0</v>
      </c>
      <c r="J1360" s="162">
        <f t="shared" si="115"/>
        <v>0</v>
      </c>
      <c r="K1360" s="179">
        <f>'Input 2 - Inventory'!R1295</f>
        <v>0</v>
      </c>
      <c r="L1360" s="149">
        <f>'Input 2 - Inventory'!AB1295</f>
        <v>0</v>
      </c>
      <c r="M1360" s="179">
        <f>'Input 2 - Inventory'!AC1295</f>
        <v>0</v>
      </c>
      <c r="N1360" s="162">
        <f t="shared" si="116"/>
        <v>0</v>
      </c>
      <c r="O1360" s="122" t="e">
        <f t="shared" si="117"/>
        <v>#DIV/0!</v>
      </c>
      <c r="P1360" s="179">
        <f>'Input 2 - Inventory'!AH1295</f>
        <v>0</v>
      </c>
      <c r="Q1360" s="179">
        <f>'Calc 1 - Scaling (Ins)'!AA1350</f>
        <v>0</v>
      </c>
    </row>
    <row r="1361" spans="1:17" x14ac:dyDescent="0.3">
      <c r="A1361" s="136" t="str">
        <f t="shared" si="118"/>
        <v>Exclude</v>
      </c>
      <c r="B1361" s="149">
        <f>'Input 2 - Inventory'!C1296</f>
        <v>0</v>
      </c>
      <c r="C1361" s="179">
        <f>'Input 2 - Inventory'!E1296</f>
        <v>0</v>
      </c>
      <c r="D1361" s="179" t="str">
        <f>IFERROR(VLOOKUP(E1361,GCC.Param!$B$3:$E$66,4,FALSE),"")</f>
        <v/>
      </c>
      <c r="E1361" s="150">
        <f>'Input 2 - Inventory'!F1296</f>
        <v>0</v>
      </c>
      <c r="F1361" s="162" t="str">
        <f t="shared" si="114"/>
        <v>N</v>
      </c>
      <c r="G1361" s="150">
        <f>'Input 1 - Schedule 1'!U1298</f>
        <v>0</v>
      </c>
      <c r="H1361" s="149">
        <f>'Input 2 - Inventory'!L1296</f>
        <v>0</v>
      </c>
      <c r="I1361" s="149">
        <f>'Input 2 - Inventory'!M1296</f>
        <v>0</v>
      </c>
      <c r="J1361" s="162">
        <f t="shared" si="115"/>
        <v>0</v>
      </c>
      <c r="K1361" s="179">
        <f>'Input 2 - Inventory'!R1296</f>
        <v>0</v>
      </c>
      <c r="L1361" s="149">
        <f>'Input 2 - Inventory'!AB1296</f>
        <v>0</v>
      </c>
      <c r="M1361" s="179">
        <f>'Input 2 - Inventory'!AC1296</f>
        <v>0</v>
      </c>
      <c r="N1361" s="162">
        <f t="shared" si="116"/>
        <v>0</v>
      </c>
      <c r="O1361" s="122" t="e">
        <f t="shared" si="117"/>
        <v>#DIV/0!</v>
      </c>
      <c r="P1361" s="179">
        <f>'Input 2 - Inventory'!AH1296</f>
        <v>0</v>
      </c>
      <c r="Q1361" s="179">
        <f>'Calc 1 - Scaling (Ins)'!AA1351</f>
        <v>0</v>
      </c>
    </row>
    <row r="1362" spans="1:17" x14ac:dyDescent="0.3">
      <c r="A1362" s="136" t="str">
        <f t="shared" si="118"/>
        <v>Exclude</v>
      </c>
      <c r="B1362" s="149">
        <f>'Input 2 - Inventory'!C1297</f>
        <v>0</v>
      </c>
      <c r="C1362" s="179">
        <f>'Input 2 - Inventory'!E1297</f>
        <v>0</v>
      </c>
      <c r="D1362" s="179" t="str">
        <f>IFERROR(VLOOKUP(E1362,GCC.Param!$B$3:$E$66,4,FALSE),"")</f>
        <v/>
      </c>
      <c r="E1362" s="150">
        <f>'Input 2 - Inventory'!F1297</f>
        <v>0</v>
      </c>
      <c r="F1362" s="162" t="str">
        <f t="shared" si="114"/>
        <v>N</v>
      </c>
      <c r="G1362" s="150">
        <f>'Input 1 - Schedule 1'!U1299</f>
        <v>0</v>
      </c>
      <c r="H1362" s="149">
        <f>'Input 2 - Inventory'!L1297</f>
        <v>0</v>
      </c>
      <c r="I1362" s="149">
        <f>'Input 2 - Inventory'!M1297</f>
        <v>0</v>
      </c>
      <c r="J1362" s="162">
        <f t="shared" si="115"/>
        <v>0</v>
      </c>
      <c r="K1362" s="179">
        <f>'Input 2 - Inventory'!R1297</f>
        <v>0</v>
      </c>
      <c r="L1362" s="149">
        <f>'Input 2 - Inventory'!AB1297</f>
        <v>0</v>
      </c>
      <c r="M1362" s="179">
        <f>'Input 2 - Inventory'!AC1297</f>
        <v>0</v>
      </c>
      <c r="N1362" s="162">
        <f t="shared" si="116"/>
        <v>0</v>
      </c>
      <c r="O1362" s="122" t="e">
        <f t="shared" si="117"/>
        <v>#DIV/0!</v>
      </c>
      <c r="P1362" s="179">
        <f>'Input 2 - Inventory'!AH1297</f>
        <v>0</v>
      </c>
      <c r="Q1362" s="179">
        <f>'Calc 1 - Scaling (Ins)'!AA1352</f>
        <v>0</v>
      </c>
    </row>
    <row r="1363" spans="1:17" x14ac:dyDescent="0.3">
      <c r="A1363" s="136" t="str">
        <f t="shared" si="118"/>
        <v>Exclude</v>
      </c>
      <c r="B1363" s="149">
        <f>'Input 2 - Inventory'!C1298</f>
        <v>0</v>
      </c>
      <c r="C1363" s="179">
        <f>'Input 2 - Inventory'!E1298</f>
        <v>0</v>
      </c>
      <c r="D1363" s="179" t="str">
        <f>IFERROR(VLOOKUP(E1363,GCC.Param!$B$3:$E$66,4,FALSE),"")</f>
        <v/>
      </c>
      <c r="E1363" s="150">
        <f>'Input 2 - Inventory'!F1298</f>
        <v>0</v>
      </c>
      <c r="F1363" s="162" t="str">
        <f t="shared" si="114"/>
        <v>N</v>
      </c>
      <c r="G1363" s="150">
        <f>'Input 1 - Schedule 1'!U1300</f>
        <v>0</v>
      </c>
      <c r="H1363" s="149">
        <f>'Input 2 - Inventory'!L1298</f>
        <v>0</v>
      </c>
      <c r="I1363" s="149">
        <f>'Input 2 - Inventory'!M1298</f>
        <v>0</v>
      </c>
      <c r="J1363" s="162">
        <f t="shared" si="115"/>
        <v>0</v>
      </c>
      <c r="K1363" s="179">
        <f>'Input 2 - Inventory'!R1298</f>
        <v>0</v>
      </c>
      <c r="L1363" s="149">
        <f>'Input 2 - Inventory'!AB1298</f>
        <v>0</v>
      </c>
      <c r="M1363" s="179">
        <f>'Input 2 - Inventory'!AC1298</f>
        <v>0</v>
      </c>
      <c r="N1363" s="162">
        <f t="shared" si="116"/>
        <v>0</v>
      </c>
      <c r="O1363" s="122" t="e">
        <f t="shared" si="117"/>
        <v>#DIV/0!</v>
      </c>
      <c r="P1363" s="179">
        <f>'Input 2 - Inventory'!AH1298</f>
        <v>0</v>
      </c>
      <c r="Q1363" s="179">
        <f>'Calc 1 - Scaling (Ins)'!AA1353</f>
        <v>0</v>
      </c>
    </row>
    <row r="1364" spans="1:17" x14ac:dyDescent="0.3">
      <c r="A1364" s="136" t="str">
        <f t="shared" si="118"/>
        <v>Exclude</v>
      </c>
      <c r="B1364" s="149">
        <f>'Input 2 - Inventory'!C1299</f>
        <v>0</v>
      </c>
      <c r="C1364" s="179">
        <f>'Input 2 - Inventory'!E1299</f>
        <v>0</v>
      </c>
      <c r="D1364" s="179" t="str">
        <f>IFERROR(VLOOKUP(E1364,GCC.Param!$B$3:$E$66,4,FALSE),"")</f>
        <v/>
      </c>
      <c r="E1364" s="150">
        <f>'Input 2 - Inventory'!F1299</f>
        <v>0</v>
      </c>
      <c r="F1364" s="162" t="str">
        <f t="shared" si="114"/>
        <v>N</v>
      </c>
      <c r="G1364" s="150">
        <f>'Input 1 - Schedule 1'!U1301</f>
        <v>0</v>
      </c>
      <c r="H1364" s="149">
        <f>'Input 2 - Inventory'!L1299</f>
        <v>0</v>
      </c>
      <c r="I1364" s="149">
        <f>'Input 2 - Inventory'!M1299</f>
        <v>0</v>
      </c>
      <c r="J1364" s="162">
        <f t="shared" si="115"/>
        <v>0</v>
      </c>
      <c r="K1364" s="179">
        <f>'Input 2 - Inventory'!R1299</f>
        <v>0</v>
      </c>
      <c r="L1364" s="149">
        <f>'Input 2 - Inventory'!AB1299</f>
        <v>0</v>
      </c>
      <c r="M1364" s="179">
        <f>'Input 2 - Inventory'!AC1299</f>
        <v>0</v>
      </c>
      <c r="N1364" s="162">
        <f t="shared" si="116"/>
        <v>0</v>
      </c>
      <c r="O1364" s="122" t="e">
        <f t="shared" si="117"/>
        <v>#DIV/0!</v>
      </c>
      <c r="P1364" s="179">
        <f>'Input 2 - Inventory'!AH1299</f>
        <v>0</v>
      </c>
      <c r="Q1364" s="179">
        <f>'Calc 1 - Scaling (Ins)'!AA1354</f>
        <v>0</v>
      </c>
    </row>
    <row r="1365" spans="1:17" x14ac:dyDescent="0.3">
      <c r="A1365" s="136" t="str">
        <f t="shared" si="118"/>
        <v>Exclude</v>
      </c>
      <c r="B1365" s="149">
        <f>'Input 2 - Inventory'!C1300</f>
        <v>0</v>
      </c>
      <c r="C1365" s="179">
        <f>'Input 2 - Inventory'!E1300</f>
        <v>0</v>
      </c>
      <c r="D1365" s="179" t="str">
        <f>IFERROR(VLOOKUP(E1365,GCC.Param!$B$3:$E$66,4,FALSE),"")</f>
        <v/>
      </c>
      <c r="E1365" s="150">
        <f>'Input 2 - Inventory'!F1300</f>
        <v>0</v>
      </c>
      <c r="F1365" s="162" t="str">
        <f t="shared" si="114"/>
        <v>N</v>
      </c>
      <c r="G1365" s="150">
        <f>'Input 1 - Schedule 1'!U1302</f>
        <v>0</v>
      </c>
      <c r="H1365" s="149">
        <f>'Input 2 - Inventory'!L1300</f>
        <v>0</v>
      </c>
      <c r="I1365" s="149">
        <f>'Input 2 - Inventory'!M1300</f>
        <v>0</v>
      </c>
      <c r="J1365" s="162">
        <f t="shared" si="115"/>
        <v>0</v>
      </c>
      <c r="K1365" s="179">
        <f>'Input 2 - Inventory'!R1300</f>
        <v>0</v>
      </c>
      <c r="L1365" s="149">
        <f>'Input 2 - Inventory'!AB1300</f>
        <v>0</v>
      </c>
      <c r="M1365" s="179">
        <f>'Input 2 - Inventory'!AC1300</f>
        <v>0</v>
      </c>
      <c r="N1365" s="162">
        <f t="shared" si="116"/>
        <v>0</v>
      </c>
      <c r="O1365" s="122" t="e">
        <f t="shared" si="117"/>
        <v>#DIV/0!</v>
      </c>
      <c r="P1365" s="179">
        <f>'Input 2 - Inventory'!AH1300</f>
        <v>0</v>
      </c>
      <c r="Q1365" s="179">
        <f>'Calc 1 - Scaling (Ins)'!AA1355</f>
        <v>0</v>
      </c>
    </row>
    <row r="1366" spans="1:17" x14ac:dyDescent="0.3">
      <c r="A1366" s="136" t="str">
        <f t="shared" si="118"/>
        <v>Exclude</v>
      </c>
      <c r="B1366" s="149">
        <f>'Input 2 - Inventory'!C1301</f>
        <v>0</v>
      </c>
      <c r="C1366" s="179">
        <f>'Input 2 - Inventory'!E1301</f>
        <v>0</v>
      </c>
      <c r="D1366" s="179" t="str">
        <f>IFERROR(VLOOKUP(E1366,GCC.Param!$B$3:$E$66,4,FALSE),"")</f>
        <v/>
      </c>
      <c r="E1366" s="150">
        <f>'Input 2 - Inventory'!F1301</f>
        <v>0</v>
      </c>
      <c r="F1366" s="162" t="str">
        <f t="shared" si="114"/>
        <v>N</v>
      </c>
      <c r="G1366" s="150">
        <f>'Input 1 - Schedule 1'!U1303</f>
        <v>0</v>
      </c>
      <c r="H1366" s="149">
        <f>'Input 2 - Inventory'!L1301</f>
        <v>0</v>
      </c>
      <c r="I1366" s="149">
        <f>'Input 2 - Inventory'!M1301</f>
        <v>0</v>
      </c>
      <c r="J1366" s="162">
        <f t="shared" si="115"/>
        <v>0</v>
      </c>
      <c r="K1366" s="179">
        <f>'Input 2 - Inventory'!R1301</f>
        <v>0</v>
      </c>
      <c r="L1366" s="149">
        <f>'Input 2 - Inventory'!AB1301</f>
        <v>0</v>
      </c>
      <c r="M1366" s="179">
        <f>'Input 2 - Inventory'!AC1301</f>
        <v>0</v>
      </c>
      <c r="N1366" s="162">
        <f t="shared" si="116"/>
        <v>0</v>
      </c>
      <c r="O1366" s="122" t="e">
        <f t="shared" si="117"/>
        <v>#DIV/0!</v>
      </c>
      <c r="P1366" s="179">
        <f>'Input 2 - Inventory'!AH1301</f>
        <v>0</v>
      </c>
      <c r="Q1366" s="179">
        <f>'Calc 1 - Scaling (Ins)'!AA1356</f>
        <v>0</v>
      </c>
    </row>
    <row r="1367" spans="1:17" x14ac:dyDescent="0.3">
      <c r="A1367" s="136" t="str">
        <f t="shared" si="118"/>
        <v>Exclude</v>
      </c>
      <c r="B1367" s="149">
        <f>'Input 2 - Inventory'!C1302</f>
        <v>0</v>
      </c>
      <c r="C1367" s="179">
        <f>'Input 2 - Inventory'!E1302</f>
        <v>0</v>
      </c>
      <c r="D1367" s="179" t="str">
        <f>IFERROR(VLOOKUP(E1367,GCC.Param!$B$3:$E$66,4,FALSE),"")</f>
        <v/>
      </c>
      <c r="E1367" s="150">
        <f>'Input 2 - Inventory'!F1302</f>
        <v>0</v>
      </c>
      <c r="F1367" s="162" t="str">
        <f t="shared" si="114"/>
        <v>N</v>
      </c>
      <c r="G1367" s="150">
        <f>'Input 1 - Schedule 1'!U1304</f>
        <v>0</v>
      </c>
      <c r="H1367" s="149">
        <f>'Input 2 - Inventory'!L1302</f>
        <v>0</v>
      </c>
      <c r="I1367" s="149">
        <f>'Input 2 - Inventory'!M1302</f>
        <v>0</v>
      </c>
      <c r="J1367" s="162">
        <f t="shared" si="115"/>
        <v>0</v>
      </c>
      <c r="K1367" s="179">
        <f>'Input 2 - Inventory'!R1302</f>
        <v>0</v>
      </c>
      <c r="L1367" s="149">
        <f>'Input 2 - Inventory'!AB1302</f>
        <v>0</v>
      </c>
      <c r="M1367" s="179">
        <f>'Input 2 - Inventory'!AC1302</f>
        <v>0</v>
      </c>
      <c r="N1367" s="162">
        <f t="shared" si="116"/>
        <v>0</v>
      </c>
      <c r="O1367" s="122" t="e">
        <f t="shared" si="117"/>
        <v>#DIV/0!</v>
      </c>
      <c r="P1367" s="179">
        <f>'Input 2 - Inventory'!AH1302</f>
        <v>0</v>
      </c>
      <c r="Q1367" s="179">
        <f>'Calc 1 - Scaling (Ins)'!AA1357</f>
        <v>0</v>
      </c>
    </row>
    <row r="1368" spans="1:17" x14ac:dyDescent="0.3">
      <c r="A1368" s="136" t="str">
        <f t="shared" si="118"/>
        <v>Exclude</v>
      </c>
      <c r="B1368" s="149">
        <f>'Input 2 - Inventory'!C1303</f>
        <v>0</v>
      </c>
      <c r="C1368" s="179">
        <f>'Input 2 - Inventory'!E1303</f>
        <v>0</v>
      </c>
      <c r="D1368" s="179" t="str">
        <f>IFERROR(VLOOKUP(E1368,GCC.Param!$B$3:$E$66,4,FALSE),"")</f>
        <v/>
      </c>
      <c r="E1368" s="150">
        <f>'Input 2 - Inventory'!F1303</f>
        <v>0</v>
      </c>
      <c r="F1368" s="162" t="str">
        <f t="shared" si="114"/>
        <v>N</v>
      </c>
      <c r="G1368" s="150">
        <f>'Input 1 - Schedule 1'!U1305</f>
        <v>0</v>
      </c>
      <c r="H1368" s="149">
        <f>'Input 2 - Inventory'!L1303</f>
        <v>0</v>
      </c>
      <c r="I1368" s="149">
        <f>'Input 2 - Inventory'!M1303</f>
        <v>0</v>
      </c>
      <c r="J1368" s="162">
        <f t="shared" si="115"/>
        <v>0</v>
      </c>
      <c r="K1368" s="179">
        <f>'Input 2 - Inventory'!R1303</f>
        <v>0</v>
      </c>
      <c r="L1368" s="149">
        <f>'Input 2 - Inventory'!AB1303</f>
        <v>0</v>
      </c>
      <c r="M1368" s="179">
        <f>'Input 2 - Inventory'!AC1303</f>
        <v>0</v>
      </c>
      <c r="N1368" s="162">
        <f t="shared" si="116"/>
        <v>0</v>
      </c>
      <c r="O1368" s="122" t="e">
        <f t="shared" si="117"/>
        <v>#DIV/0!</v>
      </c>
      <c r="P1368" s="179">
        <f>'Input 2 - Inventory'!AH1303</f>
        <v>0</v>
      </c>
      <c r="Q1368" s="179">
        <f>'Calc 1 - Scaling (Ins)'!AA1358</f>
        <v>0</v>
      </c>
    </row>
    <row r="1369" spans="1:17" x14ac:dyDescent="0.3">
      <c r="A1369" s="136" t="str">
        <f t="shared" si="118"/>
        <v>Exclude</v>
      </c>
      <c r="B1369" s="149">
        <f>'Input 2 - Inventory'!C1304</f>
        <v>0</v>
      </c>
      <c r="C1369" s="179">
        <f>'Input 2 - Inventory'!E1304</f>
        <v>0</v>
      </c>
      <c r="D1369" s="179" t="str">
        <f>IFERROR(VLOOKUP(E1369,GCC.Param!$B$3:$E$66,4,FALSE),"")</f>
        <v/>
      </c>
      <c r="E1369" s="150">
        <f>'Input 2 - Inventory'!F1304</f>
        <v>0</v>
      </c>
      <c r="F1369" s="162" t="str">
        <f t="shared" si="114"/>
        <v>N</v>
      </c>
      <c r="G1369" s="150">
        <f>'Input 1 - Schedule 1'!U1306</f>
        <v>0</v>
      </c>
      <c r="H1369" s="149">
        <f>'Input 2 - Inventory'!L1304</f>
        <v>0</v>
      </c>
      <c r="I1369" s="149">
        <f>'Input 2 - Inventory'!M1304</f>
        <v>0</v>
      </c>
      <c r="J1369" s="162">
        <f t="shared" si="115"/>
        <v>0</v>
      </c>
      <c r="K1369" s="179">
        <f>'Input 2 - Inventory'!R1304</f>
        <v>0</v>
      </c>
      <c r="L1369" s="149">
        <f>'Input 2 - Inventory'!AB1304</f>
        <v>0</v>
      </c>
      <c r="M1369" s="179">
        <f>'Input 2 - Inventory'!AC1304</f>
        <v>0</v>
      </c>
      <c r="N1369" s="162">
        <f t="shared" si="116"/>
        <v>0</v>
      </c>
      <c r="O1369" s="122" t="e">
        <f t="shared" si="117"/>
        <v>#DIV/0!</v>
      </c>
      <c r="P1369" s="179">
        <f>'Input 2 - Inventory'!AH1304</f>
        <v>0</v>
      </c>
      <c r="Q1369" s="179">
        <f>'Calc 1 - Scaling (Ins)'!AA1359</f>
        <v>0</v>
      </c>
    </row>
    <row r="1370" spans="1:17" x14ac:dyDescent="0.3">
      <c r="A1370" s="136" t="str">
        <f t="shared" si="118"/>
        <v>Exclude</v>
      </c>
      <c r="B1370" s="149">
        <f>'Input 2 - Inventory'!C1305</f>
        <v>0</v>
      </c>
      <c r="C1370" s="179">
        <f>'Input 2 - Inventory'!E1305</f>
        <v>0</v>
      </c>
      <c r="D1370" s="179" t="str">
        <f>IFERROR(VLOOKUP(E1370,GCC.Param!$B$3:$E$66,4,FALSE),"")</f>
        <v/>
      </c>
      <c r="E1370" s="150">
        <f>'Input 2 - Inventory'!F1305</f>
        <v>0</v>
      </c>
      <c r="F1370" s="162" t="str">
        <f t="shared" si="114"/>
        <v>N</v>
      </c>
      <c r="G1370" s="150">
        <f>'Input 1 - Schedule 1'!U1307</f>
        <v>0</v>
      </c>
      <c r="H1370" s="149">
        <f>'Input 2 - Inventory'!L1305</f>
        <v>0</v>
      </c>
      <c r="I1370" s="149">
        <f>'Input 2 - Inventory'!M1305</f>
        <v>0</v>
      </c>
      <c r="J1370" s="162">
        <f t="shared" si="115"/>
        <v>0</v>
      </c>
      <c r="K1370" s="179">
        <f>'Input 2 - Inventory'!R1305</f>
        <v>0</v>
      </c>
      <c r="L1370" s="149">
        <f>'Input 2 - Inventory'!AB1305</f>
        <v>0</v>
      </c>
      <c r="M1370" s="179">
        <f>'Input 2 - Inventory'!AC1305</f>
        <v>0</v>
      </c>
      <c r="N1370" s="162">
        <f t="shared" si="116"/>
        <v>0</v>
      </c>
      <c r="O1370" s="122" t="e">
        <f t="shared" si="117"/>
        <v>#DIV/0!</v>
      </c>
      <c r="P1370" s="179">
        <f>'Input 2 - Inventory'!AH1305</f>
        <v>0</v>
      </c>
      <c r="Q1370" s="179">
        <f>'Calc 1 - Scaling (Ins)'!AA1360</f>
        <v>0</v>
      </c>
    </row>
    <row r="1371" spans="1:17" x14ac:dyDescent="0.3">
      <c r="A1371" s="136" t="str">
        <f t="shared" si="118"/>
        <v>Exclude</v>
      </c>
      <c r="B1371" s="149">
        <f>'Input 2 - Inventory'!C1306</f>
        <v>0</v>
      </c>
      <c r="C1371" s="179">
        <f>'Input 2 - Inventory'!E1306</f>
        <v>0</v>
      </c>
      <c r="D1371" s="179" t="str">
        <f>IFERROR(VLOOKUP(E1371,GCC.Param!$B$3:$E$66,4,FALSE),"")</f>
        <v/>
      </c>
      <c r="E1371" s="150">
        <f>'Input 2 - Inventory'!F1306</f>
        <v>0</v>
      </c>
      <c r="F1371" s="162" t="str">
        <f t="shared" si="114"/>
        <v>N</v>
      </c>
      <c r="G1371" s="150">
        <f>'Input 1 - Schedule 1'!U1308</f>
        <v>0</v>
      </c>
      <c r="H1371" s="149">
        <f>'Input 2 - Inventory'!L1306</f>
        <v>0</v>
      </c>
      <c r="I1371" s="149">
        <f>'Input 2 - Inventory'!M1306</f>
        <v>0</v>
      </c>
      <c r="J1371" s="162">
        <f t="shared" si="115"/>
        <v>0</v>
      </c>
      <c r="K1371" s="179">
        <f>'Input 2 - Inventory'!R1306</f>
        <v>0</v>
      </c>
      <c r="L1371" s="149">
        <f>'Input 2 - Inventory'!AB1306</f>
        <v>0</v>
      </c>
      <c r="M1371" s="179">
        <f>'Input 2 - Inventory'!AC1306</f>
        <v>0</v>
      </c>
      <c r="N1371" s="162">
        <f t="shared" si="116"/>
        <v>0</v>
      </c>
      <c r="O1371" s="122" t="e">
        <f t="shared" si="117"/>
        <v>#DIV/0!</v>
      </c>
      <c r="P1371" s="179">
        <f>'Input 2 - Inventory'!AH1306</f>
        <v>0</v>
      </c>
      <c r="Q1371" s="179">
        <f>'Calc 1 - Scaling (Ins)'!AA1361</f>
        <v>0</v>
      </c>
    </row>
    <row r="1372" spans="1:17" x14ac:dyDescent="0.3">
      <c r="A1372" s="136" t="str">
        <f t="shared" si="118"/>
        <v>Exclude</v>
      </c>
      <c r="B1372" s="149">
        <f>'Input 2 - Inventory'!C1307</f>
        <v>0</v>
      </c>
      <c r="C1372" s="179">
        <f>'Input 2 - Inventory'!E1307</f>
        <v>0</v>
      </c>
      <c r="D1372" s="179" t="str">
        <f>IFERROR(VLOOKUP(E1372,GCC.Param!$B$3:$E$66,4,FALSE),"")</f>
        <v/>
      </c>
      <c r="E1372" s="150">
        <f>'Input 2 - Inventory'!F1307</f>
        <v>0</v>
      </c>
      <c r="F1372" s="162" t="str">
        <f t="shared" si="114"/>
        <v>N</v>
      </c>
      <c r="G1372" s="150">
        <f>'Input 1 - Schedule 1'!U1309</f>
        <v>0</v>
      </c>
      <c r="H1372" s="149">
        <f>'Input 2 - Inventory'!L1307</f>
        <v>0</v>
      </c>
      <c r="I1372" s="149">
        <f>'Input 2 - Inventory'!M1307</f>
        <v>0</v>
      </c>
      <c r="J1372" s="162">
        <f t="shared" si="115"/>
        <v>0</v>
      </c>
      <c r="K1372" s="179">
        <f>'Input 2 - Inventory'!R1307</f>
        <v>0</v>
      </c>
      <c r="L1372" s="149">
        <f>'Input 2 - Inventory'!AB1307</f>
        <v>0</v>
      </c>
      <c r="M1372" s="179">
        <f>'Input 2 - Inventory'!AC1307</f>
        <v>0</v>
      </c>
      <c r="N1372" s="162">
        <f t="shared" si="116"/>
        <v>0</v>
      </c>
      <c r="O1372" s="122" t="e">
        <f t="shared" si="117"/>
        <v>#DIV/0!</v>
      </c>
      <c r="P1372" s="179">
        <f>'Input 2 - Inventory'!AH1307</f>
        <v>0</v>
      </c>
      <c r="Q1372" s="179">
        <f>'Calc 1 - Scaling (Ins)'!AA1362</f>
        <v>0</v>
      </c>
    </row>
    <row r="1373" spans="1:17" x14ac:dyDescent="0.3">
      <c r="A1373" s="136" t="str">
        <f t="shared" si="118"/>
        <v>Exclude</v>
      </c>
      <c r="B1373" s="149">
        <f>'Input 2 - Inventory'!C1308</f>
        <v>0</v>
      </c>
      <c r="C1373" s="179">
        <f>'Input 2 - Inventory'!E1308</f>
        <v>0</v>
      </c>
      <c r="D1373" s="179" t="str">
        <f>IFERROR(VLOOKUP(E1373,GCC.Param!$B$3:$E$66,4,FALSE),"")</f>
        <v/>
      </c>
      <c r="E1373" s="150">
        <f>'Input 2 - Inventory'!F1308</f>
        <v>0</v>
      </c>
      <c r="F1373" s="162" t="str">
        <f t="shared" si="114"/>
        <v>N</v>
      </c>
      <c r="G1373" s="150">
        <f>'Input 1 - Schedule 1'!U1310</f>
        <v>0</v>
      </c>
      <c r="H1373" s="149">
        <f>'Input 2 - Inventory'!L1308</f>
        <v>0</v>
      </c>
      <c r="I1373" s="149">
        <f>'Input 2 - Inventory'!M1308</f>
        <v>0</v>
      </c>
      <c r="J1373" s="162">
        <f t="shared" si="115"/>
        <v>0</v>
      </c>
      <c r="K1373" s="179">
        <f>'Input 2 - Inventory'!R1308</f>
        <v>0</v>
      </c>
      <c r="L1373" s="149">
        <f>'Input 2 - Inventory'!AB1308</f>
        <v>0</v>
      </c>
      <c r="M1373" s="179">
        <f>'Input 2 - Inventory'!AC1308</f>
        <v>0</v>
      </c>
      <c r="N1373" s="162">
        <f t="shared" si="116"/>
        <v>0</v>
      </c>
      <c r="O1373" s="122" t="e">
        <f t="shared" si="117"/>
        <v>#DIV/0!</v>
      </c>
      <c r="P1373" s="179">
        <f>'Input 2 - Inventory'!AH1308</f>
        <v>0</v>
      </c>
      <c r="Q1373" s="179">
        <f>'Calc 1 - Scaling (Ins)'!AA1363</f>
        <v>0</v>
      </c>
    </row>
    <row r="1374" spans="1:17" x14ac:dyDescent="0.3">
      <c r="A1374" s="136" t="str">
        <f t="shared" si="118"/>
        <v>Exclude</v>
      </c>
      <c r="B1374" s="149">
        <f>'Input 2 - Inventory'!C1309</f>
        <v>0</v>
      </c>
      <c r="C1374" s="179">
        <f>'Input 2 - Inventory'!E1309</f>
        <v>0</v>
      </c>
      <c r="D1374" s="179" t="str">
        <f>IFERROR(VLOOKUP(E1374,GCC.Param!$B$3:$E$66,4,FALSE),"")</f>
        <v/>
      </c>
      <c r="E1374" s="150">
        <f>'Input 2 - Inventory'!F1309</f>
        <v>0</v>
      </c>
      <c r="F1374" s="162" t="str">
        <f t="shared" si="114"/>
        <v>N</v>
      </c>
      <c r="G1374" s="150">
        <f>'Input 1 - Schedule 1'!U1311</f>
        <v>0</v>
      </c>
      <c r="H1374" s="149">
        <f>'Input 2 - Inventory'!L1309</f>
        <v>0</v>
      </c>
      <c r="I1374" s="149">
        <f>'Input 2 - Inventory'!M1309</f>
        <v>0</v>
      </c>
      <c r="J1374" s="162">
        <f t="shared" si="115"/>
        <v>0</v>
      </c>
      <c r="K1374" s="179">
        <f>'Input 2 - Inventory'!R1309</f>
        <v>0</v>
      </c>
      <c r="L1374" s="149">
        <f>'Input 2 - Inventory'!AB1309</f>
        <v>0</v>
      </c>
      <c r="M1374" s="179">
        <f>'Input 2 - Inventory'!AC1309</f>
        <v>0</v>
      </c>
      <c r="N1374" s="162">
        <f t="shared" si="116"/>
        <v>0</v>
      </c>
      <c r="O1374" s="122" t="e">
        <f t="shared" si="117"/>
        <v>#DIV/0!</v>
      </c>
      <c r="P1374" s="179">
        <f>'Input 2 - Inventory'!AH1309</f>
        <v>0</v>
      </c>
      <c r="Q1374" s="179">
        <f>'Calc 1 - Scaling (Ins)'!AA1364</f>
        <v>0</v>
      </c>
    </row>
    <row r="1375" spans="1:17" x14ac:dyDescent="0.3">
      <c r="A1375" s="136" t="str">
        <f t="shared" si="118"/>
        <v>Exclude</v>
      </c>
      <c r="B1375" s="149">
        <f>'Input 2 - Inventory'!C1310</f>
        <v>0</v>
      </c>
      <c r="C1375" s="179">
        <f>'Input 2 - Inventory'!E1310</f>
        <v>0</v>
      </c>
      <c r="D1375" s="179" t="str">
        <f>IFERROR(VLOOKUP(E1375,GCC.Param!$B$3:$E$66,4,FALSE),"")</f>
        <v/>
      </c>
      <c r="E1375" s="150">
        <f>'Input 2 - Inventory'!F1310</f>
        <v>0</v>
      </c>
      <c r="F1375" s="162" t="str">
        <f t="shared" si="114"/>
        <v>N</v>
      </c>
      <c r="G1375" s="150">
        <f>'Input 1 - Schedule 1'!U1312</f>
        <v>0</v>
      </c>
      <c r="H1375" s="149">
        <f>'Input 2 - Inventory'!L1310</f>
        <v>0</v>
      </c>
      <c r="I1375" s="149">
        <f>'Input 2 - Inventory'!M1310</f>
        <v>0</v>
      </c>
      <c r="J1375" s="162">
        <f t="shared" si="115"/>
        <v>0</v>
      </c>
      <c r="K1375" s="179">
        <f>'Input 2 - Inventory'!R1310</f>
        <v>0</v>
      </c>
      <c r="L1375" s="149">
        <f>'Input 2 - Inventory'!AB1310</f>
        <v>0</v>
      </c>
      <c r="M1375" s="179">
        <f>'Input 2 - Inventory'!AC1310</f>
        <v>0</v>
      </c>
      <c r="N1375" s="162">
        <f t="shared" si="116"/>
        <v>0</v>
      </c>
      <c r="O1375" s="122" t="e">
        <f t="shared" si="117"/>
        <v>#DIV/0!</v>
      </c>
      <c r="P1375" s="179">
        <f>'Input 2 - Inventory'!AH1310</f>
        <v>0</v>
      </c>
      <c r="Q1375" s="179">
        <f>'Calc 1 - Scaling (Ins)'!AA1365</f>
        <v>0</v>
      </c>
    </row>
    <row r="1376" spans="1:17" x14ac:dyDescent="0.3">
      <c r="A1376" s="136" t="str">
        <f t="shared" si="118"/>
        <v>Exclude</v>
      </c>
      <c r="B1376" s="149">
        <f>'Input 2 - Inventory'!C1311</f>
        <v>0</v>
      </c>
      <c r="C1376" s="179">
        <f>'Input 2 - Inventory'!E1311</f>
        <v>0</v>
      </c>
      <c r="D1376" s="179" t="str">
        <f>IFERROR(VLOOKUP(E1376,GCC.Param!$B$3:$E$66,4,FALSE),"")</f>
        <v/>
      </c>
      <c r="E1376" s="150">
        <f>'Input 2 - Inventory'!F1311</f>
        <v>0</v>
      </c>
      <c r="F1376" s="162" t="str">
        <f t="shared" si="114"/>
        <v>N</v>
      </c>
      <c r="G1376" s="150">
        <f>'Input 1 - Schedule 1'!U1313</f>
        <v>0</v>
      </c>
      <c r="H1376" s="149">
        <f>'Input 2 - Inventory'!L1311</f>
        <v>0</v>
      </c>
      <c r="I1376" s="149">
        <f>'Input 2 - Inventory'!M1311</f>
        <v>0</v>
      </c>
      <c r="J1376" s="162">
        <f t="shared" si="115"/>
        <v>0</v>
      </c>
      <c r="K1376" s="179">
        <f>'Input 2 - Inventory'!R1311</f>
        <v>0</v>
      </c>
      <c r="L1376" s="149">
        <f>'Input 2 - Inventory'!AB1311</f>
        <v>0</v>
      </c>
      <c r="M1376" s="179">
        <f>'Input 2 - Inventory'!AC1311</f>
        <v>0</v>
      </c>
      <c r="N1376" s="162">
        <f t="shared" si="116"/>
        <v>0</v>
      </c>
      <c r="O1376" s="122" t="e">
        <f t="shared" si="117"/>
        <v>#DIV/0!</v>
      </c>
      <c r="P1376" s="179">
        <f>'Input 2 - Inventory'!AH1311</f>
        <v>0</v>
      </c>
      <c r="Q1376" s="179">
        <f>'Calc 1 - Scaling (Ins)'!AA1366</f>
        <v>0</v>
      </c>
    </row>
    <row r="1377" spans="1:17" x14ac:dyDescent="0.3">
      <c r="A1377" s="136" t="str">
        <f t="shared" si="118"/>
        <v>Exclude</v>
      </c>
      <c r="B1377" s="149">
        <f>'Input 2 - Inventory'!C1312</f>
        <v>0</v>
      </c>
      <c r="C1377" s="179">
        <f>'Input 2 - Inventory'!E1312</f>
        <v>0</v>
      </c>
      <c r="D1377" s="179" t="str">
        <f>IFERROR(VLOOKUP(E1377,GCC.Param!$B$3:$E$66,4,FALSE),"")</f>
        <v/>
      </c>
      <c r="E1377" s="150">
        <f>'Input 2 - Inventory'!F1312</f>
        <v>0</v>
      </c>
      <c r="F1377" s="162" t="str">
        <f t="shared" si="114"/>
        <v>N</v>
      </c>
      <c r="G1377" s="150">
        <f>'Input 1 - Schedule 1'!U1314</f>
        <v>0</v>
      </c>
      <c r="H1377" s="149">
        <f>'Input 2 - Inventory'!L1312</f>
        <v>0</v>
      </c>
      <c r="I1377" s="149">
        <f>'Input 2 - Inventory'!M1312</f>
        <v>0</v>
      </c>
      <c r="J1377" s="162">
        <f t="shared" si="115"/>
        <v>0</v>
      </c>
      <c r="K1377" s="179">
        <f>'Input 2 - Inventory'!R1312</f>
        <v>0</v>
      </c>
      <c r="L1377" s="149">
        <f>'Input 2 - Inventory'!AB1312</f>
        <v>0</v>
      </c>
      <c r="M1377" s="179">
        <f>'Input 2 - Inventory'!AC1312</f>
        <v>0</v>
      </c>
      <c r="N1377" s="162">
        <f t="shared" si="116"/>
        <v>0</v>
      </c>
      <c r="O1377" s="122" t="e">
        <f t="shared" si="117"/>
        <v>#DIV/0!</v>
      </c>
      <c r="P1377" s="179">
        <f>'Input 2 - Inventory'!AH1312</f>
        <v>0</v>
      </c>
      <c r="Q1377" s="179">
        <f>'Calc 1 - Scaling (Ins)'!AA1367</f>
        <v>0</v>
      </c>
    </row>
    <row r="1378" spans="1:17" x14ac:dyDescent="0.3">
      <c r="A1378" s="136" t="str">
        <f t="shared" si="118"/>
        <v>Exclude</v>
      </c>
      <c r="B1378" s="149">
        <f>'Input 2 - Inventory'!C1313</f>
        <v>0</v>
      </c>
      <c r="C1378" s="179">
        <f>'Input 2 - Inventory'!E1313</f>
        <v>0</v>
      </c>
      <c r="D1378" s="179" t="str">
        <f>IFERROR(VLOOKUP(E1378,GCC.Param!$B$3:$E$66,4,FALSE),"")</f>
        <v/>
      </c>
      <c r="E1378" s="150">
        <f>'Input 2 - Inventory'!F1313</f>
        <v>0</v>
      </c>
      <c r="F1378" s="162" t="str">
        <f t="shared" si="114"/>
        <v>N</v>
      </c>
      <c r="G1378" s="150">
        <f>'Input 1 - Schedule 1'!U1315</f>
        <v>0</v>
      </c>
      <c r="H1378" s="149">
        <f>'Input 2 - Inventory'!L1313</f>
        <v>0</v>
      </c>
      <c r="I1378" s="149">
        <f>'Input 2 - Inventory'!M1313</f>
        <v>0</v>
      </c>
      <c r="J1378" s="162">
        <f t="shared" si="115"/>
        <v>0</v>
      </c>
      <c r="K1378" s="179">
        <f>'Input 2 - Inventory'!R1313</f>
        <v>0</v>
      </c>
      <c r="L1378" s="149">
        <f>'Input 2 - Inventory'!AB1313</f>
        <v>0</v>
      </c>
      <c r="M1378" s="179">
        <f>'Input 2 - Inventory'!AC1313</f>
        <v>0</v>
      </c>
      <c r="N1378" s="162">
        <f t="shared" si="116"/>
        <v>0</v>
      </c>
      <c r="O1378" s="122" t="e">
        <f t="shared" si="117"/>
        <v>#DIV/0!</v>
      </c>
      <c r="P1378" s="179">
        <f>'Input 2 - Inventory'!AH1313</f>
        <v>0</v>
      </c>
      <c r="Q1378" s="179">
        <f>'Calc 1 - Scaling (Ins)'!AA1368</f>
        <v>0</v>
      </c>
    </row>
    <row r="1379" spans="1:17" x14ac:dyDescent="0.3">
      <c r="A1379" s="136" t="str">
        <f t="shared" si="118"/>
        <v>Exclude</v>
      </c>
      <c r="B1379" s="149">
        <f>'Input 2 - Inventory'!C1314</f>
        <v>0</v>
      </c>
      <c r="C1379" s="179">
        <f>'Input 2 - Inventory'!E1314</f>
        <v>0</v>
      </c>
      <c r="D1379" s="179" t="str">
        <f>IFERROR(VLOOKUP(E1379,GCC.Param!$B$3:$E$66,4,FALSE),"")</f>
        <v/>
      </c>
      <c r="E1379" s="150">
        <f>'Input 2 - Inventory'!F1314</f>
        <v>0</v>
      </c>
      <c r="F1379" s="162" t="str">
        <f t="shared" si="114"/>
        <v>N</v>
      </c>
      <c r="G1379" s="150">
        <f>'Input 1 - Schedule 1'!U1316</f>
        <v>0</v>
      </c>
      <c r="H1379" s="149">
        <f>'Input 2 - Inventory'!L1314</f>
        <v>0</v>
      </c>
      <c r="I1379" s="149">
        <f>'Input 2 - Inventory'!M1314</f>
        <v>0</v>
      </c>
      <c r="J1379" s="162">
        <f t="shared" si="115"/>
        <v>0</v>
      </c>
      <c r="K1379" s="179">
        <f>'Input 2 - Inventory'!R1314</f>
        <v>0</v>
      </c>
      <c r="L1379" s="149">
        <f>'Input 2 - Inventory'!AB1314</f>
        <v>0</v>
      </c>
      <c r="M1379" s="179">
        <f>'Input 2 - Inventory'!AC1314</f>
        <v>0</v>
      </c>
      <c r="N1379" s="162">
        <f t="shared" si="116"/>
        <v>0</v>
      </c>
      <c r="O1379" s="122" t="e">
        <f t="shared" si="117"/>
        <v>#DIV/0!</v>
      </c>
      <c r="P1379" s="179">
        <f>'Input 2 - Inventory'!AH1314</f>
        <v>0</v>
      </c>
      <c r="Q1379" s="179">
        <f>'Calc 1 - Scaling (Ins)'!AA1369</f>
        <v>0</v>
      </c>
    </row>
    <row r="1380" spans="1:17" x14ac:dyDescent="0.3">
      <c r="A1380" s="136" t="str">
        <f t="shared" si="118"/>
        <v>Exclude</v>
      </c>
      <c r="B1380" s="149">
        <f>'Input 2 - Inventory'!C1315</f>
        <v>0</v>
      </c>
      <c r="C1380" s="179">
        <f>'Input 2 - Inventory'!E1315</f>
        <v>0</v>
      </c>
      <c r="D1380" s="179" t="str">
        <f>IFERROR(VLOOKUP(E1380,GCC.Param!$B$3:$E$66,4,FALSE),"")</f>
        <v/>
      </c>
      <c r="E1380" s="150">
        <f>'Input 2 - Inventory'!F1315</f>
        <v>0</v>
      </c>
      <c r="F1380" s="162" t="str">
        <f t="shared" si="114"/>
        <v>N</v>
      </c>
      <c r="G1380" s="150">
        <f>'Input 1 - Schedule 1'!U1317</f>
        <v>0</v>
      </c>
      <c r="H1380" s="149">
        <f>'Input 2 - Inventory'!L1315</f>
        <v>0</v>
      </c>
      <c r="I1380" s="149">
        <f>'Input 2 - Inventory'!M1315</f>
        <v>0</v>
      </c>
      <c r="J1380" s="162">
        <f t="shared" si="115"/>
        <v>0</v>
      </c>
      <c r="K1380" s="179">
        <f>'Input 2 - Inventory'!R1315</f>
        <v>0</v>
      </c>
      <c r="L1380" s="149">
        <f>'Input 2 - Inventory'!AB1315</f>
        <v>0</v>
      </c>
      <c r="M1380" s="179">
        <f>'Input 2 - Inventory'!AC1315</f>
        <v>0</v>
      </c>
      <c r="N1380" s="162">
        <f t="shared" si="116"/>
        <v>0</v>
      </c>
      <c r="O1380" s="122" t="e">
        <f t="shared" si="117"/>
        <v>#DIV/0!</v>
      </c>
      <c r="P1380" s="179">
        <f>'Input 2 - Inventory'!AH1315</f>
        <v>0</v>
      </c>
      <c r="Q1380" s="179">
        <f>'Calc 1 - Scaling (Ins)'!AA1370</f>
        <v>0</v>
      </c>
    </row>
    <row r="1381" spans="1:17" x14ac:dyDescent="0.3">
      <c r="A1381" s="136" t="str">
        <f t="shared" si="118"/>
        <v>Exclude</v>
      </c>
      <c r="B1381" s="149">
        <f>'Input 2 - Inventory'!C1316</f>
        <v>0</v>
      </c>
      <c r="C1381" s="179">
        <f>'Input 2 - Inventory'!E1316</f>
        <v>0</v>
      </c>
      <c r="D1381" s="179" t="str">
        <f>IFERROR(VLOOKUP(E1381,GCC.Param!$B$3:$E$66,4,FALSE),"")</f>
        <v/>
      </c>
      <c r="E1381" s="150">
        <f>'Input 2 - Inventory'!F1316</f>
        <v>0</v>
      </c>
      <c r="F1381" s="162" t="str">
        <f t="shared" si="114"/>
        <v>N</v>
      </c>
      <c r="G1381" s="150">
        <f>'Input 1 - Schedule 1'!U1318</f>
        <v>0</v>
      </c>
      <c r="H1381" s="149">
        <f>'Input 2 - Inventory'!L1316</f>
        <v>0</v>
      </c>
      <c r="I1381" s="149">
        <f>'Input 2 - Inventory'!M1316</f>
        <v>0</v>
      </c>
      <c r="J1381" s="162">
        <f t="shared" si="115"/>
        <v>0</v>
      </c>
      <c r="K1381" s="179">
        <f>'Input 2 - Inventory'!R1316</f>
        <v>0</v>
      </c>
      <c r="L1381" s="149">
        <f>'Input 2 - Inventory'!AB1316</f>
        <v>0</v>
      </c>
      <c r="M1381" s="179">
        <f>'Input 2 - Inventory'!AC1316</f>
        <v>0</v>
      </c>
      <c r="N1381" s="162">
        <f t="shared" si="116"/>
        <v>0</v>
      </c>
      <c r="O1381" s="122" t="e">
        <f t="shared" si="117"/>
        <v>#DIV/0!</v>
      </c>
      <c r="P1381" s="179">
        <f>'Input 2 - Inventory'!AH1316</f>
        <v>0</v>
      </c>
      <c r="Q1381" s="179">
        <f>'Calc 1 - Scaling (Ins)'!AA1371</f>
        <v>0</v>
      </c>
    </row>
    <row r="1382" spans="1:17" x14ac:dyDescent="0.3">
      <c r="A1382" s="136" t="str">
        <f t="shared" si="118"/>
        <v>Exclude</v>
      </c>
      <c r="B1382" s="149">
        <f>'Input 2 - Inventory'!C1317</f>
        <v>0</v>
      </c>
      <c r="C1382" s="179">
        <f>'Input 2 - Inventory'!E1317</f>
        <v>0</v>
      </c>
      <c r="D1382" s="179" t="str">
        <f>IFERROR(VLOOKUP(E1382,GCC.Param!$B$3:$E$66,4,FALSE),"")</f>
        <v/>
      </c>
      <c r="E1382" s="150">
        <f>'Input 2 - Inventory'!F1317</f>
        <v>0</v>
      </c>
      <c r="F1382" s="162" t="str">
        <f t="shared" si="114"/>
        <v>N</v>
      </c>
      <c r="G1382" s="150">
        <f>'Input 1 - Schedule 1'!U1319</f>
        <v>0</v>
      </c>
      <c r="H1382" s="149">
        <f>'Input 2 - Inventory'!L1317</f>
        <v>0</v>
      </c>
      <c r="I1382" s="149">
        <f>'Input 2 - Inventory'!M1317</f>
        <v>0</v>
      </c>
      <c r="J1382" s="162">
        <f t="shared" si="115"/>
        <v>0</v>
      </c>
      <c r="K1382" s="179">
        <f>'Input 2 - Inventory'!R1317</f>
        <v>0</v>
      </c>
      <c r="L1382" s="149">
        <f>'Input 2 - Inventory'!AB1317</f>
        <v>0</v>
      </c>
      <c r="M1382" s="179">
        <f>'Input 2 - Inventory'!AC1317</f>
        <v>0</v>
      </c>
      <c r="N1382" s="162">
        <f t="shared" si="116"/>
        <v>0</v>
      </c>
      <c r="O1382" s="122" t="e">
        <f t="shared" si="117"/>
        <v>#DIV/0!</v>
      </c>
      <c r="P1382" s="179">
        <f>'Input 2 - Inventory'!AH1317</f>
        <v>0</v>
      </c>
      <c r="Q1382" s="179">
        <f>'Calc 1 - Scaling (Ins)'!AA1372</f>
        <v>0</v>
      </c>
    </row>
    <row r="1383" spans="1:17" x14ac:dyDescent="0.3">
      <c r="A1383" s="136" t="str">
        <f t="shared" si="118"/>
        <v>Exclude</v>
      </c>
      <c r="B1383" s="149">
        <f>'Input 2 - Inventory'!C1318</f>
        <v>0</v>
      </c>
      <c r="C1383" s="179">
        <f>'Input 2 - Inventory'!E1318</f>
        <v>0</v>
      </c>
      <c r="D1383" s="179" t="str">
        <f>IFERROR(VLOOKUP(E1383,GCC.Param!$B$3:$E$66,4,FALSE),"")</f>
        <v/>
      </c>
      <c r="E1383" s="150">
        <f>'Input 2 - Inventory'!F1318</f>
        <v>0</v>
      </c>
      <c r="F1383" s="162" t="str">
        <f t="shared" si="114"/>
        <v>N</v>
      </c>
      <c r="G1383" s="150">
        <f>'Input 1 - Schedule 1'!U1320</f>
        <v>0</v>
      </c>
      <c r="H1383" s="149">
        <f>'Input 2 - Inventory'!L1318</f>
        <v>0</v>
      </c>
      <c r="I1383" s="149">
        <f>'Input 2 - Inventory'!M1318</f>
        <v>0</v>
      </c>
      <c r="J1383" s="162">
        <f t="shared" si="115"/>
        <v>0</v>
      </c>
      <c r="K1383" s="179">
        <f>'Input 2 - Inventory'!R1318</f>
        <v>0</v>
      </c>
      <c r="L1383" s="149">
        <f>'Input 2 - Inventory'!AB1318</f>
        <v>0</v>
      </c>
      <c r="M1383" s="179">
        <f>'Input 2 - Inventory'!AC1318</f>
        <v>0</v>
      </c>
      <c r="N1383" s="162">
        <f t="shared" si="116"/>
        <v>0</v>
      </c>
      <c r="O1383" s="122" t="e">
        <f t="shared" si="117"/>
        <v>#DIV/0!</v>
      </c>
      <c r="P1383" s="179">
        <f>'Input 2 - Inventory'!AH1318</f>
        <v>0</v>
      </c>
      <c r="Q1383" s="179">
        <f>'Calc 1 - Scaling (Ins)'!AA1373</f>
        <v>0</v>
      </c>
    </row>
    <row r="1384" spans="1:17" x14ac:dyDescent="0.3">
      <c r="A1384" s="136" t="str">
        <f t="shared" si="118"/>
        <v>Exclude</v>
      </c>
      <c r="B1384" s="149">
        <f>'Input 2 - Inventory'!C1319</f>
        <v>0</v>
      </c>
      <c r="C1384" s="179">
        <f>'Input 2 - Inventory'!E1319</f>
        <v>0</v>
      </c>
      <c r="D1384" s="179" t="str">
        <f>IFERROR(VLOOKUP(E1384,GCC.Param!$B$3:$E$66,4,FALSE),"")</f>
        <v/>
      </c>
      <c r="E1384" s="150">
        <f>'Input 2 - Inventory'!F1319</f>
        <v>0</v>
      </c>
      <c r="F1384" s="162" t="str">
        <f t="shared" si="114"/>
        <v>N</v>
      </c>
      <c r="G1384" s="150">
        <f>'Input 1 - Schedule 1'!U1321</f>
        <v>0</v>
      </c>
      <c r="H1384" s="149">
        <f>'Input 2 - Inventory'!L1319</f>
        <v>0</v>
      </c>
      <c r="I1384" s="149">
        <f>'Input 2 - Inventory'!M1319</f>
        <v>0</v>
      </c>
      <c r="J1384" s="162">
        <f t="shared" si="115"/>
        <v>0</v>
      </c>
      <c r="K1384" s="179">
        <f>'Input 2 - Inventory'!R1319</f>
        <v>0</v>
      </c>
      <c r="L1384" s="149">
        <f>'Input 2 - Inventory'!AB1319</f>
        <v>0</v>
      </c>
      <c r="M1384" s="179">
        <f>'Input 2 - Inventory'!AC1319</f>
        <v>0</v>
      </c>
      <c r="N1384" s="162">
        <f t="shared" si="116"/>
        <v>0</v>
      </c>
      <c r="O1384" s="122" t="e">
        <f t="shared" si="117"/>
        <v>#DIV/0!</v>
      </c>
      <c r="P1384" s="179">
        <f>'Input 2 - Inventory'!AH1319</f>
        <v>0</v>
      </c>
      <c r="Q1384" s="179">
        <f>'Calc 1 - Scaling (Ins)'!AA1374</f>
        <v>0</v>
      </c>
    </row>
    <row r="1385" spans="1:17" x14ac:dyDescent="0.3">
      <c r="A1385" s="136" t="str">
        <f t="shared" si="118"/>
        <v>Exclude</v>
      </c>
      <c r="B1385" s="149">
        <f>'Input 2 - Inventory'!C1320</f>
        <v>0</v>
      </c>
      <c r="C1385" s="179">
        <f>'Input 2 - Inventory'!E1320</f>
        <v>0</v>
      </c>
      <c r="D1385" s="179" t="str">
        <f>IFERROR(VLOOKUP(E1385,GCC.Param!$B$3:$E$66,4,FALSE),"")</f>
        <v/>
      </c>
      <c r="E1385" s="150">
        <f>'Input 2 - Inventory'!F1320</f>
        <v>0</v>
      </c>
      <c r="F1385" s="162" t="str">
        <f t="shared" si="114"/>
        <v>N</v>
      </c>
      <c r="G1385" s="150">
        <f>'Input 1 - Schedule 1'!U1322</f>
        <v>0</v>
      </c>
      <c r="H1385" s="149">
        <f>'Input 2 - Inventory'!L1320</f>
        <v>0</v>
      </c>
      <c r="I1385" s="149">
        <f>'Input 2 - Inventory'!M1320</f>
        <v>0</v>
      </c>
      <c r="J1385" s="162">
        <f t="shared" si="115"/>
        <v>0</v>
      </c>
      <c r="K1385" s="179">
        <f>'Input 2 - Inventory'!R1320</f>
        <v>0</v>
      </c>
      <c r="L1385" s="149">
        <f>'Input 2 - Inventory'!AB1320</f>
        <v>0</v>
      </c>
      <c r="M1385" s="179">
        <f>'Input 2 - Inventory'!AC1320</f>
        <v>0</v>
      </c>
      <c r="N1385" s="162">
        <f t="shared" si="116"/>
        <v>0</v>
      </c>
      <c r="O1385" s="122" t="e">
        <f t="shared" si="117"/>
        <v>#DIV/0!</v>
      </c>
      <c r="P1385" s="179">
        <f>'Input 2 - Inventory'!AH1320</f>
        <v>0</v>
      </c>
      <c r="Q1385" s="179">
        <f>'Calc 1 - Scaling (Ins)'!AA1375</f>
        <v>0</v>
      </c>
    </row>
    <row r="1386" spans="1:17" x14ac:dyDescent="0.3">
      <c r="A1386" s="136" t="str">
        <f t="shared" si="118"/>
        <v>Exclude</v>
      </c>
      <c r="B1386" s="149">
        <f>'Input 2 - Inventory'!C1321</f>
        <v>0</v>
      </c>
      <c r="C1386" s="179">
        <f>'Input 2 - Inventory'!E1321</f>
        <v>0</v>
      </c>
      <c r="D1386" s="179" t="str">
        <f>IFERROR(VLOOKUP(E1386,GCC.Param!$B$3:$E$66,4,FALSE),"")</f>
        <v/>
      </c>
      <c r="E1386" s="150">
        <f>'Input 2 - Inventory'!F1321</f>
        <v>0</v>
      </c>
      <c r="F1386" s="162" t="str">
        <f t="shared" si="114"/>
        <v>N</v>
      </c>
      <c r="G1386" s="150">
        <f>'Input 1 - Schedule 1'!U1323</f>
        <v>0</v>
      </c>
      <c r="H1386" s="149">
        <f>'Input 2 - Inventory'!L1321</f>
        <v>0</v>
      </c>
      <c r="I1386" s="149">
        <f>'Input 2 - Inventory'!M1321</f>
        <v>0</v>
      </c>
      <c r="J1386" s="162">
        <f t="shared" si="115"/>
        <v>0</v>
      </c>
      <c r="K1386" s="179">
        <f>'Input 2 - Inventory'!R1321</f>
        <v>0</v>
      </c>
      <c r="L1386" s="149">
        <f>'Input 2 - Inventory'!AB1321</f>
        <v>0</v>
      </c>
      <c r="M1386" s="179">
        <f>'Input 2 - Inventory'!AC1321</f>
        <v>0</v>
      </c>
      <c r="N1386" s="162">
        <f t="shared" si="116"/>
        <v>0</v>
      </c>
      <c r="O1386" s="122" t="e">
        <f t="shared" si="117"/>
        <v>#DIV/0!</v>
      </c>
      <c r="P1386" s="179">
        <f>'Input 2 - Inventory'!AH1321</f>
        <v>0</v>
      </c>
      <c r="Q1386" s="179">
        <f>'Calc 1 - Scaling (Ins)'!AA1376</f>
        <v>0</v>
      </c>
    </row>
    <row r="1387" spans="1:17" x14ac:dyDescent="0.3">
      <c r="A1387" s="136" t="str">
        <f t="shared" si="118"/>
        <v>Exclude</v>
      </c>
      <c r="B1387" s="149">
        <f>'Input 2 - Inventory'!C1322</f>
        <v>0</v>
      </c>
      <c r="C1387" s="179">
        <f>'Input 2 - Inventory'!E1322</f>
        <v>0</v>
      </c>
      <c r="D1387" s="179" t="str">
        <f>IFERROR(VLOOKUP(E1387,GCC.Param!$B$3:$E$66,4,FALSE),"")</f>
        <v/>
      </c>
      <c r="E1387" s="150">
        <f>'Input 2 - Inventory'!F1322</f>
        <v>0</v>
      </c>
      <c r="F1387" s="162" t="str">
        <f t="shared" si="114"/>
        <v>N</v>
      </c>
      <c r="G1387" s="150">
        <f>'Input 1 - Schedule 1'!U1324</f>
        <v>0</v>
      </c>
      <c r="H1387" s="149">
        <f>'Input 2 - Inventory'!L1322</f>
        <v>0</v>
      </c>
      <c r="I1387" s="149">
        <f>'Input 2 - Inventory'!M1322</f>
        <v>0</v>
      </c>
      <c r="J1387" s="162">
        <f t="shared" si="115"/>
        <v>0</v>
      </c>
      <c r="K1387" s="179">
        <f>'Input 2 - Inventory'!R1322</f>
        <v>0</v>
      </c>
      <c r="L1387" s="149">
        <f>'Input 2 - Inventory'!AB1322</f>
        <v>0</v>
      </c>
      <c r="M1387" s="179">
        <f>'Input 2 - Inventory'!AC1322</f>
        <v>0</v>
      </c>
      <c r="N1387" s="162">
        <f t="shared" si="116"/>
        <v>0</v>
      </c>
      <c r="O1387" s="122" t="e">
        <f t="shared" si="117"/>
        <v>#DIV/0!</v>
      </c>
      <c r="P1387" s="179">
        <f>'Input 2 - Inventory'!AH1322</f>
        <v>0</v>
      </c>
      <c r="Q1387" s="179">
        <f>'Calc 1 - Scaling (Ins)'!AA1377</f>
        <v>0</v>
      </c>
    </row>
    <row r="1388" spans="1:17" x14ac:dyDescent="0.3">
      <c r="A1388" s="136" t="str">
        <f t="shared" si="118"/>
        <v>Exclude</v>
      </c>
      <c r="B1388" s="149">
        <f>'Input 2 - Inventory'!C1323</f>
        <v>0</v>
      </c>
      <c r="C1388" s="179">
        <f>'Input 2 - Inventory'!E1323</f>
        <v>0</v>
      </c>
      <c r="D1388" s="179" t="str">
        <f>IFERROR(VLOOKUP(E1388,GCC.Param!$B$3:$E$66,4,FALSE),"")</f>
        <v/>
      </c>
      <c r="E1388" s="150">
        <f>'Input 2 - Inventory'!F1323</f>
        <v>0</v>
      </c>
      <c r="F1388" s="162" t="str">
        <f t="shared" si="114"/>
        <v>N</v>
      </c>
      <c r="G1388" s="150">
        <f>'Input 1 - Schedule 1'!U1325</f>
        <v>0</v>
      </c>
      <c r="H1388" s="149">
        <f>'Input 2 - Inventory'!L1323</f>
        <v>0</v>
      </c>
      <c r="I1388" s="149">
        <f>'Input 2 - Inventory'!M1323</f>
        <v>0</v>
      </c>
      <c r="J1388" s="162">
        <f t="shared" si="115"/>
        <v>0</v>
      </c>
      <c r="K1388" s="179">
        <f>'Input 2 - Inventory'!R1323</f>
        <v>0</v>
      </c>
      <c r="L1388" s="149">
        <f>'Input 2 - Inventory'!AB1323</f>
        <v>0</v>
      </c>
      <c r="M1388" s="179">
        <f>'Input 2 - Inventory'!AC1323</f>
        <v>0</v>
      </c>
      <c r="N1388" s="162">
        <f t="shared" si="116"/>
        <v>0</v>
      </c>
      <c r="O1388" s="122" t="e">
        <f t="shared" si="117"/>
        <v>#DIV/0!</v>
      </c>
      <c r="P1388" s="179">
        <f>'Input 2 - Inventory'!AH1323</f>
        <v>0</v>
      </c>
      <c r="Q1388" s="179">
        <f>'Calc 1 - Scaling (Ins)'!AA1378</f>
        <v>0</v>
      </c>
    </row>
    <row r="1389" spans="1:17" x14ac:dyDescent="0.3">
      <c r="A1389" s="136" t="str">
        <f t="shared" si="118"/>
        <v>Exclude</v>
      </c>
      <c r="B1389" s="149">
        <f>'Input 2 - Inventory'!C1324</f>
        <v>0</v>
      </c>
      <c r="C1389" s="179">
        <f>'Input 2 - Inventory'!E1324</f>
        <v>0</v>
      </c>
      <c r="D1389" s="179" t="str">
        <f>IFERROR(VLOOKUP(E1389,GCC.Param!$B$3:$E$66,4,FALSE),"")</f>
        <v/>
      </c>
      <c r="E1389" s="150">
        <f>'Input 2 - Inventory'!F1324</f>
        <v>0</v>
      </c>
      <c r="F1389" s="162" t="str">
        <f t="shared" si="114"/>
        <v>N</v>
      </c>
      <c r="G1389" s="150">
        <f>'Input 1 - Schedule 1'!U1326</f>
        <v>0</v>
      </c>
      <c r="H1389" s="149">
        <f>'Input 2 - Inventory'!L1324</f>
        <v>0</v>
      </c>
      <c r="I1389" s="149">
        <f>'Input 2 - Inventory'!M1324</f>
        <v>0</v>
      </c>
      <c r="J1389" s="162">
        <f t="shared" si="115"/>
        <v>0</v>
      </c>
      <c r="K1389" s="179">
        <f>'Input 2 - Inventory'!R1324</f>
        <v>0</v>
      </c>
      <c r="L1389" s="149">
        <f>'Input 2 - Inventory'!AB1324</f>
        <v>0</v>
      </c>
      <c r="M1389" s="179">
        <f>'Input 2 - Inventory'!AC1324</f>
        <v>0</v>
      </c>
      <c r="N1389" s="162">
        <f t="shared" si="116"/>
        <v>0</v>
      </c>
      <c r="O1389" s="122" t="e">
        <f t="shared" si="117"/>
        <v>#DIV/0!</v>
      </c>
      <c r="P1389" s="179">
        <f>'Input 2 - Inventory'!AH1324</f>
        <v>0</v>
      </c>
      <c r="Q1389" s="179">
        <f>'Calc 1 - Scaling (Ins)'!AA1379</f>
        <v>0</v>
      </c>
    </row>
    <row r="1390" spans="1:17" x14ac:dyDescent="0.3">
      <c r="A1390" s="136" t="str">
        <f t="shared" si="118"/>
        <v>Exclude</v>
      </c>
      <c r="B1390" s="149">
        <f>'Input 2 - Inventory'!C1325</f>
        <v>0</v>
      </c>
      <c r="C1390" s="179">
        <f>'Input 2 - Inventory'!E1325</f>
        <v>0</v>
      </c>
      <c r="D1390" s="179" t="str">
        <f>IFERROR(VLOOKUP(E1390,GCC.Param!$B$3:$E$66,4,FALSE),"")</f>
        <v/>
      </c>
      <c r="E1390" s="150">
        <f>'Input 2 - Inventory'!F1325</f>
        <v>0</v>
      </c>
      <c r="F1390" s="162" t="str">
        <f t="shared" si="114"/>
        <v>N</v>
      </c>
      <c r="G1390" s="150">
        <f>'Input 1 - Schedule 1'!U1327</f>
        <v>0</v>
      </c>
      <c r="H1390" s="149">
        <f>'Input 2 - Inventory'!L1325</f>
        <v>0</v>
      </c>
      <c r="I1390" s="149">
        <f>'Input 2 - Inventory'!M1325</f>
        <v>0</v>
      </c>
      <c r="J1390" s="162">
        <f t="shared" si="115"/>
        <v>0</v>
      </c>
      <c r="K1390" s="179">
        <f>'Input 2 - Inventory'!R1325</f>
        <v>0</v>
      </c>
      <c r="L1390" s="149">
        <f>'Input 2 - Inventory'!AB1325</f>
        <v>0</v>
      </c>
      <c r="M1390" s="179">
        <f>'Input 2 - Inventory'!AC1325</f>
        <v>0</v>
      </c>
      <c r="N1390" s="162">
        <f t="shared" si="116"/>
        <v>0</v>
      </c>
      <c r="O1390" s="122" t="e">
        <f t="shared" si="117"/>
        <v>#DIV/0!</v>
      </c>
      <c r="P1390" s="179">
        <f>'Input 2 - Inventory'!AH1325</f>
        <v>0</v>
      </c>
      <c r="Q1390" s="179">
        <f>'Calc 1 - Scaling (Ins)'!AA1380</f>
        <v>0</v>
      </c>
    </row>
    <row r="1391" spans="1:17" x14ac:dyDescent="0.3">
      <c r="A1391" s="136" t="str">
        <f t="shared" si="118"/>
        <v>Exclude</v>
      </c>
      <c r="B1391" s="149">
        <f>'Input 2 - Inventory'!C1326</f>
        <v>0</v>
      </c>
      <c r="C1391" s="179">
        <f>'Input 2 - Inventory'!E1326</f>
        <v>0</v>
      </c>
      <c r="D1391" s="179" t="str">
        <f>IFERROR(VLOOKUP(E1391,GCC.Param!$B$3:$E$66,4,FALSE),"")</f>
        <v/>
      </c>
      <c r="E1391" s="150">
        <f>'Input 2 - Inventory'!F1326</f>
        <v>0</v>
      </c>
      <c r="F1391" s="162" t="str">
        <f t="shared" si="114"/>
        <v>N</v>
      </c>
      <c r="G1391" s="150">
        <f>'Input 1 - Schedule 1'!U1328</f>
        <v>0</v>
      </c>
      <c r="H1391" s="149">
        <f>'Input 2 - Inventory'!L1326</f>
        <v>0</v>
      </c>
      <c r="I1391" s="149">
        <f>'Input 2 - Inventory'!M1326</f>
        <v>0</v>
      </c>
      <c r="J1391" s="162">
        <f t="shared" si="115"/>
        <v>0</v>
      </c>
      <c r="K1391" s="179">
        <f>'Input 2 - Inventory'!R1326</f>
        <v>0</v>
      </c>
      <c r="L1391" s="149">
        <f>'Input 2 - Inventory'!AB1326</f>
        <v>0</v>
      </c>
      <c r="M1391" s="179">
        <f>'Input 2 - Inventory'!AC1326</f>
        <v>0</v>
      </c>
      <c r="N1391" s="162">
        <f t="shared" si="116"/>
        <v>0</v>
      </c>
      <c r="O1391" s="122" t="e">
        <f t="shared" si="117"/>
        <v>#DIV/0!</v>
      </c>
      <c r="P1391" s="179">
        <f>'Input 2 - Inventory'!AH1326</f>
        <v>0</v>
      </c>
      <c r="Q1391" s="179">
        <f>'Calc 1 - Scaling (Ins)'!AA1381</f>
        <v>0</v>
      </c>
    </row>
    <row r="1392" spans="1:17" x14ac:dyDescent="0.3">
      <c r="A1392" s="136" t="str">
        <f t="shared" si="118"/>
        <v>Exclude</v>
      </c>
      <c r="B1392" s="149">
        <f>'Input 2 - Inventory'!C1327</f>
        <v>0</v>
      </c>
      <c r="C1392" s="179">
        <f>'Input 2 - Inventory'!E1327</f>
        <v>0</v>
      </c>
      <c r="D1392" s="179" t="str">
        <f>IFERROR(VLOOKUP(E1392,GCC.Param!$B$3:$E$66,4,FALSE),"")</f>
        <v/>
      </c>
      <c r="E1392" s="150">
        <f>'Input 2 - Inventory'!F1327</f>
        <v>0</v>
      </c>
      <c r="F1392" s="162" t="str">
        <f t="shared" si="114"/>
        <v>N</v>
      </c>
      <c r="G1392" s="150">
        <f>'Input 1 - Schedule 1'!U1329</f>
        <v>0</v>
      </c>
      <c r="H1392" s="149">
        <f>'Input 2 - Inventory'!L1327</f>
        <v>0</v>
      </c>
      <c r="I1392" s="149">
        <f>'Input 2 - Inventory'!M1327</f>
        <v>0</v>
      </c>
      <c r="J1392" s="162">
        <f t="shared" si="115"/>
        <v>0</v>
      </c>
      <c r="K1392" s="179">
        <f>'Input 2 - Inventory'!R1327</f>
        <v>0</v>
      </c>
      <c r="L1392" s="149">
        <f>'Input 2 - Inventory'!AB1327</f>
        <v>0</v>
      </c>
      <c r="M1392" s="179">
        <f>'Input 2 - Inventory'!AC1327</f>
        <v>0</v>
      </c>
      <c r="N1392" s="162">
        <f t="shared" si="116"/>
        <v>0</v>
      </c>
      <c r="O1392" s="122" t="e">
        <f t="shared" si="117"/>
        <v>#DIV/0!</v>
      </c>
      <c r="P1392" s="179">
        <f>'Input 2 - Inventory'!AH1327</f>
        <v>0</v>
      </c>
      <c r="Q1392" s="179">
        <f>'Calc 1 - Scaling (Ins)'!AA1382</f>
        <v>0</v>
      </c>
    </row>
    <row r="1393" spans="1:17" x14ac:dyDescent="0.3">
      <c r="A1393" s="136" t="str">
        <f t="shared" si="118"/>
        <v>Exclude</v>
      </c>
      <c r="B1393" s="149">
        <f>'Input 2 - Inventory'!C1328</f>
        <v>0</v>
      </c>
      <c r="C1393" s="179">
        <f>'Input 2 - Inventory'!E1328</f>
        <v>0</v>
      </c>
      <c r="D1393" s="179" t="str">
        <f>IFERROR(VLOOKUP(E1393,GCC.Param!$B$3:$E$66,4,FALSE),"")</f>
        <v/>
      </c>
      <c r="E1393" s="150">
        <f>'Input 2 - Inventory'!F1328</f>
        <v>0</v>
      </c>
      <c r="F1393" s="162" t="str">
        <f t="shared" si="114"/>
        <v>N</v>
      </c>
      <c r="G1393" s="150">
        <f>'Input 1 - Schedule 1'!U1330</f>
        <v>0</v>
      </c>
      <c r="H1393" s="149">
        <f>'Input 2 - Inventory'!L1328</f>
        <v>0</v>
      </c>
      <c r="I1393" s="149">
        <f>'Input 2 - Inventory'!M1328</f>
        <v>0</v>
      </c>
      <c r="J1393" s="162">
        <f t="shared" si="115"/>
        <v>0</v>
      </c>
      <c r="K1393" s="179">
        <f>'Input 2 - Inventory'!R1328</f>
        <v>0</v>
      </c>
      <c r="L1393" s="149">
        <f>'Input 2 - Inventory'!AB1328</f>
        <v>0</v>
      </c>
      <c r="M1393" s="179">
        <f>'Input 2 - Inventory'!AC1328</f>
        <v>0</v>
      </c>
      <c r="N1393" s="162">
        <f t="shared" si="116"/>
        <v>0</v>
      </c>
      <c r="O1393" s="122" t="e">
        <f t="shared" si="117"/>
        <v>#DIV/0!</v>
      </c>
      <c r="P1393" s="179">
        <f>'Input 2 - Inventory'!AH1328</f>
        <v>0</v>
      </c>
      <c r="Q1393" s="179">
        <f>'Calc 1 - Scaling (Ins)'!AA1383</f>
        <v>0</v>
      </c>
    </row>
    <row r="1394" spans="1:17" x14ac:dyDescent="0.3">
      <c r="A1394" s="136" t="str">
        <f t="shared" si="118"/>
        <v>Exclude</v>
      </c>
      <c r="B1394" s="149">
        <f>'Input 2 - Inventory'!C1329</f>
        <v>0</v>
      </c>
      <c r="C1394" s="179">
        <f>'Input 2 - Inventory'!E1329</f>
        <v>0</v>
      </c>
      <c r="D1394" s="179" t="str">
        <f>IFERROR(VLOOKUP(E1394,GCC.Param!$B$3:$E$66,4,FALSE),"")</f>
        <v/>
      </c>
      <c r="E1394" s="150">
        <f>'Input 2 - Inventory'!F1329</f>
        <v>0</v>
      </c>
      <c r="F1394" s="162" t="str">
        <f t="shared" si="114"/>
        <v>N</v>
      </c>
      <c r="G1394" s="150">
        <f>'Input 1 - Schedule 1'!U1331</f>
        <v>0</v>
      </c>
      <c r="H1394" s="149">
        <f>'Input 2 - Inventory'!L1329</f>
        <v>0</v>
      </c>
      <c r="I1394" s="149">
        <f>'Input 2 - Inventory'!M1329</f>
        <v>0</v>
      </c>
      <c r="J1394" s="162">
        <f t="shared" si="115"/>
        <v>0</v>
      </c>
      <c r="K1394" s="179">
        <f>'Input 2 - Inventory'!R1329</f>
        <v>0</v>
      </c>
      <c r="L1394" s="149">
        <f>'Input 2 - Inventory'!AB1329</f>
        <v>0</v>
      </c>
      <c r="M1394" s="179">
        <f>'Input 2 - Inventory'!AC1329</f>
        <v>0</v>
      </c>
      <c r="N1394" s="162">
        <f t="shared" si="116"/>
        <v>0</v>
      </c>
      <c r="O1394" s="122" t="e">
        <f t="shared" si="117"/>
        <v>#DIV/0!</v>
      </c>
      <c r="P1394" s="179">
        <f>'Input 2 - Inventory'!AH1329</f>
        <v>0</v>
      </c>
      <c r="Q1394" s="179">
        <f>'Calc 1 - Scaling (Ins)'!AA1384</f>
        <v>0</v>
      </c>
    </row>
    <row r="1395" spans="1:17" x14ac:dyDescent="0.3">
      <c r="A1395" s="136" t="str">
        <f t="shared" si="118"/>
        <v>Exclude</v>
      </c>
      <c r="B1395" s="149">
        <f>'Input 2 - Inventory'!C1330</f>
        <v>0</v>
      </c>
      <c r="C1395" s="179">
        <f>'Input 2 - Inventory'!E1330</f>
        <v>0</v>
      </c>
      <c r="D1395" s="179" t="str">
        <f>IFERROR(VLOOKUP(E1395,GCC.Param!$B$3:$E$66,4,FALSE),"")</f>
        <v/>
      </c>
      <c r="E1395" s="150">
        <f>'Input 2 - Inventory'!F1330</f>
        <v>0</v>
      </c>
      <c r="F1395" s="162" t="str">
        <f t="shared" si="114"/>
        <v>N</v>
      </c>
      <c r="G1395" s="150">
        <f>'Input 1 - Schedule 1'!U1332</f>
        <v>0</v>
      </c>
      <c r="H1395" s="149">
        <f>'Input 2 - Inventory'!L1330</f>
        <v>0</v>
      </c>
      <c r="I1395" s="149">
        <f>'Input 2 - Inventory'!M1330</f>
        <v>0</v>
      </c>
      <c r="J1395" s="162">
        <f t="shared" si="115"/>
        <v>0</v>
      </c>
      <c r="K1395" s="179">
        <f>'Input 2 - Inventory'!R1330</f>
        <v>0</v>
      </c>
      <c r="L1395" s="149">
        <f>'Input 2 - Inventory'!AB1330</f>
        <v>0</v>
      </c>
      <c r="M1395" s="179">
        <f>'Input 2 - Inventory'!AC1330</f>
        <v>0</v>
      </c>
      <c r="N1395" s="162">
        <f t="shared" si="116"/>
        <v>0</v>
      </c>
      <c r="O1395" s="122" t="e">
        <f t="shared" si="117"/>
        <v>#DIV/0!</v>
      </c>
      <c r="P1395" s="179">
        <f>'Input 2 - Inventory'!AH1330</f>
        <v>0</v>
      </c>
      <c r="Q1395" s="179">
        <f>'Calc 1 - Scaling (Ins)'!AA1385</f>
        <v>0</v>
      </c>
    </row>
    <row r="1396" spans="1:17" x14ac:dyDescent="0.3">
      <c r="A1396" s="136" t="str">
        <f t="shared" si="118"/>
        <v>Exclude</v>
      </c>
      <c r="B1396" s="149">
        <f>'Input 2 - Inventory'!C1331</f>
        <v>0</v>
      </c>
      <c r="C1396" s="179">
        <f>'Input 2 - Inventory'!E1331</f>
        <v>0</v>
      </c>
      <c r="D1396" s="179" t="str">
        <f>IFERROR(VLOOKUP(E1396,GCC.Param!$B$3:$E$66,4,FALSE),"")</f>
        <v/>
      </c>
      <c r="E1396" s="150">
        <f>'Input 2 - Inventory'!F1331</f>
        <v>0</v>
      </c>
      <c r="F1396" s="162" t="str">
        <f t="shared" si="114"/>
        <v>N</v>
      </c>
      <c r="G1396" s="150">
        <f>'Input 1 - Schedule 1'!U1333</f>
        <v>0</v>
      </c>
      <c r="H1396" s="149">
        <f>'Input 2 - Inventory'!L1331</f>
        <v>0</v>
      </c>
      <c r="I1396" s="149">
        <f>'Input 2 - Inventory'!M1331</f>
        <v>0</v>
      </c>
      <c r="J1396" s="162">
        <f t="shared" si="115"/>
        <v>0</v>
      </c>
      <c r="K1396" s="179">
        <f>'Input 2 - Inventory'!R1331</f>
        <v>0</v>
      </c>
      <c r="L1396" s="149">
        <f>'Input 2 - Inventory'!AB1331</f>
        <v>0</v>
      </c>
      <c r="M1396" s="179">
        <f>'Input 2 - Inventory'!AC1331</f>
        <v>0</v>
      </c>
      <c r="N1396" s="162">
        <f t="shared" si="116"/>
        <v>0</v>
      </c>
      <c r="O1396" s="122" t="e">
        <f t="shared" si="117"/>
        <v>#DIV/0!</v>
      </c>
      <c r="P1396" s="179">
        <f>'Input 2 - Inventory'!AH1331</f>
        <v>0</v>
      </c>
      <c r="Q1396" s="179">
        <f>'Calc 1 - Scaling (Ins)'!AA1386</f>
        <v>0</v>
      </c>
    </row>
    <row r="1397" spans="1:17" x14ac:dyDescent="0.3">
      <c r="A1397" s="136" t="str">
        <f t="shared" si="118"/>
        <v>Exclude</v>
      </c>
      <c r="B1397" s="149">
        <f>'Input 2 - Inventory'!C1332</f>
        <v>0</v>
      </c>
      <c r="C1397" s="179">
        <f>'Input 2 - Inventory'!E1332</f>
        <v>0</v>
      </c>
      <c r="D1397" s="179" t="str">
        <f>IFERROR(VLOOKUP(E1397,GCC.Param!$B$3:$E$66,4,FALSE),"")</f>
        <v/>
      </c>
      <c r="E1397" s="150">
        <f>'Input 2 - Inventory'!F1332</f>
        <v>0</v>
      </c>
      <c r="F1397" s="162" t="str">
        <f t="shared" si="114"/>
        <v>N</v>
      </c>
      <c r="G1397" s="150">
        <f>'Input 1 - Schedule 1'!U1334</f>
        <v>0</v>
      </c>
      <c r="H1397" s="149">
        <f>'Input 2 - Inventory'!L1332</f>
        <v>0</v>
      </c>
      <c r="I1397" s="149">
        <f>'Input 2 - Inventory'!M1332</f>
        <v>0</v>
      </c>
      <c r="J1397" s="162">
        <f t="shared" si="115"/>
        <v>0</v>
      </c>
      <c r="K1397" s="179">
        <f>'Input 2 - Inventory'!R1332</f>
        <v>0</v>
      </c>
      <c r="L1397" s="149">
        <f>'Input 2 - Inventory'!AB1332</f>
        <v>0</v>
      </c>
      <c r="M1397" s="179">
        <f>'Input 2 - Inventory'!AC1332</f>
        <v>0</v>
      </c>
      <c r="N1397" s="162">
        <f t="shared" si="116"/>
        <v>0</v>
      </c>
      <c r="O1397" s="122" t="e">
        <f t="shared" si="117"/>
        <v>#DIV/0!</v>
      </c>
      <c r="P1397" s="179">
        <f>'Input 2 - Inventory'!AH1332</f>
        <v>0</v>
      </c>
      <c r="Q1397" s="179">
        <f>'Calc 1 - Scaling (Ins)'!AA1387</f>
        <v>0</v>
      </c>
    </row>
    <row r="1398" spans="1:17" x14ac:dyDescent="0.3">
      <c r="A1398" s="136" t="str">
        <f t="shared" si="118"/>
        <v>Exclude</v>
      </c>
      <c r="B1398" s="149">
        <f>'Input 2 - Inventory'!C1333</f>
        <v>0</v>
      </c>
      <c r="C1398" s="179">
        <f>'Input 2 - Inventory'!E1333</f>
        <v>0</v>
      </c>
      <c r="D1398" s="179" t="str">
        <f>IFERROR(VLOOKUP(E1398,GCC.Param!$B$3:$E$66,4,FALSE),"")</f>
        <v/>
      </c>
      <c r="E1398" s="150">
        <f>'Input 2 - Inventory'!F1333</f>
        <v>0</v>
      </c>
      <c r="F1398" s="162" t="str">
        <f t="shared" si="114"/>
        <v>N</v>
      </c>
      <c r="G1398" s="150">
        <f>'Input 1 - Schedule 1'!U1335</f>
        <v>0</v>
      </c>
      <c r="H1398" s="149">
        <f>'Input 2 - Inventory'!L1333</f>
        <v>0</v>
      </c>
      <c r="I1398" s="149">
        <f>'Input 2 - Inventory'!M1333</f>
        <v>0</v>
      </c>
      <c r="J1398" s="162">
        <f t="shared" si="115"/>
        <v>0</v>
      </c>
      <c r="K1398" s="179">
        <f>'Input 2 - Inventory'!R1333</f>
        <v>0</v>
      </c>
      <c r="L1398" s="149">
        <f>'Input 2 - Inventory'!AB1333</f>
        <v>0</v>
      </c>
      <c r="M1398" s="179">
        <f>'Input 2 - Inventory'!AC1333</f>
        <v>0</v>
      </c>
      <c r="N1398" s="162">
        <f t="shared" si="116"/>
        <v>0</v>
      </c>
      <c r="O1398" s="122" t="e">
        <f t="shared" si="117"/>
        <v>#DIV/0!</v>
      </c>
      <c r="P1398" s="179">
        <f>'Input 2 - Inventory'!AH1333</f>
        <v>0</v>
      </c>
      <c r="Q1398" s="179">
        <f>'Calc 1 - Scaling (Ins)'!AA1388</f>
        <v>0</v>
      </c>
    </row>
    <row r="1399" spans="1:17" x14ac:dyDescent="0.3">
      <c r="A1399" s="136" t="str">
        <f t="shared" si="118"/>
        <v>Exclude</v>
      </c>
      <c r="B1399" s="149">
        <f>'Input 2 - Inventory'!C1334</f>
        <v>0</v>
      </c>
      <c r="C1399" s="179">
        <f>'Input 2 - Inventory'!E1334</f>
        <v>0</v>
      </c>
      <c r="D1399" s="179" t="str">
        <f>IFERROR(VLOOKUP(E1399,GCC.Param!$B$3:$E$66,4,FALSE),"")</f>
        <v/>
      </c>
      <c r="E1399" s="150">
        <f>'Input 2 - Inventory'!F1334</f>
        <v>0</v>
      </c>
      <c r="F1399" s="162" t="str">
        <f t="shared" si="114"/>
        <v>N</v>
      </c>
      <c r="G1399" s="150">
        <f>'Input 1 - Schedule 1'!U1336</f>
        <v>0</v>
      </c>
      <c r="H1399" s="149">
        <f>'Input 2 - Inventory'!L1334</f>
        <v>0</v>
      </c>
      <c r="I1399" s="149">
        <f>'Input 2 - Inventory'!M1334</f>
        <v>0</v>
      </c>
      <c r="J1399" s="162">
        <f t="shared" si="115"/>
        <v>0</v>
      </c>
      <c r="K1399" s="179">
        <f>'Input 2 - Inventory'!R1334</f>
        <v>0</v>
      </c>
      <c r="L1399" s="149">
        <f>'Input 2 - Inventory'!AB1334</f>
        <v>0</v>
      </c>
      <c r="M1399" s="179">
        <f>'Input 2 - Inventory'!AC1334</f>
        <v>0</v>
      </c>
      <c r="N1399" s="162">
        <f t="shared" si="116"/>
        <v>0</v>
      </c>
      <c r="O1399" s="122" t="e">
        <f t="shared" si="117"/>
        <v>#DIV/0!</v>
      </c>
      <c r="P1399" s="179">
        <f>'Input 2 - Inventory'!AH1334</f>
        <v>0</v>
      </c>
      <c r="Q1399" s="179">
        <f>'Calc 1 - Scaling (Ins)'!AA1389</f>
        <v>0</v>
      </c>
    </row>
    <row r="1400" spans="1:17" x14ac:dyDescent="0.3">
      <c r="A1400" s="136" t="str">
        <f t="shared" si="118"/>
        <v>Exclude</v>
      </c>
      <c r="B1400" s="149">
        <f>'Input 2 - Inventory'!C1335</f>
        <v>0</v>
      </c>
      <c r="C1400" s="179">
        <f>'Input 2 - Inventory'!E1335</f>
        <v>0</v>
      </c>
      <c r="D1400" s="179" t="str">
        <f>IFERROR(VLOOKUP(E1400,GCC.Param!$B$3:$E$66,4,FALSE),"")</f>
        <v/>
      </c>
      <c r="E1400" s="150">
        <f>'Input 2 - Inventory'!F1335</f>
        <v>0</v>
      </c>
      <c r="F1400" s="162" t="str">
        <f t="shared" si="114"/>
        <v>N</v>
      </c>
      <c r="G1400" s="150">
        <f>'Input 1 - Schedule 1'!U1337</f>
        <v>0</v>
      </c>
      <c r="H1400" s="149">
        <f>'Input 2 - Inventory'!L1335</f>
        <v>0</v>
      </c>
      <c r="I1400" s="149">
        <f>'Input 2 - Inventory'!M1335</f>
        <v>0</v>
      </c>
      <c r="J1400" s="162">
        <f t="shared" si="115"/>
        <v>0</v>
      </c>
      <c r="K1400" s="179">
        <f>'Input 2 - Inventory'!R1335</f>
        <v>0</v>
      </c>
      <c r="L1400" s="149">
        <f>'Input 2 - Inventory'!AB1335</f>
        <v>0</v>
      </c>
      <c r="M1400" s="179">
        <f>'Input 2 - Inventory'!AC1335</f>
        <v>0</v>
      </c>
      <c r="N1400" s="162">
        <f t="shared" si="116"/>
        <v>0</v>
      </c>
      <c r="O1400" s="122" t="e">
        <f t="shared" si="117"/>
        <v>#DIV/0!</v>
      </c>
      <c r="P1400" s="179">
        <f>'Input 2 - Inventory'!AH1335</f>
        <v>0</v>
      </c>
      <c r="Q1400" s="179">
        <f>'Calc 1 - Scaling (Ins)'!AA1390</f>
        <v>0</v>
      </c>
    </row>
    <row r="1401" spans="1:17" x14ac:dyDescent="0.3">
      <c r="A1401" s="136" t="str">
        <f t="shared" si="118"/>
        <v>Exclude</v>
      </c>
      <c r="B1401" s="149">
        <f>'Input 2 - Inventory'!C1336</f>
        <v>0</v>
      </c>
      <c r="C1401" s="179">
        <f>'Input 2 - Inventory'!E1336</f>
        <v>0</v>
      </c>
      <c r="D1401" s="179" t="str">
        <f>IFERROR(VLOOKUP(E1401,GCC.Param!$B$3:$E$66,4,FALSE),"")</f>
        <v/>
      </c>
      <c r="E1401" s="150">
        <f>'Input 2 - Inventory'!F1336</f>
        <v>0</v>
      </c>
      <c r="F1401" s="162" t="str">
        <f t="shared" si="114"/>
        <v>N</v>
      </c>
      <c r="G1401" s="150">
        <f>'Input 1 - Schedule 1'!U1338</f>
        <v>0</v>
      </c>
      <c r="H1401" s="149">
        <f>'Input 2 - Inventory'!L1336</f>
        <v>0</v>
      </c>
      <c r="I1401" s="149">
        <f>'Input 2 - Inventory'!M1336</f>
        <v>0</v>
      </c>
      <c r="J1401" s="162">
        <f t="shared" si="115"/>
        <v>0</v>
      </c>
      <c r="K1401" s="179">
        <f>'Input 2 - Inventory'!R1336</f>
        <v>0</v>
      </c>
      <c r="L1401" s="149">
        <f>'Input 2 - Inventory'!AB1336</f>
        <v>0</v>
      </c>
      <c r="M1401" s="179">
        <f>'Input 2 - Inventory'!AC1336</f>
        <v>0</v>
      </c>
      <c r="N1401" s="162">
        <f t="shared" si="116"/>
        <v>0</v>
      </c>
      <c r="O1401" s="122" t="e">
        <f t="shared" si="117"/>
        <v>#DIV/0!</v>
      </c>
      <c r="P1401" s="179">
        <f>'Input 2 - Inventory'!AH1336</f>
        <v>0</v>
      </c>
      <c r="Q1401" s="179">
        <f>'Calc 1 - Scaling (Ins)'!AA1391</f>
        <v>0</v>
      </c>
    </row>
    <row r="1402" spans="1:17" x14ac:dyDescent="0.3">
      <c r="A1402" s="136" t="str">
        <f t="shared" si="118"/>
        <v>Exclude</v>
      </c>
      <c r="B1402" s="149">
        <f>'Input 2 - Inventory'!C1337</f>
        <v>0</v>
      </c>
      <c r="C1402" s="179">
        <f>'Input 2 - Inventory'!E1337</f>
        <v>0</v>
      </c>
      <c r="D1402" s="179" t="str">
        <f>IFERROR(VLOOKUP(E1402,GCC.Param!$B$3:$E$66,4,FALSE),"")</f>
        <v/>
      </c>
      <c r="E1402" s="150">
        <f>'Input 2 - Inventory'!F1337</f>
        <v>0</v>
      </c>
      <c r="F1402" s="162" t="str">
        <f t="shared" si="114"/>
        <v>N</v>
      </c>
      <c r="G1402" s="150">
        <f>'Input 1 - Schedule 1'!U1339</f>
        <v>0</v>
      </c>
      <c r="H1402" s="149">
        <f>'Input 2 - Inventory'!L1337</f>
        <v>0</v>
      </c>
      <c r="I1402" s="149">
        <f>'Input 2 - Inventory'!M1337</f>
        <v>0</v>
      </c>
      <c r="J1402" s="162">
        <f t="shared" si="115"/>
        <v>0</v>
      </c>
      <c r="K1402" s="179">
        <f>'Input 2 - Inventory'!R1337</f>
        <v>0</v>
      </c>
      <c r="L1402" s="149">
        <f>'Input 2 - Inventory'!AB1337</f>
        <v>0</v>
      </c>
      <c r="M1402" s="179">
        <f>'Input 2 - Inventory'!AC1337</f>
        <v>0</v>
      </c>
      <c r="N1402" s="162">
        <f t="shared" si="116"/>
        <v>0</v>
      </c>
      <c r="O1402" s="122" t="e">
        <f t="shared" si="117"/>
        <v>#DIV/0!</v>
      </c>
      <c r="P1402" s="179">
        <f>'Input 2 - Inventory'!AH1337</f>
        <v>0</v>
      </c>
      <c r="Q1402" s="179">
        <f>'Calc 1 - Scaling (Ins)'!AA1392</f>
        <v>0</v>
      </c>
    </row>
    <row r="1403" spans="1:17" x14ac:dyDescent="0.3">
      <c r="A1403" s="136" t="str">
        <f t="shared" si="118"/>
        <v>Exclude</v>
      </c>
      <c r="B1403" s="149">
        <f>'Input 2 - Inventory'!C1338</f>
        <v>0</v>
      </c>
      <c r="C1403" s="179">
        <f>'Input 2 - Inventory'!E1338</f>
        <v>0</v>
      </c>
      <c r="D1403" s="179" t="str">
        <f>IFERROR(VLOOKUP(E1403,GCC.Param!$B$3:$E$66,4,FALSE),"")</f>
        <v/>
      </c>
      <c r="E1403" s="150">
        <f>'Input 2 - Inventory'!F1338</f>
        <v>0</v>
      </c>
      <c r="F1403" s="162" t="str">
        <f t="shared" si="114"/>
        <v>N</v>
      </c>
      <c r="G1403" s="150">
        <f>'Input 1 - Schedule 1'!U1340</f>
        <v>0</v>
      </c>
      <c r="H1403" s="149">
        <f>'Input 2 - Inventory'!L1338</f>
        <v>0</v>
      </c>
      <c r="I1403" s="149">
        <f>'Input 2 - Inventory'!M1338</f>
        <v>0</v>
      </c>
      <c r="J1403" s="162">
        <f t="shared" si="115"/>
        <v>0</v>
      </c>
      <c r="K1403" s="179">
        <f>'Input 2 - Inventory'!R1338</f>
        <v>0</v>
      </c>
      <c r="L1403" s="149">
        <f>'Input 2 - Inventory'!AB1338</f>
        <v>0</v>
      </c>
      <c r="M1403" s="179">
        <f>'Input 2 - Inventory'!AC1338</f>
        <v>0</v>
      </c>
      <c r="N1403" s="162">
        <f t="shared" si="116"/>
        <v>0</v>
      </c>
      <c r="O1403" s="122" t="e">
        <f t="shared" si="117"/>
        <v>#DIV/0!</v>
      </c>
      <c r="P1403" s="179">
        <f>'Input 2 - Inventory'!AH1338</f>
        <v>0</v>
      </c>
      <c r="Q1403" s="179">
        <f>'Calc 1 - Scaling (Ins)'!AA1393</f>
        <v>0</v>
      </c>
    </row>
    <row r="1404" spans="1:17" x14ac:dyDescent="0.3">
      <c r="A1404" s="136" t="str">
        <f t="shared" si="118"/>
        <v>Exclude</v>
      </c>
      <c r="B1404" s="149">
        <f>'Input 2 - Inventory'!C1339</f>
        <v>0</v>
      </c>
      <c r="C1404" s="179">
        <f>'Input 2 - Inventory'!E1339</f>
        <v>0</v>
      </c>
      <c r="D1404" s="179" t="str">
        <f>IFERROR(VLOOKUP(E1404,GCC.Param!$B$3:$E$66,4,FALSE),"")</f>
        <v/>
      </c>
      <c r="E1404" s="150">
        <f>'Input 2 - Inventory'!F1339</f>
        <v>0</v>
      </c>
      <c r="F1404" s="162" t="str">
        <f t="shared" si="114"/>
        <v>N</v>
      </c>
      <c r="G1404" s="150">
        <f>'Input 1 - Schedule 1'!U1341</f>
        <v>0</v>
      </c>
      <c r="H1404" s="149">
        <f>'Input 2 - Inventory'!L1339</f>
        <v>0</v>
      </c>
      <c r="I1404" s="149">
        <f>'Input 2 - Inventory'!M1339</f>
        <v>0</v>
      </c>
      <c r="J1404" s="162">
        <f t="shared" si="115"/>
        <v>0</v>
      </c>
      <c r="K1404" s="179">
        <f>'Input 2 - Inventory'!R1339</f>
        <v>0</v>
      </c>
      <c r="L1404" s="149">
        <f>'Input 2 - Inventory'!AB1339</f>
        <v>0</v>
      </c>
      <c r="M1404" s="179">
        <f>'Input 2 - Inventory'!AC1339</f>
        <v>0</v>
      </c>
      <c r="N1404" s="162">
        <f t="shared" si="116"/>
        <v>0</v>
      </c>
      <c r="O1404" s="122" t="e">
        <f t="shared" si="117"/>
        <v>#DIV/0!</v>
      </c>
      <c r="P1404" s="179">
        <f>'Input 2 - Inventory'!AH1339</f>
        <v>0</v>
      </c>
      <c r="Q1404" s="179">
        <f>'Calc 1 - Scaling (Ins)'!AA1394</f>
        <v>0</v>
      </c>
    </row>
    <row r="1405" spans="1:17" x14ac:dyDescent="0.3">
      <c r="A1405" s="136" t="str">
        <f t="shared" si="118"/>
        <v>Exclude</v>
      </c>
      <c r="B1405" s="149">
        <f>'Input 2 - Inventory'!C1340</f>
        <v>0</v>
      </c>
      <c r="C1405" s="179">
        <f>'Input 2 - Inventory'!E1340</f>
        <v>0</v>
      </c>
      <c r="D1405" s="179" t="str">
        <f>IFERROR(VLOOKUP(E1405,GCC.Param!$B$3:$E$66,4,FALSE),"")</f>
        <v/>
      </c>
      <c r="E1405" s="150">
        <f>'Input 2 - Inventory'!F1340</f>
        <v>0</v>
      </c>
      <c r="F1405" s="162" t="str">
        <f t="shared" si="114"/>
        <v>N</v>
      </c>
      <c r="G1405" s="150">
        <f>'Input 1 - Schedule 1'!U1342</f>
        <v>0</v>
      </c>
      <c r="H1405" s="149">
        <f>'Input 2 - Inventory'!L1340</f>
        <v>0</v>
      </c>
      <c r="I1405" s="149">
        <f>'Input 2 - Inventory'!M1340</f>
        <v>0</v>
      </c>
      <c r="J1405" s="162">
        <f t="shared" si="115"/>
        <v>0</v>
      </c>
      <c r="K1405" s="179">
        <f>'Input 2 - Inventory'!R1340</f>
        <v>0</v>
      </c>
      <c r="L1405" s="149">
        <f>'Input 2 - Inventory'!AB1340</f>
        <v>0</v>
      </c>
      <c r="M1405" s="179">
        <f>'Input 2 - Inventory'!AC1340</f>
        <v>0</v>
      </c>
      <c r="N1405" s="162">
        <f t="shared" si="116"/>
        <v>0</v>
      </c>
      <c r="O1405" s="122" t="e">
        <f t="shared" si="117"/>
        <v>#DIV/0!</v>
      </c>
      <c r="P1405" s="179">
        <f>'Input 2 - Inventory'!AH1340</f>
        <v>0</v>
      </c>
      <c r="Q1405" s="179">
        <f>'Calc 1 - Scaling (Ins)'!AA1395</f>
        <v>0</v>
      </c>
    </row>
    <row r="1406" spans="1:17" x14ac:dyDescent="0.3">
      <c r="A1406" s="136" t="str">
        <f t="shared" si="118"/>
        <v>Exclude</v>
      </c>
      <c r="B1406" s="149">
        <f>'Input 2 - Inventory'!C1341</f>
        <v>0</v>
      </c>
      <c r="C1406" s="179">
        <f>'Input 2 - Inventory'!E1341</f>
        <v>0</v>
      </c>
      <c r="D1406" s="179" t="str">
        <f>IFERROR(VLOOKUP(E1406,GCC.Param!$B$3:$E$66,4,FALSE),"")</f>
        <v/>
      </c>
      <c r="E1406" s="150">
        <f>'Input 2 - Inventory'!F1341</f>
        <v>0</v>
      </c>
      <c r="F1406" s="162" t="str">
        <f t="shared" si="114"/>
        <v>N</v>
      </c>
      <c r="G1406" s="150">
        <f>'Input 1 - Schedule 1'!U1343</f>
        <v>0</v>
      </c>
      <c r="H1406" s="149">
        <f>'Input 2 - Inventory'!L1341</f>
        <v>0</v>
      </c>
      <c r="I1406" s="149">
        <f>'Input 2 - Inventory'!M1341</f>
        <v>0</v>
      </c>
      <c r="J1406" s="162">
        <f t="shared" si="115"/>
        <v>0</v>
      </c>
      <c r="K1406" s="179">
        <f>'Input 2 - Inventory'!R1341</f>
        <v>0</v>
      </c>
      <c r="L1406" s="149">
        <f>'Input 2 - Inventory'!AB1341</f>
        <v>0</v>
      </c>
      <c r="M1406" s="179">
        <f>'Input 2 - Inventory'!AC1341</f>
        <v>0</v>
      </c>
      <c r="N1406" s="162">
        <f t="shared" si="116"/>
        <v>0</v>
      </c>
      <c r="O1406" s="122" t="e">
        <f t="shared" si="117"/>
        <v>#DIV/0!</v>
      </c>
      <c r="P1406" s="179">
        <f>'Input 2 - Inventory'!AH1341</f>
        <v>0</v>
      </c>
      <c r="Q1406" s="179">
        <f>'Calc 1 - Scaling (Ins)'!AA1396</f>
        <v>0</v>
      </c>
    </row>
    <row r="1407" spans="1:17" x14ac:dyDescent="0.3">
      <c r="A1407" s="136" t="str">
        <f t="shared" si="118"/>
        <v>Exclude</v>
      </c>
      <c r="B1407" s="149">
        <f>'Input 2 - Inventory'!C1342</f>
        <v>0</v>
      </c>
      <c r="C1407" s="179">
        <f>'Input 2 - Inventory'!E1342</f>
        <v>0</v>
      </c>
      <c r="D1407" s="179" t="str">
        <f>IFERROR(VLOOKUP(E1407,GCC.Param!$B$3:$E$66,4,FALSE),"")</f>
        <v/>
      </c>
      <c r="E1407" s="150">
        <f>'Input 2 - Inventory'!F1342</f>
        <v>0</v>
      </c>
      <c r="F1407" s="162" t="str">
        <f t="shared" si="114"/>
        <v>N</v>
      </c>
      <c r="G1407" s="150">
        <f>'Input 1 - Schedule 1'!U1344</f>
        <v>0</v>
      </c>
      <c r="H1407" s="149">
        <f>'Input 2 - Inventory'!L1342</f>
        <v>0</v>
      </c>
      <c r="I1407" s="149">
        <f>'Input 2 - Inventory'!M1342</f>
        <v>0</v>
      </c>
      <c r="J1407" s="162">
        <f t="shared" si="115"/>
        <v>0</v>
      </c>
      <c r="K1407" s="179">
        <f>'Input 2 - Inventory'!R1342</f>
        <v>0</v>
      </c>
      <c r="L1407" s="149">
        <f>'Input 2 - Inventory'!AB1342</f>
        <v>0</v>
      </c>
      <c r="M1407" s="179">
        <f>'Input 2 - Inventory'!AC1342</f>
        <v>0</v>
      </c>
      <c r="N1407" s="162">
        <f t="shared" si="116"/>
        <v>0</v>
      </c>
      <c r="O1407" s="122" t="e">
        <f t="shared" si="117"/>
        <v>#DIV/0!</v>
      </c>
      <c r="P1407" s="179">
        <f>'Input 2 - Inventory'!AH1342</f>
        <v>0</v>
      </c>
      <c r="Q1407" s="179">
        <f>'Calc 1 - Scaling (Ins)'!AA1397</f>
        <v>0</v>
      </c>
    </row>
    <row r="1408" spans="1:17" x14ac:dyDescent="0.3">
      <c r="A1408" s="136" t="str">
        <f t="shared" si="118"/>
        <v>Exclude</v>
      </c>
      <c r="B1408" s="149">
        <f>'Input 2 - Inventory'!C1343</f>
        <v>0</v>
      </c>
      <c r="C1408" s="179">
        <f>'Input 2 - Inventory'!E1343</f>
        <v>0</v>
      </c>
      <c r="D1408" s="179" t="str">
        <f>IFERROR(VLOOKUP(E1408,GCC.Param!$B$3:$E$66,4,FALSE),"")</f>
        <v/>
      </c>
      <c r="E1408" s="150">
        <f>'Input 2 - Inventory'!F1343</f>
        <v>0</v>
      </c>
      <c r="F1408" s="162" t="str">
        <f t="shared" si="114"/>
        <v>N</v>
      </c>
      <c r="G1408" s="150">
        <f>'Input 1 - Schedule 1'!U1345</f>
        <v>0</v>
      </c>
      <c r="H1408" s="149">
        <f>'Input 2 - Inventory'!L1343</f>
        <v>0</v>
      </c>
      <c r="I1408" s="149">
        <f>'Input 2 - Inventory'!M1343</f>
        <v>0</v>
      </c>
      <c r="J1408" s="162">
        <f t="shared" si="115"/>
        <v>0</v>
      </c>
      <c r="K1408" s="179">
        <f>'Input 2 - Inventory'!R1343</f>
        <v>0</v>
      </c>
      <c r="L1408" s="149">
        <f>'Input 2 - Inventory'!AB1343</f>
        <v>0</v>
      </c>
      <c r="M1408" s="179">
        <f>'Input 2 - Inventory'!AC1343</f>
        <v>0</v>
      </c>
      <c r="N1408" s="162">
        <f t="shared" si="116"/>
        <v>0</v>
      </c>
      <c r="O1408" s="122" t="e">
        <f t="shared" si="117"/>
        <v>#DIV/0!</v>
      </c>
      <c r="P1408" s="179">
        <f>'Input 2 - Inventory'!AH1343</f>
        <v>0</v>
      </c>
      <c r="Q1408" s="179">
        <f>'Calc 1 - Scaling (Ins)'!AA1398</f>
        <v>0</v>
      </c>
    </row>
    <row r="1409" spans="1:17" x14ac:dyDescent="0.3">
      <c r="A1409" s="136" t="str">
        <f t="shared" si="118"/>
        <v>Exclude</v>
      </c>
      <c r="B1409" s="149">
        <f>'Input 2 - Inventory'!C1344</f>
        <v>0</v>
      </c>
      <c r="C1409" s="179">
        <f>'Input 2 - Inventory'!E1344</f>
        <v>0</v>
      </c>
      <c r="D1409" s="179" t="str">
        <f>IFERROR(VLOOKUP(E1409,GCC.Param!$B$3:$E$66,4,FALSE),"")</f>
        <v/>
      </c>
      <c r="E1409" s="150">
        <f>'Input 2 - Inventory'!F1344</f>
        <v>0</v>
      </c>
      <c r="F1409" s="162" t="str">
        <f t="shared" si="114"/>
        <v>N</v>
      </c>
      <c r="G1409" s="150">
        <f>'Input 1 - Schedule 1'!U1346</f>
        <v>0</v>
      </c>
      <c r="H1409" s="149">
        <f>'Input 2 - Inventory'!L1344</f>
        <v>0</v>
      </c>
      <c r="I1409" s="149">
        <f>'Input 2 - Inventory'!M1344</f>
        <v>0</v>
      </c>
      <c r="J1409" s="162">
        <f t="shared" si="115"/>
        <v>0</v>
      </c>
      <c r="K1409" s="179">
        <f>'Input 2 - Inventory'!R1344</f>
        <v>0</v>
      </c>
      <c r="L1409" s="149">
        <f>'Input 2 - Inventory'!AB1344</f>
        <v>0</v>
      </c>
      <c r="M1409" s="179">
        <f>'Input 2 - Inventory'!AC1344</f>
        <v>0</v>
      </c>
      <c r="N1409" s="162">
        <f t="shared" si="116"/>
        <v>0</v>
      </c>
      <c r="O1409" s="122" t="e">
        <f t="shared" si="117"/>
        <v>#DIV/0!</v>
      </c>
      <c r="P1409" s="179">
        <f>'Input 2 - Inventory'!AH1344</f>
        <v>0</v>
      </c>
      <c r="Q1409" s="179">
        <f>'Calc 1 - Scaling (Ins)'!AA1399</f>
        <v>0</v>
      </c>
    </row>
    <row r="1410" spans="1:17" x14ac:dyDescent="0.3">
      <c r="A1410" s="136" t="str">
        <f t="shared" si="118"/>
        <v>Exclude</v>
      </c>
      <c r="B1410" s="149">
        <f>'Input 2 - Inventory'!C1345</f>
        <v>0</v>
      </c>
      <c r="C1410" s="179">
        <f>'Input 2 - Inventory'!E1345</f>
        <v>0</v>
      </c>
      <c r="D1410" s="179" t="str">
        <f>IFERROR(VLOOKUP(E1410,GCC.Param!$B$3:$E$66,4,FALSE),"")</f>
        <v/>
      </c>
      <c r="E1410" s="150">
        <f>'Input 2 - Inventory'!F1345</f>
        <v>0</v>
      </c>
      <c r="F1410" s="162" t="str">
        <f t="shared" si="114"/>
        <v>N</v>
      </c>
      <c r="G1410" s="150">
        <f>'Input 1 - Schedule 1'!U1347</f>
        <v>0</v>
      </c>
      <c r="H1410" s="149">
        <f>'Input 2 - Inventory'!L1345</f>
        <v>0</v>
      </c>
      <c r="I1410" s="149">
        <f>'Input 2 - Inventory'!M1345</f>
        <v>0</v>
      </c>
      <c r="J1410" s="162">
        <f t="shared" si="115"/>
        <v>0</v>
      </c>
      <c r="K1410" s="179">
        <f>'Input 2 - Inventory'!R1345</f>
        <v>0</v>
      </c>
      <c r="L1410" s="149">
        <f>'Input 2 - Inventory'!AB1345</f>
        <v>0</v>
      </c>
      <c r="M1410" s="179">
        <f>'Input 2 - Inventory'!AC1345</f>
        <v>0</v>
      </c>
      <c r="N1410" s="162">
        <f t="shared" si="116"/>
        <v>0</v>
      </c>
      <c r="O1410" s="122" t="e">
        <f t="shared" si="117"/>
        <v>#DIV/0!</v>
      </c>
      <c r="P1410" s="179">
        <f>'Input 2 - Inventory'!AH1345</f>
        <v>0</v>
      </c>
      <c r="Q1410" s="179">
        <f>'Calc 1 - Scaling (Ins)'!AA1400</f>
        <v>0</v>
      </c>
    </row>
    <row r="1411" spans="1:17" x14ac:dyDescent="0.3">
      <c r="A1411" s="136" t="str">
        <f t="shared" si="118"/>
        <v>Exclude</v>
      </c>
      <c r="B1411" s="149">
        <f>'Input 2 - Inventory'!C1346</f>
        <v>0</v>
      </c>
      <c r="C1411" s="179">
        <f>'Input 2 - Inventory'!E1346</f>
        <v>0</v>
      </c>
      <c r="D1411" s="179" t="str">
        <f>IFERROR(VLOOKUP(E1411,GCC.Param!$B$3:$E$66,4,FALSE),"")</f>
        <v/>
      </c>
      <c r="E1411" s="150">
        <f>'Input 2 - Inventory'!F1346</f>
        <v>0</v>
      </c>
      <c r="F1411" s="162" t="str">
        <f t="shared" si="114"/>
        <v>N</v>
      </c>
      <c r="G1411" s="150">
        <f>'Input 1 - Schedule 1'!U1348</f>
        <v>0</v>
      </c>
      <c r="H1411" s="149">
        <f>'Input 2 - Inventory'!L1346</f>
        <v>0</v>
      </c>
      <c r="I1411" s="149">
        <f>'Input 2 - Inventory'!M1346</f>
        <v>0</v>
      </c>
      <c r="J1411" s="162">
        <f t="shared" si="115"/>
        <v>0</v>
      </c>
      <c r="K1411" s="179">
        <f>'Input 2 - Inventory'!R1346</f>
        <v>0</v>
      </c>
      <c r="L1411" s="149">
        <f>'Input 2 - Inventory'!AB1346</f>
        <v>0</v>
      </c>
      <c r="M1411" s="179">
        <f>'Input 2 - Inventory'!AC1346</f>
        <v>0</v>
      </c>
      <c r="N1411" s="162">
        <f t="shared" si="116"/>
        <v>0</v>
      </c>
      <c r="O1411" s="122" t="e">
        <f t="shared" si="117"/>
        <v>#DIV/0!</v>
      </c>
      <c r="P1411" s="179">
        <f>'Input 2 - Inventory'!AH1346</f>
        <v>0</v>
      </c>
      <c r="Q1411" s="179">
        <f>'Calc 1 - Scaling (Ins)'!AA1401</f>
        <v>0</v>
      </c>
    </row>
    <row r="1412" spans="1:17" x14ac:dyDescent="0.3">
      <c r="A1412" s="136" t="str">
        <f t="shared" si="118"/>
        <v>Exclude</v>
      </c>
      <c r="B1412" s="149">
        <f>'Input 2 - Inventory'!C1347</f>
        <v>0</v>
      </c>
      <c r="C1412" s="179">
        <f>'Input 2 - Inventory'!E1347</f>
        <v>0</v>
      </c>
      <c r="D1412" s="179" t="str">
        <f>IFERROR(VLOOKUP(E1412,GCC.Param!$B$3:$E$66,4,FALSE),"")</f>
        <v/>
      </c>
      <c r="E1412" s="150">
        <f>'Input 2 - Inventory'!F1347</f>
        <v>0</v>
      </c>
      <c r="F1412" s="162" t="str">
        <f t="shared" si="114"/>
        <v>N</v>
      </c>
      <c r="G1412" s="150">
        <f>'Input 1 - Schedule 1'!U1349</f>
        <v>0</v>
      </c>
      <c r="H1412" s="149">
        <f>'Input 2 - Inventory'!L1347</f>
        <v>0</v>
      </c>
      <c r="I1412" s="149">
        <f>'Input 2 - Inventory'!M1347</f>
        <v>0</v>
      </c>
      <c r="J1412" s="162">
        <f t="shared" si="115"/>
        <v>0</v>
      </c>
      <c r="K1412" s="179">
        <f>'Input 2 - Inventory'!R1347</f>
        <v>0</v>
      </c>
      <c r="L1412" s="149">
        <f>'Input 2 - Inventory'!AB1347</f>
        <v>0</v>
      </c>
      <c r="M1412" s="179">
        <f>'Input 2 - Inventory'!AC1347</f>
        <v>0</v>
      </c>
      <c r="N1412" s="162">
        <f t="shared" si="116"/>
        <v>0</v>
      </c>
      <c r="O1412" s="122" t="e">
        <f t="shared" si="117"/>
        <v>#DIV/0!</v>
      </c>
      <c r="P1412" s="179">
        <f>'Input 2 - Inventory'!AH1347</f>
        <v>0</v>
      </c>
      <c r="Q1412" s="179">
        <f>'Calc 1 - Scaling (Ins)'!AA1402</f>
        <v>0</v>
      </c>
    </row>
    <row r="1413" spans="1:17" x14ac:dyDescent="0.3">
      <c r="A1413" s="136" t="str">
        <f t="shared" si="118"/>
        <v>Exclude</v>
      </c>
      <c r="B1413" s="149">
        <f>'Input 2 - Inventory'!C1348</f>
        <v>0</v>
      </c>
      <c r="C1413" s="179">
        <f>'Input 2 - Inventory'!E1348</f>
        <v>0</v>
      </c>
      <c r="D1413" s="179" t="str">
        <f>IFERROR(VLOOKUP(E1413,GCC.Param!$B$3:$E$66,4,FALSE),"")</f>
        <v/>
      </c>
      <c r="E1413" s="150">
        <f>'Input 2 - Inventory'!F1348</f>
        <v>0</v>
      </c>
      <c r="F1413" s="162" t="str">
        <f t="shared" si="114"/>
        <v>N</v>
      </c>
      <c r="G1413" s="150">
        <f>'Input 1 - Schedule 1'!U1350</f>
        <v>0</v>
      </c>
      <c r="H1413" s="149">
        <f>'Input 2 - Inventory'!L1348</f>
        <v>0</v>
      </c>
      <c r="I1413" s="149">
        <f>'Input 2 - Inventory'!M1348</f>
        <v>0</v>
      </c>
      <c r="J1413" s="162">
        <f t="shared" si="115"/>
        <v>0</v>
      </c>
      <c r="K1413" s="179">
        <f>'Input 2 - Inventory'!R1348</f>
        <v>0</v>
      </c>
      <c r="L1413" s="149">
        <f>'Input 2 - Inventory'!AB1348</f>
        <v>0</v>
      </c>
      <c r="M1413" s="179">
        <f>'Input 2 - Inventory'!AC1348</f>
        <v>0</v>
      </c>
      <c r="N1413" s="162">
        <f t="shared" si="116"/>
        <v>0</v>
      </c>
      <c r="O1413" s="122" t="e">
        <f t="shared" si="117"/>
        <v>#DIV/0!</v>
      </c>
      <c r="P1413" s="179">
        <f>'Input 2 - Inventory'!AH1348</f>
        <v>0</v>
      </c>
      <c r="Q1413" s="179">
        <f>'Calc 1 - Scaling (Ins)'!AA1403</f>
        <v>0</v>
      </c>
    </row>
    <row r="1414" spans="1:17" x14ac:dyDescent="0.3">
      <c r="A1414" s="136" t="str">
        <f t="shared" si="118"/>
        <v>Exclude</v>
      </c>
      <c r="B1414" s="149">
        <f>'Input 2 - Inventory'!C1349</f>
        <v>0</v>
      </c>
      <c r="C1414" s="179">
        <f>'Input 2 - Inventory'!E1349</f>
        <v>0</v>
      </c>
      <c r="D1414" s="179" t="str">
        <f>IFERROR(VLOOKUP(E1414,GCC.Param!$B$3:$E$66,4,FALSE),"")</f>
        <v/>
      </c>
      <c r="E1414" s="150">
        <f>'Input 2 - Inventory'!F1349</f>
        <v>0</v>
      </c>
      <c r="F1414" s="162" t="str">
        <f t="shared" si="114"/>
        <v>N</v>
      </c>
      <c r="G1414" s="150">
        <f>'Input 1 - Schedule 1'!U1351</f>
        <v>0</v>
      </c>
      <c r="H1414" s="149">
        <f>'Input 2 - Inventory'!L1349</f>
        <v>0</v>
      </c>
      <c r="I1414" s="149">
        <f>'Input 2 - Inventory'!M1349</f>
        <v>0</v>
      </c>
      <c r="J1414" s="162">
        <f t="shared" si="115"/>
        <v>0</v>
      </c>
      <c r="K1414" s="179">
        <f>'Input 2 - Inventory'!R1349</f>
        <v>0</v>
      </c>
      <c r="L1414" s="149">
        <f>'Input 2 - Inventory'!AB1349</f>
        <v>0</v>
      </c>
      <c r="M1414" s="179">
        <f>'Input 2 - Inventory'!AC1349</f>
        <v>0</v>
      </c>
      <c r="N1414" s="162">
        <f t="shared" si="116"/>
        <v>0</v>
      </c>
      <c r="O1414" s="122" t="e">
        <f t="shared" si="117"/>
        <v>#DIV/0!</v>
      </c>
      <c r="P1414" s="179">
        <f>'Input 2 - Inventory'!AH1349</f>
        <v>0</v>
      </c>
      <c r="Q1414" s="179">
        <f>'Calc 1 - Scaling (Ins)'!AA1404</f>
        <v>0</v>
      </c>
    </row>
    <row r="1415" spans="1:17" x14ac:dyDescent="0.3">
      <c r="A1415" s="136" t="str">
        <f t="shared" si="118"/>
        <v>Exclude</v>
      </c>
      <c r="B1415" s="149">
        <f>'Input 2 - Inventory'!C1350</f>
        <v>0</v>
      </c>
      <c r="C1415" s="179">
        <f>'Input 2 - Inventory'!E1350</f>
        <v>0</v>
      </c>
      <c r="D1415" s="179" t="str">
        <f>IFERROR(VLOOKUP(E1415,GCC.Param!$B$3:$E$66,4,FALSE),"")</f>
        <v/>
      </c>
      <c r="E1415" s="150">
        <f>'Input 2 - Inventory'!F1350</f>
        <v>0</v>
      </c>
      <c r="F1415" s="162" t="str">
        <f t="shared" si="114"/>
        <v>N</v>
      </c>
      <c r="G1415" s="150">
        <f>'Input 1 - Schedule 1'!U1352</f>
        <v>0</v>
      </c>
      <c r="H1415" s="149">
        <f>'Input 2 - Inventory'!L1350</f>
        <v>0</v>
      </c>
      <c r="I1415" s="149">
        <f>'Input 2 - Inventory'!M1350</f>
        <v>0</v>
      </c>
      <c r="J1415" s="162">
        <f t="shared" si="115"/>
        <v>0</v>
      </c>
      <c r="K1415" s="179">
        <f>'Input 2 - Inventory'!R1350</f>
        <v>0</v>
      </c>
      <c r="L1415" s="149">
        <f>'Input 2 - Inventory'!AB1350</f>
        <v>0</v>
      </c>
      <c r="M1415" s="179">
        <f>'Input 2 - Inventory'!AC1350</f>
        <v>0</v>
      </c>
      <c r="N1415" s="162">
        <f t="shared" si="116"/>
        <v>0</v>
      </c>
      <c r="O1415" s="122" t="e">
        <f t="shared" si="117"/>
        <v>#DIV/0!</v>
      </c>
      <c r="P1415" s="179">
        <f>'Input 2 - Inventory'!AH1350</f>
        <v>0</v>
      </c>
      <c r="Q1415" s="179">
        <f>'Calc 1 - Scaling (Ins)'!AA1405</f>
        <v>0</v>
      </c>
    </row>
    <row r="1416" spans="1:17" x14ac:dyDescent="0.3">
      <c r="A1416" s="136" t="str">
        <f t="shared" si="118"/>
        <v>Exclude</v>
      </c>
      <c r="B1416" s="149">
        <f>'Input 2 - Inventory'!C1351</f>
        <v>0</v>
      </c>
      <c r="C1416" s="179">
        <f>'Input 2 - Inventory'!E1351</f>
        <v>0</v>
      </c>
      <c r="D1416" s="179" t="str">
        <f>IFERROR(VLOOKUP(E1416,GCC.Param!$B$3:$E$66,4,FALSE),"")</f>
        <v/>
      </c>
      <c r="E1416" s="150">
        <f>'Input 2 - Inventory'!F1351</f>
        <v>0</v>
      </c>
      <c r="F1416" s="162" t="str">
        <f t="shared" si="114"/>
        <v>N</v>
      </c>
      <c r="G1416" s="150">
        <f>'Input 1 - Schedule 1'!U1353</f>
        <v>0</v>
      </c>
      <c r="H1416" s="149">
        <f>'Input 2 - Inventory'!L1351</f>
        <v>0</v>
      </c>
      <c r="I1416" s="149">
        <f>'Input 2 - Inventory'!M1351</f>
        <v>0</v>
      </c>
      <c r="J1416" s="162">
        <f t="shared" si="115"/>
        <v>0</v>
      </c>
      <c r="K1416" s="179">
        <f>'Input 2 - Inventory'!R1351</f>
        <v>0</v>
      </c>
      <c r="L1416" s="149">
        <f>'Input 2 - Inventory'!AB1351</f>
        <v>0</v>
      </c>
      <c r="M1416" s="179">
        <f>'Input 2 - Inventory'!AC1351</f>
        <v>0</v>
      </c>
      <c r="N1416" s="162">
        <f t="shared" si="116"/>
        <v>0</v>
      </c>
      <c r="O1416" s="122" t="e">
        <f t="shared" si="117"/>
        <v>#DIV/0!</v>
      </c>
      <c r="P1416" s="179">
        <f>'Input 2 - Inventory'!AH1351</f>
        <v>0</v>
      </c>
      <c r="Q1416" s="179">
        <f>'Calc 1 - Scaling (Ins)'!AA1406</f>
        <v>0</v>
      </c>
    </row>
    <row r="1417" spans="1:17" x14ac:dyDescent="0.3">
      <c r="A1417" s="136" t="str">
        <f t="shared" si="118"/>
        <v>Exclude</v>
      </c>
      <c r="B1417" s="149">
        <f>'Input 2 - Inventory'!C1352</f>
        <v>0</v>
      </c>
      <c r="C1417" s="179">
        <f>'Input 2 - Inventory'!E1352</f>
        <v>0</v>
      </c>
      <c r="D1417" s="179" t="str">
        <f>IFERROR(VLOOKUP(E1417,GCC.Param!$B$3:$E$66,4,FALSE),"")</f>
        <v/>
      </c>
      <c r="E1417" s="150">
        <f>'Input 2 - Inventory'!F1352</f>
        <v>0</v>
      </c>
      <c r="F1417" s="162" t="str">
        <f t="shared" si="114"/>
        <v>N</v>
      </c>
      <c r="G1417" s="150">
        <f>'Input 1 - Schedule 1'!U1354</f>
        <v>0</v>
      </c>
      <c r="H1417" s="149">
        <f>'Input 2 - Inventory'!L1352</f>
        <v>0</v>
      </c>
      <c r="I1417" s="149">
        <f>'Input 2 - Inventory'!M1352</f>
        <v>0</v>
      </c>
      <c r="J1417" s="162">
        <f t="shared" si="115"/>
        <v>0</v>
      </c>
      <c r="K1417" s="179">
        <f>'Input 2 - Inventory'!R1352</f>
        <v>0</v>
      </c>
      <c r="L1417" s="149">
        <f>'Input 2 - Inventory'!AB1352</f>
        <v>0</v>
      </c>
      <c r="M1417" s="179">
        <f>'Input 2 - Inventory'!AC1352</f>
        <v>0</v>
      </c>
      <c r="N1417" s="162">
        <f t="shared" si="116"/>
        <v>0</v>
      </c>
      <c r="O1417" s="122" t="e">
        <f t="shared" si="117"/>
        <v>#DIV/0!</v>
      </c>
      <c r="P1417" s="179">
        <f>'Input 2 - Inventory'!AH1352</f>
        <v>0</v>
      </c>
      <c r="Q1417" s="179">
        <f>'Calc 1 - Scaling (Ins)'!AA1407</f>
        <v>0</v>
      </c>
    </row>
    <row r="1418" spans="1:17" x14ac:dyDescent="0.3">
      <c r="A1418" s="136" t="str">
        <f t="shared" si="118"/>
        <v>Exclude</v>
      </c>
      <c r="B1418" s="149">
        <f>'Input 2 - Inventory'!C1353</f>
        <v>0</v>
      </c>
      <c r="C1418" s="179">
        <f>'Input 2 - Inventory'!E1353</f>
        <v>0</v>
      </c>
      <c r="D1418" s="179" t="str">
        <f>IFERROR(VLOOKUP(E1418,GCC.Param!$B$3:$E$66,4,FALSE),"")</f>
        <v/>
      </c>
      <c r="E1418" s="150">
        <f>'Input 2 - Inventory'!F1353</f>
        <v>0</v>
      </c>
      <c r="F1418" s="162" t="str">
        <f t="shared" ref="F1418:F1481" si="119">IF(AND(LEFT(D1418,3)="RBC",LEFT(Q1418,3)="RBC"),"N",IF(OR(E1418=Q1418,Q1418="N/A"),"N","Y"))</f>
        <v>N</v>
      </c>
      <c r="G1418" s="150">
        <f>'Input 1 - Schedule 1'!U1355</f>
        <v>0</v>
      </c>
      <c r="H1418" s="149">
        <f>'Input 2 - Inventory'!L1353</f>
        <v>0</v>
      </c>
      <c r="I1418" s="149">
        <f>'Input 2 - Inventory'!M1353</f>
        <v>0</v>
      </c>
      <c r="J1418" s="162">
        <f t="shared" ref="J1418:J1481" si="120">IF($E1418="Non-Insurer Holding Company", H1418-I1418,H1418)</f>
        <v>0</v>
      </c>
      <c r="K1418" s="179">
        <f>'Input 2 - Inventory'!R1353</f>
        <v>0</v>
      </c>
      <c r="L1418" s="149">
        <f>'Input 2 - Inventory'!AB1353</f>
        <v>0</v>
      </c>
      <c r="M1418" s="179">
        <f>'Input 2 - Inventory'!AC1353</f>
        <v>0</v>
      </c>
      <c r="N1418" s="162">
        <f t="shared" ref="N1418:N1481" si="121">IF(LEFT(E1418,3)="RBC",1/0,IF($E1418="Non-Insurer Holding Company",L1418-M1418,L1418))</f>
        <v>0</v>
      </c>
      <c r="O1418" s="122" t="e">
        <f t="shared" ref="O1418:O1481" si="122">IF(LEFT(E1418,3)="RBC",1/2*L1418,1/0)</f>
        <v>#DIV/0!</v>
      </c>
      <c r="P1418" s="179">
        <f>'Input 2 - Inventory'!AH1353</f>
        <v>0</v>
      </c>
      <c r="Q1418" s="179">
        <f>'Calc 1 - Scaling (Ins)'!AA1408</f>
        <v>0</v>
      </c>
    </row>
    <row r="1419" spans="1:17" x14ac:dyDescent="0.3">
      <c r="A1419" s="136" t="str">
        <f t="shared" si="118"/>
        <v>Exclude</v>
      </c>
      <c r="B1419" s="149">
        <f>'Input 2 - Inventory'!C1354</f>
        <v>0</v>
      </c>
      <c r="C1419" s="179">
        <f>'Input 2 - Inventory'!E1354</f>
        <v>0</v>
      </c>
      <c r="D1419" s="179" t="str">
        <f>IFERROR(VLOOKUP(E1419,GCC.Param!$B$3:$E$66,4,FALSE),"")</f>
        <v/>
      </c>
      <c r="E1419" s="150">
        <f>'Input 2 - Inventory'!F1354</f>
        <v>0</v>
      </c>
      <c r="F1419" s="162" t="str">
        <f t="shared" si="119"/>
        <v>N</v>
      </c>
      <c r="G1419" s="150">
        <f>'Input 1 - Schedule 1'!U1356</f>
        <v>0</v>
      </c>
      <c r="H1419" s="149">
        <f>'Input 2 - Inventory'!L1354</f>
        <v>0</v>
      </c>
      <c r="I1419" s="149">
        <f>'Input 2 - Inventory'!M1354</f>
        <v>0</v>
      </c>
      <c r="J1419" s="162">
        <f t="shared" si="120"/>
        <v>0</v>
      </c>
      <c r="K1419" s="179">
        <f>'Input 2 - Inventory'!R1354</f>
        <v>0</v>
      </c>
      <c r="L1419" s="149">
        <f>'Input 2 - Inventory'!AB1354</f>
        <v>0</v>
      </c>
      <c r="M1419" s="179">
        <f>'Input 2 - Inventory'!AC1354</f>
        <v>0</v>
      </c>
      <c r="N1419" s="162">
        <f t="shared" si="121"/>
        <v>0</v>
      </c>
      <c r="O1419" s="122" t="e">
        <f t="shared" si="122"/>
        <v>#DIV/0!</v>
      </c>
      <c r="P1419" s="179">
        <f>'Input 2 - Inventory'!AH1354</f>
        <v>0</v>
      </c>
      <c r="Q1419" s="179">
        <f>'Calc 1 - Scaling (Ins)'!AA1409</f>
        <v>0</v>
      </c>
    </row>
    <row r="1420" spans="1:17" x14ac:dyDescent="0.3">
      <c r="A1420" s="136" t="str">
        <f t="shared" si="118"/>
        <v>Exclude</v>
      </c>
      <c r="B1420" s="149">
        <f>'Input 2 - Inventory'!C1355</f>
        <v>0</v>
      </c>
      <c r="C1420" s="179">
        <f>'Input 2 - Inventory'!E1355</f>
        <v>0</v>
      </c>
      <c r="D1420" s="179" t="str">
        <f>IFERROR(VLOOKUP(E1420,GCC.Param!$B$3:$E$66,4,FALSE),"")</f>
        <v/>
      </c>
      <c r="E1420" s="150">
        <f>'Input 2 - Inventory'!F1355</f>
        <v>0</v>
      </c>
      <c r="F1420" s="162" t="str">
        <f t="shared" si="119"/>
        <v>N</v>
      </c>
      <c r="G1420" s="150">
        <f>'Input 1 - Schedule 1'!U1357</f>
        <v>0</v>
      </c>
      <c r="H1420" s="149">
        <f>'Input 2 - Inventory'!L1355</f>
        <v>0</v>
      </c>
      <c r="I1420" s="149">
        <f>'Input 2 - Inventory'!M1355</f>
        <v>0</v>
      </c>
      <c r="J1420" s="162">
        <f t="shared" si="120"/>
        <v>0</v>
      </c>
      <c r="K1420" s="179">
        <f>'Input 2 - Inventory'!R1355</f>
        <v>0</v>
      </c>
      <c r="L1420" s="149">
        <f>'Input 2 - Inventory'!AB1355</f>
        <v>0</v>
      </c>
      <c r="M1420" s="179">
        <f>'Input 2 - Inventory'!AC1355</f>
        <v>0</v>
      </c>
      <c r="N1420" s="162">
        <f t="shared" si="121"/>
        <v>0</v>
      </c>
      <c r="O1420" s="122" t="e">
        <f t="shared" si="122"/>
        <v>#DIV/0!</v>
      </c>
      <c r="P1420" s="179">
        <f>'Input 2 - Inventory'!AH1355</f>
        <v>0</v>
      </c>
      <c r="Q1420" s="179">
        <f>'Calc 1 - Scaling (Ins)'!AA1410</f>
        <v>0</v>
      </c>
    </row>
    <row r="1421" spans="1:17" x14ac:dyDescent="0.3">
      <c r="A1421" s="136" t="str">
        <f t="shared" ref="A1421:A1484" si="123">IF(OR(ISERROR(D1421),B1421="",B1421=0),"Exclude","Include")</f>
        <v>Exclude</v>
      </c>
      <c r="B1421" s="149">
        <f>'Input 2 - Inventory'!C1356</f>
        <v>0</v>
      </c>
      <c r="C1421" s="179">
        <f>'Input 2 - Inventory'!E1356</f>
        <v>0</v>
      </c>
      <c r="D1421" s="179" t="str">
        <f>IFERROR(VLOOKUP(E1421,GCC.Param!$B$3:$E$66,4,FALSE),"")</f>
        <v/>
      </c>
      <c r="E1421" s="150">
        <f>'Input 2 - Inventory'!F1356</f>
        <v>0</v>
      </c>
      <c r="F1421" s="162" t="str">
        <f t="shared" si="119"/>
        <v>N</v>
      </c>
      <c r="G1421" s="150">
        <f>'Input 1 - Schedule 1'!U1358</f>
        <v>0</v>
      </c>
      <c r="H1421" s="149">
        <f>'Input 2 - Inventory'!L1356</f>
        <v>0</v>
      </c>
      <c r="I1421" s="149">
        <f>'Input 2 - Inventory'!M1356</f>
        <v>0</v>
      </c>
      <c r="J1421" s="162">
        <f t="shared" si="120"/>
        <v>0</v>
      </c>
      <c r="K1421" s="179">
        <f>'Input 2 - Inventory'!R1356</f>
        <v>0</v>
      </c>
      <c r="L1421" s="149">
        <f>'Input 2 - Inventory'!AB1356</f>
        <v>0</v>
      </c>
      <c r="M1421" s="179">
        <f>'Input 2 - Inventory'!AC1356</f>
        <v>0</v>
      </c>
      <c r="N1421" s="162">
        <f t="shared" si="121"/>
        <v>0</v>
      </c>
      <c r="O1421" s="122" t="e">
        <f t="shared" si="122"/>
        <v>#DIV/0!</v>
      </c>
      <c r="P1421" s="179">
        <f>'Input 2 - Inventory'!AH1356</f>
        <v>0</v>
      </c>
      <c r="Q1421" s="179">
        <f>'Calc 1 - Scaling (Ins)'!AA1411</f>
        <v>0</v>
      </c>
    </row>
    <row r="1422" spans="1:17" x14ac:dyDescent="0.3">
      <c r="A1422" s="136" t="str">
        <f t="shared" si="123"/>
        <v>Exclude</v>
      </c>
      <c r="B1422" s="149">
        <f>'Input 2 - Inventory'!C1357</f>
        <v>0</v>
      </c>
      <c r="C1422" s="179">
        <f>'Input 2 - Inventory'!E1357</f>
        <v>0</v>
      </c>
      <c r="D1422" s="179" t="str">
        <f>IFERROR(VLOOKUP(E1422,GCC.Param!$B$3:$E$66,4,FALSE),"")</f>
        <v/>
      </c>
      <c r="E1422" s="150">
        <f>'Input 2 - Inventory'!F1357</f>
        <v>0</v>
      </c>
      <c r="F1422" s="162" t="str">
        <f t="shared" si="119"/>
        <v>N</v>
      </c>
      <c r="G1422" s="150">
        <f>'Input 1 - Schedule 1'!U1359</f>
        <v>0</v>
      </c>
      <c r="H1422" s="149">
        <f>'Input 2 - Inventory'!L1357</f>
        <v>0</v>
      </c>
      <c r="I1422" s="149">
        <f>'Input 2 - Inventory'!M1357</f>
        <v>0</v>
      </c>
      <c r="J1422" s="162">
        <f t="shared" si="120"/>
        <v>0</v>
      </c>
      <c r="K1422" s="179">
        <f>'Input 2 - Inventory'!R1357</f>
        <v>0</v>
      </c>
      <c r="L1422" s="149">
        <f>'Input 2 - Inventory'!AB1357</f>
        <v>0</v>
      </c>
      <c r="M1422" s="179">
        <f>'Input 2 - Inventory'!AC1357</f>
        <v>0</v>
      </c>
      <c r="N1422" s="162">
        <f t="shared" si="121"/>
        <v>0</v>
      </c>
      <c r="O1422" s="122" t="e">
        <f t="shared" si="122"/>
        <v>#DIV/0!</v>
      </c>
      <c r="P1422" s="179">
        <f>'Input 2 - Inventory'!AH1357</f>
        <v>0</v>
      </c>
      <c r="Q1422" s="179">
        <f>'Calc 1 - Scaling (Ins)'!AA1412</f>
        <v>0</v>
      </c>
    </row>
    <row r="1423" spans="1:17" x14ac:dyDescent="0.3">
      <c r="A1423" s="136" t="str">
        <f t="shared" si="123"/>
        <v>Exclude</v>
      </c>
      <c r="B1423" s="149">
        <f>'Input 2 - Inventory'!C1358</f>
        <v>0</v>
      </c>
      <c r="C1423" s="179">
        <f>'Input 2 - Inventory'!E1358</f>
        <v>0</v>
      </c>
      <c r="D1423" s="179" t="str">
        <f>IFERROR(VLOOKUP(E1423,GCC.Param!$B$3:$E$66,4,FALSE),"")</f>
        <v/>
      </c>
      <c r="E1423" s="150">
        <f>'Input 2 - Inventory'!F1358</f>
        <v>0</v>
      </c>
      <c r="F1423" s="162" t="str">
        <f t="shared" si="119"/>
        <v>N</v>
      </c>
      <c r="G1423" s="150">
        <f>'Input 1 - Schedule 1'!U1360</f>
        <v>0</v>
      </c>
      <c r="H1423" s="149">
        <f>'Input 2 - Inventory'!L1358</f>
        <v>0</v>
      </c>
      <c r="I1423" s="149">
        <f>'Input 2 - Inventory'!M1358</f>
        <v>0</v>
      </c>
      <c r="J1423" s="162">
        <f t="shared" si="120"/>
        <v>0</v>
      </c>
      <c r="K1423" s="179">
        <f>'Input 2 - Inventory'!R1358</f>
        <v>0</v>
      </c>
      <c r="L1423" s="149">
        <f>'Input 2 - Inventory'!AB1358</f>
        <v>0</v>
      </c>
      <c r="M1423" s="179">
        <f>'Input 2 - Inventory'!AC1358</f>
        <v>0</v>
      </c>
      <c r="N1423" s="162">
        <f t="shared" si="121"/>
        <v>0</v>
      </c>
      <c r="O1423" s="122" t="e">
        <f t="shared" si="122"/>
        <v>#DIV/0!</v>
      </c>
      <c r="P1423" s="179">
        <f>'Input 2 - Inventory'!AH1358</f>
        <v>0</v>
      </c>
      <c r="Q1423" s="179">
        <f>'Calc 1 - Scaling (Ins)'!AA1413</f>
        <v>0</v>
      </c>
    </row>
    <row r="1424" spans="1:17" x14ac:dyDescent="0.3">
      <c r="A1424" s="136" t="str">
        <f t="shared" si="123"/>
        <v>Exclude</v>
      </c>
      <c r="B1424" s="149">
        <f>'Input 2 - Inventory'!C1359</f>
        <v>0</v>
      </c>
      <c r="C1424" s="179">
        <f>'Input 2 - Inventory'!E1359</f>
        <v>0</v>
      </c>
      <c r="D1424" s="179" t="str">
        <f>IFERROR(VLOOKUP(E1424,GCC.Param!$B$3:$E$66,4,FALSE),"")</f>
        <v/>
      </c>
      <c r="E1424" s="150">
        <f>'Input 2 - Inventory'!F1359</f>
        <v>0</v>
      </c>
      <c r="F1424" s="162" t="str">
        <f t="shared" si="119"/>
        <v>N</v>
      </c>
      <c r="G1424" s="150">
        <f>'Input 1 - Schedule 1'!U1361</f>
        <v>0</v>
      </c>
      <c r="H1424" s="149">
        <f>'Input 2 - Inventory'!L1359</f>
        <v>0</v>
      </c>
      <c r="I1424" s="149">
        <f>'Input 2 - Inventory'!M1359</f>
        <v>0</v>
      </c>
      <c r="J1424" s="162">
        <f t="shared" si="120"/>
        <v>0</v>
      </c>
      <c r="K1424" s="179">
        <f>'Input 2 - Inventory'!R1359</f>
        <v>0</v>
      </c>
      <c r="L1424" s="149">
        <f>'Input 2 - Inventory'!AB1359</f>
        <v>0</v>
      </c>
      <c r="M1424" s="179">
        <f>'Input 2 - Inventory'!AC1359</f>
        <v>0</v>
      </c>
      <c r="N1424" s="162">
        <f t="shared" si="121"/>
        <v>0</v>
      </c>
      <c r="O1424" s="122" t="e">
        <f t="shared" si="122"/>
        <v>#DIV/0!</v>
      </c>
      <c r="P1424" s="179">
        <f>'Input 2 - Inventory'!AH1359</f>
        <v>0</v>
      </c>
      <c r="Q1424" s="179">
        <f>'Calc 1 - Scaling (Ins)'!AA1414</f>
        <v>0</v>
      </c>
    </row>
    <row r="1425" spans="1:17" x14ac:dyDescent="0.3">
      <c r="A1425" s="136" t="str">
        <f t="shared" si="123"/>
        <v>Exclude</v>
      </c>
      <c r="B1425" s="149">
        <f>'Input 2 - Inventory'!C1360</f>
        <v>0</v>
      </c>
      <c r="C1425" s="179">
        <f>'Input 2 - Inventory'!E1360</f>
        <v>0</v>
      </c>
      <c r="D1425" s="179" t="str">
        <f>IFERROR(VLOOKUP(E1425,GCC.Param!$B$3:$E$66,4,FALSE),"")</f>
        <v/>
      </c>
      <c r="E1425" s="150">
        <f>'Input 2 - Inventory'!F1360</f>
        <v>0</v>
      </c>
      <c r="F1425" s="162" t="str">
        <f t="shared" si="119"/>
        <v>N</v>
      </c>
      <c r="G1425" s="150">
        <f>'Input 1 - Schedule 1'!U1362</f>
        <v>0</v>
      </c>
      <c r="H1425" s="149">
        <f>'Input 2 - Inventory'!L1360</f>
        <v>0</v>
      </c>
      <c r="I1425" s="149">
        <f>'Input 2 - Inventory'!M1360</f>
        <v>0</v>
      </c>
      <c r="J1425" s="162">
        <f t="shared" si="120"/>
        <v>0</v>
      </c>
      <c r="K1425" s="179">
        <f>'Input 2 - Inventory'!R1360</f>
        <v>0</v>
      </c>
      <c r="L1425" s="149">
        <f>'Input 2 - Inventory'!AB1360</f>
        <v>0</v>
      </c>
      <c r="M1425" s="179">
        <f>'Input 2 - Inventory'!AC1360</f>
        <v>0</v>
      </c>
      <c r="N1425" s="162">
        <f t="shared" si="121"/>
        <v>0</v>
      </c>
      <c r="O1425" s="122" t="e">
        <f t="shared" si="122"/>
        <v>#DIV/0!</v>
      </c>
      <c r="P1425" s="179">
        <f>'Input 2 - Inventory'!AH1360</f>
        <v>0</v>
      </c>
      <c r="Q1425" s="179">
        <f>'Calc 1 - Scaling (Ins)'!AA1415</f>
        <v>0</v>
      </c>
    </row>
    <row r="1426" spans="1:17" x14ac:dyDescent="0.3">
      <c r="A1426" s="136" t="str">
        <f t="shared" si="123"/>
        <v>Exclude</v>
      </c>
      <c r="B1426" s="149">
        <f>'Input 2 - Inventory'!C1361</f>
        <v>0</v>
      </c>
      <c r="C1426" s="179">
        <f>'Input 2 - Inventory'!E1361</f>
        <v>0</v>
      </c>
      <c r="D1426" s="179" t="str">
        <f>IFERROR(VLOOKUP(E1426,GCC.Param!$B$3:$E$66,4,FALSE),"")</f>
        <v/>
      </c>
      <c r="E1426" s="150">
        <f>'Input 2 - Inventory'!F1361</f>
        <v>0</v>
      </c>
      <c r="F1426" s="162" t="str">
        <f t="shared" si="119"/>
        <v>N</v>
      </c>
      <c r="G1426" s="150">
        <f>'Input 1 - Schedule 1'!U1363</f>
        <v>0</v>
      </c>
      <c r="H1426" s="149">
        <f>'Input 2 - Inventory'!L1361</f>
        <v>0</v>
      </c>
      <c r="I1426" s="149">
        <f>'Input 2 - Inventory'!M1361</f>
        <v>0</v>
      </c>
      <c r="J1426" s="162">
        <f t="shared" si="120"/>
        <v>0</v>
      </c>
      <c r="K1426" s="179">
        <f>'Input 2 - Inventory'!R1361</f>
        <v>0</v>
      </c>
      <c r="L1426" s="149">
        <f>'Input 2 - Inventory'!AB1361</f>
        <v>0</v>
      </c>
      <c r="M1426" s="179">
        <f>'Input 2 - Inventory'!AC1361</f>
        <v>0</v>
      </c>
      <c r="N1426" s="162">
        <f t="shared" si="121"/>
        <v>0</v>
      </c>
      <c r="O1426" s="122" t="e">
        <f t="shared" si="122"/>
        <v>#DIV/0!</v>
      </c>
      <c r="P1426" s="179">
        <f>'Input 2 - Inventory'!AH1361</f>
        <v>0</v>
      </c>
      <c r="Q1426" s="179">
        <f>'Calc 1 - Scaling (Ins)'!AA1416</f>
        <v>0</v>
      </c>
    </row>
    <row r="1427" spans="1:17" x14ac:dyDescent="0.3">
      <c r="A1427" s="136" t="str">
        <f t="shared" si="123"/>
        <v>Exclude</v>
      </c>
      <c r="B1427" s="149">
        <f>'Input 2 - Inventory'!C1362</f>
        <v>0</v>
      </c>
      <c r="C1427" s="179">
        <f>'Input 2 - Inventory'!E1362</f>
        <v>0</v>
      </c>
      <c r="D1427" s="179" t="str">
        <f>IFERROR(VLOOKUP(E1427,GCC.Param!$B$3:$E$66,4,FALSE),"")</f>
        <v/>
      </c>
      <c r="E1427" s="150">
        <f>'Input 2 - Inventory'!F1362</f>
        <v>0</v>
      </c>
      <c r="F1427" s="162" t="str">
        <f t="shared" si="119"/>
        <v>N</v>
      </c>
      <c r="G1427" s="150">
        <f>'Input 1 - Schedule 1'!U1364</f>
        <v>0</v>
      </c>
      <c r="H1427" s="149">
        <f>'Input 2 - Inventory'!L1362</f>
        <v>0</v>
      </c>
      <c r="I1427" s="149">
        <f>'Input 2 - Inventory'!M1362</f>
        <v>0</v>
      </c>
      <c r="J1427" s="162">
        <f t="shared" si="120"/>
        <v>0</v>
      </c>
      <c r="K1427" s="179">
        <f>'Input 2 - Inventory'!R1362</f>
        <v>0</v>
      </c>
      <c r="L1427" s="149">
        <f>'Input 2 - Inventory'!AB1362</f>
        <v>0</v>
      </c>
      <c r="M1427" s="179">
        <f>'Input 2 - Inventory'!AC1362</f>
        <v>0</v>
      </c>
      <c r="N1427" s="162">
        <f t="shared" si="121"/>
        <v>0</v>
      </c>
      <c r="O1427" s="122" t="e">
        <f t="shared" si="122"/>
        <v>#DIV/0!</v>
      </c>
      <c r="P1427" s="179">
        <f>'Input 2 - Inventory'!AH1362</f>
        <v>0</v>
      </c>
      <c r="Q1427" s="179">
        <f>'Calc 1 - Scaling (Ins)'!AA1417</f>
        <v>0</v>
      </c>
    </row>
    <row r="1428" spans="1:17" x14ac:dyDescent="0.3">
      <c r="A1428" s="136" t="str">
        <f t="shared" si="123"/>
        <v>Exclude</v>
      </c>
      <c r="B1428" s="149">
        <f>'Input 2 - Inventory'!C1363</f>
        <v>0</v>
      </c>
      <c r="C1428" s="179">
        <f>'Input 2 - Inventory'!E1363</f>
        <v>0</v>
      </c>
      <c r="D1428" s="179" t="str">
        <f>IFERROR(VLOOKUP(E1428,GCC.Param!$B$3:$E$66,4,FALSE),"")</f>
        <v/>
      </c>
      <c r="E1428" s="150">
        <f>'Input 2 - Inventory'!F1363</f>
        <v>0</v>
      </c>
      <c r="F1428" s="162" t="str">
        <f t="shared" si="119"/>
        <v>N</v>
      </c>
      <c r="G1428" s="150">
        <f>'Input 1 - Schedule 1'!U1365</f>
        <v>0</v>
      </c>
      <c r="H1428" s="149">
        <f>'Input 2 - Inventory'!L1363</f>
        <v>0</v>
      </c>
      <c r="I1428" s="149">
        <f>'Input 2 - Inventory'!M1363</f>
        <v>0</v>
      </c>
      <c r="J1428" s="162">
        <f t="shared" si="120"/>
        <v>0</v>
      </c>
      <c r="K1428" s="179">
        <f>'Input 2 - Inventory'!R1363</f>
        <v>0</v>
      </c>
      <c r="L1428" s="149">
        <f>'Input 2 - Inventory'!AB1363</f>
        <v>0</v>
      </c>
      <c r="M1428" s="179">
        <f>'Input 2 - Inventory'!AC1363</f>
        <v>0</v>
      </c>
      <c r="N1428" s="162">
        <f t="shared" si="121"/>
        <v>0</v>
      </c>
      <c r="O1428" s="122" t="e">
        <f t="shared" si="122"/>
        <v>#DIV/0!</v>
      </c>
      <c r="P1428" s="179">
        <f>'Input 2 - Inventory'!AH1363</f>
        <v>0</v>
      </c>
      <c r="Q1428" s="179">
        <f>'Calc 1 - Scaling (Ins)'!AA1418</f>
        <v>0</v>
      </c>
    </row>
    <row r="1429" spans="1:17" x14ac:dyDescent="0.3">
      <c r="A1429" s="136" t="str">
        <f t="shared" si="123"/>
        <v>Exclude</v>
      </c>
      <c r="B1429" s="149">
        <f>'Input 2 - Inventory'!C1364</f>
        <v>0</v>
      </c>
      <c r="C1429" s="179">
        <f>'Input 2 - Inventory'!E1364</f>
        <v>0</v>
      </c>
      <c r="D1429" s="179" t="str">
        <f>IFERROR(VLOOKUP(E1429,GCC.Param!$B$3:$E$66,4,FALSE),"")</f>
        <v/>
      </c>
      <c r="E1429" s="150">
        <f>'Input 2 - Inventory'!F1364</f>
        <v>0</v>
      </c>
      <c r="F1429" s="162" t="str">
        <f t="shared" si="119"/>
        <v>N</v>
      </c>
      <c r="G1429" s="150">
        <f>'Input 1 - Schedule 1'!U1366</f>
        <v>0</v>
      </c>
      <c r="H1429" s="149">
        <f>'Input 2 - Inventory'!L1364</f>
        <v>0</v>
      </c>
      <c r="I1429" s="149">
        <f>'Input 2 - Inventory'!M1364</f>
        <v>0</v>
      </c>
      <c r="J1429" s="162">
        <f t="shared" si="120"/>
        <v>0</v>
      </c>
      <c r="K1429" s="179">
        <f>'Input 2 - Inventory'!R1364</f>
        <v>0</v>
      </c>
      <c r="L1429" s="149">
        <f>'Input 2 - Inventory'!AB1364</f>
        <v>0</v>
      </c>
      <c r="M1429" s="179">
        <f>'Input 2 - Inventory'!AC1364</f>
        <v>0</v>
      </c>
      <c r="N1429" s="162">
        <f t="shared" si="121"/>
        <v>0</v>
      </c>
      <c r="O1429" s="122" t="e">
        <f t="shared" si="122"/>
        <v>#DIV/0!</v>
      </c>
      <c r="P1429" s="179">
        <f>'Input 2 - Inventory'!AH1364</f>
        <v>0</v>
      </c>
      <c r="Q1429" s="179">
        <f>'Calc 1 - Scaling (Ins)'!AA1419</f>
        <v>0</v>
      </c>
    </row>
    <row r="1430" spans="1:17" x14ac:dyDescent="0.3">
      <c r="A1430" s="136" t="str">
        <f t="shared" si="123"/>
        <v>Exclude</v>
      </c>
      <c r="B1430" s="149">
        <f>'Input 2 - Inventory'!C1365</f>
        <v>0</v>
      </c>
      <c r="C1430" s="179">
        <f>'Input 2 - Inventory'!E1365</f>
        <v>0</v>
      </c>
      <c r="D1430" s="179" t="str">
        <f>IFERROR(VLOOKUP(E1430,GCC.Param!$B$3:$E$66,4,FALSE),"")</f>
        <v/>
      </c>
      <c r="E1430" s="150">
        <f>'Input 2 - Inventory'!F1365</f>
        <v>0</v>
      </c>
      <c r="F1430" s="162" t="str">
        <f t="shared" si="119"/>
        <v>N</v>
      </c>
      <c r="G1430" s="150">
        <f>'Input 1 - Schedule 1'!U1367</f>
        <v>0</v>
      </c>
      <c r="H1430" s="149">
        <f>'Input 2 - Inventory'!L1365</f>
        <v>0</v>
      </c>
      <c r="I1430" s="149">
        <f>'Input 2 - Inventory'!M1365</f>
        <v>0</v>
      </c>
      <c r="J1430" s="162">
        <f t="shared" si="120"/>
        <v>0</v>
      </c>
      <c r="K1430" s="179">
        <f>'Input 2 - Inventory'!R1365</f>
        <v>0</v>
      </c>
      <c r="L1430" s="149">
        <f>'Input 2 - Inventory'!AB1365</f>
        <v>0</v>
      </c>
      <c r="M1430" s="179">
        <f>'Input 2 - Inventory'!AC1365</f>
        <v>0</v>
      </c>
      <c r="N1430" s="162">
        <f t="shared" si="121"/>
        <v>0</v>
      </c>
      <c r="O1430" s="122" t="e">
        <f t="shared" si="122"/>
        <v>#DIV/0!</v>
      </c>
      <c r="P1430" s="179">
        <f>'Input 2 - Inventory'!AH1365</f>
        <v>0</v>
      </c>
      <c r="Q1430" s="179">
        <f>'Calc 1 - Scaling (Ins)'!AA1420</f>
        <v>0</v>
      </c>
    </row>
    <row r="1431" spans="1:17" x14ac:dyDescent="0.3">
      <c r="A1431" s="136" t="str">
        <f t="shared" si="123"/>
        <v>Exclude</v>
      </c>
      <c r="B1431" s="149">
        <f>'Input 2 - Inventory'!C1366</f>
        <v>0</v>
      </c>
      <c r="C1431" s="179">
        <f>'Input 2 - Inventory'!E1366</f>
        <v>0</v>
      </c>
      <c r="D1431" s="179" t="str">
        <f>IFERROR(VLOOKUP(E1431,GCC.Param!$B$3:$E$66,4,FALSE),"")</f>
        <v/>
      </c>
      <c r="E1431" s="150">
        <f>'Input 2 - Inventory'!F1366</f>
        <v>0</v>
      </c>
      <c r="F1431" s="162" t="str">
        <f t="shared" si="119"/>
        <v>N</v>
      </c>
      <c r="G1431" s="150">
        <f>'Input 1 - Schedule 1'!U1368</f>
        <v>0</v>
      </c>
      <c r="H1431" s="149">
        <f>'Input 2 - Inventory'!L1366</f>
        <v>0</v>
      </c>
      <c r="I1431" s="149">
        <f>'Input 2 - Inventory'!M1366</f>
        <v>0</v>
      </c>
      <c r="J1431" s="162">
        <f t="shared" si="120"/>
        <v>0</v>
      </c>
      <c r="K1431" s="179">
        <f>'Input 2 - Inventory'!R1366</f>
        <v>0</v>
      </c>
      <c r="L1431" s="149">
        <f>'Input 2 - Inventory'!AB1366</f>
        <v>0</v>
      </c>
      <c r="M1431" s="179">
        <f>'Input 2 - Inventory'!AC1366</f>
        <v>0</v>
      </c>
      <c r="N1431" s="162">
        <f t="shared" si="121"/>
        <v>0</v>
      </c>
      <c r="O1431" s="122" t="e">
        <f t="shared" si="122"/>
        <v>#DIV/0!</v>
      </c>
      <c r="P1431" s="179">
        <f>'Input 2 - Inventory'!AH1366</f>
        <v>0</v>
      </c>
      <c r="Q1431" s="179">
        <f>'Calc 1 - Scaling (Ins)'!AA1421</f>
        <v>0</v>
      </c>
    </row>
    <row r="1432" spans="1:17" x14ac:dyDescent="0.3">
      <c r="A1432" s="136" t="str">
        <f t="shared" si="123"/>
        <v>Exclude</v>
      </c>
      <c r="B1432" s="149">
        <f>'Input 2 - Inventory'!C1367</f>
        <v>0</v>
      </c>
      <c r="C1432" s="179">
        <f>'Input 2 - Inventory'!E1367</f>
        <v>0</v>
      </c>
      <c r="D1432" s="179" t="str">
        <f>IFERROR(VLOOKUP(E1432,GCC.Param!$B$3:$E$66,4,FALSE),"")</f>
        <v/>
      </c>
      <c r="E1432" s="150">
        <f>'Input 2 - Inventory'!F1367</f>
        <v>0</v>
      </c>
      <c r="F1432" s="162" t="str">
        <f t="shared" si="119"/>
        <v>N</v>
      </c>
      <c r="G1432" s="150">
        <f>'Input 1 - Schedule 1'!U1369</f>
        <v>0</v>
      </c>
      <c r="H1432" s="149">
        <f>'Input 2 - Inventory'!L1367</f>
        <v>0</v>
      </c>
      <c r="I1432" s="149">
        <f>'Input 2 - Inventory'!M1367</f>
        <v>0</v>
      </c>
      <c r="J1432" s="162">
        <f t="shared" si="120"/>
        <v>0</v>
      </c>
      <c r="K1432" s="179">
        <f>'Input 2 - Inventory'!R1367</f>
        <v>0</v>
      </c>
      <c r="L1432" s="149">
        <f>'Input 2 - Inventory'!AB1367</f>
        <v>0</v>
      </c>
      <c r="M1432" s="179">
        <f>'Input 2 - Inventory'!AC1367</f>
        <v>0</v>
      </c>
      <c r="N1432" s="162">
        <f t="shared" si="121"/>
        <v>0</v>
      </c>
      <c r="O1432" s="122" t="e">
        <f t="shared" si="122"/>
        <v>#DIV/0!</v>
      </c>
      <c r="P1432" s="179">
        <f>'Input 2 - Inventory'!AH1367</f>
        <v>0</v>
      </c>
      <c r="Q1432" s="179">
        <f>'Calc 1 - Scaling (Ins)'!AA1422</f>
        <v>0</v>
      </c>
    </row>
    <row r="1433" spans="1:17" x14ac:dyDescent="0.3">
      <c r="A1433" s="136" t="str">
        <f t="shared" si="123"/>
        <v>Exclude</v>
      </c>
      <c r="B1433" s="149">
        <f>'Input 2 - Inventory'!C1368</f>
        <v>0</v>
      </c>
      <c r="C1433" s="179">
        <f>'Input 2 - Inventory'!E1368</f>
        <v>0</v>
      </c>
      <c r="D1433" s="179" t="str">
        <f>IFERROR(VLOOKUP(E1433,GCC.Param!$B$3:$E$66,4,FALSE),"")</f>
        <v/>
      </c>
      <c r="E1433" s="150">
        <f>'Input 2 - Inventory'!F1368</f>
        <v>0</v>
      </c>
      <c r="F1433" s="162" t="str">
        <f t="shared" si="119"/>
        <v>N</v>
      </c>
      <c r="G1433" s="150">
        <f>'Input 1 - Schedule 1'!U1370</f>
        <v>0</v>
      </c>
      <c r="H1433" s="149">
        <f>'Input 2 - Inventory'!L1368</f>
        <v>0</v>
      </c>
      <c r="I1433" s="149">
        <f>'Input 2 - Inventory'!M1368</f>
        <v>0</v>
      </c>
      <c r="J1433" s="162">
        <f t="shared" si="120"/>
        <v>0</v>
      </c>
      <c r="K1433" s="179">
        <f>'Input 2 - Inventory'!R1368</f>
        <v>0</v>
      </c>
      <c r="L1433" s="149">
        <f>'Input 2 - Inventory'!AB1368</f>
        <v>0</v>
      </c>
      <c r="M1433" s="179">
        <f>'Input 2 - Inventory'!AC1368</f>
        <v>0</v>
      </c>
      <c r="N1433" s="162">
        <f t="shared" si="121"/>
        <v>0</v>
      </c>
      <c r="O1433" s="122" t="e">
        <f t="shared" si="122"/>
        <v>#DIV/0!</v>
      </c>
      <c r="P1433" s="179">
        <f>'Input 2 - Inventory'!AH1368</f>
        <v>0</v>
      </c>
      <c r="Q1433" s="179">
        <f>'Calc 1 - Scaling (Ins)'!AA1423</f>
        <v>0</v>
      </c>
    </row>
    <row r="1434" spans="1:17" x14ac:dyDescent="0.3">
      <c r="A1434" s="136" t="str">
        <f t="shared" si="123"/>
        <v>Exclude</v>
      </c>
      <c r="B1434" s="149">
        <f>'Input 2 - Inventory'!C1369</f>
        <v>0</v>
      </c>
      <c r="C1434" s="179">
        <f>'Input 2 - Inventory'!E1369</f>
        <v>0</v>
      </c>
      <c r="D1434" s="179" t="str">
        <f>IFERROR(VLOOKUP(E1434,GCC.Param!$B$3:$E$66,4,FALSE),"")</f>
        <v/>
      </c>
      <c r="E1434" s="150">
        <f>'Input 2 - Inventory'!F1369</f>
        <v>0</v>
      </c>
      <c r="F1434" s="162" t="str">
        <f t="shared" si="119"/>
        <v>N</v>
      </c>
      <c r="G1434" s="150">
        <f>'Input 1 - Schedule 1'!U1371</f>
        <v>0</v>
      </c>
      <c r="H1434" s="149">
        <f>'Input 2 - Inventory'!L1369</f>
        <v>0</v>
      </c>
      <c r="I1434" s="149">
        <f>'Input 2 - Inventory'!M1369</f>
        <v>0</v>
      </c>
      <c r="J1434" s="162">
        <f t="shared" si="120"/>
        <v>0</v>
      </c>
      <c r="K1434" s="179">
        <f>'Input 2 - Inventory'!R1369</f>
        <v>0</v>
      </c>
      <c r="L1434" s="149">
        <f>'Input 2 - Inventory'!AB1369</f>
        <v>0</v>
      </c>
      <c r="M1434" s="179">
        <f>'Input 2 - Inventory'!AC1369</f>
        <v>0</v>
      </c>
      <c r="N1434" s="162">
        <f t="shared" si="121"/>
        <v>0</v>
      </c>
      <c r="O1434" s="122" t="e">
        <f t="shared" si="122"/>
        <v>#DIV/0!</v>
      </c>
      <c r="P1434" s="179">
        <f>'Input 2 - Inventory'!AH1369</f>
        <v>0</v>
      </c>
      <c r="Q1434" s="179">
        <f>'Calc 1 - Scaling (Ins)'!AA1424</f>
        <v>0</v>
      </c>
    </row>
    <row r="1435" spans="1:17" x14ac:dyDescent="0.3">
      <c r="A1435" s="136" t="str">
        <f t="shared" si="123"/>
        <v>Exclude</v>
      </c>
      <c r="B1435" s="149">
        <f>'Input 2 - Inventory'!C1370</f>
        <v>0</v>
      </c>
      <c r="C1435" s="179">
        <f>'Input 2 - Inventory'!E1370</f>
        <v>0</v>
      </c>
      <c r="D1435" s="179" t="str">
        <f>IFERROR(VLOOKUP(E1435,GCC.Param!$B$3:$E$66,4,FALSE),"")</f>
        <v/>
      </c>
      <c r="E1435" s="150">
        <f>'Input 2 - Inventory'!F1370</f>
        <v>0</v>
      </c>
      <c r="F1435" s="162" t="str">
        <f t="shared" si="119"/>
        <v>N</v>
      </c>
      <c r="G1435" s="150">
        <f>'Input 1 - Schedule 1'!U1372</f>
        <v>0</v>
      </c>
      <c r="H1435" s="149">
        <f>'Input 2 - Inventory'!L1370</f>
        <v>0</v>
      </c>
      <c r="I1435" s="149">
        <f>'Input 2 - Inventory'!M1370</f>
        <v>0</v>
      </c>
      <c r="J1435" s="162">
        <f t="shared" si="120"/>
        <v>0</v>
      </c>
      <c r="K1435" s="179">
        <f>'Input 2 - Inventory'!R1370</f>
        <v>0</v>
      </c>
      <c r="L1435" s="149">
        <f>'Input 2 - Inventory'!AB1370</f>
        <v>0</v>
      </c>
      <c r="M1435" s="179">
        <f>'Input 2 - Inventory'!AC1370</f>
        <v>0</v>
      </c>
      <c r="N1435" s="162">
        <f t="shared" si="121"/>
        <v>0</v>
      </c>
      <c r="O1435" s="122" t="e">
        <f t="shared" si="122"/>
        <v>#DIV/0!</v>
      </c>
      <c r="P1435" s="179">
        <f>'Input 2 - Inventory'!AH1370</f>
        <v>0</v>
      </c>
      <c r="Q1435" s="179">
        <f>'Calc 1 - Scaling (Ins)'!AA1425</f>
        <v>0</v>
      </c>
    </row>
    <row r="1436" spans="1:17" x14ac:dyDescent="0.3">
      <c r="A1436" s="136" t="str">
        <f t="shared" si="123"/>
        <v>Exclude</v>
      </c>
      <c r="B1436" s="149">
        <f>'Input 2 - Inventory'!C1371</f>
        <v>0</v>
      </c>
      <c r="C1436" s="179">
        <f>'Input 2 - Inventory'!E1371</f>
        <v>0</v>
      </c>
      <c r="D1436" s="179" t="str">
        <f>IFERROR(VLOOKUP(E1436,GCC.Param!$B$3:$E$66,4,FALSE),"")</f>
        <v/>
      </c>
      <c r="E1436" s="150">
        <f>'Input 2 - Inventory'!F1371</f>
        <v>0</v>
      </c>
      <c r="F1436" s="162" t="str">
        <f t="shared" si="119"/>
        <v>N</v>
      </c>
      <c r="G1436" s="150">
        <f>'Input 1 - Schedule 1'!U1373</f>
        <v>0</v>
      </c>
      <c r="H1436" s="149">
        <f>'Input 2 - Inventory'!L1371</f>
        <v>0</v>
      </c>
      <c r="I1436" s="149">
        <f>'Input 2 - Inventory'!M1371</f>
        <v>0</v>
      </c>
      <c r="J1436" s="162">
        <f t="shared" si="120"/>
        <v>0</v>
      </c>
      <c r="K1436" s="179">
        <f>'Input 2 - Inventory'!R1371</f>
        <v>0</v>
      </c>
      <c r="L1436" s="149">
        <f>'Input 2 - Inventory'!AB1371</f>
        <v>0</v>
      </c>
      <c r="M1436" s="179">
        <f>'Input 2 - Inventory'!AC1371</f>
        <v>0</v>
      </c>
      <c r="N1436" s="162">
        <f t="shared" si="121"/>
        <v>0</v>
      </c>
      <c r="O1436" s="122" t="e">
        <f t="shared" si="122"/>
        <v>#DIV/0!</v>
      </c>
      <c r="P1436" s="179">
        <f>'Input 2 - Inventory'!AH1371</f>
        <v>0</v>
      </c>
      <c r="Q1436" s="179">
        <f>'Calc 1 - Scaling (Ins)'!AA1426</f>
        <v>0</v>
      </c>
    </row>
    <row r="1437" spans="1:17" x14ac:dyDescent="0.3">
      <c r="A1437" s="136" t="str">
        <f t="shared" si="123"/>
        <v>Exclude</v>
      </c>
      <c r="B1437" s="149">
        <f>'Input 2 - Inventory'!C1372</f>
        <v>0</v>
      </c>
      <c r="C1437" s="179">
        <f>'Input 2 - Inventory'!E1372</f>
        <v>0</v>
      </c>
      <c r="D1437" s="179" t="str">
        <f>IFERROR(VLOOKUP(E1437,GCC.Param!$B$3:$E$66,4,FALSE),"")</f>
        <v/>
      </c>
      <c r="E1437" s="150">
        <f>'Input 2 - Inventory'!F1372</f>
        <v>0</v>
      </c>
      <c r="F1437" s="162" t="str">
        <f t="shared" si="119"/>
        <v>N</v>
      </c>
      <c r="G1437" s="150">
        <f>'Input 1 - Schedule 1'!U1374</f>
        <v>0</v>
      </c>
      <c r="H1437" s="149">
        <f>'Input 2 - Inventory'!L1372</f>
        <v>0</v>
      </c>
      <c r="I1437" s="149">
        <f>'Input 2 - Inventory'!M1372</f>
        <v>0</v>
      </c>
      <c r="J1437" s="162">
        <f t="shared" si="120"/>
        <v>0</v>
      </c>
      <c r="K1437" s="179">
        <f>'Input 2 - Inventory'!R1372</f>
        <v>0</v>
      </c>
      <c r="L1437" s="149">
        <f>'Input 2 - Inventory'!AB1372</f>
        <v>0</v>
      </c>
      <c r="M1437" s="179">
        <f>'Input 2 - Inventory'!AC1372</f>
        <v>0</v>
      </c>
      <c r="N1437" s="162">
        <f t="shared" si="121"/>
        <v>0</v>
      </c>
      <c r="O1437" s="122" t="e">
        <f t="shared" si="122"/>
        <v>#DIV/0!</v>
      </c>
      <c r="P1437" s="179">
        <f>'Input 2 - Inventory'!AH1372</f>
        <v>0</v>
      </c>
      <c r="Q1437" s="179">
        <f>'Calc 1 - Scaling (Ins)'!AA1427</f>
        <v>0</v>
      </c>
    </row>
    <row r="1438" spans="1:17" x14ac:dyDescent="0.3">
      <c r="A1438" s="136" t="str">
        <f t="shared" si="123"/>
        <v>Exclude</v>
      </c>
      <c r="B1438" s="149">
        <f>'Input 2 - Inventory'!C1373</f>
        <v>0</v>
      </c>
      <c r="C1438" s="179">
        <f>'Input 2 - Inventory'!E1373</f>
        <v>0</v>
      </c>
      <c r="D1438" s="179" t="str">
        <f>IFERROR(VLOOKUP(E1438,GCC.Param!$B$3:$E$66,4,FALSE),"")</f>
        <v/>
      </c>
      <c r="E1438" s="150">
        <f>'Input 2 - Inventory'!F1373</f>
        <v>0</v>
      </c>
      <c r="F1438" s="162" t="str">
        <f t="shared" si="119"/>
        <v>N</v>
      </c>
      <c r="G1438" s="150">
        <f>'Input 1 - Schedule 1'!U1375</f>
        <v>0</v>
      </c>
      <c r="H1438" s="149">
        <f>'Input 2 - Inventory'!L1373</f>
        <v>0</v>
      </c>
      <c r="I1438" s="149">
        <f>'Input 2 - Inventory'!M1373</f>
        <v>0</v>
      </c>
      <c r="J1438" s="162">
        <f t="shared" si="120"/>
        <v>0</v>
      </c>
      <c r="K1438" s="179">
        <f>'Input 2 - Inventory'!R1373</f>
        <v>0</v>
      </c>
      <c r="L1438" s="149">
        <f>'Input 2 - Inventory'!AB1373</f>
        <v>0</v>
      </c>
      <c r="M1438" s="179">
        <f>'Input 2 - Inventory'!AC1373</f>
        <v>0</v>
      </c>
      <c r="N1438" s="162">
        <f t="shared" si="121"/>
        <v>0</v>
      </c>
      <c r="O1438" s="122" t="e">
        <f t="shared" si="122"/>
        <v>#DIV/0!</v>
      </c>
      <c r="P1438" s="179">
        <f>'Input 2 - Inventory'!AH1373</f>
        <v>0</v>
      </c>
      <c r="Q1438" s="179">
        <f>'Calc 1 - Scaling (Ins)'!AA1428</f>
        <v>0</v>
      </c>
    </row>
    <row r="1439" spans="1:17" x14ac:dyDescent="0.3">
      <c r="A1439" s="136" t="str">
        <f t="shared" si="123"/>
        <v>Exclude</v>
      </c>
      <c r="B1439" s="149">
        <f>'Input 2 - Inventory'!C1374</f>
        <v>0</v>
      </c>
      <c r="C1439" s="179">
        <f>'Input 2 - Inventory'!E1374</f>
        <v>0</v>
      </c>
      <c r="D1439" s="179" t="str">
        <f>IFERROR(VLOOKUP(E1439,GCC.Param!$B$3:$E$66,4,FALSE),"")</f>
        <v/>
      </c>
      <c r="E1439" s="150">
        <f>'Input 2 - Inventory'!F1374</f>
        <v>0</v>
      </c>
      <c r="F1439" s="162" t="str">
        <f t="shared" si="119"/>
        <v>N</v>
      </c>
      <c r="G1439" s="150">
        <f>'Input 1 - Schedule 1'!U1376</f>
        <v>0</v>
      </c>
      <c r="H1439" s="149">
        <f>'Input 2 - Inventory'!L1374</f>
        <v>0</v>
      </c>
      <c r="I1439" s="149">
        <f>'Input 2 - Inventory'!M1374</f>
        <v>0</v>
      </c>
      <c r="J1439" s="162">
        <f t="shared" si="120"/>
        <v>0</v>
      </c>
      <c r="K1439" s="179">
        <f>'Input 2 - Inventory'!R1374</f>
        <v>0</v>
      </c>
      <c r="L1439" s="149">
        <f>'Input 2 - Inventory'!AB1374</f>
        <v>0</v>
      </c>
      <c r="M1439" s="179">
        <f>'Input 2 - Inventory'!AC1374</f>
        <v>0</v>
      </c>
      <c r="N1439" s="162">
        <f t="shared" si="121"/>
        <v>0</v>
      </c>
      <c r="O1439" s="122" t="e">
        <f t="shared" si="122"/>
        <v>#DIV/0!</v>
      </c>
      <c r="P1439" s="179">
        <f>'Input 2 - Inventory'!AH1374</f>
        <v>0</v>
      </c>
      <c r="Q1439" s="179">
        <f>'Calc 1 - Scaling (Ins)'!AA1429</f>
        <v>0</v>
      </c>
    </row>
    <row r="1440" spans="1:17" x14ac:dyDescent="0.3">
      <c r="A1440" s="136" t="str">
        <f t="shared" si="123"/>
        <v>Exclude</v>
      </c>
      <c r="B1440" s="149">
        <f>'Input 2 - Inventory'!C1375</f>
        <v>0</v>
      </c>
      <c r="C1440" s="179">
        <f>'Input 2 - Inventory'!E1375</f>
        <v>0</v>
      </c>
      <c r="D1440" s="179" t="str">
        <f>IFERROR(VLOOKUP(E1440,GCC.Param!$B$3:$E$66,4,FALSE),"")</f>
        <v/>
      </c>
      <c r="E1440" s="150">
        <f>'Input 2 - Inventory'!F1375</f>
        <v>0</v>
      </c>
      <c r="F1440" s="162" t="str">
        <f t="shared" si="119"/>
        <v>N</v>
      </c>
      <c r="G1440" s="150">
        <f>'Input 1 - Schedule 1'!U1377</f>
        <v>0</v>
      </c>
      <c r="H1440" s="149">
        <f>'Input 2 - Inventory'!L1375</f>
        <v>0</v>
      </c>
      <c r="I1440" s="149">
        <f>'Input 2 - Inventory'!M1375</f>
        <v>0</v>
      </c>
      <c r="J1440" s="162">
        <f t="shared" si="120"/>
        <v>0</v>
      </c>
      <c r="K1440" s="179">
        <f>'Input 2 - Inventory'!R1375</f>
        <v>0</v>
      </c>
      <c r="L1440" s="149">
        <f>'Input 2 - Inventory'!AB1375</f>
        <v>0</v>
      </c>
      <c r="M1440" s="179">
        <f>'Input 2 - Inventory'!AC1375</f>
        <v>0</v>
      </c>
      <c r="N1440" s="162">
        <f t="shared" si="121"/>
        <v>0</v>
      </c>
      <c r="O1440" s="122" t="e">
        <f t="shared" si="122"/>
        <v>#DIV/0!</v>
      </c>
      <c r="P1440" s="179">
        <f>'Input 2 - Inventory'!AH1375</f>
        <v>0</v>
      </c>
      <c r="Q1440" s="179">
        <f>'Calc 1 - Scaling (Ins)'!AA1430</f>
        <v>0</v>
      </c>
    </row>
    <row r="1441" spans="1:17" x14ac:dyDescent="0.3">
      <c r="A1441" s="136" t="str">
        <f t="shared" si="123"/>
        <v>Exclude</v>
      </c>
      <c r="B1441" s="149">
        <f>'Input 2 - Inventory'!C1376</f>
        <v>0</v>
      </c>
      <c r="C1441" s="179">
        <f>'Input 2 - Inventory'!E1376</f>
        <v>0</v>
      </c>
      <c r="D1441" s="179" t="str">
        <f>IFERROR(VLOOKUP(E1441,GCC.Param!$B$3:$E$66,4,FALSE),"")</f>
        <v/>
      </c>
      <c r="E1441" s="150">
        <f>'Input 2 - Inventory'!F1376</f>
        <v>0</v>
      </c>
      <c r="F1441" s="162" t="str">
        <f t="shared" si="119"/>
        <v>N</v>
      </c>
      <c r="G1441" s="150">
        <f>'Input 1 - Schedule 1'!U1378</f>
        <v>0</v>
      </c>
      <c r="H1441" s="149">
        <f>'Input 2 - Inventory'!L1376</f>
        <v>0</v>
      </c>
      <c r="I1441" s="149">
        <f>'Input 2 - Inventory'!M1376</f>
        <v>0</v>
      </c>
      <c r="J1441" s="162">
        <f t="shared" si="120"/>
        <v>0</v>
      </c>
      <c r="K1441" s="179">
        <f>'Input 2 - Inventory'!R1376</f>
        <v>0</v>
      </c>
      <c r="L1441" s="149">
        <f>'Input 2 - Inventory'!AB1376</f>
        <v>0</v>
      </c>
      <c r="M1441" s="179">
        <f>'Input 2 - Inventory'!AC1376</f>
        <v>0</v>
      </c>
      <c r="N1441" s="162">
        <f t="shared" si="121"/>
        <v>0</v>
      </c>
      <c r="O1441" s="122" t="e">
        <f t="shared" si="122"/>
        <v>#DIV/0!</v>
      </c>
      <c r="P1441" s="179">
        <f>'Input 2 - Inventory'!AH1376</f>
        <v>0</v>
      </c>
      <c r="Q1441" s="179">
        <f>'Calc 1 - Scaling (Ins)'!AA1431</f>
        <v>0</v>
      </c>
    </row>
    <row r="1442" spans="1:17" x14ac:dyDescent="0.3">
      <c r="A1442" s="136" t="str">
        <f t="shared" si="123"/>
        <v>Exclude</v>
      </c>
      <c r="B1442" s="149">
        <f>'Input 2 - Inventory'!C1377</f>
        <v>0</v>
      </c>
      <c r="C1442" s="179">
        <f>'Input 2 - Inventory'!E1377</f>
        <v>0</v>
      </c>
      <c r="D1442" s="179" t="str">
        <f>IFERROR(VLOOKUP(E1442,GCC.Param!$B$3:$E$66,4,FALSE),"")</f>
        <v/>
      </c>
      <c r="E1442" s="150">
        <f>'Input 2 - Inventory'!F1377</f>
        <v>0</v>
      </c>
      <c r="F1442" s="162" t="str">
        <f t="shared" si="119"/>
        <v>N</v>
      </c>
      <c r="G1442" s="150">
        <f>'Input 1 - Schedule 1'!U1379</f>
        <v>0</v>
      </c>
      <c r="H1442" s="149">
        <f>'Input 2 - Inventory'!L1377</f>
        <v>0</v>
      </c>
      <c r="I1442" s="149">
        <f>'Input 2 - Inventory'!M1377</f>
        <v>0</v>
      </c>
      <c r="J1442" s="162">
        <f t="shared" si="120"/>
        <v>0</v>
      </c>
      <c r="K1442" s="179">
        <f>'Input 2 - Inventory'!R1377</f>
        <v>0</v>
      </c>
      <c r="L1442" s="149">
        <f>'Input 2 - Inventory'!AB1377</f>
        <v>0</v>
      </c>
      <c r="M1442" s="179">
        <f>'Input 2 - Inventory'!AC1377</f>
        <v>0</v>
      </c>
      <c r="N1442" s="162">
        <f t="shared" si="121"/>
        <v>0</v>
      </c>
      <c r="O1442" s="122" t="e">
        <f t="shared" si="122"/>
        <v>#DIV/0!</v>
      </c>
      <c r="P1442" s="179">
        <f>'Input 2 - Inventory'!AH1377</f>
        <v>0</v>
      </c>
      <c r="Q1442" s="179">
        <f>'Calc 1 - Scaling (Ins)'!AA1432</f>
        <v>0</v>
      </c>
    </row>
    <row r="1443" spans="1:17" x14ac:dyDescent="0.3">
      <c r="A1443" s="136" t="str">
        <f t="shared" si="123"/>
        <v>Exclude</v>
      </c>
      <c r="B1443" s="149">
        <f>'Input 2 - Inventory'!C1378</f>
        <v>0</v>
      </c>
      <c r="C1443" s="179">
        <f>'Input 2 - Inventory'!E1378</f>
        <v>0</v>
      </c>
      <c r="D1443" s="179" t="str">
        <f>IFERROR(VLOOKUP(E1443,GCC.Param!$B$3:$E$66,4,FALSE),"")</f>
        <v/>
      </c>
      <c r="E1443" s="150">
        <f>'Input 2 - Inventory'!F1378</f>
        <v>0</v>
      </c>
      <c r="F1443" s="162" t="str">
        <f t="shared" si="119"/>
        <v>N</v>
      </c>
      <c r="G1443" s="150">
        <f>'Input 1 - Schedule 1'!U1380</f>
        <v>0</v>
      </c>
      <c r="H1443" s="149">
        <f>'Input 2 - Inventory'!L1378</f>
        <v>0</v>
      </c>
      <c r="I1443" s="149">
        <f>'Input 2 - Inventory'!M1378</f>
        <v>0</v>
      </c>
      <c r="J1443" s="162">
        <f t="shared" si="120"/>
        <v>0</v>
      </c>
      <c r="K1443" s="179">
        <f>'Input 2 - Inventory'!R1378</f>
        <v>0</v>
      </c>
      <c r="L1443" s="149">
        <f>'Input 2 - Inventory'!AB1378</f>
        <v>0</v>
      </c>
      <c r="M1443" s="179">
        <f>'Input 2 - Inventory'!AC1378</f>
        <v>0</v>
      </c>
      <c r="N1443" s="162">
        <f t="shared" si="121"/>
        <v>0</v>
      </c>
      <c r="O1443" s="122" t="e">
        <f t="shared" si="122"/>
        <v>#DIV/0!</v>
      </c>
      <c r="P1443" s="179">
        <f>'Input 2 - Inventory'!AH1378</f>
        <v>0</v>
      </c>
      <c r="Q1443" s="179">
        <f>'Calc 1 - Scaling (Ins)'!AA1433</f>
        <v>0</v>
      </c>
    </row>
    <row r="1444" spans="1:17" x14ac:dyDescent="0.3">
      <c r="A1444" s="136" t="str">
        <f t="shared" si="123"/>
        <v>Exclude</v>
      </c>
      <c r="B1444" s="149">
        <f>'Input 2 - Inventory'!C1379</f>
        <v>0</v>
      </c>
      <c r="C1444" s="179">
        <f>'Input 2 - Inventory'!E1379</f>
        <v>0</v>
      </c>
      <c r="D1444" s="179" t="str">
        <f>IFERROR(VLOOKUP(E1444,GCC.Param!$B$3:$E$66,4,FALSE),"")</f>
        <v/>
      </c>
      <c r="E1444" s="150">
        <f>'Input 2 - Inventory'!F1379</f>
        <v>0</v>
      </c>
      <c r="F1444" s="162" t="str">
        <f t="shared" si="119"/>
        <v>N</v>
      </c>
      <c r="G1444" s="150">
        <f>'Input 1 - Schedule 1'!U1381</f>
        <v>0</v>
      </c>
      <c r="H1444" s="149">
        <f>'Input 2 - Inventory'!L1379</f>
        <v>0</v>
      </c>
      <c r="I1444" s="149">
        <f>'Input 2 - Inventory'!M1379</f>
        <v>0</v>
      </c>
      <c r="J1444" s="162">
        <f t="shared" si="120"/>
        <v>0</v>
      </c>
      <c r="K1444" s="179">
        <f>'Input 2 - Inventory'!R1379</f>
        <v>0</v>
      </c>
      <c r="L1444" s="149">
        <f>'Input 2 - Inventory'!AB1379</f>
        <v>0</v>
      </c>
      <c r="M1444" s="179">
        <f>'Input 2 - Inventory'!AC1379</f>
        <v>0</v>
      </c>
      <c r="N1444" s="162">
        <f t="shared" si="121"/>
        <v>0</v>
      </c>
      <c r="O1444" s="122" t="e">
        <f t="shared" si="122"/>
        <v>#DIV/0!</v>
      </c>
      <c r="P1444" s="179">
        <f>'Input 2 - Inventory'!AH1379</f>
        <v>0</v>
      </c>
      <c r="Q1444" s="179">
        <f>'Calc 1 - Scaling (Ins)'!AA1434</f>
        <v>0</v>
      </c>
    </row>
    <row r="1445" spans="1:17" x14ac:dyDescent="0.3">
      <c r="A1445" s="136" t="str">
        <f t="shared" si="123"/>
        <v>Exclude</v>
      </c>
      <c r="B1445" s="149">
        <f>'Input 2 - Inventory'!C1380</f>
        <v>0</v>
      </c>
      <c r="C1445" s="179">
        <f>'Input 2 - Inventory'!E1380</f>
        <v>0</v>
      </c>
      <c r="D1445" s="179" t="str">
        <f>IFERROR(VLOOKUP(E1445,GCC.Param!$B$3:$E$66,4,FALSE),"")</f>
        <v/>
      </c>
      <c r="E1445" s="150">
        <f>'Input 2 - Inventory'!F1380</f>
        <v>0</v>
      </c>
      <c r="F1445" s="162" t="str">
        <f t="shared" si="119"/>
        <v>N</v>
      </c>
      <c r="G1445" s="150">
        <f>'Input 1 - Schedule 1'!U1382</f>
        <v>0</v>
      </c>
      <c r="H1445" s="149">
        <f>'Input 2 - Inventory'!L1380</f>
        <v>0</v>
      </c>
      <c r="I1445" s="149">
        <f>'Input 2 - Inventory'!M1380</f>
        <v>0</v>
      </c>
      <c r="J1445" s="162">
        <f t="shared" si="120"/>
        <v>0</v>
      </c>
      <c r="K1445" s="179">
        <f>'Input 2 - Inventory'!R1380</f>
        <v>0</v>
      </c>
      <c r="L1445" s="149">
        <f>'Input 2 - Inventory'!AB1380</f>
        <v>0</v>
      </c>
      <c r="M1445" s="179">
        <f>'Input 2 - Inventory'!AC1380</f>
        <v>0</v>
      </c>
      <c r="N1445" s="162">
        <f t="shared" si="121"/>
        <v>0</v>
      </c>
      <c r="O1445" s="122" t="e">
        <f t="shared" si="122"/>
        <v>#DIV/0!</v>
      </c>
      <c r="P1445" s="179">
        <f>'Input 2 - Inventory'!AH1380</f>
        <v>0</v>
      </c>
      <c r="Q1445" s="179">
        <f>'Calc 1 - Scaling (Ins)'!AA1435</f>
        <v>0</v>
      </c>
    </row>
    <row r="1446" spans="1:17" x14ac:dyDescent="0.3">
      <c r="A1446" s="136" t="str">
        <f t="shared" si="123"/>
        <v>Exclude</v>
      </c>
      <c r="B1446" s="149">
        <f>'Input 2 - Inventory'!C1381</f>
        <v>0</v>
      </c>
      <c r="C1446" s="179">
        <f>'Input 2 - Inventory'!E1381</f>
        <v>0</v>
      </c>
      <c r="D1446" s="179" t="str">
        <f>IFERROR(VLOOKUP(E1446,GCC.Param!$B$3:$E$66,4,FALSE),"")</f>
        <v/>
      </c>
      <c r="E1446" s="150">
        <f>'Input 2 - Inventory'!F1381</f>
        <v>0</v>
      </c>
      <c r="F1446" s="162" t="str">
        <f t="shared" si="119"/>
        <v>N</v>
      </c>
      <c r="G1446" s="150">
        <f>'Input 1 - Schedule 1'!U1383</f>
        <v>0</v>
      </c>
      <c r="H1446" s="149">
        <f>'Input 2 - Inventory'!L1381</f>
        <v>0</v>
      </c>
      <c r="I1446" s="149">
        <f>'Input 2 - Inventory'!M1381</f>
        <v>0</v>
      </c>
      <c r="J1446" s="162">
        <f t="shared" si="120"/>
        <v>0</v>
      </c>
      <c r="K1446" s="179">
        <f>'Input 2 - Inventory'!R1381</f>
        <v>0</v>
      </c>
      <c r="L1446" s="149">
        <f>'Input 2 - Inventory'!AB1381</f>
        <v>0</v>
      </c>
      <c r="M1446" s="179">
        <f>'Input 2 - Inventory'!AC1381</f>
        <v>0</v>
      </c>
      <c r="N1446" s="162">
        <f t="shared" si="121"/>
        <v>0</v>
      </c>
      <c r="O1446" s="122" t="e">
        <f t="shared" si="122"/>
        <v>#DIV/0!</v>
      </c>
      <c r="P1446" s="179">
        <f>'Input 2 - Inventory'!AH1381</f>
        <v>0</v>
      </c>
      <c r="Q1446" s="179">
        <f>'Calc 1 - Scaling (Ins)'!AA1436</f>
        <v>0</v>
      </c>
    </row>
    <row r="1447" spans="1:17" x14ac:dyDescent="0.3">
      <c r="A1447" s="136" t="str">
        <f t="shared" si="123"/>
        <v>Exclude</v>
      </c>
      <c r="B1447" s="149">
        <f>'Input 2 - Inventory'!C1382</f>
        <v>0</v>
      </c>
      <c r="C1447" s="179">
        <f>'Input 2 - Inventory'!E1382</f>
        <v>0</v>
      </c>
      <c r="D1447" s="179" t="str">
        <f>IFERROR(VLOOKUP(E1447,GCC.Param!$B$3:$E$66,4,FALSE),"")</f>
        <v/>
      </c>
      <c r="E1447" s="150">
        <f>'Input 2 - Inventory'!F1382</f>
        <v>0</v>
      </c>
      <c r="F1447" s="162" t="str">
        <f t="shared" si="119"/>
        <v>N</v>
      </c>
      <c r="G1447" s="150">
        <f>'Input 1 - Schedule 1'!U1384</f>
        <v>0</v>
      </c>
      <c r="H1447" s="149">
        <f>'Input 2 - Inventory'!L1382</f>
        <v>0</v>
      </c>
      <c r="I1447" s="149">
        <f>'Input 2 - Inventory'!M1382</f>
        <v>0</v>
      </c>
      <c r="J1447" s="162">
        <f t="shared" si="120"/>
        <v>0</v>
      </c>
      <c r="K1447" s="179">
        <f>'Input 2 - Inventory'!R1382</f>
        <v>0</v>
      </c>
      <c r="L1447" s="149">
        <f>'Input 2 - Inventory'!AB1382</f>
        <v>0</v>
      </c>
      <c r="M1447" s="179">
        <f>'Input 2 - Inventory'!AC1382</f>
        <v>0</v>
      </c>
      <c r="N1447" s="162">
        <f t="shared" si="121"/>
        <v>0</v>
      </c>
      <c r="O1447" s="122" t="e">
        <f t="shared" si="122"/>
        <v>#DIV/0!</v>
      </c>
      <c r="P1447" s="179">
        <f>'Input 2 - Inventory'!AH1382</f>
        <v>0</v>
      </c>
      <c r="Q1447" s="179">
        <f>'Calc 1 - Scaling (Ins)'!AA1437</f>
        <v>0</v>
      </c>
    </row>
    <row r="1448" spans="1:17" x14ac:dyDescent="0.3">
      <c r="A1448" s="136" t="str">
        <f t="shared" si="123"/>
        <v>Exclude</v>
      </c>
      <c r="B1448" s="149">
        <f>'Input 2 - Inventory'!C1383</f>
        <v>0</v>
      </c>
      <c r="C1448" s="179">
        <f>'Input 2 - Inventory'!E1383</f>
        <v>0</v>
      </c>
      <c r="D1448" s="179" t="str">
        <f>IFERROR(VLOOKUP(E1448,GCC.Param!$B$3:$E$66,4,FALSE),"")</f>
        <v/>
      </c>
      <c r="E1448" s="150">
        <f>'Input 2 - Inventory'!F1383</f>
        <v>0</v>
      </c>
      <c r="F1448" s="162" t="str">
        <f t="shared" si="119"/>
        <v>N</v>
      </c>
      <c r="G1448" s="150">
        <f>'Input 1 - Schedule 1'!U1385</f>
        <v>0</v>
      </c>
      <c r="H1448" s="149">
        <f>'Input 2 - Inventory'!L1383</f>
        <v>0</v>
      </c>
      <c r="I1448" s="149">
        <f>'Input 2 - Inventory'!M1383</f>
        <v>0</v>
      </c>
      <c r="J1448" s="162">
        <f t="shared" si="120"/>
        <v>0</v>
      </c>
      <c r="K1448" s="179">
        <f>'Input 2 - Inventory'!R1383</f>
        <v>0</v>
      </c>
      <c r="L1448" s="149">
        <f>'Input 2 - Inventory'!AB1383</f>
        <v>0</v>
      </c>
      <c r="M1448" s="179">
        <f>'Input 2 - Inventory'!AC1383</f>
        <v>0</v>
      </c>
      <c r="N1448" s="162">
        <f t="shared" si="121"/>
        <v>0</v>
      </c>
      <c r="O1448" s="122" t="e">
        <f t="shared" si="122"/>
        <v>#DIV/0!</v>
      </c>
      <c r="P1448" s="179">
        <f>'Input 2 - Inventory'!AH1383</f>
        <v>0</v>
      </c>
      <c r="Q1448" s="179">
        <f>'Calc 1 - Scaling (Ins)'!AA1438</f>
        <v>0</v>
      </c>
    </row>
    <row r="1449" spans="1:17" x14ac:dyDescent="0.3">
      <c r="A1449" s="136" t="str">
        <f t="shared" si="123"/>
        <v>Exclude</v>
      </c>
      <c r="B1449" s="149">
        <f>'Input 2 - Inventory'!C1384</f>
        <v>0</v>
      </c>
      <c r="C1449" s="179">
        <f>'Input 2 - Inventory'!E1384</f>
        <v>0</v>
      </c>
      <c r="D1449" s="179" t="str">
        <f>IFERROR(VLOOKUP(E1449,GCC.Param!$B$3:$E$66,4,FALSE),"")</f>
        <v/>
      </c>
      <c r="E1449" s="150">
        <f>'Input 2 - Inventory'!F1384</f>
        <v>0</v>
      </c>
      <c r="F1449" s="162" t="str">
        <f t="shared" si="119"/>
        <v>N</v>
      </c>
      <c r="G1449" s="150">
        <f>'Input 1 - Schedule 1'!U1386</f>
        <v>0</v>
      </c>
      <c r="H1449" s="149">
        <f>'Input 2 - Inventory'!L1384</f>
        <v>0</v>
      </c>
      <c r="I1449" s="149">
        <f>'Input 2 - Inventory'!M1384</f>
        <v>0</v>
      </c>
      <c r="J1449" s="162">
        <f t="shared" si="120"/>
        <v>0</v>
      </c>
      <c r="K1449" s="179">
        <f>'Input 2 - Inventory'!R1384</f>
        <v>0</v>
      </c>
      <c r="L1449" s="149">
        <f>'Input 2 - Inventory'!AB1384</f>
        <v>0</v>
      </c>
      <c r="M1449" s="179">
        <f>'Input 2 - Inventory'!AC1384</f>
        <v>0</v>
      </c>
      <c r="N1449" s="162">
        <f t="shared" si="121"/>
        <v>0</v>
      </c>
      <c r="O1449" s="122" t="e">
        <f t="shared" si="122"/>
        <v>#DIV/0!</v>
      </c>
      <c r="P1449" s="179">
        <f>'Input 2 - Inventory'!AH1384</f>
        <v>0</v>
      </c>
      <c r="Q1449" s="179">
        <f>'Calc 1 - Scaling (Ins)'!AA1439</f>
        <v>0</v>
      </c>
    </row>
    <row r="1450" spans="1:17" x14ac:dyDescent="0.3">
      <c r="A1450" s="136" t="str">
        <f t="shared" si="123"/>
        <v>Exclude</v>
      </c>
      <c r="B1450" s="149">
        <f>'Input 2 - Inventory'!C1385</f>
        <v>0</v>
      </c>
      <c r="C1450" s="179">
        <f>'Input 2 - Inventory'!E1385</f>
        <v>0</v>
      </c>
      <c r="D1450" s="179" t="str">
        <f>IFERROR(VLOOKUP(E1450,GCC.Param!$B$3:$E$66,4,FALSE),"")</f>
        <v/>
      </c>
      <c r="E1450" s="150">
        <f>'Input 2 - Inventory'!F1385</f>
        <v>0</v>
      </c>
      <c r="F1450" s="162" t="str">
        <f t="shared" si="119"/>
        <v>N</v>
      </c>
      <c r="G1450" s="150">
        <f>'Input 1 - Schedule 1'!U1387</f>
        <v>0</v>
      </c>
      <c r="H1450" s="149">
        <f>'Input 2 - Inventory'!L1385</f>
        <v>0</v>
      </c>
      <c r="I1450" s="149">
        <f>'Input 2 - Inventory'!M1385</f>
        <v>0</v>
      </c>
      <c r="J1450" s="162">
        <f t="shared" si="120"/>
        <v>0</v>
      </c>
      <c r="K1450" s="179">
        <f>'Input 2 - Inventory'!R1385</f>
        <v>0</v>
      </c>
      <c r="L1450" s="149">
        <f>'Input 2 - Inventory'!AB1385</f>
        <v>0</v>
      </c>
      <c r="M1450" s="179">
        <f>'Input 2 - Inventory'!AC1385</f>
        <v>0</v>
      </c>
      <c r="N1450" s="162">
        <f t="shared" si="121"/>
        <v>0</v>
      </c>
      <c r="O1450" s="122" t="e">
        <f t="shared" si="122"/>
        <v>#DIV/0!</v>
      </c>
      <c r="P1450" s="179">
        <f>'Input 2 - Inventory'!AH1385</f>
        <v>0</v>
      </c>
      <c r="Q1450" s="179">
        <f>'Calc 1 - Scaling (Ins)'!AA1440</f>
        <v>0</v>
      </c>
    </row>
    <row r="1451" spans="1:17" x14ac:dyDescent="0.3">
      <c r="A1451" s="136" t="str">
        <f t="shared" si="123"/>
        <v>Exclude</v>
      </c>
      <c r="B1451" s="149">
        <f>'Input 2 - Inventory'!C1386</f>
        <v>0</v>
      </c>
      <c r="C1451" s="179">
        <f>'Input 2 - Inventory'!E1386</f>
        <v>0</v>
      </c>
      <c r="D1451" s="179" t="str">
        <f>IFERROR(VLOOKUP(E1451,GCC.Param!$B$3:$E$66,4,FALSE),"")</f>
        <v/>
      </c>
      <c r="E1451" s="150">
        <f>'Input 2 - Inventory'!F1386</f>
        <v>0</v>
      </c>
      <c r="F1451" s="162" t="str">
        <f t="shared" si="119"/>
        <v>N</v>
      </c>
      <c r="G1451" s="150">
        <f>'Input 1 - Schedule 1'!U1388</f>
        <v>0</v>
      </c>
      <c r="H1451" s="149">
        <f>'Input 2 - Inventory'!L1386</f>
        <v>0</v>
      </c>
      <c r="I1451" s="149">
        <f>'Input 2 - Inventory'!M1386</f>
        <v>0</v>
      </c>
      <c r="J1451" s="162">
        <f t="shared" si="120"/>
        <v>0</v>
      </c>
      <c r="K1451" s="179">
        <f>'Input 2 - Inventory'!R1386</f>
        <v>0</v>
      </c>
      <c r="L1451" s="149">
        <f>'Input 2 - Inventory'!AB1386</f>
        <v>0</v>
      </c>
      <c r="M1451" s="179">
        <f>'Input 2 - Inventory'!AC1386</f>
        <v>0</v>
      </c>
      <c r="N1451" s="162">
        <f t="shared" si="121"/>
        <v>0</v>
      </c>
      <c r="O1451" s="122" t="e">
        <f t="shared" si="122"/>
        <v>#DIV/0!</v>
      </c>
      <c r="P1451" s="179">
        <f>'Input 2 - Inventory'!AH1386</f>
        <v>0</v>
      </c>
      <c r="Q1451" s="179">
        <f>'Calc 1 - Scaling (Ins)'!AA1441</f>
        <v>0</v>
      </c>
    </row>
    <row r="1452" spans="1:17" x14ac:dyDescent="0.3">
      <c r="A1452" s="136" t="str">
        <f t="shared" si="123"/>
        <v>Exclude</v>
      </c>
      <c r="B1452" s="149">
        <f>'Input 2 - Inventory'!C1387</f>
        <v>0</v>
      </c>
      <c r="C1452" s="179">
        <f>'Input 2 - Inventory'!E1387</f>
        <v>0</v>
      </c>
      <c r="D1452" s="179" t="str">
        <f>IFERROR(VLOOKUP(E1452,GCC.Param!$B$3:$E$66,4,FALSE),"")</f>
        <v/>
      </c>
      <c r="E1452" s="150">
        <f>'Input 2 - Inventory'!F1387</f>
        <v>0</v>
      </c>
      <c r="F1452" s="162" t="str">
        <f t="shared" si="119"/>
        <v>N</v>
      </c>
      <c r="G1452" s="150">
        <f>'Input 1 - Schedule 1'!U1389</f>
        <v>0</v>
      </c>
      <c r="H1452" s="149">
        <f>'Input 2 - Inventory'!L1387</f>
        <v>0</v>
      </c>
      <c r="I1452" s="149">
        <f>'Input 2 - Inventory'!M1387</f>
        <v>0</v>
      </c>
      <c r="J1452" s="162">
        <f t="shared" si="120"/>
        <v>0</v>
      </c>
      <c r="K1452" s="179">
        <f>'Input 2 - Inventory'!R1387</f>
        <v>0</v>
      </c>
      <c r="L1452" s="149">
        <f>'Input 2 - Inventory'!AB1387</f>
        <v>0</v>
      </c>
      <c r="M1452" s="179">
        <f>'Input 2 - Inventory'!AC1387</f>
        <v>0</v>
      </c>
      <c r="N1452" s="162">
        <f t="shared" si="121"/>
        <v>0</v>
      </c>
      <c r="O1452" s="122" t="e">
        <f t="shared" si="122"/>
        <v>#DIV/0!</v>
      </c>
      <c r="P1452" s="179">
        <f>'Input 2 - Inventory'!AH1387</f>
        <v>0</v>
      </c>
      <c r="Q1452" s="179">
        <f>'Calc 1 - Scaling (Ins)'!AA1442</f>
        <v>0</v>
      </c>
    </row>
    <row r="1453" spans="1:17" x14ac:dyDescent="0.3">
      <c r="A1453" s="136" t="str">
        <f t="shared" si="123"/>
        <v>Exclude</v>
      </c>
      <c r="B1453" s="149">
        <f>'Input 2 - Inventory'!C1388</f>
        <v>0</v>
      </c>
      <c r="C1453" s="179">
        <f>'Input 2 - Inventory'!E1388</f>
        <v>0</v>
      </c>
      <c r="D1453" s="179" t="str">
        <f>IFERROR(VLOOKUP(E1453,GCC.Param!$B$3:$E$66,4,FALSE),"")</f>
        <v/>
      </c>
      <c r="E1453" s="150">
        <f>'Input 2 - Inventory'!F1388</f>
        <v>0</v>
      </c>
      <c r="F1453" s="162" t="str">
        <f t="shared" si="119"/>
        <v>N</v>
      </c>
      <c r="G1453" s="150">
        <f>'Input 1 - Schedule 1'!U1390</f>
        <v>0</v>
      </c>
      <c r="H1453" s="149">
        <f>'Input 2 - Inventory'!L1388</f>
        <v>0</v>
      </c>
      <c r="I1453" s="149">
        <f>'Input 2 - Inventory'!M1388</f>
        <v>0</v>
      </c>
      <c r="J1453" s="162">
        <f t="shared" si="120"/>
        <v>0</v>
      </c>
      <c r="K1453" s="179">
        <f>'Input 2 - Inventory'!R1388</f>
        <v>0</v>
      </c>
      <c r="L1453" s="149">
        <f>'Input 2 - Inventory'!AB1388</f>
        <v>0</v>
      </c>
      <c r="M1453" s="179">
        <f>'Input 2 - Inventory'!AC1388</f>
        <v>0</v>
      </c>
      <c r="N1453" s="162">
        <f t="shared" si="121"/>
        <v>0</v>
      </c>
      <c r="O1453" s="122" t="e">
        <f t="shared" si="122"/>
        <v>#DIV/0!</v>
      </c>
      <c r="P1453" s="179">
        <f>'Input 2 - Inventory'!AH1388</f>
        <v>0</v>
      </c>
      <c r="Q1453" s="179">
        <f>'Calc 1 - Scaling (Ins)'!AA1443</f>
        <v>0</v>
      </c>
    </row>
    <row r="1454" spans="1:17" x14ac:dyDescent="0.3">
      <c r="A1454" s="136" t="str">
        <f t="shared" si="123"/>
        <v>Exclude</v>
      </c>
      <c r="B1454" s="149">
        <f>'Input 2 - Inventory'!C1389</f>
        <v>0</v>
      </c>
      <c r="C1454" s="179">
        <f>'Input 2 - Inventory'!E1389</f>
        <v>0</v>
      </c>
      <c r="D1454" s="179" t="str">
        <f>IFERROR(VLOOKUP(E1454,GCC.Param!$B$3:$E$66,4,FALSE),"")</f>
        <v/>
      </c>
      <c r="E1454" s="150">
        <f>'Input 2 - Inventory'!F1389</f>
        <v>0</v>
      </c>
      <c r="F1454" s="162" t="str">
        <f t="shared" si="119"/>
        <v>N</v>
      </c>
      <c r="G1454" s="150">
        <f>'Input 1 - Schedule 1'!U1391</f>
        <v>0</v>
      </c>
      <c r="H1454" s="149">
        <f>'Input 2 - Inventory'!L1389</f>
        <v>0</v>
      </c>
      <c r="I1454" s="149">
        <f>'Input 2 - Inventory'!M1389</f>
        <v>0</v>
      </c>
      <c r="J1454" s="162">
        <f t="shared" si="120"/>
        <v>0</v>
      </c>
      <c r="K1454" s="179">
        <f>'Input 2 - Inventory'!R1389</f>
        <v>0</v>
      </c>
      <c r="L1454" s="149">
        <f>'Input 2 - Inventory'!AB1389</f>
        <v>0</v>
      </c>
      <c r="M1454" s="179">
        <f>'Input 2 - Inventory'!AC1389</f>
        <v>0</v>
      </c>
      <c r="N1454" s="162">
        <f t="shared" si="121"/>
        <v>0</v>
      </c>
      <c r="O1454" s="122" t="e">
        <f t="shared" si="122"/>
        <v>#DIV/0!</v>
      </c>
      <c r="P1454" s="179">
        <f>'Input 2 - Inventory'!AH1389</f>
        <v>0</v>
      </c>
      <c r="Q1454" s="179">
        <f>'Calc 1 - Scaling (Ins)'!AA1444</f>
        <v>0</v>
      </c>
    </row>
    <row r="1455" spans="1:17" x14ac:dyDescent="0.3">
      <c r="A1455" s="136" t="str">
        <f t="shared" si="123"/>
        <v>Exclude</v>
      </c>
      <c r="B1455" s="149">
        <f>'Input 2 - Inventory'!C1390</f>
        <v>0</v>
      </c>
      <c r="C1455" s="179">
        <f>'Input 2 - Inventory'!E1390</f>
        <v>0</v>
      </c>
      <c r="D1455" s="179" t="str">
        <f>IFERROR(VLOOKUP(E1455,GCC.Param!$B$3:$E$66,4,FALSE),"")</f>
        <v/>
      </c>
      <c r="E1455" s="150">
        <f>'Input 2 - Inventory'!F1390</f>
        <v>0</v>
      </c>
      <c r="F1455" s="162" t="str">
        <f t="shared" si="119"/>
        <v>N</v>
      </c>
      <c r="G1455" s="150">
        <f>'Input 1 - Schedule 1'!U1392</f>
        <v>0</v>
      </c>
      <c r="H1455" s="149">
        <f>'Input 2 - Inventory'!L1390</f>
        <v>0</v>
      </c>
      <c r="I1455" s="149">
        <f>'Input 2 - Inventory'!M1390</f>
        <v>0</v>
      </c>
      <c r="J1455" s="162">
        <f t="shared" si="120"/>
        <v>0</v>
      </c>
      <c r="K1455" s="179">
        <f>'Input 2 - Inventory'!R1390</f>
        <v>0</v>
      </c>
      <c r="L1455" s="149">
        <f>'Input 2 - Inventory'!AB1390</f>
        <v>0</v>
      </c>
      <c r="M1455" s="179">
        <f>'Input 2 - Inventory'!AC1390</f>
        <v>0</v>
      </c>
      <c r="N1455" s="162">
        <f t="shared" si="121"/>
        <v>0</v>
      </c>
      <c r="O1455" s="122" t="e">
        <f t="shared" si="122"/>
        <v>#DIV/0!</v>
      </c>
      <c r="P1455" s="179">
        <f>'Input 2 - Inventory'!AH1390</f>
        <v>0</v>
      </c>
      <c r="Q1455" s="179">
        <f>'Calc 1 - Scaling (Ins)'!AA1445</f>
        <v>0</v>
      </c>
    </row>
    <row r="1456" spans="1:17" x14ac:dyDescent="0.3">
      <c r="A1456" s="136" t="str">
        <f t="shared" si="123"/>
        <v>Exclude</v>
      </c>
      <c r="B1456" s="149">
        <f>'Input 2 - Inventory'!C1391</f>
        <v>0</v>
      </c>
      <c r="C1456" s="179">
        <f>'Input 2 - Inventory'!E1391</f>
        <v>0</v>
      </c>
      <c r="D1456" s="179" t="str">
        <f>IFERROR(VLOOKUP(E1456,GCC.Param!$B$3:$E$66,4,FALSE),"")</f>
        <v/>
      </c>
      <c r="E1456" s="150">
        <f>'Input 2 - Inventory'!F1391</f>
        <v>0</v>
      </c>
      <c r="F1456" s="162" t="str">
        <f t="shared" si="119"/>
        <v>N</v>
      </c>
      <c r="G1456" s="150">
        <f>'Input 1 - Schedule 1'!U1393</f>
        <v>0</v>
      </c>
      <c r="H1456" s="149">
        <f>'Input 2 - Inventory'!L1391</f>
        <v>0</v>
      </c>
      <c r="I1456" s="149">
        <f>'Input 2 - Inventory'!M1391</f>
        <v>0</v>
      </c>
      <c r="J1456" s="162">
        <f t="shared" si="120"/>
        <v>0</v>
      </c>
      <c r="K1456" s="179">
        <f>'Input 2 - Inventory'!R1391</f>
        <v>0</v>
      </c>
      <c r="L1456" s="149">
        <f>'Input 2 - Inventory'!AB1391</f>
        <v>0</v>
      </c>
      <c r="M1456" s="179">
        <f>'Input 2 - Inventory'!AC1391</f>
        <v>0</v>
      </c>
      <c r="N1456" s="162">
        <f t="shared" si="121"/>
        <v>0</v>
      </c>
      <c r="O1456" s="122" t="e">
        <f t="shared" si="122"/>
        <v>#DIV/0!</v>
      </c>
      <c r="P1456" s="179">
        <f>'Input 2 - Inventory'!AH1391</f>
        <v>0</v>
      </c>
      <c r="Q1456" s="179">
        <f>'Calc 1 - Scaling (Ins)'!AA1446</f>
        <v>0</v>
      </c>
    </row>
    <row r="1457" spans="1:17" x14ac:dyDescent="0.3">
      <c r="A1457" s="136" t="str">
        <f t="shared" si="123"/>
        <v>Exclude</v>
      </c>
      <c r="B1457" s="149">
        <f>'Input 2 - Inventory'!C1392</f>
        <v>0</v>
      </c>
      <c r="C1457" s="179">
        <f>'Input 2 - Inventory'!E1392</f>
        <v>0</v>
      </c>
      <c r="D1457" s="179" t="str">
        <f>IFERROR(VLOOKUP(E1457,GCC.Param!$B$3:$E$66,4,FALSE),"")</f>
        <v/>
      </c>
      <c r="E1457" s="150">
        <f>'Input 2 - Inventory'!F1392</f>
        <v>0</v>
      </c>
      <c r="F1457" s="162" t="str">
        <f t="shared" si="119"/>
        <v>N</v>
      </c>
      <c r="G1457" s="150">
        <f>'Input 1 - Schedule 1'!U1394</f>
        <v>0</v>
      </c>
      <c r="H1457" s="149">
        <f>'Input 2 - Inventory'!L1392</f>
        <v>0</v>
      </c>
      <c r="I1457" s="149">
        <f>'Input 2 - Inventory'!M1392</f>
        <v>0</v>
      </c>
      <c r="J1457" s="162">
        <f t="shared" si="120"/>
        <v>0</v>
      </c>
      <c r="K1457" s="179">
        <f>'Input 2 - Inventory'!R1392</f>
        <v>0</v>
      </c>
      <c r="L1457" s="149">
        <f>'Input 2 - Inventory'!AB1392</f>
        <v>0</v>
      </c>
      <c r="M1457" s="179">
        <f>'Input 2 - Inventory'!AC1392</f>
        <v>0</v>
      </c>
      <c r="N1457" s="162">
        <f t="shared" si="121"/>
        <v>0</v>
      </c>
      <c r="O1457" s="122" t="e">
        <f t="shared" si="122"/>
        <v>#DIV/0!</v>
      </c>
      <c r="P1457" s="179">
        <f>'Input 2 - Inventory'!AH1392</f>
        <v>0</v>
      </c>
      <c r="Q1457" s="179">
        <f>'Calc 1 - Scaling (Ins)'!AA1447</f>
        <v>0</v>
      </c>
    </row>
    <row r="1458" spans="1:17" x14ac:dyDescent="0.3">
      <c r="A1458" s="136" t="str">
        <f t="shared" si="123"/>
        <v>Exclude</v>
      </c>
      <c r="B1458" s="149">
        <f>'Input 2 - Inventory'!C1393</f>
        <v>0</v>
      </c>
      <c r="C1458" s="179">
        <f>'Input 2 - Inventory'!E1393</f>
        <v>0</v>
      </c>
      <c r="D1458" s="179" t="str">
        <f>IFERROR(VLOOKUP(E1458,GCC.Param!$B$3:$E$66,4,FALSE),"")</f>
        <v/>
      </c>
      <c r="E1458" s="150">
        <f>'Input 2 - Inventory'!F1393</f>
        <v>0</v>
      </c>
      <c r="F1458" s="162" t="str">
        <f t="shared" si="119"/>
        <v>N</v>
      </c>
      <c r="G1458" s="150">
        <f>'Input 1 - Schedule 1'!U1395</f>
        <v>0</v>
      </c>
      <c r="H1458" s="149">
        <f>'Input 2 - Inventory'!L1393</f>
        <v>0</v>
      </c>
      <c r="I1458" s="149">
        <f>'Input 2 - Inventory'!M1393</f>
        <v>0</v>
      </c>
      <c r="J1458" s="162">
        <f t="shared" si="120"/>
        <v>0</v>
      </c>
      <c r="K1458" s="179">
        <f>'Input 2 - Inventory'!R1393</f>
        <v>0</v>
      </c>
      <c r="L1458" s="149">
        <f>'Input 2 - Inventory'!AB1393</f>
        <v>0</v>
      </c>
      <c r="M1458" s="179">
        <f>'Input 2 - Inventory'!AC1393</f>
        <v>0</v>
      </c>
      <c r="N1458" s="162">
        <f t="shared" si="121"/>
        <v>0</v>
      </c>
      <c r="O1458" s="122" t="e">
        <f t="shared" si="122"/>
        <v>#DIV/0!</v>
      </c>
      <c r="P1458" s="179">
        <f>'Input 2 - Inventory'!AH1393</f>
        <v>0</v>
      </c>
      <c r="Q1458" s="179">
        <f>'Calc 1 - Scaling (Ins)'!AA1448</f>
        <v>0</v>
      </c>
    </row>
    <row r="1459" spans="1:17" x14ac:dyDescent="0.3">
      <c r="A1459" s="136" t="str">
        <f t="shared" si="123"/>
        <v>Exclude</v>
      </c>
      <c r="B1459" s="149">
        <f>'Input 2 - Inventory'!C1394</f>
        <v>0</v>
      </c>
      <c r="C1459" s="179">
        <f>'Input 2 - Inventory'!E1394</f>
        <v>0</v>
      </c>
      <c r="D1459" s="179" t="str">
        <f>IFERROR(VLOOKUP(E1459,GCC.Param!$B$3:$E$66,4,FALSE),"")</f>
        <v/>
      </c>
      <c r="E1459" s="150">
        <f>'Input 2 - Inventory'!F1394</f>
        <v>0</v>
      </c>
      <c r="F1459" s="162" t="str">
        <f t="shared" si="119"/>
        <v>N</v>
      </c>
      <c r="G1459" s="150">
        <f>'Input 1 - Schedule 1'!U1396</f>
        <v>0</v>
      </c>
      <c r="H1459" s="149">
        <f>'Input 2 - Inventory'!L1394</f>
        <v>0</v>
      </c>
      <c r="I1459" s="149">
        <f>'Input 2 - Inventory'!M1394</f>
        <v>0</v>
      </c>
      <c r="J1459" s="162">
        <f t="shared" si="120"/>
        <v>0</v>
      </c>
      <c r="K1459" s="179">
        <f>'Input 2 - Inventory'!R1394</f>
        <v>0</v>
      </c>
      <c r="L1459" s="149">
        <f>'Input 2 - Inventory'!AB1394</f>
        <v>0</v>
      </c>
      <c r="M1459" s="179">
        <f>'Input 2 - Inventory'!AC1394</f>
        <v>0</v>
      </c>
      <c r="N1459" s="162">
        <f t="shared" si="121"/>
        <v>0</v>
      </c>
      <c r="O1459" s="122" t="e">
        <f t="shared" si="122"/>
        <v>#DIV/0!</v>
      </c>
      <c r="P1459" s="179">
        <f>'Input 2 - Inventory'!AH1394</f>
        <v>0</v>
      </c>
      <c r="Q1459" s="179">
        <f>'Calc 1 - Scaling (Ins)'!AA1449</f>
        <v>0</v>
      </c>
    </row>
    <row r="1460" spans="1:17" x14ac:dyDescent="0.3">
      <c r="A1460" s="136" t="str">
        <f t="shared" si="123"/>
        <v>Exclude</v>
      </c>
      <c r="B1460" s="149">
        <f>'Input 2 - Inventory'!C1395</f>
        <v>0</v>
      </c>
      <c r="C1460" s="179">
        <f>'Input 2 - Inventory'!E1395</f>
        <v>0</v>
      </c>
      <c r="D1460" s="179" t="str">
        <f>IFERROR(VLOOKUP(E1460,GCC.Param!$B$3:$E$66,4,FALSE),"")</f>
        <v/>
      </c>
      <c r="E1460" s="150">
        <f>'Input 2 - Inventory'!F1395</f>
        <v>0</v>
      </c>
      <c r="F1460" s="162" t="str">
        <f t="shared" si="119"/>
        <v>N</v>
      </c>
      <c r="G1460" s="150">
        <f>'Input 1 - Schedule 1'!U1397</f>
        <v>0</v>
      </c>
      <c r="H1460" s="149">
        <f>'Input 2 - Inventory'!L1395</f>
        <v>0</v>
      </c>
      <c r="I1460" s="149">
        <f>'Input 2 - Inventory'!M1395</f>
        <v>0</v>
      </c>
      <c r="J1460" s="162">
        <f t="shared" si="120"/>
        <v>0</v>
      </c>
      <c r="K1460" s="179">
        <f>'Input 2 - Inventory'!R1395</f>
        <v>0</v>
      </c>
      <c r="L1460" s="149">
        <f>'Input 2 - Inventory'!AB1395</f>
        <v>0</v>
      </c>
      <c r="M1460" s="179">
        <f>'Input 2 - Inventory'!AC1395</f>
        <v>0</v>
      </c>
      <c r="N1460" s="162">
        <f t="shared" si="121"/>
        <v>0</v>
      </c>
      <c r="O1460" s="122" t="e">
        <f t="shared" si="122"/>
        <v>#DIV/0!</v>
      </c>
      <c r="P1460" s="179">
        <f>'Input 2 - Inventory'!AH1395</f>
        <v>0</v>
      </c>
      <c r="Q1460" s="179">
        <f>'Calc 1 - Scaling (Ins)'!AA1450</f>
        <v>0</v>
      </c>
    </row>
    <row r="1461" spans="1:17" x14ac:dyDescent="0.3">
      <c r="A1461" s="136" t="str">
        <f t="shared" si="123"/>
        <v>Exclude</v>
      </c>
      <c r="B1461" s="149">
        <f>'Input 2 - Inventory'!C1396</f>
        <v>0</v>
      </c>
      <c r="C1461" s="179">
        <f>'Input 2 - Inventory'!E1396</f>
        <v>0</v>
      </c>
      <c r="D1461" s="179" t="str">
        <f>IFERROR(VLOOKUP(E1461,GCC.Param!$B$3:$E$66,4,FALSE),"")</f>
        <v/>
      </c>
      <c r="E1461" s="150">
        <f>'Input 2 - Inventory'!F1396</f>
        <v>0</v>
      </c>
      <c r="F1461" s="162" t="str">
        <f t="shared" si="119"/>
        <v>N</v>
      </c>
      <c r="G1461" s="150">
        <f>'Input 1 - Schedule 1'!U1398</f>
        <v>0</v>
      </c>
      <c r="H1461" s="149">
        <f>'Input 2 - Inventory'!L1396</f>
        <v>0</v>
      </c>
      <c r="I1461" s="149">
        <f>'Input 2 - Inventory'!M1396</f>
        <v>0</v>
      </c>
      <c r="J1461" s="162">
        <f t="shared" si="120"/>
        <v>0</v>
      </c>
      <c r="K1461" s="179">
        <f>'Input 2 - Inventory'!R1396</f>
        <v>0</v>
      </c>
      <c r="L1461" s="149">
        <f>'Input 2 - Inventory'!AB1396</f>
        <v>0</v>
      </c>
      <c r="M1461" s="179">
        <f>'Input 2 - Inventory'!AC1396</f>
        <v>0</v>
      </c>
      <c r="N1461" s="162">
        <f t="shared" si="121"/>
        <v>0</v>
      </c>
      <c r="O1461" s="122" t="e">
        <f t="shared" si="122"/>
        <v>#DIV/0!</v>
      </c>
      <c r="P1461" s="179">
        <f>'Input 2 - Inventory'!AH1396</f>
        <v>0</v>
      </c>
      <c r="Q1461" s="179">
        <f>'Calc 1 - Scaling (Ins)'!AA1451</f>
        <v>0</v>
      </c>
    </row>
    <row r="1462" spans="1:17" x14ac:dyDescent="0.3">
      <c r="A1462" s="136" t="str">
        <f t="shared" si="123"/>
        <v>Exclude</v>
      </c>
      <c r="B1462" s="149">
        <f>'Input 2 - Inventory'!C1397</f>
        <v>0</v>
      </c>
      <c r="C1462" s="179">
        <f>'Input 2 - Inventory'!E1397</f>
        <v>0</v>
      </c>
      <c r="D1462" s="179" t="str">
        <f>IFERROR(VLOOKUP(E1462,GCC.Param!$B$3:$E$66,4,FALSE),"")</f>
        <v/>
      </c>
      <c r="E1462" s="150">
        <f>'Input 2 - Inventory'!F1397</f>
        <v>0</v>
      </c>
      <c r="F1462" s="162" t="str">
        <f t="shared" si="119"/>
        <v>N</v>
      </c>
      <c r="G1462" s="150">
        <f>'Input 1 - Schedule 1'!U1399</f>
        <v>0</v>
      </c>
      <c r="H1462" s="149">
        <f>'Input 2 - Inventory'!L1397</f>
        <v>0</v>
      </c>
      <c r="I1462" s="149">
        <f>'Input 2 - Inventory'!M1397</f>
        <v>0</v>
      </c>
      <c r="J1462" s="162">
        <f t="shared" si="120"/>
        <v>0</v>
      </c>
      <c r="K1462" s="179">
        <f>'Input 2 - Inventory'!R1397</f>
        <v>0</v>
      </c>
      <c r="L1462" s="149">
        <f>'Input 2 - Inventory'!AB1397</f>
        <v>0</v>
      </c>
      <c r="M1462" s="179">
        <f>'Input 2 - Inventory'!AC1397</f>
        <v>0</v>
      </c>
      <c r="N1462" s="162">
        <f t="shared" si="121"/>
        <v>0</v>
      </c>
      <c r="O1462" s="122" t="e">
        <f t="shared" si="122"/>
        <v>#DIV/0!</v>
      </c>
      <c r="P1462" s="179">
        <f>'Input 2 - Inventory'!AH1397</f>
        <v>0</v>
      </c>
      <c r="Q1462" s="179">
        <f>'Calc 1 - Scaling (Ins)'!AA1452</f>
        <v>0</v>
      </c>
    </row>
    <row r="1463" spans="1:17" x14ac:dyDescent="0.3">
      <c r="A1463" s="136" t="str">
        <f t="shared" si="123"/>
        <v>Exclude</v>
      </c>
      <c r="B1463" s="149">
        <f>'Input 2 - Inventory'!C1398</f>
        <v>0</v>
      </c>
      <c r="C1463" s="179">
        <f>'Input 2 - Inventory'!E1398</f>
        <v>0</v>
      </c>
      <c r="D1463" s="179" t="str">
        <f>IFERROR(VLOOKUP(E1463,GCC.Param!$B$3:$E$66,4,FALSE),"")</f>
        <v/>
      </c>
      <c r="E1463" s="150">
        <f>'Input 2 - Inventory'!F1398</f>
        <v>0</v>
      </c>
      <c r="F1463" s="162" t="str">
        <f t="shared" si="119"/>
        <v>N</v>
      </c>
      <c r="G1463" s="150">
        <f>'Input 1 - Schedule 1'!U1400</f>
        <v>0</v>
      </c>
      <c r="H1463" s="149">
        <f>'Input 2 - Inventory'!L1398</f>
        <v>0</v>
      </c>
      <c r="I1463" s="149">
        <f>'Input 2 - Inventory'!M1398</f>
        <v>0</v>
      </c>
      <c r="J1463" s="162">
        <f t="shared" si="120"/>
        <v>0</v>
      </c>
      <c r="K1463" s="179">
        <f>'Input 2 - Inventory'!R1398</f>
        <v>0</v>
      </c>
      <c r="L1463" s="149">
        <f>'Input 2 - Inventory'!AB1398</f>
        <v>0</v>
      </c>
      <c r="M1463" s="179">
        <f>'Input 2 - Inventory'!AC1398</f>
        <v>0</v>
      </c>
      <c r="N1463" s="162">
        <f t="shared" si="121"/>
        <v>0</v>
      </c>
      <c r="O1463" s="122" t="e">
        <f t="shared" si="122"/>
        <v>#DIV/0!</v>
      </c>
      <c r="P1463" s="179">
        <f>'Input 2 - Inventory'!AH1398</f>
        <v>0</v>
      </c>
      <c r="Q1463" s="179">
        <f>'Calc 1 - Scaling (Ins)'!AA1453</f>
        <v>0</v>
      </c>
    </row>
    <row r="1464" spans="1:17" x14ac:dyDescent="0.3">
      <c r="A1464" s="136" t="str">
        <f t="shared" si="123"/>
        <v>Exclude</v>
      </c>
      <c r="B1464" s="149">
        <f>'Input 2 - Inventory'!C1399</f>
        <v>0</v>
      </c>
      <c r="C1464" s="179">
        <f>'Input 2 - Inventory'!E1399</f>
        <v>0</v>
      </c>
      <c r="D1464" s="179" t="str">
        <f>IFERROR(VLOOKUP(E1464,GCC.Param!$B$3:$E$66,4,FALSE),"")</f>
        <v/>
      </c>
      <c r="E1464" s="150">
        <f>'Input 2 - Inventory'!F1399</f>
        <v>0</v>
      </c>
      <c r="F1464" s="162" t="str">
        <f t="shared" si="119"/>
        <v>N</v>
      </c>
      <c r="G1464" s="150">
        <f>'Input 1 - Schedule 1'!U1401</f>
        <v>0</v>
      </c>
      <c r="H1464" s="149">
        <f>'Input 2 - Inventory'!L1399</f>
        <v>0</v>
      </c>
      <c r="I1464" s="149">
        <f>'Input 2 - Inventory'!M1399</f>
        <v>0</v>
      </c>
      <c r="J1464" s="162">
        <f t="shared" si="120"/>
        <v>0</v>
      </c>
      <c r="K1464" s="179">
        <f>'Input 2 - Inventory'!R1399</f>
        <v>0</v>
      </c>
      <c r="L1464" s="149">
        <f>'Input 2 - Inventory'!AB1399</f>
        <v>0</v>
      </c>
      <c r="M1464" s="179">
        <f>'Input 2 - Inventory'!AC1399</f>
        <v>0</v>
      </c>
      <c r="N1464" s="162">
        <f t="shared" si="121"/>
        <v>0</v>
      </c>
      <c r="O1464" s="122" t="e">
        <f t="shared" si="122"/>
        <v>#DIV/0!</v>
      </c>
      <c r="P1464" s="179">
        <f>'Input 2 - Inventory'!AH1399</f>
        <v>0</v>
      </c>
      <c r="Q1464" s="179">
        <f>'Calc 1 - Scaling (Ins)'!AA1454</f>
        <v>0</v>
      </c>
    </row>
    <row r="1465" spans="1:17" x14ac:dyDescent="0.3">
      <c r="A1465" s="136" t="str">
        <f t="shared" si="123"/>
        <v>Exclude</v>
      </c>
      <c r="B1465" s="149">
        <f>'Input 2 - Inventory'!C1400</f>
        <v>0</v>
      </c>
      <c r="C1465" s="179">
        <f>'Input 2 - Inventory'!E1400</f>
        <v>0</v>
      </c>
      <c r="D1465" s="179" t="str">
        <f>IFERROR(VLOOKUP(E1465,GCC.Param!$B$3:$E$66,4,FALSE),"")</f>
        <v/>
      </c>
      <c r="E1465" s="150">
        <f>'Input 2 - Inventory'!F1400</f>
        <v>0</v>
      </c>
      <c r="F1465" s="162" t="str">
        <f t="shared" si="119"/>
        <v>N</v>
      </c>
      <c r="G1465" s="150">
        <f>'Input 1 - Schedule 1'!U1402</f>
        <v>0</v>
      </c>
      <c r="H1465" s="149">
        <f>'Input 2 - Inventory'!L1400</f>
        <v>0</v>
      </c>
      <c r="I1465" s="149">
        <f>'Input 2 - Inventory'!M1400</f>
        <v>0</v>
      </c>
      <c r="J1465" s="162">
        <f t="shared" si="120"/>
        <v>0</v>
      </c>
      <c r="K1465" s="179">
        <f>'Input 2 - Inventory'!R1400</f>
        <v>0</v>
      </c>
      <c r="L1465" s="149">
        <f>'Input 2 - Inventory'!AB1400</f>
        <v>0</v>
      </c>
      <c r="M1465" s="179">
        <f>'Input 2 - Inventory'!AC1400</f>
        <v>0</v>
      </c>
      <c r="N1465" s="162">
        <f t="shared" si="121"/>
        <v>0</v>
      </c>
      <c r="O1465" s="122" t="e">
        <f t="shared" si="122"/>
        <v>#DIV/0!</v>
      </c>
      <c r="P1465" s="179">
        <f>'Input 2 - Inventory'!AH1400</f>
        <v>0</v>
      </c>
      <c r="Q1465" s="179">
        <f>'Calc 1 - Scaling (Ins)'!AA1455</f>
        <v>0</v>
      </c>
    </row>
    <row r="1466" spans="1:17" x14ac:dyDescent="0.3">
      <c r="A1466" s="136" t="str">
        <f t="shared" si="123"/>
        <v>Exclude</v>
      </c>
      <c r="B1466" s="149">
        <f>'Input 2 - Inventory'!C1401</f>
        <v>0</v>
      </c>
      <c r="C1466" s="179">
        <f>'Input 2 - Inventory'!E1401</f>
        <v>0</v>
      </c>
      <c r="D1466" s="179" t="str">
        <f>IFERROR(VLOOKUP(E1466,GCC.Param!$B$3:$E$66,4,FALSE),"")</f>
        <v/>
      </c>
      <c r="E1466" s="150">
        <f>'Input 2 - Inventory'!F1401</f>
        <v>0</v>
      </c>
      <c r="F1466" s="162" t="str">
        <f t="shared" si="119"/>
        <v>N</v>
      </c>
      <c r="G1466" s="150">
        <f>'Input 1 - Schedule 1'!U1403</f>
        <v>0</v>
      </c>
      <c r="H1466" s="149">
        <f>'Input 2 - Inventory'!L1401</f>
        <v>0</v>
      </c>
      <c r="I1466" s="149">
        <f>'Input 2 - Inventory'!M1401</f>
        <v>0</v>
      </c>
      <c r="J1466" s="162">
        <f t="shared" si="120"/>
        <v>0</v>
      </c>
      <c r="K1466" s="179">
        <f>'Input 2 - Inventory'!R1401</f>
        <v>0</v>
      </c>
      <c r="L1466" s="149">
        <f>'Input 2 - Inventory'!AB1401</f>
        <v>0</v>
      </c>
      <c r="M1466" s="179">
        <f>'Input 2 - Inventory'!AC1401</f>
        <v>0</v>
      </c>
      <c r="N1466" s="162">
        <f t="shared" si="121"/>
        <v>0</v>
      </c>
      <c r="O1466" s="122" t="e">
        <f t="shared" si="122"/>
        <v>#DIV/0!</v>
      </c>
      <c r="P1466" s="179">
        <f>'Input 2 - Inventory'!AH1401</f>
        <v>0</v>
      </c>
      <c r="Q1466" s="179">
        <f>'Calc 1 - Scaling (Ins)'!AA1456</f>
        <v>0</v>
      </c>
    </row>
    <row r="1467" spans="1:17" x14ac:dyDescent="0.3">
      <c r="A1467" s="136" t="str">
        <f t="shared" si="123"/>
        <v>Exclude</v>
      </c>
      <c r="B1467" s="149">
        <f>'Input 2 - Inventory'!C1402</f>
        <v>0</v>
      </c>
      <c r="C1467" s="179">
        <f>'Input 2 - Inventory'!E1402</f>
        <v>0</v>
      </c>
      <c r="D1467" s="179" t="str">
        <f>IFERROR(VLOOKUP(E1467,GCC.Param!$B$3:$E$66,4,FALSE),"")</f>
        <v/>
      </c>
      <c r="E1467" s="150">
        <f>'Input 2 - Inventory'!F1402</f>
        <v>0</v>
      </c>
      <c r="F1467" s="162" t="str">
        <f t="shared" si="119"/>
        <v>N</v>
      </c>
      <c r="G1467" s="150">
        <f>'Input 1 - Schedule 1'!U1404</f>
        <v>0</v>
      </c>
      <c r="H1467" s="149">
        <f>'Input 2 - Inventory'!L1402</f>
        <v>0</v>
      </c>
      <c r="I1467" s="149">
        <f>'Input 2 - Inventory'!M1402</f>
        <v>0</v>
      </c>
      <c r="J1467" s="162">
        <f t="shared" si="120"/>
        <v>0</v>
      </c>
      <c r="K1467" s="179">
        <f>'Input 2 - Inventory'!R1402</f>
        <v>0</v>
      </c>
      <c r="L1467" s="149">
        <f>'Input 2 - Inventory'!AB1402</f>
        <v>0</v>
      </c>
      <c r="M1467" s="179">
        <f>'Input 2 - Inventory'!AC1402</f>
        <v>0</v>
      </c>
      <c r="N1467" s="162">
        <f t="shared" si="121"/>
        <v>0</v>
      </c>
      <c r="O1467" s="122" t="e">
        <f t="shared" si="122"/>
        <v>#DIV/0!</v>
      </c>
      <c r="P1467" s="179">
        <f>'Input 2 - Inventory'!AH1402</f>
        <v>0</v>
      </c>
      <c r="Q1467" s="179">
        <f>'Calc 1 - Scaling (Ins)'!AA1457</f>
        <v>0</v>
      </c>
    </row>
    <row r="1468" spans="1:17" x14ac:dyDescent="0.3">
      <c r="A1468" s="136" t="str">
        <f t="shared" si="123"/>
        <v>Exclude</v>
      </c>
      <c r="B1468" s="149">
        <f>'Input 2 - Inventory'!C1403</f>
        <v>0</v>
      </c>
      <c r="C1468" s="179">
        <f>'Input 2 - Inventory'!E1403</f>
        <v>0</v>
      </c>
      <c r="D1468" s="179" t="str">
        <f>IFERROR(VLOOKUP(E1468,GCC.Param!$B$3:$E$66,4,FALSE),"")</f>
        <v/>
      </c>
      <c r="E1468" s="150">
        <f>'Input 2 - Inventory'!F1403</f>
        <v>0</v>
      </c>
      <c r="F1468" s="162" t="str">
        <f t="shared" si="119"/>
        <v>N</v>
      </c>
      <c r="G1468" s="150">
        <f>'Input 1 - Schedule 1'!U1405</f>
        <v>0</v>
      </c>
      <c r="H1468" s="149">
        <f>'Input 2 - Inventory'!L1403</f>
        <v>0</v>
      </c>
      <c r="I1468" s="149">
        <f>'Input 2 - Inventory'!M1403</f>
        <v>0</v>
      </c>
      <c r="J1468" s="162">
        <f t="shared" si="120"/>
        <v>0</v>
      </c>
      <c r="K1468" s="179">
        <f>'Input 2 - Inventory'!R1403</f>
        <v>0</v>
      </c>
      <c r="L1468" s="149">
        <f>'Input 2 - Inventory'!AB1403</f>
        <v>0</v>
      </c>
      <c r="M1468" s="179">
        <f>'Input 2 - Inventory'!AC1403</f>
        <v>0</v>
      </c>
      <c r="N1468" s="162">
        <f t="shared" si="121"/>
        <v>0</v>
      </c>
      <c r="O1468" s="122" t="e">
        <f t="shared" si="122"/>
        <v>#DIV/0!</v>
      </c>
      <c r="P1468" s="179">
        <f>'Input 2 - Inventory'!AH1403</f>
        <v>0</v>
      </c>
      <c r="Q1468" s="179">
        <f>'Calc 1 - Scaling (Ins)'!AA1458</f>
        <v>0</v>
      </c>
    </row>
    <row r="1469" spans="1:17" x14ac:dyDescent="0.3">
      <c r="A1469" s="136" t="str">
        <f t="shared" si="123"/>
        <v>Exclude</v>
      </c>
      <c r="B1469" s="149">
        <f>'Input 2 - Inventory'!C1404</f>
        <v>0</v>
      </c>
      <c r="C1469" s="179">
        <f>'Input 2 - Inventory'!E1404</f>
        <v>0</v>
      </c>
      <c r="D1469" s="179" t="str">
        <f>IFERROR(VLOOKUP(E1469,GCC.Param!$B$3:$E$66,4,FALSE),"")</f>
        <v/>
      </c>
      <c r="E1469" s="150">
        <f>'Input 2 - Inventory'!F1404</f>
        <v>0</v>
      </c>
      <c r="F1469" s="162" t="str">
        <f t="shared" si="119"/>
        <v>N</v>
      </c>
      <c r="G1469" s="150">
        <f>'Input 1 - Schedule 1'!U1406</f>
        <v>0</v>
      </c>
      <c r="H1469" s="149">
        <f>'Input 2 - Inventory'!L1404</f>
        <v>0</v>
      </c>
      <c r="I1469" s="149">
        <f>'Input 2 - Inventory'!M1404</f>
        <v>0</v>
      </c>
      <c r="J1469" s="162">
        <f t="shared" si="120"/>
        <v>0</v>
      </c>
      <c r="K1469" s="179">
        <f>'Input 2 - Inventory'!R1404</f>
        <v>0</v>
      </c>
      <c r="L1469" s="149">
        <f>'Input 2 - Inventory'!AB1404</f>
        <v>0</v>
      </c>
      <c r="M1469" s="179">
        <f>'Input 2 - Inventory'!AC1404</f>
        <v>0</v>
      </c>
      <c r="N1469" s="162">
        <f t="shared" si="121"/>
        <v>0</v>
      </c>
      <c r="O1469" s="122" t="e">
        <f t="shared" si="122"/>
        <v>#DIV/0!</v>
      </c>
      <c r="P1469" s="179">
        <f>'Input 2 - Inventory'!AH1404</f>
        <v>0</v>
      </c>
      <c r="Q1469" s="179">
        <f>'Calc 1 - Scaling (Ins)'!AA1459</f>
        <v>0</v>
      </c>
    </row>
    <row r="1470" spans="1:17" x14ac:dyDescent="0.3">
      <c r="A1470" s="136" t="str">
        <f t="shared" si="123"/>
        <v>Exclude</v>
      </c>
      <c r="B1470" s="149">
        <f>'Input 2 - Inventory'!C1405</f>
        <v>0</v>
      </c>
      <c r="C1470" s="179">
        <f>'Input 2 - Inventory'!E1405</f>
        <v>0</v>
      </c>
      <c r="D1470" s="179" t="str">
        <f>IFERROR(VLOOKUP(E1470,GCC.Param!$B$3:$E$66,4,FALSE),"")</f>
        <v/>
      </c>
      <c r="E1470" s="150">
        <f>'Input 2 - Inventory'!F1405</f>
        <v>0</v>
      </c>
      <c r="F1470" s="162" t="str">
        <f t="shared" si="119"/>
        <v>N</v>
      </c>
      <c r="G1470" s="150">
        <f>'Input 1 - Schedule 1'!U1407</f>
        <v>0</v>
      </c>
      <c r="H1470" s="149">
        <f>'Input 2 - Inventory'!L1405</f>
        <v>0</v>
      </c>
      <c r="I1470" s="149">
        <f>'Input 2 - Inventory'!M1405</f>
        <v>0</v>
      </c>
      <c r="J1470" s="162">
        <f t="shared" si="120"/>
        <v>0</v>
      </c>
      <c r="K1470" s="179">
        <f>'Input 2 - Inventory'!R1405</f>
        <v>0</v>
      </c>
      <c r="L1470" s="149">
        <f>'Input 2 - Inventory'!AB1405</f>
        <v>0</v>
      </c>
      <c r="M1470" s="179">
        <f>'Input 2 - Inventory'!AC1405</f>
        <v>0</v>
      </c>
      <c r="N1470" s="162">
        <f t="shared" si="121"/>
        <v>0</v>
      </c>
      <c r="O1470" s="122" t="e">
        <f t="shared" si="122"/>
        <v>#DIV/0!</v>
      </c>
      <c r="P1470" s="179">
        <f>'Input 2 - Inventory'!AH1405</f>
        <v>0</v>
      </c>
      <c r="Q1470" s="179">
        <f>'Calc 1 - Scaling (Ins)'!AA1460</f>
        <v>0</v>
      </c>
    </row>
    <row r="1471" spans="1:17" x14ac:dyDescent="0.3">
      <c r="A1471" s="136" t="str">
        <f t="shared" si="123"/>
        <v>Exclude</v>
      </c>
      <c r="B1471" s="149">
        <f>'Input 2 - Inventory'!C1406</f>
        <v>0</v>
      </c>
      <c r="C1471" s="179">
        <f>'Input 2 - Inventory'!E1406</f>
        <v>0</v>
      </c>
      <c r="D1471" s="179" t="str">
        <f>IFERROR(VLOOKUP(E1471,GCC.Param!$B$3:$E$66,4,FALSE),"")</f>
        <v/>
      </c>
      <c r="E1471" s="150">
        <f>'Input 2 - Inventory'!F1406</f>
        <v>0</v>
      </c>
      <c r="F1471" s="162" t="str">
        <f t="shared" si="119"/>
        <v>N</v>
      </c>
      <c r="G1471" s="150">
        <f>'Input 1 - Schedule 1'!U1408</f>
        <v>0</v>
      </c>
      <c r="H1471" s="149">
        <f>'Input 2 - Inventory'!L1406</f>
        <v>0</v>
      </c>
      <c r="I1471" s="149">
        <f>'Input 2 - Inventory'!M1406</f>
        <v>0</v>
      </c>
      <c r="J1471" s="162">
        <f t="shared" si="120"/>
        <v>0</v>
      </c>
      <c r="K1471" s="179">
        <f>'Input 2 - Inventory'!R1406</f>
        <v>0</v>
      </c>
      <c r="L1471" s="149">
        <f>'Input 2 - Inventory'!AB1406</f>
        <v>0</v>
      </c>
      <c r="M1471" s="179">
        <f>'Input 2 - Inventory'!AC1406</f>
        <v>0</v>
      </c>
      <c r="N1471" s="162">
        <f t="shared" si="121"/>
        <v>0</v>
      </c>
      <c r="O1471" s="122" t="e">
        <f t="shared" si="122"/>
        <v>#DIV/0!</v>
      </c>
      <c r="P1471" s="179">
        <f>'Input 2 - Inventory'!AH1406</f>
        <v>0</v>
      </c>
      <c r="Q1471" s="179">
        <f>'Calc 1 - Scaling (Ins)'!AA1461</f>
        <v>0</v>
      </c>
    </row>
    <row r="1472" spans="1:17" x14ac:dyDescent="0.3">
      <c r="A1472" s="136" t="str">
        <f t="shared" si="123"/>
        <v>Exclude</v>
      </c>
      <c r="B1472" s="149">
        <f>'Input 2 - Inventory'!C1407</f>
        <v>0</v>
      </c>
      <c r="C1472" s="179">
        <f>'Input 2 - Inventory'!E1407</f>
        <v>0</v>
      </c>
      <c r="D1472" s="179" t="str">
        <f>IFERROR(VLOOKUP(E1472,GCC.Param!$B$3:$E$66,4,FALSE),"")</f>
        <v/>
      </c>
      <c r="E1472" s="150">
        <f>'Input 2 - Inventory'!F1407</f>
        <v>0</v>
      </c>
      <c r="F1472" s="162" t="str">
        <f t="shared" si="119"/>
        <v>N</v>
      </c>
      <c r="G1472" s="150">
        <f>'Input 1 - Schedule 1'!U1409</f>
        <v>0</v>
      </c>
      <c r="H1472" s="149">
        <f>'Input 2 - Inventory'!L1407</f>
        <v>0</v>
      </c>
      <c r="I1472" s="149">
        <f>'Input 2 - Inventory'!M1407</f>
        <v>0</v>
      </c>
      <c r="J1472" s="162">
        <f t="shared" si="120"/>
        <v>0</v>
      </c>
      <c r="K1472" s="179">
        <f>'Input 2 - Inventory'!R1407</f>
        <v>0</v>
      </c>
      <c r="L1472" s="149">
        <f>'Input 2 - Inventory'!AB1407</f>
        <v>0</v>
      </c>
      <c r="M1472" s="179">
        <f>'Input 2 - Inventory'!AC1407</f>
        <v>0</v>
      </c>
      <c r="N1472" s="162">
        <f t="shared" si="121"/>
        <v>0</v>
      </c>
      <c r="O1472" s="122" t="e">
        <f t="shared" si="122"/>
        <v>#DIV/0!</v>
      </c>
      <c r="P1472" s="179">
        <f>'Input 2 - Inventory'!AH1407</f>
        <v>0</v>
      </c>
      <c r="Q1472" s="179">
        <f>'Calc 1 - Scaling (Ins)'!AA1462</f>
        <v>0</v>
      </c>
    </row>
    <row r="1473" spans="1:17" x14ac:dyDescent="0.3">
      <c r="A1473" s="136" t="str">
        <f t="shared" si="123"/>
        <v>Exclude</v>
      </c>
      <c r="B1473" s="149">
        <f>'Input 2 - Inventory'!C1408</f>
        <v>0</v>
      </c>
      <c r="C1473" s="179">
        <f>'Input 2 - Inventory'!E1408</f>
        <v>0</v>
      </c>
      <c r="D1473" s="179" t="str">
        <f>IFERROR(VLOOKUP(E1473,GCC.Param!$B$3:$E$66,4,FALSE),"")</f>
        <v/>
      </c>
      <c r="E1473" s="150">
        <f>'Input 2 - Inventory'!F1408</f>
        <v>0</v>
      </c>
      <c r="F1473" s="162" t="str">
        <f t="shared" si="119"/>
        <v>N</v>
      </c>
      <c r="G1473" s="150">
        <f>'Input 1 - Schedule 1'!U1410</f>
        <v>0</v>
      </c>
      <c r="H1473" s="149">
        <f>'Input 2 - Inventory'!L1408</f>
        <v>0</v>
      </c>
      <c r="I1473" s="149">
        <f>'Input 2 - Inventory'!M1408</f>
        <v>0</v>
      </c>
      <c r="J1473" s="162">
        <f t="shared" si="120"/>
        <v>0</v>
      </c>
      <c r="K1473" s="179">
        <f>'Input 2 - Inventory'!R1408</f>
        <v>0</v>
      </c>
      <c r="L1473" s="149">
        <f>'Input 2 - Inventory'!AB1408</f>
        <v>0</v>
      </c>
      <c r="M1473" s="179">
        <f>'Input 2 - Inventory'!AC1408</f>
        <v>0</v>
      </c>
      <c r="N1473" s="162">
        <f t="shared" si="121"/>
        <v>0</v>
      </c>
      <c r="O1473" s="122" t="e">
        <f t="shared" si="122"/>
        <v>#DIV/0!</v>
      </c>
      <c r="P1473" s="179">
        <f>'Input 2 - Inventory'!AH1408</f>
        <v>0</v>
      </c>
      <c r="Q1473" s="179">
        <f>'Calc 1 - Scaling (Ins)'!AA1463</f>
        <v>0</v>
      </c>
    </row>
    <row r="1474" spans="1:17" x14ac:dyDescent="0.3">
      <c r="A1474" s="136" t="str">
        <f t="shared" si="123"/>
        <v>Exclude</v>
      </c>
      <c r="B1474" s="149">
        <f>'Input 2 - Inventory'!C1409</f>
        <v>0</v>
      </c>
      <c r="C1474" s="179">
        <f>'Input 2 - Inventory'!E1409</f>
        <v>0</v>
      </c>
      <c r="D1474" s="179" t="str">
        <f>IFERROR(VLOOKUP(E1474,GCC.Param!$B$3:$E$66,4,FALSE),"")</f>
        <v/>
      </c>
      <c r="E1474" s="150">
        <f>'Input 2 - Inventory'!F1409</f>
        <v>0</v>
      </c>
      <c r="F1474" s="162" t="str">
        <f t="shared" si="119"/>
        <v>N</v>
      </c>
      <c r="G1474" s="150">
        <f>'Input 1 - Schedule 1'!U1411</f>
        <v>0</v>
      </c>
      <c r="H1474" s="149">
        <f>'Input 2 - Inventory'!L1409</f>
        <v>0</v>
      </c>
      <c r="I1474" s="149">
        <f>'Input 2 - Inventory'!M1409</f>
        <v>0</v>
      </c>
      <c r="J1474" s="162">
        <f t="shared" si="120"/>
        <v>0</v>
      </c>
      <c r="K1474" s="179">
        <f>'Input 2 - Inventory'!R1409</f>
        <v>0</v>
      </c>
      <c r="L1474" s="149">
        <f>'Input 2 - Inventory'!AB1409</f>
        <v>0</v>
      </c>
      <c r="M1474" s="179">
        <f>'Input 2 - Inventory'!AC1409</f>
        <v>0</v>
      </c>
      <c r="N1474" s="162">
        <f t="shared" si="121"/>
        <v>0</v>
      </c>
      <c r="O1474" s="122" t="e">
        <f t="shared" si="122"/>
        <v>#DIV/0!</v>
      </c>
      <c r="P1474" s="179">
        <f>'Input 2 - Inventory'!AH1409</f>
        <v>0</v>
      </c>
      <c r="Q1474" s="179">
        <f>'Calc 1 - Scaling (Ins)'!AA1464</f>
        <v>0</v>
      </c>
    </row>
    <row r="1475" spans="1:17" x14ac:dyDescent="0.3">
      <c r="A1475" s="136" t="str">
        <f t="shared" si="123"/>
        <v>Exclude</v>
      </c>
      <c r="B1475" s="149">
        <f>'Input 2 - Inventory'!C1410</f>
        <v>0</v>
      </c>
      <c r="C1475" s="179">
        <f>'Input 2 - Inventory'!E1410</f>
        <v>0</v>
      </c>
      <c r="D1475" s="179" t="str">
        <f>IFERROR(VLOOKUP(E1475,GCC.Param!$B$3:$E$66,4,FALSE),"")</f>
        <v/>
      </c>
      <c r="E1475" s="150">
        <f>'Input 2 - Inventory'!F1410</f>
        <v>0</v>
      </c>
      <c r="F1475" s="162" t="str">
        <f t="shared" si="119"/>
        <v>N</v>
      </c>
      <c r="G1475" s="150">
        <f>'Input 1 - Schedule 1'!U1412</f>
        <v>0</v>
      </c>
      <c r="H1475" s="149">
        <f>'Input 2 - Inventory'!L1410</f>
        <v>0</v>
      </c>
      <c r="I1475" s="149">
        <f>'Input 2 - Inventory'!M1410</f>
        <v>0</v>
      </c>
      <c r="J1475" s="162">
        <f t="shared" si="120"/>
        <v>0</v>
      </c>
      <c r="K1475" s="179">
        <f>'Input 2 - Inventory'!R1410</f>
        <v>0</v>
      </c>
      <c r="L1475" s="149">
        <f>'Input 2 - Inventory'!AB1410</f>
        <v>0</v>
      </c>
      <c r="M1475" s="179">
        <f>'Input 2 - Inventory'!AC1410</f>
        <v>0</v>
      </c>
      <c r="N1475" s="162">
        <f t="shared" si="121"/>
        <v>0</v>
      </c>
      <c r="O1475" s="122" t="e">
        <f t="shared" si="122"/>
        <v>#DIV/0!</v>
      </c>
      <c r="P1475" s="179">
        <f>'Input 2 - Inventory'!AH1410</f>
        <v>0</v>
      </c>
      <c r="Q1475" s="179">
        <f>'Calc 1 - Scaling (Ins)'!AA1465</f>
        <v>0</v>
      </c>
    </row>
    <row r="1476" spans="1:17" x14ac:dyDescent="0.3">
      <c r="A1476" s="136" t="str">
        <f t="shared" si="123"/>
        <v>Exclude</v>
      </c>
      <c r="B1476" s="149">
        <f>'Input 2 - Inventory'!C1411</f>
        <v>0</v>
      </c>
      <c r="C1476" s="179">
        <f>'Input 2 - Inventory'!E1411</f>
        <v>0</v>
      </c>
      <c r="D1476" s="179" t="str">
        <f>IFERROR(VLOOKUP(E1476,GCC.Param!$B$3:$E$66,4,FALSE),"")</f>
        <v/>
      </c>
      <c r="E1476" s="150">
        <f>'Input 2 - Inventory'!F1411</f>
        <v>0</v>
      </c>
      <c r="F1476" s="162" t="str">
        <f t="shared" si="119"/>
        <v>N</v>
      </c>
      <c r="G1476" s="150">
        <f>'Input 1 - Schedule 1'!U1413</f>
        <v>0</v>
      </c>
      <c r="H1476" s="149">
        <f>'Input 2 - Inventory'!L1411</f>
        <v>0</v>
      </c>
      <c r="I1476" s="149">
        <f>'Input 2 - Inventory'!M1411</f>
        <v>0</v>
      </c>
      <c r="J1476" s="162">
        <f t="shared" si="120"/>
        <v>0</v>
      </c>
      <c r="K1476" s="179">
        <f>'Input 2 - Inventory'!R1411</f>
        <v>0</v>
      </c>
      <c r="L1476" s="149">
        <f>'Input 2 - Inventory'!AB1411</f>
        <v>0</v>
      </c>
      <c r="M1476" s="179">
        <f>'Input 2 - Inventory'!AC1411</f>
        <v>0</v>
      </c>
      <c r="N1476" s="162">
        <f t="shared" si="121"/>
        <v>0</v>
      </c>
      <c r="O1476" s="122" t="e">
        <f t="shared" si="122"/>
        <v>#DIV/0!</v>
      </c>
      <c r="P1476" s="179">
        <f>'Input 2 - Inventory'!AH1411</f>
        <v>0</v>
      </c>
      <c r="Q1476" s="179">
        <f>'Calc 1 - Scaling (Ins)'!AA1466</f>
        <v>0</v>
      </c>
    </row>
    <row r="1477" spans="1:17" x14ac:dyDescent="0.3">
      <c r="A1477" s="136" t="str">
        <f t="shared" si="123"/>
        <v>Exclude</v>
      </c>
      <c r="B1477" s="149">
        <f>'Input 2 - Inventory'!C1412</f>
        <v>0</v>
      </c>
      <c r="C1477" s="179">
        <f>'Input 2 - Inventory'!E1412</f>
        <v>0</v>
      </c>
      <c r="D1477" s="179" t="str">
        <f>IFERROR(VLOOKUP(E1477,GCC.Param!$B$3:$E$66,4,FALSE),"")</f>
        <v/>
      </c>
      <c r="E1477" s="150">
        <f>'Input 2 - Inventory'!F1412</f>
        <v>0</v>
      </c>
      <c r="F1477" s="162" t="str">
        <f t="shared" si="119"/>
        <v>N</v>
      </c>
      <c r="G1477" s="150">
        <f>'Input 1 - Schedule 1'!U1414</f>
        <v>0</v>
      </c>
      <c r="H1477" s="149">
        <f>'Input 2 - Inventory'!L1412</f>
        <v>0</v>
      </c>
      <c r="I1477" s="149">
        <f>'Input 2 - Inventory'!M1412</f>
        <v>0</v>
      </c>
      <c r="J1477" s="162">
        <f t="shared" si="120"/>
        <v>0</v>
      </c>
      <c r="K1477" s="179">
        <f>'Input 2 - Inventory'!R1412</f>
        <v>0</v>
      </c>
      <c r="L1477" s="149">
        <f>'Input 2 - Inventory'!AB1412</f>
        <v>0</v>
      </c>
      <c r="M1477" s="179">
        <f>'Input 2 - Inventory'!AC1412</f>
        <v>0</v>
      </c>
      <c r="N1477" s="162">
        <f t="shared" si="121"/>
        <v>0</v>
      </c>
      <c r="O1477" s="122" t="e">
        <f t="shared" si="122"/>
        <v>#DIV/0!</v>
      </c>
      <c r="P1477" s="179">
        <f>'Input 2 - Inventory'!AH1412</f>
        <v>0</v>
      </c>
      <c r="Q1477" s="179">
        <f>'Calc 1 - Scaling (Ins)'!AA1467</f>
        <v>0</v>
      </c>
    </row>
    <row r="1478" spans="1:17" x14ac:dyDescent="0.3">
      <c r="A1478" s="136" t="str">
        <f t="shared" si="123"/>
        <v>Exclude</v>
      </c>
      <c r="B1478" s="149">
        <f>'Input 2 - Inventory'!C1413</f>
        <v>0</v>
      </c>
      <c r="C1478" s="179">
        <f>'Input 2 - Inventory'!E1413</f>
        <v>0</v>
      </c>
      <c r="D1478" s="179" t="str">
        <f>IFERROR(VLOOKUP(E1478,GCC.Param!$B$3:$E$66,4,FALSE),"")</f>
        <v/>
      </c>
      <c r="E1478" s="150">
        <f>'Input 2 - Inventory'!F1413</f>
        <v>0</v>
      </c>
      <c r="F1478" s="162" t="str">
        <f t="shared" si="119"/>
        <v>N</v>
      </c>
      <c r="G1478" s="150">
        <f>'Input 1 - Schedule 1'!U1415</f>
        <v>0</v>
      </c>
      <c r="H1478" s="149">
        <f>'Input 2 - Inventory'!L1413</f>
        <v>0</v>
      </c>
      <c r="I1478" s="149">
        <f>'Input 2 - Inventory'!M1413</f>
        <v>0</v>
      </c>
      <c r="J1478" s="162">
        <f t="shared" si="120"/>
        <v>0</v>
      </c>
      <c r="K1478" s="179">
        <f>'Input 2 - Inventory'!R1413</f>
        <v>0</v>
      </c>
      <c r="L1478" s="149">
        <f>'Input 2 - Inventory'!AB1413</f>
        <v>0</v>
      </c>
      <c r="M1478" s="179">
        <f>'Input 2 - Inventory'!AC1413</f>
        <v>0</v>
      </c>
      <c r="N1478" s="162">
        <f t="shared" si="121"/>
        <v>0</v>
      </c>
      <c r="O1478" s="122" t="e">
        <f t="shared" si="122"/>
        <v>#DIV/0!</v>
      </c>
      <c r="P1478" s="179">
        <f>'Input 2 - Inventory'!AH1413</f>
        <v>0</v>
      </c>
      <c r="Q1478" s="179">
        <f>'Calc 1 - Scaling (Ins)'!AA1468</f>
        <v>0</v>
      </c>
    </row>
    <row r="1479" spans="1:17" x14ac:dyDescent="0.3">
      <c r="A1479" s="136" t="str">
        <f t="shared" si="123"/>
        <v>Exclude</v>
      </c>
      <c r="B1479" s="149">
        <f>'Input 2 - Inventory'!C1414</f>
        <v>0</v>
      </c>
      <c r="C1479" s="179">
        <f>'Input 2 - Inventory'!E1414</f>
        <v>0</v>
      </c>
      <c r="D1479" s="179" t="str">
        <f>IFERROR(VLOOKUP(E1479,GCC.Param!$B$3:$E$66,4,FALSE),"")</f>
        <v/>
      </c>
      <c r="E1479" s="150">
        <f>'Input 2 - Inventory'!F1414</f>
        <v>0</v>
      </c>
      <c r="F1479" s="162" t="str">
        <f t="shared" si="119"/>
        <v>N</v>
      </c>
      <c r="G1479" s="150">
        <f>'Input 1 - Schedule 1'!U1416</f>
        <v>0</v>
      </c>
      <c r="H1479" s="149">
        <f>'Input 2 - Inventory'!L1414</f>
        <v>0</v>
      </c>
      <c r="I1479" s="149">
        <f>'Input 2 - Inventory'!M1414</f>
        <v>0</v>
      </c>
      <c r="J1479" s="162">
        <f t="shared" si="120"/>
        <v>0</v>
      </c>
      <c r="K1479" s="179">
        <f>'Input 2 - Inventory'!R1414</f>
        <v>0</v>
      </c>
      <c r="L1479" s="149">
        <f>'Input 2 - Inventory'!AB1414</f>
        <v>0</v>
      </c>
      <c r="M1479" s="179">
        <f>'Input 2 - Inventory'!AC1414</f>
        <v>0</v>
      </c>
      <c r="N1479" s="162">
        <f t="shared" si="121"/>
        <v>0</v>
      </c>
      <c r="O1479" s="122" t="e">
        <f t="shared" si="122"/>
        <v>#DIV/0!</v>
      </c>
      <c r="P1479" s="179">
        <f>'Input 2 - Inventory'!AH1414</f>
        <v>0</v>
      </c>
      <c r="Q1479" s="179">
        <f>'Calc 1 - Scaling (Ins)'!AA1469</f>
        <v>0</v>
      </c>
    </row>
    <row r="1480" spans="1:17" x14ac:dyDescent="0.3">
      <c r="A1480" s="136" t="str">
        <f t="shared" si="123"/>
        <v>Exclude</v>
      </c>
      <c r="B1480" s="149">
        <f>'Input 2 - Inventory'!C1415</f>
        <v>0</v>
      </c>
      <c r="C1480" s="179">
        <f>'Input 2 - Inventory'!E1415</f>
        <v>0</v>
      </c>
      <c r="D1480" s="179" t="str">
        <f>IFERROR(VLOOKUP(E1480,GCC.Param!$B$3:$E$66,4,FALSE),"")</f>
        <v/>
      </c>
      <c r="E1480" s="150">
        <f>'Input 2 - Inventory'!F1415</f>
        <v>0</v>
      </c>
      <c r="F1480" s="162" t="str">
        <f t="shared" si="119"/>
        <v>N</v>
      </c>
      <c r="G1480" s="150">
        <f>'Input 1 - Schedule 1'!U1417</f>
        <v>0</v>
      </c>
      <c r="H1480" s="149">
        <f>'Input 2 - Inventory'!L1415</f>
        <v>0</v>
      </c>
      <c r="I1480" s="149">
        <f>'Input 2 - Inventory'!M1415</f>
        <v>0</v>
      </c>
      <c r="J1480" s="162">
        <f t="shared" si="120"/>
        <v>0</v>
      </c>
      <c r="K1480" s="179">
        <f>'Input 2 - Inventory'!R1415</f>
        <v>0</v>
      </c>
      <c r="L1480" s="149">
        <f>'Input 2 - Inventory'!AB1415</f>
        <v>0</v>
      </c>
      <c r="M1480" s="179">
        <f>'Input 2 - Inventory'!AC1415</f>
        <v>0</v>
      </c>
      <c r="N1480" s="162">
        <f t="shared" si="121"/>
        <v>0</v>
      </c>
      <c r="O1480" s="122" t="e">
        <f t="shared" si="122"/>
        <v>#DIV/0!</v>
      </c>
      <c r="P1480" s="179">
        <f>'Input 2 - Inventory'!AH1415</f>
        <v>0</v>
      </c>
      <c r="Q1480" s="179">
        <f>'Calc 1 - Scaling (Ins)'!AA1470</f>
        <v>0</v>
      </c>
    </row>
    <row r="1481" spans="1:17" x14ac:dyDescent="0.3">
      <c r="A1481" s="136" t="str">
        <f t="shared" si="123"/>
        <v>Exclude</v>
      </c>
      <c r="B1481" s="149">
        <f>'Input 2 - Inventory'!C1416</f>
        <v>0</v>
      </c>
      <c r="C1481" s="179">
        <f>'Input 2 - Inventory'!E1416</f>
        <v>0</v>
      </c>
      <c r="D1481" s="179" t="str">
        <f>IFERROR(VLOOKUP(E1481,GCC.Param!$B$3:$E$66,4,FALSE),"")</f>
        <v/>
      </c>
      <c r="E1481" s="150">
        <f>'Input 2 - Inventory'!F1416</f>
        <v>0</v>
      </c>
      <c r="F1481" s="162" t="str">
        <f t="shared" si="119"/>
        <v>N</v>
      </c>
      <c r="G1481" s="150">
        <f>'Input 1 - Schedule 1'!U1418</f>
        <v>0</v>
      </c>
      <c r="H1481" s="149">
        <f>'Input 2 - Inventory'!L1416</f>
        <v>0</v>
      </c>
      <c r="I1481" s="149">
        <f>'Input 2 - Inventory'!M1416</f>
        <v>0</v>
      </c>
      <c r="J1481" s="162">
        <f t="shared" si="120"/>
        <v>0</v>
      </c>
      <c r="K1481" s="179">
        <f>'Input 2 - Inventory'!R1416</f>
        <v>0</v>
      </c>
      <c r="L1481" s="149">
        <f>'Input 2 - Inventory'!AB1416</f>
        <v>0</v>
      </c>
      <c r="M1481" s="179">
        <f>'Input 2 - Inventory'!AC1416</f>
        <v>0</v>
      </c>
      <c r="N1481" s="162">
        <f t="shared" si="121"/>
        <v>0</v>
      </c>
      <c r="O1481" s="122" t="e">
        <f t="shared" si="122"/>
        <v>#DIV/0!</v>
      </c>
      <c r="P1481" s="179">
        <f>'Input 2 - Inventory'!AH1416</f>
        <v>0</v>
      </c>
      <c r="Q1481" s="179">
        <f>'Calc 1 - Scaling (Ins)'!AA1471</f>
        <v>0</v>
      </c>
    </row>
    <row r="1482" spans="1:17" x14ac:dyDescent="0.3">
      <c r="A1482" s="136" t="str">
        <f t="shared" si="123"/>
        <v>Exclude</v>
      </c>
      <c r="B1482" s="149">
        <f>'Input 2 - Inventory'!C1417</f>
        <v>0</v>
      </c>
      <c r="C1482" s="179">
        <f>'Input 2 - Inventory'!E1417</f>
        <v>0</v>
      </c>
      <c r="D1482" s="179" t="str">
        <f>IFERROR(VLOOKUP(E1482,GCC.Param!$B$3:$E$66,4,FALSE),"")</f>
        <v/>
      </c>
      <c r="E1482" s="150">
        <f>'Input 2 - Inventory'!F1417</f>
        <v>0</v>
      </c>
      <c r="F1482" s="162" t="str">
        <f t="shared" ref="F1482:F1545" si="124">IF(AND(LEFT(D1482,3)="RBC",LEFT(Q1482,3)="RBC"),"N",IF(OR(E1482=Q1482,Q1482="N/A"),"N","Y"))</f>
        <v>N</v>
      </c>
      <c r="G1482" s="150">
        <f>'Input 1 - Schedule 1'!U1419</f>
        <v>0</v>
      </c>
      <c r="H1482" s="149">
        <f>'Input 2 - Inventory'!L1417</f>
        <v>0</v>
      </c>
      <c r="I1482" s="149">
        <f>'Input 2 - Inventory'!M1417</f>
        <v>0</v>
      </c>
      <c r="J1482" s="162">
        <f t="shared" ref="J1482:J1545" si="125">IF($E1482="Non-Insurer Holding Company", H1482-I1482,H1482)</f>
        <v>0</v>
      </c>
      <c r="K1482" s="179">
        <f>'Input 2 - Inventory'!R1417</f>
        <v>0</v>
      </c>
      <c r="L1482" s="149">
        <f>'Input 2 - Inventory'!AB1417</f>
        <v>0</v>
      </c>
      <c r="M1482" s="179">
        <f>'Input 2 - Inventory'!AC1417</f>
        <v>0</v>
      </c>
      <c r="N1482" s="162">
        <f t="shared" ref="N1482:N1545" si="126">IF(LEFT(E1482,3)="RBC",1/0,IF($E1482="Non-Insurer Holding Company",L1482-M1482,L1482))</f>
        <v>0</v>
      </c>
      <c r="O1482" s="122" t="e">
        <f t="shared" ref="O1482:O1545" si="127">IF(LEFT(E1482,3)="RBC",1/2*L1482,1/0)</f>
        <v>#DIV/0!</v>
      </c>
      <c r="P1482" s="179">
        <f>'Input 2 - Inventory'!AH1417</f>
        <v>0</v>
      </c>
      <c r="Q1482" s="179">
        <f>'Calc 1 - Scaling (Ins)'!AA1472</f>
        <v>0</v>
      </c>
    </row>
    <row r="1483" spans="1:17" x14ac:dyDescent="0.3">
      <c r="A1483" s="136" t="str">
        <f t="shared" si="123"/>
        <v>Exclude</v>
      </c>
      <c r="B1483" s="149">
        <f>'Input 2 - Inventory'!C1418</f>
        <v>0</v>
      </c>
      <c r="C1483" s="179">
        <f>'Input 2 - Inventory'!E1418</f>
        <v>0</v>
      </c>
      <c r="D1483" s="179" t="str">
        <f>IFERROR(VLOOKUP(E1483,GCC.Param!$B$3:$E$66,4,FALSE),"")</f>
        <v/>
      </c>
      <c r="E1483" s="150">
        <f>'Input 2 - Inventory'!F1418</f>
        <v>0</v>
      </c>
      <c r="F1483" s="162" t="str">
        <f t="shared" si="124"/>
        <v>N</v>
      </c>
      <c r="G1483" s="150">
        <f>'Input 1 - Schedule 1'!U1420</f>
        <v>0</v>
      </c>
      <c r="H1483" s="149">
        <f>'Input 2 - Inventory'!L1418</f>
        <v>0</v>
      </c>
      <c r="I1483" s="149">
        <f>'Input 2 - Inventory'!M1418</f>
        <v>0</v>
      </c>
      <c r="J1483" s="162">
        <f t="shared" si="125"/>
        <v>0</v>
      </c>
      <c r="K1483" s="179">
        <f>'Input 2 - Inventory'!R1418</f>
        <v>0</v>
      </c>
      <c r="L1483" s="149">
        <f>'Input 2 - Inventory'!AB1418</f>
        <v>0</v>
      </c>
      <c r="M1483" s="179">
        <f>'Input 2 - Inventory'!AC1418</f>
        <v>0</v>
      </c>
      <c r="N1483" s="162">
        <f t="shared" si="126"/>
        <v>0</v>
      </c>
      <c r="O1483" s="122" t="e">
        <f t="shared" si="127"/>
        <v>#DIV/0!</v>
      </c>
      <c r="P1483" s="179">
        <f>'Input 2 - Inventory'!AH1418</f>
        <v>0</v>
      </c>
      <c r="Q1483" s="179">
        <f>'Calc 1 - Scaling (Ins)'!AA1473</f>
        <v>0</v>
      </c>
    </row>
    <row r="1484" spans="1:17" x14ac:dyDescent="0.3">
      <c r="A1484" s="136" t="str">
        <f t="shared" si="123"/>
        <v>Exclude</v>
      </c>
      <c r="B1484" s="149">
        <f>'Input 2 - Inventory'!C1419</f>
        <v>0</v>
      </c>
      <c r="C1484" s="179">
        <f>'Input 2 - Inventory'!E1419</f>
        <v>0</v>
      </c>
      <c r="D1484" s="179" t="str">
        <f>IFERROR(VLOOKUP(E1484,GCC.Param!$B$3:$E$66,4,FALSE),"")</f>
        <v/>
      </c>
      <c r="E1484" s="150">
        <f>'Input 2 - Inventory'!F1419</f>
        <v>0</v>
      </c>
      <c r="F1484" s="162" t="str">
        <f t="shared" si="124"/>
        <v>N</v>
      </c>
      <c r="G1484" s="150">
        <f>'Input 1 - Schedule 1'!U1421</f>
        <v>0</v>
      </c>
      <c r="H1484" s="149">
        <f>'Input 2 - Inventory'!L1419</f>
        <v>0</v>
      </c>
      <c r="I1484" s="149">
        <f>'Input 2 - Inventory'!M1419</f>
        <v>0</v>
      </c>
      <c r="J1484" s="162">
        <f t="shared" si="125"/>
        <v>0</v>
      </c>
      <c r="K1484" s="179">
        <f>'Input 2 - Inventory'!R1419</f>
        <v>0</v>
      </c>
      <c r="L1484" s="149">
        <f>'Input 2 - Inventory'!AB1419</f>
        <v>0</v>
      </c>
      <c r="M1484" s="179">
        <f>'Input 2 - Inventory'!AC1419</f>
        <v>0</v>
      </c>
      <c r="N1484" s="162">
        <f t="shared" si="126"/>
        <v>0</v>
      </c>
      <c r="O1484" s="122" t="e">
        <f t="shared" si="127"/>
        <v>#DIV/0!</v>
      </c>
      <c r="P1484" s="179">
        <f>'Input 2 - Inventory'!AH1419</f>
        <v>0</v>
      </c>
      <c r="Q1484" s="179">
        <f>'Calc 1 - Scaling (Ins)'!AA1474</f>
        <v>0</v>
      </c>
    </row>
    <row r="1485" spans="1:17" x14ac:dyDescent="0.3">
      <c r="A1485" s="136" t="str">
        <f t="shared" ref="A1485:A1548" si="128">IF(OR(ISERROR(D1485),B1485="",B1485=0),"Exclude","Include")</f>
        <v>Exclude</v>
      </c>
      <c r="B1485" s="149">
        <f>'Input 2 - Inventory'!C1420</f>
        <v>0</v>
      </c>
      <c r="C1485" s="179">
        <f>'Input 2 - Inventory'!E1420</f>
        <v>0</v>
      </c>
      <c r="D1485" s="179" t="str">
        <f>IFERROR(VLOOKUP(E1485,GCC.Param!$B$3:$E$66,4,FALSE),"")</f>
        <v/>
      </c>
      <c r="E1485" s="150">
        <f>'Input 2 - Inventory'!F1420</f>
        <v>0</v>
      </c>
      <c r="F1485" s="162" t="str">
        <f t="shared" si="124"/>
        <v>N</v>
      </c>
      <c r="G1485" s="150">
        <f>'Input 1 - Schedule 1'!U1422</f>
        <v>0</v>
      </c>
      <c r="H1485" s="149">
        <f>'Input 2 - Inventory'!L1420</f>
        <v>0</v>
      </c>
      <c r="I1485" s="149">
        <f>'Input 2 - Inventory'!M1420</f>
        <v>0</v>
      </c>
      <c r="J1485" s="162">
        <f t="shared" si="125"/>
        <v>0</v>
      </c>
      <c r="K1485" s="179">
        <f>'Input 2 - Inventory'!R1420</f>
        <v>0</v>
      </c>
      <c r="L1485" s="149">
        <f>'Input 2 - Inventory'!AB1420</f>
        <v>0</v>
      </c>
      <c r="M1485" s="179">
        <f>'Input 2 - Inventory'!AC1420</f>
        <v>0</v>
      </c>
      <c r="N1485" s="162">
        <f t="shared" si="126"/>
        <v>0</v>
      </c>
      <c r="O1485" s="122" t="e">
        <f t="shared" si="127"/>
        <v>#DIV/0!</v>
      </c>
      <c r="P1485" s="179">
        <f>'Input 2 - Inventory'!AH1420</f>
        <v>0</v>
      </c>
      <c r="Q1485" s="179">
        <f>'Calc 1 - Scaling (Ins)'!AA1475</f>
        <v>0</v>
      </c>
    </row>
    <row r="1486" spans="1:17" x14ac:dyDescent="0.3">
      <c r="A1486" s="136" t="str">
        <f t="shared" si="128"/>
        <v>Exclude</v>
      </c>
      <c r="B1486" s="149">
        <f>'Input 2 - Inventory'!C1421</f>
        <v>0</v>
      </c>
      <c r="C1486" s="179">
        <f>'Input 2 - Inventory'!E1421</f>
        <v>0</v>
      </c>
      <c r="D1486" s="179" t="str">
        <f>IFERROR(VLOOKUP(E1486,GCC.Param!$B$3:$E$66,4,FALSE),"")</f>
        <v/>
      </c>
      <c r="E1486" s="150">
        <f>'Input 2 - Inventory'!F1421</f>
        <v>0</v>
      </c>
      <c r="F1486" s="162" t="str">
        <f t="shared" si="124"/>
        <v>N</v>
      </c>
      <c r="G1486" s="150">
        <f>'Input 1 - Schedule 1'!U1423</f>
        <v>0</v>
      </c>
      <c r="H1486" s="149">
        <f>'Input 2 - Inventory'!L1421</f>
        <v>0</v>
      </c>
      <c r="I1486" s="149">
        <f>'Input 2 - Inventory'!M1421</f>
        <v>0</v>
      </c>
      <c r="J1486" s="162">
        <f t="shared" si="125"/>
        <v>0</v>
      </c>
      <c r="K1486" s="179">
        <f>'Input 2 - Inventory'!R1421</f>
        <v>0</v>
      </c>
      <c r="L1486" s="149">
        <f>'Input 2 - Inventory'!AB1421</f>
        <v>0</v>
      </c>
      <c r="M1486" s="179">
        <f>'Input 2 - Inventory'!AC1421</f>
        <v>0</v>
      </c>
      <c r="N1486" s="162">
        <f t="shared" si="126"/>
        <v>0</v>
      </c>
      <c r="O1486" s="122" t="e">
        <f t="shared" si="127"/>
        <v>#DIV/0!</v>
      </c>
      <c r="P1486" s="179">
        <f>'Input 2 - Inventory'!AH1421</f>
        <v>0</v>
      </c>
      <c r="Q1486" s="179">
        <f>'Calc 1 - Scaling (Ins)'!AA1476</f>
        <v>0</v>
      </c>
    </row>
    <row r="1487" spans="1:17" x14ac:dyDescent="0.3">
      <c r="A1487" s="136" t="str">
        <f t="shared" si="128"/>
        <v>Exclude</v>
      </c>
      <c r="B1487" s="149">
        <f>'Input 2 - Inventory'!C1422</f>
        <v>0</v>
      </c>
      <c r="C1487" s="179">
        <f>'Input 2 - Inventory'!E1422</f>
        <v>0</v>
      </c>
      <c r="D1487" s="179" t="str">
        <f>IFERROR(VLOOKUP(E1487,GCC.Param!$B$3:$E$66,4,FALSE),"")</f>
        <v/>
      </c>
      <c r="E1487" s="150">
        <f>'Input 2 - Inventory'!F1422</f>
        <v>0</v>
      </c>
      <c r="F1487" s="162" t="str">
        <f t="shared" si="124"/>
        <v>N</v>
      </c>
      <c r="G1487" s="150">
        <f>'Input 1 - Schedule 1'!U1424</f>
        <v>0</v>
      </c>
      <c r="H1487" s="149">
        <f>'Input 2 - Inventory'!L1422</f>
        <v>0</v>
      </c>
      <c r="I1487" s="149">
        <f>'Input 2 - Inventory'!M1422</f>
        <v>0</v>
      </c>
      <c r="J1487" s="162">
        <f t="shared" si="125"/>
        <v>0</v>
      </c>
      <c r="K1487" s="179">
        <f>'Input 2 - Inventory'!R1422</f>
        <v>0</v>
      </c>
      <c r="L1487" s="149">
        <f>'Input 2 - Inventory'!AB1422</f>
        <v>0</v>
      </c>
      <c r="M1487" s="179">
        <f>'Input 2 - Inventory'!AC1422</f>
        <v>0</v>
      </c>
      <c r="N1487" s="162">
        <f t="shared" si="126"/>
        <v>0</v>
      </c>
      <c r="O1487" s="122" t="e">
        <f t="shared" si="127"/>
        <v>#DIV/0!</v>
      </c>
      <c r="P1487" s="179">
        <f>'Input 2 - Inventory'!AH1422</f>
        <v>0</v>
      </c>
      <c r="Q1487" s="179">
        <f>'Calc 1 - Scaling (Ins)'!AA1477</f>
        <v>0</v>
      </c>
    </row>
    <row r="1488" spans="1:17" x14ac:dyDescent="0.3">
      <c r="A1488" s="136" t="str">
        <f t="shared" si="128"/>
        <v>Exclude</v>
      </c>
      <c r="B1488" s="149">
        <f>'Input 2 - Inventory'!C1423</f>
        <v>0</v>
      </c>
      <c r="C1488" s="179">
        <f>'Input 2 - Inventory'!E1423</f>
        <v>0</v>
      </c>
      <c r="D1488" s="179" t="str">
        <f>IFERROR(VLOOKUP(E1488,GCC.Param!$B$3:$E$66,4,FALSE),"")</f>
        <v/>
      </c>
      <c r="E1488" s="150">
        <f>'Input 2 - Inventory'!F1423</f>
        <v>0</v>
      </c>
      <c r="F1488" s="162" t="str">
        <f t="shared" si="124"/>
        <v>N</v>
      </c>
      <c r="G1488" s="150">
        <f>'Input 1 - Schedule 1'!U1425</f>
        <v>0</v>
      </c>
      <c r="H1488" s="149">
        <f>'Input 2 - Inventory'!L1423</f>
        <v>0</v>
      </c>
      <c r="I1488" s="149">
        <f>'Input 2 - Inventory'!M1423</f>
        <v>0</v>
      </c>
      <c r="J1488" s="162">
        <f t="shared" si="125"/>
        <v>0</v>
      </c>
      <c r="K1488" s="179">
        <f>'Input 2 - Inventory'!R1423</f>
        <v>0</v>
      </c>
      <c r="L1488" s="149">
        <f>'Input 2 - Inventory'!AB1423</f>
        <v>0</v>
      </c>
      <c r="M1488" s="179">
        <f>'Input 2 - Inventory'!AC1423</f>
        <v>0</v>
      </c>
      <c r="N1488" s="162">
        <f t="shared" si="126"/>
        <v>0</v>
      </c>
      <c r="O1488" s="122" t="e">
        <f t="shared" si="127"/>
        <v>#DIV/0!</v>
      </c>
      <c r="P1488" s="179">
        <f>'Input 2 - Inventory'!AH1423</f>
        <v>0</v>
      </c>
      <c r="Q1488" s="179">
        <f>'Calc 1 - Scaling (Ins)'!AA1478</f>
        <v>0</v>
      </c>
    </row>
    <row r="1489" spans="1:17" x14ac:dyDescent="0.3">
      <c r="A1489" s="136" t="str">
        <f t="shared" si="128"/>
        <v>Exclude</v>
      </c>
      <c r="B1489" s="149">
        <f>'Input 2 - Inventory'!C1424</f>
        <v>0</v>
      </c>
      <c r="C1489" s="179">
        <f>'Input 2 - Inventory'!E1424</f>
        <v>0</v>
      </c>
      <c r="D1489" s="179" t="str">
        <f>IFERROR(VLOOKUP(E1489,GCC.Param!$B$3:$E$66,4,FALSE),"")</f>
        <v/>
      </c>
      <c r="E1489" s="150">
        <f>'Input 2 - Inventory'!F1424</f>
        <v>0</v>
      </c>
      <c r="F1489" s="162" t="str">
        <f t="shared" si="124"/>
        <v>N</v>
      </c>
      <c r="G1489" s="150">
        <f>'Input 1 - Schedule 1'!U1426</f>
        <v>0</v>
      </c>
      <c r="H1489" s="149">
        <f>'Input 2 - Inventory'!L1424</f>
        <v>0</v>
      </c>
      <c r="I1489" s="149">
        <f>'Input 2 - Inventory'!M1424</f>
        <v>0</v>
      </c>
      <c r="J1489" s="162">
        <f t="shared" si="125"/>
        <v>0</v>
      </c>
      <c r="K1489" s="179">
        <f>'Input 2 - Inventory'!R1424</f>
        <v>0</v>
      </c>
      <c r="L1489" s="149">
        <f>'Input 2 - Inventory'!AB1424</f>
        <v>0</v>
      </c>
      <c r="M1489" s="179">
        <f>'Input 2 - Inventory'!AC1424</f>
        <v>0</v>
      </c>
      <c r="N1489" s="162">
        <f t="shared" si="126"/>
        <v>0</v>
      </c>
      <c r="O1489" s="122" t="e">
        <f t="shared" si="127"/>
        <v>#DIV/0!</v>
      </c>
      <c r="P1489" s="179">
        <f>'Input 2 - Inventory'!AH1424</f>
        <v>0</v>
      </c>
      <c r="Q1489" s="179">
        <f>'Calc 1 - Scaling (Ins)'!AA1479</f>
        <v>0</v>
      </c>
    </row>
    <row r="1490" spans="1:17" x14ac:dyDescent="0.3">
      <c r="A1490" s="136" t="str">
        <f t="shared" si="128"/>
        <v>Exclude</v>
      </c>
      <c r="B1490" s="149">
        <f>'Input 2 - Inventory'!C1425</f>
        <v>0</v>
      </c>
      <c r="C1490" s="179">
        <f>'Input 2 - Inventory'!E1425</f>
        <v>0</v>
      </c>
      <c r="D1490" s="179" t="str">
        <f>IFERROR(VLOOKUP(E1490,GCC.Param!$B$3:$E$66,4,FALSE),"")</f>
        <v/>
      </c>
      <c r="E1490" s="150">
        <f>'Input 2 - Inventory'!F1425</f>
        <v>0</v>
      </c>
      <c r="F1490" s="162" t="str">
        <f t="shared" si="124"/>
        <v>N</v>
      </c>
      <c r="G1490" s="150">
        <f>'Input 1 - Schedule 1'!U1427</f>
        <v>0</v>
      </c>
      <c r="H1490" s="149">
        <f>'Input 2 - Inventory'!L1425</f>
        <v>0</v>
      </c>
      <c r="I1490" s="149">
        <f>'Input 2 - Inventory'!M1425</f>
        <v>0</v>
      </c>
      <c r="J1490" s="162">
        <f t="shared" si="125"/>
        <v>0</v>
      </c>
      <c r="K1490" s="179">
        <f>'Input 2 - Inventory'!R1425</f>
        <v>0</v>
      </c>
      <c r="L1490" s="149">
        <f>'Input 2 - Inventory'!AB1425</f>
        <v>0</v>
      </c>
      <c r="M1490" s="179">
        <f>'Input 2 - Inventory'!AC1425</f>
        <v>0</v>
      </c>
      <c r="N1490" s="162">
        <f t="shared" si="126"/>
        <v>0</v>
      </c>
      <c r="O1490" s="122" t="e">
        <f t="shared" si="127"/>
        <v>#DIV/0!</v>
      </c>
      <c r="P1490" s="179">
        <f>'Input 2 - Inventory'!AH1425</f>
        <v>0</v>
      </c>
      <c r="Q1490" s="179">
        <f>'Calc 1 - Scaling (Ins)'!AA1480</f>
        <v>0</v>
      </c>
    </row>
    <row r="1491" spans="1:17" x14ac:dyDescent="0.3">
      <c r="A1491" s="136" t="str">
        <f t="shared" si="128"/>
        <v>Exclude</v>
      </c>
      <c r="B1491" s="149">
        <f>'Input 2 - Inventory'!C1426</f>
        <v>0</v>
      </c>
      <c r="C1491" s="179">
        <f>'Input 2 - Inventory'!E1426</f>
        <v>0</v>
      </c>
      <c r="D1491" s="179" t="str">
        <f>IFERROR(VLOOKUP(E1491,GCC.Param!$B$3:$E$66,4,FALSE),"")</f>
        <v/>
      </c>
      <c r="E1491" s="150">
        <f>'Input 2 - Inventory'!F1426</f>
        <v>0</v>
      </c>
      <c r="F1491" s="162" t="str">
        <f t="shared" si="124"/>
        <v>N</v>
      </c>
      <c r="G1491" s="150">
        <f>'Input 1 - Schedule 1'!U1428</f>
        <v>0</v>
      </c>
      <c r="H1491" s="149">
        <f>'Input 2 - Inventory'!L1426</f>
        <v>0</v>
      </c>
      <c r="I1491" s="149">
        <f>'Input 2 - Inventory'!M1426</f>
        <v>0</v>
      </c>
      <c r="J1491" s="162">
        <f t="shared" si="125"/>
        <v>0</v>
      </c>
      <c r="K1491" s="179">
        <f>'Input 2 - Inventory'!R1426</f>
        <v>0</v>
      </c>
      <c r="L1491" s="149">
        <f>'Input 2 - Inventory'!AB1426</f>
        <v>0</v>
      </c>
      <c r="M1491" s="179">
        <f>'Input 2 - Inventory'!AC1426</f>
        <v>0</v>
      </c>
      <c r="N1491" s="162">
        <f t="shared" si="126"/>
        <v>0</v>
      </c>
      <c r="O1491" s="122" t="e">
        <f t="shared" si="127"/>
        <v>#DIV/0!</v>
      </c>
      <c r="P1491" s="179">
        <f>'Input 2 - Inventory'!AH1426</f>
        <v>0</v>
      </c>
      <c r="Q1491" s="179">
        <f>'Calc 1 - Scaling (Ins)'!AA1481</f>
        <v>0</v>
      </c>
    </row>
    <row r="1492" spans="1:17" x14ac:dyDescent="0.3">
      <c r="A1492" s="136" t="str">
        <f t="shared" si="128"/>
        <v>Exclude</v>
      </c>
      <c r="B1492" s="149">
        <f>'Input 2 - Inventory'!C1427</f>
        <v>0</v>
      </c>
      <c r="C1492" s="179">
        <f>'Input 2 - Inventory'!E1427</f>
        <v>0</v>
      </c>
      <c r="D1492" s="179" t="str">
        <f>IFERROR(VLOOKUP(E1492,GCC.Param!$B$3:$E$66,4,FALSE),"")</f>
        <v/>
      </c>
      <c r="E1492" s="150">
        <f>'Input 2 - Inventory'!F1427</f>
        <v>0</v>
      </c>
      <c r="F1492" s="162" t="str">
        <f t="shared" si="124"/>
        <v>N</v>
      </c>
      <c r="G1492" s="150">
        <f>'Input 1 - Schedule 1'!U1429</f>
        <v>0</v>
      </c>
      <c r="H1492" s="149">
        <f>'Input 2 - Inventory'!L1427</f>
        <v>0</v>
      </c>
      <c r="I1492" s="149">
        <f>'Input 2 - Inventory'!M1427</f>
        <v>0</v>
      </c>
      <c r="J1492" s="162">
        <f t="shared" si="125"/>
        <v>0</v>
      </c>
      <c r="K1492" s="179">
        <f>'Input 2 - Inventory'!R1427</f>
        <v>0</v>
      </c>
      <c r="L1492" s="149">
        <f>'Input 2 - Inventory'!AB1427</f>
        <v>0</v>
      </c>
      <c r="M1492" s="179">
        <f>'Input 2 - Inventory'!AC1427</f>
        <v>0</v>
      </c>
      <c r="N1492" s="162">
        <f t="shared" si="126"/>
        <v>0</v>
      </c>
      <c r="O1492" s="122" t="e">
        <f t="shared" si="127"/>
        <v>#DIV/0!</v>
      </c>
      <c r="P1492" s="179">
        <f>'Input 2 - Inventory'!AH1427</f>
        <v>0</v>
      </c>
      <c r="Q1492" s="179">
        <f>'Calc 1 - Scaling (Ins)'!AA1482</f>
        <v>0</v>
      </c>
    </row>
    <row r="1493" spans="1:17" x14ac:dyDescent="0.3">
      <c r="A1493" s="136" t="str">
        <f t="shared" si="128"/>
        <v>Exclude</v>
      </c>
      <c r="B1493" s="149">
        <f>'Input 2 - Inventory'!C1428</f>
        <v>0</v>
      </c>
      <c r="C1493" s="179">
        <f>'Input 2 - Inventory'!E1428</f>
        <v>0</v>
      </c>
      <c r="D1493" s="179" t="str">
        <f>IFERROR(VLOOKUP(E1493,GCC.Param!$B$3:$E$66,4,FALSE),"")</f>
        <v/>
      </c>
      <c r="E1493" s="150">
        <f>'Input 2 - Inventory'!F1428</f>
        <v>0</v>
      </c>
      <c r="F1493" s="162" t="str">
        <f t="shared" si="124"/>
        <v>N</v>
      </c>
      <c r="G1493" s="150">
        <f>'Input 1 - Schedule 1'!U1430</f>
        <v>0</v>
      </c>
      <c r="H1493" s="149">
        <f>'Input 2 - Inventory'!L1428</f>
        <v>0</v>
      </c>
      <c r="I1493" s="149">
        <f>'Input 2 - Inventory'!M1428</f>
        <v>0</v>
      </c>
      <c r="J1493" s="162">
        <f t="shared" si="125"/>
        <v>0</v>
      </c>
      <c r="K1493" s="179">
        <f>'Input 2 - Inventory'!R1428</f>
        <v>0</v>
      </c>
      <c r="L1493" s="149">
        <f>'Input 2 - Inventory'!AB1428</f>
        <v>0</v>
      </c>
      <c r="M1493" s="179">
        <f>'Input 2 - Inventory'!AC1428</f>
        <v>0</v>
      </c>
      <c r="N1493" s="162">
        <f t="shared" si="126"/>
        <v>0</v>
      </c>
      <c r="O1493" s="122" t="e">
        <f t="shared" si="127"/>
        <v>#DIV/0!</v>
      </c>
      <c r="P1493" s="179">
        <f>'Input 2 - Inventory'!AH1428</f>
        <v>0</v>
      </c>
      <c r="Q1493" s="179">
        <f>'Calc 1 - Scaling (Ins)'!AA1483</f>
        <v>0</v>
      </c>
    </row>
    <row r="1494" spans="1:17" x14ac:dyDescent="0.3">
      <c r="A1494" s="136" t="str">
        <f t="shared" si="128"/>
        <v>Exclude</v>
      </c>
      <c r="B1494" s="149">
        <f>'Input 2 - Inventory'!C1429</f>
        <v>0</v>
      </c>
      <c r="C1494" s="179">
        <f>'Input 2 - Inventory'!E1429</f>
        <v>0</v>
      </c>
      <c r="D1494" s="179" t="str">
        <f>IFERROR(VLOOKUP(E1494,GCC.Param!$B$3:$E$66,4,FALSE),"")</f>
        <v/>
      </c>
      <c r="E1494" s="150">
        <f>'Input 2 - Inventory'!F1429</f>
        <v>0</v>
      </c>
      <c r="F1494" s="162" t="str">
        <f t="shared" si="124"/>
        <v>N</v>
      </c>
      <c r="G1494" s="150">
        <f>'Input 1 - Schedule 1'!U1431</f>
        <v>0</v>
      </c>
      <c r="H1494" s="149">
        <f>'Input 2 - Inventory'!L1429</f>
        <v>0</v>
      </c>
      <c r="I1494" s="149">
        <f>'Input 2 - Inventory'!M1429</f>
        <v>0</v>
      </c>
      <c r="J1494" s="162">
        <f t="shared" si="125"/>
        <v>0</v>
      </c>
      <c r="K1494" s="179">
        <f>'Input 2 - Inventory'!R1429</f>
        <v>0</v>
      </c>
      <c r="L1494" s="149">
        <f>'Input 2 - Inventory'!AB1429</f>
        <v>0</v>
      </c>
      <c r="M1494" s="179">
        <f>'Input 2 - Inventory'!AC1429</f>
        <v>0</v>
      </c>
      <c r="N1494" s="162">
        <f t="shared" si="126"/>
        <v>0</v>
      </c>
      <c r="O1494" s="122" t="e">
        <f t="shared" si="127"/>
        <v>#DIV/0!</v>
      </c>
      <c r="P1494" s="179">
        <f>'Input 2 - Inventory'!AH1429</f>
        <v>0</v>
      </c>
      <c r="Q1494" s="179">
        <f>'Calc 1 - Scaling (Ins)'!AA1484</f>
        <v>0</v>
      </c>
    </row>
    <row r="1495" spans="1:17" x14ac:dyDescent="0.3">
      <c r="A1495" s="136" t="str">
        <f t="shared" si="128"/>
        <v>Exclude</v>
      </c>
      <c r="B1495" s="149">
        <f>'Input 2 - Inventory'!C1430</f>
        <v>0</v>
      </c>
      <c r="C1495" s="179">
        <f>'Input 2 - Inventory'!E1430</f>
        <v>0</v>
      </c>
      <c r="D1495" s="179" t="str">
        <f>IFERROR(VLOOKUP(E1495,GCC.Param!$B$3:$E$66,4,FALSE),"")</f>
        <v/>
      </c>
      <c r="E1495" s="150">
        <f>'Input 2 - Inventory'!F1430</f>
        <v>0</v>
      </c>
      <c r="F1495" s="162" t="str">
        <f t="shared" si="124"/>
        <v>N</v>
      </c>
      <c r="G1495" s="150">
        <f>'Input 1 - Schedule 1'!U1432</f>
        <v>0</v>
      </c>
      <c r="H1495" s="149">
        <f>'Input 2 - Inventory'!L1430</f>
        <v>0</v>
      </c>
      <c r="I1495" s="149">
        <f>'Input 2 - Inventory'!M1430</f>
        <v>0</v>
      </c>
      <c r="J1495" s="162">
        <f t="shared" si="125"/>
        <v>0</v>
      </c>
      <c r="K1495" s="179">
        <f>'Input 2 - Inventory'!R1430</f>
        <v>0</v>
      </c>
      <c r="L1495" s="149">
        <f>'Input 2 - Inventory'!AB1430</f>
        <v>0</v>
      </c>
      <c r="M1495" s="179">
        <f>'Input 2 - Inventory'!AC1430</f>
        <v>0</v>
      </c>
      <c r="N1495" s="162">
        <f t="shared" si="126"/>
        <v>0</v>
      </c>
      <c r="O1495" s="122" t="e">
        <f t="shared" si="127"/>
        <v>#DIV/0!</v>
      </c>
      <c r="P1495" s="179">
        <f>'Input 2 - Inventory'!AH1430</f>
        <v>0</v>
      </c>
      <c r="Q1495" s="179">
        <f>'Calc 1 - Scaling (Ins)'!AA1485</f>
        <v>0</v>
      </c>
    </row>
    <row r="1496" spans="1:17" x14ac:dyDescent="0.3">
      <c r="A1496" s="136" t="str">
        <f t="shared" si="128"/>
        <v>Exclude</v>
      </c>
      <c r="B1496" s="149">
        <f>'Input 2 - Inventory'!C1431</f>
        <v>0</v>
      </c>
      <c r="C1496" s="179">
        <f>'Input 2 - Inventory'!E1431</f>
        <v>0</v>
      </c>
      <c r="D1496" s="179" t="str">
        <f>IFERROR(VLOOKUP(E1496,GCC.Param!$B$3:$E$66,4,FALSE),"")</f>
        <v/>
      </c>
      <c r="E1496" s="150">
        <f>'Input 2 - Inventory'!F1431</f>
        <v>0</v>
      </c>
      <c r="F1496" s="162" t="str">
        <f t="shared" si="124"/>
        <v>N</v>
      </c>
      <c r="G1496" s="150">
        <f>'Input 1 - Schedule 1'!U1433</f>
        <v>0</v>
      </c>
      <c r="H1496" s="149">
        <f>'Input 2 - Inventory'!L1431</f>
        <v>0</v>
      </c>
      <c r="I1496" s="149">
        <f>'Input 2 - Inventory'!M1431</f>
        <v>0</v>
      </c>
      <c r="J1496" s="162">
        <f t="shared" si="125"/>
        <v>0</v>
      </c>
      <c r="K1496" s="179">
        <f>'Input 2 - Inventory'!R1431</f>
        <v>0</v>
      </c>
      <c r="L1496" s="149">
        <f>'Input 2 - Inventory'!AB1431</f>
        <v>0</v>
      </c>
      <c r="M1496" s="179">
        <f>'Input 2 - Inventory'!AC1431</f>
        <v>0</v>
      </c>
      <c r="N1496" s="162">
        <f t="shared" si="126"/>
        <v>0</v>
      </c>
      <c r="O1496" s="122" t="e">
        <f t="shared" si="127"/>
        <v>#DIV/0!</v>
      </c>
      <c r="P1496" s="179">
        <f>'Input 2 - Inventory'!AH1431</f>
        <v>0</v>
      </c>
      <c r="Q1496" s="179">
        <f>'Calc 1 - Scaling (Ins)'!AA1486</f>
        <v>0</v>
      </c>
    </row>
    <row r="1497" spans="1:17" x14ac:dyDescent="0.3">
      <c r="A1497" s="136" t="str">
        <f t="shared" si="128"/>
        <v>Exclude</v>
      </c>
      <c r="B1497" s="149">
        <f>'Input 2 - Inventory'!C1432</f>
        <v>0</v>
      </c>
      <c r="C1497" s="179">
        <f>'Input 2 - Inventory'!E1432</f>
        <v>0</v>
      </c>
      <c r="D1497" s="179" t="str">
        <f>IFERROR(VLOOKUP(E1497,GCC.Param!$B$3:$E$66,4,FALSE),"")</f>
        <v/>
      </c>
      <c r="E1497" s="150">
        <f>'Input 2 - Inventory'!F1432</f>
        <v>0</v>
      </c>
      <c r="F1497" s="162" t="str">
        <f t="shared" si="124"/>
        <v>N</v>
      </c>
      <c r="G1497" s="150">
        <f>'Input 1 - Schedule 1'!U1434</f>
        <v>0</v>
      </c>
      <c r="H1497" s="149">
        <f>'Input 2 - Inventory'!L1432</f>
        <v>0</v>
      </c>
      <c r="I1497" s="149">
        <f>'Input 2 - Inventory'!M1432</f>
        <v>0</v>
      </c>
      <c r="J1497" s="162">
        <f t="shared" si="125"/>
        <v>0</v>
      </c>
      <c r="K1497" s="179">
        <f>'Input 2 - Inventory'!R1432</f>
        <v>0</v>
      </c>
      <c r="L1497" s="149">
        <f>'Input 2 - Inventory'!AB1432</f>
        <v>0</v>
      </c>
      <c r="M1497" s="179">
        <f>'Input 2 - Inventory'!AC1432</f>
        <v>0</v>
      </c>
      <c r="N1497" s="162">
        <f t="shared" si="126"/>
        <v>0</v>
      </c>
      <c r="O1497" s="122" t="e">
        <f t="shared" si="127"/>
        <v>#DIV/0!</v>
      </c>
      <c r="P1497" s="179">
        <f>'Input 2 - Inventory'!AH1432</f>
        <v>0</v>
      </c>
      <c r="Q1497" s="179">
        <f>'Calc 1 - Scaling (Ins)'!AA1487</f>
        <v>0</v>
      </c>
    </row>
    <row r="1498" spans="1:17" x14ac:dyDescent="0.3">
      <c r="A1498" s="136" t="str">
        <f t="shared" si="128"/>
        <v>Exclude</v>
      </c>
      <c r="B1498" s="149">
        <f>'Input 2 - Inventory'!C1433</f>
        <v>0</v>
      </c>
      <c r="C1498" s="179">
        <f>'Input 2 - Inventory'!E1433</f>
        <v>0</v>
      </c>
      <c r="D1498" s="179" t="str">
        <f>IFERROR(VLOOKUP(E1498,GCC.Param!$B$3:$E$66,4,FALSE),"")</f>
        <v/>
      </c>
      <c r="E1498" s="150">
        <f>'Input 2 - Inventory'!F1433</f>
        <v>0</v>
      </c>
      <c r="F1498" s="162" t="str">
        <f t="shared" si="124"/>
        <v>N</v>
      </c>
      <c r="G1498" s="150">
        <f>'Input 1 - Schedule 1'!U1435</f>
        <v>0</v>
      </c>
      <c r="H1498" s="149">
        <f>'Input 2 - Inventory'!L1433</f>
        <v>0</v>
      </c>
      <c r="I1498" s="149">
        <f>'Input 2 - Inventory'!M1433</f>
        <v>0</v>
      </c>
      <c r="J1498" s="162">
        <f t="shared" si="125"/>
        <v>0</v>
      </c>
      <c r="K1498" s="179">
        <f>'Input 2 - Inventory'!R1433</f>
        <v>0</v>
      </c>
      <c r="L1498" s="149">
        <f>'Input 2 - Inventory'!AB1433</f>
        <v>0</v>
      </c>
      <c r="M1498" s="179">
        <f>'Input 2 - Inventory'!AC1433</f>
        <v>0</v>
      </c>
      <c r="N1498" s="162">
        <f t="shared" si="126"/>
        <v>0</v>
      </c>
      <c r="O1498" s="122" t="e">
        <f t="shared" si="127"/>
        <v>#DIV/0!</v>
      </c>
      <c r="P1498" s="179">
        <f>'Input 2 - Inventory'!AH1433</f>
        <v>0</v>
      </c>
      <c r="Q1498" s="179">
        <f>'Calc 1 - Scaling (Ins)'!AA1488</f>
        <v>0</v>
      </c>
    </row>
    <row r="1499" spans="1:17" x14ac:dyDescent="0.3">
      <c r="A1499" s="136" t="str">
        <f t="shared" si="128"/>
        <v>Exclude</v>
      </c>
      <c r="B1499" s="149">
        <f>'Input 2 - Inventory'!C1434</f>
        <v>0</v>
      </c>
      <c r="C1499" s="179">
        <f>'Input 2 - Inventory'!E1434</f>
        <v>0</v>
      </c>
      <c r="D1499" s="179" t="str">
        <f>IFERROR(VLOOKUP(E1499,GCC.Param!$B$3:$E$66,4,FALSE),"")</f>
        <v/>
      </c>
      <c r="E1499" s="150">
        <f>'Input 2 - Inventory'!F1434</f>
        <v>0</v>
      </c>
      <c r="F1499" s="162" t="str">
        <f t="shared" si="124"/>
        <v>N</v>
      </c>
      <c r="G1499" s="150">
        <f>'Input 1 - Schedule 1'!U1436</f>
        <v>0</v>
      </c>
      <c r="H1499" s="149">
        <f>'Input 2 - Inventory'!L1434</f>
        <v>0</v>
      </c>
      <c r="I1499" s="149">
        <f>'Input 2 - Inventory'!M1434</f>
        <v>0</v>
      </c>
      <c r="J1499" s="162">
        <f t="shared" si="125"/>
        <v>0</v>
      </c>
      <c r="K1499" s="179">
        <f>'Input 2 - Inventory'!R1434</f>
        <v>0</v>
      </c>
      <c r="L1499" s="149">
        <f>'Input 2 - Inventory'!AB1434</f>
        <v>0</v>
      </c>
      <c r="M1499" s="179">
        <f>'Input 2 - Inventory'!AC1434</f>
        <v>0</v>
      </c>
      <c r="N1499" s="162">
        <f t="shared" si="126"/>
        <v>0</v>
      </c>
      <c r="O1499" s="122" t="e">
        <f t="shared" si="127"/>
        <v>#DIV/0!</v>
      </c>
      <c r="P1499" s="179">
        <f>'Input 2 - Inventory'!AH1434</f>
        <v>0</v>
      </c>
      <c r="Q1499" s="179">
        <f>'Calc 1 - Scaling (Ins)'!AA1489</f>
        <v>0</v>
      </c>
    </row>
    <row r="1500" spans="1:17" x14ac:dyDescent="0.3">
      <c r="A1500" s="136" t="str">
        <f t="shared" si="128"/>
        <v>Exclude</v>
      </c>
      <c r="B1500" s="149">
        <f>'Input 2 - Inventory'!C1435</f>
        <v>0</v>
      </c>
      <c r="C1500" s="179">
        <f>'Input 2 - Inventory'!E1435</f>
        <v>0</v>
      </c>
      <c r="D1500" s="179" t="str">
        <f>IFERROR(VLOOKUP(E1500,GCC.Param!$B$3:$E$66,4,FALSE),"")</f>
        <v/>
      </c>
      <c r="E1500" s="150">
        <f>'Input 2 - Inventory'!F1435</f>
        <v>0</v>
      </c>
      <c r="F1500" s="162" t="str">
        <f t="shared" si="124"/>
        <v>N</v>
      </c>
      <c r="G1500" s="150">
        <f>'Input 1 - Schedule 1'!U1437</f>
        <v>0</v>
      </c>
      <c r="H1500" s="149">
        <f>'Input 2 - Inventory'!L1435</f>
        <v>0</v>
      </c>
      <c r="I1500" s="149">
        <f>'Input 2 - Inventory'!M1435</f>
        <v>0</v>
      </c>
      <c r="J1500" s="162">
        <f t="shared" si="125"/>
        <v>0</v>
      </c>
      <c r="K1500" s="179">
        <f>'Input 2 - Inventory'!R1435</f>
        <v>0</v>
      </c>
      <c r="L1500" s="149">
        <f>'Input 2 - Inventory'!AB1435</f>
        <v>0</v>
      </c>
      <c r="M1500" s="179">
        <f>'Input 2 - Inventory'!AC1435</f>
        <v>0</v>
      </c>
      <c r="N1500" s="162">
        <f t="shared" si="126"/>
        <v>0</v>
      </c>
      <c r="O1500" s="122" t="e">
        <f t="shared" si="127"/>
        <v>#DIV/0!</v>
      </c>
      <c r="P1500" s="179">
        <f>'Input 2 - Inventory'!AH1435</f>
        <v>0</v>
      </c>
      <c r="Q1500" s="179">
        <f>'Calc 1 - Scaling (Ins)'!AA1490</f>
        <v>0</v>
      </c>
    </row>
    <row r="1501" spans="1:17" x14ac:dyDescent="0.3">
      <c r="A1501" s="136" t="str">
        <f t="shared" si="128"/>
        <v>Exclude</v>
      </c>
      <c r="B1501" s="149">
        <f>'Input 2 - Inventory'!C1436</f>
        <v>0</v>
      </c>
      <c r="C1501" s="179">
        <f>'Input 2 - Inventory'!E1436</f>
        <v>0</v>
      </c>
      <c r="D1501" s="179" t="str">
        <f>IFERROR(VLOOKUP(E1501,GCC.Param!$B$3:$E$66,4,FALSE),"")</f>
        <v/>
      </c>
      <c r="E1501" s="150">
        <f>'Input 2 - Inventory'!F1436</f>
        <v>0</v>
      </c>
      <c r="F1501" s="162" t="str">
        <f t="shared" si="124"/>
        <v>N</v>
      </c>
      <c r="G1501" s="150">
        <f>'Input 1 - Schedule 1'!U1438</f>
        <v>0</v>
      </c>
      <c r="H1501" s="149">
        <f>'Input 2 - Inventory'!L1436</f>
        <v>0</v>
      </c>
      <c r="I1501" s="149">
        <f>'Input 2 - Inventory'!M1436</f>
        <v>0</v>
      </c>
      <c r="J1501" s="162">
        <f t="shared" si="125"/>
        <v>0</v>
      </c>
      <c r="K1501" s="179">
        <f>'Input 2 - Inventory'!R1436</f>
        <v>0</v>
      </c>
      <c r="L1501" s="149">
        <f>'Input 2 - Inventory'!AB1436</f>
        <v>0</v>
      </c>
      <c r="M1501" s="179">
        <f>'Input 2 - Inventory'!AC1436</f>
        <v>0</v>
      </c>
      <c r="N1501" s="162">
        <f t="shared" si="126"/>
        <v>0</v>
      </c>
      <c r="O1501" s="122" t="e">
        <f t="shared" si="127"/>
        <v>#DIV/0!</v>
      </c>
      <c r="P1501" s="179">
        <f>'Input 2 - Inventory'!AH1436</f>
        <v>0</v>
      </c>
      <c r="Q1501" s="179">
        <f>'Calc 1 - Scaling (Ins)'!AA1491</f>
        <v>0</v>
      </c>
    </row>
    <row r="1502" spans="1:17" x14ac:dyDescent="0.3">
      <c r="A1502" s="136" t="str">
        <f t="shared" si="128"/>
        <v>Exclude</v>
      </c>
      <c r="B1502" s="149">
        <f>'Input 2 - Inventory'!C1437</f>
        <v>0</v>
      </c>
      <c r="C1502" s="179">
        <f>'Input 2 - Inventory'!E1437</f>
        <v>0</v>
      </c>
      <c r="D1502" s="179" t="str">
        <f>IFERROR(VLOOKUP(E1502,GCC.Param!$B$3:$E$66,4,FALSE),"")</f>
        <v/>
      </c>
      <c r="E1502" s="150">
        <f>'Input 2 - Inventory'!F1437</f>
        <v>0</v>
      </c>
      <c r="F1502" s="162" t="str">
        <f t="shared" si="124"/>
        <v>N</v>
      </c>
      <c r="G1502" s="150">
        <f>'Input 1 - Schedule 1'!U1439</f>
        <v>0</v>
      </c>
      <c r="H1502" s="149">
        <f>'Input 2 - Inventory'!L1437</f>
        <v>0</v>
      </c>
      <c r="I1502" s="149">
        <f>'Input 2 - Inventory'!M1437</f>
        <v>0</v>
      </c>
      <c r="J1502" s="162">
        <f t="shared" si="125"/>
        <v>0</v>
      </c>
      <c r="K1502" s="179">
        <f>'Input 2 - Inventory'!R1437</f>
        <v>0</v>
      </c>
      <c r="L1502" s="149">
        <f>'Input 2 - Inventory'!AB1437</f>
        <v>0</v>
      </c>
      <c r="M1502" s="179">
        <f>'Input 2 - Inventory'!AC1437</f>
        <v>0</v>
      </c>
      <c r="N1502" s="162">
        <f t="shared" si="126"/>
        <v>0</v>
      </c>
      <c r="O1502" s="122" t="e">
        <f t="shared" si="127"/>
        <v>#DIV/0!</v>
      </c>
      <c r="P1502" s="179">
        <f>'Input 2 - Inventory'!AH1437</f>
        <v>0</v>
      </c>
      <c r="Q1502" s="179">
        <f>'Calc 1 - Scaling (Ins)'!AA1492</f>
        <v>0</v>
      </c>
    </row>
    <row r="1503" spans="1:17" x14ac:dyDescent="0.3">
      <c r="A1503" s="136" t="str">
        <f t="shared" si="128"/>
        <v>Exclude</v>
      </c>
      <c r="B1503" s="149">
        <f>'Input 2 - Inventory'!C1438</f>
        <v>0</v>
      </c>
      <c r="C1503" s="179">
        <f>'Input 2 - Inventory'!E1438</f>
        <v>0</v>
      </c>
      <c r="D1503" s="179" t="str">
        <f>IFERROR(VLOOKUP(E1503,GCC.Param!$B$3:$E$66,4,FALSE),"")</f>
        <v/>
      </c>
      <c r="E1503" s="150">
        <f>'Input 2 - Inventory'!F1438</f>
        <v>0</v>
      </c>
      <c r="F1503" s="162" t="str">
        <f t="shared" si="124"/>
        <v>N</v>
      </c>
      <c r="G1503" s="150">
        <f>'Input 1 - Schedule 1'!U1440</f>
        <v>0</v>
      </c>
      <c r="H1503" s="149">
        <f>'Input 2 - Inventory'!L1438</f>
        <v>0</v>
      </c>
      <c r="I1503" s="149">
        <f>'Input 2 - Inventory'!M1438</f>
        <v>0</v>
      </c>
      <c r="J1503" s="162">
        <f t="shared" si="125"/>
        <v>0</v>
      </c>
      <c r="K1503" s="179">
        <f>'Input 2 - Inventory'!R1438</f>
        <v>0</v>
      </c>
      <c r="L1503" s="149">
        <f>'Input 2 - Inventory'!AB1438</f>
        <v>0</v>
      </c>
      <c r="M1503" s="179">
        <f>'Input 2 - Inventory'!AC1438</f>
        <v>0</v>
      </c>
      <c r="N1503" s="162">
        <f t="shared" si="126"/>
        <v>0</v>
      </c>
      <c r="O1503" s="122" t="e">
        <f t="shared" si="127"/>
        <v>#DIV/0!</v>
      </c>
      <c r="P1503" s="179">
        <f>'Input 2 - Inventory'!AH1438</f>
        <v>0</v>
      </c>
      <c r="Q1503" s="179">
        <f>'Calc 1 - Scaling (Ins)'!AA1493</f>
        <v>0</v>
      </c>
    </row>
    <row r="1504" spans="1:17" x14ac:dyDescent="0.3">
      <c r="A1504" s="136" t="str">
        <f t="shared" si="128"/>
        <v>Exclude</v>
      </c>
      <c r="B1504" s="149">
        <f>'Input 2 - Inventory'!C1439</f>
        <v>0</v>
      </c>
      <c r="C1504" s="179">
        <f>'Input 2 - Inventory'!E1439</f>
        <v>0</v>
      </c>
      <c r="D1504" s="179" t="str">
        <f>IFERROR(VLOOKUP(E1504,GCC.Param!$B$3:$E$66,4,FALSE),"")</f>
        <v/>
      </c>
      <c r="E1504" s="150">
        <f>'Input 2 - Inventory'!F1439</f>
        <v>0</v>
      </c>
      <c r="F1504" s="162" t="str">
        <f t="shared" si="124"/>
        <v>N</v>
      </c>
      <c r="G1504" s="150">
        <f>'Input 1 - Schedule 1'!U1441</f>
        <v>0</v>
      </c>
      <c r="H1504" s="149">
        <f>'Input 2 - Inventory'!L1439</f>
        <v>0</v>
      </c>
      <c r="I1504" s="149">
        <f>'Input 2 - Inventory'!M1439</f>
        <v>0</v>
      </c>
      <c r="J1504" s="162">
        <f t="shared" si="125"/>
        <v>0</v>
      </c>
      <c r="K1504" s="179">
        <f>'Input 2 - Inventory'!R1439</f>
        <v>0</v>
      </c>
      <c r="L1504" s="149">
        <f>'Input 2 - Inventory'!AB1439</f>
        <v>0</v>
      </c>
      <c r="M1504" s="179">
        <f>'Input 2 - Inventory'!AC1439</f>
        <v>0</v>
      </c>
      <c r="N1504" s="162">
        <f t="shared" si="126"/>
        <v>0</v>
      </c>
      <c r="O1504" s="122" t="e">
        <f t="shared" si="127"/>
        <v>#DIV/0!</v>
      </c>
      <c r="P1504" s="179">
        <f>'Input 2 - Inventory'!AH1439</f>
        <v>0</v>
      </c>
      <c r="Q1504" s="179">
        <f>'Calc 1 - Scaling (Ins)'!AA1494</f>
        <v>0</v>
      </c>
    </row>
    <row r="1505" spans="1:17" x14ac:dyDescent="0.3">
      <c r="A1505" s="136" t="str">
        <f t="shared" si="128"/>
        <v>Exclude</v>
      </c>
      <c r="B1505" s="149">
        <f>'Input 2 - Inventory'!C1440</f>
        <v>0</v>
      </c>
      <c r="C1505" s="179">
        <f>'Input 2 - Inventory'!E1440</f>
        <v>0</v>
      </c>
      <c r="D1505" s="179" t="str">
        <f>IFERROR(VLOOKUP(E1505,GCC.Param!$B$3:$E$66,4,FALSE),"")</f>
        <v/>
      </c>
      <c r="E1505" s="150">
        <f>'Input 2 - Inventory'!F1440</f>
        <v>0</v>
      </c>
      <c r="F1505" s="162" t="str">
        <f t="shared" si="124"/>
        <v>N</v>
      </c>
      <c r="G1505" s="150">
        <f>'Input 1 - Schedule 1'!U1442</f>
        <v>0</v>
      </c>
      <c r="H1505" s="149">
        <f>'Input 2 - Inventory'!L1440</f>
        <v>0</v>
      </c>
      <c r="I1505" s="149">
        <f>'Input 2 - Inventory'!M1440</f>
        <v>0</v>
      </c>
      <c r="J1505" s="162">
        <f t="shared" si="125"/>
        <v>0</v>
      </c>
      <c r="K1505" s="179">
        <f>'Input 2 - Inventory'!R1440</f>
        <v>0</v>
      </c>
      <c r="L1505" s="149">
        <f>'Input 2 - Inventory'!AB1440</f>
        <v>0</v>
      </c>
      <c r="M1505" s="179">
        <f>'Input 2 - Inventory'!AC1440</f>
        <v>0</v>
      </c>
      <c r="N1505" s="162">
        <f t="shared" si="126"/>
        <v>0</v>
      </c>
      <c r="O1505" s="122" t="e">
        <f t="shared" si="127"/>
        <v>#DIV/0!</v>
      </c>
      <c r="P1505" s="179">
        <f>'Input 2 - Inventory'!AH1440</f>
        <v>0</v>
      </c>
      <c r="Q1505" s="179">
        <f>'Calc 1 - Scaling (Ins)'!AA1495</f>
        <v>0</v>
      </c>
    </row>
    <row r="1506" spans="1:17" x14ac:dyDescent="0.3">
      <c r="A1506" s="136" t="str">
        <f t="shared" si="128"/>
        <v>Exclude</v>
      </c>
      <c r="B1506" s="149">
        <f>'Input 2 - Inventory'!C1441</f>
        <v>0</v>
      </c>
      <c r="C1506" s="179">
        <f>'Input 2 - Inventory'!E1441</f>
        <v>0</v>
      </c>
      <c r="D1506" s="179" t="str">
        <f>IFERROR(VLOOKUP(E1506,GCC.Param!$B$3:$E$66,4,FALSE),"")</f>
        <v/>
      </c>
      <c r="E1506" s="150">
        <f>'Input 2 - Inventory'!F1441</f>
        <v>0</v>
      </c>
      <c r="F1506" s="162" t="str">
        <f t="shared" si="124"/>
        <v>N</v>
      </c>
      <c r="G1506" s="150">
        <f>'Input 1 - Schedule 1'!U1443</f>
        <v>0</v>
      </c>
      <c r="H1506" s="149">
        <f>'Input 2 - Inventory'!L1441</f>
        <v>0</v>
      </c>
      <c r="I1506" s="149">
        <f>'Input 2 - Inventory'!M1441</f>
        <v>0</v>
      </c>
      <c r="J1506" s="162">
        <f t="shared" si="125"/>
        <v>0</v>
      </c>
      <c r="K1506" s="179">
        <f>'Input 2 - Inventory'!R1441</f>
        <v>0</v>
      </c>
      <c r="L1506" s="149">
        <f>'Input 2 - Inventory'!AB1441</f>
        <v>0</v>
      </c>
      <c r="M1506" s="179">
        <f>'Input 2 - Inventory'!AC1441</f>
        <v>0</v>
      </c>
      <c r="N1506" s="162">
        <f t="shared" si="126"/>
        <v>0</v>
      </c>
      <c r="O1506" s="122" t="e">
        <f t="shared" si="127"/>
        <v>#DIV/0!</v>
      </c>
      <c r="P1506" s="179">
        <f>'Input 2 - Inventory'!AH1441</f>
        <v>0</v>
      </c>
      <c r="Q1506" s="179">
        <f>'Calc 1 - Scaling (Ins)'!AA1496</f>
        <v>0</v>
      </c>
    </row>
    <row r="1507" spans="1:17" x14ac:dyDescent="0.3">
      <c r="A1507" s="136" t="str">
        <f t="shared" si="128"/>
        <v>Exclude</v>
      </c>
      <c r="B1507" s="149">
        <f>'Input 2 - Inventory'!C1442</f>
        <v>0</v>
      </c>
      <c r="C1507" s="179">
        <f>'Input 2 - Inventory'!E1442</f>
        <v>0</v>
      </c>
      <c r="D1507" s="179" t="str">
        <f>IFERROR(VLOOKUP(E1507,GCC.Param!$B$3:$E$66,4,FALSE),"")</f>
        <v/>
      </c>
      <c r="E1507" s="150">
        <f>'Input 2 - Inventory'!F1442</f>
        <v>0</v>
      </c>
      <c r="F1507" s="162" t="str">
        <f t="shared" si="124"/>
        <v>N</v>
      </c>
      <c r="G1507" s="150">
        <f>'Input 1 - Schedule 1'!U1444</f>
        <v>0</v>
      </c>
      <c r="H1507" s="149">
        <f>'Input 2 - Inventory'!L1442</f>
        <v>0</v>
      </c>
      <c r="I1507" s="149">
        <f>'Input 2 - Inventory'!M1442</f>
        <v>0</v>
      </c>
      <c r="J1507" s="162">
        <f t="shared" si="125"/>
        <v>0</v>
      </c>
      <c r="K1507" s="179">
        <f>'Input 2 - Inventory'!R1442</f>
        <v>0</v>
      </c>
      <c r="L1507" s="149">
        <f>'Input 2 - Inventory'!AB1442</f>
        <v>0</v>
      </c>
      <c r="M1507" s="179">
        <f>'Input 2 - Inventory'!AC1442</f>
        <v>0</v>
      </c>
      <c r="N1507" s="162">
        <f t="shared" si="126"/>
        <v>0</v>
      </c>
      <c r="O1507" s="122" t="e">
        <f t="shared" si="127"/>
        <v>#DIV/0!</v>
      </c>
      <c r="P1507" s="179">
        <f>'Input 2 - Inventory'!AH1442</f>
        <v>0</v>
      </c>
      <c r="Q1507" s="179">
        <f>'Calc 1 - Scaling (Ins)'!AA1497</f>
        <v>0</v>
      </c>
    </row>
    <row r="1508" spans="1:17" x14ac:dyDescent="0.3">
      <c r="A1508" s="136" t="str">
        <f t="shared" si="128"/>
        <v>Exclude</v>
      </c>
      <c r="B1508" s="149">
        <f>'Input 2 - Inventory'!C1443</f>
        <v>0</v>
      </c>
      <c r="C1508" s="179">
        <f>'Input 2 - Inventory'!E1443</f>
        <v>0</v>
      </c>
      <c r="D1508" s="179" t="str">
        <f>IFERROR(VLOOKUP(E1508,GCC.Param!$B$3:$E$66,4,FALSE),"")</f>
        <v/>
      </c>
      <c r="E1508" s="150">
        <f>'Input 2 - Inventory'!F1443</f>
        <v>0</v>
      </c>
      <c r="F1508" s="162" t="str">
        <f t="shared" si="124"/>
        <v>N</v>
      </c>
      <c r="G1508" s="150">
        <f>'Input 1 - Schedule 1'!U1445</f>
        <v>0</v>
      </c>
      <c r="H1508" s="149">
        <f>'Input 2 - Inventory'!L1443</f>
        <v>0</v>
      </c>
      <c r="I1508" s="149">
        <f>'Input 2 - Inventory'!M1443</f>
        <v>0</v>
      </c>
      <c r="J1508" s="162">
        <f t="shared" si="125"/>
        <v>0</v>
      </c>
      <c r="K1508" s="179">
        <f>'Input 2 - Inventory'!R1443</f>
        <v>0</v>
      </c>
      <c r="L1508" s="149">
        <f>'Input 2 - Inventory'!AB1443</f>
        <v>0</v>
      </c>
      <c r="M1508" s="179">
        <f>'Input 2 - Inventory'!AC1443</f>
        <v>0</v>
      </c>
      <c r="N1508" s="162">
        <f t="shared" si="126"/>
        <v>0</v>
      </c>
      <c r="O1508" s="122" t="e">
        <f t="shared" si="127"/>
        <v>#DIV/0!</v>
      </c>
      <c r="P1508" s="179">
        <f>'Input 2 - Inventory'!AH1443</f>
        <v>0</v>
      </c>
      <c r="Q1508" s="179">
        <f>'Calc 1 - Scaling (Ins)'!AA1498</f>
        <v>0</v>
      </c>
    </row>
    <row r="1509" spans="1:17" x14ac:dyDescent="0.3">
      <c r="A1509" s="136" t="str">
        <f t="shared" si="128"/>
        <v>Exclude</v>
      </c>
      <c r="B1509" s="149">
        <f>'Input 2 - Inventory'!C1444</f>
        <v>0</v>
      </c>
      <c r="C1509" s="179">
        <f>'Input 2 - Inventory'!E1444</f>
        <v>0</v>
      </c>
      <c r="D1509" s="179" t="str">
        <f>IFERROR(VLOOKUP(E1509,GCC.Param!$B$3:$E$66,4,FALSE),"")</f>
        <v/>
      </c>
      <c r="E1509" s="150">
        <f>'Input 2 - Inventory'!F1444</f>
        <v>0</v>
      </c>
      <c r="F1509" s="162" t="str">
        <f t="shared" si="124"/>
        <v>N</v>
      </c>
      <c r="G1509" s="150">
        <f>'Input 1 - Schedule 1'!U1446</f>
        <v>0</v>
      </c>
      <c r="H1509" s="149">
        <f>'Input 2 - Inventory'!L1444</f>
        <v>0</v>
      </c>
      <c r="I1509" s="149">
        <f>'Input 2 - Inventory'!M1444</f>
        <v>0</v>
      </c>
      <c r="J1509" s="162">
        <f t="shared" si="125"/>
        <v>0</v>
      </c>
      <c r="K1509" s="179">
        <f>'Input 2 - Inventory'!R1444</f>
        <v>0</v>
      </c>
      <c r="L1509" s="149">
        <f>'Input 2 - Inventory'!AB1444</f>
        <v>0</v>
      </c>
      <c r="M1509" s="179">
        <f>'Input 2 - Inventory'!AC1444</f>
        <v>0</v>
      </c>
      <c r="N1509" s="162">
        <f t="shared" si="126"/>
        <v>0</v>
      </c>
      <c r="O1509" s="122" t="e">
        <f t="shared" si="127"/>
        <v>#DIV/0!</v>
      </c>
      <c r="P1509" s="179">
        <f>'Input 2 - Inventory'!AH1444</f>
        <v>0</v>
      </c>
      <c r="Q1509" s="179">
        <f>'Calc 1 - Scaling (Ins)'!AA1499</f>
        <v>0</v>
      </c>
    </row>
    <row r="1510" spans="1:17" x14ac:dyDescent="0.3">
      <c r="A1510" s="136" t="str">
        <f t="shared" si="128"/>
        <v>Exclude</v>
      </c>
      <c r="B1510" s="149">
        <f>'Input 2 - Inventory'!C1445</f>
        <v>0</v>
      </c>
      <c r="C1510" s="179">
        <f>'Input 2 - Inventory'!E1445</f>
        <v>0</v>
      </c>
      <c r="D1510" s="179" t="str">
        <f>IFERROR(VLOOKUP(E1510,GCC.Param!$B$3:$E$66,4,FALSE),"")</f>
        <v/>
      </c>
      <c r="E1510" s="150">
        <f>'Input 2 - Inventory'!F1445</f>
        <v>0</v>
      </c>
      <c r="F1510" s="162" t="str">
        <f t="shared" si="124"/>
        <v>N</v>
      </c>
      <c r="G1510" s="150">
        <f>'Input 1 - Schedule 1'!U1447</f>
        <v>0</v>
      </c>
      <c r="H1510" s="149">
        <f>'Input 2 - Inventory'!L1445</f>
        <v>0</v>
      </c>
      <c r="I1510" s="149">
        <f>'Input 2 - Inventory'!M1445</f>
        <v>0</v>
      </c>
      <c r="J1510" s="162">
        <f t="shared" si="125"/>
        <v>0</v>
      </c>
      <c r="K1510" s="179">
        <f>'Input 2 - Inventory'!R1445</f>
        <v>0</v>
      </c>
      <c r="L1510" s="149">
        <f>'Input 2 - Inventory'!AB1445</f>
        <v>0</v>
      </c>
      <c r="M1510" s="179">
        <f>'Input 2 - Inventory'!AC1445</f>
        <v>0</v>
      </c>
      <c r="N1510" s="162">
        <f t="shared" si="126"/>
        <v>0</v>
      </c>
      <c r="O1510" s="122" t="e">
        <f t="shared" si="127"/>
        <v>#DIV/0!</v>
      </c>
      <c r="P1510" s="179">
        <f>'Input 2 - Inventory'!AH1445</f>
        <v>0</v>
      </c>
      <c r="Q1510" s="179">
        <f>'Calc 1 - Scaling (Ins)'!AA1500</f>
        <v>0</v>
      </c>
    </row>
    <row r="1511" spans="1:17" x14ac:dyDescent="0.3">
      <c r="A1511" s="136" t="str">
        <f t="shared" si="128"/>
        <v>Exclude</v>
      </c>
      <c r="B1511" s="149">
        <f>'Input 2 - Inventory'!C1446</f>
        <v>0</v>
      </c>
      <c r="C1511" s="179">
        <f>'Input 2 - Inventory'!E1446</f>
        <v>0</v>
      </c>
      <c r="D1511" s="179" t="str">
        <f>IFERROR(VLOOKUP(E1511,GCC.Param!$B$3:$E$66,4,FALSE),"")</f>
        <v/>
      </c>
      <c r="E1511" s="150">
        <f>'Input 2 - Inventory'!F1446</f>
        <v>0</v>
      </c>
      <c r="F1511" s="162" t="str">
        <f t="shared" si="124"/>
        <v>N</v>
      </c>
      <c r="G1511" s="150">
        <f>'Input 1 - Schedule 1'!U1448</f>
        <v>0</v>
      </c>
      <c r="H1511" s="149">
        <f>'Input 2 - Inventory'!L1446</f>
        <v>0</v>
      </c>
      <c r="I1511" s="149">
        <f>'Input 2 - Inventory'!M1446</f>
        <v>0</v>
      </c>
      <c r="J1511" s="162">
        <f t="shared" si="125"/>
        <v>0</v>
      </c>
      <c r="K1511" s="179">
        <f>'Input 2 - Inventory'!R1446</f>
        <v>0</v>
      </c>
      <c r="L1511" s="149">
        <f>'Input 2 - Inventory'!AB1446</f>
        <v>0</v>
      </c>
      <c r="M1511" s="179">
        <f>'Input 2 - Inventory'!AC1446</f>
        <v>0</v>
      </c>
      <c r="N1511" s="162">
        <f t="shared" si="126"/>
        <v>0</v>
      </c>
      <c r="O1511" s="122" t="e">
        <f t="shared" si="127"/>
        <v>#DIV/0!</v>
      </c>
      <c r="P1511" s="179">
        <f>'Input 2 - Inventory'!AH1446</f>
        <v>0</v>
      </c>
      <c r="Q1511" s="179">
        <f>'Calc 1 - Scaling (Ins)'!AA1501</f>
        <v>0</v>
      </c>
    </row>
    <row r="1512" spans="1:17" x14ac:dyDescent="0.3">
      <c r="A1512" s="136" t="str">
        <f t="shared" si="128"/>
        <v>Exclude</v>
      </c>
      <c r="B1512" s="149">
        <f>'Input 2 - Inventory'!C1447</f>
        <v>0</v>
      </c>
      <c r="C1512" s="179">
        <f>'Input 2 - Inventory'!E1447</f>
        <v>0</v>
      </c>
      <c r="D1512" s="179" t="str">
        <f>IFERROR(VLOOKUP(E1512,GCC.Param!$B$3:$E$66,4,FALSE),"")</f>
        <v/>
      </c>
      <c r="E1512" s="150">
        <f>'Input 2 - Inventory'!F1447</f>
        <v>0</v>
      </c>
      <c r="F1512" s="162" t="str">
        <f t="shared" si="124"/>
        <v>N</v>
      </c>
      <c r="G1512" s="150">
        <f>'Input 1 - Schedule 1'!U1449</f>
        <v>0</v>
      </c>
      <c r="H1512" s="149">
        <f>'Input 2 - Inventory'!L1447</f>
        <v>0</v>
      </c>
      <c r="I1512" s="149">
        <f>'Input 2 - Inventory'!M1447</f>
        <v>0</v>
      </c>
      <c r="J1512" s="162">
        <f t="shared" si="125"/>
        <v>0</v>
      </c>
      <c r="K1512" s="179">
        <f>'Input 2 - Inventory'!R1447</f>
        <v>0</v>
      </c>
      <c r="L1512" s="149">
        <f>'Input 2 - Inventory'!AB1447</f>
        <v>0</v>
      </c>
      <c r="M1512" s="179">
        <f>'Input 2 - Inventory'!AC1447</f>
        <v>0</v>
      </c>
      <c r="N1512" s="162">
        <f t="shared" si="126"/>
        <v>0</v>
      </c>
      <c r="O1512" s="122" t="e">
        <f t="shared" si="127"/>
        <v>#DIV/0!</v>
      </c>
      <c r="P1512" s="179">
        <f>'Input 2 - Inventory'!AH1447</f>
        <v>0</v>
      </c>
      <c r="Q1512" s="179">
        <f>'Calc 1 - Scaling (Ins)'!AA1502</f>
        <v>0</v>
      </c>
    </row>
    <row r="1513" spans="1:17" x14ac:dyDescent="0.3">
      <c r="A1513" s="136" t="str">
        <f t="shared" si="128"/>
        <v>Exclude</v>
      </c>
      <c r="B1513" s="149">
        <f>'Input 2 - Inventory'!C1448</f>
        <v>0</v>
      </c>
      <c r="C1513" s="179">
        <f>'Input 2 - Inventory'!E1448</f>
        <v>0</v>
      </c>
      <c r="D1513" s="179" t="str">
        <f>IFERROR(VLOOKUP(E1513,GCC.Param!$B$3:$E$66,4,FALSE),"")</f>
        <v/>
      </c>
      <c r="E1513" s="150">
        <f>'Input 2 - Inventory'!F1448</f>
        <v>0</v>
      </c>
      <c r="F1513" s="162" t="str">
        <f t="shared" si="124"/>
        <v>N</v>
      </c>
      <c r="G1513" s="150">
        <f>'Input 1 - Schedule 1'!U1450</f>
        <v>0</v>
      </c>
      <c r="H1513" s="149">
        <f>'Input 2 - Inventory'!L1448</f>
        <v>0</v>
      </c>
      <c r="I1513" s="149">
        <f>'Input 2 - Inventory'!M1448</f>
        <v>0</v>
      </c>
      <c r="J1513" s="162">
        <f t="shared" si="125"/>
        <v>0</v>
      </c>
      <c r="K1513" s="179">
        <f>'Input 2 - Inventory'!R1448</f>
        <v>0</v>
      </c>
      <c r="L1513" s="149">
        <f>'Input 2 - Inventory'!AB1448</f>
        <v>0</v>
      </c>
      <c r="M1513" s="179">
        <f>'Input 2 - Inventory'!AC1448</f>
        <v>0</v>
      </c>
      <c r="N1513" s="162">
        <f t="shared" si="126"/>
        <v>0</v>
      </c>
      <c r="O1513" s="122" t="e">
        <f t="shared" si="127"/>
        <v>#DIV/0!</v>
      </c>
      <c r="P1513" s="179">
        <f>'Input 2 - Inventory'!AH1448</f>
        <v>0</v>
      </c>
      <c r="Q1513" s="179">
        <f>'Calc 1 - Scaling (Ins)'!AA1503</f>
        <v>0</v>
      </c>
    </row>
    <row r="1514" spans="1:17" x14ac:dyDescent="0.3">
      <c r="A1514" s="136" t="str">
        <f t="shared" si="128"/>
        <v>Exclude</v>
      </c>
      <c r="B1514" s="149">
        <f>'Input 2 - Inventory'!C1449</f>
        <v>0</v>
      </c>
      <c r="C1514" s="179">
        <f>'Input 2 - Inventory'!E1449</f>
        <v>0</v>
      </c>
      <c r="D1514" s="179" t="str">
        <f>IFERROR(VLOOKUP(E1514,GCC.Param!$B$3:$E$66,4,FALSE),"")</f>
        <v/>
      </c>
      <c r="E1514" s="150">
        <f>'Input 2 - Inventory'!F1449</f>
        <v>0</v>
      </c>
      <c r="F1514" s="162" t="str">
        <f t="shared" si="124"/>
        <v>N</v>
      </c>
      <c r="G1514" s="150">
        <f>'Input 1 - Schedule 1'!U1451</f>
        <v>0</v>
      </c>
      <c r="H1514" s="149">
        <f>'Input 2 - Inventory'!L1449</f>
        <v>0</v>
      </c>
      <c r="I1514" s="149">
        <f>'Input 2 - Inventory'!M1449</f>
        <v>0</v>
      </c>
      <c r="J1514" s="162">
        <f t="shared" si="125"/>
        <v>0</v>
      </c>
      <c r="K1514" s="179">
        <f>'Input 2 - Inventory'!R1449</f>
        <v>0</v>
      </c>
      <c r="L1514" s="149">
        <f>'Input 2 - Inventory'!AB1449</f>
        <v>0</v>
      </c>
      <c r="M1514" s="179">
        <f>'Input 2 - Inventory'!AC1449</f>
        <v>0</v>
      </c>
      <c r="N1514" s="162">
        <f t="shared" si="126"/>
        <v>0</v>
      </c>
      <c r="O1514" s="122" t="e">
        <f t="shared" si="127"/>
        <v>#DIV/0!</v>
      </c>
      <c r="P1514" s="179">
        <f>'Input 2 - Inventory'!AH1449</f>
        <v>0</v>
      </c>
      <c r="Q1514" s="179">
        <f>'Calc 1 - Scaling (Ins)'!AA1504</f>
        <v>0</v>
      </c>
    </row>
    <row r="1515" spans="1:17" x14ac:dyDescent="0.3">
      <c r="A1515" s="136" t="str">
        <f t="shared" si="128"/>
        <v>Exclude</v>
      </c>
      <c r="B1515" s="149">
        <f>'Input 2 - Inventory'!C1450</f>
        <v>0</v>
      </c>
      <c r="C1515" s="179">
        <f>'Input 2 - Inventory'!E1450</f>
        <v>0</v>
      </c>
      <c r="D1515" s="179" t="str">
        <f>IFERROR(VLOOKUP(E1515,GCC.Param!$B$3:$E$66,4,FALSE),"")</f>
        <v/>
      </c>
      <c r="E1515" s="150">
        <f>'Input 2 - Inventory'!F1450</f>
        <v>0</v>
      </c>
      <c r="F1515" s="162" t="str">
        <f t="shared" si="124"/>
        <v>N</v>
      </c>
      <c r="G1515" s="150">
        <f>'Input 1 - Schedule 1'!U1452</f>
        <v>0</v>
      </c>
      <c r="H1515" s="149">
        <f>'Input 2 - Inventory'!L1450</f>
        <v>0</v>
      </c>
      <c r="I1515" s="149">
        <f>'Input 2 - Inventory'!M1450</f>
        <v>0</v>
      </c>
      <c r="J1515" s="162">
        <f t="shared" si="125"/>
        <v>0</v>
      </c>
      <c r="K1515" s="179">
        <f>'Input 2 - Inventory'!R1450</f>
        <v>0</v>
      </c>
      <c r="L1515" s="149">
        <f>'Input 2 - Inventory'!AB1450</f>
        <v>0</v>
      </c>
      <c r="M1515" s="179">
        <f>'Input 2 - Inventory'!AC1450</f>
        <v>0</v>
      </c>
      <c r="N1515" s="162">
        <f t="shared" si="126"/>
        <v>0</v>
      </c>
      <c r="O1515" s="122" t="e">
        <f t="shared" si="127"/>
        <v>#DIV/0!</v>
      </c>
      <c r="P1515" s="179">
        <f>'Input 2 - Inventory'!AH1450</f>
        <v>0</v>
      </c>
      <c r="Q1515" s="179">
        <f>'Calc 1 - Scaling (Ins)'!AA1505</f>
        <v>0</v>
      </c>
    </row>
    <row r="1516" spans="1:17" x14ac:dyDescent="0.3">
      <c r="A1516" s="136" t="str">
        <f t="shared" si="128"/>
        <v>Exclude</v>
      </c>
      <c r="B1516" s="149">
        <f>'Input 2 - Inventory'!C1451</f>
        <v>0</v>
      </c>
      <c r="C1516" s="179">
        <f>'Input 2 - Inventory'!E1451</f>
        <v>0</v>
      </c>
      <c r="D1516" s="179" t="str">
        <f>IFERROR(VLOOKUP(E1516,GCC.Param!$B$3:$E$66,4,FALSE),"")</f>
        <v/>
      </c>
      <c r="E1516" s="150">
        <f>'Input 2 - Inventory'!F1451</f>
        <v>0</v>
      </c>
      <c r="F1516" s="162" t="str">
        <f t="shared" si="124"/>
        <v>N</v>
      </c>
      <c r="G1516" s="150">
        <f>'Input 1 - Schedule 1'!U1453</f>
        <v>0</v>
      </c>
      <c r="H1516" s="149">
        <f>'Input 2 - Inventory'!L1451</f>
        <v>0</v>
      </c>
      <c r="I1516" s="149">
        <f>'Input 2 - Inventory'!M1451</f>
        <v>0</v>
      </c>
      <c r="J1516" s="162">
        <f t="shared" si="125"/>
        <v>0</v>
      </c>
      <c r="K1516" s="179">
        <f>'Input 2 - Inventory'!R1451</f>
        <v>0</v>
      </c>
      <c r="L1516" s="149">
        <f>'Input 2 - Inventory'!AB1451</f>
        <v>0</v>
      </c>
      <c r="M1516" s="179">
        <f>'Input 2 - Inventory'!AC1451</f>
        <v>0</v>
      </c>
      <c r="N1516" s="162">
        <f t="shared" si="126"/>
        <v>0</v>
      </c>
      <c r="O1516" s="122" t="e">
        <f t="shared" si="127"/>
        <v>#DIV/0!</v>
      </c>
      <c r="P1516" s="179">
        <f>'Input 2 - Inventory'!AH1451</f>
        <v>0</v>
      </c>
      <c r="Q1516" s="179">
        <f>'Calc 1 - Scaling (Ins)'!AA1506</f>
        <v>0</v>
      </c>
    </row>
    <row r="1517" spans="1:17" x14ac:dyDescent="0.3">
      <c r="A1517" s="136" t="str">
        <f t="shared" si="128"/>
        <v>Exclude</v>
      </c>
      <c r="B1517" s="149">
        <f>'Input 2 - Inventory'!C1452</f>
        <v>0</v>
      </c>
      <c r="C1517" s="179">
        <f>'Input 2 - Inventory'!E1452</f>
        <v>0</v>
      </c>
      <c r="D1517" s="179" t="str">
        <f>IFERROR(VLOOKUP(E1517,GCC.Param!$B$3:$E$66,4,FALSE),"")</f>
        <v/>
      </c>
      <c r="E1517" s="150">
        <f>'Input 2 - Inventory'!F1452</f>
        <v>0</v>
      </c>
      <c r="F1517" s="162" t="str">
        <f t="shared" si="124"/>
        <v>N</v>
      </c>
      <c r="G1517" s="150">
        <f>'Input 1 - Schedule 1'!U1454</f>
        <v>0</v>
      </c>
      <c r="H1517" s="149">
        <f>'Input 2 - Inventory'!L1452</f>
        <v>0</v>
      </c>
      <c r="I1517" s="149">
        <f>'Input 2 - Inventory'!M1452</f>
        <v>0</v>
      </c>
      <c r="J1517" s="162">
        <f t="shared" si="125"/>
        <v>0</v>
      </c>
      <c r="K1517" s="179">
        <f>'Input 2 - Inventory'!R1452</f>
        <v>0</v>
      </c>
      <c r="L1517" s="149">
        <f>'Input 2 - Inventory'!AB1452</f>
        <v>0</v>
      </c>
      <c r="M1517" s="179">
        <f>'Input 2 - Inventory'!AC1452</f>
        <v>0</v>
      </c>
      <c r="N1517" s="162">
        <f t="shared" si="126"/>
        <v>0</v>
      </c>
      <c r="O1517" s="122" t="e">
        <f t="shared" si="127"/>
        <v>#DIV/0!</v>
      </c>
      <c r="P1517" s="179">
        <f>'Input 2 - Inventory'!AH1452</f>
        <v>0</v>
      </c>
      <c r="Q1517" s="179">
        <f>'Calc 1 - Scaling (Ins)'!AA1507</f>
        <v>0</v>
      </c>
    </row>
    <row r="1518" spans="1:17" x14ac:dyDescent="0.3">
      <c r="A1518" s="136" t="str">
        <f t="shared" si="128"/>
        <v>Exclude</v>
      </c>
      <c r="B1518" s="149">
        <f>'Input 2 - Inventory'!C1453</f>
        <v>0</v>
      </c>
      <c r="C1518" s="179">
        <f>'Input 2 - Inventory'!E1453</f>
        <v>0</v>
      </c>
      <c r="D1518" s="179" t="str">
        <f>IFERROR(VLOOKUP(E1518,GCC.Param!$B$3:$E$66,4,FALSE),"")</f>
        <v/>
      </c>
      <c r="E1518" s="150">
        <f>'Input 2 - Inventory'!F1453</f>
        <v>0</v>
      </c>
      <c r="F1518" s="162" t="str">
        <f t="shared" si="124"/>
        <v>N</v>
      </c>
      <c r="G1518" s="150">
        <f>'Input 1 - Schedule 1'!U1455</f>
        <v>0</v>
      </c>
      <c r="H1518" s="149">
        <f>'Input 2 - Inventory'!L1453</f>
        <v>0</v>
      </c>
      <c r="I1518" s="149">
        <f>'Input 2 - Inventory'!M1453</f>
        <v>0</v>
      </c>
      <c r="J1518" s="162">
        <f t="shared" si="125"/>
        <v>0</v>
      </c>
      <c r="K1518" s="179">
        <f>'Input 2 - Inventory'!R1453</f>
        <v>0</v>
      </c>
      <c r="L1518" s="149">
        <f>'Input 2 - Inventory'!AB1453</f>
        <v>0</v>
      </c>
      <c r="M1518" s="179">
        <f>'Input 2 - Inventory'!AC1453</f>
        <v>0</v>
      </c>
      <c r="N1518" s="162">
        <f t="shared" si="126"/>
        <v>0</v>
      </c>
      <c r="O1518" s="122" t="e">
        <f t="shared" si="127"/>
        <v>#DIV/0!</v>
      </c>
      <c r="P1518" s="179">
        <f>'Input 2 - Inventory'!AH1453</f>
        <v>0</v>
      </c>
      <c r="Q1518" s="179">
        <f>'Calc 1 - Scaling (Ins)'!AA1508</f>
        <v>0</v>
      </c>
    </row>
    <row r="1519" spans="1:17" x14ac:dyDescent="0.3">
      <c r="A1519" s="136" t="str">
        <f t="shared" si="128"/>
        <v>Exclude</v>
      </c>
      <c r="B1519" s="149">
        <f>'Input 2 - Inventory'!C1454</f>
        <v>0</v>
      </c>
      <c r="C1519" s="179">
        <f>'Input 2 - Inventory'!E1454</f>
        <v>0</v>
      </c>
      <c r="D1519" s="179" t="str">
        <f>IFERROR(VLOOKUP(E1519,GCC.Param!$B$3:$E$66,4,FALSE),"")</f>
        <v/>
      </c>
      <c r="E1519" s="150">
        <f>'Input 2 - Inventory'!F1454</f>
        <v>0</v>
      </c>
      <c r="F1519" s="162" t="str">
        <f t="shared" si="124"/>
        <v>N</v>
      </c>
      <c r="G1519" s="150">
        <f>'Input 1 - Schedule 1'!U1456</f>
        <v>0</v>
      </c>
      <c r="H1519" s="149">
        <f>'Input 2 - Inventory'!L1454</f>
        <v>0</v>
      </c>
      <c r="I1519" s="149">
        <f>'Input 2 - Inventory'!M1454</f>
        <v>0</v>
      </c>
      <c r="J1519" s="162">
        <f t="shared" si="125"/>
        <v>0</v>
      </c>
      <c r="K1519" s="179">
        <f>'Input 2 - Inventory'!R1454</f>
        <v>0</v>
      </c>
      <c r="L1519" s="149">
        <f>'Input 2 - Inventory'!AB1454</f>
        <v>0</v>
      </c>
      <c r="M1519" s="179">
        <f>'Input 2 - Inventory'!AC1454</f>
        <v>0</v>
      </c>
      <c r="N1519" s="162">
        <f t="shared" si="126"/>
        <v>0</v>
      </c>
      <c r="O1519" s="122" t="e">
        <f t="shared" si="127"/>
        <v>#DIV/0!</v>
      </c>
      <c r="P1519" s="179">
        <f>'Input 2 - Inventory'!AH1454</f>
        <v>0</v>
      </c>
      <c r="Q1519" s="179">
        <f>'Calc 1 - Scaling (Ins)'!AA1509</f>
        <v>0</v>
      </c>
    </row>
    <row r="1520" spans="1:17" x14ac:dyDescent="0.3">
      <c r="A1520" s="136" t="str">
        <f t="shared" si="128"/>
        <v>Exclude</v>
      </c>
      <c r="B1520" s="149">
        <f>'Input 2 - Inventory'!C1455</f>
        <v>0</v>
      </c>
      <c r="C1520" s="179">
        <f>'Input 2 - Inventory'!E1455</f>
        <v>0</v>
      </c>
      <c r="D1520" s="179" t="str">
        <f>IFERROR(VLOOKUP(E1520,GCC.Param!$B$3:$E$66,4,FALSE),"")</f>
        <v/>
      </c>
      <c r="E1520" s="150">
        <f>'Input 2 - Inventory'!F1455</f>
        <v>0</v>
      </c>
      <c r="F1520" s="162" t="str">
        <f t="shared" si="124"/>
        <v>N</v>
      </c>
      <c r="G1520" s="150">
        <f>'Input 1 - Schedule 1'!U1457</f>
        <v>0</v>
      </c>
      <c r="H1520" s="149">
        <f>'Input 2 - Inventory'!L1455</f>
        <v>0</v>
      </c>
      <c r="I1520" s="149">
        <f>'Input 2 - Inventory'!M1455</f>
        <v>0</v>
      </c>
      <c r="J1520" s="162">
        <f t="shared" si="125"/>
        <v>0</v>
      </c>
      <c r="K1520" s="179">
        <f>'Input 2 - Inventory'!R1455</f>
        <v>0</v>
      </c>
      <c r="L1520" s="149">
        <f>'Input 2 - Inventory'!AB1455</f>
        <v>0</v>
      </c>
      <c r="M1520" s="179">
        <f>'Input 2 - Inventory'!AC1455</f>
        <v>0</v>
      </c>
      <c r="N1520" s="162">
        <f t="shared" si="126"/>
        <v>0</v>
      </c>
      <c r="O1520" s="122" t="e">
        <f t="shared" si="127"/>
        <v>#DIV/0!</v>
      </c>
      <c r="P1520" s="179">
        <f>'Input 2 - Inventory'!AH1455</f>
        <v>0</v>
      </c>
      <c r="Q1520" s="179">
        <f>'Calc 1 - Scaling (Ins)'!AA1510</f>
        <v>0</v>
      </c>
    </row>
    <row r="1521" spans="1:17" x14ac:dyDescent="0.3">
      <c r="A1521" s="136" t="str">
        <f t="shared" si="128"/>
        <v>Exclude</v>
      </c>
      <c r="B1521" s="149">
        <f>'Input 2 - Inventory'!C1456</f>
        <v>0</v>
      </c>
      <c r="C1521" s="179">
        <f>'Input 2 - Inventory'!E1456</f>
        <v>0</v>
      </c>
      <c r="D1521" s="179" t="str">
        <f>IFERROR(VLOOKUP(E1521,GCC.Param!$B$3:$E$66,4,FALSE),"")</f>
        <v/>
      </c>
      <c r="E1521" s="150">
        <f>'Input 2 - Inventory'!F1456</f>
        <v>0</v>
      </c>
      <c r="F1521" s="162" t="str">
        <f t="shared" si="124"/>
        <v>N</v>
      </c>
      <c r="G1521" s="150">
        <f>'Input 1 - Schedule 1'!U1458</f>
        <v>0</v>
      </c>
      <c r="H1521" s="149">
        <f>'Input 2 - Inventory'!L1456</f>
        <v>0</v>
      </c>
      <c r="I1521" s="149">
        <f>'Input 2 - Inventory'!M1456</f>
        <v>0</v>
      </c>
      <c r="J1521" s="162">
        <f t="shared" si="125"/>
        <v>0</v>
      </c>
      <c r="K1521" s="179">
        <f>'Input 2 - Inventory'!R1456</f>
        <v>0</v>
      </c>
      <c r="L1521" s="149">
        <f>'Input 2 - Inventory'!AB1456</f>
        <v>0</v>
      </c>
      <c r="M1521" s="179">
        <f>'Input 2 - Inventory'!AC1456</f>
        <v>0</v>
      </c>
      <c r="N1521" s="162">
        <f t="shared" si="126"/>
        <v>0</v>
      </c>
      <c r="O1521" s="122" t="e">
        <f t="shared" si="127"/>
        <v>#DIV/0!</v>
      </c>
      <c r="P1521" s="179">
        <f>'Input 2 - Inventory'!AH1456</f>
        <v>0</v>
      </c>
      <c r="Q1521" s="179">
        <f>'Calc 1 - Scaling (Ins)'!AA1511</f>
        <v>0</v>
      </c>
    </row>
    <row r="1522" spans="1:17" x14ac:dyDescent="0.3">
      <c r="A1522" s="136" t="str">
        <f t="shared" si="128"/>
        <v>Exclude</v>
      </c>
      <c r="B1522" s="149">
        <f>'Input 2 - Inventory'!C1457</f>
        <v>0</v>
      </c>
      <c r="C1522" s="179">
        <f>'Input 2 - Inventory'!E1457</f>
        <v>0</v>
      </c>
      <c r="D1522" s="179" t="str">
        <f>IFERROR(VLOOKUP(E1522,GCC.Param!$B$3:$E$66,4,FALSE),"")</f>
        <v/>
      </c>
      <c r="E1522" s="150">
        <f>'Input 2 - Inventory'!F1457</f>
        <v>0</v>
      </c>
      <c r="F1522" s="162" t="str">
        <f t="shared" si="124"/>
        <v>N</v>
      </c>
      <c r="G1522" s="150">
        <f>'Input 1 - Schedule 1'!U1459</f>
        <v>0</v>
      </c>
      <c r="H1522" s="149">
        <f>'Input 2 - Inventory'!L1457</f>
        <v>0</v>
      </c>
      <c r="I1522" s="149">
        <f>'Input 2 - Inventory'!M1457</f>
        <v>0</v>
      </c>
      <c r="J1522" s="162">
        <f t="shared" si="125"/>
        <v>0</v>
      </c>
      <c r="K1522" s="179">
        <f>'Input 2 - Inventory'!R1457</f>
        <v>0</v>
      </c>
      <c r="L1522" s="149">
        <f>'Input 2 - Inventory'!AB1457</f>
        <v>0</v>
      </c>
      <c r="M1522" s="179">
        <f>'Input 2 - Inventory'!AC1457</f>
        <v>0</v>
      </c>
      <c r="N1522" s="162">
        <f t="shared" si="126"/>
        <v>0</v>
      </c>
      <c r="O1522" s="122" t="e">
        <f t="shared" si="127"/>
        <v>#DIV/0!</v>
      </c>
      <c r="P1522" s="179">
        <f>'Input 2 - Inventory'!AH1457</f>
        <v>0</v>
      </c>
      <c r="Q1522" s="179">
        <f>'Calc 1 - Scaling (Ins)'!AA1512</f>
        <v>0</v>
      </c>
    </row>
    <row r="1523" spans="1:17" x14ac:dyDescent="0.3">
      <c r="A1523" s="136" t="str">
        <f t="shared" si="128"/>
        <v>Exclude</v>
      </c>
      <c r="B1523" s="149">
        <f>'Input 2 - Inventory'!C1458</f>
        <v>0</v>
      </c>
      <c r="C1523" s="179">
        <f>'Input 2 - Inventory'!E1458</f>
        <v>0</v>
      </c>
      <c r="D1523" s="179" t="str">
        <f>IFERROR(VLOOKUP(E1523,GCC.Param!$B$3:$E$66,4,FALSE),"")</f>
        <v/>
      </c>
      <c r="E1523" s="150">
        <f>'Input 2 - Inventory'!F1458</f>
        <v>0</v>
      </c>
      <c r="F1523" s="162" t="str">
        <f t="shared" si="124"/>
        <v>N</v>
      </c>
      <c r="G1523" s="150">
        <f>'Input 1 - Schedule 1'!U1460</f>
        <v>0</v>
      </c>
      <c r="H1523" s="149">
        <f>'Input 2 - Inventory'!L1458</f>
        <v>0</v>
      </c>
      <c r="I1523" s="149">
        <f>'Input 2 - Inventory'!M1458</f>
        <v>0</v>
      </c>
      <c r="J1523" s="162">
        <f t="shared" si="125"/>
        <v>0</v>
      </c>
      <c r="K1523" s="179">
        <f>'Input 2 - Inventory'!R1458</f>
        <v>0</v>
      </c>
      <c r="L1523" s="149">
        <f>'Input 2 - Inventory'!AB1458</f>
        <v>0</v>
      </c>
      <c r="M1523" s="179">
        <f>'Input 2 - Inventory'!AC1458</f>
        <v>0</v>
      </c>
      <c r="N1523" s="162">
        <f t="shared" si="126"/>
        <v>0</v>
      </c>
      <c r="O1523" s="122" t="e">
        <f t="shared" si="127"/>
        <v>#DIV/0!</v>
      </c>
      <c r="P1523" s="179">
        <f>'Input 2 - Inventory'!AH1458</f>
        <v>0</v>
      </c>
      <c r="Q1523" s="179">
        <f>'Calc 1 - Scaling (Ins)'!AA1513</f>
        <v>0</v>
      </c>
    </row>
    <row r="1524" spans="1:17" x14ac:dyDescent="0.3">
      <c r="A1524" s="136" t="str">
        <f t="shared" si="128"/>
        <v>Exclude</v>
      </c>
      <c r="B1524" s="149">
        <f>'Input 2 - Inventory'!C1459</f>
        <v>0</v>
      </c>
      <c r="C1524" s="179">
        <f>'Input 2 - Inventory'!E1459</f>
        <v>0</v>
      </c>
      <c r="D1524" s="179" t="str">
        <f>IFERROR(VLOOKUP(E1524,GCC.Param!$B$3:$E$66,4,FALSE),"")</f>
        <v/>
      </c>
      <c r="E1524" s="150">
        <f>'Input 2 - Inventory'!F1459</f>
        <v>0</v>
      </c>
      <c r="F1524" s="162" t="str">
        <f t="shared" si="124"/>
        <v>N</v>
      </c>
      <c r="G1524" s="150">
        <f>'Input 1 - Schedule 1'!U1461</f>
        <v>0</v>
      </c>
      <c r="H1524" s="149">
        <f>'Input 2 - Inventory'!L1459</f>
        <v>0</v>
      </c>
      <c r="I1524" s="149">
        <f>'Input 2 - Inventory'!M1459</f>
        <v>0</v>
      </c>
      <c r="J1524" s="162">
        <f t="shared" si="125"/>
        <v>0</v>
      </c>
      <c r="K1524" s="179">
        <f>'Input 2 - Inventory'!R1459</f>
        <v>0</v>
      </c>
      <c r="L1524" s="149">
        <f>'Input 2 - Inventory'!AB1459</f>
        <v>0</v>
      </c>
      <c r="M1524" s="179">
        <f>'Input 2 - Inventory'!AC1459</f>
        <v>0</v>
      </c>
      <c r="N1524" s="162">
        <f t="shared" si="126"/>
        <v>0</v>
      </c>
      <c r="O1524" s="122" t="e">
        <f t="shared" si="127"/>
        <v>#DIV/0!</v>
      </c>
      <c r="P1524" s="179">
        <f>'Input 2 - Inventory'!AH1459</f>
        <v>0</v>
      </c>
      <c r="Q1524" s="179">
        <f>'Calc 1 - Scaling (Ins)'!AA1514</f>
        <v>0</v>
      </c>
    </row>
    <row r="1525" spans="1:17" x14ac:dyDescent="0.3">
      <c r="A1525" s="136" t="str">
        <f t="shared" si="128"/>
        <v>Exclude</v>
      </c>
      <c r="B1525" s="149">
        <f>'Input 2 - Inventory'!C1460</f>
        <v>0</v>
      </c>
      <c r="C1525" s="179">
        <f>'Input 2 - Inventory'!E1460</f>
        <v>0</v>
      </c>
      <c r="D1525" s="179" t="str">
        <f>IFERROR(VLOOKUP(E1525,GCC.Param!$B$3:$E$66,4,FALSE),"")</f>
        <v/>
      </c>
      <c r="E1525" s="150">
        <f>'Input 2 - Inventory'!F1460</f>
        <v>0</v>
      </c>
      <c r="F1525" s="162" t="str">
        <f t="shared" si="124"/>
        <v>N</v>
      </c>
      <c r="G1525" s="150">
        <f>'Input 1 - Schedule 1'!U1462</f>
        <v>0</v>
      </c>
      <c r="H1525" s="149">
        <f>'Input 2 - Inventory'!L1460</f>
        <v>0</v>
      </c>
      <c r="I1525" s="149">
        <f>'Input 2 - Inventory'!M1460</f>
        <v>0</v>
      </c>
      <c r="J1525" s="162">
        <f t="shared" si="125"/>
        <v>0</v>
      </c>
      <c r="K1525" s="179">
        <f>'Input 2 - Inventory'!R1460</f>
        <v>0</v>
      </c>
      <c r="L1525" s="149">
        <f>'Input 2 - Inventory'!AB1460</f>
        <v>0</v>
      </c>
      <c r="M1525" s="179">
        <f>'Input 2 - Inventory'!AC1460</f>
        <v>0</v>
      </c>
      <c r="N1525" s="162">
        <f t="shared" si="126"/>
        <v>0</v>
      </c>
      <c r="O1525" s="122" t="e">
        <f t="shared" si="127"/>
        <v>#DIV/0!</v>
      </c>
      <c r="P1525" s="179">
        <f>'Input 2 - Inventory'!AH1460</f>
        <v>0</v>
      </c>
      <c r="Q1525" s="179">
        <f>'Calc 1 - Scaling (Ins)'!AA1515</f>
        <v>0</v>
      </c>
    </row>
    <row r="1526" spans="1:17" x14ac:dyDescent="0.3">
      <c r="A1526" s="136" t="str">
        <f t="shared" si="128"/>
        <v>Exclude</v>
      </c>
      <c r="B1526" s="149">
        <f>'Input 2 - Inventory'!C1461</f>
        <v>0</v>
      </c>
      <c r="C1526" s="179">
        <f>'Input 2 - Inventory'!E1461</f>
        <v>0</v>
      </c>
      <c r="D1526" s="179" t="str">
        <f>IFERROR(VLOOKUP(E1526,GCC.Param!$B$3:$E$66,4,FALSE),"")</f>
        <v/>
      </c>
      <c r="E1526" s="150">
        <f>'Input 2 - Inventory'!F1461</f>
        <v>0</v>
      </c>
      <c r="F1526" s="162" t="str">
        <f t="shared" si="124"/>
        <v>N</v>
      </c>
      <c r="G1526" s="150">
        <f>'Input 1 - Schedule 1'!U1463</f>
        <v>0</v>
      </c>
      <c r="H1526" s="149">
        <f>'Input 2 - Inventory'!L1461</f>
        <v>0</v>
      </c>
      <c r="I1526" s="149">
        <f>'Input 2 - Inventory'!M1461</f>
        <v>0</v>
      </c>
      <c r="J1526" s="162">
        <f t="shared" si="125"/>
        <v>0</v>
      </c>
      <c r="K1526" s="179">
        <f>'Input 2 - Inventory'!R1461</f>
        <v>0</v>
      </c>
      <c r="L1526" s="149">
        <f>'Input 2 - Inventory'!AB1461</f>
        <v>0</v>
      </c>
      <c r="M1526" s="179">
        <f>'Input 2 - Inventory'!AC1461</f>
        <v>0</v>
      </c>
      <c r="N1526" s="162">
        <f t="shared" si="126"/>
        <v>0</v>
      </c>
      <c r="O1526" s="122" t="e">
        <f t="shared" si="127"/>
        <v>#DIV/0!</v>
      </c>
      <c r="P1526" s="179">
        <f>'Input 2 - Inventory'!AH1461</f>
        <v>0</v>
      </c>
      <c r="Q1526" s="179">
        <f>'Calc 1 - Scaling (Ins)'!AA1516</f>
        <v>0</v>
      </c>
    </row>
    <row r="1527" spans="1:17" x14ac:dyDescent="0.3">
      <c r="A1527" s="136" t="str">
        <f t="shared" si="128"/>
        <v>Exclude</v>
      </c>
      <c r="B1527" s="149">
        <f>'Input 2 - Inventory'!C1462</f>
        <v>0</v>
      </c>
      <c r="C1527" s="179">
        <f>'Input 2 - Inventory'!E1462</f>
        <v>0</v>
      </c>
      <c r="D1527" s="179" t="str">
        <f>IFERROR(VLOOKUP(E1527,GCC.Param!$B$3:$E$66,4,FALSE),"")</f>
        <v/>
      </c>
      <c r="E1527" s="150">
        <f>'Input 2 - Inventory'!F1462</f>
        <v>0</v>
      </c>
      <c r="F1527" s="162" t="str">
        <f t="shared" si="124"/>
        <v>N</v>
      </c>
      <c r="G1527" s="150">
        <f>'Input 1 - Schedule 1'!U1464</f>
        <v>0</v>
      </c>
      <c r="H1527" s="149">
        <f>'Input 2 - Inventory'!L1462</f>
        <v>0</v>
      </c>
      <c r="I1527" s="149">
        <f>'Input 2 - Inventory'!M1462</f>
        <v>0</v>
      </c>
      <c r="J1527" s="162">
        <f t="shared" si="125"/>
        <v>0</v>
      </c>
      <c r="K1527" s="179">
        <f>'Input 2 - Inventory'!R1462</f>
        <v>0</v>
      </c>
      <c r="L1527" s="149">
        <f>'Input 2 - Inventory'!AB1462</f>
        <v>0</v>
      </c>
      <c r="M1527" s="179">
        <f>'Input 2 - Inventory'!AC1462</f>
        <v>0</v>
      </c>
      <c r="N1527" s="162">
        <f t="shared" si="126"/>
        <v>0</v>
      </c>
      <c r="O1527" s="122" t="e">
        <f t="shared" si="127"/>
        <v>#DIV/0!</v>
      </c>
      <c r="P1527" s="179">
        <f>'Input 2 - Inventory'!AH1462</f>
        <v>0</v>
      </c>
      <c r="Q1527" s="179">
        <f>'Calc 1 - Scaling (Ins)'!AA1517</f>
        <v>0</v>
      </c>
    </row>
    <row r="1528" spans="1:17" x14ac:dyDescent="0.3">
      <c r="A1528" s="136" t="str">
        <f t="shared" si="128"/>
        <v>Exclude</v>
      </c>
      <c r="B1528" s="149">
        <f>'Input 2 - Inventory'!C1463</f>
        <v>0</v>
      </c>
      <c r="C1528" s="179">
        <f>'Input 2 - Inventory'!E1463</f>
        <v>0</v>
      </c>
      <c r="D1528" s="179" t="str">
        <f>IFERROR(VLOOKUP(E1528,GCC.Param!$B$3:$E$66,4,FALSE),"")</f>
        <v/>
      </c>
      <c r="E1528" s="150">
        <f>'Input 2 - Inventory'!F1463</f>
        <v>0</v>
      </c>
      <c r="F1528" s="162" t="str">
        <f t="shared" si="124"/>
        <v>N</v>
      </c>
      <c r="G1528" s="150">
        <f>'Input 1 - Schedule 1'!U1465</f>
        <v>0</v>
      </c>
      <c r="H1528" s="149">
        <f>'Input 2 - Inventory'!L1463</f>
        <v>0</v>
      </c>
      <c r="I1528" s="149">
        <f>'Input 2 - Inventory'!M1463</f>
        <v>0</v>
      </c>
      <c r="J1528" s="162">
        <f t="shared" si="125"/>
        <v>0</v>
      </c>
      <c r="K1528" s="179">
        <f>'Input 2 - Inventory'!R1463</f>
        <v>0</v>
      </c>
      <c r="L1528" s="149">
        <f>'Input 2 - Inventory'!AB1463</f>
        <v>0</v>
      </c>
      <c r="M1528" s="179">
        <f>'Input 2 - Inventory'!AC1463</f>
        <v>0</v>
      </c>
      <c r="N1528" s="162">
        <f t="shared" si="126"/>
        <v>0</v>
      </c>
      <c r="O1528" s="122" t="e">
        <f t="shared" si="127"/>
        <v>#DIV/0!</v>
      </c>
      <c r="P1528" s="179">
        <f>'Input 2 - Inventory'!AH1463</f>
        <v>0</v>
      </c>
      <c r="Q1528" s="179">
        <f>'Calc 1 - Scaling (Ins)'!AA1518</f>
        <v>0</v>
      </c>
    </row>
    <row r="1529" spans="1:17" x14ac:dyDescent="0.3">
      <c r="A1529" s="136" t="str">
        <f t="shared" si="128"/>
        <v>Exclude</v>
      </c>
      <c r="B1529" s="149">
        <f>'Input 2 - Inventory'!C1464</f>
        <v>0</v>
      </c>
      <c r="C1529" s="179">
        <f>'Input 2 - Inventory'!E1464</f>
        <v>0</v>
      </c>
      <c r="D1529" s="179" t="str">
        <f>IFERROR(VLOOKUP(E1529,GCC.Param!$B$3:$E$66,4,FALSE),"")</f>
        <v/>
      </c>
      <c r="E1529" s="150">
        <f>'Input 2 - Inventory'!F1464</f>
        <v>0</v>
      </c>
      <c r="F1529" s="162" t="str">
        <f t="shared" si="124"/>
        <v>N</v>
      </c>
      <c r="G1529" s="150">
        <f>'Input 1 - Schedule 1'!U1466</f>
        <v>0</v>
      </c>
      <c r="H1529" s="149">
        <f>'Input 2 - Inventory'!L1464</f>
        <v>0</v>
      </c>
      <c r="I1529" s="149">
        <f>'Input 2 - Inventory'!M1464</f>
        <v>0</v>
      </c>
      <c r="J1529" s="162">
        <f t="shared" si="125"/>
        <v>0</v>
      </c>
      <c r="K1529" s="179">
        <f>'Input 2 - Inventory'!R1464</f>
        <v>0</v>
      </c>
      <c r="L1529" s="149">
        <f>'Input 2 - Inventory'!AB1464</f>
        <v>0</v>
      </c>
      <c r="M1529" s="179">
        <f>'Input 2 - Inventory'!AC1464</f>
        <v>0</v>
      </c>
      <c r="N1529" s="162">
        <f t="shared" si="126"/>
        <v>0</v>
      </c>
      <c r="O1529" s="122" t="e">
        <f t="shared" si="127"/>
        <v>#DIV/0!</v>
      </c>
      <c r="P1529" s="179">
        <f>'Input 2 - Inventory'!AH1464</f>
        <v>0</v>
      </c>
      <c r="Q1529" s="179">
        <f>'Calc 1 - Scaling (Ins)'!AA1519</f>
        <v>0</v>
      </c>
    </row>
    <row r="1530" spans="1:17" x14ac:dyDescent="0.3">
      <c r="A1530" s="136" t="str">
        <f t="shared" si="128"/>
        <v>Exclude</v>
      </c>
      <c r="B1530" s="149">
        <f>'Input 2 - Inventory'!C1465</f>
        <v>0</v>
      </c>
      <c r="C1530" s="179">
        <f>'Input 2 - Inventory'!E1465</f>
        <v>0</v>
      </c>
      <c r="D1530" s="179" t="str">
        <f>IFERROR(VLOOKUP(E1530,GCC.Param!$B$3:$E$66,4,FALSE),"")</f>
        <v/>
      </c>
      <c r="E1530" s="150">
        <f>'Input 2 - Inventory'!F1465</f>
        <v>0</v>
      </c>
      <c r="F1530" s="162" t="str">
        <f t="shared" si="124"/>
        <v>N</v>
      </c>
      <c r="G1530" s="150">
        <f>'Input 1 - Schedule 1'!U1467</f>
        <v>0</v>
      </c>
      <c r="H1530" s="149">
        <f>'Input 2 - Inventory'!L1465</f>
        <v>0</v>
      </c>
      <c r="I1530" s="149">
        <f>'Input 2 - Inventory'!M1465</f>
        <v>0</v>
      </c>
      <c r="J1530" s="162">
        <f t="shared" si="125"/>
        <v>0</v>
      </c>
      <c r="K1530" s="179">
        <f>'Input 2 - Inventory'!R1465</f>
        <v>0</v>
      </c>
      <c r="L1530" s="149">
        <f>'Input 2 - Inventory'!AB1465</f>
        <v>0</v>
      </c>
      <c r="M1530" s="179">
        <f>'Input 2 - Inventory'!AC1465</f>
        <v>0</v>
      </c>
      <c r="N1530" s="162">
        <f t="shared" si="126"/>
        <v>0</v>
      </c>
      <c r="O1530" s="122" t="e">
        <f t="shared" si="127"/>
        <v>#DIV/0!</v>
      </c>
      <c r="P1530" s="179">
        <f>'Input 2 - Inventory'!AH1465</f>
        <v>0</v>
      </c>
      <c r="Q1530" s="179">
        <f>'Calc 1 - Scaling (Ins)'!AA1520</f>
        <v>0</v>
      </c>
    </row>
    <row r="1531" spans="1:17" x14ac:dyDescent="0.3">
      <c r="A1531" s="136" t="str">
        <f t="shared" si="128"/>
        <v>Exclude</v>
      </c>
      <c r="B1531" s="149">
        <f>'Input 2 - Inventory'!C1466</f>
        <v>0</v>
      </c>
      <c r="C1531" s="179">
        <f>'Input 2 - Inventory'!E1466</f>
        <v>0</v>
      </c>
      <c r="D1531" s="179" t="str">
        <f>IFERROR(VLOOKUP(E1531,GCC.Param!$B$3:$E$66,4,FALSE),"")</f>
        <v/>
      </c>
      <c r="E1531" s="150">
        <f>'Input 2 - Inventory'!F1466</f>
        <v>0</v>
      </c>
      <c r="F1531" s="162" t="str">
        <f t="shared" si="124"/>
        <v>N</v>
      </c>
      <c r="G1531" s="150">
        <f>'Input 1 - Schedule 1'!U1468</f>
        <v>0</v>
      </c>
      <c r="H1531" s="149">
        <f>'Input 2 - Inventory'!L1466</f>
        <v>0</v>
      </c>
      <c r="I1531" s="149">
        <f>'Input 2 - Inventory'!M1466</f>
        <v>0</v>
      </c>
      <c r="J1531" s="162">
        <f t="shared" si="125"/>
        <v>0</v>
      </c>
      <c r="K1531" s="179">
        <f>'Input 2 - Inventory'!R1466</f>
        <v>0</v>
      </c>
      <c r="L1531" s="149">
        <f>'Input 2 - Inventory'!AB1466</f>
        <v>0</v>
      </c>
      <c r="M1531" s="179">
        <f>'Input 2 - Inventory'!AC1466</f>
        <v>0</v>
      </c>
      <c r="N1531" s="162">
        <f t="shared" si="126"/>
        <v>0</v>
      </c>
      <c r="O1531" s="122" t="e">
        <f t="shared" si="127"/>
        <v>#DIV/0!</v>
      </c>
      <c r="P1531" s="179">
        <f>'Input 2 - Inventory'!AH1466</f>
        <v>0</v>
      </c>
      <c r="Q1531" s="179">
        <f>'Calc 1 - Scaling (Ins)'!AA1521</f>
        <v>0</v>
      </c>
    </row>
    <row r="1532" spans="1:17" x14ac:dyDescent="0.3">
      <c r="A1532" s="136" t="str">
        <f t="shared" si="128"/>
        <v>Exclude</v>
      </c>
      <c r="B1532" s="149">
        <f>'Input 2 - Inventory'!C1467</f>
        <v>0</v>
      </c>
      <c r="C1532" s="179">
        <f>'Input 2 - Inventory'!E1467</f>
        <v>0</v>
      </c>
      <c r="D1532" s="179" t="str">
        <f>IFERROR(VLOOKUP(E1532,GCC.Param!$B$3:$E$66,4,FALSE),"")</f>
        <v/>
      </c>
      <c r="E1532" s="150">
        <f>'Input 2 - Inventory'!F1467</f>
        <v>0</v>
      </c>
      <c r="F1532" s="162" t="str">
        <f t="shared" si="124"/>
        <v>N</v>
      </c>
      <c r="G1532" s="150">
        <f>'Input 1 - Schedule 1'!U1469</f>
        <v>0</v>
      </c>
      <c r="H1532" s="149">
        <f>'Input 2 - Inventory'!L1467</f>
        <v>0</v>
      </c>
      <c r="I1532" s="149">
        <f>'Input 2 - Inventory'!M1467</f>
        <v>0</v>
      </c>
      <c r="J1532" s="162">
        <f t="shared" si="125"/>
        <v>0</v>
      </c>
      <c r="K1532" s="179">
        <f>'Input 2 - Inventory'!R1467</f>
        <v>0</v>
      </c>
      <c r="L1532" s="149">
        <f>'Input 2 - Inventory'!AB1467</f>
        <v>0</v>
      </c>
      <c r="M1532" s="179">
        <f>'Input 2 - Inventory'!AC1467</f>
        <v>0</v>
      </c>
      <c r="N1532" s="162">
        <f t="shared" si="126"/>
        <v>0</v>
      </c>
      <c r="O1532" s="122" t="e">
        <f t="shared" si="127"/>
        <v>#DIV/0!</v>
      </c>
      <c r="P1532" s="179">
        <f>'Input 2 - Inventory'!AH1467</f>
        <v>0</v>
      </c>
      <c r="Q1532" s="179">
        <f>'Calc 1 - Scaling (Ins)'!AA1522</f>
        <v>0</v>
      </c>
    </row>
    <row r="1533" spans="1:17" x14ac:dyDescent="0.3">
      <c r="A1533" s="136" t="str">
        <f t="shared" si="128"/>
        <v>Exclude</v>
      </c>
      <c r="B1533" s="149">
        <f>'Input 2 - Inventory'!C1468</f>
        <v>0</v>
      </c>
      <c r="C1533" s="179">
        <f>'Input 2 - Inventory'!E1468</f>
        <v>0</v>
      </c>
      <c r="D1533" s="179" t="str">
        <f>IFERROR(VLOOKUP(E1533,GCC.Param!$B$3:$E$66,4,FALSE),"")</f>
        <v/>
      </c>
      <c r="E1533" s="150">
        <f>'Input 2 - Inventory'!F1468</f>
        <v>0</v>
      </c>
      <c r="F1533" s="162" t="str">
        <f t="shared" si="124"/>
        <v>N</v>
      </c>
      <c r="G1533" s="150">
        <f>'Input 1 - Schedule 1'!U1470</f>
        <v>0</v>
      </c>
      <c r="H1533" s="149">
        <f>'Input 2 - Inventory'!L1468</f>
        <v>0</v>
      </c>
      <c r="I1533" s="149">
        <f>'Input 2 - Inventory'!M1468</f>
        <v>0</v>
      </c>
      <c r="J1533" s="162">
        <f t="shared" si="125"/>
        <v>0</v>
      </c>
      <c r="K1533" s="179">
        <f>'Input 2 - Inventory'!R1468</f>
        <v>0</v>
      </c>
      <c r="L1533" s="149">
        <f>'Input 2 - Inventory'!AB1468</f>
        <v>0</v>
      </c>
      <c r="M1533" s="179">
        <f>'Input 2 - Inventory'!AC1468</f>
        <v>0</v>
      </c>
      <c r="N1533" s="162">
        <f t="shared" si="126"/>
        <v>0</v>
      </c>
      <c r="O1533" s="122" t="e">
        <f t="shared" si="127"/>
        <v>#DIV/0!</v>
      </c>
      <c r="P1533" s="179">
        <f>'Input 2 - Inventory'!AH1468</f>
        <v>0</v>
      </c>
      <c r="Q1533" s="179">
        <f>'Calc 1 - Scaling (Ins)'!AA1523</f>
        <v>0</v>
      </c>
    </row>
    <row r="1534" spans="1:17" x14ac:dyDescent="0.3">
      <c r="A1534" s="136" t="str">
        <f t="shared" si="128"/>
        <v>Exclude</v>
      </c>
      <c r="B1534" s="149">
        <f>'Input 2 - Inventory'!C1469</f>
        <v>0</v>
      </c>
      <c r="C1534" s="179">
        <f>'Input 2 - Inventory'!E1469</f>
        <v>0</v>
      </c>
      <c r="D1534" s="179" t="str">
        <f>IFERROR(VLOOKUP(E1534,GCC.Param!$B$3:$E$66,4,FALSE),"")</f>
        <v/>
      </c>
      <c r="E1534" s="150">
        <f>'Input 2 - Inventory'!F1469</f>
        <v>0</v>
      </c>
      <c r="F1534" s="162" t="str">
        <f t="shared" si="124"/>
        <v>N</v>
      </c>
      <c r="G1534" s="150">
        <f>'Input 1 - Schedule 1'!U1471</f>
        <v>0</v>
      </c>
      <c r="H1534" s="149">
        <f>'Input 2 - Inventory'!L1469</f>
        <v>0</v>
      </c>
      <c r="I1534" s="149">
        <f>'Input 2 - Inventory'!M1469</f>
        <v>0</v>
      </c>
      <c r="J1534" s="162">
        <f t="shared" si="125"/>
        <v>0</v>
      </c>
      <c r="K1534" s="179">
        <f>'Input 2 - Inventory'!R1469</f>
        <v>0</v>
      </c>
      <c r="L1534" s="149">
        <f>'Input 2 - Inventory'!AB1469</f>
        <v>0</v>
      </c>
      <c r="M1534" s="179">
        <f>'Input 2 - Inventory'!AC1469</f>
        <v>0</v>
      </c>
      <c r="N1534" s="162">
        <f t="shared" si="126"/>
        <v>0</v>
      </c>
      <c r="O1534" s="122" t="e">
        <f t="shared" si="127"/>
        <v>#DIV/0!</v>
      </c>
      <c r="P1534" s="179">
        <f>'Input 2 - Inventory'!AH1469</f>
        <v>0</v>
      </c>
      <c r="Q1534" s="179">
        <f>'Calc 1 - Scaling (Ins)'!AA1524</f>
        <v>0</v>
      </c>
    </row>
    <row r="1535" spans="1:17" x14ac:dyDescent="0.3">
      <c r="A1535" s="136" t="str">
        <f t="shared" si="128"/>
        <v>Exclude</v>
      </c>
      <c r="B1535" s="149">
        <f>'Input 2 - Inventory'!C1470</f>
        <v>0</v>
      </c>
      <c r="C1535" s="179">
        <f>'Input 2 - Inventory'!E1470</f>
        <v>0</v>
      </c>
      <c r="D1535" s="179" t="str">
        <f>IFERROR(VLOOKUP(E1535,GCC.Param!$B$3:$E$66,4,FALSE),"")</f>
        <v/>
      </c>
      <c r="E1535" s="150">
        <f>'Input 2 - Inventory'!F1470</f>
        <v>0</v>
      </c>
      <c r="F1535" s="162" t="str">
        <f t="shared" si="124"/>
        <v>N</v>
      </c>
      <c r="G1535" s="150">
        <f>'Input 1 - Schedule 1'!U1472</f>
        <v>0</v>
      </c>
      <c r="H1535" s="149">
        <f>'Input 2 - Inventory'!L1470</f>
        <v>0</v>
      </c>
      <c r="I1535" s="149">
        <f>'Input 2 - Inventory'!M1470</f>
        <v>0</v>
      </c>
      <c r="J1535" s="162">
        <f t="shared" si="125"/>
        <v>0</v>
      </c>
      <c r="K1535" s="179">
        <f>'Input 2 - Inventory'!R1470</f>
        <v>0</v>
      </c>
      <c r="L1535" s="149">
        <f>'Input 2 - Inventory'!AB1470</f>
        <v>0</v>
      </c>
      <c r="M1535" s="179">
        <f>'Input 2 - Inventory'!AC1470</f>
        <v>0</v>
      </c>
      <c r="N1535" s="162">
        <f t="shared" si="126"/>
        <v>0</v>
      </c>
      <c r="O1535" s="122" t="e">
        <f t="shared" si="127"/>
        <v>#DIV/0!</v>
      </c>
      <c r="P1535" s="179">
        <f>'Input 2 - Inventory'!AH1470</f>
        <v>0</v>
      </c>
      <c r="Q1535" s="179">
        <f>'Calc 1 - Scaling (Ins)'!AA1525</f>
        <v>0</v>
      </c>
    </row>
    <row r="1536" spans="1:17" x14ac:dyDescent="0.3">
      <c r="A1536" s="136" t="str">
        <f t="shared" si="128"/>
        <v>Exclude</v>
      </c>
      <c r="B1536" s="149">
        <f>'Input 2 - Inventory'!C1471</f>
        <v>0</v>
      </c>
      <c r="C1536" s="179">
        <f>'Input 2 - Inventory'!E1471</f>
        <v>0</v>
      </c>
      <c r="D1536" s="179" t="str">
        <f>IFERROR(VLOOKUP(E1536,GCC.Param!$B$3:$E$66,4,FALSE),"")</f>
        <v/>
      </c>
      <c r="E1536" s="150">
        <f>'Input 2 - Inventory'!F1471</f>
        <v>0</v>
      </c>
      <c r="F1536" s="162" t="str">
        <f t="shared" si="124"/>
        <v>N</v>
      </c>
      <c r="G1536" s="150">
        <f>'Input 1 - Schedule 1'!U1473</f>
        <v>0</v>
      </c>
      <c r="H1536" s="149">
        <f>'Input 2 - Inventory'!L1471</f>
        <v>0</v>
      </c>
      <c r="I1536" s="149">
        <f>'Input 2 - Inventory'!M1471</f>
        <v>0</v>
      </c>
      <c r="J1536" s="162">
        <f t="shared" si="125"/>
        <v>0</v>
      </c>
      <c r="K1536" s="179">
        <f>'Input 2 - Inventory'!R1471</f>
        <v>0</v>
      </c>
      <c r="L1536" s="149">
        <f>'Input 2 - Inventory'!AB1471</f>
        <v>0</v>
      </c>
      <c r="M1536" s="179">
        <f>'Input 2 - Inventory'!AC1471</f>
        <v>0</v>
      </c>
      <c r="N1536" s="162">
        <f t="shared" si="126"/>
        <v>0</v>
      </c>
      <c r="O1536" s="122" t="e">
        <f t="shared" si="127"/>
        <v>#DIV/0!</v>
      </c>
      <c r="P1536" s="179">
        <f>'Input 2 - Inventory'!AH1471</f>
        <v>0</v>
      </c>
      <c r="Q1536" s="179">
        <f>'Calc 1 - Scaling (Ins)'!AA1526</f>
        <v>0</v>
      </c>
    </row>
    <row r="1537" spans="1:17" x14ac:dyDescent="0.3">
      <c r="A1537" s="136" t="str">
        <f t="shared" si="128"/>
        <v>Exclude</v>
      </c>
      <c r="B1537" s="149">
        <f>'Input 2 - Inventory'!C1472</f>
        <v>0</v>
      </c>
      <c r="C1537" s="179">
        <f>'Input 2 - Inventory'!E1472</f>
        <v>0</v>
      </c>
      <c r="D1537" s="179" t="str">
        <f>IFERROR(VLOOKUP(E1537,GCC.Param!$B$3:$E$66,4,FALSE),"")</f>
        <v/>
      </c>
      <c r="E1537" s="150">
        <f>'Input 2 - Inventory'!F1472</f>
        <v>0</v>
      </c>
      <c r="F1537" s="162" t="str">
        <f t="shared" si="124"/>
        <v>N</v>
      </c>
      <c r="G1537" s="150">
        <f>'Input 1 - Schedule 1'!U1474</f>
        <v>0</v>
      </c>
      <c r="H1537" s="149">
        <f>'Input 2 - Inventory'!L1472</f>
        <v>0</v>
      </c>
      <c r="I1537" s="149">
        <f>'Input 2 - Inventory'!M1472</f>
        <v>0</v>
      </c>
      <c r="J1537" s="162">
        <f t="shared" si="125"/>
        <v>0</v>
      </c>
      <c r="K1537" s="179">
        <f>'Input 2 - Inventory'!R1472</f>
        <v>0</v>
      </c>
      <c r="L1537" s="149">
        <f>'Input 2 - Inventory'!AB1472</f>
        <v>0</v>
      </c>
      <c r="M1537" s="179">
        <f>'Input 2 - Inventory'!AC1472</f>
        <v>0</v>
      </c>
      <c r="N1537" s="162">
        <f t="shared" si="126"/>
        <v>0</v>
      </c>
      <c r="O1537" s="122" t="e">
        <f t="shared" si="127"/>
        <v>#DIV/0!</v>
      </c>
      <c r="P1537" s="179">
        <f>'Input 2 - Inventory'!AH1472</f>
        <v>0</v>
      </c>
      <c r="Q1537" s="179">
        <f>'Calc 1 - Scaling (Ins)'!AA1527</f>
        <v>0</v>
      </c>
    </row>
    <row r="1538" spans="1:17" x14ac:dyDescent="0.3">
      <c r="A1538" s="136" t="str">
        <f t="shared" si="128"/>
        <v>Exclude</v>
      </c>
      <c r="B1538" s="149">
        <f>'Input 2 - Inventory'!C1473</f>
        <v>0</v>
      </c>
      <c r="C1538" s="179">
        <f>'Input 2 - Inventory'!E1473</f>
        <v>0</v>
      </c>
      <c r="D1538" s="179" t="str">
        <f>IFERROR(VLOOKUP(E1538,GCC.Param!$B$3:$E$66,4,FALSE),"")</f>
        <v/>
      </c>
      <c r="E1538" s="150">
        <f>'Input 2 - Inventory'!F1473</f>
        <v>0</v>
      </c>
      <c r="F1538" s="162" t="str">
        <f t="shared" si="124"/>
        <v>N</v>
      </c>
      <c r="G1538" s="150">
        <f>'Input 1 - Schedule 1'!U1475</f>
        <v>0</v>
      </c>
      <c r="H1538" s="149">
        <f>'Input 2 - Inventory'!L1473</f>
        <v>0</v>
      </c>
      <c r="I1538" s="149">
        <f>'Input 2 - Inventory'!M1473</f>
        <v>0</v>
      </c>
      <c r="J1538" s="162">
        <f t="shared" si="125"/>
        <v>0</v>
      </c>
      <c r="K1538" s="179">
        <f>'Input 2 - Inventory'!R1473</f>
        <v>0</v>
      </c>
      <c r="L1538" s="149">
        <f>'Input 2 - Inventory'!AB1473</f>
        <v>0</v>
      </c>
      <c r="M1538" s="179">
        <f>'Input 2 - Inventory'!AC1473</f>
        <v>0</v>
      </c>
      <c r="N1538" s="162">
        <f t="shared" si="126"/>
        <v>0</v>
      </c>
      <c r="O1538" s="122" t="e">
        <f t="shared" si="127"/>
        <v>#DIV/0!</v>
      </c>
      <c r="P1538" s="179">
        <f>'Input 2 - Inventory'!AH1473</f>
        <v>0</v>
      </c>
      <c r="Q1538" s="179">
        <f>'Calc 1 - Scaling (Ins)'!AA1528</f>
        <v>0</v>
      </c>
    </row>
    <row r="1539" spans="1:17" x14ac:dyDescent="0.3">
      <c r="A1539" s="136" t="str">
        <f t="shared" si="128"/>
        <v>Exclude</v>
      </c>
      <c r="B1539" s="149">
        <f>'Input 2 - Inventory'!C1474</f>
        <v>0</v>
      </c>
      <c r="C1539" s="179">
        <f>'Input 2 - Inventory'!E1474</f>
        <v>0</v>
      </c>
      <c r="D1539" s="179" t="str">
        <f>IFERROR(VLOOKUP(E1539,GCC.Param!$B$3:$E$66,4,FALSE),"")</f>
        <v/>
      </c>
      <c r="E1539" s="150">
        <f>'Input 2 - Inventory'!F1474</f>
        <v>0</v>
      </c>
      <c r="F1539" s="162" t="str">
        <f t="shared" si="124"/>
        <v>N</v>
      </c>
      <c r="G1539" s="150">
        <f>'Input 1 - Schedule 1'!U1476</f>
        <v>0</v>
      </c>
      <c r="H1539" s="149">
        <f>'Input 2 - Inventory'!L1474</f>
        <v>0</v>
      </c>
      <c r="I1539" s="149">
        <f>'Input 2 - Inventory'!M1474</f>
        <v>0</v>
      </c>
      <c r="J1539" s="162">
        <f t="shared" si="125"/>
        <v>0</v>
      </c>
      <c r="K1539" s="179">
        <f>'Input 2 - Inventory'!R1474</f>
        <v>0</v>
      </c>
      <c r="L1539" s="149">
        <f>'Input 2 - Inventory'!AB1474</f>
        <v>0</v>
      </c>
      <c r="M1539" s="179">
        <f>'Input 2 - Inventory'!AC1474</f>
        <v>0</v>
      </c>
      <c r="N1539" s="162">
        <f t="shared" si="126"/>
        <v>0</v>
      </c>
      <c r="O1539" s="122" t="e">
        <f t="shared" si="127"/>
        <v>#DIV/0!</v>
      </c>
      <c r="P1539" s="179">
        <f>'Input 2 - Inventory'!AH1474</f>
        <v>0</v>
      </c>
      <c r="Q1539" s="179">
        <f>'Calc 1 - Scaling (Ins)'!AA1529</f>
        <v>0</v>
      </c>
    </row>
    <row r="1540" spans="1:17" x14ac:dyDescent="0.3">
      <c r="A1540" s="136" t="str">
        <f t="shared" si="128"/>
        <v>Exclude</v>
      </c>
      <c r="B1540" s="149">
        <f>'Input 2 - Inventory'!C1475</f>
        <v>0</v>
      </c>
      <c r="C1540" s="179">
        <f>'Input 2 - Inventory'!E1475</f>
        <v>0</v>
      </c>
      <c r="D1540" s="179" t="str">
        <f>IFERROR(VLOOKUP(E1540,GCC.Param!$B$3:$E$66,4,FALSE),"")</f>
        <v/>
      </c>
      <c r="E1540" s="150">
        <f>'Input 2 - Inventory'!F1475</f>
        <v>0</v>
      </c>
      <c r="F1540" s="162" t="str">
        <f t="shared" si="124"/>
        <v>N</v>
      </c>
      <c r="G1540" s="150">
        <f>'Input 1 - Schedule 1'!U1477</f>
        <v>0</v>
      </c>
      <c r="H1540" s="149">
        <f>'Input 2 - Inventory'!L1475</f>
        <v>0</v>
      </c>
      <c r="I1540" s="149">
        <f>'Input 2 - Inventory'!M1475</f>
        <v>0</v>
      </c>
      <c r="J1540" s="162">
        <f t="shared" si="125"/>
        <v>0</v>
      </c>
      <c r="K1540" s="179">
        <f>'Input 2 - Inventory'!R1475</f>
        <v>0</v>
      </c>
      <c r="L1540" s="149">
        <f>'Input 2 - Inventory'!AB1475</f>
        <v>0</v>
      </c>
      <c r="M1540" s="179">
        <f>'Input 2 - Inventory'!AC1475</f>
        <v>0</v>
      </c>
      <c r="N1540" s="162">
        <f t="shared" si="126"/>
        <v>0</v>
      </c>
      <c r="O1540" s="122" t="e">
        <f t="shared" si="127"/>
        <v>#DIV/0!</v>
      </c>
      <c r="P1540" s="179">
        <f>'Input 2 - Inventory'!AH1475</f>
        <v>0</v>
      </c>
      <c r="Q1540" s="179">
        <f>'Calc 1 - Scaling (Ins)'!AA1530</f>
        <v>0</v>
      </c>
    </row>
    <row r="1541" spans="1:17" x14ac:dyDescent="0.3">
      <c r="A1541" s="136" t="str">
        <f t="shared" si="128"/>
        <v>Exclude</v>
      </c>
      <c r="B1541" s="149">
        <f>'Input 2 - Inventory'!C1476</f>
        <v>0</v>
      </c>
      <c r="C1541" s="179">
        <f>'Input 2 - Inventory'!E1476</f>
        <v>0</v>
      </c>
      <c r="D1541" s="179" t="str">
        <f>IFERROR(VLOOKUP(E1541,GCC.Param!$B$3:$E$66,4,FALSE),"")</f>
        <v/>
      </c>
      <c r="E1541" s="150">
        <f>'Input 2 - Inventory'!F1476</f>
        <v>0</v>
      </c>
      <c r="F1541" s="162" t="str">
        <f t="shared" si="124"/>
        <v>N</v>
      </c>
      <c r="G1541" s="150">
        <f>'Input 1 - Schedule 1'!U1478</f>
        <v>0</v>
      </c>
      <c r="H1541" s="149">
        <f>'Input 2 - Inventory'!L1476</f>
        <v>0</v>
      </c>
      <c r="I1541" s="149">
        <f>'Input 2 - Inventory'!M1476</f>
        <v>0</v>
      </c>
      <c r="J1541" s="162">
        <f t="shared" si="125"/>
        <v>0</v>
      </c>
      <c r="K1541" s="179">
        <f>'Input 2 - Inventory'!R1476</f>
        <v>0</v>
      </c>
      <c r="L1541" s="149">
        <f>'Input 2 - Inventory'!AB1476</f>
        <v>0</v>
      </c>
      <c r="M1541" s="179">
        <f>'Input 2 - Inventory'!AC1476</f>
        <v>0</v>
      </c>
      <c r="N1541" s="162">
        <f t="shared" si="126"/>
        <v>0</v>
      </c>
      <c r="O1541" s="122" t="e">
        <f t="shared" si="127"/>
        <v>#DIV/0!</v>
      </c>
      <c r="P1541" s="179">
        <f>'Input 2 - Inventory'!AH1476</f>
        <v>0</v>
      </c>
      <c r="Q1541" s="179">
        <f>'Calc 1 - Scaling (Ins)'!AA1531</f>
        <v>0</v>
      </c>
    </row>
    <row r="1542" spans="1:17" x14ac:dyDescent="0.3">
      <c r="A1542" s="136" t="str">
        <f t="shared" si="128"/>
        <v>Exclude</v>
      </c>
      <c r="B1542" s="149">
        <f>'Input 2 - Inventory'!C1477</f>
        <v>0</v>
      </c>
      <c r="C1542" s="179">
        <f>'Input 2 - Inventory'!E1477</f>
        <v>0</v>
      </c>
      <c r="D1542" s="179" t="str">
        <f>IFERROR(VLOOKUP(E1542,GCC.Param!$B$3:$E$66,4,FALSE),"")</f>
        <v/>
      </c>
      <c r="E1542" s="150">
        <f>'Input 2 - Inventory'!F1477</f>
        <v>0</v>
      </c>
      <c r="F1542" s="162" t="str">
        <f t="shared" si="124"/>
        <v>N</v>
      </c>
      <c r="G1542" s="150">
        <f>'Input 1 - Schedule 1'!U1479</f>
        <v>0</v>
      </c>
      <c r="H1542" s="149">
        <f>'Input 2 - Inventory'!L1477</f>
        <v>0</v>
      </c>
      <c r="I1542" s="149">
        <f>'Input 2 - Inventory'!M1477</f>
        <v>0</v>
      </c>
      <c r="J1542" s="162">
        <f t="shared" si="125"/>
        <v>0</v>
      </c>
      <c r="K1542" s="179">
        <f>'Input 2 - Inventory'!R1477</f>
        <v>0</v>
      </c>
      <c r="L1542" s="149">
        <f>'Input 2 - Inventory'!AB1477</f>
        <v>0</v>
      </c>
      <c r="M1542" s="179">
        <f>'Input 2 - Inventory'!AC1477</f>
        <v>0</v>
      </c>
      <c r="N1542" s="162">
        <f t="shared" si="126"/>
        <v>0</v>
      </c>
      <c r="O1542" s="122" t="e">
        <f t="shared" si="127"/>
        <v>#DIV/0!</v>
      </c>
      <c r="P1542" s="179">
        <f>'Input 2 - Inventory'!AH1477</f>
        <v>0</v>
      </c>
      <c r="Q1542" s="179">
        <f>'Calc 1 - Scaling (Ins)'!AA1532</f>
        <v>0</v>
      </c>
    </row>
    <row r="1543" spans="1:17" x14ac:dyDescent="0.3">
      <c r="A1543" s="136" t="str">
        <f t="shared" si="128"/>
        <v>Exclude</v>
      </c>
      <c r="B1543" s="149">
        <f>'Input 2 - Inventory'!C1478</f>
        <v>0</v>
      </c>
      <c r="C1543" s="179">
        <f>'Input 2 - Inventory'!E1478</f>
        <v>0</v>
      </c>
      <c r="D1543" s="179" t="str">
        <f>IFERROR(VLOOKUP(E1543,GCC.Param!$B$3:$E$66,4,FALSE),"")</f>
        <v/>
      </c>
      <c r="E1543" s="150">
        <f>'Input 2 - Inventory'!F1478</f>
        <v>0</v>
      </c>
      <c r="F1543" s="162" t="str">
        <f t="shared" si="124"/>
        <v>N</v>
      </c>
      <c r="G1543" s="150">
        <f>'Input 1 - Schedule 1'!U1480</f>
        <v>0</v>
      </c>
      <c r="H1543" s="149">
        <f>'Input 2 - Inventory'!L1478</f>
        <v>0</v>
      </c>
      <c r="I1543" s="149">
        <f>'Input 2 - Inventory'!M1478</f>
        <v>0</v>
      </c>
      <c r="J1543" s="162">
        <f t="shared" si="125"/>
        <v>0</v>
      </c>
      <c r="K1543" s="179">
        <f>'Input 2 - Inventory'!R1478</f>
        <v>0</v>
      </c>
      <c r="L1543" s="149">
        <f>'Input 2 - Inventory'!AB1478</f>
        <v>0</v>
      </c>
      <c r="M1543" s="179">
        <f>'Input 2 - Inventory'!AC1478</f>
        <v>0</v>
      </c>
      <c r="N1543" s="162">
        <f t="shared" si="126"/>
        <v>0</v>
      </c>
      <c r="O1543" s="122" t="e">
        <f t="shared" si="127"/>
        <v>#DIV/0!</v>
      </c>
      <c r="P1543" s="179">
        <f>'Input 2 - Inventory'!AH1478</f>
        <v>0</v>
      </c>
      <c r="Q1543" s="179">
        <f>'Calc 1 - Scaling (Ins)'!AA1533</f>
        <v>0</v>
      </c>
    </row>
    <row r="1544" spans="1:17" x14ac:dyDescent="0.3">
      <c r="A1544" s="136" t="str">
        <f t="shared" si="128"/>
        <v>Exclude</v>
      </c>
      <c r="B1544" s="149">
        <f>'Input 2 - Inventory'!C1479</f>
        <v>0</v>
      </c>
      <c r="C1544" s="179">
        <f>'Input 2 - Inventory'!E1479</f>
        <v>0</v>
      </c>
      <c r="D1544" s="179" t="str">
        <f>IFERROR(VLOOKUP(E1544,GCC.Param!$B$3:$E$66,4,FALSE),"")</f>
        <v/>
      </c>
      <c r="E1544" s="150">
        <f>'Input 2 - Inventory'!F1479</f>
        <v>0</v>
      </c>
      <c r="F1544" s="162" t="str">
        <f t="shared" si="124"/>
        <v>N</v>
      </c>
      <c r="G1544" s="150">
        <f>'Input 1 - Schedule 1'!U1481</f>
        <v>0</v>
      </c>
      <c r="H1544" s="149">
        <f>'Input 2 - Inventory'!L1479</f>
        <v>0</v>
      </c>
      <c r="I1544" s="149">
        <f>'Input 2 - Inventory'!M1479</f>
        <v>0</v>
      </c>
      <c r="J1544" s="162">
        <f t="shared" si="125"/>
        <v>0</v>
      </c>
      <c r="K1544" s="179">
        <f>'Input 2 - Inventory'!R1479</f>
        <v>0</v>
      </c>
      <c r="L1544" s="149">
        <f>'Input 2 - Inventory'!AB1479</f>
        <v>0</v>
      </c>
      <c r="M1544" s="179">
        <f>'Input 2 - Inventory'!AC1479</f>
        <v>0</v>
      </c>
      <c r="N1544" s="162">
        <f t="shared" si="126"/>
        <v>0</v>
      </c>
      <c r="O1544" s="122" t="e">
        <f t="shared" si="127"/>
        <v>#DIV/0!</v>
      </c>
      <c r="P1544" s="179">
        <f>'Input 2 - Inventory'!AH1479</f>
        <v>0</v>
      </c>
      <c r="Q1544" s="179">
        <f>'Calc 1 - Scaling (Ins)'!AA1534</f>
        <v>0</v>
      </c>
    </row>
    <row r="1545" spans="1:17" x14ac:dyDescent="0.3">
      <c r="A1545" s="136" t="str">
        <f t="shared" si="128"/>
        <v>Exclude</v>
      </c>
      <c r="B1545" s="149">
        <f>'Input 2 - Inventory'!C1480</f>
        <v>0</v>
      </c>
      <c r="C1545" s="179">
        <f>'Input 2 - Inventory'!E1480</f>
        <v>0</v>
      </c>
      <c r="D1545" s="179" t="str">
        <f>IFERROR(VLOOKUP(E1545,GCC.Param!$B$3:$E$66,4,FALSE),"")</f>
        <v/>
      </c>
      <c r="E1545" s="150">
        <f>'Input 2 - Inventory'!F1480</f>
        <v>0</v>
      </c>
      <c r="F1545" s="162" t="str">
        <f t="shared" si="124"/>
        <v>N</v>
      </c>
      <c r="G1545" s="150">
        <f>'Input 1 - Schedule 1'!U1482</f>
        <v>0</v>
      </c>
      <c r="H1545" s="149">
        <f>'Input 2 - Inventory'!L1480</f>
        <v>0</v>
      </c>
      <c r="I1545" s="149">
        <f>'Input 2 - Inventory'!M1480</f>
        <v>0</v>
      </c>
      <c r="J1545" s="162">
        <f t="shared" si="125"/>
        <v>0</v>
      </c>
      <c r="K1545" s="179">
        <f>'Input 2 - Inventory'!R1480</f>
        <v>0</v>
      </c>
      <c r="L1545" s="149">
        <f>'Input 2 - Inventory'!AB1480</f>
        <v>0</v>
      </c>
      <c r="M1545" s="179">
        <f>'Input 2 - Inventory'!AC1480</f>
        <v>0</v>
      </c>
      <c r="N1545" s="162">
        <f t="shared" si="126"/>
        <v>0</v>
      </c>
      <c r="O1545" s="122" t="e">
        <f t="shared" si="127"/>
        <v>#DIV/0!</v>
      </c>
      <c r="P1545" s="179">
        <f>'Input 2 - Inventory'!AH1480</f>
        <v>0</v>
      </c>
      <c r="Q1545" s="179">
        <f>'Calc 1 - Scaling (Ins)'!AA1535</f>
        <v>0</v>
      </c>
    </row>
    <row r="1546" spans="1:17" x14ac:dyDescent="0.3">
      <c r="A1546" s="136" t="str">
        <f t="shared" si="128"/>
        <v>Exclude</v>
      </c>
      <c r="B1546" s="149">
        <f>'Input 2 - Inventory'!C1481</f>
        <v>0</v>
      </c>
      <c r="C1546" s="179">
        <f>'Input 2 - Inventory'!E1481</f>
        <v>0</v>
      </c>
      <c r="D1546" s="179" t="str">
        <f>IFERROR(VLOOKUP(E1546,GCC.Param!$B$3:$E$66,4,FALSE),"")</f>
        <v/>
      </c>
      <c r="E1546" s="150">
        <f>'Input 2 - Inventory'!F1481</f>
        <v>0</v>
      </c>
      <c r="F1546" s="162" t="str">
        <f t="shared" ref="F1546:F1553" si="129">IF(AND(LEFT(D1546,3)="RBC",LEFT(Q1546,3)="RBC"),"N",IF(OR(E1546=Q1546,Q1546="N/A"),"N","Y"))</f>
        <v>N</v>
      </c>
      <c r="G1546" s="150">
        <f>'Input 1 - Schedule 1'!U1483</f>
        <v>0</v>
      </c>
      <c r="H1546" s="149">
        <f>'Input 2 - Inventory'!L1481</f>
        <v>0</v>
      </c>
      <c r="I1546" s="149">
        <f>'Input 2 - Inventory'!M1481</f>
        <v>0</v>
      </c>
      <c r="J1546" s="162">
        <f t="shared" ref="J1546:J1553" si="130">IF($E1546="Non-Insurer Holding Company", H1546-I1546,H1546)</f>
        <v>0</v>
      </c>
      <c r="K1546" s="179">
        <f>'Input 2 - Inventory'!R1481</f>
        <v>0</v>
      </c>
      <c r="L1546" s="149">
        <f>'Input 2 - Inventory'!AB1481</f>
        <v>0</v>
      </c>
      <c r="M1546" s="179">
        <f>'Input 2 - Inventory'!AC1481</f>
        <v>0</v>
      </c>
      <c r="N1546" s="162">
        <f t="shared" ref="N1546:N1553" si="131">IF(LEFT(E1546,3)="RBC",1/0,IF($E1546="Non-Insurer Holding Company",L1546-M1546,L1546))</f>
        <v>0</v>
      </c>
      <c r="O1546" s="122" t="e">
        <f t="shared" ref="O1546:O1553" si="132">IF(LEFT(E1546,3)="RBC",1/2*L1546,1/0)</f>
        <v>#DIV/0!</v>
      </c>
      <c r="P1546" s="179">
        <f>'Input 2 - Inventory'!AH1481</f>
        <v>0</v>
      </c>
      <c r="Q1546" s="179">
        <f>'Calc 1 - Scaling (Ins)'!AA1536</f>
        <v>0</v>
      </c>
    </row>
    <row r="1547" spans="1:17" x14ac:dyDescent="0.3">
      <c r="A1547" s="136" t="str">
        <f t="shared" si="128"/>
        <v>Exclude</v>
      </c>
      <c r="B1547" s="149">
        <f>'Input 2 - Inventory'!C1482</f>
        <v>0</v>
      </c>
      <c r="C1547" s="179">
        <f>'Input 2 - Inventory'!E1482</f>
        <v>0</v>
      </c>
      <c r="D1547" s="179" t="str">
        <f>IFERROR(VLOOKUP(E1547,GCC.Param!$B$3:$E$66,4,FALSE),"")</f>
        <v/>
      </c>
      <c r="E1547" s="150">
        <f>'Input 2 - Inventory'!F1482</f>
        <v>0</v>
      </c>
      <c r="F1547" s="162" t="str">
        <f t="shared" si="129"/>
        <v>N</v>
      </c>
      <c r="G1547" s="150">
        <f>'Input 1 - Schedule 1'!U1484</f>
        <v>0</v>
      </c>
      <c r="H1547" s="149">
        <f>'Input 2 - Inventory'!L1482</f>
        <v>0</v>
      </c>
      <c r="I1547" s="149">
        <f>'Input 2 - Inventory'!M1482</f>
        <v>0</v>
      </c>
      <c r="J1547" s="162">
        <f t="shared" si="130"/>
        <v>0</v>
      </c>
      <c r="K1547" s="179">
        <f>'Input 2 - Inventory'!R1482</f>
        <v>0</v>
      </c>
      <c r="L1547" s="149">
        <f>'Input 2 - Inventory'!AB1482</f>
        <v>0</v>
      </c>
      <c r="M1547" s="179">
        <f>'Input 2 - Inventory'!AC1482</f>
        <v>0</v>
      </c>
      <c r="N1547" s="162">
        <f t="shared" si="131"/>
        <v>0</v>
      </c>
      <c r="O1547" s="122" t="e">
        <f t="shared" si="132"/>
        <v>#DIV/0!</v>
      </c>
      <c r="P1547" s="179">
        <f>'Input 2 - Inventory'!AH1482</f>
        <v>0</v>
      </c>
      <c r="Q1547" s="179">
        <f>'Calc 1 - Scaling (Ins)'!AA1537</f>
        <v>0</v>
      </c>
    </row>
    <row r="1548" spans="1:17" x14ac:dyDescent="0.3">
      <c r="A1548" s="136" t="str">
        <f t="shared" si="128"/>
        <v>Exclude</v>
      </c>
      <c r="B1548" s="149">
        <f>'Input 2 - Inventory'!C1483</f>
        <v>0</v>
      </c>
      <c r="C1548" s="179">
        <f>'Input 2 - Inventory'!E1483</f>
        <v>0</v>
      </c>
      <c r="D1548" s="179" t="str">
        <f>IFERROR(VLOOKUP(E1548,GCC.Param!$B$3:$E$66,4,FALSE),"")</f>
        <v/>
      </c>
      <c r="E1548" s="150">
        <f>'Input 2 - Inventory'!F1483</f>
        <v>0</v>
      </c>
      <c r="F1548" s="162" t="str">
        <f t="shared" si="129"/>
        <v>N</v>
      </c>
      <c r="G1548" s="150">
        <f>'Input 1 - Schedule 1'!U1485</f>
        <v>0</v>
      </c>
      <c r="H1548" s="149">
        <f>'Input 2 - Inventory'!L1483</f>
        <v>0</v>
      </c>
      <c r="I1548" s="149">
        <f>'Input 2 - Inventory'!M1483</f>
        <v>0</v>
      </c>
      <c r="J1548" s="162">
        <f t="shared" si="130"/>
        <v>0</v>
      </c>
      <c r="K1548" s="179">
        <f>'Input 2 - Inventory'!R1483</f>
        <v>0</v>
      </c>
      <c r="L1548" s="149">
        <f>'Input 2 - Inventory'!AB1483</f>
        <v>0</v>
      </c>
      <c r="M1548" s="179">
        <f>'Input 2 - Inventory'!AC1483</f>
        <v>0</v>
      </c>
      <c r="N1548" s="162">
        <f t="shared" si="131"/>
        <v>0</v>
      </c>
      <c r="O1548" s="122" t="e">
        <f t="shared" si="132"/>
        <v>#DIV/0!</v>
      </c>
      <c r="P1548" s="179">
        <f>'Input 2 - Inventory'!AH1483</f>
        <v>0</v>
      </c>
      <c r="Q1548" s="179">
        <f>'Calc 1 - Scaling (Ins)'!AA1538</f>
        <v>0</v>
      </c>
    </row>
    <row r="1549" spans="1:17" x14ac:dyDescent="0.3">
      <c r="A1549" s="136" t="str">
        <f>IF(OR(ISERROR(D1549),B1549="",B1549=0),"Exclude","Include")</f>
        <v>Exclude</v>
      </c>
      <c r="B1549" s="149">
        <f>'Input 2 - Inventory'!C1484</f>
        <v>0</v>
      </c>
      <c r="C1549" s="179">
        <f>'Input 2 - Inventory'!E1484</f>
        <v>0</v>
      </c>
      <c r="D1549" s="179" t="str">
        <f>IFERROR(VLOOKUP(E1549,GCC.Param!$B$3:$E$66,4,FALSE),"")</f>
        <v/>
      </c>
      <c r="E1549" s="150">
        <f>'Input 2 - Inventory'!F1484</f>
        <v>0</v>
      </c>
      <c r="F1549" s="162" t="str">
        <f t="shared" si="129"/>
        <v>N</v>
      </c>
      <c r="G1549" s="150">
        <f>'Input 1 - Schedule 1'!U1486</f>
        <v>0</v>
      </c>
      <c r="H1549" s="149">
        <f>'Input 2 - Inventory'!L1484</f>
        <v>0</v>
      </c>
      <c r="I1549" s="149">
        <f>'Input 2 - Inventory'!M1484</f>
        <v>0</v>
      </c>
      <c r="J1549" s="162">
        <f t="shared" si="130"/>
        <v>0</v>
      </c>
      <c r="K1549" s="179">
        <f>'Input 2 - Inventory'!R1484</f>
        <v>0</v>
      </c>
      <c r="L1549" s="149">
        <f>'Input 2 - Inventory'!AB1484</f>
        <v>0</v>
      </c>
      <c r="M1549" s="179">
        <f>'Input 2 - Inventory'!AC1484</f>
        <v>0</v>
      </c>
      <c r="N1549" s="162">
        <f t="shared" si="131"/>
        <v>0</v>
      </c>
      <c r="O1549" s="122" t="e">
        <f t="shared" si="132"/>
        <v>#DIV/0!</v>
      </c>
      <c r="P1549" s="179">
        <f>'Input 2 - Inventory'!AH1484</f>
        <v>0</v>
      </c>
      <c r="Q1549" s="179">
        <f>'Calc 1 - Scaling (Ins)'!AA1539</f>
        <v>0</v>
      </c>
    </row>
    <row r="1550" spans="1:17" x14ac:dyDescent="0.3">
      <c r="A1550" s="136" t="str">
        <f>IF(OR(ISERROR(D1550),B1550="",B1550=0),"Exclude","Include")</f>
        <v>Exclude</v>
      </c>
      <c r="B1550" s="149">
        <f>'Input 2 - Inventory'!C1485</f>
        <v>0</v>
      </c>
      <c r="C1550" s="179">
        <f>'Input 2 - Inventory'!E1485</f>
        <v>0</v>
      </c>
      <c r="D1550" s="179" t="str">
        <f>IFERROR(VLOOKUP(E1550,GCC.Param!$B$3:$E$66,4,FALSE),"")</f>
        <v/>
      </c>
      <c r="E1550" s="150">
        <f>'Input 2 - Inventory'!F1485</f>
        <v>0</v>
      </c>
      <c r="F1550" s="162" t="str">
        <f t="shared" si="129"/>
        <v>N</v>
      </c>
      <c r="G1550" s="150">
        <f>'Input 1 - Schedule 1'!U1487</f>
        <v>0</v>
      </c>
      <c r="H1550" s="149">
        <f>'Input 2 - Inventory'!L1485</f>
        <v>0</v>
      </c>
      <c r="I1550" s="149">
        <f>'Input 2 - Inventory'!M1485</f>
        <v>0</v>
      </c>
      <c r="J1550" s="162">
        <f t="shared" si="130"/>
        <v>0</v>
      </c>
      <c r="K1550" s="179">
        <f>'Input 2 - Inventory'!R1485</f>
        <v>0</v>
      </c>
      <c r="L1550" s="149">
        <f>'Input 2 - Inventory'!AB1485</f>
        <v>0</v>
      </c>
      <c r="M1550" s="179">
        <f>'Input 2 - Inventory'!AC1485</f>
        <v>0</v>
      </c>
      <c r="N1550" s="162">
        <f t="shared" si="131"/>
        <v>0</v>
      </c>
      <c r="O1550" s="122" t="e">
        <f t="shared" si="132"/>
        <v>#DIV/0!</v>
      </c>
      <c r="P1550" s="179">
        <f>'Input 2 - Inventory'!AH1485</f>
        <v>0</v>
      </c>
      <c r="Q1550" s="179">
        <f>'Calc 1 - Scaling (Ins)'!AA1540</f>
        <v>0</v>
      </c>
    </row>
    <row r="1551" spans="1:17" x14ac:dyDescent="0.3">
      <c r="A1551" s="136" t="str">
        <f>IF(OR(ISERROR(D1551),B1551="",B1551=0),"Exclude","Include")</f>
        <v>Exclude</v>
      </c>
      <c r="B1551" s="149">
        <f>'Input 2 - Inventory'!C1486</f>
        <v>0</v>
      </c>
      <c r="C1551" s="179">
        <f>'Input 2 - Inventory'!E1486</f>
        <v>0</v>
      </c>
      <c r="D1551" s="179" t="str">
        <f>IFERROR(VLOOKUP(E1551,GCC.Param!$B$3:$E$66,4,FALSE),"")</f>
        <v/>
      </c>
      <c r="E1551" s="150">
        <f>'Input 2 - Inventory'!F1486</f>
        <v>0</v>
      </c>
      <c r="F1551" s="162" t="str">
        <f t="shared" si="129"/>
        <v>N</v>
      </c>
      <c r="G1551" s="150">
        <f>'Input 1 - Schedule 1'!U1488</f>
        <v>0</v>
      </c>
      <c r="H1551" s="149">
        <f>'Input 2 - Inventory'!L1486</f>
        <v>0</v>
      </c>
      <c r="I1551" s="149">
        <f>'Input 2 - Inventory'!M1486</f>
        <v>0</v>
      </c>
      <c r="J1551" s="162">
        <f t="shared" si="130"/>
        <v>0</v>
      </c>
      <c r="K1551" s="179">
        <f>'Input 2 - Inventory'!R1486</f>
        <v>0</v>
      </c>
      <c r="L1551" s="149">
        <f>'Input 2 - Inventory'!AB1486</f>
        <v>0</v>
      </c>
      <c r="M1551" s="179">
        <f>'Input 2 - Inventory'!AC1486</f>
        <v>0</v>
      </c>
      <c r="N1551" s="162">
        <f t="shared" si="131"/>
        <v>0</v>
      </c>
      <c r="O1551" s="122" t="e">
        <f t="shared" si="132"/>
        <v>#DIV/0!</v>
      </c>
      <c r="P1551" s="179">
        <f>'Input 2 - Inventory'!AH1486</f>
        <v>0</v>
      </c>
      <c r="Q1551" s="179">
        <f>'Calc 1 - Scaling (Ins)'!AA1541</f>
        <v>0</v>
      </c>
    </row>
    <row r="1552" spans="1:17" x14ac:dyDescent="0.3">
      <c r="A1552" s="136" t="str">
        <f>IF(OR(ISERROR(D1552),B1552="",B1552=0),"Exclude","Include")</f>
        <v>Exclude</v>
      </c>
      <c r="B1552" s="149">
        <f>'Input 2 - Inventory'!C1487</f>
        <v>0</v>
      </c>
      <c r="C1552" s="179">
        <f>'Input 2 - Inventory'!E1487</f>
        <v>0</v>
      </c>
      <c r="D1552" s="179" t="str">
        <f>IFERROR(VLOOKUP(E1552,GCC.Param!$B$3:$E$66,4,FALSE),"")</f>
        <v/>
      </c>
      <c r="E1552" s="150">
        <f>'Input 2 - Inventory'!F1487</f>
        <v>0</v>
      </c>
      <c r="F1552" s="162" t="str">
        <f t="shared" si="129"/>
        <v>N</v>
      </c>
      <c r="G1552" s="150">
        <f>'Input 1 - Schedule 1'!U1489</f>
        <v>0</v>
      </c>
      <c r="H1552" s="149">
        <f>'Input 2 - Inventory'!L1487</f>
        <v>0</v>
      </c>
      <c r="I1552" s="149">
        <f>'Input 2 - Inventory'!M1487</f>
        <v>0</v>
      </c>
      <c r="J1552" s="162">
        <f t="shared" si="130"/>
        <v>0</v>
      </c>
      <c r="K1552" s="179">
        <f>'Input 2 - Inventory'!R1487</f>
        <v>0</v>
      </c>
      <c r="L1552" s="149">
        <f>'Input 2 - Inventory'!AB1487</f>
        <v>0</v>
      </c>
      <c r="M1552" s="179">
        <f>'Input 2 - Inventory'!AC1487</f>
        <v>0</v>
      </c>
      <c r="N1552" s="162">
        <f t="shared" si="131"/>
        <v>0</v>
      </c>
      <c r="O1552" s="122" t="e">
        <f t="shared" si="132"/>
        <v>#DIV/0!</v>
      </c>
      <c r="P1552" s="179">
        <f>'Input 2 - Inventory'!AH1487</f>
        <v>0</v>
      </c>
      <c r="Q1552" s="179">
        <f>'Calc 1 - Scaling (Ins)'!AA1542</f>
        <v>0</v>
      </c>
    </row>
    <row r="1553" spans="1:17" x14ac:dyDescent="0.3">
      <c r="A1553" s="136" t="str">
        <f>IF(OR(ISERROR(D1553),B1553="",B1553=0),"Exclude","Include")</f>
        <v>Exclude</v>
      </c>
      <c r="B1553" s="149">
        <f>'Input 2 - Inventory'!C1488</f>
        <v>0</v>
      </c>
      <c r="C1553" s="179">
        <f>'Input 2 - Inventory'!E1488</f>
        <v>0</v>
      </c>
      <c r="D1553" s="179" t="str">
        <f>IFERROR(VLOOKUP(E1553,GCC.Param!$B$3:$E$66,4,FALSE),"")</f>
        <v/>
      </c>
      <c r="E1553" s="150">
        <f>'Input 2 - Inventory'!F1488</f>
        <v>0</v>
      </c>
      <c r="F1553" s="162" t="str">
        <f t="shared" si="129"/>
        <v>N</v>
      </c>
      <c r="G1553" s="150">
        <f>'Input 1 - Schedule 1'!U1490</f>
        <v>0</v>
      </c>
      <c r="H1553" s="149">
        <f>'Input 2 - Inventory'!L1488</f>
        <v>0</v>
      </c>
      <c r="I1553" s="149">
        <f>'Input 2 - Inventory'!M1488</f>
        <v>0</v>
      </c>
      <c r="J1553" s="162">
        <f t="shared" si="130"/>
        <v>0</v>
      </c>
      <c r="K1553" s="179">
        <f>'Input 2 - Inventory'!R1488</f>
        <v>0</v>
      </c>
      <c r="L1553" s="149">
        <f>'Input 2 - Inventory'!AB1488</f>
        <v>0</v>
      </c>
      <c r="M1553" s="179">
        <f>'Input 2 - Inventory'!AC1488</f>
        <v>0</v>
      </c>
      <c r="N1553" s="162">
        <f t="shared" si="131"/>
        <v>0</v>
      </c>
      <c r="O1553" s="122" t="e">
        <f t="shared" si="132"/>
        <v>#DIV/0!</v>
      </c>
      <c r="P1553" s="179">
        <f>'Input 2 - Inventory'!AH1488</f>
        <v>0</v>
      </c>
      <c r="Q1553" s="179">
        <f>'Calc 1 - Scaling (Ins)'!AA1543</f>
        <v>0</v>
      </c>
    </row>
    <row r="1560" spans="1:17" x14ac:dyDescent="0.3">
      <c r="A1560" s="84" t="s">
        <v>20</v>
      </c>
      <c r="B1560" s="84" t="s">
        <v>20</v>
      </c>
      <c r="C1560" s="84" t="s">
        <v>20</v>
      </c>
      <c r="D1560" s="84" t="s">
        <v>20</v>
      </c>
      <c r="E1560" s="84" t="s">
        <v>20</v>
      </c>
      <c r="F1560" s="84"/>
      <c r="G1560" s="84"/>
      <c r="H1560" s="84"/>
      <c r="I1560" s="84"/>
      <c r="J1560" s="84"/>
      <c r="K1560" s="84"/>
      <c r="L1560" s="84"/>
      <c r="M1560" s="84"/>
      <c r="N1560" s="84"/>
      <c r="O1560" s="84"/>
      <c r="P1560" s="84"/>
    </row>
  </sheetData>
  <sheetProtection formatCells="0" formatColumns="0" formatRows="0"/>
  <autoFilter ref="C3:R1553" xr:uid="{00000000-0009-0000-0000-00000C000000}"/>
  <mergeCells count="3">
    <mergeCell ref="B5:Q5"/>
    <mergeCell ref="B13:Q13"/>
    <mergeCell ref="B71:Q71"/>
  </mergeCells>
  <pageMargins left="0.45" right="0.45" top="0.75" bottom="0.75" header="0.3" footer="0.3"/>
  <pageSetup paperSize="5" scale="44"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295"/>
  <sheetViews>
    <sheetView zoomScale="60" zoomScaleNormal="60" workbookViewId="0">
      <pane xSplit="1" ySplit="9" topLeftCell="C34" activePane="bottomRight" state="frozen"/>
      <selection pane="topRight" activeCell="J2" sqref="J2:J4"/>
      <selection pane="bottomLeft" activeCell="J2" sqref="J2:J4"/>
      <selection pane="bottomRight" activeCell="C9" sqref="C9"/>
    </sheetView>
  </sheetViews>
  <sheetFormatPr defaultColWidth="9.1796875" defaultRowHeight="14" x14ac:dyDescent="0.3"/>
  <cols>
    <col min="1" max="1" width="42.7265625" style="167" customWidth="1"/>
    <col min="2" max="2" width="39.54296875" style="167" customWidth="1"/>
    <col min="3" max="3" width="27" style="167" bestFit="1" customWidth="1"/>
    <col min="4" max="4" width="34.7265625" style="168" bestFit="1" customWidth="1"/>
    <col min="5" max="5" width="17.54296875" style="169" bestFit="1" customWidth="1"/>
    <col min="6" max="6" width="24.1796875" style="50" customWidth="1"/>
    <col min="7" max="7" width="13.1796875" style="170" bestFit="1" customWidth="1"/>
    <col min="8" max="8" width="25.1796875" style="170" bestFit="1" customWidth="1"/>
    <col min="9" max="9" width="32.7265625" style="170" customWidth="1"/>
    <col min="10" max="10" width="20.81640625" style="50" bestFit="1" customWidth="1"/>
    <col min="11" max="11" width="8.7265625" style="170" bestFit="1" customWidth="1"/>
    <col min="12" max="15" width="8" style="50" bestFit="1" customWidth="1"/>
    <col min="16" max="16" width="7.54296875" style="50" bestFit="1" customWidth="1"/>
    <col min="17" max="17" width="8.7265625" style="50" bestFit="1" customWidth="1"/>
    <col min="18" max="20" width="5" style="50" customWidth="1"/>
    <col min="21" max="21" width="6" style="50" customWidth="1"/>
    <col min="22" max="23" width="12" style="50" bestFit="1" customWidth="1"/>
    <col min="24" max="24" width="8" style="50" customWidth="1"/>
    <col min="25" max="25" width="6" style="50" customWidth="1"/>
    <col min="26" max="27" width="9" style="50" customWidth="1"/>
    <col min="28" max="28" width="8" style="50" customWidth="1"/>
    <col min="29" max="31" width="6" style="50" customWidth="1"/>
    <col min="32" max="33" width="8" style="50" customWidth="1"/>
    <col min="34" max="35" width="6" style="50" customWidth="1"/>
    <col min="36" max="36" width="8" style="50" customWidth="1"/>
    <col min="37" max="38" width="6" style="50" customWidth="1"/>
    <col min="39" max="39" width="9" style="50" customWidth="1"/>
    <col min="40" max="41" width="7" style="50" customWidth="1"/>
    <col min="42" max="44" width="9" style="50" customWidth="1"/>
    <col min="45" max="45" width="7" style="50" customWidth="1"/>
    <col min="46" max="46" width="9" style="50" customWidth="1"/>
    <col min="47" max="48" width="7" style="50" customWidth="1"/>
    <col min="49" max="49" width="10" style="50" bestFit="1" customWidth="1"/>
    <col min="50" max="50" width="9" style="50" customWidth="1"/>
    <col min="51" max="51" width="7" style="50" customWidth="1"/>
    <col min="52" max="52" width="11" style="50" bestFit="1" customWidth="1"/>
    <col min="53" max="53" width="10" style="50" bestFit="1" customWidth="1"/>
    <col min="54" max="54" width="12.7265625" style="50" bestFit="1" customWidth="1"/>
    <col min="55" max="16384" width="9.1796875" style="50"/>
  </cols>
  <sheetData>
    <row r="1" spans="1:11" x14ac:dyDescent="0.3">
      <c r="F1" s="168"/>
      <c r="G1" s="168"/>
      <c r="H1" s="168"/>
      <c r="I1" s="168"/>
    </row>
    <row r="2" spans="1:11" x14ac:dyDescent="0.3">
      <c r="A2" s="171" t="s">
        <v>492</v>
      </c>
      <c r="F2" s="168"/>
      <c r="G2" s="168"/>
      <c r="H2" s="168"/>
      <c r="I2" s="168"/>
    </row>
    <row r="3" spans="1:11" x14ac:dyDescent="0.3">
      <c r="A3" s="50" t="s">
        <v>493</v>
      </c>
      <c r="F3" s="168"/>
      <c r="G3" s="168"/>
      <c r="H3" s="168"/>
      <c r="I3" s="168"/>
    </row>
    <row r="4" spans="1:11" x14ac:dyDescent="0.3">
      <c r="A4" s="167" t="s">
        <v>494</v>
      </c>
      <c r="F4" s="168"/>
      <c r="G4" s="168"/>
      <c r="H4" s="168"/>
      <c r="I4" s="168"/>
    </row>
    <row r="7" spans="1:11" hidden="1" x14ac:dyDescent="0.3">
      <c r="A7" s="172" t="s">
        <v>464</v>
      </c>
      <c r="B7" s="50" t="s">
        <v>495</v>
      </c>
      <c r="C7" s="173"/>
      <c r="D7" s="174"/>
      <c r="E7" s="175"/>
    </row>
    <row r="8" spans="1:11" ht="53.25" customHeight="1" x14ac:dyDescent="0.3">
      <c r="F8" s="168"/>
      <c r="G8" s="168"/>
      <c r="H8" s="168"/>
      <c r="I8" s="168"/>
      <c r="J8" s="168"/>
    </row>
    <row r="9" spans="1:11" ht="28" x14ac:dyDescent="0.35">
      <c r="A9" s="327" t="s">
        <v>465</v>
      </c>
      <c r="B9" s="328" t="s">
        <v>496</v>
      </c>
      <c r="C9" s="328" t="s">
        <v>467</v>
      </c>
      <c r="D9" s="329" t="s">
        <v>497</v>
      </c>
      <c r="E9" s="329" t="s">
        <v>498</v>
      </c>
      <c r="F9" s="329" t="s">
        <v>499</v>
      </c>
      <c r="G9" s="329" t="s">
        <v>500</v>
      </c>
      <c r="H9" s="330" t="s">
        <v>501</v>
      </c>
      <c r="I9"/>
      <c r="K9" s="50"/>
    </row>
    <row r="10" spans="1:11" ht="14.5" x14ac:dyDescent="0.35">
      <c r="A10" s="170" t="s">
        <v>502</v>
      </c>
      <c r="B10" s="170" t="s">
        <v>20</v>
      </c>
      <c r="C10" s="170">
        <v>0</v>
      </c>
      <c r="D10" s="167">
        <v>0</v>
      </c>
      <c r="E10" s="167">
        <v>0</v>
      </c>
      <c r="F10" s="167"/>
      <c r="G10" s="331"/>
      <c r="H10" s="331"/>
      <c r="I10"/>
      <c r="K10" s="50"/>
    </row>
    <row r="11" spans="1:11" ht="14.5" x14ac:dyDescent="0.35">
      <c r="A11" s="170"/>
      <c r="B11" s="170"/>
      <c r="C11" s="170"/>
      <c r="D11" s="167"/>
      <c r="E11" s="167"/>
      <c r="F11" s="167"/>
      <c r="G11" s="331"/>
      <c r="H11" s="331"/>
      <c r="I11"/>
      <c r="K11" s="50"/>
    </row>
    <row r="12" spans="1:11" ht="14.5" x14ac:dyDescent="0.35">
      <c r="A12"/>
      <c r="B12"/>
      <c r="C12"/>
      <c r="D12"/>
      <c r="E12"/>
      <c r="F12"/>
      <c r="G12"/>
      <c r="H12"/>
      <c r="I12"/>
      <c r="K12" s="50"/>
    </row>
    <row r="13" spans="1:11" ht="14.5" x14ac:dyDescent="0.35">
      <c r="A13"/>
      <c r="B13"/>
      <c r="C13"/>
      <c r="D13"/>
      <c r="E13"/>
      <c r="F13"/>
      <c r="G13"/>
      <c r="H13"/>
      <c r="I13"/>
      <c r="K13" s="50"/>
    </row>
    <row r="14" spans="1:11" ht="14.5" x14ac:dyDescent="0.35">
      <c r="A14"/>
      <c r="B14"/>
      <c r="C14"/>
      <c r="D14"/>
      <c r="E14"/>
      <c r="F14"/>
      <c r="G14"/>
      <c r="H14"/>
      <c r="I14"/>
      <c r="K14" s="50"/>
    </row>
    <row r="15" spans="1:11" ht="14.5" x14ac:dyDescent="0.35">
      <c r="A15"/>
      <c r="B15"/>
      <c r="C15"/>
      <c r="D15"/>
      <c r="E15"/>
      <c r="F15"/>
      <c r="G15"/>
      <c r="H15"/>
      <c r="I15"/>
      <c r="K15" s="50"/>
    </row>
    <row r="16" spans="1:11" ht="14.5" x14ac:dyDescent="0.35">
      <c r="A16"/>
      <c r="B16"/>
      <c r="C16"/>
      <c r="D16"/>
      <c r="E16"/>
      <c r="F16"/>
      <c r="G16"/>
      <c r="H16"/>
      <c r="I16"/>
      <c r="K16" s="50"/>
    </row>
    <row r="17" spans="1:11" ht="14.5" x14ac:dyDescent="0.35">
      <c r="A17"/>
      <c r="B17"/>
      <c r="C17"/>
      <c r="D17"/>
      <c r="E17"/>
      <c r="F17"/>
      <c r="G17"/>
      <c r="H17"/>
      <c r="I17"/>
      <c r="K17" s="50"/>
    </row>
    <row r="18" spans="1:11" ht="14.5" x14ac:dyDescent="0.35">
      <c r="A18"/>
      <c r="B18"/>
      <c r="C18"/>
      <c r="D18"/>
      <c r="E18"/>
      <c r="F18"/>
      <c r="G18"/>
      <c r="H18"/>
      <c r="I18"/>
      <c r="K18" s="50"/>
    </row>
    <row r="19" spans="1:11" ht="14.5" x14ac:dyDescent="0.35">
      <c r="A19"/>
      <c r="B19"/>
      <c r="C19"/>
      <c r="D19"/>
      <c r="E19"/>
      <c r="F19"/>
      <c r="G19"/>
      <c r="H19"/>
      <c r="I19"/>
      <c r="K19" s="50"/>
    </row>
    <row r="20" spans="1:11" ht="14.5" x14ac:dyDescent="0.35">
      <c r="A20"/>
      <c r="B20"/>
      <c r="C20"/>
      <c r="D20"/>
      <c r="E20"/>
      <c r="F20"/>
      <c r="G20"/>
      <c r="H20"/>
      <c r="I20"/>
      <c r="K20" s="50"/>
    </row>
    <row r="21" spans="1:11" ht="14.5" x14ac:dyDescent="0.35">
      <c r="A21"/>
      <c r="B21"/>
      <c r="C21"/>
      <c r="D21"/>
      <c r="E21"/>
      <c r="F21"/>
      <c r="G21"/>
      <c r="H21"/>
      <c r="I21"/>
      <c r="K21" s="50"/>
    </row>
    <row r="22" spans="1:11" ht="14.5" x14ac:dyDescent="0.35">
      <c r="A22"/>
      <c r="B22"/>
      <c r="C22"/>
      <c r="D22"/>
      <c r="E22"/>
      <c r="F22"/>
      <c r="G22"/>
      <c r="H22"/>
      <c r="I22"/>
      <c r="K22" s="50"/>
    </row>
    <row r="23" spans="1:11" ht="14.5" x14ac:dyDescent="0.35">
      <c r="A23"/>
      <c r="B23"/>
      <c r="C23"/>
      <c r="D23"/>
      <c r="E23"/>
      <c r="F23"/>
      <c r="G23"/>
      <c r="H23"/>
      <c r="I23"/>
      <c r="K23" s="50"/>
    </row>
    <row r="24" spans="1:11" ht="14.5" x14ac:dyDescent="0.35">
      <c r="A24"/>
      <c r="B24"/>
      <c r="C24"/>
      <c r="D24"/>
      <c r="E24"/>
      <c r="F24"/>
      <c r="G24"/>
      <c r="H24"/>
      <c r="I24"/>
      <c r="K24" s="50"/>
    </row>
    <row r="25" spans="1:11" ht="14.5" x14ac:dyDescent="0.35">
      <c r="A25"/>
      <c r="B25"/>
      <c r="C25"/>
      <c r="D25"/>
      <c r="E25"/>
      <c r="F25"/>
      <c r="G25"/>
      <c r="H25"/>
      <c r="I25"/>
      <c r="K25" s="50"/>
    </row>
    <row r="26" spans="1:11" ht="14.5" x14ac:dyDescent="0.35">
      <c r="A26"/>
      <c r="B26"/>
      <c r="C26"/>
      <c r="D26"/>
      <c r="E26"/>
      <c r="F26"/>
      <c r="G26"/>
      <c r="H26"/>
      <c r="I26"/>
      <c r="K26" s="50"/>
    </row>
    <row r="27" spans="1:11" ht="14.5" x14ac:dyDescent="0.35">
      <c r="A27"/>
      <c r="B27"/>
      <c r="C27"/>
      <c r="D27"/>
      <c r="E27"/>
      <c r="F27"/>
      <c r="G27"/>
      <c r="H27"/>
      <c r="I27"/>
      <c r="K27" s="50"/>
    </row>
    <row r="28" spans="1:11" ht="14.5" x14ac:dyDescent="0.35">
      <c r="A28"/>
      <c r="B28"/>
      <c r="C28"/>
      <c r="D28"/>
      <c r="E28"/>
      <c r="F28"/>
      <c r="G28"/>
      <c r="H28"/>
      <c r="I28"/>
      <c r="K28" s="50"/>
    </row>
    <row r="29" spans="1:11" ht="14.5" x14ac:dyDescent="0.35">
      <c r="A29"/>
      <c r="B29"/>
      <c r="C29"/>
      <c r="D29"/>
      <c r="E29"/>
      <c r="F29"/>
      <c r="G29"/>
      <c r="H29"/>
      <c r="I29"/>
      <c r="K29" s="50"/>
    </row>
    <row r="30" spans="1:11" ht="14.5" x14ac:dyDescent="0.35">
      <c r="A30"/>
      <c r="B30"/>
      <c r="C30"/>
      <c r="D30"/>
      <c r="E30"/>
      <c r="F30"/>
      <c r="G30"/>
      <c r="H30"/>
      <c r="I30"/>
      <c r="K30" s="50"/>
    </row>
    <row r="31" spans="1:11" ht="14.5" x14ac:dyDescent="0.35">
      <c r="A31"/>
      <c r="B31"/>
      <c r="C31"/>
      <c r="D31"/>
      <c r="E31"/>
      <c r="F31"/>
      <c r="G31"/>
      <c r="H31"/>
      <c r="I31"/>
      <c r="K31" s="50"/>
    </row>
    <row r="32" spans="1:11" ht="14.5" x14ac:dyDescent="0.35">
      <c r="A32"/>
      <c r="B32"/>
      <c r="C32"/>
      <c r="D32"/>
      <c r="E32"/>
      <c r="F32"/>
      <c r="G32"/>
      <c r="H32"/>
      <c r="I32"/>
      <c r="K32" s="50"/>
    </row>
    <row r="33" spans="1:11" ht="14.5" x14ac:dyDescent="0.35">
      <c r="A33"/>
      <c r="B33"/>
      <c r="C33"/>
      <c r="D33"/>
      <c r="E33"/>
      <c r="F33"/>
      <c r="G33"/>
      <c r="H33"/>
      <c r="I33"/>
      <c r="K33" s="50"/>
    </row>
    <row r="34" spans="1:11" ht="14.5" x14ac:dyDescent="0.35">
      <c r="A34"/>
      <c r="B34"/>
      <c r="C34"/>
      <c r="D34"/>
      <c r="E34"/>
      <c r="F34"/>
      <c r="G34"/>
      <c r="H34"/>
      <c r="I34"/>
      <c r="K34" s="50"/>
    </row>
    <row r="35" spans="1:11" ht="14.5" x14ac:dyDescent="0.35">
      <c r="A35"/>
      <c r="B35"/>
      <c r="C35"/>
      <c r="D35"/>
      <c r="E35"/>
      <c r="F35"/>
      <c r="G35"/>
      <c r="H35"/>
      <c r="I35"/>
      <c r="K35" s="50"/>
    </row>
    <row r="36" spans="1:11" ht="14.5" x14ac:dyDescent="0.35">
      <c r="A36"/>
      <c r="B36"/>
      <c r="C36"/>
      <c r="D36"/>
      <c r="E36"/>
      <c r="F36"/>
      <c r="G36"/>
      <c r="H36"/>
      <c r="I36"/>
      <c r="K36" s="50"/>
    </row>
    <row r="37" spans="1:11" ht="14.5" x14ac:dyDescent="0.35">
      <c r="A37"/>
      <c r="B37"/>
      <c r="C37"/>
      <c r="D37"/>
      <c r="E37"/>
      <c r="F37"/>
      <c r="G37"/>
      <c r="H37"/>
      <c r="I37"/>
      <c r="K37" s="50"/>
    </row>
    <row r="38" spans="1:11" ht="14.5" x14ac:dyDescent="0.35">
      <c r="A38"/>
      <c r="B38"/>
      <c r="C38"/>
      <c r="D38"/>
      <c r="E38"/>
      <c r="F38"/>
      <c r="G38"/>
      <c r="H38"/>
      <c r="I38"/>
      <c r="K38" s="50"/>
    </row>
    <row r="39" spans="1:11" ht="14.5" x14ac:dyDescent="0.35">
      <c r="A39"/>
      <c r="B39"/>
      <c r="C39"/>
      <c r="D39"/>
      <c r="E39"/>
      <c r="F39"/>
      <c r="G39"/>
      <c r="H39"/>
      <c r="I39"/>
      <c r="K39" s="50"/>
    </row>
    <row r="40" spans="1:11" ht="14.5" x14ac:dyDescent="0.35">
      <c r="A40"/>
      <c r="B40"/>
      <c r="C40"/>
      <c r="D40"/>
      <c r="E40"/>
      <c r="F40"/>
      <c r="G40"/>
      <c r="H40"/>
      <c r="I40"/>
      <c r="K40" s="50"/>
    </row>
    <row r="41" spans="1:11" ht="14.5" x14ac:dyDescent="0.35">
      <c r="A41"/>
      <c r="B41"/>
      <c r="C41"/>
      <c r="D41"/>
      <c r="E41"/>
      <c r="F41"/>
      <c r="G41"/>
      <c r="H41"/>
      <c r="I41"/>
      <c r="K41" s="50"/>
    </row>
    <row r="42" spans="1:11" ht="14.5" x14ac:dyDescent="0.35">
      <c r="A42"/>
      <c r="B42"/>
      <c r="C42"/>
      <c r="D42"/>
      <c r="E42"/>
      <c r="F42"/>
      <c r="G42"/>
      <c r="H42"/>
      <c r="I42"/>
      <c r="K42" s="50"/>
    </row>
    <row r="43" spans="1:11" ht="14.5" x14ac:dyDescent="0.35">
      <c r="A43"/>
      <c r="B43"/>
      <c r="C43"/>
      <c r="D43"/>
      <c r="E43"/>
      <c r="F43"/>
      <c r="G43"/>
      <c r="H43"/>
      <c r="I43"/>
      <c r="K43" s="50"/>
    </row>
    <row r="44" spans="1:11" ht="14.5" x14ac:dyDescent="0.35">
      <c r="A44"/>
      <c r="B44"/>
      <c r="C44"/>
      <c r="D44"/>
      <c r="E44"/>
      <c r="F44"/>
      <c r="G44"/>
      <c r="H44"/>
      <c r="I44"/>
      <c r="K44" s="50"/>
    </row>
    <row r="45" spans="1:11" ht="14.5" x14ac:dyDescent="0.35">
      <c r="A45"/>
      <c r="B45"/>
      <c r="C45"/>
      <c r="D45"/>
      <c r="E45"/>
      <c r="F45"/>
      <c r="G45"/>
      <c r="H45"/>
      <c r="I45"/>
      <c r="K45" s="50"/>
    </row>
    <row r="46" spans="1:11" ht="14.5" x14ac:dyDescent="0.35">
      <c r="A46"/>
      <c r="B46"/>
      <c r="C46"/>
      <c r="D46"/>
      <c r="E46"/>
      <c r="F46"/>
      <c r="G46"/>
      <c r="H46"/>
      <c r="I46"/>
      <c r="K46" s="50"/>
    </row>
    <row r="47" spans="1:11" ht="14.5" x14ac:dyDescent="0.35">
      <c r="A47"/>
      <c r="B47"/>
      <c r="C47"/>
      <c r="D47"/>
      <c r="E47"/>
      <c r="F47"/>
      <c r="G47"/>
      <c r="H47"/>
      <c r="I47" s="50"/>
      <c r="K47" s="50"/>
    </row>
    <row r="48" spans="1:11" ht="14.5" x14ac:dyDescent="0.35">
      <c r="A48"/>
      <c r="B48"/>
      <c r="C48"/>
      <c r="D48"/>
      <c r="E48"/>
      <c r="F48"/>
      <c r="G48"/>
      <c r="H48"/>
      <c r="I48" s="50"/>
      <c r="K48" s="50"/>
    </row>
    <row r="49" spans="1:11" ht="14.5" x14ac:dyDescent="0.35">
      <c r="A49"/>
      <c r="B49"/>
      <c r="C49"/>
      <c r="D49"/>
      <c r="E49"/>
      <c r="F49"/>
      <c r="G49"/>
      <c r="H49"/>
      <c r="I49" s="50"/>
      <c r="K49" s="50"/>
    </row>
    <row r="50" spans="1:11" ht="14.5" x14ac:dyDescent="0.35">
      <c r="A50"/>
      <c r="B50"/>
      <c r="C50"/>
      <c r="D50"/>
      <c r="E50"/>
      <c r="F50"/>
      <c r="G50"/>
      <c r="H50"/>
      <c r="I50" s="50"/>
      <c r="K50" s="50"/>
    </row>
    <row r="51" spans="1:11" ht="14.5" x14ac:dyDescent="0.35">
      <c r="A51"/>
      <c r="B51"/>
      <c r="C51"/>
      <c r="D51"/>
      <c r="E51"/>
      <c r="F51"/>
      <c r="G51"/>
      <c r="H51"/>
      <c r="I51" s="50"/>
      <c r="K51" s="50"/>
    </row>
    <row r="52" spans="1:11" ht="14.5" x14ac:dyDescent="0.35">
      <c r="A52"/>
      <c r="B52"/>
      <c r="C52"/>
      <c r="D52"/>
      <c r="E52"/>
      <c r="F52"/>
      <c r="G52"/>
      <c r="H52"/>
      <c r="I52" s="50"/>
      <c r="K52" s="50"/>
    </row>
    <row r="53" spans="1:11" ht="14.5" x14ac:dyDescent="0.35">
      <c r="A53"/>
      <c r="B53"/>
      <c r="C53"/>
      <c r="D53"/>
      <c r="E53"/>
      <c r="F53"/>
      <c r="G53"/>
      <c r="H53"/>
      <c r="I53" s="50"/>
      <c r="K53" s="50"/>
    </row>
    <row r="54" spans="1:11" ht="14.5" x14ac:dyDescent="0.35">
      <c r="A54"/>
      <c r="B54"/>
      <c r="C54"/>
      <c r="D54"/>
      <c r="E54"/>
      <c r="F54"/>
      <c r="G54"/>
      <c r="H54"/>
      <c r="I54" s="50"/>
      <c r="K54" s="50"/>
    </row>
    <row r="55" spans="1:11" ht="14.5" x14ac:dyDescent="0.35">
      <c r="A55"/>
      <c r="B55"/>
      <c r="C55"/>
      <c r="D55"/>
      <c r="E55"/>
      <c r="F55"/>
      <c r="G55"/>
      <c r="H55"/>
      <c r="I55" s="50"/>
      <c r="K55" s="50"/>
    </row>
    <row r="56" spans="1:11" ht="14.5" x14ac:dyDescent="0.35">
      <c r="A56"/>
      <c r="B56"/>
      <c r="C56"/>
      <c r="D56"/>
      <c r="E56"/>
      <c r="F56"/>
      <c r="G56"/>
      <c r="H56"/>
      <c r="I56" s="50"/>
      <c r="K56" s="50"/>
    </row>
    <row r="57" spans="1:11" ht="14.5" x14ac:dyDescent="0.35">
      <c r="A57"/>
      <c r="B57"/>
      <c r="C57"/>
      <c r="D57"/>
      <c r="E57"/>
      <c r="F57"/>
      <c r="G57"/>
      <c r="H57"/>
      <c r="I57" s="50"/>
      <c r="K57" s="50"/>
    </row>
    <row r="58" spans="1:11" ht="14.5" x14ac:dyDescent="0.35">
      <c r="A58"/>
      <c r="B58"/>
      <c r="C58"/>
      <c r="D58"/>
      <c r="E58"/>
      <c r="F58"/>
      <c r="G58"/>
      <c r="H58"/>
      <c r="I58" s="50"/>
      <c r="K58" s="50"/>
    </row>
    <row r="59" spans="1:11" ht="14.5" x14ac:dyDescent="0.35">
      <c r="A59"/>
      <c r="B59"/>
      <c r="C59"/>
      <c r="D59"/>
      <c r="E59"/>
      <c r="F59"/>
      <c r="G59"/>
      <c r="H59"/>
      <c r="I59" s="50"/>
      <c r="K59" s="50"/>
    </row>
    <row r="60" spans="1:11" ht="14.5" x14ac:dyDescent="0.35">
      <c r="A60"/>
      <c r="B60"/>
      <c r="C60"/>
      <c r="D60"/>
      <c r="E60"/>
      <c r="F60"/>
      <c r="G60"/>
      <c r="H60"/>
      <c r="I60" s="50"/>
      <c r="K60" s="50"/>
    </row>
    <row r="61" spans="1:11" ht="14.5" x14ac:dyDescent="0.35">
      <c r="A61"/>
      <c r="B61"/>
      <c r="C61"/>
      <c r="D61"/>
      <c r="E61"/>
      <c r="F61"/>
      <c r="G61"/>
      <c r="H61"/>
      <c r="I61" s="50"/>
      <c r="K61" s="50"/>
    </row>
    <row r="62" spans="1:11" ht="14.5" x14ac:dyDescent="0.35">
      <c r="A62"/>
      <c r="B62"/>
      <c r="C62"/>
      <c r="D62"/>
      <c r="E62"/>
      <c r="F62"/>
      <c r="G62"/>
      <c r="H62"/>
      <c r="I62" s="50"/>
      <c r="K62" s="50"/>
    </row>
    <row r="63" spans="1:11" ht="14.5" x14ac:dyDescent="0.35">
      <c r="A63"/>
      <c r="B63"/>
      <c r="C63"/>
      <c r="D63"/>
      <c r="E63"/>
      <c r="F63"/>
      <c r="G63"/>
      <c r="H63"/>
      <c r="I63" s="50"/>
      <c r="K63" s="50"/>
    </row>
    <row r="64" spans="1:11" ht="14.5" x14ac:dyDescent="0.35">
      <c r="A64"/>
      <c r="B64"/>
      <c r="C64"/>
      <c r="D64"/>
      <c r="E64"/>
      <c r="F64"/>
      <c r="G64"/>
      <c r="H64"/>
      <c r="I64" s="50"/>
      <c r="K64" s="50"/>
    </row>
    <row r="65" spans="1:11" ht="14.5" x14ac:dyDescent="0.35">
      <c r="A65"/>
      <c r="B65"/>
      <c r="C65"/>
      <c r="D65"/>
      <c r="E65"/>
      <c r="F65"/>
      <c r="G65"/>
      <c r="H65"/>
      <c r="I65" s="50"/>
      <c r="K65" s="50"/>
    </row>
    <row r="66" spans="1:11" ht="14.5" x14ac:dyDescent="0.35">
      <c r="A66"/>
      <c r="B66"/>
      <c r="C66"/>
      <c r="D66"/>
      <c r="E66"/>
      <c r="F66"/>
      <c r="G66"/>
      <c r="H66"/>
      <c r="I66" s="50"/>
      <c r="K66" s="50"/>
    </row>
    <row r="67" spans="1:11" ht="14.5" x14ac:dyDescent="0.35">
      <c r="A67"/>
      <c r="B67"/>
      <c r="C67"/>
      <c r="D67"/>
      <c r="E67"/>
      <c r="F67"/>
      <c r="G67"/>
      <c r="H67"/>
      <c r="I67" s="50"/>
      <c r="K67" s="50"/>
    </row>
    <row r="68" spans="1:11" ht="14.5" x14ac:dyDescent="0.35">
      <c r="A68"/>
      <c r="B68"/>
      <c r="C68"/>
      <c r="D68"/>
      <c r="E68"/>
      <c r="F68"/>
      <c r="G68"/>
      <c r="H68"/>
      <c r="I68" s="50"/>
      <c r="K68" s="50"/>
    </row>
    <row r="69" spans="1:11" ht="14.5" x14ac:dyDescent="0.35">
      <c r="A69"/>
      <c r="B69"/>
      <c r="C69"/>
      <c r="D69"/>
      <c r="E69"/>
      <c r="F69"/>
      <c r="G69"/>
      <c r="H69"/>
      <c r="I69" s="50"/>
      <c r="K69" s="50"/>
    </row>
    <row r="70" spans="1:11" ht="14.5" x14ac:dyDescent="0.35">
      <c r="A70"/>
      <c r="B70"/>
      <c r="C70"/>
      <c r="D70"/>
      <c r="E70"/>
      <c r="F70"/>
      <c r="G70"/>
      <c r="H70"/>
      <c r="I70" s="50"/>
      <c r="K70" s="50"/>
    </row>
    <row r="71" spans="1:11" ht="14.5" x14ac:dyDescent="0.35">
      <c r="A71"/>
      <c r="B71"/>
      <c r="C71"/>
      <c r="D71"/>
      <c r="E71"/>
      <c r="F71"/>
      <c r="G71"/>
      <c r="H71"/>
      <c r="I71" s="50"/>
      <c r="K71" s="50"/>
    </row>
    <row r="72" spans="1:11" ht="14.5" x14ac:dyDescent="0.35">
      <c r="A72"/>
      <c r="B72"/>
      <c r="C72"/>
      <c r="D72"/>
      <c r="E72"/>
      <c r="F72"/>
      <c r="G72"/>
      <c r="H72"/>
      <c r="I72" s="50"/>
      <c r="K72" s="50"/>
    </row>
    <row r="73" spans="1:11" ht="14.5" x14ac:dyDescent="0.35">
      <c r="A73"/>
      <c r="B73"/>
      <c r="C73"/>
      <c r="D73"/>
      <c r="E73"/>
      <c r="F73"/>
      <c r="G73"/>
      <c r="H73"/>
      <c r="I73" s="50"/>
      <c r="K73" s="50"/>
    </row>
    <row r="74" spans="1:11" ht="14.5" x14ac:dyDescent="0.35">
      <c r="A74"/>
      <c r="B74"/>
      <c r="C74"/>
      <c r="D74"/>
      <c r="E74"/>
      <c r="F74"/>
      <c r="G74"/>
      <c r="H74"/>
      <c r="I74" s="50"/>
      <c r="K74" s="50"/>
    </row>
    <row r="75" spans="1:11" ht="14.5" x14ac:dyDescent="0.35">
      <c r="A75"/>
      <c r="B75"/>
      <c r="C75"/>
      <c r="D75"/>
      <c r="E75"/>
      <c r="F75"/>
      <c r="G75"/>
      <c r="H75"/>
      <c r="I75" s="50"/>
      <c r="K75" s="50"/>
    </row>
    <row r="76" spans="1:11" ht="14.5" x14ac:dyDescent="0.35">
      <c r="A76"/>
      <c r="B76"/>
      <c r="C76"/>
      <c r="D76"/>
      <c r="E76"/>
      <c r="F76"/>
      <c r="G76"/>
      <c r="H76"/>
      <c r="I76" s="50"/>
      <c r="K76" s="50"/>
    </row>
    <row r="77" spans="1:11" ht="14.5" x14ac:dyDescent="0.35">
      <c r="A77"/>
      <c r="B77"/>
      <c r="C77"/>
      <c r="D77"/>
      <c r="E77"/>
      <c r="F77"/>
      <c r="G77"/>
      <c r="H77"/>
      <c r="I77" s="50"/>
      <c r="K77" s="50"/>
    </row>
    <row r="78" spans="1:11" ht="14.5" x14ac:dyDescent="0.35">
      <c r="A78"/>
      <c r="B78"/>
      <c r="C78"/>
      <c r="D78"/>
      <c r="E78"/>
      <c r="F78"/>
      <c r="G78"/>
      <c r="H78"/>
      <c r="I78" s="50"/>
      <c r="K78" s="50"/>
    </row>
    <row r="79" spans="1:11" ht="14.5" x14ac:dyDescent="0.35">
      <c r="A79"/>
      <c r="B79"/>
      <c r="C79"/>
      <c r="D79"/>
      <c r="E79"/>
      <c r="F79"/>
      <c r="G79"/>
      <c r="H79"/>
      <c r="I79" s="50"/>
      <c r="K79" s="50"/>
    </row>
    <row r="80" spans="1:11" ht="14.5" x14ac:dyDescent="0.35">
      <c r="A80"/>
      <c r="B80"/>
      <c r="C80"/>
      <c r="D80"/>
      <c r="E80"/>
      <c r="F80"/>
      <c r="G80"/>
      <c r="H80"/>
      <c r="I80" s="50"/>
      <c r="K80" s="50"/>
    </row>
    <row r="81" spans="1:11" ht="14.5" x14ac:dyDescent="0.35">
      <c r="A81"/>
      <c r="B81"/>
      <c r="C81"/>
      <c r="D81"/>
      <c r="E81"/>
      <c r="F81"/>
      <c r="G81"/>
      <c r="H81"/>
      <c r="I81" s="50"/>
      <c r="K81" s="50"/>
    </row>
    <row r="82" spans="1:11" ht="14.5" x14ac:dyDescent="0.35">
      <c r="A82"/>
      <c r="B82"/>
      <c r="C82"/>
      <c r="D82"/>
      <c r="E82"/>
      <c r="F82"/>
      <c r="G82"/>
      <c r="H82"/>
      <c r="I82" s="50"/>
      <c r="K82" s="50"/>
    </row>
    <row r="83" spans="1:11" ht="14.5" x14ac:dyDescent="0.35">
      <c r="A83"/>
      <c r="B83"/>
      <c r="C83"/>
      <c r="D83"/>
      <c r="E83"/>
      <c r="F83"/>
      <c r="G83"/>
      <c r="H83"/>
      <c r="I83" s="50"/>
      <c r="K83" s="50"/>
    </row>
    <row r="84" spans="1:11" ht="14.5" x14ac:dyDescent="0.35">
      <c r="A84"/>
      <c r="B84"/>
      <c r="C84"/>
      <c r="D84"/>
      <c r="E84"/>
      <c r="F84"/>
      <c r="G84"/>
      <c r="H84"/>
      <c r="I84" s="50"/>
      <c r="K84" s="50"/>
    </row>
    <row r="85" spans="1:11" ht="14.5" x14ac:dyDescent="0.35">
      <c r="A85"/>
      <c r="B85"/>
      <c r="C85"/>
      <c r="D85"/>
      <c r="E85"/>
      <c r="F85"/>
      <c r="G85"/>
      <c r="H85"/>
      <c r="I85" s="50"/>
      <c r="K85" s="50"/>
    </row>
    <row r="86" spans="1:11" ht="14.5" x14ac:dyDescent="0.35">
      <c r="A86"/>
      <c r="B86"/>
      <c r="C86"/>
      <c r="D86"/>
      <c r="E86"/>
      <c r="F86"/>
      <c r="G86"/>
      <c r="H86"/>
      <c r="I86" s="50"/>
      <c r="K86" s="50"/>
    </row>
    <row r="87" spans="1:11" ht="14.5" x14ac:dyDescent="0.35">
      <c r="A87"/>
      <c r="B87"/>
      <c r="C87"/>
      <c r="D87"/>
      <c r="E87"/>
      <c r="F87"/>
      <c r="G87"/>
      <c r="H87"/>
      <c r="I87" s="50"/>
      <c r="K87" s="50"/>
    </row>
    <row r="88" spans="1:11" ht="14.5" x14ac:dyDescent="0.35">
      <c r="A88"/>
      <c r="B88"/>
      <c r="C88"/>
      <c r="D88"/>
      <c r="E88"/>
      <c r="F88"/>
      <c r="G88"/>
      <c r="H88"/>
      <c r="I88" s="50"/>
      <c r="K88" s="50"/>
    </row>
    <row r="89" spans="1:11" ht="14.5" x14ac:dyDescent="0.35">
      <c r="A89"/>
      <c r="B89"/>
      <c r="C89"/>
      <c r="D89"/>
      <c r="E89"/>
      <c r="F89"/>
      <c r="G89"/>
      <c r="H89"/>
      <c r="I89" s="50"/>
      <c r="K89" s="50"/>
    </row>
    <row r="90" spans="1:11" ht="14.5" x14ac:dyDescent="0.35">
      <c r="A90"/>
      <c r="B90"/>
      <c r="C90"/>
      <c r="D90"/>
      <c r="E90"/>
      <c r="F90"/>
      <c r="G90"/>
      <c r="H90"/>
      <c r="I90" s="50"/>
      <c r="K90" s="50"/>
    </row>
    <row r="91" spans="1:11" ht="14.5" x14ac:dyDescent="0.35">
      <c r="A91"/>
      <c r="B91"/>
      <c r="C91"/>
      <c r="D91"/>
      <c r="E91"/>
      <c r="F91"/>
      <c r="G91"/>
      <c r="H91"/>
      <c r="I91" s="50"/>
    </row>
    <row r="92" spans="1:11" ht="14.5" x14ac:dyDescent="0.35">
      <c r="A92"/>
      <c r="B92"/>
      <c r="C92"/>
      <c r="D92"/>
      <c r="E92"/>
      <c r="F92"/>
      <c r="G92"/>
      <c r="H92"/>
      <c r="I92" s="50"/>
    </row>
    <row r="93" spans="1:11" ht="14.5" x14ac:dyDescent="0.35">
      <c r="A93"/>
      <c r="B93"/>
      <c r="C93"/>
      <c r="D93"/>
      <c r="E93"/>
      <c r="F93"/>
      <c r="G93"/>
      <c r="H93"/>
      <c r="I93" s="50"/>
    </row>
    <row r="94" spans="1:11" x14ac:dyDescent="0.3">
      <c r="A94" s="50"/>
      <c r="B94" s="50"/>
      <c r="C94" s="50"/>
      <c r="D94" s="50"/>
      <c r="E94" s="50"/>
      <c r="G94" s="50"/>
      <c r="H94" s="50"/>
      <c r="I94" s="50"/>
    </row>
    <row r="95" spans="1:11" x14ac:dyDescent="0.3">
      <c r="A95" s="50"/>
      <c r="B95" s="50"/>
      <c r="C95" s="50"/>
      <c r="D95" s="50"/>
      <c r="E95" s="50"/>
      <c r="G95" s="50"/>
      <c r="H95" s="50"/>
      <c r="I95" s="50"/>
    </row>
    <row r="96" spans="1:11" x14ac:dyDescent="0.3">
      <c r="A96" s="50"/>
      <c r="B96" s="50"/>
      <c r="C96" s="50"/>
      <c r="D96" s="50"/>
      <c r="E96" s="50"/>
      <c r="G96" s="50"/>
      <c r="H96" s="50"/>
      <c r="I96" s="50"/>
    </row>
    <row r="97" spans="1:9" x14ac:dyDescent="0.3">
      <c r="A97" s="50"/>
      <c r="B97" s="50"/>
      <c r="C97" s="50"/>
      <c r="D97" s="50"/>
      <c r="E97" s="50"/>
      <c r="G97" s="50"/>
      <c r="H97" s="50"/>
      <c r="I97" s="50"/>
    </row>
    <row r="98" spans="1:9" x14ac:dyDescent="0.3">
      <c r="A98" s="50"/>
      <c r="B98" s="50"/>
      <c r="C98" s="50"/>
      <c r="D98" s="50"/>
      <c r="E98" s="50"/>
      <c r="G98" s="50"/>
      <c r="H98" s="50"/>
      <c r="I98" s="50"/>
    </row>
    <row r="99" spans="1:9" x14ac:dyDescent="0.3">
      <c r="A99" s="50"/>
      <c r="B99" s="50"/>
      <c r="C99" s="50"/>
      <c r="D99" s="50"/>
      <c r="E99" s="50"/>
      <c r="G99" s="50"/>
      <c r="H99" s="50"/>
      <c r="I99" s="50"/>
    </row>
    <row r="100" spans="1:9" x14ac:dyDescent="0.3">
      <c r="A100" s="50"/>
      <c r="B100" s="50"/>
      <c r="C100" s="50"/>
      <c r="D100" s="50"/>
      <c r="E100" s="50"/>
      <c r="G100" s="50"/>
      <c r="H100" s="50"/>
      <c r="I100" s="50"/>
    </row>
    <row r="101" spans="1:9" x14ac:dyDescent="0.3">
      <c r="A101" s="50"/>
      <c r="B101" s="50"/>
      <c r="C101" s="50"/>
      <c r="D101" s="50"/>
      <c r="E101" s="50"/>
      <c r="G101" s="50"/>
      <c r="H101" s="50"/>
      <c r="I101" s="50"/>
    </row>
    <row r="102" spans="1:9" x14ac:dyDescent="0.3">
      <c r="A102" s="50"/>
      <c r="B102" s="50"/>
      <c r="C102" s="50"/>
      <c r="D102" s="50"/>
      <c r="E102" s="50"/>
      <c r="G102" s="50"/>
      <c r="H102" s="50"/>
      <c r="I102" s="50"/>
    </row>
    <row r="103" spans="1:9" x14ac:dyDescent="0.3">
      <c r="A103" s="50"/>
      <c r="B103" s="50"/>
      <c r="C103" s="50"/>
      <c r="D103" s="50"/>
      <c r="E103" s="50"/>
      <c r="G103" s="50"/>
      <c r="H103" s="50"/>
      <c r="I103" s="50"/>
    </row>
    <row r="104" spans="1:9" x14ac:dyDescent="0.3">
      <c r="A104" s="50"/>
      <c r="B104" s="50"/>
      <c r="C104" s="50"/>
      <c r="D104" s="50"/>
      <c r="E104" s="50"/>
      <c r="G104" s="50"/>
      <c r="H104" s="50"/>
      <c r="I104" s="50"/>
    </row>
    <row r="105" spans="1:9" x14ac:dyDescent="0.3">
      <c r="A105" s="50"/>
      <c r="B105" s="50"/>
      <c r="C105" s="50"/>
      <c r="D105" s="50"/>
      <c r="E105" s="50"/>
      <c r="G105" s="50"/>
      <c r="H105" s="50"/>
      <c r="I105" s="50"/>
    </row>
    <row r="106" spans="1:9" x14ac:dyDescent="0.3">
      <c r="A106" s="50"/>
      <c r="B106" s="50"/>
      <c r="C106" s="50"/>
      <c r="D106" s="50"/>
      <c r="E106" s="50"/>
      <c r="G106" s="50"/>
      <c r="H106" s="50"/>
      <c r="I106" s="50"/>
    </row>
    <row r="107" spans="1:9" x14ac:dyDescent="0.3">
      <c r="A107" s="50"/>
      <c r="B107" s="50"/>
      <c r="C107" s="50"/>
      <c r="D107" s="50"/>
      <c r="E107" s="50"/>
      <c r="G107" s="50"/>
      <c r="H107" s="50"/>
      <c r="I107" s="50"/>
    </row>
    <row r="108" spans="1:9" x14ac:dyDescent="0.3">
      <c r="A108" s="50"/>
      <c r="B108" s="50"/>
      <c r="C108" s="50"/>
      <c r="D108" s="50"/>
      <c r="E108" s="50"/>
      <c r="G108" s="50"/>
      <c r="H108" s="50"/>
      <c r="I108" s="50"/>
    </row>
    <row r="109" spans="1:9" x14ac:dyDescent="0.3">
      <c r="A109" s="50"/>
      <c r="B109" s="50"/>
      <c r="C109" s="50"/>
      <c r="D109" s="50"/>
      <c r="E109" s="50"/>
      <c r="G109" s="50"/>
      <c r="H109" s="50"/>
      <c r="I109" s="50"/>
    </row>
    <row r="110" spans="1:9" x14ac:dyDescent="0.3">
      <c r="A110" s="50"/>
      <c r="B110" s="50"/>
      <c r="C110" s="50"/>
      <c r="D110" s="50"/>
      <c r="E110" s="50"/>
      <c r="G110" s="50"/>
      <c r="H110" s="50"/>
      <c r="I110" s="50"/>
    </row>
    <row r="111" spans="1:9" x14ac:dyDescent="0.3">
      <c r="A111" s="50"/>
      <c r="B111" s="50"/>
      <c r="C111" s="50"/>
      <c r="D111" s="50"/>
      <c r="E111" s="50"/>
      <c r="G111" s="50"/>
      <c r="H111" s="50"/>
      <c r="I111" s="50"/>
    </row>
    <row r="112" spans="1:9" x14ac:dyDescent="0.3">
      <c r="A112" s="50"/>
      <c r="B112" s="50"/>
      <c r="C112" s="50"/>
      <c r="D112" s="50"/>
      <c r="E112" s="50"/>
      <c r="G112" s="50"/>
      <c r="H112" s="50"/>
      <c r="I112" s="50"/>
    </row>
    <row r="113" spans="1:9" x14ac:dyDescent="0.3">
      <c r="A113" s="50"/>
      <c r="B113" s="50"/>
      <c r="C113" s="50"/>
      <c r="D113" s="50"/>
      <c r="E113" s="50"/>
      <c r="G113" s="50"/>
      <c r="H113" s="50"/>
      <c r="I113" s="50"/>
    </row>
    <row r="114" spans="1:9" x14ac:dyDescent="0.3">
      <c r="A114" s="50"/>
      <c r="B114" s="50"/>
      <c r="C114" s="50"/>
      <c r="D114" s="50"/>
      <c r="E114" s="50"/>
      <c r="G114" s="50"/>
      <c r="H114" s="50"/>
      <c r="I114" s="50"/>
    </row>
    <row r="115" spans="1:9" x14ac:dyDescent="0.3">
      <c r="A115" s="50"/>
      <c r="B115" s="50"/>
      <c r="C115" s="50"/>
      <c r="D115" s="50"/>
      <c r="E115" s="50"/>
      <c r="G115" s="50"/>
      <c r="H115" s="50"/>
      <c r="I115" s="50"/>
    </row>
    <row r="116" spans="1:9" x14ac:dyDescent="0.3">
      <c r="A116" s="50"/>
      <c r="B116" s="50"/>
      <c r="C116" s="50"/>
      <c r="D116" s="50"/>
      <c r="E116" s="50"/>
      <c r="G116" s="50"/>
      <c r="H116" s="50"/>
      <c r="I116" s="50"/>
    </row>
    <row r="117" spans="1:9" x14ac:dyDescent="0.3">
      <c r="A117" s="50"/>
      <c r="B117" s="50"/>
      <c r="C117" s="50"/>
      <c r="D117" s="50"/>
      <c r="E117" s="50"/>
      <c r="G117" s="50"/>
      <c r="H117" s="50"/>
      <c r="I117" s="50"/>
    </row>
    <row r="118" spans="1:9" x14ac:dyDescent="0.3">
      <c r="A118" s="50"/>
      <c r="B118" s="50"/>
      <c r="C118" s="50"/>
      <c r="D118" s="50"/>
      <c r="E118" s="50"/>
      <c r="G118" s="50"/>
      <c r="H118" s="50"/>
      <c r="I118" s="50"/>
    </row>
    <row r="119" spans="1:9" x14ac:dyDescent="0.3">
      <c r="A119" s="50"/>
      <c r="B119" s="50"/>
      <c r="C119" s="50"/>
      <c r="D119" s="50"/>
      <c r="E119" s="50"/>
      <c r="G119" s="50"/>
      <c r="H119" s="50"/>
      <c r="I119" s="50"/>
    </row>
    <row r="120" spans="1:9" x14ac:dyDescent="0.3">
      <c r="A120" s="50"/>
      <c r="B120" s="50"/>
      <c r="C120" s="50"/>
      <c r="D120" s="50"/>
      <c r="E120" s="50"/>
      <c r="G120" s="50"/>
      <c r="H120" s="50"/>
      <c r="I120" s="50"/>
    </row>
    <row r="121" spans="1:9" x14ac:dyDescent="0.3">
      <c r="A121" s="50"/>
      <c r="B121" s="50"/>
      <c r="C121" s="50"/>
      <c r="D121" s="50"/>
      <c r="E121" s="50"/>
      <c r="G121" s="50"/>
      <c r="H121" s="50"/>
      <c r="I121" s="50"/>
    </row>
    <row r="122" spans="1:9" x14ac:dyDescent="0.3">
      <c r="A122" s="50"/>
      <c r="B122" s="50"/>
      <c r="C122" s="50"/>
      <c r="D122" s="50"/>
      <c r="E122" s="50"/>
      <c r="G122" s="50"/>
      <c r="H122" s="50"/>
      <c r="I122" s="50"/>
    </row>
    <row r="123" spans="1:9" x14ac:dyDescent="0.3">
      <c r="A123" s="50"/>
      <c r="B123" s="50"/>
      <c r="C123" s="50"/>
      <c r="D123" s="50"/>
      <c r="E123" s="50"/>
      <c r="G123" s="50"/>
      <c r="H123" s="50"/>
      <c r="I123" s="50"/>
    </row>
    <row r="124" spans="1:9" x14ac:dyDescent="0.3">
      <c r="A124" s="50"/>
      <c r="B124" s="50"/>
      <c r="C124" s="50"/>
      <c r="D124" s="50"/>
      <c r="E124" s="50"/>
      <c r="G124" s="50"/>
      <c r="H124" s="50"/>
      <c r="I124" s="50"/>
    </row>
    <row r="125" spans="1:9" x14ac:dyDescent="0.3">
      <c r="A125" s="50"/>
      <c r="B125" s="50"/>
      <c r="C125" s="50"/>
      <c r="D125" s="50"/>
      <c r="E125" s="50"/>
      <c r="G125" s="50"/>
      <c r="H125" s="50"/>
      <c r="I125" s="50"/>
    </row>
    <row r="126" spans="1:9" x14ac:dyDescent="0.3">
      <c r="A126" s="50"/>
      <c r="B126" s="50"/>
      <c r="C126" s="50"/>
      <c r="D126" s="50"/>
      <c r="E126" s="50"/>
      <c r="G126" s="50"/>
      <c r="H126" s="50"/>
      <c r="I126" s="50"/>
    </row>
    <row r="127" spans="1:9" x14ac:dyDescent="0.3">
      <c r="A127" s="50"/>
      <c r="B127" s="50"/>
      <c r="C127" s="50"/>
      <c r="D127" s="50"/>
      <c r="E127" s="50"/>
      <c r="G127" s="50"/>
      <c r="H127" s="50"/>
      <c r="I127" s="50"/>
    </row>
    <row r="128" spans="1:9" x14ac:dyDescent="0.3">
      <c r="A128" s="50"/>
      <c r="B128" s="50"/>
      <c r="C128" s="50"/>
      <c r="D128" s="50"/>
      <c r="E128" s="50"/>
      <c r="G128" s="50"/>
      <c r="H128" s="50"/>
      <c r="I128" s="50"/>
    </row>
    <row r="129" spans="1:9" x14ac:dyDescent="0.3">
      <c r="A129" s="50"/>
      <c r="B129" s="50"/>
      <c r="C129" s="50"/>
      <c r="D129" s="50"/>
      <c r="E129" s="50"/>
      <c r="G129" s="50"/>
      <c r="H129" s="50"/>
      <c r="I129" s="50"/>
    </row>
    <row r="130" spans="1:9" x14ac:dyDescent="0.3">
      <c r="A130" s="50"/>
      <c r="B130" s="50"/>
      <c r="C130" s="50"/>
      <c r="D130" s="50"/>
      <c r="E130" s="50"/>
      <c r="G130" s="50"/>
      <c r="H130" s="50"/>
      <c r="I130" s="50"/>
    </row>
    <row r="131" spans="1:9" x14ac:dyDescent="0.3">
      <c r="A131" s="50"/>
      <c r="B131" s="50"/>
      <c r="C131" s="50"/>
      <c r="D131" s="50"/>
      <c r="E131" s="50"/>
      <c r="G131" s="50"/>
      <c r="H131" s="50"/>
      <c r="I131" s="50"/>
    </row>
    <row r="132" spans="1:9" x14ac:dyDescent="0.3">
      <c r="A132" s="50"/>
      <c r="B132" s="50"/>
      <c r="C132" s="50"/>
      <c r="D132" s="50"/>
      <c r="E132" s="50"/>
      <c r="G132" s="50"/>
      <c r="H132" s="50"/>
      <c r="I132" s="50"/>
    </row>
    <row r="133" spans="1:9" x14ac:dyDescent="0.3">
      <c r="A133" s="50"/>
      <c r="B133" s="50"/>
      <c r="C133" s="50"/>
      <c r="D133" s="50"/>
      <c r="E133" s="50"/>
      <c r="G133" s="50"/>
      <c r="H133" s="50"/>
      <c r="I133" s="50"/>
    </row>
    <row r="134" spans="1:9" x14ac:dyDescent="0.3">
      <c r="A134" s="50"/>
      <c r="B134" s="50"/>
      <c r="C134" s="50"/>
      <c r="D134" s="50"/>
      <c r="E134" s="50"/>
      <c r="G134" s="50"/>
      <c r="H134" s="50"/>
      <c r="I134" s="50"/>
    </row>
    <row r="135" spans="1:9" x14ac:dyDescent="0.3">
      <c r="A135" s="50"/>
      <c r="B135" s="50"/>
      <c r="C135" s="50"/>
      <c r="D135" s="50"/>
      <c r="E135" s="50"/>
      <c r="G135" s="50"/>
      <c r="H135" s="50"/>
      <c r="I135" s="50"/>
    </row>
    <row r="136" spans="1:9" x14ac:dyDescent="0.3">
      <c r="A136" s="50"/>
      <c r="B136" s="50"/>
      <c r="C136" s="50"/>
      <c r="D136" s="50"/>
      <c r="E136" s="50"/>
      <c r="G136" s="50"/>
      <c r="H136" s="50"/>
      <c r="I136" s="50"/>
    </row>
    <row r="137" spans="1:9" x14ac:dyDescent="0.3">
      <c r="A137" s="50"/>
      <c r="B137" s="50"/>
      <c r="C137" s="50"/>
      <c r="D137" s="50"/>
      <c r="E137" s="50"/>
      <c r="G137" s="50"/>
      <c r="H137" s="50"/>
      <c r="I137" s="50"/>
    </row>
    <row r="138" spans="1:9" x14ac:dyDescent="0.3">
      <c r="A138" s="50"/>
      <c r="B138" s="50"/>
      <c r="C138" s="50"/>
      <c r="D138" s="50"/>
      <c r="E138" s="50"/>
      <c r="G138" s="50"/>
      <c r="H138" s="50"/>
      <c r="I138" s="50"/>
    </row>
    <row r="139" spans="1:9" x14ac:dyDescent="0.3">
      <c r="A139" s="50"/>
      <c r="B139" s="50"/>
      <c r="C139" s="50"/>
      <c r="D139" s="50"/>
      <c r="E139" s="50"/>
      <c r="G139" s="50"/>
      <c r="H139" s="50"/>
      <c r="I139" s="50"/>
    </row>
    <row r="140" spans="1:9" x14ac:dyDescent="0.3">
      <c r="A140" s="50"/>
      <c r="B140" s="50"/>
      <c r="C140" s="50"/>
      <c r="D140" s="50"/>
      <c r="E140" s="50"/>
      <c r="G140" s="50"/>
      <c r="H140" s="50"/>
      <c r="I140" s="50"/>
    </row>
    <row r="141" spans="1:9" x14ac:dyDescent="0.3">
      <c r="A141" s="50"/>
      <c r="B141" s="50"/>
      <c r="C141" s="50"/>
      <c r="D141" s="50"/>
      <c r="E141" s="50"/>
      <c r="G141" s="50"/>
      <c r="H141" s="50"/>
      <c r="I141" s="50"/>
    </row>
    <row r="142" spans="1:9" x14ac:dyDescent="0.3">
      <c r="A142" s="50"/>
      <c r="B142" s="50"/>
      <c r="C142" s="50"/>
      <c r="D142" s="50"/>
      <c r="E142" s="50"/>
      <c r="G142" s="50"/>
      <c r="H142" s="50"/>
      <c r="I142" s="50"/>
    </row>
    <row r="143" spans="1:9" x14ac:dyDescent="0.3">
      <c r="A143" s="50"/>
      <c r="B143" s="50"/>
      <c r="C143" s="50"/>
      <c r="D143" s="50"/>
      <c r="E143" s="50"/>
      <c r="G143" s="50"/>
      <c r="H143" s="50"/>
      <c r="I143" s="50"/>
    </row>
    <row r="144" spans="1:9" x14ac:dyDescent="0.3">
      <c r="A144" s="50"/>
      <c r="B144" s="50"/>
      <c r="C144" s="50"/>
      <c r="D144" s="50"/>
      <c r="E144" s="50"/>
      <c r="G144" s="50"/>
      <c r="H144" s="50"/>
      <c r="I144" s="50"/>
    </row>
    <row r="145" spans="1:9" x14ac:dyDescent="0.3">
      <c r="A145" s="50"/>
      <c r="B145" s="50"/>
      <c r="C145" s="50"/>
      <c r="D145" s="50"/>
      <c r="E145" s="50"/>
      <c r="G145" s="50"/>
      <c r="H145" s="50"/>
      <c r="I145" s="50"/>
    </row>
    <row r="146" spans="1:9" x14ac:dyDescent="0.3">
      <c r="A146" s="50"/>
      <c r="B146" s="50"/>
      <c r="C146" s="50"/>
      <c r="D146" s="50"/>
      <c r="E146" s="50"/>
      <c r="G146" s="50"/>
      <c r="H146" s="50"/>
      <c r="I146" s="50"/>
    </row>
    <row r="147" spans="1:9" x14ac:dyDescent="0.3">
      <c r="A147" s="50"/>
      <c r="B147" s="50"/>
      <c r="C147" s="50"/>
      <c r="D147" s="50"/>
      <c r="E147" s="50"/>
      <c r="G147" s="50"/>
      <c r="H147" s="50"/>
      <c r="I147" s="50"/>
    </row>
    <row r="148" spans="1:9" x14ac:dyDescent="0.3">
      <c r="A148" s="50"/>
      <c r="B148" s="50"/>
      <c r="C148" s="50"/>
      <c r="D148" s="50"/>
      <c r="E148" s="50"/>
      <c r="G148" s="50"/>
      <c r="H148" s="50"/>
      <c r="I148" s="50"/>
    </row>
    <row r="149" spans="1:9" x14ac:dyDescent="0.3">
      <c r="A149" s="50"/>
      <c r="B149" s="50"/>
      <c r="C149" s="50"/>
      <c r="D149" s="50"/>
      <c r="E149" s="176"/>
    </row>
    <row r="150" spans="1:9" x14ac:dyDescent="0.3">
      <c r="A150" s="50"/>
      <c r="B150" s="170"/>
      <c r="C150" s="170"/>
      <c r="D150" s="170"/>
      <c r="E150" s="177"/>
    </row>
    <row r="151" spans="1:9" x14ac:dyDescent="0.3">
      <c r="A151" s="50"/>
      <c r="B151" s="170"/>
      <c r="C151" s="170"/>
      <c r="D151" s="170"/>
      <c r="E151" s="177"/>
    </row>
    <row r="152" spans="1:9" x14ac:dyDescent="0.3">
      <c r="A152" s="50"/>
      <c r="B152" s="170"/>
      <c r="C152" s="170"/>
      <c r="D152" s="170"/>
      <c r="E152" s="177"/>
    </row>
    <row r="153" spans="1:9" x14ac:dyDescent="0.3">
      <c r="A153" s="50"/>
      <c r="B153" s="170"/>
      <c r="C153" s="170"/>
      <c r="D153" s="170"/>
      <c r="E153" s="177"/>
    </row>
    <row r="154" spans="1:9" x14ac:dyDescent="0.3">
      <c r="A154" s="50"/>
      <c r="B154" s="170"/>
      <c r="C154" s="170"/>
      <c r="D154" s="170"/>
      <c r="E154" s="177"/>
    </row>
    <row r="155" spans="1:9" x14ac:dyDescent="0.3">
      <c r="A155" s="50"/>
      <c r="B155" s="170"/>
      <c r="C155" s="170"/>
      <c r="D155" s="170"/>
      <c r="E155" s="177"/>
    </row>
    <row r="156" spans="1:9" x14ac:dyDescent="0.3">
      <c r="A156" s="50"/>
      <c r="B156" s="170"/>
      <c r="C156" s="170"/>
      <c r="D156" s="170"/>
      <c r="E156" s="177"/>
    </row>
    <row r="157" spans="1:9" x14ac:dyDescent="0.3">
      <c r="A157" s="50"/>
      <c r="B157" s="170"/>
      <c r="C157" s="170"/>
      <c r="D157" s="170"/>
      <c r="E157" s="177"/>
    </row>
    <row r="158" spans="1:9" x14ac:dyDescent="0.3">
      <c r="A158" s="50"/>
      <c r="B158" s="170"/>
      <c r="C158" s="170"/>
      <c r="D158" s="170"/>
      <c r="E158" s="177"/>
    </row>
    <row r="159" spans="1:9" x14ac:dyDescent="0.3">
      <c r="A159" s="50"/>
      <c r="B159" s="170"/>
      <c r="C159" s="170"/>
      <c r="D159" s="170"/>
      <c r="E159" s="177"/>
    </row>
    <row r="160" spans="1:9" x14ac:dyDescent="0.3">
      <c r="A160" s="50"/>
      <c r="B160" s="170"/>
      <c r="C160" s="170"/>
      <c r="D160" s="170"/>
      <c r="E160" s="177"/>
    </row>
    <row r="161" spans="1:5" x14ac:dyDescent="0.3">
      <c r="A161" s="50"/>
      <c r="B161" s="170"/>
      <c r="C161" s="170"/>
      <c r="D161" s="170"/>
      <c r="E161" s="177"/>
    </row>
    <row r="162" spans="1:5" x14ac:dyDescent="0.3">
      <c r="A162" s="50"/>
      <c r="B162" s="170"/>
      <c r="C162" s="170"/>
      <c r="D162" s="170"/>
      <c r="E162" s="177"/>
    </row>
    <row r="163" spans="1:5" x14ac:dyDescent="0.3">
      <c r="A163" s="50"/>
      <c r="B163" s="170"/>
      <c r="C163" s="170"/>
      <c r="D163" s="170"/>
      <c r="E163" s="177"/>
    </row>
    <row r="164" spans="1:5" x14ac:dyDescent="0.3">
      <c r="A164" s="50"/>
      <c r="B164" s="170"/>
      <c r="C164" s="170"/>
      <c r="D164" s="170"/>
      <c r="E164" s="177"/>
    </row>
    <row r="165" spans="1:5" x14ac:dyDescent="0.3">
      <c r="A165" s="50"/>
      <c r="B165" s="170"/>
      <c r="C165" s="170"/>
      <c r="D165" s="170"/>
      <c r="E165" s="177"/>
    </row>
    <row r="166" spans="1:5" x14ac:dyDescent="0.3">
      <c r="A166" s="50"/>
      <c r="B166" s="170"/>
      <c r="C166" s="170"/>
      <c r="D166" s="170"/>
      <c r="E166" s="177"/>
    </row>
    <row r="167" spans="1:5" x14ac:dyDescent="0.3">
      <c r="A167" s="50"/>
      <c r="B167" s="170"/>
      <c r="C167" s="170"/>
      <c r="D167" s="170"/>
      <c r="E167" s="177"/>
    </row>
    <row r="168" spans="1:5" x14ac:dyDescent="0.3">
      <c r="A168" s="50"/>
      <c r="B168" s="170"/>
      <c r="C168" s="170"/>
      <c r="D168" s="170"/>
      <c r="E168" s="177"/>
    </row>
    <row r="169" spans="1:5" x14ac:dyDescent="0.3">
      <c r="A169" s="50"/>
      <c r="B169" s="170"/>
      <c r="C169" s="170"/>
      <c r="D169" s="170"/>
      <c r="E169" s="177"/>
    </row>
    <row r="170" spans="1:5" x14ac:dyDescent="0.3">
      <c r="A170" s="50"/>
      <c r="B170" s="170"/>
      <c r="C170" s="170"/>
      <c r="D170" s="170"/>
      <c r="E170" s="177"/>
    </row>
    <row r="171" spans="1:5" x14ac:dyDescent="0.3">
      <c r="A171" s="50"/>
      <c r="B171" s="170"/>
      <c r="C171" s="170"/>
      <c r="D171" s="170"/>
      <c r="E171" s="177"/>
    </row>
    <row r="172" spans="1:5" x14ac:dyDescent="0.3">
      <c r="A172" s="50"/>
      <c r="B172" s="170"/>
      <c r="C172" s="170"/>
      <c r="D172" s="170"/>
      <c r="E172" s="177"/>
    </row>
    <row r="173" spans="1:5" x14ac:dyDescent="0.3">
      <c r="A173" s="50"/>
      <c r="B173" s="170"/>
      <c r="C173" s="170"/>
      <c r="D173" s="170"/>
      <c r="E173" s="177"/>
    </row>
    <row r="174" spans="1:5" x14ac:dyDescent="0.3">
      <c r="A174" s="50"/>
      <c r="B174" s="170"/>
      <c r="C174" s="170"/>
      <c r="D174" s="170"/>
      <c r="E174" s="177"/>
    </row>
    <row r="175" spans="1:5" x14ac:dyDescent="0.3">
      <c r="A175" s="50"/>
      <c r="B175" s="170"/>
      <c r="C175" s="170"/>
      <c r="D175" s="170"/>
      <c r="E175" s="177"/>
    </row>
    <row r="176" spans="1:5" x14ac:dyDescent="0.3">
      <c r="A176" s="50"/>
      <c r="B176" s="170"/>
      <c r="C176" s="170"/>
      <c r="D176" s="170"/>
      <c r="E176" s="177"/>
    </row>
    <row r="177" spans="1:5" x14ac:dyDescent="0.3">
      <c r="A177" s="50"/>
      <c r="B177" s="170"/>
      <c r="C177" s="170"/>
      <c r="D177" s="170"/>
      <c r="E177" s="177"/>
    </row>
    <row r="178" spans="1:5" x14ac:dyDescent="0.3">
      <c r="A178" s="50"/>
      <c r="B178" s="170"/>
      <c r="C178" s="170"/>
      <c r="D178" s="170"/>
      <c r="E178" s="177"/>
    </row>
    <row r="179" spans="1:5" x14ac:dyDescent="0.3">
      <c r="A179" s="50"/>
      <c r="B179" s="170"/>
      <c r="C179" s="170"/>
      <c r="D179" s="170"/>
      <c r="E179" s="177"/>
    </row>
    <row r="180" spans="1:5" x14ac:dyDescent="0.3">
      <c r="A180" s="50"/>
      <c r="B180" s="170"/>
      <c r="C180" s="170"/>
      <c r="D180" s="170"/>
      <c r="E180" s="177"/>
    </row>
    <row r="181" spans="1:5" x14ac:dyDescent="0.3">
      <c r="A181" s="50"/>
      <c r="B181" s="170"/>
      <c r="C181" s="170"/>
      <c r="D181" s="170"/>
      <c r="E181" s="177"/>
    </row>
    <row r="182" spans="1:5" x14ac:dyDescent="0.3">
      <c r="A182" s="50"/>
      <c r="B182" s="170"/>
      <c r="C182" s="170"/>
      <c r="D182" s="170"/>
      <c r="E182" s="177"/>
    </row>
    <row r="183" spans="1:5" x14ac:dyDescent="0.3">
      <c r="A183" s="50"/>
      <c r="B183" s="170"/>
      <c r="C183" s="170"/>
      <c r="D183" s="170"/>
      <c r="E183" s="177"/>
    </row>
    <row r="184" spans="1:5" x14ac:dyDescent="0.3">
      <c r="A184" s="50"/>
      <c r="B184" s="170"/>
      <c r="C184" s="170"/>
      <c r="D184" s="170"/>
      <c r="E184" s="177"/>
    </row>
    <row r="185" spans="1:5" x14ac:dyDescent="0.3">
      <c r="A185" s="50"/>
      <c r="B185" s="170"/>
      <c r="C185" s="170"/>
      <c r="D185" s="170"/>
      <c r="E185" s="177"/>
    </row>
    <row r="186" spans="1:5" x14ac:dyDescent="0.3">
      <c r="A186" s="50"/>
      <c r="B186" s="170"/>
      <c r="C186" s="170"/>
      <c r="D186" s="170"/>
      <c r="E186" s="177"/>
    </row>
    <row r="187" spans="1:5" x14ac:dyDescent="0.3">
      <c r="A187" s="50"/>
      <c r="B187" s="170"/>
      <c r="C187" s="170"/>
      <c r="D187" s="170"/>
      <c r="E187" s="177"/>
    </row>
    <row r="188" spans="1:5" x14ac:dyDescent="0.3">
      <c r="A188" s="50"/>
      <c r="B188" s="170"/>
      <c r="C188" s="170"/>
      <c r="D188" s="170"/>
      <c r="E188" s="177"/>
    </row>
    <row r="189" spans="1:5" x14ac:dyDescent="0.3">
      <c r="A189" s="50"/>
      <c r="B189" s="170"/>
      <c r="C189" s="170"/>
      <c r="D189" s="170"/>
      <c r="E189" s="177"/>
    </row>
    <row r="190" spans="1:5" x14ac:dyDescent="0.3">
      <c r="A190" s="50"/>
      <c r="B190" s="170"/>
      <c r="C190" s="170"/>
      <c r="D190" s="170"/>
      <c r="E190" s="177"/>
    </row>
    <row r="191" spans="1:5" x14ac:dyDescent="0.3">
      <c r="A191" s="50"/>
      <c r="B191" s="170"/>
      <c r="C191" s="170"/>
      <c r="D191" s="170"/>
      <c r="E191" s="177"/>
    </row>
    <row r="192" spans="1:5" x14ac:dyDescent="0.3">
      <c r="A192" s="50"/>
      <c r="B192" s="170"/>
      <c r="C192" s="170"/>
      <c r="D192" s="170"/>
      <c r="E192" s="177"/>
    </row>
    <row r="193" spans="1:5" x14ac:dyDescent="0.3">
      <c r="A193" s="50"/>
      <c r="B193" s="170"/>
      <c r="C193" s="170"/>
      <c r="D193" s="170"/>
      <c r="E193" s="177"/>
    </row>
    <row r="194" spans="1:5" x14ac:dyDescent="0.3">
      <c r="A194" s="50"/>
      <c r="B194" s="170"/>
      <c r="C194" s="170"/>
      <c r="D194" s="170"/>
      <c r="E194" s="177"/>
    </row>
    <row r="195" spans="1:5" x14ac:dyDescent="0.3">
      <c r="A195" s="50"/>
      <c r="B195" s="170"/>
      <c r="C195" s="170"/>
      <c r="D195" s="170"/>
      <c r="E195" s="177"/>
    </row>
    <row r="196" spans="1:5" x14ac:dyDescent="0.3">
      <c r="A196" s="50"/>
      <c r="B196" s="170"/>
      <c r="C196" s="170"/>
      <c r="D196" s="170"/>
      <c r="E196" s="177"/>
    </row>
    <row r="197" spans="1:5" x14ac:dyDescent="0.3">
      <c r="A197" s="50"/>
      <c r="B197" s="170"/>
      <c r="C197" s="170"/>
      <c r="D197" s="170"/>
      <c r="E197" s="177"/>
    </row>
    <row r="198" spans="1:5" x14ac:dyDescent="0.3">
      <c r="A198" s="50"/>
      <c r="B198" s="170"/>
      <c r="C198" s="170"/>
      <c r="D198" s="170"/>
      <c r="E198" s="177"/>
    </row>
    <row r="199" spans="1:5" x14ac:dyDescent="0.3">
      <c r="A199" s="50"/>
      <c r="B199" s="170"/>
      <c r="C199" s="170"/>
      <c r="D199" s="170"/>
      <c r="E199" s="177"/>
    </row>
    <row r="200" spans="1:5" x14ac:dyDescent="0.3">
      <c r="A200" s="50"/>
      <c r="B200" s="170"/>
      <c r="C200" s="170"/>
      <c r="D200" s="170"/>
      <c r="E200" s="177"/>
    </row>
    <row r="201" spans="1:5" x14ac:dyDescent="0.3">
      <c r="A201" s="50"/>
      <c r="B201" s="170"/>
      <c r="C201" s="170"/>
      <c r="D201" s="170"/>
      <c r="E201" s="177"/>
    </row>
    <row r="202" spans="1:5" x14ac:dyDescent="0.3">
      <c r="A202" s="50"/>
      <c r="B202" s="170"/>
      <c r="C202" s="170"/>
      <c r="D202" s="170"/>
      <c r="E202" s="177"/>
    </row>
    <row r="203" spans="1:5" x14ac:dyDescent="0.3">
      <c r="A203" s="50"/>
      <c r="B203" s="170"/>
      <c r="C203" s="170"/>
      <c r="D203" s="170"/>
      <c r="E203" s="177"/>
    </row>
    <row r="204" spans="1:5" x14ac:dyDescent="0.3">
      <c r="A204" s="50"/>
      <c r="B204" s="170"/>
      <c r="C204" s="170"/>
      <c r="D204" s="170"/>
      <c r="E204" s="177"/>
    </row>
    <row r="205" spans="1:5" x14ac:dyDescent="0.3">
      <c r="A205" s="50"/>
      <c r="B205" s="170"/>
      <c r="C205" s="170"/>
      <c r="D205" s="170"/>
      <c r="E205" s="177"/>
    </row>
    <row r="206" spans="1:5" x14ac:dyDescent="0.3">
      <c r="A206" s="50"/>
      <c r="B206" s="170"/>
      <c r="C206" s="170"/>
      <c r="D206" s="170"/>
      <c r="E206" s="177"/>
    </row>
    <row r="207" spans="1:5" x14ac:dyDescent="0.3">
      <c r="A207" s="50"/>
      <c r="B207" s="170"/>
      <c r="C207" s="170"/>
      <c r="D207" s="170"/>
      <c r="E207" s="177"/>
    </row>
    <row r="208" spans="1:5" x14ac:dyDescent="0.3">
      <c r="A208" s="50"/>
      <c r="B208" s="170"/>
      <c r="C208" s="170"/>
      <c r="D208" s="170"/>
      <c r="E208" s="177"/>
    </row>
    <row r="209" spans="1:5" x14ac:dyDescent="0.3">
      <c r="A209" s="50"/>
      <c r="B209" s="170"/>
      <c r="C209" s="170"/>
      <c r="D209" s="170"/>
      <c r="E209" s="177"/>
    </row>
    <row r="210" spans="1:5" x14ac:dyDescent="0.3">
      <c r="A210" s="50"/>
      <c r="B210" s="170"/>
      <c r="C210" s="170"/>
      <c r="D210" s="170"/>
      <c r="E210" s="177"/>
    </row>
    <row r="211" spans="1:5" x14ac:dyDescent="0.3">
      <c r="A211" s="50"/>
      <c r="B211" s="170"/>
      <c r="C211" s="170"/>
      <c r="D211" s="170"/>
      <c r="E211" s="177"/>
    </row>
    <row r="212" spans="1:5" x14ac:dyDescent="0.3">
      <c r="A212" s="50"/>
      <c r="B212" s="170"/>
      <c r="C212" s="170"/>
      <c r="D212" s="170"/>
      <c r="E212" s="177"/>
    </row>
    <row r="213" spans="1:5" x14ac:dyDescent="0.3">
      <c r="A213" s="50"/>
      <c r="B213" s="170"/>
      <c r="C213" s="170"/>
      <c r="D213" s="170"/>
      <c r="E213" s="177"/>
    </row>
    <row r="214" spans="1:5" x14ac:dyDescent="0.3">
      <c r="A214" s="50"/>
      <c r="B214" s="170"/>
      <c r="C214" s="170"/>
      <c r="D214" s="170"/>
      <c r="E214" s="177"/>
    </row>
    <row r="215" spans="1:5" x14ac:dyDescent="0.3">
      <c r="A215" s="50"/>
      <c r="B215" s="170"/>
      <c r="C215" s="170"/>
      <c r="D215" s="170"/>
      <c r="E215" s="177"/>
    </row>
    <row r="216" spans="1:5" x14ac:dyDescent="0.3">
      <c r="A216" s="50"/>
      <c r="B216" s="170"/>
      <c r="C216" s="170"/>
      <c r="D216" s="170"/>
      <c r="E216" s="177"/>
    </row>
    <row r="217" spans="1:5" x14ac:dyDescent="0.3">
      <c r="A217" s="50"/>
      <c r="B217" s="170"/>
      <c r="C217" s="170"/>
      <c r="D217" s="170"/>
      <c r="E217" s="177"/>
    </row>
    <row r="218" spans="1:5" x14ac:dyDescent="0.3">
      <c r="A218" s="50"/>
      <c r="B218" s="170"/>
      <c r="C218" s="170"/>
      <c r="D218" s="170"/>
      <c r="E218" s="177"/>
    </row>
    <row r="219" spans="1:5" x14ac:dyDescent="0.3">
      <c r="A219" s="50"/>
      <c r="B219" s="170"/>
      <c r="C219" s="170"/>
      <c r="D219" s="170"/>
      <c r="E219" s="177"/>
    </row>
    <row r="220" spans="1:5" x14ac:dyDescent="0.3">
      <c r="A220" s="50"/>
      <c r="B220" s="170"/>
      <c r="C220" s="170"/>
      <c r="D220" s="170"/>
      <c r="E220" s="177"/>
    </row>
    <row r="221" spans="1:5" x14ac:dyDescent="0.3">
      <c r="A221" s="50"/>
      <c r="B221" s="170"/>
      <c r="C221" s="170"/>
      <c r="D221" s="170"/>
      <c r="E221" s="177"/>
    </row>
    <row r="222" spans="1:5" x14ac:dyDescent="0.3">
      <c r="A222" s="50"/>
      <c r="B222" s="170"/>
      <c r="C222" s="170"/>
      <c r="D222" s="170"/>
      <c r="E222" s="177"/>
    </row>
    <row r="223" spans="1:5" x14ac:dyDescent="0.3">
      <c r="A223" s="50"/>
      <c r="B223" s="170"/>
      <c r="C223" s="170"/>
      <c r="D223" s="170"/>
      <c r="E223" s="177"/>
    </row>
    <row r="224" spans="1:5" x14ac:dyDescent="0.3">
      <c r="A224" s="50"/>
      <c r="B224" s="170"/>
      <c r="C224" s="170"/>
      <c r="D224" s="170"/>
      <c r="E224" s="177"/>
    </row>
    <row r="225" spans="1:5" x14ac:dyDescent="0.3">
      <c r="A225" s="50"/>
      <c r="B225" s="170"/>
      <c r="C225" s="170"/>
      <c r="D225" s="170"/>
      <c r="E225" s="177"/>
    </row>
    <row r="226" spans="1:5" x14ac:dyDescent="0.3">
      <c r="A226" s="50"/>
      <c r="B226" s="170"/>
      <c r="C226" s="170"/>
      <c r="D226" s="170"/>
      <c r="E226" s="177"/>
    </row>
    <row r="227" spans="1:5" x14ac:dyDescent="0.3">
      <c r="A227" s="50"/>
      <c r="B227" s="170"/>
      <c r="C227" s="170"/>
      <c r="D227" s="170"/>
      <c r="E227" s="177"/>
    </row>
    <row r="228" spans="1:5" x14ac:dyDescent="0.3">
      <c r="A228" s="50"/>
      <c r="B228" s="170"/>
      <c r="C228" s="170"/>
    </row>
    <row r="229" spans="1:5" x14ac:dyDescent="0.3">
      <c r="A229" s="50"/>
      <c r="B229" s="170"/>
      <c r="C229" s="170"/>
    </row>
    <row r="230" spans="1:5" x14ac:dyDescent="0.3">
      <c r="A230" s="50"/>
      <c r="B230" s="170"/>
      <c r="C230" s="170"/>
    </row>
    <row r="231" spans="1:5" x14ac:dyDescent="0.3">
      <c r="A231" s="50"/>
      <c r="B231" s="170"/>
      <c r="C231" s="170"/>
    </row>
    <row r="232" spans="1:5" x14ac:dyDescent="0.3">
      <c r="A232" s="50"/>
      <c r="B232" s="170"/>
      <c r="C232" s="170"/>
    </row>
    <row r="233" spans="1:5" x14ac:dyDescent="0.3">
      <c r="A233" s="50"/>
      <c r="B233" s="170"/>
      <c r="C233" s="170"/>
    </row>
    <row r="234" spans="1:5" x14ac:dyDescent="0.3">
      <c r="A234" s="50"/>
      <c r="B234" s="170"/>
      <c r="C234" s="170"/>
    </row>
    <row r="235" spans="1:5" x14ac:dyDescent="0.3">
      <c r="A235" s="50"/>
      <c r="B235" s="170"/>
      <c r="C235" s="170"/>
    </row>
    <row r="236" spans="1:5" x14ac:dyDescent="0.3">
      <c r="A236" s="50"/>
      <c r="B236" s="170"/>
      <c r="C236" s="170"/>
    </row>
    <row r="237" spans="1:5" x14ac:dyDescent="0.3">
      <c r="A237" s="50"/>
      <c r="B237" s="170"/>
      <c r="C237" s="170"/>
    </row>
    <row r="238" spans="1:5" x14ac:dyDescent="0.3">
      <c r="A238" s="50"/>
      <c r="B238" s="170"/>
      <c r="C238" s="170"/>
    </row>
    <row r="239" spans="1:5" x14ac:dyDescent="0.3">
      <c r="A239" s="50"/>
      <c r="B239" s="170"/>
      <c r="C239" s="170"/>
    </row>
    <row r="240" spans="1:5" x14ac:dyDescent="0.3">
      <c r="A240" s="50"/>
      <c r="B240" s="170"/>
      <c r="C240" s="170"/>
    </row>
    <row r="241" spans="1:11" s="168" customFormat="1" x14ac:dyDescent="0.3">
      <c r="A241" s="50"/>
      <c r="B241" s="170"/>
      <c r="C241" s="170"/>
      <c r="E241" s="169"/>
      <c r="F241" s="50"/>
      <c r="G241" s="170"/>
      <c r="H241" s="170"/>
      <c r="I241" s="170"/>
      <c r="J241" s="50"/>
      <c r="K241" s="170"/>
    </row>
    <row r="242" spans="1:11" s="168" customFormat="1" x14ac:dyDescent="0.3">
      <c r="A242" s="50"/>
      <c r="B242" s="170"/>
      <c r="C242" s="170"/>
      <c r="E242" s="169"/>
      <c r="F242" s="50"/>
      <c r="G242" s="170"/>
      <c r="H242" s="170"/>
      <c r="I242" s="170"/>
      <c r="J242" s="50"/>
      <c r="K242" s="170"/>
    </row>
    <row r="243" spans="1:11" s="168" customFormat="1" x14ac:dyDescent="0.3">
      <c r="A243" s="50"/>
      <c r="B243" s="170"/>
      <c r="C243" s="170"/>
      <c r="E243" s="169"/>
      <c r="F243" s="50"/>
      <c r="G243" s="170"/>
      <c r="H243" s="170"/>
      <c r="I243" s="170"/>
      <c r="J243" s="50"/>
      <c r="K243" s="170"/>
    </row>
    <row r="244" spans="1:11" s="168" customFormat="1" x14ac:dyDescent="0.3">
      <c r="A244" s="50"/>
      <c r="B244" s="170"/>
      <c r="C244" s="170"/>
      <c r="E244" s="169"/>
      <c r="F244" s="50"/>
      <c r="G244" s="170"/>
      <c r="H244" s="170"/>
      <c r="I244" s="170"/>
      <c r="J244" s="50"/>
      <c r="K244" s="170"/>
    </row>
    <row r="245" spans="1:11" s="168" customFormat="1" x14ac:dyDescent="0.3">
      <c r="A245" s="50"/>
      <c r="B245" s="170"/>
      <c r="C245" s="170"/>
      <c r="E245" s="169"/>
      <c r="F245" s="50"/>
      <c r="G245" s="170"/>
      <c r="H245" s="170"/>
      <c r="I245" s="170"/>
      <c r="J245" s="50"/>
      <c r="K245" s="170"/>
    </row>
    <row r="246" spans="1:11" s="168" customFormat="1" x14ac:dyDescent="0.3">
      <c r="A246" s="50"/>
      <c r="B246" s="170"/>
      <c r="C246" s="170"/>
      <c r="E246" s="169"/>
      <c r="F246" s="50"/>
      <c r="G246" s="170"/>
      <c r="H246" s="170"/>
      <c r="I246" s="170"/>
      <c r="J246" s="50"/>
      <c r="K246" s="170"/>
    </row>
    <row r="247" spans="1:11" s="168" customFormat="1" x14ac:dyDescent="0.3">
      <c r="A247" s="50"/>
      <c r="B247" s="170"/>
      <c r="C247" s="170"/>
      <c r="E247" s="169"/>
      <c r="F247" s="50"/>
      <c r="G247" s="170"/>
      <c r="H247" s="170"/>
      <c r="I247" s="170"/>
      <c r="J247" s="50"/>
      <c r="K247" s="170"/>
    </row>
    <row r="248" spans="1:11" s="168" customFormat="1" x14ac:dyDescent="0.3">
      <c r="A248" s="50"/>
      <c r="B248" s="170"/>
      <c r="C248" s="170"/>
      <c r="E248" s="169"/>
      <c r="F248" s="50"/>
      <c r="G248" s="170"/>
      <c r="H248" s="170"/>
      <c r="I248" s="170"/>
      <c r="J248" s="50"/>
      <c r="K248" s="170"/>
    </row>
    <row r="249" spans="1:11" s="168" customFormat="1" x14ac:dyDescent="0.3">
      <c r="A249" s="50"/>
      <c r="B249" s="170"/>
      <c r="C249" s="170"/>
      <c r="E249" s="169"/>
      <c r="F249" s="50"/>
      <c r="G249" s="170"/>
      <c r="H249" s="170"/>
      <c r="I249" s="170"/>
      <c r="J249" s="50"/>
      <c r="K249" s="170"/>
    </row>
    <row r="250" spans="1:11" s="168" customFormat="1" x14ac:dyDescent="0.3">
      <c r="A250" s="50"/>
      <c r="B250" s="170"/>
      <c r="C250" s="170"/>
      <c r="E250" s="169"/>
      <c r="F250" s="50"/>
      <c r="G250" s="170"/>
      <c r="H250" s="170"/>
      <c r="I250" s="170"/>
      <c r="J250" s="50"/>
      <c r="K250" s="170"/>
    </row>
    <row r="251" spans="1:11" s="168" customFormat="1" x14ac:dyDescent="0.3">
      <c r="A251" s="50"/>
      <c r="B251" s="170"/>
      <c r="C251" s="170"/>
      <c r="E251" s="169"/>
      <c r="F251" s="50"/>
      <c r="G251" s="170"/>
      <c r="H251" s="170"/>
      <c r="I251" s="170"/>
      <c r="J251" s="50"/>
      <c r="K251" s="170"/>
    </row>
    <row r="252" spans="1:11" s="168" customFormat="1" x14ac:dyDescent="0.3">
      <c r="A252" s="50"/>
      <c r="B252" s="170"/>
      <c r="C252" s="170"/>
      <c r="E252" s="169"/>
      <c r="F252" s="50"/>
      <c r="G252" s="170"/>
      <c r="H252" s="170"/>
      <c r="I252" s="170"/>
      <c r="J252" s="50"/>
      <c r="K252" s="170"/>
    </row>
    <row r="253" spans="1:11" s="168" customFormat="1" x14ac:dyDescent="0.3">
      <c r="A253" s="50"/>
      <c r="B253" s="170"/>
      <c r="C253" s="170"/>
      <c r="E253" s="169"/>
      <c r="F253" s="50"/>
      <c r="G253" s="170"/>
      <c r="H253" s="170"/>
      <c r="I253" s="170"/>
      <c r="J253" s="50"/>
      <c r="K253" s="170"/>
    </row>
    <row r="254" spans="1:11" s="168" customFormat="1" x14ac:dyDescent="0.3">
      <c r="A254" s="50"/>
      <c r="B254" s="170"/>
      <c r="C254" s="170"/>
      <c r="E254" s="169"/>
      <c r="F254" s="50"/>
      <c r="G254" s="170"/>
      <c r="H254" s="170"/>
      <c r="I254" s="170"/>
      <c r="J254" s="50"/>
      <c r="K254" s="170"/>
    </row>
    <row r="255" spans="1:11" s="168" customFormat="1" x14ac:dyDescent="0.3">
      <c r="A255" s="50"/>
      <c r="B255" s="170"/>
      <c r="C255" s="170"/>
      <c r="E255" s="169"/>
      <c r="F255" s="50"/>
      <c r="G255" s="170"/>
      <c r="H255" s="170"/>
      <c r="I255" s="170"/>
      <c r="J255" s="50"/>
      <c r="K255" s="170"/>
    </row>
    <row r="256" spans="1:11" s="168" customFormat="1" x14ac:dyDescent="0.3">
      <c r="A256" s="50"/>
      <c r="B256" s="170"/>
      <c r="C256" s="170"/>
      <c r="E256" s="169"/>
      <c r="F256" s="50"/>
      <c r="G256" s="170"/>
      <c r="H256" s="170"/>
      <c r="I256" s="170"/>
      <c r="J256" s="50"/>
      <c r="K256" s="170"/>
    </row>
    <row r="257" spans="1:11" s="168" customFormat="1" x14ac:dyDescent="0.3">
      <c r="A257" s="50"/>
      <c r="B257" s="170"/>
      <c r="C257" s="170"/>
      <c r="E257" s="169"/>
      <c r="F257" s="50"/>
      <c r="G257" s="170"/>
      <c r="H257" s="170"/>
      <c r="I257" s="170"/>
      <c r="J257" s="50"/>
      <c r="K257" s="170"/>
    </row>
    <row r="258" spans="1:11" s="168" customFormat="1" x14ac:dyDescent="0.3">
      <c r="A258" s="50"/>
      <c r="B258" s="170"/>
      <c r="C258" s="170"/>
      <c r="E258" s="169"/>
      <c r="F258" s="50"/>
      <c r="G258" s="170"/>
      <c r="H258" s="170"/>
      <c r="I258" s="170"/>
      <c r="J258" s="50"/>
      <c r="K258" s="170"/>
    </row>
    <row r="259" spans="1:11" s="168" customFormat="1" x14ac:dyDescent="0.3">
      <c r="A259" s="50"/>
      <c r="B259" s="170"/>
      <c r="C259" s="170"/>
      <c r="E259" s="169"/>
      <c r="F259" s="50"/>
      <c r="G259" s="170"/>
      <c r="H259" s="170"/>
      <c r="I259" s="170"/>
      <c r="J259" s="50"/>
      <c r="K259" s="170"/>
    </row>
    <row r="260" spans="1:11" s="168" customFormat="1" x14ac:dyDescent="0.3">
      <c r="A260" s="50"/>
      <c r="B260" s="170"/>
      <c r="C260" s="170"/>
      <c r="E260" s="169"/>
      <c r="F260" s="50"/>
      <c r="G260" s="170"/>
      <c r="H260" s="170"/>
      <c r="I260" s="170"/>
      <c r="J260" s="50"/>
      <c r="K260" s="170"/>
    </row>
    <row r="261" spans="1:11" s="168" customFormat="1" x14ac:dyDescent="0.3">
      <c r="A261" s="50"/>
      <c r="B261" s="170"/>
      <c r="C261" s="170"/>
      <c r="E261" s="169"/>
      <c r="F261" s="50"/>
      <c r="G261" s="170"/>
      <c r="H261" s="170"/>
      <c r="I261" s="170"/>
      <c r="J261" s="50"/>
      <c r="K261" s="170"/>
    </row>
    <row r="262" spans="1:11" s="168" customFormat="1" x14ac:dyDescent="0.3">
      <c r="A262" s="50"/>
      <c r="B262" s="170"/>
      <c r="C262" s="170"/>
      <c r="E262" s="169"/>
      <c r="F262" s="50"/>
      <c r="G262" s="170"/>
      <c r="H262" s="170"/>
      <c r="I262" s="170"/>
      <c r="J262" s="50"/>
      <c r="K262" s="170"/>
    </row>
    <row r="263" spans="1:11" s="168" customFormat="1" x14ac:dyDescent="0.3">
      <c r="A263" s="50"/>
      <c r="B263" s="170"/>
      <c r="C263" s="170"/>
      <c r="E263" s="169"/>
      <c r="F263" s="50"/>
      <c r="G263" s="170"/>
      <c r="H263" s="170"/>
      <c r="I263" s="170"/>
      <c r="J263" s="50"/>
      <c r="K263" s="170"/>
    </row>
    <row r="264" spans="1:11" s="168" customFormat="1" x14ac:dyDescent="0.3">
      <c r="A264" s="50"/>
      <c r="B264" s="170"/>
      <c r="C264" s="170"/>
      <c r="E264" s="169"/>
      <c r="F264" s="50"/>
      <c r="G264" s="170"/>
      <c r="H264" s="170"/>
      <c r="I264" s="170"/>
      <c r="J264" s="50"/>
      <c r="K264" s="170"/>
    </row>
    <row r="265" spans="1:11" s="168" customFormat="1" x14ac:dyDescent="0.3">
      <c r="A265" s="50"/>
      <c r="B265" s="170"/>
      <c r="C265" s="170"/>
      <c r="E265" s="169"/>
      <c r="F265" s="50"/>
      <c r="G265" s="170"/>
      <c r="H265" s="170"/>
      <c r="I265" s="170"/>
      <c r="J265" s="50"/>
      <c r="K265" s="170"/>
    </row>
    <row r="266" spans="1:11" s="168" customFormat="1" x14ac:dyDescent="0.3">
      <c r="A266" s="50"/>
      <c r="B266" s="170"/>
      <c r="C266" s="170"/>
      <c r="E266" s="169"/>
      <c r="F266" s="50"/>
      <c r="G266" s="170"/>
      <c r="H266" s="170"/>
      <c r="I266" s="170"/>
      <c r="J266" s="50"/>
      <c r="K266" s="170"/>
    </row>
    <row r="267" spans="1:11" s="168" customFormat="1" x14ac:dyDescent="0.3">
      <c r="A267" s="50"/>
      <c r="B267" s="170"/>
      <c r="C267" s="170"/>
      <c r="E267" s="169"/>
      <c r="F267" s="50"/>
      <c r="G267" s="170"/>
      <c r="H267" s="170"/>
      <c r="I267" s="170"/>
      <c r="J267" s="50"/>
      <c r="K267" s="170"/>
    </row>
    <row r="268" spans="1:11" s="168" customFormat="1" x14ac:dyDescent="0.3">
      <c r="A268" s="50"/>
      <c r="B268" s="170"/>
      <c r="C268" s="170"/>
      <c r="E268" s="169"/>
      <c r="F268" s="50"/>
      <c r="G268" s="170"/>
      <c r="H268" s="170"/>
      <c r="I268" s="170"/>
      <c r="J268" s="50"/>
      <c r="K268" s="170"/>
    </row>
    <row r="269" spans="1:11" s="168" customFormat="1" x14ac:dyDescent="0.3">
      <c r="A269" s="50"/>
      <c r="B269" s="170"/>
      <c r="C269" s="170"/>
      <c r="E269" s="169"/>
      <c r="F269" s="50"/>
      <c r="G269" s="170"/>
      <c r="H269" s="170"/>
      <c r="I269" s="170"/>
      <c r="J269" s="50"/>
      <c r="K269" s="170"/>
    </row>
    <row r="270" spans="1:11" s="168" customFormat="1" x14ac:dyDescent="0.3">
      <c r="A270" s="50"/>
      <c r="B270" s="170"/>
      <c r="C270" s="170"/>
      <c r="E270" s="169"/>
      <c r="F270" s="50"/>
      <c r="G270" s="170"/>
      <c r="H270" s="170"/>
      <c r="I270" s="170"/>
      <c r="J270" s="50"/>
      <c r="K270" s="170"/>
    </row>
    <row r="271" spans="1:11" s="168" customFormat="1" x14ac:dyDescent="0.3">
      <c r="A271" s="50"/>
      <c r="B271" s="170"/>
      <c r="C271" s="170"/>
      <c r="E271" s="169"/>
      <c r="F271" s="50"/>
      <c r="G271" s="170"/>
      <c r="H271" s="170"/>
      <c r="I271" s="170"/>
      <c r="J271" s="50"/>
      <c r="K271" s="170"/>
    </row>
    <row r="272" spans="1:11" s="168" customFormat="1" x14ac:dyDescent="0.3">
      <c r="A272" s="50"/>
      <c r="B272" s="170"/>
      <c r="C272" s="170"/>
      <c r="E272" s="169"/>
      <c r="F272" s="50"/>
      <c r="G272" s="170"/>
      <c r="H272" s="170"/>
      <c r="I272" s="170"/>
      <c r="J272" s="50"/>
      <c r="K272" s="170"/>
    </row>
    <row r="273" spans="1:11" s="168" customFormat="1" x14ac:dyDescent="0.3">
      <c r="A273" s="50"/>
      <c r="B273" s="170"/>
      <c r="C273" s="170"/>
      <c r="E273" s="169"/>
      <c r="F273" s="50"/>
      <c r="G273" s="170"/>
      <c r="H273" s="170"/>
      <c r="I273" s="170"/>
      <c r="J273" s="50"/>
      <c r="K273" s="170"/>
    </row>
    <row r="274" spans="1:11" s="168" customFormat="1" x14ac:dyDescent="0.3">
      <c r="A274" s="50"/>
      <c r="B274" s="170"/>
      <c r="C274" s="170"/>
      <c r="E274" s="169"/>
      <c r="F274" s="50"/>
      <c r="G274" s="170"/>
      <c r="H274" s="170"/>
      <c r="I274" s="170"/>
      <c r="J274" s="50"/>
      <c r="K274" s="170"/>
    </row>
    <row r="275" spans="1:11" s="168" customFormat="1" x14ac:dyDescent="0.3">
      <c r="A275" s="50"/>
      <c r="B275" s="170"/>
      <c r="C275" s="170"/>
      <c r="E275" s="169"/>
      <c r="F275" s="50"/>
      <c r="G275" s="170"/>
      <c r="H275" s="170"/>
      <c r="I275" s="170"/>
      <c r="J275" s="50"/>
      <c r="K275" s="170"/>
    </row>
    <row r="276" spans="1:11" s="168" customFormat="1" x14ac:dyDescent="0.3">
      <c r="A276" s="50"/>
      <c r="B276" s="170"/>
      <c r="C276" s="170"/>
      <c r="E276" s="169"/>
      <c r="F276" s="50"/>
      <c r="G276" s="170"/>
      <c r="H276" s="170"/>
      <c r="I276" s="170"/>
      <c r="J276" s="50"/>
      <c r="K276" s="170"/>
    </row>
    <row r="277" spans="1:11" s="168" customFormat="1" x14ac:dyDescent="0.3">
      <c r="A277" s="50"/>
      <c r="B277" s="170"/>
      <c r="C277" s="170"/>
      <c r="E277" s="169"/>
      <c r="F277" s="50"/>
      <c r="G277" s="170"/>
      <c r="H277" s="170"/>
      <c r="I277" s="170"/>
      <c r="J277" s="50"/>
      <c r="K277" s="170"/>
    </row>
    <row r="278" spans="1:11" s="168" customFormat="1" x14ac:dyDescent="0.3">
      <c r="A278" s="50"/>
      <c r="B278" s="170"/>
      <c r="C278" s="170"/>
      <c r="E278" s="169"/>
      <c r="F278" s="50"/>
      <c r="G278" s="170"/>
      <c r="H278" s="170"/>
      <c r="I278" s="170"/>
      <c r="J278" s="50"/>
      <c r="K278" s="170"/>
    </row>
    <row r="279" spans="1:11" s="168" customFormat="1" x14ac:dyDescent="0.3">
      <c r="A279" s="50"/>
      <c r="B279" s="170"/>
      <c r="C279" s="170"/>
      <c r="E279" s="169"/>
      <c r="F279" s="50"/>
      <c r="G279" s="170"/>
      <c r="H279" s="170"/>
      <c r="I279" s="170"/>
      <c r="J279" s="50"/>
      <c r="K279" s="170"/>
    </row>
    <row r="280" spans="1:11" s="168" customFormat="1" x14ac:dyDescent="0.3">
      <c r="A280" s="50"/>
      <c r="B280" s="170"/>
      <c r="C280" s="170"/>
      <c r="E280" s="169"/>
      <c r="F280" s="50"/>
      <c r="G280" s="170"/>
      <c r="H280" s="170"/>
      <c r="I280" s="170"/>
      <c r="J280" s="50"/>
      <c r="K280" s="170"/>
    </row>
    <row r="281" spans="1:11" s="168" customFormat="1" x14ac:dyDescent="0.3">
      <c r="A281" s="50"/>
      <c r="B281" s="170"/>
      <c r="C281" s="170"/>
      <c r="E281" s="169"/>
      <c r="F281" s="50"/>
      <c r="G281" s="170"/>
      <c r="H281" s="170"/>
      <c r="I281" s="170"/>
      <c r="J281" s="50"/>
      <c r="K281" s="170"/>
    </row>
    <row r="282" spans="1:11" s="168" customFormat="1" x14ac:dyDescent="0.3">
      <c r="A282" s="50"/>
      <c r="B282" s="170"/>
      <c r="C282" s="170"/>
      <c r="E282" s="169"/>
      <c r="F282" s="50"/>
      <c r="G282" s="170"/>
      <c r="H282" s="170"/>
      <c r="I282" s="170"/>
      <c r="J282" s="50"/>
      <c r="K282" s="170"/>
    </row>
    <row r="283" spans="1:11" s="168" customFormat="1" x14ac:dyDescent="0.3">
      <c r="A283" s="50"/>
      <c r="B283" s="170"/>
      <c r="C283" s="170"/>
      <c r="E283" s="169"/>
      <c r="F283" s="50"/>
      <c r="G283" s="170"/>
      <c r="H283" s="170"/>
      <c r="I283" s="170"/>
      <c r="J283" s="50"/>
      <c r="K283" s="170"/>
    </row>
    <row r="284" spans="1:11" s="168" customFormat="1" x14ac:dyDescent="0.3">
      <c r="A284" s="50"/>
      <c r="B284" s="170"/>
      <c r="C284" s="170"/>
      <c r="E284" s="169"/>
      <c r="F284" s="50"/>
      <c r="G284" s="170"/>
      <c r="H284" s="170"/>
      <c r="I284" s="170"/>
      <c r="J284" s="50"/>
      <c r="K284" s="170"/>
    </row>
    <row r="285" spans="1:11" s="168" customFormat="1" x14ac:dyDescent="0.3">
      <c r="A285" s="50"/>
      <c r="B285" s="170"/>
      <c r="C285" s="170"/>
      <c r="E285" s="169"/>
      <c r="F285" s="50"/>
      <c r="G285" s="170"/>
      <c r="H285" s="170"/>
      <c r="I285" s="170"/>
      <c r="J285" s="50"/>
      <c r="K285" s="170"/>
    </row>
    <row r="286" spans="1:11" s="168" customFormat="1" x14ac:dyDescent="0.3">
      <c r="A286" s="50"/>
      <c r="B286" s="170"/>
      <c r="C286" s="170"/>
      <c r="E286" s="169"/>
      <c r="F286" s="50"/>
      <c r="G286" s="170"/>
      <c r="H286" s="170"/>
      <c r="I286" s="170"/>
      <c r="J286" s="50"/>
      <c r="K286" s="170"/>
    </row>
    <row r="287" spans="1:11" s="168" customFormat="1" x14ac:dyDescent="0.3">
      <c r="A287" s="50"/>
      <c r="B287" s="170"/>
      <c r="C287" s="170"/>
      <c r="E287" s="169"/>
      <c r="F287" s="50"/>
      <c r="G287" s="170"/>
      <c r="H287" s="170"/>
      <c r="I287" s="170"/>
      <c r="J287" s="50"/>
      <c r="K287" s="170"/>
    </row>
    <row r="288" spans="1:11" s="168" customFormat="1" x14ac:dyDescent="0.3">
      <c r="A288" s="50"/>
      <c r="B288" s="170"/>
      <c r="C288" s="170"/>
      <c r="E288" s="169"/>
      <c r="F288" s="50"/>
      <c r="G288" s="170"/>
      <c r="H288" s="170"/>
      <c r="I288" s="170"/>
      <c r="J288" s="50"/>
      <c r="K288" s="170"/>
    </row>
    <row r="289" spans="1:11" s="168" customFormat="1" x14ac:dyDescent="0.3">
      <c r="A289" s="50"/>
      <c r="B289" s="170"/>
      <c r="C289" s="170"/>
      <c r="E289" s="169"/>
      <c r="F289" s="50"/>
      <c r="G289" s="170"/>
      <c r="H289" s="170"/>
      <c r="I289" s="170"/>
      <c r="J289" s="50"/>
      <c r="K289" s="170"/>
    </row>
    <row r="290" spans="1:11" s="168" customFormat="1" x14ac:dyDescent="0.3">
      <c r="A290" s="50"/>
      <c r="B290" s="170"/>
      <c r="C290" s="170"/>
      <c r="E290" s="169"/>
      <c r="F290" s="50"/>
      <c r="G290" s="170"/>
      <c r="H290" s="170"/>
      <c r="I290" s="170"/>
      <c r="J290" s="50"/>
      <c r="K290" s="170"/>
    </row>
    <row r="291" spans="1:11" s="168" customFormat="1" x14ac:dyDescent="0.3">
      <c r="A291" s="50"/>
      <c r="B291" s="170"/>
      <c r="C291" s="170"/>
      <c r="E291" s="169"/>
      <c r="F291" s="50"/>
      <c r="G291" s="170"/>
      <c r="H291" s="170"/>
      <c r="I291" s="170"/>
      <c r="J291" s="50"/>
      <c r="K291" s="170"/>
    </row>
    <row r="292" spans="1:11" s="168" customFormat="1" x14ac:dyDescent="0.3">
      <c r="A292" s="50"/>
      <c r="B292" s="170"/>
      <c r="C292" s="170"/>
      <c r="E292" s="169"/>
      <c r="F292" s="50"/>
      <c r="G292" s="170"/>
      <c r="H292" s="170"/>
      <c r="I292" s="170"/>
      <c r="J292" s="50"/>
      <c r="K292" s="170"/>
    </row>
    <row r="293" spans="1:11" s="168" customFormat="1" x14ac:dyDescent="0.3">
      <c r="A293" s="50"/>
      <c r="B293" s="170"/>
      <c r="C293" s="170"/>
      <c r="E293" s="169"/>
      <c r="F293" s="50"/>
      <c r="G293" s="170"/>
      <c r="H293" s="170"/>
      <c r="I293" s="170"/>
      <c r="J293" s="50"/>
      <c r="K293" s="170"/>
    </row>
    <row r="294" spans="1:11" s="168" customFormat="1" x14ac:dyDescent="0.3">
      <c r="A294" s="50"/>
      <c r="B294" s="170"/>
      <c r="C294" s="170"/>
      <c r="E294" s="169"/>
      <c r="F294" s="50"/>
      <c r="G294" s="170"/>
      <c r="H294" s="170"/>
      <c r="I294" s="170"/>
      <c r="J294" s="50"/>
      <c r="K294" s="170"/>
    </row>
    <row r="295" spans="1:11" s="168" customFormat="1" x14ac:dyDescent="0.3">
      <c r="A295" s="50"/>
      <c r="B295" s="170"/>
      <c r="C295" s="170"/>
      <c r="E295" s="169"/>
      <c r="F295" s="50"/>
      <c r="G295" s="170"/>
      <c r="H295" s="170"/>
      <c r="I295" s="170"/>
      <c r="J295" s="50"/>
      <c r="K295" s="170"/>
    </row>
  </sheetData>
  <pageMargins left="0.25" right="0.25" top="0.75" bottom="0.75" header="0.3" footer="0.3"/>
  <pageSetup paperSize="5" scale="48"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249977111117893"/>
  </sheetPr>
  <dimension ref="A1:AW275"/>
  <sheetViews>
    <sheetView topLeftCell="B1" zoomScale="85" zoomScaleNormal="85" workbookViewId="0">
      <selection activeCell="J13" sqref="J13"/>
    </sheetView>
  </sheetViews>
  <sheetFormatPr defaultColWidth="9.1796875" defaultRowHeight="14" x14ac:dyDescent="0.3"/>
  <cols>
    <col min="1" max="1" width="15.1796875" style="50" customWidth="1"/>
    <col min="2" max="2" width="67" style="50" bestFit="1" customWidth="1"/>
    <col min="3" max="4" width="19.54296875" style="170" customWidth="1"/>
    <col min="5" max="5" width="24.26953125" style="170" bestFit="1" customWidth="1"/>
    <col min="6" max="6" width="43.453125" style="170" bestFit="1" customWidth="1"/>
    <col min="7" max="7" width="43.453125" style="50" bestFit="1" customWidth="1"/>
    <col min="8" max="8" width="12.7265625" style="50" customWidth="1"/>
    <col min="9" max="9" width="40.1796875" style="50" bestFit="1" customWidth="1"/>
    <col min="10" max="10" width="20.81640625" style="50" bestFit="1" customWidth="1"/>
    <col min="11" max="11" width="23.26953125" style="50" bestFit="1" customWidth="1"/>
    <col min="12" max="12" width="11.1796875" style="50" bestFit="1" customWidth="1"/>
    <col min="13" max="13" width="9.1796875" style="170"/>
    <col min="14" max="14" width="9.1796875" style="50"/>
    <col min="15" max="15" width="19.7265625" style="50" bestFit="1" customWidth="1"/>
    <col min="16" max="19" width="9.1796875" style="50"/>
    <col min="20" max="20" width="23" style="50" bestFit="1" customWidth="1"/>
    <col min="21" max="16384" width="9.1796875" style="50"/>
  </cols>
  <sheetData>
    <row r="1" spans="1:49" s="47" customFormat="1" x14ac:dyDescent="0.3">
      <c r="A1" s="187"/>
      <c r="B1" s="188"/>
      <c r="C1" s="189"/>
      <c r="D1" s="189"/>
      <c r="E1" s="189"/>
      <c r="F1" s="189"/>
      <c r="G1" s="188"/>
      <c r="H1" s="188"/>
      <c r="I1" s="188"/>
      <c r="J1" s="190"/>
      <c r="K1" s="188"/>
      <c r="L1" s="189"/>
      <c r="M1" s="188"/>
      <c r="N1" s="188"/>
      <c r="O1" s="188"/>
      <c r="P1" s="188"/>
      <c r="Q1" s="188"/>
      <c r="R1" s="188"/>
      <c r="S1" s="188"/>
      <c r="T1" s="188"/>
      <c r="U1" s="188"/>
      <c r="V1" s="188"/>
      <c r="W1" s="189"/>
      <c r="X1" s="188"/>
      <c r="Y1" s="188"/>
      <c r="Z1" s="188"/>
      <c r="AA1" s="188"/>
      <c r="AB1" s="188"/>
      <c r="AC1" s="188"/>
      <c r="AD1" s="188"/>
      <c r="AE1" s="188"/>
      <c r="AF1" s="188"/>
      <c r="AG1" s="188"/>
      <c r="AH1" s="188"/>
      <c r="AI1" s="188"/>
      <c r="AJ1" s="188"/>
      <c r="AK1" s="188"/>
      <c r="AL1" s="188"/>
      <c r="AM1" s="188"/>
      <c r="AN1" s="188"/>
      <c r="AO1" s="188"/>
      <c r="AP1" s="188"/>
      <c r="AQ1" s="188"/>
      <c r="AR1" s="188"/>
      <c r="AS1" s="188"/>
      <c r="AT1" s="188"/>
      <c r="AU1" s="191"/>
      <c r="AW1" s="192" t="s">
        <v>20</v>
      </c>
    </row>
    <row r="2" spans="1:49" s="47" customFormat="1" ht="14.5" thickBot="1" x14ac:dyDescent="0.35">
      <c r="A2" s="193"/>
      <c r="B2" s="394" t="s">
        <v>22</v>
      </c>
      <c r="C2" s="394"/>
      <c r="D2" s="394"/>
      <c r="E2" s="394"/>
      <c r="F2" s="394"/>
      <c r="G2" s="394"/>
      <c r="H2" s="258"/>
      <c r="I2" s="154"/>
      <c r="J2" s="194"/>
      <c r="K2" s="154"/>
      <c r="L2" s="195"/>
      <c r="M2" s="154"/>
      <c r="N2" s="154"/>
      <c r="O2" s="154"/>
      <c r="P2" s="154"/>
      <c r="Q2" s="154"/>
      <c r="R2" s="154"/>
      <c r="S2" s="154"/>
      <c r="T2" s="154"/>
      <c r="U2" s="154"/>
      <c r="V2" s="154"/>
      <c r="W2" s="195"/>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5"/>
      <c r="AW2" s="192" t="s">
        <v>20</v>
      </c>
    </row>
    <row r="3" spans="1:49" ht="28" x14ac:dyDescent="0.3">
      <c r="B3" s="196" t="s">
        <v>503</v>
      </c>
      <c r="C3" s="197" t="s">
        <v>504</v>
      </c>
      <c r="D3" s="197" t="s">
        <v>505</v>
      </c>
      <c r="E3" s="197" t="s">
        <v>506</v>
      </c>
      <c r="F3" s="260" t="s">
        <v>507</v>
      </c>
      <c r="G3" s="260" t="s">
        <v>508</v>
      </c>
      <c r="I3" s="50" t="s">
        <v>192</v>
      </c>
      <c r="J3" s="50" t="s">
        <v>509</v>
      </c>
      <c r="K3" s="50" t="s">
        <v>510</v>
      </c>
      <c r="L3" s="50" t="s">
        <v>511</v>
      </c>
      <c r="M3" s="50"/>
      <c r="N3" s="198"/>
      <c r="O3" s="50" t="s">
        <v>512</v>
      </c>
      <c r="Q3" s="50" t="s">
        <v>513</v>
      </c>
      <c r="S3" s="199" t="s">
        <v>514</v>
      </c>
      <c r="T3" s="199"/>
    </row>
    <row r="4" spans="1:49" ht="15" customHeight="1" x14ac:dyDescent="0.3">
      <c r="B4" s="200"/>
      <c r="C4" s="201"/>
      <c r="D4" s="201"/>
      <c r="E4" s="201"/>
      <c r="I4" s="50" t="s">
        <v>515</v>
      </c>
      <c r="J4" s="50" t="s">
        <v>516</v>
      </c>
      <c r="K4" s="50" t="s">
        <v>517</v>
      </c>
      <c r="L4" s="50" t="s">
        <v>518</v>
      </c>
      <c r="M4" s="50"/>
      <c r="N4" s="198"/>
      <c r="Q4" s="50" t="s">
        <v>398</v>
      </c>
    </row>
    <row r="5" spans="1:49" x14ac:dyDescent="0.3">
      <c r="B5" s="139" t="s">
        <v>381</v>
      </c>
      <c r="C5" s="201" t="s">
        <v>380</v>
      </c>
      <c r="D5" s="201" t="s">
        <v>380</v>
      </c>
      <c r="E5" s="201" t="s">
        <v>481</v>
      </c>
      <c r="F5" s="201" t="s">
        <v>485</v>
      </c>
      <c r="G5" s="201" t="s">
        <v>485</v>
      </c>
      <c r="I5" s="50" t="s">
        <v>213</v>
      </c>
      <c r="J5" s="50" t="s">
        <v>101</v>
      </c>
      <c r="M5" s="50"/>
      <c r="N5" s="198"/>
      <c r="O5" s="50" t="s">
        <v>519</v>
      </c>
    </row>
    <row r="6" spans="1:49" x14ac:dyDescent="0.3">
      <c r="B6" s="136" t="s">
        <v>301</v>
      </c>
      <c r="C6" s="201" t="s">
        <v>520</v>
      </c>
      <c r="D6" s="201" t="s">
        <v>409</v>
      </c>
      <c r="E6" s="201" t="s">
        <v>476</v>
      </c>
      <c r="F6" s="201" t="s">
        <v>301</v>
      </c>
      <c r="G6" s="201" t="s">
        <v>301</v>
      </c>
      <c r="I6" s="50" t="s">
        <v>212</v>
      </c>
      <c r="M6" s="50"/>
      <c r="N6" s="198"/>
      <c r="O6" s="50" t="s">
        <v>521</v>
      </c>
      <c r="S6" s="202">
        <v>1</v>
      </c>
      <c r="T6" s="50" t="s">
        <v>522</v>
      </c>
    </row>
    <row r="7" spans="1:49" x14ac:dyDescent="0.3">
      <c r="B7" s="139" t="s">
        <v>305</v>
      </c>
      <c r="C7" s="201" t="s">
        <v>520</v>
      </c>
      <c r="D7" s="201" t="s">
        <v>409</v>
      </c>
      <c r="E7" s="201" t="s">
        <v>476</v>
      </c>
      <c r="F7" s="201" t="s">
        <v>305</v>
      </c>
      <c r="G7" s="201" t="s">
        <v>305</v>
      </c>
      <c r="I7" s="50" t="s">
        <v>394</v>
      </c>
      <c r="M7" s="50"/>
      <c r="N7" s="198"/>
      <c r="O7" s="50" t="s">
        <v>523</v>
      </c>
      <c r="S7" s="202">
        <f t="shared" ref="S7:S56" si="0">S6+1</f>
        <v>2</v>
      </c>
      <c r="T7" s="50" t="s">
        <v>524</v>
      </c>
    </row>
    <row r="8" spans="1:49" x14ac:dyDescent="0.3">
      <c r="B8" s="139" t="s">
        <v>306</v>
      </c>
      <c r="C8" s="201" t="s">
        <v>520</v>
      </c>
      <c r="D8" s="201" t="s">
        <v>409</v>
      </c>
      <c r="E8" s="201" t="s">
        <v>476</v>
      </c>
      <c r="F8" s="201" t="s">
        <v>306</v>
      </c>
      <c r="G8" s="201" t="s">
        <v>306</v>
      </c>
      <c r="M8" s="50"/>
      <c r="N8" s="198"/>
      <c r="O8" s="50" t="s">
        <v>525</v>
      </c>
      <c r="S8" s="202">
        <f t="shared" si="0"/>
        <v>3</v>
      </c>
      <c r="T8" s="50" t="s">
        <v>526</v>
      </c>
    </row>
    <row r="9" spans="1:49" x14ac:dyDescent="0.3">
      <c r="B9" s="139" t="s">
        <v>307</v>
      </c>
      <c r="C9" s="201" t="s">
        <v>520</v>
      </c>
      <c r="D9" s="201" t="s">
        <v>409</v>
      </c>
      <c r="E9" s="201" t="s">
        <v>476</v>
      </c>
      <c r="F9" s="201" t="s">
        <v>307</v>
      </c>
      <c r="G9" s="201" t="s">
        <v>307</v>
      </c>
      <c r="N9" s="198"/>
      <c r="O9" s="50" t="s">
        <v>394</v>
      </c>
      <c r="S9" s="202">
        <f t="shared" si="0"/>
        <v>4</v>
      </c>
      <c r="T9" s="50" t="s">
        <v>527</v>
      </c>
    </row>
    <row r="10" spans="1:49" x14ac:dyDescent="0.3">
      <c r="B10" s="139" t="s">
        <v>308</v>
      </c>
      <c r="C10" s="201" t="s">
        <v>520</v>
      </c>
      <c r="D10" s="201" t="s">
        <v>409</v>
      </c>
      <c r="E10" s="201" t="s">
        <v>476</v>
      </c>
      <c r="F10" s="201" t="s">
        <v>528</v>
      </c>
      <c r="G10" s="201" t="s">
        <v>307</v>
      </c>
      <c r="I10" s="50" t="s">
        <v>529</v>
      </c>
      <c r="J10" s="50" t="s">
        <v>530</v>
      </c>
      <c r="N10" s="198"/>
      <c r="S10" s="202">
        <f t="shared" si="0"/>
        <v>5</v>
      </c>
      <c r="T10" s="50" t="s">
        <v>531</v>
      </c>
    </row>
    <row r="11" spans="1:49" x14ac:dyDescent="0.3">
      <c r="B11" s="139" t="s">
        <v>309</v>
      </c>
      <c r="C11" s="201" t="s">
        <v>520</v>
      </c>
      <c r="D11" s="201" t="s">
        <v>409</v>
      </c>
      <c r="E11" s="201" t="s">
        <v>476</v>
      </c>
      <c r="F11" s="201" t="s">
        <v>528</v>
      </c>
      <c r="G11" s="201" t="s">
        <v>307</v>
      </c>
      <c r="I11" s="50" t="s">
        <v>532</v>
      </c>
      <c r="J11" s="50" t="s">
        <v>516</v>
      </c>
      <c r="L11" s="203" t="s">
        <v>533</v>
      </c>
      <c r="M11" s="170" t="s">
        <v>534</v>
      </c>
      <c r="N11" s="198"/>
      <c r="S11" s="202">
        <f t="shared" si="0"/>
        <v>6</v>
      </c>
      <c r="T11" s="50" t="s">
        <v>535</v>
      </c>
    </row>
    <row r="12" spans="1:49" x14ac:dyDescent="0.3">
      <c r="B12" s="139" t="s">
        <v>310</v>
      </c>
      <c r="C12" s="201" t="s">
        <v>536</v>
      </c>
      <c r="D12" s="201" t="s">
        <v>409</v>
      </c>
      <c r="E12" s="201" t="s">
        <v>478</v>
      </c>
      <c r="F12" s="201" t="s">
        <v>537</v>
      </c>
      <c r="G12" s="201" t="s">
        <v>538</v>
      </c>
      <c r="I12" s="50" t="s">
        <v>539</v>
      </c>
      <c r="J12" s="50" t="s">
        <v>101</v>
      </c>
      <c r="L12" s="50" t="s">
        <v>540</v>
      </c>
      <c r="M12" s="170">
        <v>-6</v>
      </c>
      <c r="N12" s="198"/>
      <c r="S12" s="202">
        <f t="shared" si="0"/>
        <v>7</v>
      </c>
      <c r="T12" s="50" t="s">
        <v>541</v>
      </c>
    </row>
    <row r="13" spans="1:49" x14ac:dyDescent="0.3">
      <c r="B13" s="139" t="s">
        <v>311</v>
      </c>
      <c r="C13" s="201" t="s">
        <v>520</v>
      </c>
      <c r="D13" s="201" t="s">
        <v>409</v>
      </c>
      <c r="E13" s="201" t="s">
        <v>476</v>
      </c>
      <c r="F13" s="201" t="s">
        <v>542</v>
      </c>
      <c r="G13" s="201" t="s">
        <v>307</v>
      </c>
      <c r="J13" s="50" t="s">
        <v>543</v>
      </c>
      <c r="L13" s="50" t="s">
        <v>544</v>
      </c>
      <c r="M13" s="170">
        <v>0</v>
      </c>
      <c r="N13" s="198"/>
      <c r="S13" s="202">
        <f t="shared" si="0"/>
        <v>8</v>
      </c>
      <c r="T13" s="50" t="s">
        <v>545</v>
      </c>
    </row>
    <row r="14" spans="1:49" x14ac:dyDescent="0.3">
      <c r="B14" s="139" t="s">
        <v>312</v>
      </c>
      <c r="C14" s="201" t="s">
        <v>410</v>
      </c>
      <c r="D14" s="201" t="s">
        <v>410</v>
      </c>
      <c r="E14" s="201" t="s">
        <v>479</v>
      </c>
      <c r="F14" s="201" t="s">
        <v>312</v>
      </c>
      <c r="G14" s="201" t="s">
        <v>312</v>
      </c>
      <c r="L14" s="50" t="s">
        <v>546</v>
      </c>
      <c r="M14" s="170">
        <v>3</v>
      </c>
      <c r="S14" s="202">
        <f t="shared" si="0"/>
        <v>9</v>
      </c>
      <c r="T14" s="50" t="s">
        <v>547</v>
      </c>
    </row>
    <row r="15" spans="1:49" x14ac:dyDescent="0.3">
      <c r="B15" s="139" t="s">
        <v>313</v>
      </c>
      <c r="C15" s="201" t="s">
        <v>410</v>
      </c>
      <c r="D15" s="201" t="s">
        <v>410</v>
      </c>
      <c r="E15" s="201" t="s">
        <v>479</v>
      </c>
      <c r="F15" s="201" t="s">
        <v>548</v>
      </c>
      <c r="G15" s="201" t="s">
        <v>549</v>
      </c>
      <c r="L15" s="50" t="s">
        <v>550</v>
      </c>
      <c r="M15" s="170">
        <v>6</v>
      </c>
      <c r="S15" s="202">
        <f t="shared" si="0"/>
        <v>10</v>
      </c>
      <c r="T15" s="50" t="s">
        <v>551</v>
      </c>
    </row>
    <row r="16" spans="1:49" x14ac:dyDescent="0.3">
      <c r="B16" s="139" t="s">
        <v>314</v>
      </c>
      <c r="C16" s="201" t="s">
        <v>410</v>
      </c>
      <c r="D16" s="201" t="s">
        <v>410</v>
      </c>
      <c r="E16" s="201" t="s">
        <v>479</v>
      </c>
      <c r="F16" s="201" t="s">
        <v>314</v>
      </c>
      <c r="G16" s="201" t="s">
        <v>314</v>
      </c>
      <c r="I16" s="50" t="s">
        <v>552</v>
      </c>
      <c r="L16" s="50" t="s">
        <v>553</v>
      </c>
      <c r="M16" s="170">
        <v>9</v>
      </c>
      <c r="S16" s="202">
        <f t="shared" si="0"/>
        <v>11</v>
      </c>
      <c r="T16" s="50" t="s">
        <v>554</v>
      </c>
    </row>
    <row r="17" spans="2:20" x14ac:dyDescent="0.3">
      <c r="B17" s="139" t="s">
        <v>315</v>
      </c>
      <c r="C17" s="201" t="s">
        <v>410</v>
      </c>
      <c r="D17" s="201" t="s">
        <v>410</v>
      </c>
      <c r="E17" s="201" t="s">
        <v>479</v>
      </c>
      <c r="F17" s="201" t="s">
        <v>315</v>
      </c>
      <c r="G17" s="201" t="s">
        <v>315</v>
      </c>
      <c r="I17" s="50" t="s">
        <v>555</v>
      </c>
      <c r="S17" s="202">
        <f t="shared" si="0"/>
        <v>12</v>
      </c>
      <c r="T17" s="50" t="s">
        <v>556</v>
      </c>
    </row>
    <row r="18" spans="2:20" x14ac:dyDescent="0.3">
      <c r="B18" s="139" t="s">
        <v>316</v>
      </c>
      <c r="C18" s="201" t="s">
        <v>410</v>
      </c>
      <c r="D18" s="201" t="s">
        <v>410</v>
      </c>
      <c r="E18" s="201" t="s">
        <v>479</v>
      </c>
      <c r="F18" s="201" t="s">
        <v>316</v>
      </c>
      <c r="G18" s="201" t="s">
        <v>316</v>
      </c>
      <c r="I18" s="50" t="s">
        <v>557</v>
      </c>
      <c r="S18" s="202">
        <f t="shared" si="0"/>
        <v>13</v>
      </c>
      <c r="T18" s="50" t="s">
        <v>558</v>
      </c>
    </row>
    <row r="19" spans="2:20" x14ac:dyDescent="0.3">
      <c r="B19" s="139" t="s">
        <v>317</v>
      </c>
      <c r="C19" s="201" t="s">
        <v>410</v>
      </c>
      <c r="D19" s="201" t="s">
        <v>410</v>
      </c>
      <c r="E19" s="201" t="s">
        <v>479</v>
      </c>
      <c r="F19" s="201" t="s">
        <v>317</v>
      </c>
      <c r="G19" s="201" t="s">
        <v>317</v>
      </c>
      <c r="S19" s="202">
        <f t="shared" si="0"/>
        <v>14</v>
      </c>
      <c r="T19" s="50" t="s">
        <v>559</v>
      </c>
    </row>
    <row r="20" spans="2:20" x14ac:dyDescent="0.3">
      <c r="B20" s="139" t="s">
        <v>318</v>
      </c>
      <c r="C20" s="201" t="s">
        <v>410</v>
      </c>
      <c r="D20" s="201" t="s">
        <v>410</v>
      </c>
      <c r="E20" s="201" t="s">
        <v>479</v>
      </c>
      <c r="F20" s="201" t="s">
        <v>528</v>
      </c>
      <c r="G20" s="201" t="s">
        <v>318</v>
      </c>
      <c r="S20" s="202">
        <f t="shared" si="0"/>
        <v>15</v>
      </c>
      <c r="T20" s="50" t="s">
        <v>560</v>
      </c>
    </row>
    <row r="21" spans="2:20" x14ac:dyDescent="0.3">
      <c r="B21" s="139" t="s">
        <v>319</v>
      </c>
      <c r="C21" s="201" t="s">
        <v>410</v>
      </c>
      <c r="D21" s="201" t="s">
        <v>410</v>
      </c>
      <c r="E21" s="201" t="s">
        <v>479</v>
      </c>
      <c r="F21" s="201" t="s">
        <v>561</v>
      </c>
      <c r="G21" s="201" t="s">
        <v>319</v>
      </c>
      <c r="S21" s="202">
        <f t="shared" si="0"/>
        <v>16</v>
      </c>
      <c r="T21" s="50" t="s">
        <v>562</v>
      </c>
    </row>
    <row r="22" spans="2:20" x14ac:dyDescent="0.3">
      <c r="B22" s="139" t="s">
        <v>320</v>
      </c>
      <c r="C22" s="201" t="s">
        <v>410</v>
      </c>
      <c r="D22" s="201" t="s">
        <v>410</v>
      </c>
      <c r="E22" s="201" t="s">
        <v>479</v>
      </c>
      <c r="F22" s="201" t="s">
        <v>563</v>
      </c>
      <c r="G22" s="201" t="s">
        <v>320</v>
      </c>
      <c r="S22" s="202">
        <f t="shared" si="0"/>
        <v>17</v>
      </c>
      <c r="T22" s="50" t="s">
        <v>564</v>
      </c>
    </row>
    <row r="23" spans="2:20" x14ac:dyDescent="0.3">
      <c r="B23" s="139" t="s">
        <v>321</v>
      </c>
      <c r="C23" s="201" t="s">
        <v>410</v>
      </c>
      <c r="D23" s="201" t="s">
        <v>410</v>
      </c>
      <c r="E23" s="201" t="s">
        <v>479</v>
      </c>
      <c r="F23" s="201" t="s">
        <v>528</v>
      </c>
      <c r="G23" s="201" t="s">
        <v>321</v>
      </c>
      <c r="S23" s="202">
        <f t="shared" si="0"/>
        <v>18</v>
      </c>
      <c r="T23" s="50" t="s">
        <v>565</v>
      </c>
    </row>
    <row r="24" spans="2:20" x14ac:dyDescent="0.3">
      <c r="B24" s="139" t="s">
        <v>322</v>
      </c>
      <c r="C24" s="201" t="s">
        <v>410</v>
      </c>
      <c r="D24" s="201" t="s">
        <v>410</v>
      </c>
      <c r="E24" s="201" t="s">
        <v>479</v>
      </c>
      <c r="F24" s="201" t="s">
        <v>528</v>
      </c>
      <c r="G24" s="201" t="s">
        <v>322</v>
      </c>
      <c r="S24" s="202">
        <f t="shared" si="0"/>
        <v>19</v>
      </c>
      <c r="T24" s="50" t="s">
        <v>566</v>
      </c>
    </row>
    <row r="25" spans="2:20" x14ac:dyDescent="0.3">
      <c r="B25" s="139" t="s">
        <v>323</v>
      </c>
      <c r="C25" s="201" t="s">
        <v>410</v>
      </c>
      <c r="D25" s="201" t="s">
        <v>410</v>
      </c>
      <c r="E25" s="201" t="s">
        <v>479</v>
      </c>
      <c r="F25" s="201" t="s">
        <v>323</v>
      </c>
      <c r="G25" s="201" t="s">
        <v>323</v>
      </c>
      <c r="S25" s="202">
        <f t="shared" si="0"/>
        <v>20</v>
      </c>
      <c r="T25" s="50" t="s">
        <v>567</v>
      </c>
    </row>
    <row r="26" spans="2:20" ht="15" customHeight="1" x14ac:dyDescent="0.3">
      <c r="B26" s="139" t="s">
        <v>324</v>
      </c>
      <c r="C26" s="201" t="s">
        <v>410</v>
      </c>
      <c r="D26" s="201" t="s">
        <v>410</v>
      </c>
      <c r="E26" s="201" t="s">
        <v>479</v>
      </c>
      <c r="F26" s="201" t="s">
        <v>324</v>
      </c>
      <c r="G26" s="201" t="s">
        <v>324</v>
      </c>
      <c r="S26" s="202">
        <f t="shared" si="0"/>
        <v>21</v>
      </c>
      <c r="T26" s="50" t="s">
        <v>568</v>
      </c>
    </row>
    <row r="27" spans="2:20" x14ac:dyDescent="0.3">
      <c r="B27" s="139" t="s">
        <v>325</v>
      </c>
      <c r="C27" s="201" t="s">
        <v>410</v>
      </c>
      <c r="D27" s="201" t="s">
        <v>410</v>
      </c>
      <c r="E27" s="201" t="s">
        <v>479</v>
      </c>
      <c r="F27" s="201" t="s">
        <v>325</v>
      </c>
      <c r="G27" s="201" t="s">
        <v>325</v>
      </c>
      <c r="S27" s="202">
        <f t="shared" si="0"/>
        <v>22</v>
      </c>
      <c r="T27" s="50" t="s">
        <v>569</v>
      </c>
    </row>
    <row r="28" spans="2:20" x14ac:dyDescent="0.3">
      <c r="B28" s="139" t="s">
        <v>326</v>
      </c>
      <c r="C28" s="201" t="s">
        <v>410</v>
      </c>
      <c r="D28" s="201" t="s">
        <v>410</v>
      </c>
      <c r="E28" s="201" t="s">
        <v>479</v>
      </c>
      <c r="F28" s="201" t="s">
        <v>326</v>
      </c>
      <c r="G28" s="201" t="s">
        <v>326</v>
      </c>
      <c r="S28" s="202">
        <f t="shared" si="0"/>
        <v>23</v>
      </c>
      <c r="T28" s="50" t="s">
        <v>570</v>
      </c>
    </row>
    <row r="29" spans="2:20" x14ac:dyDescent="0.3">
      <c r="B29" s="139" t="s">
        <v>327</v>
      </c>
      <c r="C29" s="201" t="s">
        <v>410</v>
      </c>
      <c r="D29" s="201" t="s">
        <v>410</v>
      </c>
      <c r="E29" s="201" t="s">
        <v>479</v>
      </c>
      <c r="F29" s="201" t="s">
        <v>327</v>
      </c>
      <c r="G29" s="201" t="s">
        <v>327</v>
      </c>
      <c r="S29" s="202">
        <f t="shared" si="0"/>
        <v>24</v>
      </c>
      <c r="T29" s="50" t="s">
        <v>571</v>
      </c>
    </row>
    <row r="30" spans="2:20" x14ac:dyDescent="0.3">
      <c r="B30" s="139" t="s">
        <v>328</v>
      </c>
      <c r="C30" s="201" t="s">
        <v>410</v>
      </c>
      <c r="D30" s="201" t="s">
        <v>410</v>
      </c>
      <c r="E30" s="201" t="s">
        <v>479</v>
      </c>
      <c r="F30" s="201" t="s">
        <v>328</v>
      </c>
      <c r="G30" s="201" t="s">
        <v>328</v>
      </c>
      <c r="S30" s="202">
        <f t="shared" si="0"/>
        <v>25</v>
      </c>
      <c r="T30" s="50" t="s">
        <v>572</v>
      </c>
    </row>
    <row r="31" spans="2:20" x14ac:dyDescent="0.3">
      <c r="B31" s="139" t="s">
        <v>329</v>
      </c>
      <c r="C31" s="201" t="s">
        <v>410</v>
      </c>
      <c r="D31" s="201" t="s">
        <v>410</v>
      </c>
      <c r="E31" s="201" t="s">
        <v>479</v>
      </c>
      <c r="F31" s="201" t="s">
        <v>329</v>
      </c>
      <c r="G31" s="201" t="s">
        <v>329</v>
      </c>
      <c r="S31" s="202">
        <f t="shared" si="0"/>
        <v>26</v>
      </c>
      <c r="T31" s="50" t="s">
        <v>573</v>
      </c>
    </row>
    <row r="32" spans="2:20" x14ac:dyDescent="0.3">
      <c r="B32" s="139" t="s">
        <v>330</v>
      </c>
      <c r="C32" s="201" t="s">
        <v>410</v>
      </c>
      <c r="D32" s="201" t="s">
        <v>410</v>
      </c>
      <c r="E32" s="201" t="s">
        <v>479</v>
      </c>
      <c r="F32" s="201" t="s">
        <v>330</v>
      </c>
      <c r="G32" s="201" t="s">
        <v>330</v>
      </c>
      <c r="S32" s="202">
        <f t="shared" si="0"/>
        <v>27</v>
      </c>
      <c r="T32" s="50" t="s">
        <v>574</v>
      </c>
    </row>
    <row r="33" spans="2:20" x14ac:dyDescent="0.3">
      <c r="B33" s="139" t="s">
        <v>331</v>
      </c>
      <c r="C33" s="201" t="s">
        <v>410</v>
      </c>
      <c r="D33" s="201" t="s">
        <v>410</v>
      </c>
      <c r="E33" s="201" t="s">
        <v>479</v>
      </c>
      <c r="F33" s="201" t="s">
        <v>331</v>
      </c>
      <c r="G33" s="201" t="s">
        <v>331</v>
      </c>
      <c r="S33" s="202">
        <f t="shared" si="0"/>
        <v>28</v>
      </c>
      <c r="T33" s="50" t="s">
        <v>575</v>
      </c>
    </row>
    <row r="34" spans="2:20" x14ac:dyDescent="0.3">
      <c r="B34" s="139" t="s">
        <v>332</v>
      </c>
      <c r="C34" s="201" t="s">
        <v>410</v>
      </c>
      <c r="D34" s="201" t="s">
        <v>410</v>
      </c>
      <c r="E34" s="201" t="s">
        <v>479</v>
      </c>
      <c r="F34" s="201" t="s">
        <v>332</v>
      </c>
      <c r="G34" s="201" t="s">
        <v>332</v>
      </c>
      <c r="S34" s="202">
        <f t="shared" si="0"/>
        <v>29</v>
      </c>
      <c r="T34" s="50" t="s">
        <v>576</v>
      </c>
    </row>
    <row r="35" spans="2:20" x14ac:dyDescent="0.3">
      <c r="B35" s="139" t="s">
        <v>333</v>
      </c>
      <c r="C35" s="201" t="s">
        <v>410</v>
      </c>
      <c r="D35" s="201" t="s">
        <v>410</v>
      </c>
      <c r="E35" s="201" t="s">
        <v>479</v>
      </c>
      <c r="F35" s="201" t="s">
        <v>528</v>
      </c>
      <c r="G35" s="201" t="s">
        <v>333</v>
      </c>
      <c r="S35" s="202">
        <f t="shared" si="0"/>
        <v>30</v>
      </c>
      <c r="T35" s="50" t="s">
        <v>577</v>
      </c>
    </row>
    <row r="36" spans="2:20" x14ac:dyDescent="0.3">
      <c r="B36" s="139" t="s">
        <v>334</v>
      </c>
      <c r="C36" s="201" t="s">
        <v>410</v>
      </c>
      <c r="D36" s="201" t="s">
        <v>410</v>
      </c>
      <c r="E36" s="201" t="s">
        <v>479</v>
      </c>
      <c r="F36" s="201" t="s">
        <v>334</v>
      </c>
      <c r="G36" s="201" t="s">
        <v>334</v>
      </c>
      <c r="S36" s="202">
        <f t="shared" si="0"/>
        <v>31</v>
      </c>
      <c r="T36" s="50" t="s">
        <v>578</v>
      </c>
    </row>
    <row r="37" spans="2:20" x14ac:dyDescent="0.3">
      <c r="B37" s="139" t="s">
        <v>335</v>
      </c>
      <c r="C37" s="201" t="s">
        <v>410</v>
      </c>
      <c r="D37" s="201" t="s">
        <v>410</v>
      </c>
      <c r="E37" s="201" t="s">
        <v>479</v>
      </c>
      <c r="F37" s="201" t="s">
        <v>335</v>
      </c>
      <c r="G37" s="201" t="s">
        <v>335</v>
      </c>
      <c r="S37" s="202">
        <f t="shared" si="0"/>
        <v>32</v>
      </c>
      <c r="T37" s="50" t="s">
        <v>579</v>
      </c>
    </row>
    <row r="38" spans="2:20" x14ac:dyDescent="0.3">
      <c r="B38" s="139" t="s">
        <v>336</v>
      </c>
      <c r="C38" s="201" t="s">
        <v>410</v>
      </c>
      <c r="D38" s="201" t="s">
        <v>410</v>
      </c>
      <c r="E38" s="201" t="s">
        <v>479</v>
      </c>
      <c r="F38" s="201" t="s">
        <v>336</v>
      </c>
      <c r="G38" s="201" t="s">
        <v>336</v>
      </c>
      <c r="S38" s="202">
        <f t="shared" si="0"/>
        <v>33</v>
      </c>
      <c r="T38" s="50" t="s">
        <v>580</v>
      </c>
    </row>
    <row r="39" spans="2:20" x14ac:dyDescent="0.3">
      <c r="B39" s="139" t="s">
        <v>339</v>
      </c>
      <c r="C39" s="201" t="s">
        <v>410</v>
      </c>
      <c r="D39" s="201" t="s">
        <v>410</v>
      </c>
      <c r="E39" s="201" t="s">
        <v>479</v>
      </c>
      <c r="F39" s="201" t="s">
        <v>339</v>
      </c>
      <c r="G39" s="201" t="s">
        <v>339</v>
      </c>
      <c r="S39" s="202">
        <f t="shared" si="0"/>
        <v>34</v>
      </c>
      <c r="T39" s="50" t="s">
        <v>581</v>
      </c>
    </row>
    <row r="40" spans="2:20" x14ac:dyDescent="0.3">
      <c r="B40" s="139" t="s">
        <v>340</v>
      </c>
      <c r="C40" s="201" t="s">
        <v>410</v>
      </c>
      <c r="D40" s="201" t="s">
        <v>410</v>
      </c>
      <c r="E40" s="201" t="s">
        <v>479</v>
      </c>
      <c r="F40" s="201" t="s">
        <v>340</v>
      </c>
      <c r="G40" s="201" t="s">
        <v>340</v>
      </c>
      <c r="S40" s="202">
        <f t="shared" si="0"/>
        <v>35</v>
      </c>
      <c r="T40" s="50" t="s">
        <v>582</v>
      </c>
    </row>
    <row r="41" spans="2:20" x14ac:dyDescent="0.3">
      <c r="B41" s="139" t="s">
        <v>341</v>
      </c>
      <c r="C41" s="201" t="s">
        <v>410</v>
      </c>
      <c r="D41" s="201" t="s">
        <v>410</v>
      </c>
      <c r="E41" s="201" t="s">
        <v>479</v>
      </c>
      <c r="F41" s="201" t="s">
        <v>341</v>
      </c>
      <c r="G41" s="201" t="s">
        <v>341</v>
      </c>
      <c r="S41" s="202">
        <f t="shared" si="0"/>
        <v>36</v>
      </c>
      <c r="T41" s="50" t="s">
        <v>583</v>
      </c>
    </row>
    <row r="42" spans="2:20" x14ac:dyDescent="0.3">
      <c r="B42" s="139" t="s">
        <v>342</v>
      </c>
      <c r="C42" s="201" t="s">
        <v>410</v>
      </c>
      <c r="D42" s="201" t="s">
        <v>410</v>
      </c>
      <c r="E42" s="201" t="s">
        <v>479</v>
      </c>
      <c r="F42" s="201" t="s">
        <v>528</v>
      </c>
      <c r="G42" s="201" t="s">
        <v>342</v>
      </c>
      <c r="S42" s="202">
        <f t="shared" si="0"/>
        <v>37</v>
      </c>
      <c r="T42" s="50" t="s">
        <v>584</v>
      </c>
    </row>
    <row r="43" spans="2:20" x14ac:dyDescent="0.3">
      <c r="B43" s="139" t="s">
        <v>343</v>
      </c>
      <c r="C43" s="201" t="s">
        <v>410</v>
      </c>
      <c r="D43" s="201" t="s">
        <v>410</v>
      </c>
      <c r="E43" s="201" t="s">
        <v>479</v>
      </c>
      <c r="F43" s="201" t="s">
        <v>528</v>
      </c>
      <c r="G43" s="201" t="s">
        <v>343</v>
      </c>
      <c r="S43" s="202">
        <f t="shared" si="0"/>
        <v>38</v>
      </c>
      <c r="T43" s="50" t="s">
        <v>585</v>
      </c>
    </row>
    <row r="44" spans="2:20" x14ac:dyDescent="0.3">
      <c r="B44" s="139" t="s">
        <v>344</v>
      </c>
      <c r="C44" s="201" t="s">
        <v>410</v>
      </c>
      <c r="D44" s="201" t="s">
        <v>410</v>
      </c>
      <c r="E44" s="201" t="s">
        <v>479</v>
      </c>
      <c r="F44" s="201" t="s">
        <v>528</v>
      </c>
      <c r="G44" s="201" t="s">
        <v>344</v>
      </c>
      <c r="M44" s="50"/>
      <c r="S44" s="202">
        <f t="shared" si="0"/>
        <v>39</v>
      </c>
      <c r="T44" s="50" t="s">
        <v>586</v>
      </c>
    </row>
    <row r="45" spans="2:20" x14ac:dyDescent="0.3">
      <c r="B45" s="139" t="s">
        <v>345</v>
      </c>
      <c r="C45" s="201" t="s">
        <v>410</v>
      </c>
      <c r="D45" s="201" t="s">
        <v>410</v>
      </c>
      <c r="E45" s="201" t="s">
        <v>479</v>
      </c>
      <c r="F45" s="201" t="s">
        <v>528</v>
      </c>
      <c r="G45" s="201" t="s">
        <v>345</v>
      </c>
      <c r="S45" s="202">
        <f t="shared" si="0"/>
        <v>40</v>
      </c>
      <c r="T45" s="50" t="s">
        <v>587</v>
      </c>
    </row>
    <row r="46" spans="2:20" x14ac:dyDescent="0.3">
      <c r="B46" s="139" t="s">
        <v>346</v>
      </c>
      <c r="C46" s="201" t="s">
        <v>410</v>
      </c>
      <c r="D46" s="201" t="s">
        <v>410</v>
      </c>
      <c r="E46" s="201" t="s">
        <v>479</v>
      </c>
      <c r="F46" s="201" t="s">
        <v>528</v>
      </c>
      <c r="G46" s="201" t="s">
        <v>346</v>
      </c>
      <c r="S46" s="202">
        <f t="shared" si="0"/>
        <v>41</v>
      </c>
      <c r="T46" s="50" t="s">
        <v>588</v>
      </c>
    </row>
    <row r="47" spans="2:20" x14ac:dyDescent="0.3">
      <c r="B47" s="139" t="s">
        <v>347</v>
      </c>
      <c r="C47" s="201" t="s">
        <v>410</v>
      </c>
      <c r="D47" s="201" t="s">
        <v>410</v>
      </c>
      <c r="E47" s="201" t="s">
        <v>479</v>
      </c>
      <c r="F47" s="201" t="s">
        <v>347</v>
      </c>
      <c r="G47" s="201" t="s">
        <v>347</v>
      </c>
      <c r="S47" s="202">
        <f t="shared" si="0"/>
        <v>42</v>
      </c>
      <c r="T47" s="50" t="s">
        <v>589</v>
      </c>
    </row>
    <row r="48" spans="2:20" x14ac:dyDescent="0.3">
      <c r="B48" s="139" t="s">
        <v>348</v>
      </c>
      <c r="C48" s="201" t="s">
        <v>410</v>
      </c>
      <c r="D48" s="201" t="s">
        <v>410</v>
      </c>
      <c r="E48" s="201" t="s">
        <v>479</v>
      </c>
      <c r="F48" s="201" t="s">
        <v>348</v>
      </c>
      <c r="G48" s="201" t="s">
        <v>348</v>
      </c>
      <c r="S48" s="202">
        <f t="shared" si="0"/>
        <v>43</v>
      </c>
      <c r="T48" s="50" t="s">
        <v>590</v>
      </c>
    </row>
    <row r="49" spans="2:20" x14ac:dyDescent="0.3">
      <c r="B49" s="139" t="s">
        <v>349</v>
      </c>
      <c r="C49" s="201" t="s">
        <v>410</v>
      </c>
      <c r="D49" s="201" t="s">
        <v>410</v>
      </c>
      <c r="E49" s="201" t="s">
        <v>479</v>
      </c>
      <c r="F49" s="201" t="s">
        <v>349</v>
      </c>
      <c r="G49" s="201" t="s">
        <v>349</v>
      </c>
      <c r="S49" s="202">
        <f t="shared" si="0"/>
        <v>44</v>
      </c>
      <c r="T49" s="50" t="s">
        <v>591</v>
      </c>
    </row>
    <row r="50" spans="2:20" x14ac:dyDescent="0.3">
      <c r="B50" s="139" t="s">
        <v>350</v>
      </c>
      <c r="C50" s="201" t="s">
        <v>410</v>
      </c>
      <c r="D50" s="201" t="s">
        <v>410</v>
      </c>
      <c r="E50" s="201" t="s">
        <v>479</v>
      </c>
      <c r="F50" s="201" t="s">
        <v>350</v>
      </c>
      <c r="G50" s="201" t="s">
        <v>350</v>
      </c>
      <c r="S50" s="202">
        <f t="shared" si="0"/>
        <v>45</v>
      </c>
      <c r="T50" s="50" t="s">
        <v>592</v>
      </c>
    </row>
    <row r="51" spans="2:20" x14ac:dyDescent="0.3">
      <c r="B51" s="314" t="s">
        <v>351</v>
      </c>
      <c r="C51" s="315" t="s">
        <v>410</v>
      </c>
      <c r="D51" s="315" t="s">
        <v>410</v>
      </c>
      <c r="E51" s="315" t="s">
        <v>479</v>
      </c>
      <c r="F51" s="315" t="s">
        <v>593</v>
      </c>
      <c r="G51" s="315" t="s">
        <v>593</v>
      </c>
      <c r="S51" s="202">
        <f t="shared" si="0"/>
        <v>46</v>
      </c>
      <c r="T51" s="50" t="s">
        <v>594</v>
      </c>
    </row>
    <row r="52" spans="2:20" x14ac:dyDescent="0.3">
      <c r="B52" s="139" t="s">
        <v>384</v>
      </c>
      <c r="C52" s="201" t="s">
        <v>595</v>
      </c>
      <c r="D52" s="201" t="s">
        <v>383</v>
      </c>
      <c r="E52" s="201" t="s">
        <v>483</v>
      </c>
      <c r="F52" s="201" t="s">
        <v>384</v>
      </c>
      <c r="G52" s="201" t="s">
        <v>384</v>
      </c>
      <c r="S52" s="202">
        <f t="shared" si="0"/>
        <v>47</v>
      </c>
      <c r="T52" s="50" t="s">
        <v>596</v>
      </c>
    </row>
    <row r="53" spans="2:20" x14ac:dyDescent="0.3">
      <c r="B53" s="139" t="s">
        <v>386</v>
      </c>
      <c r="C53" s="201" t="s">
        <v>595</v>
      </c>
      <c r="D53" s="201" t="s">
        <v>383</v>
      </c>
      <c r="E53" s="201" t="s">
        <v>483</v>
      </c>
      <c r="F53" s="201" t="s">
        <v>386</v>
      </c>
      <c r="G53" s="201" t="s">
        <v>386</v>
      </c>
      <c r="S53" s="202">
        <f t="shared" si="0"/>
        <v>48</v>
      </c>
      <c r="T53" s="50" t="s">
        <v>597</v>
      </c>
    </row>
    <row r="54" spans="2:20" ht="14.5" thickBot="1" x14ac:dyDescent="0.35">
      <c r="B54" s="139" t="s">
        <v>390</v>
      </c>
      <c r="C54" s="201" t="s">
        <v>598</v>
      </c>
      <c r="D54" s="201" t="s">
        <v>383</v>
      </c>
      <c r="E54" s="201" t="s">
        <v>483</v>
      </c>
      <c r="F54" s="201" t="s">
        <v>599</v>
      </c>
      <c r="G54" s="201" t="s">
        <v>599</v>
      </c>
      <c r="S54" s="202">
        <f t="shared" si="0"/>
        <v>49</v>
      </c>
      <c r="T54" s="50" t="s">
        <v>600</v>
      </c>
    </row>
    <row r="55" spans="2:20" ht="14.5" thickBot="1" x14ac:dyDescent="0.35">
      <c r="B55" s="274" t="s">
        <v>387</v>
      </c>
      <c r="C55" s="201" t="s">
        <v>488</v>
      </c>
      <c r="D55" s="201" t="s">
        <v>383</v>
      </c>
      <c r="E55" s="201" t="s">
        <v>483</v>
      </c>
      <c r="F55" s="201" t="s">
        <v>488</v>
      </c>
      <c r="G55" s="201" t="s">
        <v>488</v>
      </c>
      <c r="S55" s="202">
        <f t="shared" si="0"/>
        <v>50</v>
      </c>
      <c r="T55" s="50" t="s">
        <v>601</v>
      </c>
    </row>
    <row r="56" spans="2:20" ht="14.5" thickBot="1" x14ac:dyDescent="0.35">
      <c r="B56" s="261" t="s">
        <v>389</v>
      </c>
      <c r="C56" s="201" t="s">
        <v>488</v>
      </c>
      <c r="D56" s="201" t="s">
        <v>383</v>
      </c>
      <c r="E56" s="201" t="s">
        <v>483</v>
      </c>
      <c r="F56" s="201" t="s">
        <v>488</v>
      </c>
      <c r="G56" s="201" t="s">
        <v>488</v>
      </c>
      <c r="S56" s="202">
        <f t="shared" si="0"/>
        <v>51</v>
      </c>
      <c r="T56" s="50" t="s">
        <v>602</v>
      </c>
    </row>
    <row r="57" spans="2:20" ht="14.5" thickBot="1" x14ac:dyDescent="0.35">
      <c r="B57" s="274" t="s">
        <v>391</v>
      </c>
      <c r="C57" s="201" t="s">
        <v>598</v>
      </c>
      <c r="D57" s="201" t="s">
        <v>383</v>
      </c>
      <c r="E57" s="201" t="s">
        <v>483</v>
      </c>
      <c r="F57" s="201" t="s">
        <v>603</v>
      </c>
      <c r="G57" s="201" t="s">
        <v>603</v>
      </c>
      <c r="S57" s="202">
        <f t="shared" ref="S57:S70" si="1">S56+1</f>
        <v>52</v>
      </c>
      <c r="T57" s="50" t="s">
        <v>604</v>
      </c>
    </row>
    <row r="58" spans="2:20" ht="15" customHeight="1" thickBot="1" x14ac:dyDescent="0.35">
      <c r="B58" s="261" t="s">
        <v>392</v>
      </c>
      <c r="C58" s="201" t="s">
        <v>598</v>
      </c>
      <c r="D58" s="201" t="s">
        <v>383</v>
      </c>
      <c r="E58" s="201" t="s">
        <v>483</v>
      </c>
      <c r="F58" s="201" t="s">
        <v>603</v>
      </c>
      <c r="G58" s="201" t="s">
        <v>603</v>
      </c>
      <c r="S58" s="202">
        <f t="shared" si="1"/>
        <v>53</v>
      </c>
      <c r="T58" s="50" t="s">
        <v>605</v>
      </c>
    </row>
    <row r="59" spans="2:20" ht="14.5" thickBot="1" x14ac:dyDescent="0.35">
      <c r="B59" s="261" t="s">
        <v>393</v>
      </c>
      <c r="C59" s="201" t="s">
        <v>598</v>
      </c>
      <c r="D59" s="201" t="s">
        <v>383</v>
      </c>
      <c r="E59" s="201" t="s">
        <v>483</v>
      </c>
      <c r="F59" s="201" t="s">
        <v>603</v>
      </c>
      <c r="G59" s="201" t="s">
        <v>603</v>
      </c>
      <c r="S59" s="202">
        <f t="shared" si="1"/>
        <v>54</v>
      </c>
      <c r="T59" s="50" t="s">
        <v>606</v>
      </c>
    </row>
    <row r="60" spans="2:20" ht="14.5" thickBot="1" x14ac:dyDescent="0.35">
      <c r="B60" s="261" t="s">
        <v>395</v>
      </c>
      <c r="C60" s="201" t="s">
        <v>607</v>
      </c>
      <c r="D60" s="201" t="s">
        <v>459</v>
      </c>
      <c r="E60" s="201" t="s">
        <v>480</v>
      </c>
      <c r="F60" s="201" t="s">
        <v>395</v>
      </c>
      <c r="G60" s="201" t="s">
        <v>395</v>
      </c>
      <c r="S60" s="202">
        <f t="shared" si="1"/>
        <v>55</v>
      </c>
      <c r="T60" s="50" t="s">
        <v>608</v>
      </c>
    </row>
    <row r="61" spans="2:20" ht="14.5" thickBot="1" x14ac:dyDescent="0.35">
      <c r="B61" s="261" t="s">
        <v>396</v>
      </c>
      <c r="C61" s="201" t="s">
        <v>609</v>
      </c>
      <c r="D61" s="201" t="s">
        <v>459</v>
      </c>
      <c r="E61" s="201" t="s">
        <v>482</v>
      </c>
      <c r="F61" s="201" t="s">
        <v>396</v>
      </c>
      <c r="G61" s="201" t="s">
        <v>396</v>
      </c>
      <c r="S61" s="202">
        <f t="shared" si="1"/>
        <v>56</v>
      </c>
      <c r="T61" s="50" t="s">
        <v>610</v>
      </c>
    </row>
    <row r="62" spans="2:20" ht="14.5" thickBot="1" x14ac:dyDescent="0.35">
      <c r="B62" s="261" t="s">
        <v>611</v>
      </c>
      <c r="C62" s="201"/>
      <c r="D62" s="201"/>
      <c r="E62" s="201"/>
      <c r="F62" s="201"/>
      <c r="G62" s="201"/>
      <c r="S62" s="202">
        <f t="shared" si="1"/>
        <v>57</v>
      </c>
      <c r="T62" s="202" t="s">
        <v>612</v>
      </c>
    </row>
    <row r="63" spans="2:20" ht="14.5" thickBot="1" x14ac:dyDescent="0.35">
      <c r="B63" s="261" t="s">
        <v>613</v>
      </c>
      <c r="C63" s="201"/>
      <c r="D63" s="201"/>
      <c r="E63" s="201"/>
      <c r="F63" s="201"/>
      <c r="G63" s="201"/>
      <c r="S63" s="202">
        <f t="shared" si="1"/>
        <v>58</v>
      </c>
      <c r="T63" s="202" t="s">
        <v>614</v>
      </c>
    </row>
    <row r="64" spans="2:20" x14ac:dyDescent="0.3">
      <c r="B64" s="261" t="s">
        <v>615</v>
      </c>
      <c r="C64" s="201"/>
      <c r="D64" s="201"/>
      <c r="E64" s="201"/>
      <c r="F64" s="201"/>
      <c r="G64" s="201"/>
      <c r="S64" s="202">
        <f t="shared" si="1"/>
        <v>59</v>
      </c>
      <c r="T64" s="202" t="s">
        <v>616</v>
      </c>
    </row>
    <row r="65" spans="3:20" x14ac:dyDescent="0.3">
      <c r="C65" s="50"/>
      <c r="D65" s="50"/>
      <c r="E65" s="50"/>
      <c r="F65" s="50"/>
      <c r="S65" s="202">
        <f t="shared" si="1"/>
        <v>60</v>
      </c>
      <c r="T65" s="202" t="s">
        <v>617</v>
      </c>
    </row>
    <row r="66" spans="3:20" x14ac:dyDescent="0.3">
      <c r="C66" s="50"/>
      <c r="D66" s="50"/>
      <c r="E66" s="50"/>
      <c r="F66" s="50"/>
      <c r="S66" s="202">
        <f t="shared" si="1"/>
        <v>61</v>
      </c>
      <c r="T66" s="202" t="s">
        <v>618</v>
      </c>
    </row>
    <row r="67" spans="3:20" x14ac:dyDescent="0.3">
      <c r="C67" s="50"/>
      <c r="D67" s="50"/>
      <c r="E67" s="50"/>
      <c r="F67" s="50"/>
      <c r="S67" s="202">
        <f t="shared" si="1"/>
        <v>62</v>
      </c>
      <c r="T67" s="202" t="s">
        <v>619</v>
      </c>
    </row>
    <row r="68" spans="3:20" x14ac:dyDescent="0.3">
      <c r="S68" s="202">
        <f t="shared" si="1"/>
        <v>63</v>
      </c>
      <c r="T68" s="202" t="s">
        <v>620</v>
      </c>
    </row>
    <row r="69" spans="3:20" x14ac:dyDescent="0.3">
      <c r="S69" s="202">
        <f t="shared" si="1"/>
        <v>64</v>
      </c>
      <c r="T69" s="202" t="s">
        <v>621</v>
      </c>
    </row>
    <row r="70" spans="3:20" x14ac:dyDescent="0.3">
      <c r="S70" s="202">
        <f t="shared" si="1"/>
        <v>65</v>
      </c>
      <c r="T70" s="202" t="s">
        <v>342</v>
      </c>
    </row>
    <row r="71" spans="3:20" x14ac:dyDescent="0.3">
      <c r="S71" s="202">
        <f t="shared" ref="S71:S134" si="2">S70+1</f>
        <v>66</v>
      </c>
      <c r="T71" s="202" t="s">
        <v>622</v>
      </c>
    </row>
    <row r="72" spans="3:20" x14ac:dyDescent="0.3">
      <c r="S72" s="202">
        <f t="shared" si="2"/>
        <v>67</v>
      </c>
      <c r="T72" s="202" t="s">
        <v>623</v>
      </c>
    </row>
    <row r="73" spans="3:20" x14ac:dyDescent="0.3">
      <c r="S73" s="202">
        <f t="shared" si="2"/>
        <v>68</v>
      </c>
      <c r="T73" s="202" t="s">
        <v>624</v>
      </c>
    </row>
    <row r="74" spans="3:20" x14ac:dyDescent="0.3">
      <c r="S74" s="202">
        <f t="shared" si="2"/>
        <v>69</v>
      </c>
      <c r="T74" s="202" t="s">
        <v>625</v>
      </c>
    </row>
    <row r="75" spans="3:20" x14ac:dyDescent="0.3">
      <c r="S75" s="202">
        <f t="shared" si="2"/>
        <v>70</v>
      </c>
      <c r="T75" s="202" t="s">
        <v>626</v>
      </c>
    </row>
    <row r="76" spans="3:20" x14ac:dyDescent="0.3">
      <c r="S76" s="202">
        <f t="shared" si="2"/>
        <v>71</v>
      </c>
      <c r="T76" s="202" t="s">
        <v>627</v>
      </c>
    </row>
    <row r="77" spans="3:20" x14ac:dyDescent="0.3">
      <c r="S77" s="202">
        <f t="shared" si="2"/>
        <v>72</v>
      </c>
      <c r="T77" s="202" t="s">
        <v>628</v>
      </c>
    </row>
    <row r="78" spans="3:20" x14ac:dyDescent="0.3">
      <c r="S78" s="202">
        <f t="shared" si="2"/>
        <v>73</v>
      </c>
      <c r="T78" s="202" t="s">
        <v>629</v>
      </c>
    </row>
    <row r="79" spans="3:20" x14ac:dyDescent="0.3">
      <c r="S79" s="202">
        <f t="shared" si="2"/>
        <v>74</v>
      </c>
      <c r="T79" s="202" t="s">
        <v>346</v>
      </c>
    </row>
    <row r="80" spans="3:20" x14ac:dyDescent="0.3">
      <c r="S80" s="202">
        <f t="shared" si="2"/>
        <v>75</v>
      </c>
      <c r="T80" s="202" t="s">
        <v>630</v>
      </c>
    </row>
    <row r="81" spans="19:20" x14ac:dyDescent="0.3">
      <c r="S81" s="202">
        <f t="shared" si="2"/>
        <v>76</v>
      </c>
      <c r="T81" s="202" t="s">
        <v>631</v>
      </c>
    </row>
    <row r="82" spans="19:20" x14ac:dyDescent="0.3">
      <c r="S82" s="202">
        <f t="shared" si="2"/>
        <v>77</v>
      </c>
      <c r="T82" s="202" t="s">
        <v>632</v>
      </c>
    </row>
    <row r="83" spans="19:20" x14ac:dyDescent="0.3">
      <c r="S83" s="202">
        <f t="shared" si="2"/>
        <v>78</v>
      </c>
      <c r="T83" s="202" t="s">
        <v>633</v>
      </c>
    </row>
    <row r="84" spans="19:20" x14ac:dyDescent="0.3">
      <c r="S84" s="202">
        <f t="shared" si="2"/>
        <v>79</v>
      </c>
      <c r="T84" s="202" t="s">
        <v>634</v>
      </c>
    </row>
    <row r="85" spans="19:20" x14ac:dyDescent="0.3">
      <c r="S85" s="202">
        <f t="shared" si="2"/>
        <v>80</v>
      </c>
      <c r="T85" s="202" t="s">
        <v>635</v>
      </c>
    </row>
    <row r="86" spans="19:20" x14ac:dyDescent="0.3">
      <c r="S86" s="202">
        <f t="shared" si="2"/>
        <v>81</v>
      </c>
      <c r="T86" s="202" t="s">
        <v>636</v>
      </c>
    </row>
    <row r="87" spans="19:20" x14ac:dyDescent="0.3">
      <c r="S87" s="202">
        <f t="shared" si="2"/>
        <v>82</v>
      </c>
      <c r="T87" s="202" t="s">
        <v>637</v>
      </c>
    </row>
    <row r="88" spans="19:20" x14ac:dyDescent="0.3">
      <c r="S88" s="202">
        <f t="shared" si="2"/>
        <v>83</v>
      </c>
      <c r="T88" s="202" t="s">
        <v>638</v>
      </c>
    </row>
    <row r="89" spans="19:20" x14ac:dyDescent="0.3">
      <c r="S89" s="202">
        <f t="shared" si="2"/>
        <v>84</v>
      </c>
      <c r="T89" s="202" t="s">
        <v>341</v>
      </c>
    </row>
    <row r="90" spans="19:20" x14ac:dyDescent="0.3">
      <c r="S90" s="202">
        <f t="shared" si="2"/>
        <v>85</v>
      </c>
      <c r="T90" s="202" t="s">
        <v>639</v>
      </c>
    </row>
    <row r="91" spans="19:20" x14ac:dyDescent="0.3">
      <c r="S91" s="202">
        <f t="shared" si="2"/>
        <v>86</v>
      </c>
      <c r="T91" s="202" t="s">
        <v>640</v>
      </c>
    </row>
    <row r="92" spans="19:20" x14ac:dyDescent="0.3">
      <c r="S92" s="202">
        <f t="shared" si="2"/>
        <v>87</v>
      </c>
      <c r="T92" s="202" t="s">
        <v>641</v>
      </c>
    </row>
    <row r="93" spans="19:20" x14ac:dyDescent="0.3">
      <c r="S93" s="202">
        <f t="shared" si="2"/>
        <v>88</v>
      </c>
      <c r="T93" s="202" t="s">
        <v>642</v>
      </c>
    </row>
    <row r="94" spans="19:20" x14ac:dyDescent="0.3">
      <c r="S94" s="202">
        <f t="shared" si="2"/>
        <v>89</v>
      </c>
      <c r="T94" s="202" t="s">
        <v>643</v>
      </c>
    </row>
    <row r="95" spans="19:20" x14ac:dyDescent="0.3">
      <c r="S95" s="202">
        <f t="shared" si="2"/>
        <v>90</v>
      </c>
      <c r="T95" s="202" t="s">
        <v>644</v>
      </c>
    </row>
    <row r="96" spans="19:20" x14ac:dyDescent="0.3">
      <c r="S96" s="202">
        <f t="shared" si="2"/>
        <v>91</v>
      </c>
      <c r="T96" s="202" t="s">
        <v>645</v>
      </c>
    </row>
    <row r="97" spans="19:20" x14ac:dyDescent="0.3">
      <c r="S97" s="202">
        <f t="shared" si="2"/>
        <v>92</v>
      </c>
      <c r="T97" s="202" t="s">
        <v>646</v>
      </c>
    </row>
    <row r="98" spans="19:20" x14ac:dyDescent="0.3">
      <c r="S98" s="202">
        <f t="shared" si="2"/>
        <v>93</v>
      </c>
      <c r="T98" s="202" t="s">
        <v>647</v>
      </c>
    </row>
    <row r="99" spans="19:20" x14ac:dyDescent="0.3">
      <c r="S99" s="202">
        <f t="shared" si="2"/>
        <v>94</v>
      </c>
      <c r="T99" s="202" t="s">
        <v>648</v>
      </c>
    </row>
    <row r="100" spans="19:20" x14ac:dyDescent="0.3">
      <c r="S100" s="202">
        <f t="shared" si="2"/>
        <v>95</v>
      </c>
      <c r="T100" s="202" t="s">
        <v>649</v>
      </c>
    </row>
    <row r="101" spans="19:20" x14ac:dyDescent="0.3">
      <c r="S101" s="202">
        <f t="shared" si="2"/>
        <v>96</v>
      </c>
      <c r="T101" s="202" t="s">
        <v>339</v>
      </c>
    </row>
    <row r="102" spans="19:20" x14ac:dyDescent="0.3">
      <c r="S102" s="202">
        <f t="shared" si="2"/>
        <v>97</v>
      </c>
      <c r="T102" s="202" t="s">
        <v>334</v>
      </c>
    </row>
    <row r="103" spans="19:20" x14ac:dyDescent="0.3">
      <c r="S103" s="202">
        <f t="shared" si="2"/>
        <v>98</v>
      </c>
      <c r="T103" s="202" t="s">
        <v>650</v>
      </c>
    </row>
    <row r="104" spans="19:20" x14ac:dyDescent="0.3">
      <c r="S104" s="202">
        <f t="shared" si="2"/>
        <v>99</v>
      </c>
      <c r="T104" s="202" t="s">
        <v>343</v>
      </c>
    </row>
    <row r="105" spans="19:20" x14ac:dyDescent="0.3">
      <c r="S105" s="202">
        <f t="shared" si="2"/>
        <v>100</v>
      </c>
      <c r="T105" s="202" t="s">
        <v>651</v>
      </c>
    </row>
    <row r="106" spans="19:20" x14ac:dyDescent="0.3">
      <c r="S106" s="202">
        <f t="shared" si="2"/>
        <v>101</v>
      </c>
      <c r="T106" s="202" t="s">
        <v>652</v>
      </c>
    </row>
    <row r="107" spans="19:20" x14ac:dyDescent="0.3">
      <c r="S107" s="202">
        <f t="shared" si="2"/>
        <v>102</v>
      </c>
      <c r="T107" s="202" t="s">
        <v>653</v>
      </c>
    </row>
    <row r="108" spans="19:20" x14ac:dyDescent="0.3">
      <c r="S108" s="202">
        <f t="shared" si="2"/>
        <v>103</v>
      </c>
      <c r="T108" s="202" t="s">
        <v>654</v>
      </c>
    </row>
    <row r="109" spans="19:20" x14ac:dyDescent="0.3">
      <c r="S109" s="202">
        <f t="shared" si="2"/>
        <v>104</v>
      </c>
      <c r="T109" s="202" t="s">
        <v>655</v>
      </c>
    </row>
    <row r="110" spans="19:20" x14ac:dyDescent="0.3">
      <c r="S110" s="202">
        <f t="shared" si="2"/>
        <v>105</v>
      </c>
      <c r="T110" s="202" t="s">
        <v>656</v>
      </c>
    </row>
    <row r="111" spans="19:20" x14ac:dyDescent="0.3">
      <c r="S111" s="202">
        <f t="shared" si="2"/>
        <v>106</v>
      </c>
      <c r="T111" s="202" t="s">
        <v>657</v>
      </c>
    </row>
    <row r="112" spans="19:20" x14ac:dyDescent="0.3">
      <c r="S112" s="202">
        <f t="shared" si="2"/>
        <v>107</v>
      </c>
      <c r="T112" s="202" t="s">
        <v>658</v>
      </c>
    </row>
    <row r="113" spans="19:20" x14ac:dyDescent="0.3">
      <c r="S113" s="202">
        <f t="shared" si="2"/>
        <v>108</v>
      </c>
      <c r="T113" s="202" t="s">
        <v>659</v>
      </c>
    </row>
    <row r="114" spans="19:20" x14ac:dyDescent="0.3">
      <c r="S114" s="202">
        <f t="shared" si="2"/>
        <v>109</v>
      </c>
      <c r="T114" s="202" t="s">
        <v>660</v>
      </c>
    </row>
    <row r="115" spans="19:20" x14ac:dyDescent="0.3">
      <c r="S115" s="202">
        <f t="shared" si="2"/>
        <v>110</v>
      </c>
      <c r="T115" s="202" t="s">
        <v>661</v>
      </c>
    </row>
    <row r="116" spans="19:20" x14ac:dyDescent="0.3">
      <c r="S116" s="202">
        <f t="shared" si="2"/>
        <v>111</v>
      </c>
      <c r="T116" s="202" t="s">
        <v>662</v>
      </c>
    </row>
    <row r="117" spans="19:20" x14ac:dyDescent="0.3">
      <c r="S117" s="202">
        <f t="shared" si="2"/>
        <v>112</v>
      </c>
      <c r="T117" s="202" t="s">
        <v>663</v>
      </c>
    </row>
    <row r="118" spans="19:20" x14ac:dyDescent="0.3">
      <c r="S118" s="202">
        <f t="shared" si="2"/>
        <v>113</v>
      </c>
      <c r="T118" s="202" t="s">
        <v>664</v>
      </c>
    </row>
    <row r="119" spans="19:20" x14ac:dyDescent="0.3">
      <c r="S119" s="202">
        <f t="shared" si="2"/>
        <v>114</v>
      </c>
      <c r="T119" s="202" t="s">
        <v>665</v>
      </c>
    </row>
    <row r="120" spans="19:20" x14ac:dyDescent="0.3">
      <c r="S120" s="202">
        <f t="shared" si="2"/>
        <v>115</v>
      </c>
      <c r="T120" s="202" t="s">
        <v>666</v>
      </c>
    </row>
    <row r="121" spans="19:20" x14ac:dyDescent="0.3">
      <c r="S121" s="202">
        <f t="shared" si="2"/>
        <v>116</v>
      </c>
      <c r="T121" s="202" t="s">
        <v>667</v>
      </c>
    </row>
    <row r="122" spans="19:20" x14ac:dyDescent="0.3">
      <c r="S122" s="202">
        <f t="shared" si="2"/>
        <v>117</v>
      </c>
      <c r="T122" s="202" t="s">
        <v>668</v>
      </c>
    </row>
    <row r="123" spans="19:20" x14ac:dyDescent="0.3">
      <c r="S123" s="202">
        <f t="shared" si="2"/>
        <v>118</v>
      </c>
      <c r="T123" s="202" t="s">
        <v>669</v>
      </c>
    </row>
    <row r="124" spans="19:20" x14ac:dyDescent="0.3">
      <c r="S124" s="202">
        <f t="shared" si="2"/>
        <v>119</v>
      </c>
      <c r="T124" s="202" t="s">
        <v>670</v>
      </c>
    </row>
    <row r="125" spans="19:20" x14ac:dyDescent="0.3">
      <c r="S125" s="202">
        <f t="shared" si="2"/>
        <v>120</v>
      </c>
      <c r="T125" s="202" t="s">
        <v>671</v>
      </c>
    </row>
    <row r="126" spans="19:20" x14ac:dyDescent="0.3">
      <c r="S126" s="202">
        <f t="shared" si="2"/>
        <v>121</v>
      </c>
      <c r="T126" s="202" t="s">
        <v>672</v>
      </c>
    </row>
    <row r="127" spans="19:20" x14ac:dyDescent="0.3">
      <c r="S127" s="202">
        <f t="shared" si="2"/>
        <v>122</v>
      </c>
      <c r="T127" s="202" t="s">
        <v>673</v>
      </c>
    </row>
    <row r="128" spans="19:20" x14ac:dyDescent="0.3">
      <c r="S128" s="202">
        <f t="shared" si="2"/>
        <v>123</v>
      </c>
      <c r="T128" s="202" t="s">
        <v>674</v>
      </c>
    </row>
    <row r="129" spans="19:20" x14ac:dyDescent="0.3">
      <c r="S129" s="202">
        <f t="shared" si="2"/>
        <v>124</v>
      </c>
      <c r="T129" s="202" t="s">
        <v>675</v>
      </c>
    </row>
    <row r="130" spans="19:20" x14ac:dyDescent="0.3">
      <c r="S130" s="202">
        <f t="shared" si="2"/>
        <v>125</v>
      </c>
      <c r="T130" s="202" t="s">
        <v>676</v>
      </c>
    </row>
    <row r="131" spans="19:20" x14ac:dyDescent="0.3">
      <c r="S131" s="202">
        <f t="shared" si="2"/>
        <v>126</v>
      </c>
      <c r="T131" s="202" t="s">
        <v>677</v>
      </c>
    </row>
    <row r="132" spans="19:20" x14ac:dyDescent="0.3">
      <c r="S132" s="202">
        <f t="shared" si="2"/>
        <v>127</v>
      </c>
      <c r="T132" s="202" t="s">
        <v>678</v>
      </c>
    </row>
    <row r="133" spans="19:20" x14ac:dyDescent="0.3">
      <c r="S133" s="202">
        <f t="shared" si="2"/>
        <v>128</v>
      </c>
      <c r="T133" s="202" t="s">
        <v>679</v>
      </c>
    </row>
    <row r="134" spans="19:20" x14ac:dyDescent="0.3">
      <c r="S134" s="202">
        <f t="shared" si="2"/>
        <v>129</v>
      </c>
      <c r="T134" s="202" t="s">
        <v>680</v>
      </c>
    </row>
    <row r="135" spans="19:20" x14ac:dyDescent="0.3">
      <c r="S135" s="202">
        <f t="shared" ref="S135:S198" si="3">S134+1</f>
        <v>130</v>
      </c>
      <c r="T135" s="202" t="s">
        <v>681</v>
      </c>
    </row>
    <row r="136" spans="19:20" x14ac:dyDescent="0.3">
      <c r="S136" s="202">
        <f t="shared" si="3"/>
        <v>131</v>
      </c>
      <c r="T136" s="202" t="s">
        <v>682</v>
      </c>
    </row>
    <row r="137" spans="19:20" x14ac:dyDescent="0.3">
      <c r="S137" s="202">
        <f t="shared" si="3"/>
        <v>132</v>
      </c>
      <c r="T137" s="202" t="s">
        <v>683</v>
      </c>
    </row>
    <row r="138" spans="19:20" x14ac:dyDescent="0.3">
      <c r="S138" s="202">
        <f t="shared" si="3"/>
        <v>133</v>
      </c>
      <c r="T138" s="202" t="s">
        <v>684</v>
      </c>
    </row>
    <row r="139" spans="19:20" x14ac:dyDescent="0.3">
      <c r="S139" s="202">
        <f t="shared" si="3"/>
        <v>134</v>
      </c>
      <c r="T139" s="202" t="s">
        <v>685</v>
      </c>
    </row>
    <row r="140" spans="19:20" x14ac:dyDescent="0.3">
      <c r="S140" s="202">
        <f t="shared" si="3"/>
        <v>135</v>
      </c>
      <c r="T140" s="202" t="s">
        <v>686</v>
      </c>
    </row>
    <row r="141" spans="19:20" x14ac:dyDescent="0.3">
      <c r="S141" s="202">
        <f t="shared" si="3"/>
        <v>136</v>
      </c>
      <c r="T141" s="202" t="s">
        <v>687</v>
      </c>
    </row>
    <row r="142" spans="19:20" x14ac:dyDescent="0.3">
      <c r="S142" s="202">
        <f t="shared" si="3"/>
        <v>137</v>
      </c>
      <c r="T142" s="202" t="s">
        <v>688</v>
      </c>
    </row>
    <row r="143" spans="19:20" x14ac:dyDescent="0.3">
      <c r="S143" s="202">
        <f t="shared" si="3"/>
        <v>138</v>
      </c>
      <c r="T143" s="202" t="s">
        <v>689</v>
      </c>
    </row>
    <row r="144" spans="19:20" x14ac:dyDescent="0.3">
      <c r="S144" s="202">
        <f t="shared" si="3"/>
        <v>139</v>
      </c>
      <c r="T144" s="202" t="s">
        <v>690</v>
      </c>
    </row>
    <row r="145" spans="19:20" x14ac:dyDescent="0.3">
      <c r="S145" s="202">
        <f t="shared" si="3"/>
        <v>140</v>
      </c>
      <c r="T145" s="202" t="s">
        <v>691</v>
      </c>
    </row>
    <row r="146" spans="19:20" x14ac:dyDescent="0.3">
      <c r="S146" s="202">
        <f t="shared" si="3"/>
        <v>141</v>
      </c>
      <c r="T146" s="202" t="s">
        <v>692</v>
      </c>
    </row>
    <row r="147" spans="19:20" x14ac:dyDescent="0.3">
      <c r="S147" s="202">
        <f t="shared" si="3"/>
        <v>142</v>
      </c>
      <c r="T147" s="202" t="s">
        <v>693</v>
      </c>
    </row>
    <row r="148" spans="19:20" x14ac:dyDescent="0.3">
      <c r="S148" s="202">
        <f t="shared" si="3"/>
        <v>143</v>
      </c>
      <c r="T148" s="202" t="s">
        <v>694</v>
      </c>
    </row>
    <row r="149" spans="19:20" x14ac:dyDescent="0.3">
      <c r="S149" s="202">
        <f t="shared" si="3"/>
        <v>144</v>
      </c>
      <c r="T149" s="202" t="s">
        <v>695</v>
      </c>
    </row>
    <row r="150" spans="19:20" x14ac:dyDescent="0.3">
      <c r="S150" s="202">
        <f t="shared" si="3"/>
        <v>145</v>
      </c>
      <c r="T150" s="202" t="s">
        <v>340</v>
      </c>
    </row>
    <row r="151" spans="19:20" x14ac:dyDescent="0.3">
      <c r="S151" s="202">
        <f t="shared" si="3"/>
        <v>146</v>
      </c>
      <c r="T151" s="202" t="s">
        <v>344</v>
      </c>
    </row>
    <row r="152" spans="19:20" x14ac:dyDescent="0.3">
      <c r="S152" s="202">
        <f t="shared" si="3"/>
        <v>147</v>
      </c>
      <c r="T152" s="202" t="s">
        <v>696</v>
      </c>
    </row>
    <row r="153" spans="19:20" x14ac:dyDescent="0.3">
      <c r="S153" s="202">
        <f t="shared" si="3"/>
        <v>148</v>
      </c>
      <c r="T153" s="202" t="s">
        <v>697</v>
      </c>
    </row>
    <row r="154" spans="19:20" x14ac:dyDescent="0.3">
      <c r="S154" s="202">
        <f t="shared" si="3"/>
        <v>149</v>
      </c>
      <c r="T154" s="202" t="s">
        <v>698</v>
      </c>
    </row>
    <row r="155" spans="19:20" x14ac:dyDescent="0.3">
      <c r="S155" s="202">
        <f t="shared" si="3"/>
        <v>150</v>
      </c>
      <c r="T155" s="202" t="s">
        <v>699</v>
      </c>
    </row>
    <row r="156" spans="19:20" x14ac:dyDescent="0.3">
      <c r="S156" s="202">
        <f t="shared" si="3"/>
        <v>151</v>
      </c>
      <c r="T156" s="202" t="s">
        <v>700</v>
      </c>
    </row>
    <row r="157" spans="19:20" x14ac:dyDescent="0.3">
      <c r="S157" s="202">
        <f t="shared" si="3"/>
        <v>152</v>
      </c>
      <c r="T157" s="202" t="s">
        <v>701</v>
      </c>
    </row>
    <row r="158" spans="19:20" x14ac:dyDescent="0.3">
      <c r="S158" s="202">
        <f t="shared" si="3"/>
        <v>153</v>
      </c>
      <c r="T158" s="202" t="s">
        <v>702</v>
      </c>
    </row>
    <row r="159" spans="19:20" x14ac:dyDescent="0.3">
      <c r="S159" s="202">
        <f t="shared" si="3"/>
        <v>154</v>
      </c>
      <c r="T159" s="202" t="s">
        <v>703</v>
      </c>
    </row>
    <row r="160" spans="19:20" x14ac:dyDescent="0.3">
      <c r="S160" s="202">
        <f t="shared" si="3"/>
        <v>155</v>
      </c>
      <c r="T160" s="202" t="s">
        <v>704</v>
      </c>
    </row>
    <row r="161" spans="19:20" x14ac:dyDescent="0.3">
      <c r="S161" s="202">
        <f t="shared" si="3"/>
        <v>156</v>
      </c>
      <c r="T161" s="202" t="s">
        <v>705</v>
      </c>
    </row>
    <row r="162" spans="19:20" x14ac:dyDescent="0.3">
      <c r="S162" s="202">
        <f t="shared" si="3"/>
        <v>157</v>
      </c>
      <c r="T162" s="202" t="s">
        <v>706</v>
      </c>
    </row>
    <row r="163" spans="19:20" x14ac:dyDescent="0.3">
      <c r="S163" s="202">
        <f t="shared" si="3"/>
        <v>158</v>
      </c>
      <c r="T163" s="202" t="s">
        <v>707</v>
      </c>
    </row>
    <row r="164" spans="19:20" x14ac:dyDescent="0.3">
      <c r="S164" s="202">
        <f t="shared" si="3"/>
        <v>159</v>
      </c>
      <c r="T164" s="202" t="s">
        <v>708</v>
      </c>
    </row>
    <row r="165" spans="19:20" x14ac:dyDescent="0.3">
      <c r="S165" s="202">
        <f t="shared" si="3"/>
        <v>160</v>
      </c>
      <c r="T165" s="202" t="s">
        <v>709</v>
      </c>
    </row>
    <row r="166" spans="19:20" x14ac:dyDescent="0.3">
      <c r="S166" s="202">
        <f t="shared" si="3"/>
        <v>161</v>
      </c>
      <c r="T166" s="202" t="s">
        <v>710</v>
      </c>
    </row>
    <row r="167" spans="19:20" x14ac:dyDescent="0.3">
      <c r="S167" s="202">
        <f t="shared" si="3"/>
        <v>162</v>
      </c>
      <c r="T167" s="202" t="s">
        <v>711</v>
      </c>
    </row>
    <row r="168" spans="19:20" x14ac:dyDescent="0.3">
      <c r="S168" s="202">
        <f t="shared" si="3"/>
        <v>163</v>
      </c>
      <c r="T168" s="202" t="s">
        <v>712</v>
      </c>
    </row>
    <row r="169" spans="19:20" x14ac:dyDescent="0.3">
      <c r="S169" s="202">
        <f t="shared" si="3"/>
        <v>164</v>
      </c>
      <c r="T169" s="202" t="s">
        <v>713</v>
      </c>
    </row>
    <row r="170" spans="19:20" x14ac:dyDescent="0.3">
      <c r="S170" s="202">
        <f t="shared" si="3"/>
        <v>165</v>
      </c>
      <c r="T170" s="202" t="s">
        <v>714</v>
      </c>
    </row>
    <row r="171" spans="19:20" x14ac:dyDescent="0.3">
      <c r="S171" s="202">
        <f t="shared" si="3"/>
        <v>166</v>
      </c>
      <c r="T171" s="202" t="s">
        <v>715</v>
      </c>
    </row>
    <row r="172" spans="19:20" x14ac:dyDescent="0.3">
      <c r="S172" s="202">
        <f t="shared" si="3"/>
        <v>167</v>
      </c>
      <c r="T172" s="202" t="s">
        <v>716</v>
      </c>
    </row>
    <row r="173" spans="19:20" x14ac:dyDescent="0.3">
      <c r="S173" s="202">
        <f t="shared" si="3"/>
        <v>168</v>
      </c>
      <c r="T173" s="202" t="s">
        <v>717</v>
      </c>
    </row>
    <row r="174" spans="19:20" x14ac:dyDescent="0.3">
      <c r="S174" s="202">
        <f t="shared" si="3"/>
        <v>169</v>
      </c>
      <c r="T174" s="202" t="s">
        <v>718</v>
      </c>
    </row>
    <row r="175" spans="19:20" x14ac:dyDescent="0.3">
      <c r="S175" s="202">
        <f t="shared" si="3"/>
        <v>170</v>
      </c>
      <c r="T175" s="202" t="s">
        <v>719</v>
      </c>
    </row>
    <row r="176" spans="19:20" x14ac:dyDescent="0.3">
      <c r="S176" s="202">
        <f t="shared" si="3"/>
        <v>171</v>
      </c>
      <c r="T176" s="202" t="s">
        <v>720</v>
      </c>
    </row>
    <row r="177" spans="19:20" x14ac:dyDescent="0.3">
      <c r="S177" s="202">
        <f t="shared" si="3"/>
        <v>172</v>
      </c>
      <c r="T177" s="202" t="s">
        <v>721</v>
      </c>
    </row>
    <row r="178" spans="19:20" x14ac:dyDescent="0.3">
      <c r="S178" s="202">
        <f t="shared" si="3"/>
        <v>173</v>
      </c>
      <c r="T178" s="202" t="s">
        <v>722</v>
      </c>
    </row>
    <row r="179" spans="19:20" x14ac:dyDescent="0.3">
      <c r="S179" s="202">
        <f t="shared" si="3"/>
        <v>174</v>
      </c>
      <c r="T179" s="202" t="s">
        <v>723</v>
      </c>
    </row>
    <row r="180" spans="19:20" x14ac:dyDescent="0.3">
      <c r="S180" s="202">
        <f t="shared" si="3"/>
        <v>175</v>
      </c>
      <c r="T180" s="202" t="s">
        <v>724</v>
      </c>
    </row>
    <row r="181" spans="19:20" x14ac:dyDescent="0.3">
      <c r="S181" s="202">
        <f t="shared" si="3"/>
        <v>176</v>
      </c>
      <c r="T181" s="202" t="s">
        <v>336</v>
      </c>
    </row>
    <row r="182" spans="19:20" x14ac:dyDescent="0.3">
      <c r="S182" s="202">
        <f t="shared" si="3"/>
        <v>177</v>
      </c>
      <c r="T182" s="202" t="s">
        <v>725</v>
      </c>
    </row>
    <row r="183" spans="19:20" x14ac:dyDescent="0.3">
      <c r="S183" s="202">
        <f t="shared" si="3"/>
        <v>178</v>
      </c>
      <c r="T183" s="202" t="s">
        <v>726</v>
      </c>
    </row>
    <row r="184" spans="19:20" x14ac:dyDescent="0.3">
      <c r="S184" s="202">
        <f t="shared" si="3"/>
        <v>179</v>
      </c>
      <c r="T184" s="202" t="s">
        <v>727</v>
      </c>
    </row>
    <row r="185" spans="19:20" x14ac:dyDescent="0.3">
      <c r="S185" s="202">
        <f t="shared" si="3"/>
        <v>180</v>
      </c>
      <c r="T185" s="202" t="s">
        <v>728</v>
      </c>
    </row>
    <row r="186" spans="19:20" x14ac:dyDescent="0.3">
      <c r="S186" s="202">
        <f t="shared" si="3"/>
        <v>181</v>
      </c>
      <c r="T186" s="202" t="s">
        <v>729</v>
      </c>
    </row>
    <row r="187" spans="19:20" x14ac:dyDescent="0.3">
      <c r="S187" s="202">
        <f t="shared" si="3"/>
        <v>182</v>
      </c>
      <c r="T187" s="202" t="s">
        <v>730</v>
      </c>
    </row>
    <row r="188" spans="19:20" x14ac:dyDescent="0.3">
      <c r="S188" s="202">
        <f t="shared" si="3"/>
        <v>183</v>
      </c>
      <c r="T188" s="202" t="s">
        <v>333</v>
      </c>
    </row>
    <row r="189" spans="19:20" x14ac:dyDescent="0.3">
      <c r="S189" s="202">
        <f t="shared" si="3"/>
        <v>184</v>
      </c>
      <c r="T189" s="202" t="s">
        <v>731</v>
      </c>
    </row>
    <row r="190" spans="19:20" x14ac:dyDescent="0.3">
      <c r="S190" s="202">
        <f t="shared" si="3"/>
        <v>185</v>
      </c>
      <c r="T190" s="202" t="s">
        <v>732</v>
      </c>
    </row>
    <row r="191" spans="19:20" x14ac:dyDescent="0.3">
      <c r="S191" s="202">
        <f t="shared" si="3"/>
        <v>186</v>
      </c>
      <c r="T191" s="202" t="s">
        <v>733</v>
      </c>
    </row>
    <row r="192" spans="19:20" x14ac:dyDescent="0.3">
      <c r="S192" s="202">
        <f t="shared" si="3"/>
        <v>187</v>
      </c>
      <c r="T192" s="202" t="s">
        <v>734</v>
      </c>
    </row>
    <row r="193" spans="19:20" x14ac:dyDescent="0.3">
      <c r="S193" s="202">
        <f t="shared" si="3"/>
        <v>188</v>
      </c>
      <c r="T193" s="202" t="s">
        <v>735</v>
      </c>
    </row>
    <row r="194" spans="19:20" x14ac:dyDescent="0.3">
      <c r="S194" s="202">
        <f t="shared" si="3"/>
        <v>189</v>
      </c>
      <c r="T194" s="202" t="s">
        <v>736</v>
      </c>
    </row>
    <row r="195" spans="19:20" x14ac:dyDescent="0.3">
      <c r="S195" s="202">
        <f t="shared" si="3"/>
        <v>190</v>
      </c>
      <c r="T195" s="202" t="s">
        <v>737</v>
      </c>
    </row>
    <row r="196" spans="19:20" x14ac:dyDescent="0.3">
      <c r="S196" s="202">
        <f t="shared" si="3"/>
        <v>191</v>
      </c>
      <c r="T196" s="202" t="s">
        <v>738</v>
      </c>
    </row>
    <row r="197" spans="19:20" x14ac:dyDescent="0.3">
      <c r="S197" s="202">
        <f t="shared" si="3"/>
        <v>192</v>
      </c>
      <c r="T197" s="202" t="s">
        <v>739</v>
      </c>
    </row>
    <row r="198" spans="19:20" x14ac:dyDescent="0.3">
      <c r="S198" s="202">
        <f t="shared" si="3"/>
        <v>193</v>
      </c>
      <c r="T198" s="202" t="s">
        <v>740</v>
      </c>
    </row>
    <row r="199" spans="19:20" x14ac:dyDescent="0.3">
      <c r="S199" s="202">
        <f t="shared" ref="S199:S262" si="4">S198+1</f>
        <v>194</v>
      </c>
      <c r="T199" s="202" t="s">
        <v>741</v>
      </c>
    </row>
    <row r="200" spans="19:20" x14ac:dyDescent="0.3">
      <c r="S200" s="202">
        <f t="shared" si="4"/>
        <v>195</v>
      </c>
      <c r="T200" s="202" t="s">
        <v>742</v>
      </c>
    </row>
    <row r="201" spans="19:20" x14ac:dyDescent="0.3">
      <c r="S201" s="202">
        <f t="shared" si="4"/>
        <v>196</v>
      </c>
      <c r="T201" s="202" t="s">
        <v>351</v>
      </c>
    </row>
    <row r="202" spans="19:20" x14ac:dyDescent="0.3">
      <c r="S202" s="202">
        <f t="shared" si="4"/>
        <v>197</v>
      </c>
      <c r="T202" s="202" t="s">
        <v>743</v>
      </c>
    </row>
    <row r="203" spans="19:20" x14ac:dyDescent="0.3">
      <c r="S203" s="202">
        <f t="shared" si="4"/>
        <v>198</v>
      </c>
      <c r="T203" s="202" t="s">
        <v>744</v>
      </c>
    </row>
    <row r="204" spans="19:20" x14ac:dyDescent="0.3">
      <c r="S204" s="202">
        <f t="shared" si="4"/>
        <v>199</v>
      </c>
      <c r="T204" s="202" t="s">
        <v>745</v>
      </c>
    </row>
    <row r="205" spans="19:20" x14ac:dyDescent="0.3">
      <c r="S205" s="202">
        <f t="shared" si="4"/>
        <v>200</v>
      </c>
      <c r="T205" s="202" t="s">
        <v>746</v>
      </c>
    </row>
    <row r="206" spans="19:20" x14ac:dyDescent="0.3">
      <c r="S206" s="202">
        <f t="shared" si="4"/>
        <v>201</v>
      </c>
      <c r="T206" s="202" t="s">
        <v>747</v>
      </c>
    </row>
    <row r="207" spans="19:20" x14ac:dyDescent="0.3">
      <c r="S207" s="202">
        <f t="shared" si="4"/>
        <v>202</v>
      </c>
      <c r="T207" s="202" t="s">
        <v>748</v>
      </c>
    </row>
    <row r="208" spans="19:20" x14ac:dyDescent="0.3">
      <c r="S208" s="202">
        <f t="shared" si="4"/>
        <v>203</v>
      </c>
      <c r="T208" s="202" t="s">
        <v>749</v>
      </c>
    </row>
    <row r="209" spans="19:20" x14ac:dyDescent="0.3">
      <c r="S209" s="202">
        <f t="shared" si="4"/>
        <v>204</v>
      </c>
      <c r="T209" s="202" t="s">
        <v>750</v>
      </c>
    </row>
    <row r="210" spans="19:20" x14ac:dyDescent="0.3">
      <c r="S210" s="202">
        <f t="shared" si="4"/>
        <v>205</v>
      </c>
      <c r="T210" s="202" t="s">
        <v>751</v>
      </c>
    </row>
    <row r="211" spans="19:20" x14ac:dyDescent="0.3">
      <c r="S211" s="202">
        <f t="shared" si="4"/>
        <v>206</v>
      </c>
      <c r="T211" s="202" t="s">
        <v>752</v>
      </c>
    </row>
    <row r="212" spans="19:20" x14ac:dyDescent="0.3">
      <c r="S212" s="202">
        <f t="shared" si="4"/>
        <v>207</v>
      </c>
      <c r="T212" s="202" t="s">
        <v>753</v>
      </c>
    </row>
    <row r="213" spans="19:20" x14ac:dyDescent="0.3">
      <c r="S213" s="202">
        <f t="shared" si="4"/>
        <v>208</v>
      </c>
      <c r="T213" s="202" t="s">
        <v>754</v>
      </c>
    </row>
    <row r="214" spans="19:20" x14ac:dyDescent="0.3">
      <c r="S214" s="202">
        <f t="shared" si="4"/>
        <v>209</v>
      </c>
      <c r="T214" s="202" t="s">
        <v>755</v>
      </c>
    </row>
    <row r="215" spans="19:20" x14ac:dyDescent="0.3">
      <c r="S215" s="202">
        <f t="shared" si="4"/>
        <v>210</v>
      </c>
      <c r="T215" s="202" t="s">
        <v>756</v>
      </c>
    </row>
    <row r="216" spans="19:20" x14ac:dyDescent="0.3">
      <c r="S216" s="202">
        <f t="shared" si="4"/>
        <v>211</v>
      </c>
      <c r="T216" s="202" t="s">
        <v>757</v>
      </c>
    </row>
    <row r="217" spans="19:20" x14ac:dyDescent="0.3">
      <c r="S217" s="202">
        <f t="shared" si="4"/>
        <v>212</v>
      </c>
      <c r="T217" s="202" t="s">
        <v>758</v>
      </c>
    </row>
    <row r="218" spans="19:20" x14ac:dyDescent="0.3">
      <c r="S218" s="202">
        <f t="shared" si="4"/>
        <v>213</v>
      </c>
      <c r="T218" s="202" t="s">
        <v>759</v>
      </c>
    </row>
    <row r="219" spans="19:20" x14ac:dyDescent="0.3">
      <c r="S219" s="202">
        <f t="shared" si="4"/>
        <v>214</v>
      </c>
      <c r="T219" s="202" t="s">
        <v>760</v>
      </c>
    </row>
    <row r="220" spans="19:20" x14ac:dyDescent="0.3">
      <c r="S220" s="202">
        <f t="shared" si="4"/>
        <v>215</v>
      </c>
      <c r="T220" s="202" t="s">
        <v>761</v>
      </c>
    </row>
    <row r="221" spans="19:20" x14ac:dyDescent="0.3">
      <c r="S221" s="202">
        <f t="shared" si="4"/>
        <v>216</v>
      </c>
      <c r="T221" s="202" t="s">
        <v>762</v>
      </c>
    </row>
    <row r="222" spans="19:20" x14ac:dyDescent="0.3">
      <c r="S222" s="202">
        <f t="shared" si="4"/>
        <v>217</v>
      </c>
      <c r="T222" s="202" t="s">
        <v>763</v>
      </c>
    </row>
    <row r="223" spans="19:20" x14ac:dyDescent="0.3">
      <c r="S223" s="202">
        <f t="shared" si="4"/>
        <v>218</v>
      </c>
      <c r="T223" s="202" t="s">
        <v>764</v>
      </c>
    </row>
    <row r="224" spans="19:20" x14ac:dyDescent="0.3">
      <c r="S224" s="202">
        <f t="shared" si="4"/>
        <v>219</v>
      </c>
      <c r="T224" s="202" t="s">
        <v>765</v>
      </c>
    </row>
    <row r="225" spans="19:20" x14ac:dyDescent="0.3">
      <c r="S225" s="202">
        <f t="shared" si="4"/>
        <v>220</v>
      </c>
      <c r="T225" s="202" t="s">
        <v>766</v>
      </c>
    </row>
    <row r="226" spans="19:20" x14ac:dyDescent="0.3">
      <c r="S226" s="202">
        <f t="shared" si="4"/>
        <v>221</v>
      </c>
      <c r="T226" s="202" t="s">
        <v>767</v>
      </c>
    </row>
    <row r="227" spans="19:20" x14ac:dyDescent="0.3">
      <c r="S227" s="202">
        <f t="shared" si="4"/>
        <v>222</v>
      </c>
      <c r="T227" s="202" t="s">
        <v>768</v>
      </c>
    </row>
    <row r="228" spans="19:20" x14ac:dyDescent="0.3">
      <c r="S228" s="202">
        <f t="shared" si="4"/>
        <v>223</v>
      </c>
      <c r="T228" s="202" t="s">
        <v>769</v>
      </c>
    </row>
    <row r="229" spans="19:20" x14ac:dyDescent="0.3">
      <c r="S229" s="202">
        <f t="shared" si="4"/>
        <v>224</v>
      </c>
      <c r="T229" s="202" t="s">
        <v>770</v>
      </c>
    </row>
    <row r="230" spans="19:20" x14ac:dyDescent="0.3">
      <c r="S230" s="202">
        <f t="shared" si="4"/>
        <v>225</v>
      </c>
      <c r="T230" s="202" t="s">
        <v>771</v>
      </c>
    </row>
    <row r="231" spans="19:20" x14ac:dyDescent="0.3">
      <c r="S231" s="202">
        <f t="shared" si="4"/>
        <v>226</v>
      </c>
      <c r="T231" s="202" t="s">
        <v>772</v>
      </c>
    </row>
    <row r="232" spans="19:20" x14ac:dyDescent="0.3">
      <c r="S232" s="202">
        <f t="shared" si="4"/>
        <v>227</v>
      </c>
      <c r="T232" s="202" t="s">
        <v>773</v>
      </c>
    </row>
    <row r="233" spans="19:20" x14ac:dyDescent="0.3">
      <c r="S233" s="202">
        <f t="shared" si="4"/>
        <v>228</v>
      </c>
      <c r="T233" s="202" t="s">
        <v>774</v>
      </c>
    </row>
    <row r="234" spans="19:20" x14ac:dyDescent="0.3">
      <c r="S234" s="202">
        <f t="shared" si="4"/>
        <v>229</v>
      </c>
      <c r="T234" s="202" t="s">
        <v>775</v>
      </c>
    </row>
    <row r="235" spans="19:20" x14ac:dyDescent="0.3">
      <c r="S235" s="202">
        <f t="shared" si="4"/>
        <v>230</v>
      </c>
      <c r="T235" s="202" t="s">
        <v>776</v>
      </c>
    </row>
    <row r="236" spans="19:20" x14ac:dyDescent="0.3">
      <c r="S236" s="202">
        <f t="shared" si="4"/>
        <v>231</v>
      </c>
      <c r="T236" s="202" t="s">
        <v>777</v>
      </c>
    </row>
    <row r="237" spans="19:20" x14ac:dyDescent="0.3">
      <c r="S237" s="202">
        <f t="shared" si="4"/>
        <v>232</v>
      </c>
      <c r="T237" s="202" t="s">
        <v>778</v>
      </c>
    </row>
    <row r="238" spans="19:20" x14ac:dyDescent="0.3">
      <c r="S238" s="202">
        <f t="shared" si="4"/>
        <v>233</v>
      </c>
      <c r="T238" s="202" t="s">
        <v>779</v>
      </c>
    </row>
    <row r="239" spans="19:20" x14ac:dyDescent="0.3">
      <c r="S239" s="202">
        <f t="shared" si="4"/>
        <v>234</v>
      </c>
      <c r="T239" s="202" t="s">
        <v>780</v>
      </c>
    </row>
    <row r="240" spans="19:20" x14ac:dyDescent="0.3">
      <c r="S240" s="202">
        <f t="shared" si="4"/>
        <v>235</v>
      </c>
      <c r="T240" s="202" t="s">
        <v>781</v>
      </c>
    </row>
    <row r="241" spans="19:20" x14ac:dyDescent="0.3">
      <c r="S241" s="202">
        <f t="shared" si="4"/>
        <v>236</v>
      </c>
      <c r="T241" s="202" t="s">
        <v>782</v>
      </c>
    </row>
    <row r="242" spans="19:20" x14ac:dyDescent="0.3">
      <c r="S242" s="202">
        <f t="shared" si="4"/>
        <v>237</v>
      </c>
      <c r="T242" s="202" t="s">
        <v>783</v>
      </c>
    </row>
    <row r="243" spans="19:20" x14ac:dyDescent="0.3">
      <c r="S243" s="202">
        <f t="shared" si="4"/>
        <v>238</v>
      </c>
      <c r="T243" s="202" t="s">
        <v>784</v>
      </c>
    </row>
    <row r="244" spans="19:20" x14ac:dyDescent="0.3">
      <c r="S244" s="202">
        <f t="shared" si="4"/>
        <v>239</v>
      </c>
      <c r="T244" s="202" t="s">
        <v>785</v>
      </c>
    </row>
    <row r="245" spans="19:20" x14ac:dyDescent="0.3">
      <c r="S245" s="202">
        <f t="shared" si="4"/>
        <v>240</v>
      </c>
      <c r="T245" s="202" t="s">
        <v>786</v>
      </c>
    </row>
    <row r="246" spans="19:20" x14ac:dyDescent="0.3">
      <c r="S246" s="202">
        <f t="shared" si="4"/>
        <v>241</v>
      </c>
      <c r="T246" s="202" t="s">
        <v>787</v>
      </c>
    </row>
    <row r="247" spans="19:20" x14ac:dyDescent="0.3">
      <c r="S247" s="202">
        <f t="shared" si="4"/>
        <v>242</v>
      </c>
      <c r="T247" s="202" t="s">
        <v>788</v>
      </c>
    </row>
    <row r="248" spans="19:20" x14ac:dyDescent="0.3">
      <c r="S248" s="202">
        <f t="shared" si="4"/>
        <v>243</v>
      </c>
      <c r="T248" s="202" t="s">
        <v>789</v>
      </c>
    </row>
    <row r="249" spans="19:20" x14ac:dyDescent="0.3">
      <c r="S249" s="202">
        <f t="shared" si="4"/>
        <v>244</v>
      </c>
      <c r="T249" s="202" t="s">
        <v>790</v>
      </c>
    </row>
    <row r="250" spans="19:20" x14ac:dyDescent="0.3">
      <c r="S250" s="202">
        <f t="shared" si="4"/>
        <v>245</v>
      </c>
      <c r="T250" s="202" t="s">
        <v>791</v>
      </c>
    </row>
    <row r="251" spans="19:20" x14ac:dyDescent="0.3">
      <c r="S251" s="202">
        <f t="shared" si="4"/>
        <v>246</v>
      </c>
      <c r="T251" s="202" t="s">
        <v>792</v>
      </c>
    </row>
    <row r="252" spans="19:20" x14ac:dyDescent="0.3">
      <c r="S252" s="202">
        <f t="shared" si="4"/>
        <v>247</v>
      </c>
      <c r="T252" s="202" t="s">
        <v>345</v>
      </c>
    </row>
    <row r="253" spans="19:20" x14ac:dyDescent="0.3">
      <c r="S253" s="202">
        <f t="shared" si="4"/>
        <v>248</v>
      </c>
      <c r="T253" s="202" t="s">
        <v>793</v>
      </c>
    </row>
    <row r="254" spans="19:20" x14ac:dyDescent="0.3">
      <c r="S254" s="202">
        <f t="shared" si="4"/>
        <v>249</v>
      </c>
      <c r="T254" s="202" t="s">
        <v>794</v>
      </c>
    </row>
    <row r="255" spans="19:20" x14ac:dyDescent="0.3">
      <c r="S255" s="202">
        <f t="shared" si="4"/>
        <v>250</v>
      </c>
      <c r="T255" s="202" t="s">
        <v>795</v>
      </c>
    </row>
    <row r="256" spans="19:20" x14ac:dyDescent="0.3">
      <c r="S256" s="202">
        <f t="shared" si="4"/>
        <v>251</v>
      </c>
      <c r="T256" s="202" t="s">
        <v>796</v>
      </c>
    </row>
    <row r="257" spans="19:20" x14ac:dyDescent="0.3">
      <c r="S257" s="202">
        <f t="shared" si="4"/>
        <v>252</v>
      </c>
      <c r="T257" s="202" t="s">
        <v>797</v>
      </c>
    </row>
    <row r="258" spans="19:20" x14ac:dyDescent="0.3">
      <c r="S258" s="202">
        <f t="shared" si="4"/>
        <v>253</v>
      </c>
      <c r="T258" s="202" t="s">
        <v>798</v>
      </c>
    </row>
    <row r="259" spans="19:20" x14ac:dyDescent="0.3">
      <c r="S259" s="202">
        <f t="shared" si="4"/>
        <v>254</v>
      </c>
      <c r="T259" s="202" t="s">
        <v>799</v>
      </c>
    </row>
    <row r="260" spans="19:20" x14ac:dyDescent="0.3">
      <c r="S260" s="202">
        <f t="shared" si="4"/>
        <v>255</v>
      </c>
      <c r="T260" s="202" t="s">
        <v>800</v>
      </c>
    </row>
    <row r="261" spans="19:20" x14ac:dyDescent="0.3">
      <c r="S261" s="202">
        <f t="shared" si="4"/>
        <v>256</v>
      </c>
      <c r="T261" s="202" t="s">
        <v>801</v>
      </c>
    </row>
    <row r="262" spans="19:20" x14ac:dyDescent="0.3">
      <c r="S262" s="202">
        <f t="shared" si="4"/>
        <v>257</v>
      </c>
      <c r="T262" s="202" t="s">
        <v>802</v>
      </c>
    </row>
    <row r="263" spans="19:20" x14ac:dyDescent="0.3">
      <c r="S263" s="202">
        <f t="shared" ref="S263:S275" si="5">S262+1</f>
        <v>258</v>
      </c>
      <c r="T263" s="202" t="s">
        <v>803</v>
      </c>
    </row>
    <row r="264" spans="19:20" x14ac:dyDescent="0.3">
      <c r="S264" s="202">
        <f t="shared" si="5"/>
        <v>259</v>
      </c>
      <c r="T264" s="202" t="s">
        <v>804</v>
      </c>
    </row>
    <row r="265" spans="19:20" x14ac:dyDescent="0.3">
      <c r="S265" s="202">
        <f t="shared" si="5"/>
        <v>260</v>
      </c>
      <c r="T265" s="202" t="s">
        <v>805</v>
      </c>
    </row>
    <row r="266" spans="19:20" x14ac:dyDescent="0.3">
      <c r="S266" s="202">
        <f t="shared" si="5"/>
        <v>261</v>
      </c>
      <c r="T266" s="202" t="s">
        <v>806</v>
      </c>
    </row>
    <row r="267" spans="19:20" x14ac:dyDescent="0.3">
      <c r="S267" s="202">
        <f t="shared" si="5"/>
        <v>262</v>
      </c>
      <c r="T267" s="202" t="s">
        <v>807</v>
      </c>
    </row>
    <row r="268" spans="19:20" x14ac:dyDescent="0.3">
      <c r="S268" s="202">
        <f t="shared" si="5"/>
        <v>263</v>
      </c>
      <c r="T268" s="202" t="s">
        <v>808</v>
      </c>
    </row>
    <row r="269" spans="19:20" x14ac:dyDescent="0.3">
      <c r="S269" s="202">
        <f t="shared" si="5"/>
        <v>264</v>
      </c>
      <c r="T269" s="202" t="s">
        <v>809</v>
      </c>
    </row>
    <row r="270" spans="19:20" x14ac:dyDescent="0.3">
      <c r="S270" s="202">
        <f t="shared" si="5"/>
        <v>265</v>
      </c>
      <c r="T270" s="202" t="s">
        <v>810</v>
      </c>
    </row>
    <row r="271" spans="19:20" x14ac:dyDescent="0.3">
      <c r="S271" s="202">
        <f t="shared" si="5"/>
        <v>266</v>
      </c>
      <c r="T271" s="202" t="s">
        <v>811</v>
      </c>
    </row>
    <row r="272" spans="19:20" x14ac:dyDescent="0.3">
      <c r="S272" s="202">
        <f t="shared" si="5"/>
        <v>267</v>
      </c>
      <c r="T272" s="202" t="s">
        <v>812</v>
      </c>
    </row>
    <row r="273" spans="19:20" x14ac:dyDescent="0.3">
      <c r="S273" s="202">
        <f t="shared" si="5"/>
        <v>268</v>
      </c>
      <c r="T273" s="202" t="s">
        <v>813</v>
      </c>
    </row>
    <row r="274" spans="19:20" x14ac:dyDescent="0.3">
      <c r="S274" s="202">
        <f t="shared" si="5"/>
        <v>269</v>
      </c>
      <c r="T274" s="202" t="s">
        <v>814</v>
      </c>
    </row>
    <row r="275" spans="19:20" x14ac:dyDescent="0.3">
      <c r="S275" s="202">
        <f t="shared" si="5"/>
        <v>270</v>
      </c>
      <c r="T275" s="202" t="s">
        <v>815</v>
      </c>
    </row>
  </sheetData>
  <sheetProtection formatCells="0" formatColumns="0" formatRows="0"/>
  <mergeCells count="1">
    <mergeCell ref="B2:G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01428-B498-4F43-A077-27186B69A608}">
  <sheetPr>
    <tabColor rgb="FF92D050"/>
  </sheetPr>
  <dimension ref="A5:D14"/>
  <sheetViews>
    <sheetView tabSelected="1" workbookViewId="0">
      <selection activeCell="D15" sqref="D15"/>
    </sheetView>
  </sheetViews>
  <sheetFormatPr defaultColWidth="9.1796875" defaultRowHeight="14.5" x14ac:dyDescent="0.35"/>
  <cols>
    <col min="1" max="1" width="24.81640625" style="301" bestFit="1" customWidth="1"/>
    <col min="2" max="2" width="13.36328125" style="301" bestFit="1" customWidth="1"/>
    <col min="3" max="3" width="10.7265625" style="301" bestFit="1" customWidth="1"/>
    <col min="4" max="4" width="84.54296875" style="301" bestFit="1" customWidth="1"/>
    <col min="5" max="16384" width="9.1796875" style="301"/>
  </cols>
  <sheetData>
    <row r="5" spans="1:4" x14ac:dyDescent="0.35">
      <c r="A5" s="311" t="s">
        <v>1</v>
      </c>
      <c r="B5" s="312" t="s">
        <v>2</v>
      </c>
      <c r="C5" s="312" t="s">
        <v>3</v>
      </c>
      <c r="D5" s="313" t="s">
        <v>4</v>
      </c>
    </row>
    <row r="6" spans="1:4" x14ac:dyDescent="0.35">
      <c r="A6" s="308"/>
      <c r="B6" s="309"/>
      <c r="C6" s="309"/>
      <c r="D6" s="310"/>
    </row>
    <row r="7" spans="1:4" x14ac:dyDescent="0.35">
      <c r="A7" s="303" t="s">
        <v>5</v>
      </c>
      <c r="B7" s="302"/>
      <c r="C7" s="302"/>
      <c r="D7" s="304" t="s">
        <v>6</v>
      </c>
    </row>
    <row r="8" spans="1:4" ht="53.25" customHeight="1" x14ac:dyDescent="0.35">
      <c r="A8" s="303" t="s">
        <v>7</v>
      </c>
      <c r="B8" s="302"/>
      <c r="C8" s="302"/>
      <c r="D8" s="316" t="s">
        <v>8</v>
      </c>
    </row>
    <row r="9" spans="1:4" ht="53.25" customHeight="1" x14ac:dyDescent="0.35">
      <c r="A9" s="303" t="s">
        <v>9</v>
      </c>
      <c r="B9" s="302" t="s">
        <v>10</v>
      </c>
      <c r="C9" s="302"/>
      <c r="D9" s="316" t="s">
        <v>11</v>
      </c>
    </row>
    <row r="10" spans="1:4" x14ac:dyDescent="0.35">
      <c r="A10" s="303" t="s">
        <v>12</v>
      </c>
      <c r="B10" s="302"/>
      <c r="C10" s="302"/>
      <c r="D10" s="304" t="s">
        <v>13</v>
      </c>
    </row>
    <row r="11" spans="1:4" x14ac:dyDescent="0.35">
      <c r="A11" s="324" t="s">
        <v>14</v>
      </c>
      <c r="B11" s="325"/>
      <c r="C11" s="325"/>
      <c r="D11" s="326" t="s">
        <v>15</v>
      </c>
    </row>
    <row r="12" spans="1:4" x14ac:dyDescent="0.35">
      <c r="A12" s="324" t="s">
        <v>16</v>
      </c>
      <c r="B12" s="325"/>
      <c r="C12" s="325"/>
      <c r="D12" s="326" t="s">
        <v>17</v>
      </c>
    </row>
    <row r="13" spans="1:4" x14ac:dyDescent="0.35">
      <c r="A13" s="324" t="s">
        <v>18</v>
      </c>
      <c r="B13" s="325"/>
      <c r="C13" s="325"/>
      <c r="D13" s="326" t="s">
        <v>19</v>
      </c>
    </row>
    <row r="14" spans="1:4" x14ac:dyDescent="0.35">
      <c r="A14" s="305" t="s">
        <v>38</v>
      </c>
      <c r="B14" s="306" t="s">
        <v>819</v>
      </c>
      <c r="C14" s="306"/>
      <c r="D14" s="307" t="s">
        <v>820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249977111117893"/>
    <pageSetUpPr fitToPage="1"/>
  </sheetPr>
  <dimension ref="A1:E29"/>
  <sheetViews>
    <sheetView zoomScale="140" zoomScaleNormal="140" workbookViewId="0">
      <selection activeCell="A2" sqref="A2"/>
    </sheetView>
  </sheetViews>
  <sheetFormatPr defaultColWidth="9.1796875" defaultRowHeight="13" x14ac:dyDescent="0.3"/>
  <cols>
    <col min="1" max="1" width="9.1796875" style="206"/>
    <col min="2" max="2" width="37.81640625" style="206" customWidth="1"/>
    <col min="3" max="3" width="72.453125" style="206" customWidth="1"/>
    <col min="4" max="4" width="20.26953125" style="206" customWidth="1"/>
    <col min="5" max="5" width="2.1796875" style="206" bestFit="1" customWidth="1"/>
    <col min="6" max="16384" width="9.1796875" style="206"/>
  </cols>
  <sheetData>
    <row r="1" spans="1:5" x14ac:dyDescent="0.3">
      <c r="A1" s="204" t="s">
        <v>822</v>
      </c>
      <c r="B1" s="204"/>
      <c r="C1" s="204"/>
      <c r="D1" s="205"/>
      <c r="E1" s="84" t="s">
        <v>20</v>
      </c>
    </row>
    <row r="2" spans="1:5" x14ac:dyDescent="0.3">
      <c r="E2" s="84" t="s">
        <v>20</v>
      </c>
    </row>
    <row r="3" spans="1:5" x14ac:dyDescent="0.3">
      <c r="E3" s="84" t="s">
        <v>20</v>
      </c>
    </row>
    <row r="4" spans="1:5" x14ac:dyDescent="0.3">
      <c r="B4" s="206" t="s">
        <v>21</v>
      </c>
      <c r="E4" s="84" t="s">
        <v>20</v>
      </c>
    </row>
    <row r="5" spans="1:5" x14ac:dyDescent="0.3">
      <c r="B5" s="207" t="s">
        <v>22</v>
      </c>
      <c r="E5" s="84" t="s">
        <v>20</v>
      </c>
    </row>
    <row r="6" spans="1:5" x14ac:dyDescent="0.3">
      <c r="B6" s="208" t="s">
        <v>23</v>
      </c>
      <c r="E6" s="84" t="s">
        <v>20</v>
      </c>
    </row>
    <row r="7" spans="1:5" x14ac:dyDescent="0.3">
      <c r="B7" s="209" t="s">
        <v>24</v>
      </c>
      <c r="E7" s="84" t="s">
        <v>20</v>
      </c>
    </row>
    <row r="8" spans="1:5" x14ac:dyDescent="0.3">
      <c r="B8" s="210" t="s">
        <v>25</v>
      </c>
      <c r="E8" s="84" t="s">
        <v>20</v>
      </c>
    </row>
    <row r="9" spans="1:5" x14ac:dyDescent="0.3">
      <c r="B9" s="211" t="s">
        <v>26</v>
      </c>
      <c r="E9" s="84" t="s">
        <v>20</v>
      </c>
    </row>
    <row r="10" spans="1:5" x14ac:dyDescent="0.3">
      <c r="E10" s="84" t="s">
        <v>20</v>
      </c>
    </row>
    <row r="11" spans="1:5" x14ac:dyDescent="0.3">
      <c r="B11" s="212" t="s">
        <v>27</v>
      </c>
      <c r="C11" s="212" t="s">
        <v>28</v>
      </c>
      <c r="E11" s="84" t="s">
        <v>20</v>
      </c>
    </row>
    <row r="12" spans="1:5" x14ac:dyDescent="0.3">
      <c r="B12" s="213" t="s">
        <v>29</v>
      </c>
      <c r="C12" s="214" t="s">
        <v>30</v>
      </c>
      <c r="E12" s="84" t="s">
        <v>20</v>
      </c>
    </row>
    <row r="13" spans="1:5" x14ac:dyDescent="0.3">
      <c r="B13" s="213" t="s">
        <v>31</v>
      </c>
      <c r="C13" s="214"/>
      <c r="E13" s="84" t="s">
        <v>20</v>
      </c>
    </row>
    <row r="14" spans="1:5" x14ac:dyDescent="0.3">
      <c r="B14" s="213" t="s">
        <v>32</v>
      </c>
      <c r="C14" s="214" t="s">
        <v>33</v>
      </c>
      <c r="E14" s="84" t="s">
        <v>20</v>
      </c>
    </row>
    <row r="15" spans="1:5" x14ac:dyDescent="0.3">
      <c r="B15" s="213" t="s">
        <v>34</v>
      </c>
      <c r="C15" s="214" t="s">
        <v>35</v>
      </c>
      <c r="E15" s="84" t="s">
        <v>20</v>
      </c>
    </row>
    <row r="16" spans="1:5" x14ac:dyDescent="0.3">
      <c r="B16" s="213" t="s">
        <v>36</v>
      </c>
      <c r="C16" s="214" t="s">
        <v>37</v>
      </c>
      <c r="E16" s="84"/>
    </row>
    <row r="17" spans="1:5" x14ac:dyDescent="0.3">
      <c r="B17" s="213" t="s">
        <v>38</v>
      </c>
      <c r="C17" s="214" t="s">
        <v>39</v>
      </c>
      <c r="E17" s="84" t="s">
        <v>20</v>
      </c>
    </row>
    <row r="18" spans="1:5" x14ac:dyDescent="0.3">
      <c r="B18" s="213" t="s">
        <v>40</v>
      </c>
      <c r="C18" s="214" t="s">
        <v>41</v>
      </c>
      <c r="E18" s="84" t="s">
        <v>20</v>
      </c>
    </row>
    <row r="19" spans="1:5" x14ac:dyDescent="0.3">
      <c r="B19" s="213" t="s">
        <v>42</v>
      </c>
      <c r="C19" s="214" t="s">
        <v>43</v>
      </c>
      <c r="E19" s="84" t="s">
        <v>20</v>
      </c>
    </row>
    <row r="20" spans="1:5" x14ac:dyDescent="0.3">
      <c r="B20" s="213" t="s">
        <v>44</v>
      </c>
      <c r="C20" s="214" t="s">
        <v>45</v>
      </c>
      <c r="E20" s="84" t="s">
        <v>20</v>
      </c>
    </row>
    <row r="21" spans="1:5" x14ac:dyDescent="0.3">
      <c r="B21" s="213" t="s">
        <v>46</v>
      </c>
      <c r="C21" s="214" t="s">
        <v>47</v>
      </c>
      <c r="E21" s="84" t="s">
        <v>20</v>
      </c>
    </row>
    <row r="22" spans="1:5" x14ac:dyDescent="0.3">
      <c r="B22" s="213" t="s">
        <v>48</v>
      </c>
      <c r="C22" s="214" t="s">
        <v>49</v>
      </c>
      <c r="E22" s="84" t="s">
        <v>20</v>
      </c>
    </row>
    <row r="23" spans="1:5" x14ac:dyDescent="0.3">
      <c r="B23" s="213" t="s">
        <v>50</v>
      </c>
      <c r="C23" s="214" t="s">
        <v>51</v>
      </c>
      <c r="E23" s="84" t="s">
        <v>20</v>
      </c>
    </row>
    <row r="24" spans="1:5" x14ac:dyDescent="0.3">
      <c r="B24" s="213" t="s">
        <v>52</v>
      </c>
      <c r="C24" s="214" t="s">
        <v>53</v>
      </c>
      <c r="E24" s="84" t="s">
        <v>20</v>
      </c>
    </row>
    <row r="25" spans="1:5" x14ac:dyDescent="0.3">
      <c r="B25" s="213" t="s">
        <v>54</v>
      </c>
      <c r="C25" s="214" t="s">
        <v>55</v>
      </c>
      <c r="E25" s="84" t="s">
        <v>20</v>
      </c>
    </row>
    <row r="26" spans="1:5" x14ac:dyDescent="0.3">
      <c r="B26" s="213" t="s">
        <v>56</v>
      </c>
      <c r="C26" s="214" t="s">
        <v>57</v>
      </c>
      <c r="E26" s="84" t="s">
        <v>20</v>
      </c>
    </row>
    <row r="27" spans="1:5" x14ac:dyDescent="0.3">
      <c r="B27" s="213" t="s">
        <v>58</v>
      </c>
      <c r="C27" s="214" t="s">
        <v>59</v>
      </c>
      <c r="E27" s="84" t="s">
        <v>20</v>
      </c>
    </row>
    <row r="28" spans="1:5" x14ac:dyDescent="0.3">
      <c r="E28" s="84" t="s">
        <v>20</v>
      </c>
    </row>
    <row r="29" spans="1:5" x14ac:dyDescent="0.3">
      <c r="A29" s="84" t="s">
        <v>20</v>
      </c>
      <c r="B29" s="84" t="s">
        <v>20</v>
      </c>
      <c r="C29" s="84" t="s">
        <v>20</v>
      </c>
      <c r="D29" s="84" t="s">
        <v>20</v>
      </c>
      <c r="E29" s="84" t="s">
        <v>20</v>
      </c>
    </row>
  </sheetData>
  <sheetProtection formatCells="0" formatColumns="0" formatRows="0"/>
  <pageMargins left="0.25" right="0.25" top="0.75" bottom="0.75" header="0.3" footer="0.3"/>
  <pageSetup paperSize="9" scale="8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03FF-0582-443B-A4EE-C88742978C99}">
  <sheetPr codeName="Sheet12"/>
  <dimension ref="A1:N88"/>
  <sheetViews>
    <sheetView workbookViewId="0">
      <selection activeCell="G7" sqref="G7"/>
    </sheetView>
  </sheetViews>
  <sheetFormatPr defaultColWidth="8" defaultRowHeight="11.5" x14ac:dyDescent="0.25"/>
  <cols>
    <col min="1" max="1" width="4.1796875" style="4" customWidth="1"/>
    <col min="2" max="2" width="32.453125" style="3" customWidth="1"/>
    <col min="3" max="3" width="26.453125" style="3" customWidth="1"/>
    <col min="4" max="4" width="3" style="3" customWidth="1"/>
    <col min="5" max="5" width="4.1796875" style="3" customWidth="1"/>
    <col min="6" max="6" width="17.1796875" style="3" customWidth="1"/>
    <col min="7" max="7" width="26.453125" style="3" customWidth="1"/>
    <col min="8" max="8" width="4.1796875" style="3" customWidth="1"/>
    <col min="9" max="9" width="16.81640625" style="3" customWidth="1"/>
    <col min="10" max="10" width="26.453125" style="3" customWidth="1"/>
    <col min="11" max="11" width="11.7265625" style="3" customWidth="1"/>
    <col min="12" max="12" width="10.26953125" style="3" customWidth="1"/>
    <col min="13" max="16384" width="8" style="3"/>
  </cols>
  <sheetData>
    <row r="1" spans="1:14" ht="20.25" customHeight="1" x14ac:dyDescent="0.4">
      <c r="A1" s="40"/>
      <c r="B1" s="40"/>
      <c r="C1" s="41"/>
      <c r="D1" s="40"/>
      <c r="E1" s="40"/>
      <c r="F1" s="40"/>
      <c r="G1" s="40"/>
      <c r="H1" s="40"/>
      <c r="I1" s="40"/>
      <c r="J1" s="40"/>
      <c r="K1" s="40"/>
      <c r="L1" s="40"/>
      <c r="M1" s="40"/>
      <c r="N1" s="40"/>
    </row>
    <row r="2" spans="1:14" ht="14" x14ac:dyDescent="0.3">
      <c r="A2" s="13" t="s">
        <v>60</v>
      </c>
      <c r="B2" s="36"/>
      <c r="C2" s="36"/>
      <c r="D2" s="36"/>
      <c r="E2" s="36"/>
      <c r="F2" s="36"/>
      <c r="G2" s="36"/>
      <c r="H2" s="36"/>
      <c r="I2" s="36"/>
      <c r="J2" s="39"/>
    </row>
    <row r="3" spans="1:14" ht="14" x14ac:dyDescent="0.3">
      <c r="A3" s="36"/>
      <c r="B3" s="36"/>
      <c r="C3" s="36"/>
      <c r="D3" s="36"/>
      <c r="E3" s="36"/>
      <c r="F3" s="36"/>
      <c r="G3" s="36"/>
      <c r="H3" s="36"/>
      <c r="I3" s="36"/>
      <c r="J3" s="36"/>
    </row>
    <row r="4" spans="1:14" ht="14" x14ac:dyDescent="0.3">
      <c r="A4" s="38" t="s">
        <v>61</v>
      </c>
      <c r="B4" s="36"/>
      <c r="C4" s="36"/>
      <c r="D4" s="36"/>
      <c r="E4" s="36"/>
      <c r="F4" s="36"/>
      <c r="G4" s="36"/>
      <c r="H4" s="36"/>
      <c r="I4" s="36"/>
      <c r="J4" s="36"/>
    </row>
    <row r="5" spans="1:14" ht="14" x14ac:dyDescent="0.3">
      <c r="A5" s="37" t="s">
        <v>62</v>
      </c>
      <c r="B5" s="36"/>
      <c r="C5" s="36"/>
      <c r="D5" s="36"/>
      <c r="E5" s="36"/>
      <c r="F5" s="36"/>
      <c r="G5" s="36"/>
      <c r="H5" s="36"/>
      <c r="I5" s="36"/>
      <c r="J5" s="36"/>
    </row>
    <row r="6" spans="1:14" x14ac:dyDescent="0.25">
      <c r="A6" s="35" t="s">
        <v>63</v>
      </c>
      <c r="B6" s="34"/>
      <c r="C6" s="34"/>
      <c r="D6" s="34"/>
      <c r="E6" s="34"/>
      <c r="F6" s="34"/>
      <c r="G6" s="34"/>
      <c r="H6" s="34"/>
      <c r="I6" s="34"/>
      <c r="J6" s="34"/>
    </row>
    <row r="7" spans="1:14" ht="13.15" customHeight="1" x14ac:dyDescent="0.25">
      <c r="E7" s="9"/>
      <c r="F7" s="9"/>
      <c r="G7" s="9"/>
    </row>
    <row r="8" spans="1:14" ht="13.15" customHeight="1" x14ac:dyDescent="0.25">
      <c r="A8" s="33"/>
      <c r="E8" s="9"/>
      <c r="F8" s="9"/>
      <c r="G8" s="9"/>
    </row>
    <row r="9" spans="1:14" ht="13.15" customHeight="1" x14ac:dyDescent="0.25">
      <c r="A9" s="4" t="s">
        <v>64</v>
      </c>
      <c r="B9" s="13" t="s">
        <v>65</v>
      </c>
      <c r="C9" s="31"/>
      <c r="D9" s="32"/>
      <c r="E9" s="32"/>
      <c r="F9" s="32"/>
      <c r="G9" s="32"/>
      <c r="H9" s="32"/>
      <c r="I9" s="32"/>
      <c r="J9" s="32"/>
    </row>
    <row r="10" spans="1:14" ht="13.15" customHeight="1" x14ac:dyDescent="0.25">
      <c r="C10" s="9"/>
      <c r="D10" s="9"/>
      <c r="E10" s="30"/>
      <c r="F10" s="16"/>
      <c r="G10" s="18"/>
      <c r="H10" s="9"/>
    </row>
    <row r="11" spans="1:14" ht="13.15" customHeight="1" x14ac:dyDescent="0.25">
      <c r="A11" s="4" t="s">
        <v>66</v>
      </c>
      <c r="B11" s="13" t="s">
        <v>67</v>
      </c>
      <c r="C11" s="31"/>
      <c r="E11" s="20"/>
      <c r="F11" s="23"/>
      <c r="G11" s="31"/>
      <c r="H11" s="20"/>
      <c r="J11" s="31"/>
    </row>
    <row r="12" spans="1:14" ht="13.15" customHeight="1" x14ac:dyDescent="0.25">
      <c r="B12" s="11"/>
      <c r="C12" s="23"/>
      <c r="E12" s="22"/>
      <c r="F12" s="23"/>
      <c r="H12" s="22"/>
    </row>
    <row r="13" spans="1:14" ht="13.15" customHeight="1" x14ac:dyDescent="0.25">
      <c r="A13" s="4" t="s">
        <v>68</v>
      </c>
      <c r="B13" s="11" t="s">
        <v>69</v>
      </c>
      <c r="C13" s="31"/>
      <c r="E13" s="30"/>
      <c r="F13" s="16"/>
      <c r="H13" s="30"/>
    </row>
    <row r="14" spans="1:14" ht="13.15" customHeight="1" x14ac:dyDescent="0.25">
      <c r="B14" s="11"/>
      <c r="C14" s="23"/>
      <c r="E14" s="22"/>
      <c r="F14" s="23"/>
      <c r="H14" s="22"/>
    </row>
    <row r="15" spans="1:14" ht="13.15" customHeight="1" x14ac:dyDescent="0.25">
      <c r="A15" s="29" t="s">
        <v>60</v>
      </c>
      <c r="B15" s="3" t="s">
        <v>70</v>
      </c>
      <c r="C15" s="26"/>
      <c r="E15" s="28"/>
      <c r="H15" s="28"/>
    </row>
    <row r="16" spans="1:14" ht="13.15" customHeight="1" x14ac:dyDescent="0.25">
      <c r="C16" s="26"/>
      <c r="E16" s="28"/>
      <c r="H16" s="28"/>
    </row>
    <row r="17" spans="1:13" ht="13.15" customHeight="1" x14ac:dyDescent="0.25">
      <c r="A17" s="20" t="s">
        <v>71</v>
      </c>
      <c r="B17" s="3" t="s">
        <v>72</v>
      </c>
      <c r="C17" s="14"/>
      <c r="E17" s="20" t="s">
        <v>73</v>
      </c>
      <c r="F17" s="11" t="s">
        <v>74</v>
      </c>
      <c r="G17" s="14"/>
      <c r="H17" s="20" t="s">
        <v>75</v>
      </c>
      <c r="I17" s="3" t="s">
        <v>76</v>
      </c>
      <c r="J17" s="14"/>
    </row>
    <row r="18" spans="1:13" ht="13.15" customHeight="1" x14ac:dyDescent="0.25">
      <c r="B18" s="11"/>
      <c r="C18" s="23"/>
      <c r="E18" s="22"/>
      <c r="F18" s="23"/>
      <c r="H18" s="21"/>
    </row>
    <row r="19" spans="1:13" ht="13.15" customHeight="1" x14ac:dyDescent="0.25">
      <c r="A19" s="20" t="s">
        <v>77</v>
      </c>
      <c r="B19" s="3" t="s">
        <v>78</v>
      </c>
      <c r="C19" s="14"/>
      <c r="D19" s="14"/>
      <c r="E19" s="14"/>
      <c r="F19" s="14"/>
      <c r="G19" s="14"/>
      <c r="H19" s="14"/>
      <c r="I19" s="14"/>
      <c r="J19" s="14"/>
    </row>
    <row r="20" spans="1:13" ht="13.15" customHeight="1" x14ac:dyDescent="0.25">
      <c r="A20" s="4" t="s">
        <v>60</v>
      </c>
      <c r="B20" s="26" t="s">
        <v>60</v>
      </c>
      <c r="C20" s="26"/>
      <c r="E20" s="25" t="s">
        <v>60</v>
      </c>
      <c r="F20" s="8" t="s">
        <v>60</v>
      </c>
      <c r="G20" s="26" t="s">
        <v>79</v>
      </c>
      <c r="H20" s="24" t="s">
        <v>60</v>
      </c>
      <c r="I20" s="8" t="s">
        <v>60</v>
      </c>
      <c r="J20" s="8" t="s">
        <v>60</v>
      </c>
    </row>
    <row r="21" spans="1:13" ht="13.15" customHeight="1" x14ac:dyDescent="0.25">
      <c r="B21" s="26"/>
      <c r="C21" s="26"/>
      <c r="E21" s="25"/>
      <c r="F21" s="8"/>
      <c r="G21" s="8"/>
      <c r="H21" s="24"/>
      <c r="I21" s="8"/>
      <c r="J21" s="8"/>
    </row>
    <row r="22" spans="1:13" ht="13.15" customHeight="1" x14ac:dyDescent="0.25">
      <c r="A22" s="20" t="s">
        <v>80</v>
      </c>
      <c r="B22" s="3" t="s">
        <v>81</v>
      </c>
      <c r="C22" s="14"/>
      <c r="E22" s="20" t="s">
        <v>82</v>
      </c>
      <c r="F22" s="23" t="s">
        <v>83</v>
      </c>
      <c r="G22" s="14"/>
      <c r="H22" s="20" t="s">
        <v>84</v>
      </c>
      <c r="I22" s="3" t="s">
        <v>85</v>
      </c>
      <c r="J22" s="14"/>
      <c r="M22" s="27"/>
    </row>
    <row r="23" spans="1:13" ht="13.15" customHeight="1" x14ac:dyDescent="0.25">
      <c r="B23" s="26"/>
      <c r="C23" s="26"/>
      <c r="E23" s="25"/>
      <c r="F23" s="8"/>
      <c r="G23" s="8"/>
      <c r="H23" s="24"/>
      <c r="I23" s="8"/>
      <c r="J23" s="8"/>
    </row>
    <row r="24" spans="1:13" ht="13.15" customHeight="1" x14ac:dyDescent="0.25">
      <c r="A24" s="20" t="s">
        <v>86</v>
      </c>
      <c r="B24" s="13" t="s">
        <v>87</v>
      </c>
      <c r="C24" s="14"/>
      <c r="E24" s="11" t="s">
        <v>60</v>
      </c>
      <c r="F24" s="11" t="s">
        <v>88</v>
      </c>
      <c r="G24" s="14"/>
    </row>
    <row r="25" spans="1:13" ht="13.15" customHeight="1" x14ac:dyDescent="0.25">
      <c r="B25" s="11"/>
      <c r="C25" s="23"/>
      <c r="E25" s="22"/>
      <c r="F25" s="23"/>
      <c r="H25" s="21"/>
    </row>
    <row r="26" spans="1:13" ht="13.15" customHeight="1" x14ac:dyDescent="0.25">
      <c r="A26" s="20" t="s">
        <v>89</v>
      </c>
      <c r="B26" s="13" t="s">
        <v>90</v>
      </c>
      <c r="C26" s="14"/>
      <c r="E26" s="11"/>
      <c r="F26" s="11"/>
      <c r="G26" s="11"/>
    </row>
    <row r="27" spans="1:13" ht="13.15" customHeight="1" x14ac:dyDescent="0.25">
      <c r="B27" s="11"/>
      <c r="C27" s="23"/>
      <c r="E27" s="22"/>
      <c r="F27" s="23"/>
      <c r="H27" s="21"/>
    </row>
    <row r="28" spans="1:13" ht="13.15" customHeight="1" x14ac:dyDescent="0.25">
      <c r="A28" s="20" t="s">
        <v>91</v>
      </c>
      <c r="B28" s="3" t="s">
        <v>92</v>
      </c>
      <c r="C28" s="14"/>
    </row>
    <row r="29" spans="1:13" ht="13.15" customHeight="1" x14ac:dyDescent="0.25">
      <c r="B29" s="11"/>
      <c r="C29" s="23"/>
      <c r="E29" s="22"/>
      <c r="F29" s="23"/>
      <c r="H29" s="21"/>
    </row>
    <row r="30" spans="1:13" ht="13.15" customHeight="1" x14ac:dyDescent="0.25">
      <c r="A30" s="20" t="s">
        <v>93</v>
      </c>
      <c r="B30" s="3" t="s">
        <v>94</v>
      </c>
      <c r="C30" s="14"/>
      <c r="F30" s="23"/>
      <c r="G30" s="14"/>
      <c r="H30" s="21"/>
      <c r="I30" s="21"/>
      <c r="J30" s="14"/>
    </row>
    <row r="31" spans="1:13" ht="13.15" customHeight="1" x14ac:dyDescent="0.25">
      <c r="B31" s="11"/>
      <c r="C31" s="9" t="s">
        <v>72</v>
      </c>
      <c r="E31" s="22"/>
      <c r="F31" s="9"/>
      <c r="G31" s="9" t="s">
        <v>74</v>
      </c>
      <c r="H31" s="21"/>
      <c r="J31" s="9" t="s">
        <v>76</v>
      </c>
    </row>
    <row r="32" spans="1:13" ht="13.15" customHeight="1" x14ac:dyDescent="0.25">
      <c r="A32" s="20" t="s">
        <v>95</v>
      </c>
      <c r="B32" s="13" t="s">
        <v>96</v>
      </c>
      <c r="E32" s="19" t="s">
        <v>60</v>
      </c>
      <c r="F32" s="16"/>
      <c r="G32" s="18" t="s">
        <v>60</v>
      </c>
    </row>
    <row r="33" spans="1:10" ht="13.15" customHeight="1" x14ac:dyDescent="0.25">
      <c r="A33" s="20"/>
      <c r="B33" s="13" t="s">
        <v>97</v>
      </c>
      <c r="C33" s="14"/>
      <c r="E33" s="19"/>
      <c r="F33" s="16"/>
      <c r="G33" s="18"/>
    </row>
    <row r="34" spans="1:10" ht="13.15" customHeight="1" x14ac:dyDescent="0.25">
      <c r="A34" s="4" t="s">
        <v>60</v>
      </c>
      <c r="B34" s="13" t="s">
        <v>98</v>
      </c>
      <c r="C34" s="14"/>
      <c r="E34" s="16" t="s">
        <v>60</v>
      </c>
      <c r="F34" s="16"/>
      <c r="G34" s="16"/>
    </row>
    <row r="35" spans="1:10" ht="13.15" customHeight="1" x14ac:dyDescent="0.25">
      <c r="B35" s="13"/>
      <c r="C35" s="16"/>
      <c r="E35" s="16"/>
      <c r="F35" s="16"/>
      <c r="G35" s="16"/>
    </row>
    <row r="36" spans="1:10" ht="13.15" customHeight="1" x14ac:dyDescent="0.25">
      <c r="B36" s="13" t="s">
        <v>99</v>
      </c>
      <c r="C36" s="14"/>
      <c r="E36" s="16"/>
      <c r="F36" s="16"/>
      <c r="G36" s="16"/>
    </row>
    <row r="37" spans="1:10" ht="13.15" customHeight="1" x14ac:dyDescent="0.25">
      <c r="B37" s="13"/>
      <c r="C37" s="7"/>
      <c r="E37" s="16"/>
      <c r="F37" s="16"/>
      <c r="G37" s="16"/>
    </row>
    <row r="38" spans="1:10" ht="13" x14ac:dyDescent="0.25">
      <c r="A38" s="17"/>
      <c r="B38" s="13" t="s">
        <v>100</v>
      </c>
      <c r="C38" s="111" t="s">
        <v>101</v>
      </c>
      <c r="E38" s="16"/>
      <c r="F38" s="16"/>
      <c r="G38" s="16"/>
    </row>
    <row r="39" spans="1:10" x14ac:dyDescent="0.25">
      <c r="A39" s="17"/>
      <c r="B39" s="13"/>
      <c r="C39" s="13"/>
      <c r="E39" s="16"/>
      <c r="F39" s="16"/>
      <c r="G39" s="16"/>
    </row>
    <row r="40" spans="1:10" ht="13.15" customHeight="1" x14ac:dyDescent="0.25">
      <c r="A40" s="15" t="s">
        <v>60</v>
      </c>
      <c r="B40" s="11" t="s">
        <v>102</v>
      </c>
      <c r="C40" s="14"/>
      <c r="G40" s="14"/>
      <c r="J40" s="14"/>
    </row>
    <row r="41" spans="1:10" ht="13.15" customHeight="1" x14ac:dyDescent="0.25">
      <c r="A41" s="15"/>
      <c r="B41" s="11"/>
    </row>
    <row r="42" spans="1:10" ht="13.15" customHeight="1" x14ac:dyDescent="0.25">
      <c r="A42" s="13" t="s">
        <v>103</v>
      </c>
      <c r="B42" s="3" t="s">
        <v>104</v>
      </c>
      <c r="C42" s="14"/>
      <c r="G42" s="14"/>
      <c r="J42" s="14"/>
    </row>
    <row r="43" spans="1:10" ht="13.15" customHeight="1" x14ac:dyDescent="0.25">
      <c r="A43" s="3"/>
    </row>
    <row r="44" spans="1:10" ht="13.15" customHeight="1" x14ac:dyDescent="0.25">
      <c r="A44" s="13" t="s">
        <v>105</v>
      </c>
    </row>
    <row r="45" spans="1:10" ht="13.15" customHeight="1" x14ac:dyDescent="0.25">
      <c r="A45" s="12" t="s">
        <v>106</v>
      </c>
    </row>
    <row r="46" spans="1:10" ht="13.15" customHeight="1" x14ac:dyDescent="0.25">
      <c r="B46" s="11"/>
      <c r="C46" s="11"/>
      <c r="D46" s="11"/>
    </row>
    <row r="47" spans="1:10" ht="13.15" customHeight="1" x14ac:dyDescent="0.25">
      <c r="B47" s="11"/>
      <c r="C47" s="11"/>
      <c r="D47" s="11"/>
    </row>
    <row r="48" spans="1:10" ht="13.15" customHeight="1" x14ac:dyDescent="0.25">
      <c r="B48" s="8"/>
      <c r="C48" s="8"/>
      <c r="D48" s="8"/>
    </row>
    <row r="49" spans="1:10" ht="13.15" customHeight="1" x14ac:dyDescent="0.25">
      <c r="B49" s="8"/>
      <c r="C49" s="10"/>
      <c r="G49" s="10"/>
      <c r="J49" s="10"/>
    </row>
    <row r="50" spans="1:10" ht="13.15" customHeight="1" x14ac:dyDescent="0.25">
      <c r="B50" s="8"/>
      <c r="C50" s="9" t="s">
        <v>107</v>
      </c>
      <c r="D50" s="9"/>
      <c r="G50" s="9" t="s">
        <v>107</v>
      </c>
      <c r="J50" s="9" t="s">
        <v>107</v>
      </c>
    </row>
    <row r="51" spans="1:10" ht="13.15" customHeight="1" x14ac:dyDescent="0.25">
      <c r="B51" s="8"/>
      <c r="C51" s="8"/>
      <c r="D51" s="8"/>
    </row>
    <row r="52" spans="1:10" x14ac:dyDescent="0.25">
      <c r="A52" s="7"/>
      <c r="B52" s="3" t="s">
        <v>108</v>
      </c>
      <c r="J52" s="6"/>
    </row>
    <row r="65" spans="3:4" x14ac:dyDescent="0.25">
      <c r="C65" s="5"/>
      <c r="D65" s="5"/>
    </row>
    <row r="66" spans="3:4" x14ac:dyDescent="0.25">
      <c r="C66" s="5"/>
      <c r="D66" s="5"/>
    </row>
    <row r="67" spans="3:4" x14ac:dyDescent="0.25">
      <c r="C67" s="5"/>
      <c r="D67" s="5"/>
    </row>
    <row r="68" spans="3:4" x14ac:dyDescent="0.25">
      <c r="C68" s="5"/>
      <c r="D68" s="5"/>
    </row>
    <row r="69" spans="3:4" x14ac:dyDescent="0.25">
      <c r="C69" s="5"/>
      <c r="D69" s="5"/>
    </row>
    <row r="70" spans="3:4" x14ac:dyDescent="0.25">
      <c r="C70" s="5"/>
      <c r="D70" s="5"/>
    </row>
    <row r="71" spans="3:4" x14ac:dyDescent="0.25">
      <c r="C71" s="5"/>
      <c r="D71" s="5"/>
    </row>
    <row r="72" spans="3:4" x14ac:dyDescent="0.25">
      <c r="C72" s="5"/>
      <c r="D72" s="5"/>
    </row>
    <row r="73" spans="3:4" x14ac:dyDescent="0.25">
      <c r="C73" s="5"/>
      <c r="D73" s="5"/>
    </row>
    <row r="74" spans="3:4" x14ac:dyDescent="0.25">
      <c r="C74" s="5"/>
      <c r="D74" s="5"/>
    </row>
    <row r="75" spans="3:4" x14ac:dyDescent="0.25">
      <c r="C75" s="5"/>
      <c r="D75" s="5"/>
    </row>
    <row r="76" spans="3:4" x14ac:dyDescent="0.25">
      <c r="C76" s="5"/>
      <c r="D76" s="5"/>
    </row>
    <row r="77" spans="3:4" x14ac:dyDescent="0.25">
      <c r="C77" s="5"/>
      <c r="D77" s="5"/>
    </row>
    <row r="78" spans="3:4" x14ac:dyDescent="0.25">
      <c r="C78" s="5"/>
      <c r="D78" s="5"/>
    </row>
    <row r="79" spans="3:4" x14ac:dyDescent="0.25">
      <c r="C79" s="5"/>
      <c r="D79" s="5"/>
    </row>
    <row r="80" spans="3:4" x14ac:dyDescent="0.25">
      <c r="C80" s="5"/>
      <c r="D80" s="5"/>
    </row>
    <row r="81" spans="3:4" x14ac:dyDescent="0.25">
      <c r="C81" s="5"/>
      <c r="D81" s="5"/>
    </row>
    <row r="82" spans="3:4" x14ac:dyDescent="0.25">
      <c r="C82" s="5"/>
      <c r="D82" s="5"/>
    </row>
    <row r="83" spans="3:4" x14ac:dyDescent="0.25">
      <c r="C83" s="5"/>
      <c r="D83" s="5"/>
    </row>
    <row r="84" spans="3:4" x14ac:dyDescent="0.25">
      <c r="C84" s="5"/>
      <c r="D84" s="5"/>
    </row>
    <row r="85" spans="3:4" x14ac:dyDescent="0.25">
      <c r="C85" s="5"/>
      <c r="D85" s="5"/>
    </row>
    <row r="86" spans="3:4" x14ac:dyDescent="0.25">
      <c r="C86" s="5"/>
      <c r="D86" s="5"/>
    </row>
    <row r="87" spans="3:4" x14ac:dyDescent="0.25">
      <c r="C87" s="5"/>
      <c r="D87" s="5"/>
    </row>
    <row r="88" spans="3:4" x14ac:dyDescent="0.25">
      <c r="C88" s="5"/>
      <c r="D88" s="5"/>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644B550-BA69-4438-9758-A3D45AC8FE5C}">
          <x14:formula1>
            <xm:f>GCC.Param!$I$16:$I$19</xm:f>
          </x14:formula1>
          <xm:sqref>C36:C37</xm:sqref>
        </x14:dataValidation>
        <x14:dataValidation type="list" allowBlank="1" showInputMessage="1" showErrorMessage="1" xr:uid="{DF7B48CC-45F0-4F00-9DCC-61998AD1D990}">
          <x14:formula1>
            <xm:f>GCC.Param!$J$4:$J$6</xm:f>
          </x14:formula1>
          <xm:sqref>C38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AR1012"/>
  <sheetViews>
    <sheetView topLeftCell="D1" zoomScale="70" zoomScaleNormal="70" workbookViewId="0">
      <selection activeCell="I27" sqref="I27"/>
    </sheetView>
  </sheetViews>
  <sheetFormatPr defaultColWidth="9.1796875" defaultRowHeight="13" x14ac:dyDescent="0.3"/>
  <cols>
    <col min="1" max="3" width="9.1796875" style="47" hidden="1" customWidth="1"/>
    <col min="4" max="8" width="17.453125" style="49" customWidth="1"/>
    <col min="9" max="9" width="16" style="49" customWidth="1"/>
    <col min="10" max="10" width="19.81640625" style="49" customWidth="1"/>
    <col min="11" max="11" width="21.54296875" style="49" customWidth="1"/>
    <col min="12" max="12" width="55.81640625" style="49" bestFit="1" customWidth="1"/>
    <col min="13" max="13" width="20.1796875" style="49" customWidth="1"/>
    <col min="14" max="14" width="17.1796875" style="49" bestFit="1" customWidth="1"/>
    <col min="15" max="15" width="11.453125" style="49" bestFit="1" customWidth="1"/>
    <col min="16" max="17" width="11.453125" style="48" customWidth="1"/>
    <col min="18" max="18" width="23.81640625" style="49" bestFit="1" customWidth="1"/>
    <col min="19" max="21" width="20.26953125" style="47" customWidth="1"/>
    <col min="22" max="22" width="1.7265625" style="47" customWidth="1"/>
    <col min="23" max="23" width="18" style="47" customWidth="1"/>
    <col min="24" max="30" width="18" style="49" customWidth="1"/>
    <col min="31" max="31" width="8.1796875" style="49" customWidth="1"/>
    <col min="32" max="41" width="14.453125" style="49" customWidth="1"/>
    <col min="42" max="42" width="8.1796875" style="49" customWidth="1"/>
    <col min="43" max="43" width="9.54296875" style="47" customWidth="1"/>
    <col min="44" max="16384" width="9.1796875" style="47"/>
  </cols>
  <sheetData>
    <row r="1" spans="1:44" x14ac:dyDescent="0.3">
      <c r="D1" s="333">
        <f>Attestation!C9</f>
        <v>0</v>
      </c>
      <c r="E1" s="334"/>
      <c r="F1" s="42"/>
      <c r="G1" s="42"/>
      <c r="H1" s="42"/>
      <c r="I1" s="335"/>
      <c r="J1" s="335"/>
      <c r="K1" s="335"/>
      <c r="L1" s="43"/>
      <c r="M1" s="43"/>
      <c r="N1" s="42"/>
      <c r="O1" s="43"/>
      <c r="P1" s="44"/>
      <c r="Q1" s="44"/>
      <c r="R1" s="43"/>
      <c r="S1" s="45"/>
      <c r="T1" s="45"/>
      <c r="U1" s="45"/>
      <c r="V1" s="45"/>
      <c r="W1" s="45"/>
      <c r="X1" s="43"/>
      <c r="Y1" s="43"/>
      <c r="Z1" s="43"/>
      <c r="AA1" s="43"/>
      <c r="AB1" s="43"/>
      <c r="AC1" s="43"/>
      <c r="AD1" s="43"/>
      <c r="AE1" s="43"/>
      <c r="AF1" s="43"/>
      <c r="AG1" s="43"/>
      <c r="AH1" s="43"/>
      <c r="AI1" s="43"/>
      <c r="AJ1" s="43"/>
      <c r="AK1" s="43"/>
      <c r="AL1" s="43"/>
      <c r="AM1" s="43"/>
      <c r="AN1" s="43"/>
      <c r="AO1" s="43"/>
      <c r="AP1" s="43"/>
      <c r="AQ1" s="43"/>
      <c r="AR1" s="46" t="s">
        <v>20</v>
      </c>
    </row>
    <row r="2" spans="1:44" x14ac:dyDescent="0.3">
      <c r="D2" s="48"/>
      <c r="E2" s="48"/>
      <c r="F2" s="48"/>
      <c r="G2" s="48"/>
      <c r="H2" s="48"/>
      <c r="I2" s="48"/>
      <c r="J2" s="48"/>
      <c r="K2" s="48"/>
      <c r="L2" s="48"/>
      <c r="M2" s="48"/>
      <c r="N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6"/>
    </row>
    <row r="3" spans="1:44" ht="26" x14ac:dyDescent="0.3">
      <c r="D3" s="245" t="s">
        <v>109</v>
      </c>
      <c r="E3" s="246" t="s">
        <v>110</v>
      </c>
      <c r="F3" s="246" t="s">
        <v>111</v>
      </c>
      <c r="AR3" s="46" t="s">
        <v>20</v>
      </c>
    </row>
    <row r="4" spans="1:44" x14ac:dyDescent="0.3">
      <c r="D4" s="247" t="s">
        <v>112</v>
      </c>
      <c r="E4" s="248" t="s">
        <v>821</v>
      </c>
      <c r="F4" s="248" t="s">
        <v>113</v>
      </c>
      <c r="R4" s="52"/>
      <c r="X4" s="47"/>
      <c r="Y4" s="47"/>
      <c r="Z4" s="47"/>
      <c r="AA4" s="47"/>
      <c r="AB4" s="47"/>
      <c r="AC4" s="47"/>
      <c r="AD4" s="47"/>
      <c r="AE4" s="47"/>
      <c r="AF4" s="47"/>
      <c r="AG4" s="47"/>
      <c r="AH4" s="47"/>
      <c r="AI4" s="47"/>
      <c r="AJ4" s="47"/>
      <c r="AK4" s="47"/>
      <c r="AL4" s="47"/>
      <c r="AM4" s="47"/>
      <c r="AN4" s="47"/>
      <c r="AO4" s="47"/>
      <c r="AP4" s="47"/>
      <c r="AR4" s="46" t="s">
        <v>20</v>
      </c>
    </row>
    <row r="5" spans="1:44" ht="15" customHeight="1" x14ac:dyDescent="0.3">
      <c r="D5" s="47"/>
      <c r="E5" s="47"/>
      <c r="F5" s="47"/>
      <c r="G5" s="47"/>
      <c r="H5" s="47"/>
      <c r="I5" s="47"/>
      <c r="J5" s="47"/>
      <c r="K5" s="47"/>
      <c r="L5" s="47"/>
      <c r="M5" s="47"/>
      <c r="N5" s="47"/>
      <c r="O5" s="47"/>
      <c r="P5" s="47"/>
      <c r="Q5" s="47"/>
      <c r="R5" s="47"/>
      <c r="X5" s="47"/>
      <c r="Y5" s="47"/>
      <c r="Z5" s="47"/>
      <c r="AA5" s="47"/>
      <c r="AB5" s="47"/>
      <c r="AC5" s="47"/>
      <c r="AD5" s="47"/>
      <c r="AF5" s="53"/>
      <c r="AR5" s="46" t="s">
        <v>20</v>
      </c>
    </row>
    <row r="6" spans="1:44" ht="13.5" x14ac:dyDescent="0.35">
      <c r="A6" s="47" t="s">
        <v>114</v>
      </c>
      <c r="D6" s="54"/>
      <c r="E6" s="336" t="s">
        <v>115</v>
      </c>
      <c r="F6" s="337"/>
      <c r="G6" s="337"/>
      <c r="H6" s="337"/>
      <c r="I6" s="337"/>
      <c r="J6" s="337"/>
      <c r="K6" s="337"/>
      <c r="L6" s="337"/>
      <c r="M6" s="337"/>
      <c r="N6" s="337"/>
      <c r="O6" s="337"/>
      <c r="P6" s="337"/>
      <c r="Q6" s="337"/>
      <c r="R6" s="337"/>
      <c r="S6" s="337"/>
      <c r="T6" s="337"/>
      <c r="U6" s="337"/>
      <c r="W6" s="336" t="s">
        <v>116</v>
      </c>
      <c r="X6" s="337"/>
      <c r="Y6" s="337"/>
      <c r="Z6" s="337"/>
      <c r="AA6" s="337"/>
      <c r="AB6" s="337"/>
      <c r="AC6" s="337"/>
      <c r="AD6" s="226"/>
      <c r="AF6" s="332" t="s">
        <v>117</v>
      </c>
      <c r="AG6" s="332"/>
      <c r="AH6" s="332"/>
      <c r="AI6" s="332"/>
      <c r="AJ6" s="332"/>
      <c r="AK6" s="332"/>
      <c r="AL6" s="332"/>
      <c r="AM6" s="332"/>
      <c r="AN6" s="332"/>
      <c r="AO6" s="332"/>
      <c r="AR6" s="46" t="s">
        <v>20</v>
      </c>
    </row>
    <row r="7" spans="1:44" ht="117.75" customHeight="1" x14ac:dyDescent="0.3">
      <c r="D7" s="55" t="s">
        <v>118</v>
      </c>
      <c r="E7" s="56" t="s">
        <v>119</v>
      </c>
      <c r="F7" s="56" t="s">
        <v>120</v>
      </c>
      <c r="G7" s="56" t="s">
        <v>121</v>
      </c>
      <c r="H7" s="56" t="s">
        <v>122</v>
      </c>
      <c r="I7" s="56" t="s">
        <v>123</v>
      </c>
      <c r="J7" s="56" t="s">
        <v>124</v>
      </c>
      <c r="K7" s="56" t="s">
        <v>125</v>
      </c>
      <c r="L7" s="56" t="s">
        <v>126</v>
      </c>
      <c r="M7" s="56" t="s">
        <v>127</v>
      </c>
      <c r="N7" s="56" t="s">
        <v>128</v>
      </c>
      <c r="O7" s="56" t="s">
        <v>129</v>
      </c>
      <c r="P7" s="56" t="s">
        <v>130</v>
      </c>
      <c r="Q7" s="56" t="s">
        <v>131</v>
      </c>
      <c r="R7" s="56" t="s">
        <v>132</v>
      </c>
      <c r="S7" s="56" t="s">
        <v>133</v>
      </c>
      <c r="T7" s="56" t="s">
        <v>134</v>
      </c>
      <c r="U7" s="56" t="s">
        <v>135</v>
      </c>
      <c r="V7" s="57"/>
      <c r="W7" s="58" t="s">
        <v>136</v>
      </c>
      <c r="X7" s="58" t="s">
        <v>137</v>
      </c>
      <c r="Y7" s="58" t="s">
        <v>138</v>
      </c>
      <c r="Z7" s="58" t="s">
        <v>139</v>
      </c>
      <c r="AA7" s="58" t="s">
        <v>140</v>
      </c>
      <c r="AB7" s="58" t="s">
        <v>141</v>
      </c>
      <c r="AC7" s="58" t="s">
        <v>142</v>
      </c>
      <c r="AD7" s="58" t="s">
        <v>143</v>
      </c>
      <c r="AF7" s="58" t="s">
        <v>144</v>
      </c>
      <c r="AG7" s="58" t="s">
        <v>145</v>
      </c>
      <c r="AH7" s="58" t="s">
        <v>146</v>
      </c>
      <c r="AI7" s="58" t="s">
        <v>147</v>
      </c>
      <c r="AJ7" s="58" t="s">
        <v>148</v>
      </c>
      <c r="AK7" s="58" t="s">
        <v>149</v>
      </c>
      <c r="AL7" s="58" t="s">
        <v>150</v>
      </c>
      <c r="AM7" s="58" t="s">
        <v>151</v>
      </c>
      <c r="AN7" s="58" t="s">
        <v>152</v>
      </c>
      <c r="AO7" s="58" t="s">
        <v>153</v>
      </c>
      <c r="AR7" s="46" t="s">
        <v>20</v>
      </c>
    </row>
    <row r="8" spans="1:44" ht="13.5" customHeight="1" x14ac:dyDescent="0.3">
      <c r="D8" s="59"/>
      <c r="E8" s="60">
        <f t="shared" ref="E8:U8" si="0">D8+1</f>
        <v>1</v>
      </c>
      <c r="F8" s="60">
        <f t="shared" si="0"/>
        <v>2</v>
      </c>
      <c r="G8" s="60">
        <f t="shared" si="0"/>
        <v>3</v>
      </c>
      <c r="H8" s="60">
        <f t="shared" si="0"/>
        <v>4</v>
      </c>
      <c r="I8" s="60">
        <f t="shared" si="0"/>
        <v>5</v>
      </c>
      <c r="J8" s="60">
        <f t="shared" si="0"/>
        <v>6</v>
      </c>
      <c r="K8" s="60">
        <f t="shared" si="0"/>
        <v>7</v>
      </c>
      <c r="L8" s="60">
        <f t="shared" si="0"/>
        <v>8</v>
      </c>
      <c r="M8" s="60">
        <f t="shared" si="0"/>
        <v>9</v>
      </c>
      <c r="N8" s="60">
        <f t="shared" si="0"/>
        <v>10</v>
      </c>
      <c r="O8" s="60">
        <f t="shared" si="0"/>
        <v>11</v>
      </c>
      <c r="P8" s="60">
        <f t="shared" si="0"/>
        <v>12</v>
      </c>
      <c r="Q8" s="60">
        <f t="shared" si="0"/>
        <v>13</v>
      </c>
      <c r="R8" s="60">
        <f t="shared" si="0"/>
        <v>14</v>
      </c>
      <c r="S8" s="60">
        <f t="shared" si="0"/>
        <v>15</v>
      </c>
      <c r="T8" s="60">
        <f t="shared" si="0"/>
        <v>16</v>
      </c>
      <c r="U8" s="60">
        <f t="shared" si="0"/>
        <v>17</v>
      </c>
      <c r="V8" s="52"/>
      <c r="W8" s="61">
        <v>1</v>
      </c>
      <c r="X8" s="61">
        <f t="shared" ref="X8:AD8" si="1">W8+1</f>
        <v>2</v>
      </c>
      <c r="Y8" s="61">
        <f t="shared" si="1"/>
        <v>3</v>
      </c>
      <c r="Z8" s="61">
        <f t="shared" si="1"/>
        <v>4</v>
      </c>
      <c r="AA8" s="61">
        <f t="shared" si="1"/>
        <v>5</v>
      </c>
      <c r="AB8" s="61">
        <f t="shared" si="1"/>
        <v>6</v>
      </c>
      <c r="AC8" s="61">
        <f t="shared" si="1"/>
        <v>7</v>
      </c>
      <c r="AD8" s="61">
        <f t="shared" si="1"/>
        <v>8</v>
      </c>
      <c r="AF8" s="61">
        <f t="shared" ref="AF8:AO8" si="2">AE8+1</f>
        <v>1</v>
      </c>
      <c r="AG8" s="61">
        <f t="shared" si="2"/>
        <v>2</v>
      </c>
      <c r="AH8" s="61">
        <f t="shared" si="2"/>
        <v>3</v>
      </c>
      <c r="AI8" s="61">
        <f t="shared" si="2"/>
        <v>4</v>
      </c>
      <c r="AJ8" s="61">
        <f t="shared" si="2"/>
        <v>5</v>
      </c>
      <c r="AK8" s="61">
        <f t="shared" si="2"/>
        <v>6</v>
      </c>
      <c r="AL8" s="61">
        <f t="shared" si="2"/>
        <v>7</v>
      </c>
      <c r="AM8" s="61">
        <f t="shared" si="2"/>
        <v>8</v>
      </c>
      <c r="AN8" s="61">
        <f t="shared" si="2"/>
        <v>9</v>
      </c>
      <c r="AO8" s="61">
        <f t="shared" si="2"/>
        <v>10</v>
      </c>
      <c r="AR8" s="46" t="s">
        <v>20</v>
      </c>
    </row>
    <row r="9" spans="1:44" x14ac:dyDescent="0.3">
      <c r="D9" s="62">
        <v>1</v>
      </c>
      <c r="E9" s="65"/>
      <c r="F9" s="65"/>
      <c r="G9" s="63">
        <f>IF(OR(F9="",F9=0),E9,F9)</f>
        <v>0</v>
      </c>
      <c r="H9" s="64" t="str" cm="1">
        <f t="array" ref="H9">IFERROR(INDEX(GCC.Param!$D$3:$D$94,MATCH(L9,GCC.Param!$B$3:$B$94,0),0),"")</f>
        <v/>
      </c>
      <c r="I9" s="65"/>
      <c r="J9" s="65"/>
      <c r="K9" s="65"/>
      <c r="L9" s="65"/>
      <c r="M9" s="65"/>
      <c r="N9" s="65"/>
      <c r="O9" s="63" t="str" cm="1">
        <f t="array" ref="O9">IFERROR(INDEX($K$9:$K$1009,MATCH(N9,$I$9:$I$1009,0),0),"")</f>
        <v/>
      </c>
      <c r="P9" s="66"/>
      <c r="Q9" s="66"/>
      <c r="R9" s="65"/>
      <c r="S9" s="65"/>
      <c r="T9" s="65"/>
      <c r="U9" s="63">
        <f>IF(M9="",K9,M9)</f>
        <v>0</v>
      </c>
      <c r="V9" s="49"/>
      <c r="W9" s="68"/>
      <c r="X9" s="69"/>
      <c r="Y9" s="69"/>
      <c r="Z9" s="69"/>
      <c r="AA9" s="69"/>
      <c r="AB9" s="69"/>
      <c r="AC9" s="69"/>
      <c r="AD9" s="69"/>
      <c r="AF9" s="69"/>
      <c r="AG9" s="69"/>
      <c r="AH9" s="69"/>
      <c r="AI9" s="69"/>
      <c r="AJ9" s="69"/>
      <c r="AK9" s="69"/>
      <c r="AL9" s="70">
        <f t="shared" ref="AL9:AL72" si="3">SUM(AG9:AK9)</f>
        <v>0</v>
      </c>
      <c r="AM9" s="69"/>
      <c r="AN9" s="69"/>
      <c r="AO9" s="69"/>
      <c r="AR9" s="46" t="s">
        <v>20</v>
      </c>
    </row>
    <row r="10" spans="1:44" ht="6.75" customHeight="1" x14ac:dyDescent="0.3">
      <c r="D10" s="62"/>
      <c r="G10" s="49">
        <f t="shared" ref="G10:G73" si="4">IF(OR(F10="",F10=0),E10,F10)</f>
        <v>0</v>
      </c>
      <c r="O10" s="49" t="str" cm="1">
        <f t="array" ref="O10">IFERROR(INDEX($K$9:$K$1009,MATCH(N10,$I$9:$I$1009,0),0),"")</f>
        <v/>
      </c>
      <c r="S10" s="49"/>
      <c r="T10" s="49"/>
      <c r="U10" s="49"/>
      <c r="V10" s="49"/>
      <c r="W10" s="51"/>
      <c r="X10" s="51"/>
      <c r="Y10" s="51"/>
      <c r="Z10" s="51"/>
      <c r="AA10" s="51"/>
      <c r="AB10" s="51"/>
      <c r="AC10" s="51"/>
      <c r="AD10" s="51"/>
      <c r="AF10" s="51"/>
      <c r="AG10" s="51"/>
      <c r="AH10" s="51"/>
      <c r="AI10" s="51"/>
      <c r="AJ10" s="51"/>
      <c r="AK10" s="51"/>
      <c r="AL10" s="70">
        <f t="shared" si="3"/>
        <v>0</v>
      </c>
      <c r="AM10" s="51"/>
      <c r="AN10" s="51"/>
      <c r="AO10" s="51"/>
      <c r="AR10" s="46" t="s">
        <v>20</v>
      </c>
    </row>
    <row r="11" spans="1:44" x14ac:dyDescent="0.3">
      <c r="D11" s="62">
        <v>2</v>
      </c>
      <c r="E11" s="75"/>
      <c r="F11" s="75"/>
      <c r="G11" s="73">
        <f t="shared" si="4"/>
        <v>0</v>
      </c>
      <c r="H11" s="74" t="str" cm="1">
        <f t="array" ref="H11">IFERROR(INDEX(GCC.Param!$D$3:$D$94,MATCH(L11,GCC.Param!$B$3:$B$94,0),0),"")</f>
        <v/>
      </c>
      <c r="I11" s="114"/>
      <c r="J11" s="318"/>
      <c r="K11" s="76"/>
      <c r="L11" s="76"/>
      <c r="M11" s="76"/>
      <c r="N11" s="76"/>
      <c r="O11" s="73" t="str" cm="1">
        <f t="array" ref="O11">IFERROR(INDEX($K$9:$K$1009,MATCH(N11,$I$9:$I$1009,0),0),"")</f>
        <v/>
      </c>
      <c r="P11" s="77"/>
      <c r="Q11" s="77"/>
      <c r="R11" s="67"/>
      <c r="S11" s="67"/>
      <c r="T11" s="67"/>
      <c r="U11" s="73">
        <f t="shared" ref="U11:U74" si="5">IF(M11="",K11,M11)</f>
        <v>0</v>
      </c>
      <c r="V11" s="57"/>
      <c r="W11" s="78"/>
      <c r="X11" s="69"/>
      <c r="Y11" s="69"/>
      <c r="Z11" s="69"/>
      <c r="AA11" s="69"/>
      <c r="AB11" s="69"/>
      <c r="AC11" s="69"/>
      <c r="AD11" s="69"/>
      <c r="AF11" s="69"/>
      <c r="AG11" s="69"/>
      <c r="AH11" s="69"/>
      <c r="AI11" s="69"/>
      <c r="AJ11" s="69"/>
      <c r="AK11" s="69"/>
      <c r="AL11" s="70">
        <f t="shared" si="3"/>
        <v>0</v>
      </c>
      <c r="AM11" s="69"/>
      <c r="AN11" s="69"/>
      <c r="AO11" s="69"/>
      <c r="AR11" s="46" t="s">
        <v>20</v>
      </c>
    </row>
    <row r="12" spans="1:44" x14ac:dyDescent="0.3">
      <c r="D12" s="79">
        <f t="shared" ref="D12:D75" si="6">D11+1</f>
        <v>3</v>
      </c>
      <c r="E12" s="75"/>
      <c r="F12" s="75"/>
      <c r="G12" s="73">
        <f t="shared" si="4"/>
        <v>0</v>
      </c>
      <c r="H12" s="74" t="str" cm="1">
        <f t="array" ref="H12">IFERROR(INDEX(GCC.Param!$D$3:$D$94,MATCH(L12,GCC.Param!$B$3:$B$94,0),0),"")</f>
        <v/>
      </c>
      <c r="I12" s="114"/>
      <c r="J12" s="318"/>
      <c r="K12" s="76"/>
      <c r="L12" s="76"/>
      <c r="M12" s="76"/>
      <c r="N12" s="76"/>
      <c r="O12" s="73" t="str" cm="1">
        <f t="array" ref="O12">IFERROR(INDEX($K$9:$K$1009,MATCH(N12,$I$9:$I$1009,0),0),"")</f>
        <v/>
      </c>
      <c r="P12" s="77"/>
      <c r="Q12" s="77"/>
      <c r="R12" s="67"/>
      <c r="S12" s="67"/>
      <c r="T12" s="67"/>
      <c r="U12" s="73">
        <f t="shared" si="5"/>
        <v>0</v>
      </c>
      <c r="V12" s="57"/>
      <c r="W12" s="78"/>
      <c r="X12" s="69"/>
      <c r="Y12" s="69"/>
      <c r="Z12" s="69"/>
      <c r="AA12" s="69"/>
      <c r="AB12" s="69"/>
      <c r="AC12" s="69"/>
      <c r="AD12" s="69"/>
      <c r="AF12" s="69"/>
      <c r="AG12" s="69"/>
      <c r="AH12" s="69"/>
      <c r="AI12" s="69"/>
      <c r="AJ12" s="69"/>
      <c r="AK12" s="69"/>
      <c r="AL12" s="70">
        <f t="shared" si="3"/>
        <v>0</v>
      </c>
      <c r="AM12" s="69"/>
      <c r="AN12" s="69"/>
      <c r="AO12" s="69"/>
      <c r="AR12" s="46" t="s">
        <v>20</v>
      </c>
    </row>
    <row r="13" spans="1:44" x14ac:dyDescent="0.3">
      <c r="D13" s="79">
        <f t="shared" si="6"/>
        <v>4</v>
      </c>
      <c r="E13" s="75"/>
      <c r="F13" s="75"/>
      <c r="G13" s="73">
        <f t="shared" si="4"/>
        <v>0</v>
      </c>
      <c r="H13" s="74" t="str" cm="1">
        <f t="array" ref="H13">IFERROR(INDEX(GCC.Param!$D$3:$D$94,MATCH(L13,GCC.Param!$B$3:$B$94,0),0),"")</f>
        <v/>
      </c>
      <c r="I13" s="114"/>
      <c r="J13" s="318"/>
      <c r="K13" s="76"/>
      <c r="L13" s="76"/>
      <c r="M13" s="76"/>
      <c r="N13" s="76"/>
      <c r="O13" s="73" t="str" cm="1">
        <f t="array" ref="O13">IFERROR(INDEX($K$9:$K$1009,MATCH(N13,$I$9:$I$1009,0),0),"")</f>
        <v/>
      </c>
      <c r="P13" s="77"/>
      <c r="Q13" s="77"/>
      <c r="R13" s="67"/>
      <c r="S13" s="67"/>
      <c r="T13" s="67"/>
      <c r="U13" s="73">
        <f t="shared" si="5"/>
        <v>0</v>
      </c>
      <c r="V13" s="57"/>
      <c r="W13" s="78"/>
      <c r="X13" s="69"/>
      <c r="Y13" s="69"/>
      <c r="Z13" s="69"/>
      <c r="AA13" s="69"/>
      <c r="AB13" s="69"/>
      <c r="AC13" s="69"/>
      <c r="AD13" s="69"/>
      <c r="AF13" s="69"/>
      <c r="AG13" s="69"/>
      <c r="AH13" s="69"/>
      <c r="AI13" s="69"/>
      <c r="AJ13" s="69"/>
      <c r="AK13" s="69"/>
      <c r="AL13" s="70">
        <f t="shared" si="3"/>
        <v>0</v>
      </c>
      <c r="AM13" s="69"/>
      <c r="AN13" s="69"/>
      <c r="AO13" s="69"/>
      <c r="AR13" s="46" t="s">
        <v>20</v>
      </c>
    </row>
    <row r="14" spans="1:44" x14ac:dyDescent="0.3">
      <c r="D14" s="79">
        <f t="shared" si="6"/>
        <v>5</v>
      </c>
      <c r="E14" s="75"/>
      <c r="F14" s="75"/>
      <c r="G14" s="73">
        <f t="shared" si="4"/>
        <v>0</v>
      </c>
      <c r="H14" s="74" t="str" cm="1">
        <f t="array" ref="H14">IFERROR(INDEX(GCC.Param!$D$3:$D$94,MATCH(L14,GCC.Param!$B$3:$B$94,0),0),"")</f>
        <v/>
      </c>
      <c r="I14" s="114"/>
      <c r="J14" s="318"/>
      <c r="K14" s="76"/>
      <c r="L14" s="76"/>
      <c r="M14" s="76"/>
      <c r="N14" s="318"/>
      <c r="O14" s="73" t="str" cm="1">
        <f t="array" ref="O14">IFERROR(INDEX($K$9:$K$1009,MATCH(N14,$I$9:$I$1009,0),0),"")</f>
        <v/>
      </c>
      <c r="P14" s="77"/>
      <c r="Q14" s="77"/>
      <c r="R14" s="67"/>
      <c r="S14" s="67"/>
      <c r="T14" s="67"/>
      <c r="U14" s="73">
        <f t="shared" si="5"/>
        <v>0</v>
      </c>
      <c r="V14" s="57"/>
      <c r="W14" s="78"/>
      <c r="X14" s="69"/>
      <c r="Y14" s="69"/>
      <c r="Z14" s="69"/>
      <c r="AA14" s="69"/>
      <c r="AB14" s="69"/>
      <c r="AC14" s="69"/>
      <c r="AD14" s="69"/>
      <c r="AF14" s="69"/>
      <c r="AG14" s="69"/>
      <c r="AH14" s="69"/>
      <c r="AI14" s="69"/>
      <c r="AJ14" s="69"/>
      <c r="AK14" s="69"/>
      <c r="AL14" s="70">
        <f t="shared" si="3"/>
        <v>0</v>
      </c>
      <c r="AM14" s="69"/>
      <c r="AN14" s="69"/>
      <c r="AO14" s="69"/>
      <c r="AR14" s="46" t="s">
        <v>20</v>
      </c>
    </row>
    <row r="15" spans="1:44" x14ac:dyDescent="0.3">
      <c r="D15" s="79">
        <f t="shared" si="6"/>
        <v>6</v>
      </c>
      <c r="E15" s="75"/>
      <c r="F15" s="75"/>
      <c r="G15" s="73">
        <f t="shared" si="4"/>
        <v>0</v>
      </c>
      <c r="H15" s="74" t="str" cm="1">
        <f t="array" ref="H15">IFERROR(INDEX(GCC.Param!$D$3:$D$94,MATCH(L15,GCC.Param!$B$3:$B$94,0),0),"")</f>
        <v/>
      </c>
      <c r="I15" s="114"/>
      <c r="J15" s="318"/>
      <c r="K15" s="76"/>
      <c r="L15" s="76"/>
      <c r="M15" s="76"/>
      <c r="N15" s="318"/>
      <c r="O15" s="73" t="str" cm="1">
        <f t="array" ref="O15">IFERROR(INDEX($K$9:$K$1009,MATCH(N15,$I$9:$I$1009,0),0),"")</f>
        <v/>
      </c>
      <c r="P15" s="77"/>
      <c r="Q15" s="77"/>
      <c r="R15" s="67"/>
      <c r="S15" s="67"/>
      <c r="T15" s="67"/>
      <c r="U15" s="73">
        <f t="shared" si="5"/>
        <v>0</v>
      </c>
      <c r="V15" s="57"/>
      <c r="W15" s="78"/>
      <c r="X15" s="69"/>
      <c r="Y15" s="69"/>
      <c r="Z15" s="69"/>
      <c r="AA15" s="69"/>
      <c r="AB15" s="69"/>
      <c r="AC15" s="69"/>
      <c r="AD15" s="69"/>
      <c r="AF15" s="69"/>
      <c r="AG15" s="69"/>
      <c r="AH15" s="69"/>
      <c r="AI15" s="69"/>
      <c r="AJ15" s="69"/>
      <c r="AK15" s="69"/>
      <c r="AL15" s="70">
        <f t="shared" si="3"/>
        <v>0</v>
      </c>
      <c r="AM15" s="69"/>
      <c r="AN15" s="69"/>
      <c r="AO15" s="69"/>
      <c r="AR15" s="46" t="s">
        <v>20</v>
      </c>
    </row>
    <row r="16" spans="1:44" x14ac:dyDescent="0.3">
      <c r="D16" s="79">
        <f t="shared" si="6"/>
        <v>7</v>
      </c>
      <c r="E16" s="75"/>
      <c r="F16" s="75"/>
      <c r="G16" s="73">
        <f t="shared" si="4"/>
        <v>0</v>
      </c>
      <c r="H16" s="74" t="str" cm="1">
        <f t="array" ref="H16">IFERROR(INDEX(GCC.Param!$D$3:$D$94,MATCH(L16,GCC.Param!$B$3:$B$94,0),0),"")</f>
        <v/>
      </c>
      <c r="I16" s="114"/>
      <c r="J16" s="318"/>
      <c r="K16" s="76"/>
      <c r="L16" s="76"/>
      <c r="M16" s="76"/>
      <c r="N16" s="76"/>
      <c r="O16" s="73" t="str" cm="1">
        <f t="array" ref="O16">IFERROR(INDEX($K$9:$K$1009,MATCH(N16,$I$9:$I$1009,0),0),"")</f>
        <v/>
      </c>
      <c r="P16" s="77"/>
      <c r="Q16" s="77"/>
      <c r="R16" s="67"/>
      <c r="S16" s="67"/>
      <c r="T16" s="67"/>
      <c r="U16" s="73">
        <f t="shared" si="5"/>
        <v>0</v>
      </c>
      <c r="V16" s="57"/>
      <c r="W16" s="78"/>
      <c r="X16" s="69"/>
      <c r="Y16" s="69"/>
      <c r="Z16" s="69"/>
      <c r="AA16" s="69"/>
      <c r="AB16" s="69"/>
      <c r="AC16" s="69"/>
      <c r="AD16" s="69"/>
      <c r="AF16" s="69"/>
      <c r="AG16" s="69"/>
      <c r="AH16" s="69"/>
      <c r="AI16" s="69"/>
      <c r="AJ16" s="69"/>
      <c r="AK16" s="69"/>
      <c r="AL16" s="70">
        <f t="shared" si="3"/>
        <v>0</v>
      </c>
      <c r="AM16" s="69"/>
      <c r="AN16" s="69"/>
      <c r="AO16" s="69"/>
      <c r="AR16" s="46" t="s">
        <v>20</v>
      </c>
    </row>
    <row r="17" spans="4:44" x14ac:dyDescent="0.3">
      <c r="D17" s="79">
        <f t="shared" si="6"/>
        <v>8</v>
      </c>
      <c r="E17" s="75"/>
      <c r="F17" s="75"/>
      <c r="G17" s="73">
        <f t="shared" si="4"/>
        <v>0</v>
      </c>
      <c r="H17" s="74" t="str" cm="1">
        <f t="array" ref="H17">IFERROR(INDEX(GCC.Param!$D$3:$D$94,MATCH(L17,GCC.Param!$B$3:$B$94,0),0),"")</f>
        <v/>
      </c>
      <c r="I17" s="114"/>
      <c r="J17" s="318"/>
      <c r="K17" s="76"/>
      <c r="L17" s="76"/>
      <c r="M17" s="76"/>
      <c r="N17" s="318"/>
      <c r="O17" s="73" t="str" cm="1">
        <f t="array" ref="O17">IFERROR(INDEX($K$9:$K$1009,MATCH(N17,$I$9:$I$1009,0),0),"")</f>
        <v/>
      </c>
      <c r="P17" s="77"/>
      <c r="Q17" s="77"/>
      <c r="R17" s="67"/>
      <c r="S17" s="67"/>
      <c r="T17" s="67"/>
      <c r="U17" s="73">
        <f t="shared" si="5"/>
        <v>0</v>
      </c>
      <c r="V17" s="57"/>
      <c r="W17" s="78"/>
      <c r="X17" s="69"/>
      <c r="Y17" s="69"/>
      <c r="Z17" s="69"/>
      <c r="AA17" s="69"/>
      <c r="AB17" s="69"/>
      <c r="AC17" s="69"/>
      <c r="AD17" s="69"/>
      <c r="AF17" s="69"/>
      <c r="AG17" s="69"/>
      <c r="AH17" s="69"/>
      <c r="AI17" s="69"/>
      <c r="AJ17" s="69"/>
      <c r="AK17" s="69"/>
      <c r="AL17" s="70">
        <f t="shared" si="3"/>
        <v>0</v>
      </c>
      <c r="AM17" s="69"/>
      <c r="AN17" s="69"/>
      <c r="AO17" s="69"/>
      <c r="AR17" s="46" t="s">
        <v>20</v>
      </c>
    </row>
    <row r="18" spans="4:44" x14ac:dyDescent="0.3">
      <c r="D18" s="79">
        <f t="shared" si="6"/>
        <v>9</v>
      </c>
      <c r="E18" s="75"/>
      <c r="F18" s="75"/>
      <c r="G18" s="73">
        <f t="shared" si="4"/>
        <v>0</v>
      </c>
      <c r="H18" s="74" t="str" cm="1">
        <f t="array" ref="H18">IFERROR(INDEX(GCC.Param!$D$3:$D$94,MATCH(L18,GCC.Param!$B$3:$B$94,0),0),"")</f>
        <v/>
      </c>
      <c r="I18" s="114"/>
      <c r="J18" s="318"/>
      <c r="K18" s="76"/>
      <c r="L18" s="76"/>
      <c r="M18" s="76"/>
      <c r="N18" s="318"/>
      <c r="O18" s="73" t="str" cm="1">
        <f t="array" ref="O18">IFERROR(INDEX($K$9:$K$1009,MATCH(N18,$I$9:$I$1009,0),0),"")</f>
        <v/>
      </c>
      <c r="P18" s="77"/>
      <c r="Q18" s="77"/>
      <c r="R18" s="67"/>
      <c r="S18" s="67"/>
      <c r="T18" s="67"/>
      <c r="U18" s="73">
        <f t="shared" si="5"/>
        <v>0</v>
      </c>
      <c r="V18" s="57"/>
      <c r="W18" s="78"/>
      <c r="X18" s="69"/>
      <c r="Y18" s="69"/>
      <c r="Z18" s="69"/>
      <c r="AA18" s="69"/>
      <c r="AB18" s="69"/>
      <c r="AC18" s="69"/>
      <c r="AD18" s="69"/>
      <c r="AF18" s="69"/>
      <c r="AG18" s="69"/>
      <c r="AH18" s="69"/>
      <c r="AI18" s="69"/>
      <c r="AJ18" s="69"/>
      <c r="AK18" s="69"/>
      <c r="AL18" s="70">
        <f t="shared" si="3"/>
        <v>0</v>
      </c>
      <c r="AM18" s="69"/>
      <c r="AN18" s="69"/>
      <c r="AO18" s="69"/>
      <c r="AR18" s="46" t="s">
        <v>20</v>
      </c>
    </row>
    <row r="19" spans="4:44" x14ac:dyDescent="0.3">
      <c r="D19" s="79">
        <f t="shared" si="6"/>
        <v>10</v>
      </c>
      <c r="E19" s="75"/>
      <c r="F19" s="75"/>
      <c r="G19" s="73">
        <f t="shared" si="4"/>
        <v>0</v>
      </c>
      <c r="H19" s="74" t="str" cm="1">
        <f t="array" ref="H19">IFERROR(INDEX(GCC.Param!$D$3:$D$94,MATCH(L19,GCC.Param!$B$3:$B$94,0),0),"")</f>
        <v/>
      </c>
      <c r="I19" s="114"/>
      <c r="J19" s="318"/>
      <c r="K19" s="76"/>
      <c r="L19" s="76"/>
      <c r="M19" s="76"/>
      <c r="N19" s="76"/>
      <c r="O19" s="73" t="str" cm="1">
        <f t="array" ref="O19">IFERROR(INDEX($K$9:$K$1009,MATCH(N19,$I$9:$I$1009,0),0),"")</f>
        <v/>
      </c>
      <c r="P19" s="77"/>
      <c r="Q19" s="77"/>
      <c r="R19" s="67"/>
      <c r="S19" s="67"/>
      <c r="T19" s="67"/>
      <c r="U19" s="73">
        <f t="shared" si="5"/>
        <v>0</v>
      </c>
      <c r="V19" s="57"/>
      <c r="W19" s="78"/>
      <c r="X19" s="69"/>
      <c r="Y19" s="69"/>
      <c r="Z19" s="69"/>
      <c r="AA19" s="69"/>
      <c r="AB19" s="69"/>
      <c r="AC19" s="69"/>
      <c r="AD19" s="69"/>
      <c r="AF19" s="69"/>
      <c r="AG19" s="69"/>
      <c r="AH19" s="69"/>
      <c r="AI19" s="69"/>
      <c r="AJ19" s="69"/>
      <c r="AK19" s="69"/>
      <c r="AL19" s="70">
        <f t="shared" si="3"/>
        <v>0</v>
      </c>
      <c r="AM19" s="69"/>
      <c r="AN19" s="69"/>
      <c r="AO19" s="69"/>
      <c r="AR19" s="46" t="s">
        <v>20</v>
      </c>
    </row>
    <row r="20" spans="4:44" x14ac:dyDescent="0.3">
      <c r="D20" s="79">
        <f t="shared" si="6"/>
        <v>11</v>
      </c>
      <c r="E20" s="75"/>
      <c r="F20" s="75"/>
      <c r="G20" s="73">
        <f t="shared" si="4"/>
        <v>0</v>
      </c>
      <c r="H20" s="74" t="str" cm="1">
        <f t="array" ref="H20">IFERROR(INDEX(GCC.Param!$D$3:$D$94,MATCH(L20,GCC.Param!$B$3:$B$94,0),0),"")</f>
        <v/>
      </c>
      <c r="I20" s="114"/>
      <c r="J20" s="318"/>
      <c r="K20" s="76"/>
      <c r="L20" s="76"/>
      <c r="M20" s="76"/>
      <c r="N20" s="318"/>
      <c r="O20" s="73" t="str" cm="1">
        <f t="array" ref="O20">IFERROR(INDEX($K$9:$K$1009,MATCH(N20,$I$9:$I$1009,0),0),"")</f>
        <v/>
      </c>
      <c r="P20" s="77"/>
      <c r="Q20" s="77"/>
      <c r="R20" s="67"/>
      <c r="S20" s="67"/>
      <c r="T20" s="67"/>
      <c r="U20" s="73">
        <f t="shared" si="5"/>
        <v>0</v>
      </c>
      <c r="V20" s="57"/>
      <c r="W20" s="78"/>
      <c r="X20" s="69"/>
      <c r="Y20" s="69"/>
      <c r="Z20" s="69"/>
      <c r="AA20" s="69"/>
      <c r="AB20" s="69"/>
      <c r="AC20" s="69"/>
      <c r="AD20" s="69"/>
      <c r="AF20" s="69"/>
      <c r="AG20" s="69"/>
      <c r="AH20" s="69"/>
      <c r="AI20" s="69"/>
      <c r="AJ20" s="69"/>
      <c r="AK20" s="69"/>
      <c r="AL20" s="70">
        <f t="shared" si="3"/>
        <v>0</v>
      </c>
      <c r="AM20" s="69"/>
      <c r="AN20" s="69"/>
      <c r="AO20" s="69"/>
      <c r="AR20" s="46" t="s">
        <v>20</v>
      </c>
    </row>
    <row r="21" spans="4:44" x14ac:dyDescent="0.3">
      <c r="D21" s="79">
        <f t="shared" si="6"/>
        <v>12</v>
      </c>
      <c r="E21" s="75"/>
      <c r="F21" s="75"/>
      <c r="G21" s="73">
        <f t="shared" si="4"/>
        <v>0</v>
      </c>
      <c r="H21" s="74" t="str" cm="1">
        <f t="array" ref="H21">IFERROR(INDEX(GCC.Param!$D$3:$D$94,MATCH(L21,GCC.Param!$B$3:$B$94,0),0),"")</f>
        <v/>
      </c>
      <c r="I21" s="114"/>
      <c r="J21" s="318"/>
      <c r="K21" s="76"/>
      <c r="L21" s="76"/>
      <c r="M21" s="76"/>
      <c r="N21" s="318"/>
      <c r="O21" s="73" t="str" cm="1">
        <f t="array" ref="O21">IFERROR(INDEX($K$9:$K$1009,MATCH(N21,$I$9:$I$1009,0),0),"")</f>
        <v/>
      </c>
      <c r="P21" s="77"/>
      <c r="Q21" s="77"/>
      <c r="R21" s="67"/>
      <c r="S21" s="67"/>
      <c r="T21" s="67"/>
      <c r="U21" s="73">
        <f t="shared" si="5"/>
        <v>0</v>
      </c>
      <c r="V21" s="57"/>
      <c r="W21" s="78"/>
      <c r="X21" s="69"/>
      <c r="Y21" s="69"/>
      <c r="Z21" s="69"/>
      <c r="AA21" s="69"/>
      <c r="AB21" s="69"/>
      <c r="AC21" s="69"/>
      <c r="AD21" s="69"/>
      <c r="AF21" s="69"/>
      <c r="AG21" s="69"/>
      <c r="AH21" s="69"/>
      <c r="AI21" s="69"/>
      <c r="AJ21" s="69"/>
      <c r="AK21" s="69"/>
      <c r="AL21" s="70">
        <f t="shared" si="3"/>
        <v>0</v>
      </c>
      <c r="AM21" s="69"/>
      <c r="AN21" s="69"/>
      <c r="AO21" s="69"/>
      <c r="AR21" s="46" t="s">
        <v>20</v>
      </c>
    </row>
    <row r="22" spans="4:44" x14ac:dyDescent="0.3">
      <c r="D22" s="79">
        <f t="shared" si="6"/>
        <v>13</v>
      </c>
      <c r="E22" s="75"/>
      <c r="F22" s="75"/>
      <c r="G22" s="73">
        <f t="shared" si="4"/>
        <v>0</v>
      </c>
      <c r="H22" s="74" t="str" cm="1">
        <f t="array" ref="H22">IFERROR(INDEX(GCC.Param!$D$3:$D$94,MATCH(L22,GCC.Param!$B$3:$B$94,0),0),"")</f>
        <v/>
      </c>
      <c r="I22" s="114"/>
      <c r="J22" s="318"/>
      <c r="K22" s="76"/>
      <c r="L22" s="76"/>
      <c r="M22" s="76"/>
      <c r="N22" s="318"/>
      <c r="O22" s="73" t="str" cm="1">
        <f t="array" ref="O22">IFERROR(INDEX($K$9:$K$1009,MATCH(N22,$I$9:$I$1009,0),0),"")</f>
        <v/>
      </c>
      <c r="P22" s="77"/>
      <c r="Q22" s="77"/>
      <c r="R22" s="67"/>
      <c r="S22" s="67"/>
      <c r="T22" s="67"/>
      <c r="U22" s="73">
        <f t="shared" si="5"/>
        <v>0</v>
      </c>
      <c r="V22" s="57"/>
      <c r="W22" s="78"/>
      <c r="X22" s="69"/>
      <c r="Y22" s="69"/>
      <c r="Z22" s="69"/>
      <c r="AA22" s="69"/>
      <c r="AB22" s="69"/>
      <c r="AC22" s="69"/>
      <c r="AD22" s="69"/>
      <c r="AF22" s="69"/>
      <c r="AG22" s="69"/>
      <c r="AH22" s="69"/>
      <c r="AI22" s="69"/>
      <c r="AJ22" s="69"/>
      <c r="AK22" s="69"/>
      <c r="AL22" s="70">
        <f t="shared" si="3"/>
        <v>0</v>
      </c>
      <c r="AM22" s="69"/>
      <c r="AN22" s="69"/>
      <c r="AO22" s="69"/>
      <c r="AR22" s="46" t="s">
        <v>20</v>
      </c>
    </row>
    <row r="23" spans="4:44" x14ac:dyDescent="0.3">
      <c r="D23" s="79">
        <f t="shared" si="6"/>
        <v>14</v>
      </c>
      <c r="E23" s="75"/>
      <c r="F23" s="75"/>
      <c r="G23" s="73">
        <f t="shared" si="4"/>
        <v>0</v>
      </c>
      <c r="H23" s="74" t="str" cm="1">
        <f t="array" ref="H23">IFERROR(INDEX(GCC.Param!$D$3:$D$94,MATCH(L23,GCC.Param!$B$3:$B$94,0),0),"")</f>
        <v/>
      </c>
      <c r="I23" s="114"/>
      <c r="J23" s="318"/>
      <c r="K23" s="76"/>
      <c r="L23" s="76"/>
      <c r="M23" s="76"/>
      <c r="N23" s="318"/>
      <c r="O23" s="73" t="str" cm="1">
        <f t="array" ref="O23">IFERROR(INDEX($K$9:$K$1009,MATCH(N23,$I$9:$I$1009,0),0),"")</f>
        <v/>
      </c>
      <c r="P23" s="77"/>
      <c r="Q23" s="77"/>
      <c r="R23" s="67"/>
      <c r="S23" s="67"/>
      <c r="T23" s="67"/>
      <c r="U23" s="73">
        <f t="shared" si="5"/>
        <v>0</v>
      </c>
      <c r="V23" s="57"/>
      <c r="W23" s="78"/>
      <c r="X23" s="69"/>
      <c r="Y23" s="69"/>
      <c r="Z23" s="69"/>
      <c r="AA23" s="69"/>
      <c r="AB23" s="69"/>
      <c r="AC23" s="69"/>
      <c r="AD23" s="69"/>
      <c r="AF23" s="69"/>
      <c r="AG23" s="69"/>
      <c r="AH23" s="69"/>
      <c r="AI23" s="69"/>
      <c r="AJ23" s="69"/>
      <c r="AK23" s="69"/>
      <c r="AL23" s="70">
        <f t="shared" si="3"/>
        <v>0</v>
      </c>
      <c r="AM23" s="69"/>
      <c r="AN23" s="69"/>
      <c r="AO23" s="69"/>
      <c r="AR23" s="46" t="s">
        <v>20</v>
      </c>
    </row>
    <row r="24" spans="4:44" x14ac:dyDescent="0.3">
      <c r="D24" s="79">
        <f t="shared" si="6"/>
        <v>15</v>
      </c>
      <c r="E24" s="75"/>
      <c r="F24" s="75"/>
      <c r="G24" s="73">
        <f t="shared" si="4"/>
        <v>0</v>
      </c>
      <c r="H24" s="74" t="str" cm="1">
        <f t="array" ref="H24">IFERROR(INDEX(GCC.Param!$D$3:$D$94,MATCH(L24,GCC.Param!$B$3:$B$94,0),0),"")</f>
        <v/>
      </c>
      <c r="I24" s="114"/>
      <c r="J24" s="318"/>
      <c r="K24" s="76"/>
      <c r="L24" s="76"/>
      <c r="M24" s="76"/>
      <c r="N24" s="318"/>
      <c r="O24" s="73" t="str" cm="1">
        <f t="array" ref="O24">IFERROR(INDEX($K$9:$K$1009,MATCH(N24,$I$9:$I$1009,0),0),"")</f>
        <v/>
      </c>
      <c r="P24" s="77"/>
      <c r="Q24" s="77"/>
      <c r="R24" s="67"/>
      <c r="S24" s="67"/>
      <c r="T24" s="67"/>
      <c r="U24" s="73">
        <f t="shared" si="5"/>
        <v>0</v>
      </c>
      <c r="V24" s="57"/>
      <c r="W24" s="78"/>
      <c r="X24" s="69"/>
      <c r="Y24" s="69"/>
      <c r="Z24" s="69"/>
      <c r="AA24" s="69"/>
      <c r="AB24" s="69"/>
      <c r="AC24" s="69"/>
      <c r="AD24" s="69"/>
      <c r="AF24" s="69"/>
      <c r="AG24" s="69"/>
      <c r="AH24" s="69"/>
      <c r="AI24" s="69"/>
      <c r="AJ24" s="69"/>
      <c r="AK24" s="69"/>
      <c r="AL24" s="70">
        <f t="shared" si="3"/>
        <v>0</v>
      </c>
      <c r="AM24" s="69"/>
      <c r="AN24" s="69"/>
      <c r="AO24" s="69"/>
      <c r="AR24" s="46" t="s">
        <v>20</v>
      </c>
    </row>
    <row r="25" spans="4:44" x14ac:dyDescent="0.3">
      <c r="D25" s="79">
        <f t="shared" si="6"/>
        <v>16</v>
      </c>
      <c r="E25" s="75"/>
      <c r="F25" s="75"/>
      <c r="G25" s="73">
        <f t="shared" si="4"/>
        <v>0</v>
      </c>
      <c r="H25" s="74" t="str" cm="1">
        <f t="array" ref="H25">IFERROR(INDEX(GCC.Param!$D$3:$D$94,MATCH(L25,GCC.Param!$B$3:$B$94,0),0),"")</f>
        <v/>
      </c>
      <c r="I25" s="114"/>
      <c r="J25" s="318"/>
      <c r="K25" s="76"/>
      <c r="L25" s="76"/>
      <c r="M25" s="76"/>
      <c r="N25" s="318"/>
      <c r="O25" s="73" t="str" cm="1">
        <f t="array" ref="O25">IFERROR(INDEX($K$9:$K$1009,MATCH(N25,$I$9:$I$1009,0),0),"")</f>
        <v/>
      </c>
      <c r="P25" s="77"/>
      <c r="Q25" s="77"/>
      <c r="R25" s="67"/>
      <c r="S25" s="67"/>
      <c r="T25" s="67"/>
      <c r="U25" s="73">
        <f t="shared" si="5"/>
        <v>0</v>
      </c>
      <c r="V25" s="57"/>
      <c r="W25" s="78"/>
      <c r="X25" s="69"/>
      <c r="Y25" s="69"/>
      <c r="Z25" s="69"/>
      <c r="AA25" s="69"/>
      <c r="AB25" s="69"/>
      <c r="AC25" s="69"/>
      <c r="AD25" s="69"/>
      <c r="AF25" s="69"/>
      <c r="AG25" s="69"/>
      <c r="AH25" s="69"/>
      <c r="AI25" s="69"/>
      <c r="AJ25" s="69"/>
      <c r="AK25" s="69"/>
      <c r="AL25" s="70">
        <f t="shared" si="3"/>
        <v>0</v>
      </c>
      <c r="AM25" s="69"/>
      <c r="AN25" s="69"/>
      <c r="AO25" s="69"/>
      <c r="AR25" s="46" t="s">
        <v>20</v>
      </c>
    </row>
    <row r="26" spans="4:44" x14ac:dyDescent="0.3">
      <c r="D26" s="79">
        <f t="shared" si="6"/>
        <v>17</v>
      </c>
      <c r="E26" s="75"/>
      <c r="F26" s="75"/>
      <c r="G26" s="73">
        <f t="shared" si="4"/>
        <v>0</v>
      </c>
      <c r="H26" s="74" t="str" cm="1">
        <f t="array" ref="H26">IFERROR(INDEX(GCC.Param!$D$3:$D$94,MATCH(L26,GCC.Param!$B$3:$B$94,0),0),"")</f>
        <v/>
      </c>
      <c r="I26" s="114"/>
      <c r="J26" s="318"/>
      <c r="K26" s="76"/>
      <c r="L26" s="76"/>
      <c r="M26" s="76"/>
      <c r="N26" s="318"/>
      <c r="O26" s="73" t="str" cm="1">
        <f t="array" ref="O26">IFERROR(INDEX($K$9:$K$1009,MATCH(N26,$I$9:$I$1009,0),0),"")</f>
        <v/>
      </c>
      <c r="P26" s="77"/>
      <c r="Q26" s="77"/>
      <c r="R26" s="67"/>
      <c r="S26" s="67"/>
      <c r="T26" s="67"/>
      <c r="U26" s="73">
        <f t="shared" si="5"/>
        <v>0</v>
      </c>
      <c r="V26" s="57"/>
      <c r="W26" s="78"/>
      <c r="X26" s="69"/>
      <c r="Y26" s="69"/>
      <c r="Z26" s="69"/>
      <c r="AA26" s="69"/>
      <c r="AB26" s="69"/>
      <c r="AC26" s="69"/>
      <c r="AD26" s="69"/>
      <c r="AF26" s="69"/>
      <c r="AG26" s="69"/>
      <c r="AH26" s="69"/>
      <c r="AI26" s="69"/>
      <c r="AJ26" s="69"/>
      <c r="AK26" s="69"/>
      <c r="AL26" s="70">
        <f t="shared" si="3"/>
        <v>0</v>
      </c>
      <c r="AM26" s="69"/>
      <c r="AN26" s="69"/>
      <c r="AO26" s="69"/>
      <c r="AR26" s="46" t="s">
        <v>20</v>
      </c>
    </row>
    <row r="27" spans="4:44" x14ac:dyDescent="0.3">
      <c r="D27" s="79">
        <f t="shared" si="6"/>
        <v>18</v>
      </c>
      <c r="E27" s="75"/>
      <c r="F27" s="75"/>
      <c r="G27" s="73">
        <f t="shared" si="4"/>
        <v>0</v>
      </c>
      <c r="H27" s="74" t="str" cm="1">
        <f t="array" ref="H27">IFERROR(INDEX(GCC.Param!$D$3:$D$94,MATCH(L27,GCC.Param!$B$3:$B$94,0),0),"")</f>
        <v/>
      </c>
      <c r="I27" s="114"/>
      <c r="J27" s="318"/>
      <c r="K27" s="76"/>
      <c r="L27" s="76"/>
      <c r="M27" s="76"/>
      <c r="N27" s="318"/>
      <c r="O27" s="73" t="str" cm="1">
        <f t="array" ref="O27">IFERROR(INDEX($K$9:$K$1009,MATCH(N27,$I$9:$I$1009,0),0),"")</f>
        <v/>
      </c>
      <c r="P27" s="77"/>
      <c r="Q27" s="77"/>
      <c r="R27" s="67"/>
      <c r="S27" s="67"/>
      <c r="T27" s="67"/>
      <c r="U27" s="73">
        <f t="shared" si="5"/>
        <v>0</v>
      </c>
      <c r="V27" s="57"/>
      <c r="W27" s="78"/>
      <c r="X27" s="69"/>
      <c r="Y27" s="69"/>
      <c r="Z27" s="69"/>
      <c r="AA27" s="69"/>
      <c r="AB27" s="69"/>
      <c r="AC27" s="69"/>
      <c r="AD27" s="69"/>
      <c r="AF27" s="69"/>
      <c r="AG27" s="69"/>
      <c r="AH27" s="69"/>
      <c r="AI27" s="69"/>
      <c r="AJ27" s="69"/>
      <c r="AK27" s="69"/>
      <c r="AL27" s="70">
        <f t="shared" si="3"/>
        <v>0</v>
      </c>
      <c r="AM27" s="69"/>
      <c r="AN27" s="69"/>
      <c r="AO27" s="69"/>
      <c r="AR27" s="46" t="s">
        <v>20</v>
      </c>
    </row>
    <row r="28" spans="4:44" x14ac:dyDescent="0.3">
      <c r="D28" s="79">
        <f t="shared" si="6"/>
        <v>19</v>
      </c>
      <c r="E28" s="75"/>
      <c r="F28" s="75"/>
      <c r="G28" s="73">
        <f t="shared" si="4"/>
        <v>0</v>
      </c>
      <c r="H28" s="74" t="str" cm="1">
        <f t="array" ref="H28">IFERROR(INDEX(GCC.Param!$D$3:$D$94,MATCH(L28,GCC.Param!$B$3:$B$94,0),0),"")</f>
        <v/>
      </c>
      <c r="I28" s="114"/>
      <c r="J28" s="318"/>
      <c r="K28" s="76"/>
      <c r="L28" s="76"/>
      <c r="M28" s="76"/>
      <c r="N28" s="318"/>
      <c r="O28" s="73" t="str" cm="1">
        <f t="array" ref="O28">IFERROR(INDEX($K$9:$K$1009,MATCH(N28,$I$9:$I$1009,0),0),"")</f>
        <v/>
      </c>
      <c r="P28" s="77"/>
      <c r="Q28" s="77"/>
      <c r="R28" s="67"/>
      <c r="S28" s="67"/>
      <c r="T28" s="67"/>
      <c r="U28" s="73">
        <f t="shared" si="5"/>
        <v>0</v>
      </c>
      <c r="V28" s="57"/>
      <c r="W28" s="78"/>
      <c r="X28" s="69"/>
      <c r="Y28" s="69"/>
      <c r="Z28" s="69"/>
      <c r="AA28" s="69"/>
      <c r="AB28" s="69"/>
      <c r="AC28" s="69"/>
      <c r="AD28" s="69"/>
      <c r="AF28" s="69"/>
      <c r="AG28" s="69"/>
      <c r="AH28" s="69"/>
      <c r="AI28" s="69"/>
      <c r="AJ28" s="69"/>
      <c r="AK28" s="69"/>
      <c r="AL28" s="70">
        <f t="shared" si="3"/>
        <v>0</v>
      </c>
      <c r="AM28" s="69"/>
      <c r="AN28" s="69"/>
      <c r="AO28" s="69"/>
      <c r="AR28" s="46" t="s">
        <v>20</v>
      </c>
    </row>
    <row r="29" spans="4:44" x14ac:dyDescent="0.3">
      <c r="D29" s="79">
        <f t="shared" si="6"/>
        <v>20</v>
      </c>
      <c r="E29" s="75"/>
      <c r="F29" s="75"/>
      <c r="G29" s="73">
        <f t="shared" si="4"/>
        <v>0</v>
      </c>
      <c r="H29" s="74" t="str" cm="1">
        <f t="array" ref="H29">IFERROR(INDEX(GCC.Param!$D$3:$D$94,MATCH(L29,GCC.Param!$B$3:$B$94,0),0),"")</f>
        <v/>
      </c>
      <c r="I29" s="114"/>
      <c r="J29" s="318"/>
      <c r="K29" s="76"/>
      <c r="L29" s="76"/>
      <c r="M29" s="76"/>
      <c r="N29" s="318"/>
      <c r="O29" s="73" t="str" cm="1">
        <f t="array" ref="O29">IFERROR(INDEX($K$9:$K$1009,MATCH(N29,$I$9:$I$1009,0),0),"")</f>
        <v/>
      </c>
      <c r="P29" s="77"/>
      <c r="Q29" s="77"/>
      <c r="R29" s="67"/>
      <c r="S29" s="67"/>
      <c r="T29" s="67"/>
      <c r="U29" s="73">
        <f t="shared" si="5"/>
        <v>0</v>
      </c>
      <c r="V29" s="57"/>
      <c r="W29" s="78"/>
      <c r="X29" s="69"/>
      <c r="Y29" s="69"/>
      <c r="Z29" s="69"/>
      <c r="AA29" s="69"/>
      <c r="AB29" s="69"/>
      <c r="AC29" s="69"/>
      <c r="AD29" s="69"/>
      <c r="AF29" s="69"/>
      <c r="AG29" s="69"/>
      <c r="AH29" s="69"/>
      <c r="AI29" s="69"/>
      <c r="AJ29" s="69"/>
      <c r="AK29" s="69"/>
      <c r="AL29" s="70">
        <f t="shared" si="3"/>
        <v>0</v>
      </c>
      <c r="AM29" s="69"/>
      <c r="AN29" s="69"/>
      <c r="AO29" s="69"/>
      <c r="AR29" s="46" t="s">
        <v>20</v>
      </c>
    </row>
    <row r="30" spans="4:44" x14ac:dyDescent="0.3">
      <c r="D30" s="79">
        <f t="shared" si="6"/>
        <v>21</v>
      </c>
      <c r="E30" s="75"/>
      <c r="F30" s="75"/>
      <c r="G30" s="73">
        <f t="shared" si="4"/>
        <v>0</v>
      </c>
      <c r="H30" s="74" t="str" cm="1">
        <f t="array" ref="H30">IFERROR(INDEX(GCC.Param!$D$3:$D$94,MATCH(L30,GCC.Param!$B$3:$B$94,0),0),"")</f>
        <v/>
      </c>
      <c r="I30" s="114"/>
      <c r="J30" s="318"/>
      <c r="K30" s="76"/>
      <c r="L30" s="76"/>
      <c r="M30" s="76"/>
      <c r="N30" s="318"/>
      <c r="O30" s="73" t="str" cm="1">
        <f t="array" ref="O30">IFERROR(INDEX($K$9:$K$1009,MATCH(N30,$I$9:$I$1009,0),0),"")</f>
        <v/>
      </c>
      <c r="P30" s="77"/>
      <c r="Q30" s="77"/>
      <c r="R30" s="67"/>
      <c r="S30" s="67"/>
      <c r="T30" s="67"/>
      <c r="U30" s="73">
        <f t="shared" si="5"/>
        <v>0</v>
      </c>
      <c r="V30" s="57"/>
      <c r="W30" s="78"/>
      <c r="X30" s="69"/>
      <c r="Y30" s="69"/>
      <c r="Z30" s="69"/>
      <c r="AA30" s="69"/>
      <c r="AB30" s="69"/>
      <c r="AC30" s="69"/>
      <c r="AD30" s="69"/>
      <c r="AF30" s="69"/>
      <c r="AG30" s="69"/>
      <c r="AH30" s="69"/>
      <c r="AI30" s="69"/>
      <c r="AJ30" s="69"/>
      <c r="AK30" s="69"/>
      <c r="AL30" s="70">
        <f t="shared" si="3"/>
        <v>0</v>
      </c>
      <c r="AM30" s="69"/>
      <c r="AN30" s="69"/>
      <c r="AO30" s="69"/>
      <c r="AR30" s="46" t="s">
        <v>20</v>
      </c>
    </row>
    <row r="31" spans="4:44" x14ac:dyDescent="0.3">
      <c r="D31" s="79">
        <f t="shared" si="6"/>
        <v>22</v>
      </c>
      <c r="E31" s="75"/>
      <c r="F31" s="75"/>
      <c r="G31" s="73">
        <f t="shared" si="4"/>
        <v>0</v>
      </c>
      <c r="H31" s="74" t="str" cm="1">
        <f t="array" ref="H31">IFERROR(INDEX(GCC.Param!$D$3:$D$94,MATCH(L31,GCC.Param!$B$3:$B$94,0),0),"")</f>
        <v/>
      </c>
      <c r="I31" s="114"/>
      <c r="J31" s="318"/>
      <c r="K31" s="76"/>
      <c r="L31" s="76"/>
      <c r="M31" s="76"/>
      <c r="N31" s="318"/>
      <c r="O31" s="73" t="str" cm="1">
        <f t="array" ref="O31">IFERROR(INDEX($K$9:$K$1009,MATCH(N31,$I$9:$I$1009,0),0),"")</f>
        <v/>
      </c>
      <c r="P31" s="77"/>
      <c r="Q31" s="77"/>
      <c r="R31" s="67"/>
      <c r="S31" s="67"/>
      <c r="T31" s="67"/>
      <c r="U31" s="73">
        <f t="shared" si="5"/>
        <v>0</v>
      </c>
      <c r="V31" s="57"/>
      <c r="W31" s="78"/>
      <c r="X31" s="69"/>
      <c r="Y31" s="69"/>
      <c r="Z31" s="69"/>
      <c r="AA31" s="69"/>
      <c r="AB31" s="69"/>
      <c r="AC31" s="69"/>
      <c r="AD31" s="69"/>
      <c r="AF31" s="69"/>
      <c r="AG31" s="69"/>
      <c r="AH31" s="69"/>
      <c r="AI31" s="69"/>
      <c r="AJ31" s="69"/>
      <c r="AK31" s="69"/>
      <c r="AL31" s="70">
        <f t="shared" si="3"/>
        <v>0</v>
      </c>
      <c r="AM31" s="69"/>
      <c r="AN31" s="69"/>
      <c r="AO31" s="69"/>
      <c r="AR31" s="46" t="s">
        <v>20</v>
      </c>
    </row>
    <row r="32" spans="4:44" x14ac:dyDescent="0.3">
      <c r="D32" s="79">
        <f t="shared" si="6"/>
        <v>23</v>
      </c>
      <c r="E32" s="75"/>
      <c r="F32" s="75"/>
      <c r="G32" s="73">
        <f t="shared" si="4"/>
        <v>0</v>
      </c>
      <c r="H32" s="74" t="str" cm="1">
        <f t="array" ref="H32">IFERROR(INDEX(GCC.Param!$D$3:$D$94,MATCH(L32,GCC.Param!$B$3:$B$94,0),0),"")</f>
        <v/>
      </c>
      <c r="I32" s="114"/>
      <c r="J32" s="318"/>
      <c r="K32" s="76"/>
      <c r="L32" s="76"/>
      <c r="M32" s="76"/>
      <c r="N32" s="318"/>
      <c r="O32" s="73" t="str" cm="1">
        <f t="array" ref="O32">IFERROR(INDEX($K$9:$K$1009,MATCH(N32,$I$9:$I$1009,0),0),"")</f>
        <v/>
      </c>
      <c r="P32" s="77"/>
      <c r="Q32" s="77"/>
      <c r="R32" s="67"/>
      <c r="S32" s="67"/>
      <c r="T32" s="67"/>
      <c r="U32" s="73">
        <f t="shared" si="5"/>
        <v>0</v>
      </c>
      <c r="V32" s="57"/>
      <c r="W32" s="78"/>
      <c r="X32" s="69"/>
      <c r="Y32" s="69"/>
      <c r="Z32" s="69"/>
      <c r="AA32" s="69"/>
      <c r="AB32" s="69"/>
      <c r="AC32" s="69"/>
      <c r="AD32" s="69"/>
      <c r="AF32" s="69"/>
      <c r="AG32" s="69"/>
      <c r="AH32" s="69"/>
      <c r="AI32" s="69"/>
      <c r="AJ32" s="69"/>
      <c r="AK32" s="69"/>
      <c r="AL32" s="70">
        <f t="shared" si="3"/>
        <v>0</v>
      </c>
      <c r="AM32" s="69"/>
      <c r="AN32" s="69"/>
      <c r="AO32" s="69"/>
      <c r="AR32" s="46" t="s">
        <v>20</v>
      </c>
    </row>
    <row r="33" spans="4:44" x14ac:dyDescent="0.3">
      <c r="D33" s="79">
        <f t="shared" si="6"/>
        <v>24</v>
      </c>
      <c r="E33" s="75"/>
      <c r="F33" s="75"/>
      <c r="G33" s="73">
        <f t="shared" si="4"/>
        <v>0</v>
      </c>
      <c r="H33" s="74" t="str" cm="1">
        <f t="array" ref="H33">IFERROR(INDEX(GCC.Param!$D$3:$D$94,MATCH(L33,GCC.Param!$B$3:$B$94,0),0),"")</f>
        <v/>
      </c>
      <c r="I33" s="114"/>
      <c r="J33" s="318"/>
      <c r="K33" s="76"/>
      <c r="L33" s="76"/>
      <c r="M33" s="76"/>
      <c r="N33" s="318"/>
      <c r="O33" s="73" t="str" cm="1">
        <f t="array" ref="O33">IFERROR(INDEX($K$9:$K$1009,MATCH(N33,$I$9:$I$1009,0),0),"")</f>
        <v/>
      </c>
      <c r="P33" s="77"/>
      <c r="Q33" s="77"/>
      <c r="R33" s="67"/>
      <c r="S33" s="67"/>
      <c r="T33" s="67"/>
      <c r="U33" s="73">
        <f t="shared" si="5"/>
        <v>0</v>
      </c>
      <c r="V33" s="57"/>
      <c r="W33" s="78"/>
      <c r="X33" s="69"/>
      <c r="Y33" s="69"/>
      <c r="Z33" s="69"/>
      <c r="AA33" s="69"/>
      <c r="AB33" s="69"/>
      <c r="AC33" s="69"/>
      <c r="AD33" s="69"/>
      <c r="AF33" s="69"/>
      <c r="AG33" s="69"/>
      <c r="AH33" s="69"/>
      <c r="AI33" s="69"/>
      <c r="AJ33" s="69"/>
      <c r="AK33" s="69"/>
      <c r="AL33" s="70">
        <f t="shared" si="3"/>
        <v>0</v>
      </c>
      <c r="AM33" s="69"/>
      <c r="AN33" s="69"/>
      <c r="AO33" s="69"/>
      <c r="AR33" s="46" t="s">
        <v>20</v>
      </c>
    </row>
    <row r="34" spans="4:44" x14ac:dyDescent="0.3">
      <c r="D34" s="79">
        <f t="shared" si="6"/>
        <v>25</v>
      </c>
      <c r="E34" s="75"/>
      <c r="F34" s="75"/>
      <c r="G34" s="73">
        <f t="shared" si="4"/>
        <v>0</v>
      </c>
      <c r="H34" s="74" t="str" cm="1">
        <f t="array" ref="H34">IFERROR(INDEX(GCC.Param!$D$3:$D$94,MATCH(L34,GCC.Param!$B$3:$B$94,0),0),"")</f>
        <v/>
      </c>
      <c r="I34" s="114"/>
      <c r="J34" s="318"/>
      <c r="K34" s="76"/>
      <c r="L34" s="76"/>
      <c r="M34" s="76"/>
      <c r="N34" s="318"/>
      <c r="O34" s="73" t="str" cm="1">
        <f t="array" ref="O34">IFERROR(INDEX($K$9:$K$1009,MATCH(N34,$I$9:$I$1009,0),0),"")</f>
        <v/>
      </c>
      <c r="P34" s="77"/>
      <c r="Q34" s="77"/>
      <c r="R34" s="67"/>
      <c r="S34" s="67"/>
      <c r="T34" s="67"/>
      <c r="U34" s="73">
        <f t="shared" si="5"/>
        <v>0</v>
      </c>
      <c r="V34" s="57"/>
      <c r="W34" s="78"/>
      <c r="X34" s="69"/>
      <c r="Y34" s="69"/>
      <c r="Z34" s="69"/>
      <c r="AA34" s="69"/>
      <c r="AB34" s="69"/>
      <c r="AC34" s="69"/>
      <c r="AD34" s="69"/>
      <c r="AF34" s="69"/>
      <c r="AG34" s="69"/>
      <c r="AH34" s="69"/>
      <c r="AI34" s="69"/>
      <c r="AJ34" s="69"/>
      <c r="AK34" s="69"/>
      <c r="AL34" s="70">
        <f t="shared" si="3"/>
        <v>0</v>
      </c>
      <c r="AM34" s="69"/>
      <c r="AN34" s="69"/>
      <c r="AO34" s="69"/>
      <c r="AR34" s="46" t="s">
        <v>20</v>
      </c>
    </row>
    <row r="35" spans="4:44" x14ac:dyDescent="0.3">
      <c r="D35" s="79">
        <f t="shared" si="6"/>
        <v>26</v>
      </c>
      <c r="E35" s="75"/>
      <c r="F35" s="75"/>
      <c r="G35" s="73">
        <f t="shared" si="4"/>
        <v>0</v>
      </c>
      <c r="H35" s="74" t="str" cm="1">
        <f t="array" ref="H35">IFERROR(INDEX(GCC.Param!$D$3:$D$94,MATCH(L35,GCC.Param!$B$3:$B$94,0),0),"")</f>
        <v/>
      </c>
      <c r="I35" s="114"/>
      <c r="J35" s="318"/>
      <c r="K35" s="76"/>
      <c r="L35" s="76"/>
      <c r="M35" s="76"/>
      <c r="N35" s="318"/>
      <c r="O35" s="73" t="str" cm="1">
        <f t="array" ref="O35">IFERROR(INDEX($K$9:$K$1009,MATCH(N35,$I$9:$I$1009,0),0),"")</f>
        <v/>
      </c>
      <c r="P35" s="77"/>
      <c r="Q35" s="77"/>
      <c r="R35" s="67"/>
      <c r="S35" s="67"/>
      <c r="T35" s="67"/>
      <c r="U35" s="73">
        <f t="shared" si="5"/>
        <v>0</v>
      </c>
      <c r="V35" s="57"/>
      <c r="W35" s="78"/>
      <c r="X35" s="69"/>
      <c r="Y35" s="69"/>
      <c r="Z35" s="69"/>
      <c r="AA35" s="69"/>
      <c r="AB35" s="69"/>
      <c r="AC35" s="69"/>
      <c r="AD35" s="69"/>
      <c r="AF35" s="69"/>
      <c r="AG35" s="69"/>
      <c r="AH35" s="69"/>
      <c r="AI35" s="69"/>
      <c r="AJ35" s="69"/>
      <c r="AK35" s="69"/>
      <c r="AL35" s="70">
        <f t="shared" si="3"/>
        <v>0</v>
      </c>
      <c r="AM35" s="69"/>
      <c r="AN35" s="69"/>
      <c r="AO35" s="69"/>
      <c r="AR35" s="46" t="s">
        <v>20</v>
      </c>
    </row>
    <row r="36" spans="4:44" x14ac:dyDescent="0.3">
      <c r="D36" s="79">
        <f t="shared" si="6"/>
        <v>27</v>
      </c>
      <c r="E36" s="75"/>
      <c r="F36" s="75"/>
      <c r="G36" s="73">
        <f t="shared" si="4"/>
        <v>0</v>
      </c>
      <c r="H36" s="74" t="str" cm="1">
        <f t="array" ref="H36">IFERROR(INDEX(GCC.Param!$D$3:$D$94,MATCH(L36,GCC.Param!$B$3:$B$94,0),0),"")</f>
        <v/>
      </c>
      <c r="I36" s="114"/>
      <c r="J36" s="318"/>
      <c r="K36" s="76"/>
      <c r="L36" s="76"/>
      <c r="M36" s="76"/>
      <c r="N36" s="318"/>
      <c r="O36" s="73" t="str" cm="1">
        <f t="array" ref="O36">IFERROR(INDEX($K$9:$K$1009,MATCH(N36,$I$9:$I$1009,0),0),"")</f>
        <v/>
      </c>
      <c r="P36" s="77"/>
      <c r="Q36" s="77"/>
      <c r="R36" s="67"/>
      <c r="S36" s="67"/>
      <c r="T36" s="67"/>
      <c r="U36" s="73">
        <f t="shared" si="5"/>
        <v>0</v>
      </c>
      <c r="V36" s="57"/>
      <c r="W36" s="78"/>
      <c r="X36" s="69"/>
      <c r="Y36" s="69"/>
      <c r="Z36" s="69"/>
      <c r="AA36" s="69"/>
      <c r="AB36" s="69"/>
      <c r="AC36" s="69"/>
      <c r="AD36" s="69"/>
      <c r="AF36" s="69"/>
      <c r="AG36" s="69"/>
      <c r="AH36" s="69"/>
      <c r="AI36" s="69"/>
      <c r="AJ36" s="69"/>
      <c r="AK36" s="69"/>
      <c r="AL36" s="70">
        <f t="shared" si="3"/>
        <v>0</v>
      </c>
      <c r="AM36" s="69"/>
      <c r="AN36" s="69"/>
      <c r="AO36" s="69"/>
      <c r="AR36" s="46" t="s">
        <v>20</v>
      </c>
    </row>
    <row r="37" spans="4:44" x14ac:dyDescent="0.3">
      <c r="D37" s="79">
        <f t="shared" si="6"/>
        <v>28</v>
      </c>
      <c r="E37" s="75"/>
      <c r="F37" s="75"/>
      <c r="G37" s="73">
        <f t="shared" si="4"/>
        <v>0</v>
      </c>
      <c r="H37" s="74" t="str" cm="1">
        <f t="array" ref="H37">IFERROR(INDEX(GCC.Param!$D$3:$D$94,MATCH(L37,GCC.Param!$B$3:$B$94,0),0),"")</f>
        <v/>
      </c>
      <c r="I37" s="114"/>
      <c r="J37" s="318"/>
      <c r="K37" s="76"/>
      <c r="L37" s="76"/>
      <c r="M37" s="76"/>
      <c r="N37" s="318"/>
      <c r="O37" s="73" t="str" cm="1">
        <f t="array" ref="O37">IFERROR(INDEX($K$9:$K$1009,MATCH(N37,$I$9:$I$1009,0),0),"")</f>
        <v/>
      </c>
      <c r="P37" s="77"/>
      <c r="Q37" s="77"/>
      <c r="R37" s="67"/>
      <c r="S37" s="67"/>
      <c r="T37" s="67"/>
      <c r="U37" s="73">
        <f t="shared" si="5"/>
        <v>0</v>
      </c>
      <c r="V37" s="57"/>
      <c r="W37" s="78"/>
      <c r="X37" s="69"/>
      <c r="Y37" s="69"/>
      <c r="Z37" s="69"/>
      <c r="AA37" s="69"/>
      <c r="AB37" s="69"/>
      <c r="AC37" s="69"/>
      <c r="AD37" s="69"/>
      <c r="AF37" s="69"/>
      <c r="AG37" s="69"/>
      <c r="AH37" s="69"/>
      <c r="AI37" s="69"/>
      <c r="AJ37" s="69"/>
      <c r="AK37" s="69"/>
      <c r="AL37" s="70">
        <f t="shared" si="3"/>
        <v>0</v>
      </c>
      <c r="AM37" s="69"/>
      <c r="AN37" s="69"/>
      <c r="AO37" s="69"/>
      <c r="AR37" s="46" t="s">
        <v>20</v>
      </c>
    </row>
    <row r="38" spans="4:44" x14ac:dyDescent="0.3">
      <c r="D38" s="79">
        <f t="shared" si="6"/>
        <v>29</v>
      </c>
      <c r="E38" s="75"/>
      <c r="F38" s="75"/>
      <c r="G38" s="73">
        <f t="shared" si="4"/>
        <v>0</v>
      </c>
      <c r="H38" s="74" t="str" cm="1">
        <f t="array" ref="H38">IFERROR(INDEX(GCC.Param!$D$3:$D$94,MATCH(L38,GCC.Param!$B$3:$B$94,0),0),"")</f>
        <v/>
      </c>
      <c r="I38" s="114"/>
      <c r="J38" s="318"/>
      <c r="K38" s="76"/>
      <c r="L38" s="76"/>
      <c r="M38" s="76"/>
      <c r="N38" s="318"/>
      <c r="O38" s="73" t="str" cm="1">
        <f t="array" ref="O38">IFERROR(INDEX($K$9:$K$1009,MATCH(N38,$I$9:$I$1009,0),0),"")</f>
        <v/>
      </c>
      <c r="P38" s="77"/>
      <c r="Q38" s="77"/>
      <c r="R38" s="67"/>
      <c r="S38" s="67"/>
      <c r="T38" s="67"/>
      <c r="U38" s="73">
        <f t="shared" si="5"/>
        <v>0</v>
      </c>
      <c r="V38" s="57"/>
      <c r="W38" s="78"/>
      <c r="X38" s="69"/>
      <c r="Y38" s="69"/>
      <c r="Z38" s="69"/>
      <c r="AA38" s="69"/>
      <c r="AB38" s="69"/>
      <c r="AC38" s="69"/>
      <c r="AD38" s="69"/>
      <c r="AF38" s="69"/>
      <c r="AG38" s="69"/>
      <c r="AH38" s="69"/>
      <c r="AI38" s="69"/>
      <c r="AJ38" s="69"/>
      <c r="AK38" s="69"/>
      <c r="AL38" s="70">
        <f t="shared" si="3"/>
        <v>0</v>
      </c>
      <c r="AM38" s="69"/>
      <c r="AN38" s="69"/>
      <c r="AO38" s="69"/>
      <c r="AR38" s="46" t="s">
        <v>20</v>
      </c>
    </row>
    <row r="39" spans="4:44" x14ac:dyDescent="0.3">
      <c r="D39" s="79">
        <f t="shared" si="6"/>
        <v>30</v>
      </c>
      <c r="E39" s="75"/>
      <c r="F39" s="75"/>
      <c r="G39" s="73">
        <f t="shared" si="4"/>
        <v>0</v>
      </c>
      <c r="H39" s="74" t="str" cm="1">
        <f t="array" ref="H39">IFERROR(INDEX(GCC.Param!$D$3:$D$94,MATCH(L39,GCC.Param!$B$3:$B$94,0),0),"")</f>
        <v/>
      </c>
      <c r="I39" s="114"/>
      <c r="J39" s="318"/>
      <c r="K39" s="76"/>
      <c r="L39" s="76"/>
      <c r="M39" s="76"/>
      <c r="N39" s="318"/>
      <c r="O39" s="73" t="str" cm="1">
        <f t="array" ref="O39">IFERROR(INDEX($K$9:$K$1009,MATCH(N39,$I$9:$I$1009,0),0),"")</f>
        <v/>
      </c>
      <c r="P39" s="77"/>
      <c r="Q39" s="77"/>
      <c r="R39" s="67"/>
      <c r="S39" s="67"/>
      <c r="T39" s="67"/>
      <c r="U39" s="73">
        <f t="shared" si="5"/>
        <v>0</v>
      </c>
      <c r="V39" s="57"/>
      <c r="W39" s="78"/>
      <c r="X39" s="69"/>
      <c r="Y39" s="69"/>
      <c r="Z39" s="69"/>
      <c r="AA39" s="69"/>
      <c r="AB39" s="69"/>
      <c r="AC39" s="69"/>
      <c r="AD39" s="69"/>
      <c r="AF39" s="69"/>
      <c r="AG39" s="69"/>
      <c r="AH39" s="69"/>
      <c r="AI39" s="69"/>
      <c r="AJ39" s="69"/>
      <c r="AK39" s="69"/>
      <c r="AL39" s="70">
        <f t="shared" si="3"/>
        <v>0</v>
      </c>
      <c r="AM39" s="69"/>
      <c r="AN39" s="69"/>
      <c r="AO39" s="69"/>
      <c r="AR39" s="46" t="s">
        <v>20</v>
      </c>
    </row>
    <row r="40" spans="4:44" x14ac:dyDescent="0.3">
      <c r="D40" s="79">
        <f t="shared" si="6"/>
        <v>31</v>
      </c>
      <c r="E40" s="75"/>
      <c r="F40" s="75"/>
      <c r="G40" s="73">
        <f t="shared" si="4"/>
        <v>0</v>
      </c>
      <c r="H40" s="74" t="str" cm="1">
        <f t="array" ref="H40">IFERROR(INDEX(GCC.Param!$D$3:$D$94,MATCH(L40,GCC.Param!$B$3:$B$94,0),0),"")</f>
        <v/>
      </c>
      <c r="I40" s="114"/>
      <c r="J40" s="318"/>
      <c r="K40" s="76"/>
      <c r="L40" s="76"/>
      <c r="M40" s="76"/>
      <c r="N40" s="318"/>
      <c r="O40" s="73" t="str" cm="1">
        <f t="array" ref="O40">IFERROR(INDEX($K$9:$K$1009,MATCH(N40,$I$9:$I$1009,0),0),"")</f>
        <v/>
      </c>
      <c r="P40" s="77"/>
      <c r="Q40" s="77"/>
      <c r="R40" s="67"/>
      <c r="S40" s="67"/>
      <c r="T40" s="67"/>
      <c r="U40" s="73">
        <f t="shared" si="5"/>
        <v>0</v>
      </c>
      <c r="V40" s="57"/>
      <c r="W40" s="78"/>
      <c r="X40" s="69"/>
      <c r="Y40" s="69"/>
      <c r="Z40" s="69"/>
      <c r="AA40" s="69"/>
      <c r="AB40" s="69"/>
      <c r="AC40" s="69"/>
      <c r="AD40" s="69"/>
      <c r="AF40" s="69"/>
      <c r="AG40" s="69"/>
      <c r="AH40" s="69"/>
      <c r="AI40" s="69"/>
      <c r="AJ40" s="69"/>
      <c r="AK40" s="69"/>
      <c r="AL40" s="70">
        <f t="shared" si="3"/>
        <v>0</v>
      </c>
      <c r="AM40" s="69"/>
      <c r="AN40" s="69"/>
      <c r="AO40" s="69"/>
      <c r="AR40" s="46" t="s">
        <v>20</v>
      </c>
    </row>
    <row r="41" spans="4:44" x14ac:dyDescent="0.3">
      <c r="D41" s="79">
        <f t="shared" si="6"/>
        <v>32</v>
      </c>
      <c r="E41" s="75"/>
      <c r="F41" s="75"/>
      <c r="G41" s="73">
        <f t="shared" si="4"/>
        <v>0</v>
      </c>
      <c r="H41" s="74" t="str" cm="1">
        <f t="array" ref="H41">IFERROR(INDEX(GCC.Param!$D$3:$D$94,MATCH(L41,GCC.Param!$B$3:$B$94,0),0),"")</f>
        <v/>
      </c>
      <c r="I41" s="114"/>
      <c r="J41" s="318"/>
      <c r="K41" s="76"/>
      <c r="L41" s="76"/>
      <c r="M41" s="76"/>
      <c r="N41" s="318"/>
      <c r="O41" s="73" t="str" cm="1">
        <f t="array" ref="O41">IFERROR(INDEX($K$9:$K$1009,MATCH(N41,$I$9:$I$1009,0),0),"")</f>
        <v/>
      </c>
      <c r="P41" s="77"/>
      <c r="Q41" s="77"/>
      <c r="R41" s="67"/>
      <c r="S41" s="67"/>
      <c r="T41" s="67"/>
      <c r="U41" s="73">
        <f t="shared" si="5"/>
        <v>0</v>
      </c>
      <c r="V41" s="57"/>
      <c r="W41" s="78"/>
      <c r="X41" s="69"/>
      <c r="Y41" s="69"/>
      <c r="Z41" s="69"/>
      <c r="AA41" s="69"/>
      <c r="AB41" s="69"/>
      <c r="AC41" s="69"/>
      <c r="AD41" s="69"/>
      <c r="AF41" s="69"/>
      <c r="AG41" s="69"/>
      <c r="AH41" s="69"/>
      <c r="AI41" s="69"/>
      <c r="AJ41" s="69"/>
      <c r="AK41" s="69"/>
      <c r="AL41" s="70">
        <f t="shared" si="3"/>
        <v>0</v>
      </c>
      <c r="AM41" s="69"/>
      <c r="AN41" s="69"/>
      <c r="AO41" s="69"/>
      <c r="AR41" s="46" t="s">
        <v>20</v>
      </c>
    </row>
    <row r="42" spans="4:44" x14ac:dyDescent="0.3">
      <c r="D42" s="79">
        <f t="shared" si="6"/>
        <v>33</v>
      </c>
      <c r="E42" s="75"/>
      <c r="F42" s="75"/>
      <c r="G42" s="73">
        <f t="shared" si="4"/>
        <v>0</v>
      </c>
      <c r="H42" s="74" t="str" cm="1">
        <f t="array" ref="H42">IFERROR(INDEX(GCC.Param!$D$3:$D$94,MATCH(L42,GCC.Param!$B$3:$B$94,0),0),"")</f>
        <v/>
      </c>
      <c r="I42" s="114"/>
      <c r="J42" s="318"/>
      <c r="K42" s="76"/>
      <c r="L42" s="76"/>
      <c r="M42" s="76"/>
      <c r="N42" s="318"/>
      <c r="O42" s="73" t="str" cm="1">
        <f t="array" ref="O42">IFERROR(INDEX($K$9:$K$1009,MATCH(N42,$I$9:$I$1009,0),0),"")</f>
        <v/>
      </c>
      <c r="P42" s="77"/>
      <c r="Q42" s="77"/>
      <c r="R42" s="67"/>
      <c r="S42" s="67"/>
      <c r="T42" s="67"/>
      <c r="U42" s="73">
        <f t="shared" si="5"/>
        <v>0</v>
      </c>
      <c r="V42" s="57"/>
      <c r="W42" s="78"/>
      <c r="X42" s="69"/>
      <c r="Y42" s="69"/>
      <c r="Z42" s="69"/>
      <c r="AA42" s="69"/>
      <c r="AB42" s="69"/>
      <c r="AC42" s="69"/>
      <c r="AD42" s="69"/>
      <c r="AF42" s="69"/>
      <c r="AG42" s="69"/>
      <c r="AH42" s="69"/>
      <c r="AI42" s="69"/>
      <c r="AJ42" s="69"/>
      <c r="AK42" s="69"/>
      <c r="AL42" s="70">
        <f t="shared" si="3"/>
        <v>0</v>
      </c>
      <c r="AM42" s="69"/>
      <c r="AN42" s="69"/>
      <c r="AO42" s="69"/>
      <c r="AR42" s="46" t="s">
        <v>20</v>
      </c>
    </row>
    <row r="43" spans="4:44" x14ac:dyDescent="0.3">
      <c r="D43" s="79">
        <f t="shared" si="6"/>
        <v>34</v>
      </c>
      <c r="E43" s="75"/>
      <c r="F43" s="75"/>
      <c r="G43" s="73">
        <f t="shared" si="4"/>
        <v>0</v>
      </c>
      <c r="H43" s="74" t="str" cm="1">
        <f t="array" ref="H43">IFERROR(INDEX(GCC.Param!$D$3:$D$94,MATCH(L43,GCC.Param!$B$3:$B$94,0),0),"")</f>
        <v/>
      </c>
      <c r="I43" s="114"/>
      <c r="J43" s="318"/>
      <c r="K43" s="76"/>
      <c r="L43" s="76"/>
      <c r="M43" s="76"/>
      <c r="N43" s="318"/>
      <c r="O43" s="73" t="str" cm="1">
        <f t="array" ref="O43">IFERROR(INDEX($K$9:$K$1009,MATCH(N43,$I$9:$I$1009,0),0),"")</f>
        <v/>
      </c>
      <c r="P43" s="77"/>
      <c r="Q43" s="77"/>
      <c r="R43" s="67"/>
      <c r="S43" s="67"/>
      <c r="T43" s="67"/>
      <c r="U43" s="73">
        <f t="shared" si="5"/>
        <v>0</v>
      </c>
      <c r="V43" s="57"/>
      <c r="W43" s="78"/>
      <c r="X43" s="69"/>
      <c r="Y43" s="69"/>
      <c r="Z43" s="69"/>
      <c r="AA43" s="69"/>
      <c r="AB43" s="69"/>
      <c r="AC43" s="69"/>
      <c r="AD43" s="69"/>
      <c r="AF43" s="69"/>
      <c r="AG43" s="69"/>
      <c r="AH43" s="69"/>
      <c r="AI43" s="69"/>
      <c r="AJ43" s="69"/>
      <c r="AK43" s="69"/>
      <c r="AL43" s="70">
        <f t="shared" si="3"/>
        <v>0</v>
      </c>
      <c r="AM43" s="69"/>
      <c r="AN43" s="69"/>
      <c r="AO43" s="69"/>
      <c r="AR43" s="46" t="s">
        <v>20</v>
      </c>
    </row>
    <row r="44" spans="4:44" x14ac:dyDescent="0.3">
      <c r="D44" s="79">
        <f t="shared" si="6"/>
        <v>35</v>
      </c>
      <c r="E44" s="75"/>
      <c r="F44" s="75"/>
      <c r="G44" s="73">
        <f t="shared" si="4"/>
        <v>0</v>
      </c>
      <c r="H44" s="74" t="str" cm="1">
        <f t="array" ref="H44">IFERROR(INDEX(GCC.Param!$D$3:$D$94,MATCH(L44,GCC.Param!$B$3:$B$94,0),0),"")</f>
        <v/>
      </c>
      <c r="I44" s="114"/>
      <c r="J44" s="318"/>
      <c r="K44" s="76"/>
      <c r="L44" s="76"/>
      <c r="M44" s="76"/>
      <c r="N44" s="318"/>
      <c r="O44" s="73" t="str" cm="1">
        <f t="array" ref="O44">IFERROR(INDEX($K$9:$K$1009,MATCH(N44,$I$9:$I$1009,0),0),"")</f>
        <v/>
      </c>
      <c r="P44" s="77"/>
      <c r="Q44" s="77"/>
      <c r="R44" s="67"/>
      <c r="S44" s="67"/>
      <c r="T44" s="67"/>
      <c r="U44" s="73">
        <f t="shared" si="5"/>
        <v>0</v>
      </c>
      <c r="V44" s="57"/>
      <c r="W44" s="78"/>
      <c r="X44" s="69"/>
      <c r="Y44" s="69"/>
      <c r="Z44" s="69"/>
      <c r="AA44" s="69"/>
      <c r="AB44" s="69"/>
      <c r="AC44" s="69"/>
      <c r="AD44" s="69"/>
      <c r="AF44" s="69"/>
      <c r="AG44" s="69"/>
      <c r="AH44" s="69"/>
      <c r="AI44" s="69"/>
      <c r="AJ44" s="69"/>
      <c r="AK44" s="69"/>
      <c r="AL44" s="70">
        <f t="shared" si="3"/>
        <v>0</v>
      </c>
      <c r="AM44" s="69"/>
      <c r="AN44" s="69"/>
      <c r="AO44" s="69"/>
      <c r="AR44" s="46" t="s">
        <v>20</v>
      </c>
    </row>
    <row r="45" spans="4:44" x14ac:dyDescent="0.3">
      <c r="D45" s="79">
        <f t="shared" si="6"/>
        <v>36</v>
      </c>
      <c r="E45" s="75"/>
      <c r="F45" s="75"/>
      <c r="G45" s="73">
        <f t="shared" si="4"/>
        <v>0</v>
      </c>
      <c r="H45" s="74" t="str" cm="1">
        <f t="array" ref="H45">IFERROR(INDEX(GCC.Param!$D$3:$D$94,MATCH(L45,GCC.Param!$B$3:$B$94,0),0),"")</f>
        <v/>
      </c>
      <c r="I45" s="114"/>
      <c r="J45" s="318"/>
      <c r="K45" s="76"/>
      <c r="L45" s="76"/>
      <c r="M45" s="76"/>
      <c r="N45" s="318"/>
      <c r="O45" s="73" t="str" cm="1">
        <f t="array" ref="O45">IFERROR(INDEX($K$9:$K$1009,MATCH(N45,$I$9:$I$1009,0),0),"")</f>
        <v/>
      </c>
      <c r="P45" s="77"/>
      <c r="Q45" s="77"/>
      <c r="R45" s="67"/>
      <c r="S45" s="67"/>
      <c r="T45" s="67"/>
      <c r="U45" s="73">
        <f t="shared" si="5"/>
        <v>0</v>
      </c>
      <c r="V45" s="57"/>
      <c r="W45" s="78"/>
      <c r="X45" s="69"/>
      <c r="Y45" s="69"/>
      <c r="Z45" s="69"/>
      <c r="AA45" s="69"/>
      <c r="AB45" s="69"/>
      <c r="AC45" s="69"/>
      <c r="AD45" s="69"/>
      <c r="AF45" s="69"/>
      <c r="AG45" s="69"/>
      <c r="AH45" s="69"/>
      <c r="AI45" s="69"/>
      <c r="AJ45" s="69"/>
      <c r="AK45" s="69"/>
      <c r="AL45" s="70">
        <f t="shared" si="3"/>
        <v>0</v>
      </c>
      <c r="AM45" s="69"/>
      <c r="AN45" s="69"/>
      <c r="AO45" s="69"/>
      <c r="AR45" s="46" t="s">
        <v>20</v>
      </c>
    </row>
    <row r="46" spans="4:44" x14ac:dyDescent="0.3">
      <c r="D46" s="79">
        <f t="shared" si="6"/>
        <v>37</v>
      </c>
      <c r="E46" s="75"/>
      <c r="F46" s="75"/>
      <c r="G46" s="73">
        <f t="shared" si="4"/>
        <v>0</v>
      </c>
      <c r="H46" s="74" t="str" cm="1">
        <f t="array" ref="H46">IFERROR(INDEX(GCC.Param!$D$3:$D$94,MATCH(L46,GCC.Param!$B$3:$B$94,0),0),"")</f>
        <v/>
      </c>
      <c r="I46" s="114"/>
      <c r="J46" s="318"/>
      <c r="K46" s="76"/>
      <c r="L46" s="76"/>
      <c r="M46" s="76"/>
      <c r="N46" s="318"/>
      <c r="O46" s="73" t="str" cm="1">
        <f t="array" ref="O46">IFERROR(INDEX($K$9:$K$1009,MATCH(N46,$I$9:$I$1009,0),0),"")</f>
        <v/>
      </c>
      <c r="P46" s="77"/>
      <c r="Q46" s="77"/>
      <c r="R46" s="67"/>
      <c r="S46" s="67"/>
      <c r="T46" s="67"/>
      <c r="U46" s="73">
        <f t="shared" si="5"/>
        <v>0</v>
      </c>
      <c r="V46" s="57"/>
      <c r="W46" s="78"/>
      <c r="X46" s="69"/>
      <c r="Y46" s="69"/>
      <c r="Z46" s="69"/>
      <c r="AA46" s="69"/>
      <c r="AB46" s="69"/>
      <c r="AC46" s="69"/>
      <c r="AD46" s="69"/>
      <c r="AF46" s="69"/>
      <c r="AG46" s="69"/>
      <c r="AH46" s="69"/>
      <c r="AI46" s="69"/>
      <c r="AJ46" s="69"/>
      <c r="AK46" s="69"/>
      <c r="AL46" s="70">
        <f t="shared" si="3"/>
        <v>0</v>
      </c>
      <c r="AM46" s="69"/>
      <c r="AN46" s="69"/>
      <c r="AO46" s="69"/>
      <c r="AR46" s="46" t="s">
        <v>20</v>
      </c>
    </row>
    <row r="47" spans="4:44" x14ac:dyDescent="0.3">
      <c r="D47" s="79">
        <f t="shared" si="6"/>
        <v>38</v>
      </c>
      <c r="E47" s="75"/>
      <c r="F47" s="75"/>
      <c r="G47" s="73">
        <f t="shared" si="4"/>
        <v>0</v>
      </c>
      <c r="H47" s="74" t="str" cm="1">
        <f t="array" ref="H47">IFERROR(INDEX(GCC.Param!$D$3:$D$94,MATCH(L47,GCC.Param!$B$3:$B$94,0),0),"")</f>
        <v/>
      </c>
      <c r="I47" s="114"/>
      <c r="J47" s="318"/>
      <c r="K47" s="76"/>
      <c r="L47" s="76"/>
      <c r="M47" s="76"/>
      <c r="N47" s="318"/>
      <c r="O47" s="73" t="str" cm="1">
        <f t="array" ref="O47">IFERROR(INDEX($K$9:$K$1009,MATCH(N47,$I$9:$I$1009,0),0),"")</f>
        <v/>
      </c>
      <c r="P47" s="77"/>
      <c r="Q47" s="77"/>
      <c r="R47" s="67"/>
      <c r="S47" s="67"/>
      <c r="T47" s="67"/>
      <c r="U47" s="73">
        <f t="shared" si="5"/>
        <v>0</v>
      </c>
      <c r="V47" s="57"/>
      <c r="W47" s="78"/>
      <c r="X47" s="69"/>
      <c r="Y47" s="69"/>
      <c r="Z47" s="69"/>
      <c r="AA47" s="69"/>
      <c r="AB47" s="69"/>
      <c r="AC47" s="69"/>
      <c r="AD47" s="69"/>
      <c r="AF47" s="69"/>
      <c r="AG47" s="69"/>
      <c r="AH47" s="69"/>
      <c r="AI47" s="69"/>
      <c r="AJ47" s="69"/>
      <c r="AK47" s="69"/>
      <c r="AL47" s="70">
        <f t="shared" si="3"/>
        <v>0</v>
      </c>
      <c r="AM47" s="69"/>
      <c r="AN47" s="69"/>
      <c r="AO47" s="69"/>
      <c r="AR47" s="46" t="s">
        <v>20</v>
      </c>
    </row>
    <row r="48" spans="4:44" x14ac:dyDescent="0.3">
      <c r="D48" s="79">
        <f t="shared" si="6"/>
        <v>39</v>
      </c>
      <c r="E48" s="75"/>
      <c r="F48" s="75"/>
      <c r="G48" s="73">
        <f t="shared" si="4"/>
        <v>0</v>
      </c>
      <c r="H48" s="74" t="str" cm="1">
        <f t="array" ref="H48">IFERROR(INDEX(GCC.Param!$D$3:$D$94,MATCH(L48,GCC.Param!$B$3:$B$94,0),0),"")</f>
        <v/>
      </c>
      <c r="I48" s="114"/>
      <c r="J48" s="318"/>
      <c r="K48" s="76"/>
      <c r="L48" s="76"/>
      <c r="M48" s="76"/>
      <c r="N48" s="318"/>
      <c r="O48" s="73" t="str" cm="1">
        <f t="array" ref="O48">IFERROR(INDEX($K$9:$K$1009,MATCH(N48,$I$9:$I$1009,0),0),"")</f>
        <v/>
      </c>
      <c r="P48" s="77"/>
      <c r="Q48" s="77"/>
      <c r="R48" s="67"/>
      <c r="S48" s="67"/>
      <c r="T48" s="67"/>
      <c r="U48" s="73">
        <f t="shared" si="5"/>
        <v>0</v>
      </c>
      <c r="V48" s="57"/>
      <c r="W48" s="78"/>
      <c r="X48" s="69"/>
      <c r="Y48" s="69"/>
      <c r="Z48" s="69"/>
      <c r="AA48" s="69"/>
      <c r="AB48" s="69"/>
      <c r="AC48" s="69"/>
      <c r="AD48" s="69"/>
      <c r="AF48" s="69"/>
      <c r="AG48" s="69"/>
      <c r="AH48" s="69"/>
      <c r="AI48" s="69"/>
      <c r="AJ48" s="69"/>
      <c r="AK48" s="69"/>
      <c r="AL48" s="70">
        <f t="shared" si="3"/>
        <v>0</v>
      </c>
      <c r="AM48" s="69"/>
      <c r="AN48" s="69"/>
      <c r="AO48" s="69"/>
      <c r="AR48" s="46" t="s">
        <v>20</v>
      </c>
    </row>
    <row r="49" spans="4:44" x14ac:dyDescent="0.3">
      <c r="D49" s="79">
        <f t="shared" si="6"/>
        <v>40</v>
      </c>
      <c r="E49" s="75"/>
      <c r="F49" s="75"/>
      <c r="G49" s="73">
        <f t="shared" si="4"/>
        <v>0</v>
      </c>
      <c r="H49" s="74" t="str" cm="1">
        <f t="array" ref="H49">IFERROR(INDEX(GCC.Param!$D$3:$D$94,MATCH(L49,GCC.Param!$B$3:$B$94,0),0),"")</f>
        <v/>
      </c>
      <c r="I49" s="114"/>
      <c r="J49" s="318"/>
      <c r="K49" s="76"/>
      <c r="L49" s="76"/>
      <c r="M49" s="76"/>
      <c r="N49" s="318"/>
      <c r="O49" s="73" t="str" cm="1">
        <f t="array" ref="O49">IFERROR(INDEX($K$9:$K$1009,MATCH(N49,$I$9:$I$1009,0),0),"")</f>
        <v/>
      </c>
      <c r="P49" s="77"/>
      <c r="Q49" s="77"/>
      <c r="R49" s="67"/>
      <c r="S49" s="67"/>
      <c r="T49" s="67"/>
      <c r="U49" s="73">
        <f t="shared" si="5"/>
        <v>0</v>
      </c>
      <c r="V49" s="57"/>
      <c r="W49" s="78"/>
      <c r="X49" s="69"/>
      <c r="Y49" s="69"/>
      <c r="Z49" s="69"/>
      <c r="AA49" s="69"/>
      <c r="AB49" s="69"/>
      <c r="AC49" s="69"/>
      <c r="AD49" s="69"/>
      <c r="AF49" s="69"/>
      <c r="AG49" s="69"/>
      <c r="AH49" s="69"/>
      <c r="AI49" s="69"/>
      <c r="AJ49" s="69"/>
      <c r="AK49" s="69"/>
      <c r="AL49" s="70">
        <f t="shared" si="3"/>
        <v>0</v>
      </c>
      <c r="AM49" s="69"/>
      <c r="AN49" s="69"/>
      <c r="AO49" s="69"/>
      <c r="AR49" s="46" t="s">
        <v>20</v>
      </c>
    </row>
    <row r="50" spans="4:44" x14ac:dyDescent="0.3">
      <c r="D50" s="79">
        <f t="shared" si="6"/>
        <v>41</v>
      </c>
      <c r="E50" s="75"/>
      <c r="F50" s="75"/>
      <c r="G50" s="73">
        <f t="shared" si="4"/>
        <v>0</v>
      </c>
      <c r="H50" s="74" t="str" cm="1">
        <f t="array" ref="H50">IFERROR(INDEX(GCC.Param!$D$3:$D$94,MATCH(L50,GCC.Param!$B$3:$B$94,0),0),"")</f>
        <v/>
      </c>
      <c r="I50" s="114"/>
      <c r="J50" s="318"/>
      <c r="K50" s="76"/>
      <c r="L50" s="76"/>
      <c r="M50" s="76"/>
      <c r="N50" s="318"/>
      <c r="O50" s="73" t="str" cm="1">
        <f t="array" ref="O50">IFERROR(INDEX($K$9:$K$1009,MATCH(N50,$I$9:$I$1009,0),0),"")</f>
        <v/>
      </c>
      <c r="P50" s="77"/>
      <c r="Q50" s="77"/>
      <c r="R50" s="67"/>
      <c r="S50" s="67"/>
      <c r="T50" s="67"/>
      <c r="U50" s="73">
        <f t="shared" si="5"/>
        <v>0</v>
      </c>
      <c r="V50" s="57"/>
      <c r="W50" s="78"/>
      <c r="X50" s="69"/>
      <c r="Y50" s="69"/>
      <c r="Z50" s="69"/>
      <c r="AA50" s="69"/>
      <c r="AB50" s="69"/>
      <c r="AC50" s="69"/>
      <c r="AD50" s="69"/>
      <c r="AF50" s="69"/>
      <c r="AG50" s="69"/>
      <c r="AH50" s="69"/>
      <c r="AI50" s="69"/>
      <c r="AJ50" s="69"/>
      <c r="AK50" s="69"/>
      <c r="AL50" s="70">
        <f t="shared" si="3"/>
        <v>0</v>
      </c>
      <c r="AM50" s="69"/>
      <c r="AN50" s="69"/>
      <c r="AO50" s="69"/>
      <c r="AR50" s="46" t="s">
        <v>20</v>
      </c>
    </row>
    <row r="51" spans="4:44" x14ac:dyDescent="0.3">
      <c r="D51" s="79">
        <f t="shared" si="6"/>
        <v>42</v>
      </c>
      <c r="E51" s="75"/>
      <c r="F51" s="75"/>
      <c r="G51" s="73">
        <f t="shared" si="4"/>
        <v>0</v>
      </c>
      <c r="H51" s="74" t="str" cm="1">
        <f t="array" ref="H51">IFERROR(INDEX(GCC.Param!$D$3:$D$94,MATCH(L51,GCC.Param!$B$3:$B$94,0),0),"")</f>
        <v/>
      </c>
      <c r="I51" s="114"/>
      <c r="J51" s="318"/>
      <c r="K51" s="76"/>
      <c r="L51" s="76"/>
      <c r="M51" s="76"/>
      <c r="N51" s="318"/>
      <c r="O51" s="73" t="str" cm="1">
        <f t="array" ref="O51">IFERROR(INDEX($K$9:$K$1009,MATCH(N51,$I$9:$I$1009,0),0),"")</f>
        <v/>
      </c>
      <c r="P51" s="77"/>
      <c r="Q51" s="77"/>
      <c r="R51" s="67"/>
      <c r="S51" s="67"/>
      <c r="T51" s="67"/>
      <c r="U51" s="73">
        <f t="shared" si="5"/>
        <v>0</v>
      </c>
      <c r="V51" s="57"/>
      <c r="W51" s="78"/>
      <c r="X51" s="69"/>
      <c r="Y51" s="69"/>
      <c r="Z51" s="69"/>
      <c r="AA51" s="69"/>
      <c r="AB51" s="69"/>
      <c r="AC51" s="69"/>
      <c r="AD51" s="69"/>
      <c r="AF51" s="69"/>
      <c r="AG51" s="69"/>
      <c r="AH51" s="69"/>
      <c r="AI51" s="69"/>
      <c r="AJ51" s="69"/>
      <c r="AK51" s="69"/>
      <c r="AL51" s="70">
        <f t="shared" si="3"/>
        <v>0</v>
      </c>
      <c r="AM51" s="69"/>
      <c r="AN51" s="69"/>
      <c r="AO51" s="69"/>
      <c r="AR51" s="46" t="s">
        <v>20</v>
      </c>
    </row>
    <row r="52" spans="4:44" x14ac:dyDescent="0.3">
      <c r="D52" s="79">
        <f t="shared" si="6"/>
        <v>43</v>
      </c>
      <c r="E52" s="75"/>
      <c r="F52" s="75"/>
      <c r="G52" s="73">
        <f t="shared" si="4"/>
        <v>0</v>
      </c>
      <c r="H52" s="74" t="str" cm="1">
        <f t="array" ref="H52">IFERROR(INDEX(GCC.Param!$D$3:$D$94,MATCH(L52,GCC.Param!$B$3:$B$94,0),0),"")</f>
        <v/>
      </c>
      <c r="I52" s="114"/>
      <c r="J52" s="318"/>
      <c r="K52" s="76"/>
      <c r="L52" s="76"/>
      <c r="M52" s="76"/>
      <c r="N52" s="318"/>
      <c r="O52" s="73" t="str" cm="1">
        <f t="array" ref="O52">IFERROR(INDEX($K$9:$K$1009,MATCH(N52,$I$9:$I$1009,0),0),"")</f>
        <v/>
      </c>
      <c r="P52" s="77"/>
      <c r="Q52" s="77"/>
      <c r="R52" s="67"/>
      <c r="S52" s="67"/>
      <c r="T52" s="67"/>
      <c r="U52" s="73">
        <f t="shared" si="5"/>
        <v>0</v>
      </c>
      <c r="V52" s="57"/>
      <c r="W52" s="78"/>
      <c r="X52" s="69"/>
      <c r="Y52" s="69"/>
      <c r="Z52" s="69"/>
      <c r="AA52" s="69"/>
      <c r="AB52" s="69"/>
      <c r="AC52" s="69"/>
      <c r="AD52" s="69"/>
      <c r="AF52" s="69"/>
      <c r="AG52" s="69"/>
      <c r="AH52" s="69"/>
      <c r="AI52" s="69"/>
      <c r="AJ52" s="69"/>
      <c r="AK52" s="69"/>
      <c r="AL52" s="70">
        <f t="shared" si="3"/>
        <v>0</v>
      </c>
      <c r="AM52" s="69"/>
      <c r="AN52" s="69"/>
      <c r="AO52" s="69"/>
      <c r="AR52" s="46" t="s">
        <v>20</v>
      </c>
    </row>
    <row r="53" spans="4:44" x14ac:dyDescent="0.3">
      <c r="D53" s="79">
        <f t="shared" si="6"/>
        <v>44</v>
      </c>
      <c r="E53" s="75"/>
      <c r="F53" s="75"/>
      <c r="G53" s="73">
        <f t="shared" si="4"/>
        <v>0</v>
      </c>
      <c r="H53" s="74" t="str" cm="1">
        <f t="array" ref="H53">IFERROR(INDEX(GCC.Param!$D$3:$D$94,MATCH(L53,GCC.Param!$B$3:$B$94,0),0),"")</f>
        <v/>
      </c>
      <c r="I53" s="114"/>
      <c r="J53" s="318"/>
      <c r="K53" s="76"/>
      <c r="L53" s="76"/>
      <c r="M53" s="76"/>
      <c r="N53" s="318"/>
      <c r="O53" s="73" t="str" cm="1">
        <f t="array" ref="O53">IFERROR(INDEX($K$9:$K$1009,MATCH(N53,$I$9:$I$1009,0),0),"")</f>
        <v/>
      </c>
      <c r="P53" s="77"/>
      <c r="Q53" s="77"/>
      <c r="R53" s="67"/>
      <c r="S53" s="67"/>
      <c r="T53" s="67"/>
      <c r="U53" s="73">
        <f t="shared" si="5"/>
        <v>0</v>
      </c>
      <c r="V53" s="57"/>
      <c r="W53" s="78"/>
      <c r="X53" s="69"/>
      <c r="Y53" s="69"/>
      <c r="Z53" s="69"/>
      <c r="AA53" s="69"/>
      <c r="AB53" s="69"/>
      <c r="AC53" s="69"/>
      <c r="AD53" s="69"/>
      <c r="AF53" s="69"/>
      <c r="AG53" s="69"/>
      <c r="AH53" s="69"/>
      <c r="AI53" s="69"/>
      <c r="AJ53" s="69"/>
      <c r="AK53" s="69"/>
      <c r="AL53" s="70">
        <f t="shared" si="3"/>
        <v>0</v>
      </c>
      <c r="AM53" s="69"/>
      <c r="AN53" s="69"/>
      <c r="AO53" s="69"/>
      <c r="AR53" s="46" t="s">
        <v>20</v>
      </c>
    </row>
    <row r="54" spans="4:44" x14ac:dyDescent="0.3">
      <c r="D54" s="79">
        <f t="shared" si="6"/>
        <v>45</v>
      </c>
      <c r="E54" s="75"/>
      <c r="F54" s="75"/>
      <c r="G54" s="73">
        <f t="shared" si="4"/>
        <v>0</v>
      </c>
      <c r="H54" s="74" t="str" cm="1">
        <f t="array" ref="H54">IFERROR(INDEX(GCC.Param!$D$3:$D$94,MATCH(L54,GCC.Param!$B$3:$B$94,0),0),"")</f>
        <v/>
      </c>
      <c r="I54" s="114"/>
      <c r="J54" s="318"/>
      <c r="K54" s="76"/>
      <c r="L54" s="76"/>
      <c r="M54" s="76"/>
      <c r="N54" s="318"/>
      <c r="O54" s="73" t="str" cm="1">
        <f t="array" ref="O54">IFERROR(INDEX($K$9:$K$1009,MATCH(N54,$I$9:$I$1009,0),0),"")</f>
        <v/>
      </c>
      <c r="P54" s="77"/>
      <c r="Q54" s="77"/>
      <c r="R54" s="67"/>
      <c r="S54" s="67"/>
      <c r="T54" s="67"/>
      <c r="U54" s="73">
        <f t="shared" si="5"/>
        <v>0</v>
      </c>
      <c r="V54" s="57"/>
      <c r="W54" s="78"/>
      <c r="X54" s="69"/>
      <c r="Y54" s="69"/>
      <c r="Z54" s="69"/>
      <c r="AA54" s="69"/>
      <c r="AB54" s="69"/>
      <c r="AC54" s="69"/>
      <c r="AD54" s="69"/>
      <c r="AF54" s="69"/>
      <c r="AG54" s="69"/>
      <c r="AH54" s="69"/>
      <c r="AI54" s="69"/>
      <c r="AJ54" s="69"/>
      <c r="AK54" s="69"/>
      <c r="AL54" s="70">
        <f t="shared" si="3"/>
        <v>0</v>
      </c>
      <c r="AM54" s="69"/>
      <c r="AN54" s="69"/>
      <c r="AO54" s="69"/>
      <c r="AR54" s="46" t="s">
        <v>20</v>
      </c>
    </row>
    <row r="55" spans="4:44" x14ac:dyDescent="0.3">
      <c r="D55" s="79">
        <f t="shared" si="6"/>
        <v>46</v>
      </c>
      <c r="E55" s="75"/>
      <c r="F55" s="75"/>
      <c r="G55" s="73">
        <f t="shared" si="4"/>
        <v>0</v>
      </c>
      <c r="H55" s="74" t="str" cm="1">
        <f t="array" ref="H55">IFERROR(INDEX(GCC.Param!$D$3:$D$94,MATCH(L55,GCC.Param!$B$3:$B$94,0),0),"")</f>
        <v/>
      </c>
      <c r="I55" s="114"/>
      <c r="J55" s="318"/>
      <c r="K55" s="76"/>
      <c r="L55" s="76"/>
      <c r="M55" s="76"/>
      <c r="N55" s="318"/>
      <c r="O55" s="73" t="str" cm="1">
        <f t="array" ref="O55">IFERROR(INDEX($K$9:$K$1009,MATCH(N55,$I$9:$I$1009,0),0),"")</f>
        <v/>
      </c>
      <c r="P55" s="77"/>
      <c r="Q55" s="77"/>
      <c r="R55" s="67"/>
      <c r="S55" s="67"/>
      <c r="T55" s="67"/>
      <c r="U55" s="73">
        <f t="shared" si="5"/>
        <v>0</v>
      </c>
      <c r="V55" s="57"/>
      <c r="W55" s="78"/>
      <c r="X55" s="69"/>
      <c r="Y55" s="69"/>
      <c r="Z55" s="69"/>
      <c r="AA55" s="69"/>
      <c r="AB55" s="69"/>
      <c r="AC55" s="69"/>
      <c r="AD55" s="69"/>
      <c r="AF55" s="69"/>
      <c r="AG55" s="69"/>
      <c r="AH55" s="69"/>
      <c r="AI55" s="69"/>
      <c r="AJ55" s="69"/>
      <c r="AK55" s="69"/>
      <c r="AL55" s="70">
        <f t="shared" si="3"/>
        <v>0</v>
      </c>
      <c r="AM55" s="69"/>
      <c r="AN55" s="69"/>
      <c r="AO55" s="69"/>
      <c r="AR55" s="46" t="s">
        <v>20</v>
      </c>
    </row>
    <row r="56" spans="4:44" x14ac:dyDescent="0.3">
      <c r="D56" s="79">
        <f t="shared" si="6"/>
        <v>47</v>
      </c>
      <c r="E56" s="75"/>
      <c r="F56" s="75"/>
      <c r="G56" s="73">
        <f t="shared" si="4"/>
        <v>0</v>
      </c>
      <c r="H56" s="74" t="str" cm="1">
        <f t="array" ref="H56">IFERROR(INDEX(GCC.Param!$D$3:$D$94,MATCH(L56,GCC.Param!$B$3:$B$94,0),0),"")</f>
        <v/>
      </c>
      <c r="I56" s="114"/>
      <c r="J56" s="318"/>
      <c r="K56" s="76"/>
      <c r="L56" s="76"/>
      <c r="M56" s="76"/>
      <c r="N56" s="318"/>
      <c r="O56" s="73" t="str" cm="1">
        <f t="array" ref="O56">IFERROR(INDEX($K$9:$K$1009,MATCH(N56,$I$9:$I$1009,0),0),"")</f>
        <v/>
      </c>
      <c r="P56" s="77"/>
      <c r="Q56" s="77"/>
      <c r="R56" s="67"/>
      <c r="S56" s="67"/>
      <c r="T56" s="67"/>
      <c r="U56" s="73">
        <f t="shared" si="5"/>
        <v>0</v>
      </c>
      <c r="V56" s="57"/>
      <c r="W56" s="78"/>
      <c r="X56" s="69"/>
      <c r="Y56" s="69"/>
      <c r="Z56" s="69"/>
      <c r="AA56" s="69"/>
      <c r="AB56" s="69"/>
      <c r="AC56" s="69"/>
      <c r="AD56" s="69"/>
      <c r="AF56" s="69"/>
      <c r="AG56" s="69"/>
      <c r="AH56" s="69"/>
      <c r="AI56" s="69"/>
      <c r="AJ56" s="69"/>
      <c r="AK56" s="69"/>
      <c r="AL56" s="70">
        <f t="shared" si="3"/>
        <v>0</v>
      </c>
      <c r="AM56" s="69"/>
      <c r="AN56" s="69"/>
      <c r="AO56" s="69"/>
      <c r="AR56" s="46" t="s">
        <v>20</v>
      </c>
    </row>
    <row r="57" spans="4:44" x14ac:dyDescent="0.3">
      <c r="D57" s="79">
        <f t="shared" si="6"/>
        <v>48</v>
      </c>
      <c r="E57" s="75"/>
      <c r="F57" s="75"/>
      <c r="G57" s="73">
        <f t="shared" si="4"/>
        <v>0</v>
      </c>
      <c r="H57" s="74" t="str" cm="1">
        <f t="array" ref="H57">IFERROR(INDEX(GCC.Param!$D$3:$D$94,MATCH(L57,GCC.Param!$B$3:$B$94,0),0),"")</f>
        <v/>
      </c>
      <c r="I57" s="114"/>
      <c r="J57" s="318"/>
      <c r="K57" s="76"/>
      <c r="L57" s="76"/>
      <c r="M57" s="76"/>
      <c r="N57" s="318"/>
      <c r="O57" s="73" t="str" cm="1">
        <f t="array" ref="O57">IFERROR(INDEX($K$9:$K$1009,MATCH(N57,$I$9:$I$1009,0),0),"")</f>
        <v/>
      </c>
      <c r="P57" s="77"/>
      <c r="Q57" s="77"/>
      <c r="R57" s="67"/>
      <c r="S57" s="67"/>
      <c r="T57" s="67"/>
      <c r="U57" s="73">
        <f t="shared" si="5"/>
        <v>0</v>
      </c>
      <c r="V57" s="57"/>
      <c r="W57" s="78"/>
      <c r="X57" s="69"/>
      <c r="Y57" s="69"/>
      <c r="Z57" s="69"/>
      <c r="AA57" s="69"/>
      <c r="AB57" s="69"/>
      <c r="AC57" s="69"/>
      <c r="AD57" s="69"/>
      <c r="AF57" s="69"/>
      <c r="AG57" s="69"/>
      <c r="AH57" s="69"/>
      <c r="AI57" s="69"/>
      <c r="AJ57" s="69"/>
      <c r="AK57" s="69"/>
      <c r="AL57" s="70">
        <f t="shared" si="3"/>
        <v>0</v>
      </c>
      <c r="AM57" s="69"/>
      <c r="AN57" s="69"/>
      <c r="AO57" s="69"/>
      <c r="AR57" s="46" t="s">
        <v>20</v>
      </c>
    </row>
    <row r="58" spans="4:44" x14ac:dyDescent="0.3">
      <c r="D58" s="79">
        <f t="shared" si="6"/>
        <v>49</v>
      </c>
      <c r="E58" s="75"/>
      <c r="F58" s="75"/>
      <c r="G58" s="73">
        <f t="shared" si="4"/>
        <v>0</v>
      </c>
      <c r="H58" s="74" t="str" cm="1">
        <f t="array" ref="H58">IFERROR(INDEX(GCC.Param!$D$3:$D$94,MATCH(L58,GCC.Param!$B$3:$B$94,0),0),"")</f>
        <v/>
      </c>
      <c r="I58" s="114"/>
      <c r="J58" s="318"/>
      <c r="K58" s="76"/>
      <c r="L58" s="76"/>
      <c r="M58" s="76"/>
      <c r="N58" s="318"/>
      <c r="O58" s="73" t="str" cm="1">
        <f t="array" ref="O58">IFERROR(INDEX($K$9:$K$1009,MATCH(N58,$I$9:$I$1009,0),0),"")</f>
        <v/>
      </c>
      <c r="P58" s="77"/>
      <c r="Q58" s="77"/>
      <c r="R58" s="67"/>
      <c r="S58" s="67"/>
      <c r="T58" s="67"/>
      <c r="U58" s="73">
        <f t="shared" si="5"/>
        <v>0</v>
      </c>
      <c r="V58" s="57"/>
      <c r="W58" s="78"/>
      <c r="X58" s="69"/>
      <c r="Y58" s="69"/>
      <c r="Z58" s="69"/>
      <c r="AA58" s="69"/>
      <c r="AB58" s="69"/>
      <c r="AC58" s="69"/>
      <c r="AD58" s="69"/>
      <c r="AF58" s="69"/>
      <c r="AG58" s="69"/>
      <c r="AH58" s="69"/>
      <c r="AI58" s="69"/>
      <c r="AJ58" s="69"/>
      <c r="AK58" s="69"/>
      <c r="AL58" s="70">
        <f t="shared" si="3"/>
        <v>0</v>
      </c>
      <c r="AM58" s="69"/>
      <c r="AN58" s="69"/>
      <c r="AO58" s="69"/>
      <c r="AR58" s="46" t="s">
        <v>20</v>
      </c>
    </row>
    <row r="59" spans="4:44" x14ac:dyDescent="0.3">
      <c r="D59" s="79">
        <f t="shared" si="6"/>
        <v>50</v>
      </c>
      <c r="E59" s="75"/>
      <c r="F59" s="75"/>
      <c r="G59" s="73">
        <f t="shared" si="4"/>
        <v>0</v>
      </c>
      <c r="H59" s="74" t="str" cm="1">
        <f t="array" ref="H59">IFERROR(INDEX(GCC.Param!$D$3:$D$94,MATCH(L59,GCC.Param!$B$3:$B$94,0),0),"")</f>
        <v/>
      </c>
      <c r="I59" s="114"/>
      <c r="J59" s="318"/>
      <c r="K59" s="76"/>
      <c r="L59" s="76"/>
      <c r="M59" s="76"/>
      <c r="N59" s="318"/>
      <c r="O59" s="73" t="str" cm="1">
        <f t="array" ref="O59">IFERROR(INDEX($K$9:$K$1009,MATCH(N59,$I$9:$I$1009,0),0),"")</f>
        <v/>
      </c>
      <c r="P59" s="77"/>
      <c r="Q59" s="77"/>
      <c r="R59" s="67"/>
      <c r="S59" s="67"/>
      <c r="T59" s="67"/>
      <c r="U59" s="73">
        <f t="shared" si="5"/>
        <v>0</v>
      </c>
      <c r="V59" s="57"/>
      <c r="W59" s="78"/>
      <c r="X59" s="69"/>
      <c r="Y59" s="69"/>
      <c r="Z59" s="69"/>
      <c r="AA59" s="69"/>
      <c r="AB59" s="69"/>
      <c r="AC59" s="69"/>
      <c r="AD59" s="69"/>
      <c r="AF59" s="69"/>
      <c r="AG59" s="69"/>
      <c r="AH59" s="69"/>
      <c r="AI59" s="69"/>
      <c r="AJ59" s="69"/>
      <c r="AK59" s="69"/>
      <c r="AL59" s="70">
        <f t="shared" si="3"/>
        <v>0</v>
      </c>
      <c r="AM59" s="69"/>
      <c r="AN59" s="69"/>
      <c r="AO59" s="69"/>
      <c r="AR59" s="46" t="s">
        <v>20</v>
      </c>
    </row>
    <row r="60" spans="4:44" x14ac:dyDescent="0.3">
      <c r="D60" s="79">
        <f t="shared" si="6"/>
        <v>51</v>
      </c>
      <c r="E60" s="75"/>
      <c r="F60" s="75"/>
      <c r="G60" s="73">
        <f t="shared" si="4"/>
        <v>0</v>
      </c>
      <c r="H60" s="74" t="str" cm="1">
        <f t="array" ref="H60">IFERROR(INDEX(GCC.Param!$D$3:$D$94,MATCH(L60,GCC.Param!$B$3:$B$94,0),0),"")</f>
        <v/>
      </c>
      <c r="I60" s="114"/>
      <c r="J60" s="318"/>
      <c r="K60" s="76"/>
      <c r="L60" s="76"/>
      <c r="M60" s="76"/>
      <c r="N60" s="318"/>
      <c r="O60" s="73" t="str" cm="1">
        <f t="array" ref="O60">IFERROR(INDEX($K$9:$K$1009,MATCH(N60,$I$9:$I$1009,0),0),"")</f>
        <v/>
      </c>
      <c r="P60" s="77"/>
      <c r="Q60" s="77"/>
      <c r="R60" s="67"/>
      <c r="S60" s="67"/>
      <c r="T60" s="67"/>
      <c r="U60" s="73">
        <f t="shared" si="5"/>
        <v>0</v>
      </c>
      <c r="V60" s="57"/>
      <c r="W60" s="78"/>
      <c r="X60" s="69"/>
      <c r="Y60" s="69"/>
      <c r="Z60" s="69"/>
      <c r="AA60" s="69"/>
      <c r="AB60" s="69"/>
      <c r="AC60" s="69"/>
      <c r="AD60" s="69"/>
      <c r="AF60" s="69"/>
      <c r="AG60" s="69"/>
      <c r="AH60" s="69"/>
      <c r="AI60" s="69"/>
      <c r="AJ60" s="69"/>
      <c r="AK60" s="69"/>
      <c r="AL60" s="70">
        <f t="shared" si="3"/>
        <v>0</v>
      </c>
      <c r="AM60" s="69"/>
      <c r="AN60" s="69"/>
      <c r="AO60" s="69"/>
      <c r="AR60" s="46" t="s">
        <v>20</v>
      </c>
    </row>
    <row r="61" spans="4:44" x14ac:dyDescent="0.3">
      <c r="D61" s="79">
        <f t="shared" si="6"/>
        <v>52</v>
      </c>
      <c r="E61" s="75"/>
      <c r="F61" s="75"/>
      <c r="G61" s="73">
        <f t="shared" si="4"/>
        <v>0</v>
      </c>
      <c r="H61" s="74" t="str" cm="1">
        <f t="array" ref="H61">IFERROR(INDEX(GCC.Param!$D$3:$D$94,MATCH(L61,GCC.Param!$B$3:$B$94,0),0),"")</f>
        <v/>
      </c>
      <c r="I61" s="114"/>
      <c r="J61" s="318"/>
      <c r="K61" s="76"/>
      <c r="L61" s="76"/>
      <c r="M61" s="76"/>
      <c r="N61" s="318"/>
      <c r="O61" s="73" t="str" cm="1">
        <f t="array" ref="O61">IFERROR(INDEX($K$9:$K$1009,MATCH(N61,$I$9:$I$1009,0),0),"")</f>
        <v/>
      </c>
      <c r="P61" s="77"/>
      <c r="Q61" s="77"/>
      <c r="R61" s="67"/>
      <c r="S61" s="67"/>
      <c r="T61" s="67"/>
      <c r="U61" s="73">
        <f t="shared" si="5"/>
        <v>0</v>
      </c>
      <c r="V61" s="57"/>
      <c r="W61" s="78"/>
      <c r="X61" s="69"/>
      <c r="Y61" s="69"/>
      <c r="Z61" s="69"/>
      <c r="AA61" s="69"/>
      <c r="AB61" s="69"/>
      <c r="AC61" s="69"/>
      <c r="AD61" s="69"/>
      <c r="AF61" s="69"/>
      <c r="AG61" s="69"/>
      <c r="AH61" s="69"/>
      <c r="AI61" s="69"/>
      <c r="AJ61" s="69"/>
      <c r="AK61" s="69"/>
      <c r="AL61" s="70">
        <f t="shared" si="3"/>
        <v>0</v>
      </c>
      <c r="AM61" s="69"/>
      <c r="AN61" s="69"/>
      <c r="AO61" s="69"/>
      <c r="AR61" s="46" t="s">
        <v>20</v>
      </c>
    </row>
    <row r="62" spans="4:44" x14ac:dyDescent="0.3">
      <c r="D62" s="79">
        <f t="shared" si="6"/>
        <v>53</v>
      </c>
      <c r="E62" s="75"/>
      <c r="F62" s="75"/>
      <c r="G62" s="73">
        <f t="shared" si="4"/>
        <v>0</v>
      </c>
      <c r="H62" s="74" t="str" cm="1">
        <f t="array" ref="H62">IFERROR(INDEX(GCC.Param!$D$3:$D$94,MATCH(L62,GCC.Param!$B$3:$B$94,0),0),"")</f>
        <v/>
      </c>
      <c r="I62" s="114"/>
      <c r="J62" s="318"/>
      <c r="K62" s="76"/>
      <c r="L62" s="76"/>
      <c r="M62" s="76"/>
      <c r="N62" s="318"/>
      <c r="O62" s="73" t="str" cm="1">
        <f t="array" ref="O62">IFERROR(INDEX($K$9:$K$1009,MATCH(N62,$I$9:$I$1009,0),0),"")</f>
        <v/>
      </c>
      <c r="P62" s="77"/>
      <c r="Q62" s="77"/>
      <c r="R62" s="67"/>
      <c r="S62" s="67"/>
      <c r="T62" s="67"/>
      <c r="U62" s="73">
        <f t="shared" si="5"/>
        <v>0</v>
      </c>
      <c r="V62" s="57"/>
      <c r="W62" s="78"/>
      <c r="X62" s="69"/>
      <c r="Y62" s="69"/>
      <c r="Z62" s="69"/>
      <c r="AA62" s="69"/>
      <c r="AB62" s="69"/>
      <c r="AC62" s="69"/>
      <c r="AD62" s="69"/>
      <c r="AF62" s="69"/>
      <c r="AG62" s="69"/>
      <c r="AH62" s="69"/>
      <c r="AI62" s="69"/>
      <c r="AJ62" s="69"/>
      <c r="AK62" s="69"/>
      <c r="AL62" s="70">
        <f t="shared" si="3"/>
        <v>0</v>
      </c>
      <c r="AM62" s="69"/>
      <c r="AN62" s="69"/>
      <c r="AO62" s="69"/>
      <c r="AR62" s="46" t="s">
        <v>20</v>
      </c>
    </row>
    <row r="63" spans="4:44" x14ac:dyDescent="0.3">
      <c r="D63" s="79">
        <f t="shared" si="6"/>
        <v>54</v>
      </c>
      <c r="E63" s="75"/>
      <c r="F63" s="75"/>
      <c r="G63" s="73">
        <f t="shared" si="4"/>
        <v>0</v>
      </c>
      <c r="H63" s="74" t="str" cm="1">
        <f t="array" ref="H63">IFERROR(INDEX(GCC.Param!$D$3:$D$94,MATCH(L63,GCC.Param!$B$3:$B$94,0),0),"")</f>
        <v/>
      </c>
      <c r="I63" s="114"/>
      <c r="J63" s="318"/>
      <c r="K63" s="76"/>
      <c r="L63" s="76"/>
      <c r="M63" s="76"/>
      <c r="N63" s="318"/>
      <c r="O63" s="73" t="str" cm="1">
        <f t="array" ref="O63">IFERROR(INDEX($K$9:$K$1009,MATCH(N63,$I$9:$I$1009,0),0),"")</f>
        <v/>
      </c>
      <c r="P63" s="77"/>
      <c r="Q63" s="77"/>
      <c r="R63" s="67"/>
      <c r="S63" s="67"/>
      <c r="T63" s="67"/>
      <c r="U63" s="73">
        <f t="shared" si="5"/>
        <v>0</v>
      </c>
      <c r="V63" s="57"/>
      <c r="W63" s="78"/>
      <c r="X63" s="69"/>
      <c r="Y63" s="69"/>
      <c r="Z63" s="69"/>
      <c r="AA63" s="69"/>
      <c r="AB63" s="69"/>
      <c r="AC63" s="69"/>
      <c r="AD63" s="69"/>
      <c r="AF63" s="69"/>
      <c r="AG63" s="69"/>
      <c r="AH63" s="69"/>
      <c r="AI63" s="69"/>
      <c r="AJ63" s="69"/>
      <c r="AK63" s="69"/>
      <c r="AL63" s="70">
        <f t="shared" si="3"/>
        <v>0</v>
      </c>
      <c r="AM63" s="69"/>
      <c r="AN63" s="69"/>
      <c r="AO63" s="69"/>
      <c r="AR63" s="46" t="s">
        <v>20</v>
      </c>
    </row>
    <row r="64" spans="4:44" x14ac:dyDescent="0.3">
      <c r="D64" s="79">
        <f t="shared" si="6"/>
        <v>55</v>
      </c>
      <c r="E64" s="75"/>
      <c r="F64" s="75"/>
      <c r="G64" s="73">
        <f t="shared" si="4"/>
        <v>0</v>
      </c>
      <c r="H64" s="74" t="str" cm="1">
        <f t="array" ref="H64">IFERROR(INDEX(GCC.Param!$D$3:$D$94,MATCH(L64,GCC.Param!$B$3:$B$94,0),0),"")</f>
        <v/>
      </c>
      <c r="I64" s="114"/>
      <c r="J64" s="318"/>
      <c r="K64" s="76"/>
      <c r="L64" s="76"/>
      <c r="M64" s="76"/>
      <c r="N64" s="318"/>
      <c r="O64" s="73" t="str" cm="1">
        <f t="array" ref="O64">IFERROR(INDEX($K$9:$K$1009,MATCH(N64,$I$9:$I$1009,0),0),"")</f>
        <v/>
      </c>
      <c r="P64" s="77"/>
      <c r="Q64" s="77"/>
      <c r="R64" s="67"/>
      <c r="S64" s="67"/>
      <c r="T64" s="67"/>
      <c r="U64" s="73">
        <f t="shared" si="5"/>
        <v>0</v>
      </c>
      <c r="V64" s="57"/>
      <c r="W64" s="78"/>
      <c r="X64" s="69"/>
      <c r="Y64" s="69"/>
      <c r="Z64" s="69"/>
      <c r="AA64" s="69"/>
      <c r="AB64" s="69"/>
      <c r="AC64" s="69"/>
      <c r="AD64" s="69"/>
      <c r="AF64" s="69"/>
      <c r="AG64" s="69"/>
      <c r="AH64" s="69"/>
      <c r="AI64" s="69"/>
      <c r="AJ64" s="69"/>
      <c r="AK64" s="69"/>
      <c r="AL64" s="70">
        <f t="shared" si="3"/>
        <v>0</v>
      </c>
      <c r="AM64" s="69"/>
      <c r="AN64" s="69"/>
      <c r="AO64" s="69"/>
      <c r="AR64" s="46" t="s">
        <v>20</v>
      </c>
    </row>
    <row r="65" spans="4:44" x14ac:dyDescent="0.3">
      <c r="D65" s="79">
        <f t="shared" si="6"/>
        <v>56</v>
      </c>
      <c r="E65" s="75"/>
      <c r="F65" s="75"/>
      <c r="G65" s="73">
        <f t="shared" si="4"/>
        <v>0</v>
      </c>
      <c r="H65" s="74" t="str" cm="1">
        <f t="array" ref="H65">IFERROR(INDEX(GCC.Param!$D$3:$D$94,MATCH(L65,GCC.Param!$B$3:$B$94,0),0),"")</f>
        <v/>
      </c>
      <c r="I65" s="114"/>
      <c r="J65" s="318"/>
      <c r="K65" s="76"/>
      <c r="L65" s="76"/>
      <c r="M65" s="76"/>
      <c r="N65" s="318"/>
      <c r="O65" s="73" t="str" cm="1">
        <f t="array" ref="O65">IFERROR(INDEX($K$9:$K$1009,MATCH(N65,$I$9:$I$1009,0),0),"")</f>
        <v/>
      </c>
      <c r="P65" s="77"/>
      <c r="Q65" s="77"/>
      <c r="R65" s="67"/>
      <c r="S65" s="67"/>
      <c r="T65" s="67"/>
      <c r="U65" s="73">
        <f t="shared" si="5"/>
        <v>0</v>
      </c>
      <c r="V65" s="57"/>
      <c r="W65" s="78"/>
      <c r="X65" s="69"/>
      <c r="Y65" s="69"/>
      <c r="Z65" s="69"/>
      <c r="AA65" s="69"/>
      <c r="AB65" s="69"/>
      <c r="AC65" s="69"/>
      <c r="AD65" s="69"/>
      <c r="AF65" s="69"/>
      <c r="AG65" s="69"/>
      <c r="AH65" s="69"/>
      <c r="AI65" s="69"/>
      <c r="AJ65" s="69"/>
      <c r="AK65" s="69"/>
      <c r="AL65" s="70">
        <f t="shared" si="3"/>
        <v>0</v>
      </c>
      <c r="AM65" s="69"/>
      <c r="AN65" s="69"/>
      <c r="AO65" s="69"/>
      <c r="AR65" s="46" t="s">
        <v>20</v>
      </c>
    </row>
    <row r="66" spans="4:44" x14ac:dyDescent="0.3">
      <c r="D66" s="79">
        <f t="shared" si="6"/>
        <v>57</v>
      </c>
      <c r="E66" s="75"/>
      <c r="F66" s="75"/>
      <c r="G66" s="73">
        <f t="shared" si="4"/>
        <v>0</v>
      </c>
      <c r="H66" s="74" t="str" cm="1">
        <f t="array" ref="H66">IFERROR(INDEX(GCC.Param!$D$3:$D$94,MATCH(L66,GCC.Param!$B$3:$B$94,0),0),"")</f>
        <v/>
      </c>
      <c r="I66" s="114"/>
      <c r="J66" s="318"/>
      <c r="K66" s="76"/>
      <c r="L66" s="76"/>
      <c r="M66" s="76"/>
      <c r="N66" s="318"/>
      <c r="O66" s="73" t="str" cm="1">
        <f t="array" ref="O66">IFERROR(INDEX($K$9:$K$1009,MATCH(N66,$I$9:$I$1009,0),0),"")</f>
        <v/>
      </c>
      <c r="P66" s="77"/>
      <c r="Q66" s="77"/>
      <c r="R66" s="67"/>
      <c r="S66" s="67"/>
      <c r="T66" s="67"/>
      <c r="U66" s="73">
        <f t="shared" si="5"/>
        <v>0</v>
      </c>
      <c r="V66" s="57"/>
      <c r="W66" s="78"/>
      <c r="X66" s="69"/>
      <c r="Y66" s="69"/>
      <c r="Z66" s="69"/>
      <c r="AA66" s="69"/>
      <c r="AB66" s="69"/>
      <c r="AC66" s="69"/>
      <c r="AD66" s="69"/>
      <c r="AF66" s="69"/>
      <c r="AG66" s="69"/>
      <c r="AH66" s="69"/>
      <c r="AI66" s="69"/>
      <c r="AJ66" s="69"/>
      <c r="AK66" s="69"/>
      <c r="AL66" s="70">
        <f t="shared" si="3"/>
        <v>0</v>
      </c>
      <c r="AM66" s="69"/>
      <c r="AN66" s="69"/>
      <c r="AO66" s="69"/>
      <c r="AR66" s="46" t="s">
        <v>20</v>
      </c>
    </row>
    <row r="67" spans="4:44" x14ac:dyDescent="0.3">
      <c r="D67" s="79">
        <f t="shared" si="6"/>
        <v>58</v>
      </c>
      <c r="E67" s="75"/>
      <c r="F67" s="75"/>
      <c r="G67" s="73">
        <f t="shared" si="4"/>
        <v>0</v>
      </c>
      <c r="H67" s="74" t="str" cm="1">
        <f t="array" ref="H67">IFERROR(INDEX(GCC.Param!$D$3:$D$94,MATCH(L67,GCC.Param!$B$3:$B$94,0),0),"")</f>
        <v/>
      </c>
      <c r="I67" s="114"/>
      <c r="J67" s="318"/>
      <c r="K67" s="76"/>
      <c r="L67" s="76"/>
      <c r="M67" s="76"/>
      <c r="N67" s="318"/>
      <c r="O67" s="73" t="str" cm="1">
        <f t="array" ref="O67">IFERROR(INDEX($K$9:$K$1009,MATCH(N67,$I$9:$I$1009,0),0),"")</f>
        <v/>
      </c>
      <c r="P67" s="77"/>
      <c r="Q67" s="77"/>
      <c r="R67" s="67"/>
      <c r="S67" s="67"/>
      <c r="T67" s="67"/>
      <c r="U67" s="73">
        <f t="shared" si="5"/>
        <v>0</v>
      </c>
      <c r="V67" s="57"/>
      <c r="W67" s="78"/>
      <c r="X67" s="69"/>
      <c r="Y67" s="69"/>
      <c r="Z67" s="69"/>
      <c r="AA67" s="69"/>
      <c r="AB67" s="69"/>
      <c r="AC67" s="69"/>
      <c r="AD67" s="69"/>
      <c r="AF67" s="69"/>
      <c r="AG67" s="69"/>
      <c r="AH67" s="69"/>
      <c r="AI67" s="69"/>
      <c r="AJ67" s="69"/>
      <c r="AK67" s="69"/>
      <c r="AL67" s="70">
        <f t="shared" si="3"/>
        <v>0</v>
      </c>
      <c r="AM67" s="69"/>
      <c r="AN67" s="69"/>
      <c r="AO67" s="69"/>
      <c r="AR67" s="46" t="s">
        <v>20</v>
      </c>
    </row>
    <row r="68" spans="4:44" x14ac:dyDescent="0.3">
      <c r="D68" s="79">
        <f t="shared" si="6"/>
        <v>59</v>
      </c>
      <c r="E68" s="75"/>
      <c r="F68" s="75"/>
      <c r="G68" s="73">
        <f t="shared" si="4"/>
        <v>0</v>
      </c>
      <c r="H68" s="74" t="str" cm="1">
        <f t="array" ref="H68">IFERROR(INDEX(GCC.Param!$D$3:$D$94,MATCH(L68,GCC.Param!$B$3:$B$94,0),0),"")</f>
        <v/>
      </c>
      <c r="I68" s="114"/>
      <c r="J68" s="318"/>
      <c r="K68" s="76"/>
      <c r="L68" s="76"/>
      <c r="M68" s="76"/>
      <c r="N68" s="318"/>
      <c r="O68" s="73" t="str" cm="1">
        <f t="array" ref="O68">IFERROR(INDEX($K$9:$K$1009,MATCH(N68,$I$9:$I$1009,0),0),"")</f>
        <v/>
      </c>
      <c r="P68" s="77"/>
      <c r="Q68" s="77"/>
      <c r="R68" s="67"/>
      <c r="S68" s="67"/>
      <c r="T68" s="67"/>
      <c r="U68" s="73">
        <f t="shared" si="5"/>
        <v>0</v>
      </c>
      <c r="V68" s="57"/>
      <c r="W68" s="78"/>
      <c r="X68" s="69"/>
      <c r="Y68" s="69"/>
      <c r="Z68" s="69"/>
      <c r="AA68" s="69"/>
      <c r="AB68" s="69"/>
      <c r="AC68" s="69"/>
      <c r="AD68" s="69"/>
      <c r="AF68" s="69"/>
      <c r="AG68" s="69"/>
      <c r="AH68" s="69"/>
      <c r="AI68" s="69"/>
      <c r="AJ68" s="69"/>
      <c r="AK68" s="69"/>
      <c r="AL68" s="70">
        <f t="shared" si="3"/>
        <v>0</v>
      </c>
      <c r="AM68" s="69"/>
      <c r="AN68" s="69"/>
      <c r="AO68" s="69"/>
      <c r="AR68" s="46" t="s">
        <v>20</v>
      </c>
    </row>
    <row r="69" spans="4:44" x14ac:dyDescent="0.3">
      <c r="D69" s="79">
        <f t="shared" si="6"/>
        <v>60</v>
      </c>
      <c r="E69" s="75"/>
      <c r="F69" s="75"/>
      <c r="G69" s="73">
        <f t="shared" si="4"/>
        <v>0</v>
      </c>
      <c r="H69" s="74" t="str" cm="1">
        <f t="array" ref="H69">IFERROR(INDEX(GCC.Param!$D$3:$D$94,MATCH(L69,GCC.Param!$B$3:$B$94,0),0),"")</f>
        <v/>
      </c>
      <c r="I69" s="114"/>
      <c r="J69" s="318"/>
      <c r="K69" s="76"/>
      <c r="L69" s="76"/>
      <c r="M69" s="76"/>
      <c r="N69" s="318"/>
      <c r="O69" s="73" t="str" cm="1">
        <f t="array" ref="O69">IFERROR(INDEX($K$9:$K$1009,MATCH(N69,$I$9:$I$1009,0),0),"")</f>
        <v/>
      </c>
      <c r="P69" s="77"/>
      <c r="Q69" s="77"/>
      <c r="R69" s="67"/>
      <c r="S69" s="67"/>
      <c r="T69" s="67"/>
      <c r="U69" s="73">
        <f t="shared" si="5"/>
        <v>0</v>
      </c>
      <c r="V69" s="57"/>
      <c r="W69" s="78"/>
      <c r="X69" s="69"/>
      <c r="Y69" s="69"/>
      <c r="Z69" s="69"/>
      <c r="AA69" s="69"/>
      <c r="AB69" s="69"/>
      <c r="AC69" s="69"/>
      <c r="AD69" s="69"/>
      <c r="AF69" s="69"/>
      <c r="AG69" s="69"/>
      <c r="AH69" s="69"/>
      <c r="AI69" s="69"/>
      <c r="AJ69" s="69"/>
      <c r="AK69" s="69"/>
      <c r="AL69" s="70">
        <f t="shared" si="3"/>
        <v>0</v>
      </c>
      <c r="AM69" s="69"/>
      <c r="AN69" s="69"/>
      <c r="AO69" s="69"/>
      <c r="AR69" s="46" t="s">
        <v>20</v>
      </c>
    </row>
    <row r="70" spans="4:44" x14ac:dyDescent="0.3">
      <c r="D70" s="79">
        <f t="shared" si="6"/>
        <v>61</v>
      </c>
      <c r="E70" s="75"/>
      <c r="F70" s="75"/>
      <c r="G70" s="73">
        <f t="shared" si="4"/>
        <v>0</v>
      </c>
      <c r="H70" s="74" t="str" cm="1">
        <f t="array" ref="H70">IFERROR(INDEX(GCC.Param!$D$3:$D$94,MATCH(L70,GCC.Param!$B$3:$B$94,0),0),"")</f>
        <v/>
      </c>
      <c r="I70" s="114"/>
      <c r="J70" s="318"/>
      <c r="K70" s="76"/>
      <c r="L70" s="76"/>
      <c r="M70" s="76"/>
      <c r="N70" s="318"/>
      <c r="O70" s="73" t="str" cm="1">
        <f t="array" ref="O70">IFERROR(INDEX($K$9:$K$1009,MATCH(N70,$I$9:$I$1009,0),0),"")</f>
        <v/>
      </c>
      <c r="P70" s="77"/>
      <c r="Q70" s="77"/>
      <c r="R70" s="67"/>
      <c r="S70" s="67"/>
      <c r="T70" s="67"/>
      <c r="U70" s="73">
        <f t="shared" si="5"/>
        <v>0</v>
      </c>
      <c r="V70" s="57"/>
      <c r="W70" s="78"/>
      <c r="X70" s="69"/>
      <c r="Y70" s="69"/>
      <c r="Z70" s="69"/>
      <c r="AA70" s="69"/>
      <c r="AB70" s="69"/>
      <c r="AC70" s="69"/>
      <c r="AD70" s="69"/>
      <c r="AF70" s="69"/>
      <c r="AG70" s="69"/>
      <c r="AH70" s="69"/>
      <c r="AI70" s="69"/>
      <c r="AJ70" s="69"/>
      <c r="AK70" s="69"/>
      <c r="AL70" s="70">
        <f t="shared" si="3"/>
        <v>0</v>
      </c>
      <c r="AM70" s="69"/>
      <c r="AN70" s="69"/>
      <c r="AO70" s="69"/>
      <c r="AR70" s="46" t="s">
        <v>20</v>
      </c>
    </row>
    <row r="71" spans="4:44" x14ac:dyDescent="0.3">
      <c r="D71" s="79">
        <f t="shared" si="6"/>
        <v>62</v>
      </c>
      <c r="E71" s="75"/>
      <c r="F71" s="75"/>
      <c r="G71" s="73">
        <f t="shared" si="4"/>
        <v>0</v>
      </c>
      <c r="H71" s="74" t="str" cm="1">
        <f t="array" ref="H71">IFERROR(INDEX(GCC.Param!$D$3:$D$94,MATCH(L71,GCC.Param!$B$3:$B$94,0),0),"")</f>
        <v/>
      </c>
      <c r="I71" s="114"/>
      <c r="J71" s="318"/>
      <c r="K71" s="76"/>
      <c r="L71" s="76"/>
      <c r="M71" s="76"/>
      <c r="N71" s="318"/>
      <c r="O71" s="73" t="str" cm="1">
        <f t="array" ref="O71">IFERROR(INDEX($K$9:$K$1009,MATCH(N71,$I$9:$I$1009,0),0),"")</f>
        <v/>
      </c>
      <c r="P71" s="77"/>
      <c r="Q71" s="77"/>
      <c r="R71" s="67"/>
      <c r="S71" s="67"/>
      <c r="T71" s="67"/>
      <c r="U71" s="73">
        <f t="shared" si="5"/>
        <v>0</v>
      </c>
      <c r="V71" s="57"/>
      <c r="W71" s="78"/>
      <c r="X71" s="69"/>
      <c r="Y71" s="69"/>
      <c r="Z71" s="69"/>
      <c r="AA71" s="69"/>
      <c r="AB71" s="69"/>
      <c r="AC71" s="69"/>
      <c r="AD71" s="69"/>
      <c r="AF71" s="69"/>
      <c r="AG71" s="69"/>
      <c r="AH71" s="69"/>
      <c r="AI71" s="69"/>
      <c r="AJ71" s="69"/>
      <c r="AK71" s="69"/>
      <c r="AL71" s="70">
        <f t="shared" si="3"/>
        <v>0</v>
      </c>
      <c r="AM71" s="69"/>
      <c r="AN71" s="69"/>
      <c r="AO71" s="69"/>
      <c r="AR71" s="46" t="s">
        <v>20</v>
      </c>
    </row>
    <row r="72" spans="4:44" x14ac:dyDescent="0.3">
      <c r="D72" s="79">
        <f t="shared" si="6"/>
        <v>63</v>
      </c>
      <c r="E72" s="75"/>
      <c r="F72" s="75"/>
      <c r="G72" s="73">
        <f t="shared" si="4"/>
        <v>0</v>
      </c>
      <c r="H72" s="74" t="str" cm="1">
        <f t="array" ref="H72">IFERROR(INDEX(GCC.Param!$D$3:$D$94,MATCH(L72,GCC.Param!$B$3:$B$94,0),0),"")</f>
        <v/>
      </c>
      <c r="I72" s="114"/>
      <c r="J72" s="318"/>
      <c r="K72" s="76"/>
      <c r="L72" s="76"/>
      <c r="M72" s="76"/>
      <c r="N72" s="318"/>
      <c r="O72" s="73" t="str" cm="1">
        <f t="array" ref="O72">IFERROR(INDEX($K$9:$K$1009,MATCH(N72,$I$9:$I$1009,0),0),"")</f>
        <v/>
      </c>
      <c r="P72" s="77"/>
      <c r="Q72" s="77"/>
      <c r="R72" s="67"/>
      <c r="S72" s="67"/>
      <c r="T72" s="67"/>
      <c r="U72" s="73">
        <f t="shared" si="5"/>
        <v>0</v>
      </c>
      <c r="V72" s="57"/>
      <c r="W72" s="78"/>
      <c r="X72" s="69"/>
      <c r="Y72" s="69"/>
      <c r="Z72" s="69"/>
      <c r="AA72" s="69"/>
      <c r="AB72" s="69"/>
      <c r="AC72" s="69"/>
      <c r="AD72" s="69"/>
      <c r="AF72" s="69"/>
      <c r="AG72" s="69"/>
      <c r="AH72" s="69"/>
      <c r="AI72" s="69"/>
      <c r="AJ72" s="69"/>
      <c r="AK72" s="69"/>
      <c r="AL72" s="70">
        <f t="shared" si="3"/>
        <v>0</v>
      </c>
      <c r="AM72" s="69"/>
      <c r="AN72" s="69"/>
      <c r="AO72" s="69"/>
      <c r="AR72" s="46" t="s">
        <v>20</v>
      </c>
    </row>
    <row r="73" spans="4:44" x14ac:dyDescent="0.3">
      <c r="D73" s="79">
        <f t="shared" si="6"/>
        <v>64</v>
      </c>
      <c r="E73" s="75"/>
      <c r="F73" s="75"/>
      <c r="G73" s="73">
        <f t="shared" si="4"/>
        <v>0</v>
      </c>
      <c r="H73" s="74" t="str" cm="1">
        <f t="array" ref="H73">IFERROR(INDEX(GCC.Param!$D$3:$D$94,MATCH(L73,GCC.Param!$B$3:$B$94,0),0),"")</f>
        <v/>
      </c>
      <c r="I73" s="114"/>
      <c r="J73" s="318"/>
      <c r="K73" s="76"/>
      <c r="L73" s="76"/>
      <c r="M73" s="76"/>
      <c r="N73" s="318"/>
      <c r="O73" s="73" t="str" cm="1">
        <f t="array" ref="O73">IFERROR(INDEX($K$9:$K$1009,MATCH(N73,$I$9:$I$1009,0),0),"")</f>
        <v/>
      </c>
      <c r="P73" s="77"/>
      <c r="Q73" s="77"/>
      <c r="R73" s="67"/>
      <c r="S73" s="67"/>
      <c r="T73" s="67"/>
      <c r="U73" s="73">
        <f t="shared" si="5"/>
        <v>0</v>
      </c>
      <c r="V73" s="57"/>
      <c r="W73" s="78"/>
      <c r="X73" s="69"/>
      <c r="Y73" s="69"/>
      <c r="Z73" s="69"/>
      <c r="AA73" s="69"/>
      <c r="AB73" s="69"/>
      <c r="AC73" s="69"/>
      <c r="AD73" s="69"/>
      <c r="AF73" s="69"/>
      <c r="AG73" s="69"/>
      <c r="AH73" s="69"/>
      <c r="AI73" s="69"/>
      <c r="AJ73" s="69"/>
      <c r="AK73" s="69"/>
      <c r="AL73" s="70">
        <f t="shared" ref="AL73:AL136" si="7">SUM(AG73:AK73)</f>
        <v>0</v>
      </c>
      <c r="AM73" s="69"/>
      <c r="AN73" s="69"/>
      <c r="AO73" s="69"/>
      <c r="AR73" s="46" t="s">
        <v>20</v>
      </c>
    </row>
    <row r="74" spans="4:44" x14ac:dyDescent="0.3">
      <c r="D74" s="79">
        <f t="shared" si="6"/>
        <v>65</v>
      </c>
      <c r="E74" s="75"/>
      <c r="F74" s="75"/>
      <c r="G74" s="73">
        <f t="shared" ref="G74:G137" si="8">IF(OR(F74="",F74=0),E74,F74)</f>
        <v>0</v>
      </c>
      <c r="H74" s="74" t="str" cm="1">
        <f t="array" ref="H74">IFERROR(INDEX(GCC.Param!$D$3:$D$94,MATCH(L74,GCC.Param!$B$3:$B$94,0),0),"")</f>
        <v/>
      </c>
      <c r="I74" s="114"/>
      <c r="J74" s="318"/>
      <c r="K74" s="76"/>
      <c r="L74" s="76"/>
      <c r="M74" s="76"/>
      <c r="N74" s="318"/>
      <c r="O74" s="73" t="str" cm="1">
        <f t="array" ref="O74">IFERROR(INDEX($K$9:$K$1009,MATCH(N74,$I$9:$I$1009,0),0),"")</f>
        <v/>
      </c>
      <c r="P74" s="77"/>
      <c r="Q74" s="77"/>
      <c r="R74" s="67"/>
      <c r="S74" s="67"/>
      <c r="T74" s="67"/>
      <c r="U74" s="73">
        <f t="shared" si="5"/>
        <v>0</v>
      </c>
      <c r="V74" s="57"/>
      <c r="W74" s="78"/>
      <c r="X74" s="69"/>
      <c r="Y74" s="69"/>
      <c r="Z74" s="69"/>
      <c r="AA74" s="69"/>
      <c r="AB74" s="69"/>
      <c r="AC74" s="69"/>
      <c r="AD74" s="69"/>
      <c r="AF74" s="69"/>
      <c r="AG74" s="69"/>
      <c r="AH74" s="69"/>
      <c r="AI74" s="69"/>
      <c r="AJ74" s="69"/>
      <c r="AK74" s="69"/>
      <c r="AL74" s="70">
        <f t="shared" si="7"/>
        <v>0</v>
      </c>
      <c r="AM74" s="69"/>
      <c r="AN74" s="69"/>
      <c r="AO74" s="69"/>
      <c r="AR74" s="46" t="s">
        <v>20</v>
      </c>
    </row>
    <row r="75" spans="4:44" x14ac:dyDescent="0.3">
      <c r="D75" s="79">
        <f t="shared" si="6"/>
        <v>66</v>
      </c>
      <c r="E75" s="75"/>
      <c r="F75" s="75"/>
      <c r="G75" s="73">
        <f t="shared" si="8"/>
        <v>0</v>
      </c>
      <c r="H75" s="74" t="str" cm="1">
        <f t="array" ref="H75">IFERROR(INDEX(GCC.Param!$D$3:$D$94,MATCH(L75,GCC.Param!$B$3:$B$94,0),0),"")</f>
        <v/>
      </c>
      <c r="I75" s="114"/>
      <c r="J75" s="318"/>
      <c r="K75" s="76"/>
      <c r="L75" s="76"/>
      <c r="M75" s="76"/>
      <c r="N75" s="318"/>
      <c r="O75" s="73" t="str" cm="1">
        <f t="array" ref="O75">IFERROR(INDEX($K$9:$K$1009,MATCH(N75,$I$9:$I$1009,0),0),"")</f>
        <v/>
      </c>
      <c r="P75" s="77"/>
      <c r="Q75" s="77"/>
      <c r="R75" s="67"/>
      <c r="S75" s="67"/>
      <c r="T75" s="67"/>
      <c r="U75" s="73">
        <f t="shared" ref="U75:U138" si="9">IF(M75="",K75,M75)</f>
        <v>0</v>
      </c>
      <c r="V75" s="57"/>
      <c r="W75" s="78"/>
      <c r="X75" s="69"/>
      <c r="Y75" s="69"/>
      <c r="Z75" s="69"/>
      <c r="AA75" s="69"/>
      <c r="AB75" s="69"/>
      <c r="AC75" s="69"/>
      <c r="AD75" s="69"/>
      <c r="AF75" s="69"/>
      <c r="AG75" s="69"/>
      <c r="AH75" s="69"/>
      <c r="AI75" s="69"/>
      <c r="AJ75" s="69"/>
      <c r="AK75" s="69"/>
      <c r="AL75" s="70">
        <f t="shared" si="7"/>
        <v>0</v>
      </c>
      <c r="AM75" s="69"/>
      <c r="AN75" s="69"/>
      <c r="AO75" s="69"/>
      <c r="AR75" s="46" t="s">
        <v>20</v>
      </c>
    </row>
    <row r="76" spans="4:44" x14ac:dyDescent="0.3">
      <c r="D76" s="79">
        <f t="shared" ref="D76:D139" si="10">D75+1</f>
        <v>67</v>
      </c>
      <c r="E76" s="75"/>
      <c r="F76" s="75"/>
      <c r="G76" s="73">
        <f t="shared" si="8"/>
        <v>0</v>
      </c>
      <c r="H76" s="74" t="str" cm="1">
        <f t="array" ref="H76">IFERROR(INDEX(GCC.Param!$D$3:$D$94,MATCH(L76,GCC.Param!$B$3:$B$94,0),0),"")</f>
        <v/>
      </c>
      <c r="I76" s="114"/>
      <c r="J76" s="318"/>
      <c r="K76" s="76"/>
      <c r="L76" s="76"/>
      <c r="M76" s="76"/>
      <c r="N76" s="318"/>
      <c r="O76" s="73" t="str" cm="1">
        <f t="array" ref="O76">IFERROR(INDEX($K$9:$K$1009,MATCH(N76,$I$9:$I$1009,0),0),"")</f>
        <v/>
      </c>
      <c r="P76" s="77"/>
      <c r="Q76" s="77"/>
      <c r="R76" s="67"/>
      <c r="S76" s="67"/>
      <c r="T76" s="67"/>
      <c r="U76" s="73">
        <f t="shared" si="9"/>
        <v>0</v>
      </c>
      <c r="V76" s="57"/>
      <c r="W76" s="78"/>
      <c r="X76" s="69"/>
      <c r="Y76" s="69"/>
      <c r="Z76" s="69"/>
      <c r="AA76" s="69"/>
      <c r="AB76" s="69"/>
      <c r="AC76" s="69"/>
      <c r="AD76" s="69"/>
      <c r="AF76" s="69"/>
      <c r="AG76" s="69"/>
      <c r="AH76" s="69"/>
      <c r="AI76" s="69"/>
      <c r="AJ76" s="69"/>
      <c r="AK76" s="69"/>
      <c r="AL76" s="70">
        <f t="shared" si="7"/>
        <v>0</v>
      </c>
      <c r="AM76" s="69"/>
      <c r="AN76" s="69"/>
      <c r="AO76" s="69"/>
      <c r="AR76" s="46" t="s">
        <v>20</v>
      </c>
    </row>
    <row r="77" spans="4:44" x14ac:dyDescent="0.3">
      <c r="D77" s="79">
        <f t="shared" si="10"/>
        <v>68</v>
      </c>
      <c r="E77" s="75"/>
      <c r="F77" s="75"/>
      <c r="G77" s="73">
        <f t="shared" si="8"/>
        <v>0</v>
      </c>
      <c r="H77" s="74" t="str" cm="1">
        <f t="array" ref="H77">IFERROR(INDEX(GCC.Param!$D$3:$D$94,MATCH(L77,GCC.Param!$B$3:$B$94,0),0),"")</f>
        <v/>
      </c>
      <c r="I77" s="114"/>
      <c r="J77" s="318"/>
      <c r="K77" s="76"/>
      <c r="L77" s="76"/>
      <c r="M77" s="76"/>
      <c r="N77" s="318"/>
      <c r="O77" s="73" t="str" cm="1">
        <f t="array" ref="O77">IFERROR(INDEX($K$9:$K$1009,MATCH(N77,$I$9:$I$1009,0),0),"")</f>
        <v/>
      </c>
      <c r="P77" s="77"/>
      <c r="Q77" s="77"/>
      <c r="R77" s="67"/>
      <c r="S77" s="67"/>
      <c r="T77" s="67"/>
      <c r="U77" s="73">
        <f t="shared" si="9"/>
        <v>0</v>
      </c>
      <c r="V77" s="57"/>
      <c r="W77" s="78"/>
      <c r="X77" s="69"/>
      <c r="Y77" s="69"/>
      <c r="Z77" s="69"/>
      <c r="AA77" s="69"/>
      <c r="AB77" s="69"/>
      <c r="AC77" s="69"/>
      <c r="AD77" s="69"/>
      <c r="AF77" s="69"/>
      <c r="AG77" s="69"/>
      <c r="AH77" s="69"/>
      <c r="AI77" s="69"/>
      <c r="AJ77" s="69"/>
      <c r="AK77" s="69"/>
      <c r="AL77" s="70">
        <f t="shared" si="7"/>
        <v>0</v>
      </c>
      <c r="AM77" s="69"/>
      <c r="AN77" s="69"/>
      <c r="AO77" s="69"/>
      <c r="AR77" s="46" t="s">
        <v>20</v>
      </c>
    </row>
    <row r="78" spans="4:44" x14ac:dyDescent="0.3">
      <c r="D78" s="79">
        <f t="shared" si="10"/>
        <v>69</v>
      </c>
      <c r="E78" s="75"/>
      <c r="F78" s="75"/>
      <c r="G78" s="73">
        <f t="shared" si="8"/>
        <v>0</v>
      </c>
      <c r="H78" s="74" t="str" cm="1">
        <f t="array" ref="H78">IFERROR(INDEX(GCC.Param!$D$3:$D$94,MATCH(L78,GCC.Param!$B$3:$B$94,0),0),"")</f>
        <v/>
      </c>
      <c r="I78" s="114"/>
      <c r="J78" s="318"/>
      <c r="K78" s="76"/>
      <c r="L78" s="76"/>
      <c r="M78" s="76"/>
      <c r="N78" s="318"/>
      <c r="O78" s="73" t="str" cm="1">
        <f t="array" ref="O78">IFERROR(INDEX($K$9:$K$1009,MATCH(N78,$I$9:$I$1009,0),0),"")</f>
        <v/>
      </c>
      <c r="P78" s="77"/>
      <c r="Q78" s="77"/>
      <c r="R78" s="67"/>
      <c r="S78" s="67"/>
      <c r="T78" s="67"/>
      <c r="U78" s="73">
        <f t="shared" si="9"/>
        <v>0</v>
      </c>
      <c r="V78" s="57"/>
      <c r="W78" s="78"/>
      <c r="X78" s="69"/>
      <c r="Y78" s="69"/>
      <c r="Z78" s="69"/>
      <c r="AA78" s="69"/>
      <c r="AB78" s="69"/>
      <c r="AC78" s="69"/>
      <c r="AD78" s="69"/>
      <c r="AF78" s="69"/>
      <c r="AG78" s="69"/>
      <c r="AH78" s="69"/>
      <c r="AI78" s="69"/>
      <c r="AJ78" s="69"/>
      <c r="AK78" s="69"/>
      <c r="AL78" s="70">
        <f t="shared" si="7"/>
        <v>0</v>
      </c>
      <c r="AM78" s="69"/>
      <c r="AN78" s="69"/>
      <c r="AO78" s="69"/>
      <c r="AR78" s="46" t="s">
        <v>20</v>
      </c>
    </row>
    <row r="79" spans="4:44" x14ac:dyDescent="0.3">
      <c r="D79" s="79">
        <f t="shared" si="10"/>
        <v>70</v>
      </c>
      <c r="E79" s="75"/>
      <c r="F79" s="75"/>
      <c r="G79" s="73">
        <f t="shared" si="8"/>
        <v>0</v>
      </c>
      <c r="H79" s="74" t="str" cm="1">
        <f t="array" ref="H79">IFERROR(INDEX(GCC.Param!$D$3:$D$94,MATCH(L79,GCC.Param!$B$3:$B$94,0),0),"")</f>
        <v/>
      </c>
      <c r="I79" s="114"/>
      <c r="J79" s="318"/>
      <c r="K79" s="76"/>
      <c r="L79" s="76"/>
      <c r="M79" s="76"/>
      <c r="N79" s="318"/>
      <c r="O79" s="73" t="str" cm="1">
        <f t="array" ref="O79">IFERROR(INDEX($K$9:$K$1009,MATCH(N79,$I$9:$I$1009,0),0),"")</f>
        <v/>
      </c>
      <c r="P79" s="77"/>
      <c r="Q79" s="77"/>
      <c r="R79" s="67"/>
      <c r="S79" s="67"/>
      <c r="T79" s="67"/>
      <c r="U79" s="73">
        <f t="shared" si="9"/>
        <v>0</v>
      </c>
      <c r="V79" s="57"/>
      <c r="W79" s="78"/>
      <c r="X79" s="69"/>
      <c r="Y79" s="69"/>
      <c r="Z79" s="69"/>
      <c r="AA79" s="69"/>
      <c r="AB79" s="69"/>
      <c r="AC79" s="69"/>
      <c r="AD79" s="69"/>
      <c r="AF79" s="69"/>
      <c r="AG79" s="69"/>
      <c r="AH79" s="69"/>
      <c r="AI79" s="69"/>
      <c r="AJ79" s="69"/>
      <c r="AK79" s="69"/>
      <c r="AL79" s="70">
        <f t="shared" si="7"/>
        <v>0</v>
      </c>
      <c r="AM79" s="69"/>
      <c r="AN79" s="69"/>
      <c r="AO79" s="69"/>
      <c r="AR79" s="46" t="s">
        <v>20</v>
      </c>
    </row>
    <row r="80" spans="4:44" x14ac:dyDescent="0.3">
      <c r="D80" s="79">
        <f t="shared" si="10"/>
        <v>71</v>
      </c>
      <c r="E80" s="75"/>
      <c r="F80" s="75"/>
      <c r="G80" s="73">
        <f t="shared" si="8"/>
        <v>0</v>
      </c>
      <c r="H80" s="74" t="str" cm="1">
        <f t="array" ref="H80">IFERROR(INDEX(GCC.Param!$D$3:$D$94,MATCH(L80,GCC.Param!$B$3:$B$94,0),0),"")</f>
        <v/>
      </c>
      <c r="I80" s="114"/>
      <c r="J80" s="318"/>
      <c r="K80" s="76"/>
      <c r="L80" s="76"/>
      <c r="M80" s="76"/>
      <c r="N80" s="318"/>
      <c r="O80" s="73" t="str" cm="1">
        <f t="array" ref="O80">IFERROR(INDEX($K$9:$K$1009,MATCH(N80,$I$9:$I$1009,0),0),"")</f>
        <v/>
      </c>
      <c r="P80" s="77"/>
      <c r="Q80" s="77"/>
      <c r="R80" s="67"/>
      <c r="S80" s="67"/>
      <c r="T80" s="67"/>
      <c r="U80" s="73">
        <f t="shared" si="9"/>
        <v>0</v>
      </c>
      <c r="V80" s="57"/>
      <c r="W80" s="78"/>
      <c r="X80" s="69"/>
      <c r="Y80" s="69"/>
      <c r="Z80" s="69"/>
      <c r="AA80" s="69"/>
      <c r="AB80" s="69"/>
      <c r="AC80" s="69"/>
      <c r="AD80" s="69"/>
      <c r="AF80" s="69"/>
      <c r="AG80" s="69"/>
      <c r="AH80" s="69"/>
      <c r="AI80" s="69"/>
      <c r="AJ80" s="69"/>
      <c r="AK80" s="69"/>
      <c r="AL80" s="70">
        <f t="shared" si="7"/>
        <v>0</v>
      </c>
      <c r="AM80" s="69"/>
      <c r="AN80" s="69"/>
      <c r="AO80" s="69"/>
      <c r="AR80" s="46" t="s">
        <v>20</v>
      </c>
    </row>
    <row r="81" spans="4:44" x14ac:dyDescent="0.3">
      <c r="D81" s="79">
        <f t="shared" si="10"/>
        <v>72</v>
      </c>
      <c r="E81" s="75"/>
      <c r="F81" s="75"/>
      <c r="G81" s="73">
        <f t="shared" si="8"/>
        <v>0</v>
      </c>
      <c r="H81" s="74" t="str" cm="1">
        <f t="array" ref="H81">IFERROR(INDEX(GCC.Param!$D$3:$D$94,MATCH(L81,GCC.Param!$B$3:$B$94,0),0),"")</f>
        <v/>
      </c>
      <c r="I81" s="114"/>
      <c r="J81" s="318"/>
      <c r="K81" s="76"/>
      <c r="L81" s="76"/>
      <c r="M81" s="76"/>
      <c r="N81" s="318"/>
      <c r="O81" s="73" t="str" cm="1">
        <f t="array" ref="O81">IFERROR(INDEX($K$9:$K$1009,MATCH(N81,$I$9:$I$1009,0),0),"")</f>
        <v/>
      </c>
      <c r="P81" s="77"/>
      <c r="Q81" s="77"/>
      <c r="R81" s="67"/>
      <c r="S81" s="67"/>
      <c r="T81" s="67"/>
      <c r="U81" s="73">
        <f t="shared" si="9"/>
        <v>0</v>
      </c>
      <c r="V81" s="57"/>
      <c r="W81" s="78"/>
      <c r="X81" s="69"/>
      <c r="Y81" s="69"/>
      <c r="Z81" s="69"/>
      <c r="AA81" s="69"/>
      <c r="AB81" s="69"/>
      <c r="AC81" s="69"/>
      <c r="AD81" s="69"/>
      <c r="AF81" s="69"/>
      <c r="AG81" s="69"/>
      <c r="AH81" s="69"/>
      <c r="AI81" s="69"/>
      <c r="AJ81" s="69"/>
      <c r="AK81" s="69"/>
      <c r="AL81" s="70">
        <f t="shared" si="7"/>
        <v>0</v>
      </c>
      <c r="AM81" s="69"/>
      <c r="AN81" s="69"/>
      <c r="AO81" s="69"/>
      <c r="AR81" s="46" t="s">
        <v>20</v>
      </c>
    </row>
    <row r="82" spans="4:44" x14ac:dyDescent="0.3">
      <c r="D82" s="79">
        <f t="shared" si="10"/>
        <v>73</v>
      </c>
      <c r="E82" s="75"/>
      <c r="F82" s="75"/>
      <c r="G82" s="73">
        <f t="shared" si="8"/>
        <v>0</v>
      </c>
      <c r="H82" s="74" t="str" cm="1">
        <f t="array" ref="H82">IFERROR(INDEX(GCC.Param!$D$3:$D$94,MATCH(L82,GCC.Param!$B$3:$B$94,0),0),"")</f>
        <v/>
      </c>
      <c r="I82" s="114"/>
      <c r="J82" s="318"/>
      <c r="K82" s="76"/>
      <c r="L82" s="76"/>
      <c r="M82" s="76"/>
      <c r="N82" s="318"/>
      <c r="O82" s="73" t="str" cm="1">
        <f t="array" ref="O82">IFERROR(INDEX($K$9:$K$1009,MATCH(N82,$I$9:$I$1009,0),0),"")</f>
        <v/>
      </c>
      <c r="P82" s="77"/>
      <c r="Q82" s="77"/>
      <c r="R82" s="67"/>
      <c r="S82" s="67"/>
      <c r="T82" s="67"/>
      <c r="U82" s="73">
        <f t="shared" si="9"/>
        <v>0</v>
      </c>
      <c r="V82" s="57"/>
      <c r="W82" s="78"/>
      <c r="X82" s="69"/>
      <c r="Y82" s="69"/>
      <c r="Z82" s="69"/>
      <c r="AA82" s="69"/>
      <c r="AB82" s="69"/>
      <c r="AC82" s="69"/>
      <c r="AD82" s="69"/>
      <c r="AF82" s="69"/>
      <c r="AG82" s="69"/>
      <c r="AH82" s="69"/>
      <c r="AI82" s="69"/>
      <c r="AJ82" s="69"/>
      <c r="AK82" s="69"/>
      <c r="AL82" s="70">
        <f t="shared" si="7"/>
        <v>0</v>
      </c>
      <c r="AM82" s="69"/>
      <c r="AN82" s="69"/>
      <c r="AO82" s="69"/>
      <c r="AR82" s="46" t="s">
        <v>20</v>
      </c>
    </row>
    <row r="83" spans="4:44" x14ac:dyDescent="0.3">
      <c r="D83" s="79">
        <f t="shared" si="10"/>
        <v>74</v>
      </c>
      <c r="E83" s="75"/>
      <c r="F83" s="75"/>
      <c r="G83" s="73">
        <f t="shared" si="8"/>
        <v>0</v>
      </c>
      <c r="H83" s="74" t="str" cm="1">
        <f t="array" ref="H83">IFERROR(INDEX(GCC.Param!$D$3:$D$94,MATCH(L83,GCC.Param!$B$3:$B$94,0),0),"")</f>
        <v/>
      </c>
      <c r="I83" s="114"/>
      <c r="J83" s="318"/>
      <c r="K83" s="76"/>
      <c r="L83" s="76"/>
      <c r="M83" s="76"/>
      <c r="N83" s="318"/>
      <c r="O83" s="73" t="str" cm="1">
        <f t="array" ref="O83">IFERROR(INDEX($K$9:$K$1009,MATCH(N83,$I$9:$I$1009,0),0),"")</f>
        <v/>
      </c>
      <c r="P83" s="77"/>
      <c r="Q83" s="77"/>
      <c r="R83" s="67"/>
      <c r="S83" s="67"/>
      <c r="T83" s="67"/>
      <c r="U83" s="73">
        <f t="shared" si="9"/>
        <v>0</v>
      </c>
      <c r="V83" s="57"/>
      <c r="W83" s="78"/>
      <c r="X83" s="69"/>
      <c r="Y83" s="69"/>
      <c r="Z83" s="69"/>
      <c r="AA83" s="69"/>
      <c r="AB83" s="69"/>
      <c r="AC83" s="69"/>
      <c r="AD83" s="69"/>
      <c r="AF83" s="69"/>
      <c r="AG83" s="69"/>
      <c r="AH83" s="69"/>
      <c r="AI83" s="69"/>
      <c r="AJ83" s="69"/>
      <c r="AK83" s="69"/>
      <c r="AL83" s="70">
        <f t="shared" si="7"/>
        <v>0</v>
      </c>
      <c r="AM83" s="69"/>
      <c r="AN83" s="69"/>
      <c r="AO83" s="69"/>
      <c r="AR83" s="46" t="s">
        <v>20</v>
      </c>
    </row>
    <row r="84" spans="4:44" x14ac:dyDescent="0.3">
      <c r="D84" s="79">
        <f t="shared" si="10"/>
        <v>75</v>
      </c>
      <c r="E84" s="75"/>
      <c r="F84" s="75"/>
      <c r="G84" s="73">
        <f t="shared" si="8"/>
        <v>0</v>
      </c>
      <c r="H84" s="74" t="str" cm="1">
        <f t="array" ref="H84">IFERROR(INDEX(GCC.Param!$D$3:$D$94,MATCH(L84,GCC.Param!$B$3:$B$94,0),0),"")</f>
        <v/>
      </c>
      <c r="I84" s="114"/>
      <c r="J84" s="318"/>
      <c r="K84" s="76"/>
      <c r="L84" s="76"/>
      <c r="M84" s="76"/>
      <c r="N84" s="318"/>
      <c r="O84" s="73" t="str" cm="1">
        <f t="array" ref="O84">IFERROR(INDEX($K$9:$K$1009,MATCH(N84,$I$9:$I$1009,0),0),"")</f>
        <v/>
      </c>
      <c r="P84" s="77"/>
      <c r="Q84" s="77"/>
      <c r="R84" s="67"/>
      <c r="S84" s="67"/>
      <c r="T84" s="67"/>
      <c r="U84" s="73">
        <f t="shared" si="9"/>
        <v>0</v>
      </c>
      <c r="V84" s="57"/>
      <c r="W84" s="78"/>
      <c r="X84" s="69"/>
      <c r="Y84" s="69"/>
      <c r="Z84" s="69"/>
      <c r="AA84" s="69"/>
      <c r="AB84" s="69"/>
      <c r="AC84" s="69"/>
      <c r="AD84" s="69"/>
      <c r="AF84" s="69"/>
      <c r="AG84" s="69"/>
      <c r="AH84" s="69"/>
      <c r="AI84" s="69"/>
      <c r="AJ84" s="69"/>
      <c r="AK84" s="69"/>
      <c r="AL84" s="70">
        <f t="shared" si="7"/>
        <v>0</v>
      </c>
      <c r="AM84" s="69"/>
      <c r="AN84" s="69"/>
      <c r="AO84" s="69"/>
      <c r="AR84" s="46" t="s">
        <v>20</v>
      </c>
    </row>
    <row r="85" spans="4:44" x14ac:dyDescent="0.3">
      <c r="D85" s="79">
        <f t="shared" si="10"/>
        <v>76</v>
      </c>
      <c r="E85" s="75"/>
      <c r="F85" s="75"/>
      <c r="G85" s="73">
        <f t="shared" si="8"/>
        <v>0</v>
      </c>
      <c r="H85" s="74" t="str" cm="1">
        <f t="array" ref="H85">IFERROR(INDEX(GCC.Param!$D$3:$D$94,MATCH(L85,GCC.Param!$B$3:$B$94,0),0),"")</f>
        <v/>
      </c>
      <c r="I85" s="114"/>
      <c r="J85" s="318"/>
      <c r="K85" s="76"/>
      <c r="L85" s="76"/>
      <c r="M85" s="76"/>
      <c r="N85" s="318"/>
      <c r="O85" s="73" t="str" cm="1">
        <f t="array" ref="O85">IFERROR(INDEX($K$9:$K$1009,MATCH(N85,$I$9:$I$1009,0),0),"")</f>
        <v/>
      </c>
      <c r="P85" s="77"/>
      <c r="Q85" s="77"/>
      <c r="R85" s="67"/>
      <c r="S85" s="67"/>
      <c r="T85" s="67"/>
      <c r="U85" s="73">
        <f t="shared" si="9"/>
        <v>0</v>
      </c>
      <c r="V85" s="57"/>
      <c r="W85" s="78"/>
      <c r="X85" s="69"/>
      <c r="Y85" s="69"/>
      <c r="Z85" s="69"/>
      <c r="AA85" s="69"/>
      <c r="AB85" s="69"/>
      <c r="AC85" s="69"/>
      <c r="AD85" s="69"/>
      <c r="AF85" s="69"/>
      <c r="AG85" s="69"/>
      <c r="AH85" s="69"/>
      <c r="AI85" s="69"/>
      <c r="AJ85" s="69"/>
      <c r="AK85" s="69"/>
      <c r="AL85" s="70">
        <f t="shared" si="7"/>
        <v>0</v>
      </c>
      <c r="AM85" s="69"/>
      <c r="AN85" s="69"/>
      <c r="AO85" s="69"/>
      <c r="AR85" s="46" t="s">
        <v>20</v>
      </c>
    </row>
    <row r="86" spans="4:44" x14ac:dyDescent="0.3">
      <c r="D86" s="79">
        <f t="shared" si="10"/>
        <v>77</v>
      </c>
      <c r="E86" s="75"/>
      <c r="F86" s="75"/>
      <c r="G86" s="73">
        <f t="shared" si="8"/>
        <v>0</v>
      </c>
      <c r="H86" s="74" t="str" cm="1">
        <f t="array" ref="H86">IFERROR(INDEX(GCC.Param!$D$3:$D$94,MATCH(L86,GCC.Param!$B$3:$B$94,0),0),"")</f>
        <v/>
      </c>
      <c r="I86" s="114"/>
      <c r="J86" s="318"/>
      <c r="K86" s="76"/>
      <c r="L86" s="76"/>
      <c r="M86" s="76"/>
      <c r="N86" s="318"/>
      <c r="O86" s="73" t="str" cm="1">
        <f t="array" ref="O86">IFERROR(INDEX($K$9:$K$1009,MATCH(N86,$I$9:$I$1009,0),0),"")</f>
        <v/>
      </c>
      <c r="P86" s="77"/>
      <c r="Q86" s="77"/>
      <c r="R86" s="67"/>
      <c r="S86" s="67"/>
      <c r="T86" s="67"/>
      <c r="U86" s="73">
        <f t="shared" si="9"/>
        <v>0</v>
      </c>
      <c r="V86" s="57"/>
      <c r="W86" s="78"/>
      <c r="X86" s="69"/>
      <c r="Y86" s="69"/>
      <c r="Z86" s="69"/>
      <c r="AA86" s="69"/>
      <c r="AB86" s="69"/>
      <c r="AC86" s="69"/>
      <c r="AD86" s="69"/>
      <c r="AF86" s="69"/>
      <c r="AG86" s="69"/>
      <c r="AH86" s="69"/>
      <c r="AI86" s="69"/>
      <c r="AJ86" s="69"/>
      <c r="AK86" s="69"/>
      <c r="AL86" s="70">
        <f t="shared" si="7"/>
        <v>0</v>
      </c>
      <c r="AM86" s="69"/>
      <c r="AN86" s="69"/>
      <c r="AO86" s="69"/>
      <c r="AR86" s="46" t="s">
        <v>20</v>
      </c>
    </row>
    <row r="87" spans="4:44" x14ac:dyDescent="0.3">
      <c r="D87" s="79">
        <f t="shared" si="10"/>
        <v>78</v>
      </c>
      <c r="E87" s="75"/>
      <c r="F87" s="75"/>
      <c r="G87" s="73">
        <f t="shared" si="8"/>
        <v>0</v>
      </c>
      <c r="H87" s="74" t="str" cm="1">
        <f t="array" ref="H87">IFERROR(INDEX(GCC.Param!$D$3:$D$94,MATCH(L87,GCC.Param!$B$3:$B$94,0),0),"")</f>
        <v/>
      </c>
      <c r="I87" s="114"/>
      <c r="J87" s="318"/>
      <c r="K87" s="76"/>
      <c r="L87" s="76"/>
      <c r="M87" s="76"/>
      <c r="N87" s="318"/>
      <c r="O87" s="73" t="str" cm="1">
        <f t="array" ref="O87">IFERROR(INDEX($K$9:$K$1009,MATCH(N87,$I$9:$I$1009,0),0),"")</f>
        <v/>
      </c>
      <c r="P87" s="77"/>
      <c r="Q87" s="77"/>
      <c r="R87" s="67"/>
      <c r="S87" s="67"/>
      <c r="T87" s="67"/>
      <c r="U87" s="73">
        <f t="shared" si="9"/>
        <v>0</v>
      </c>
      <c r="V87" s="57"/>
      <c r="W87" s="78"/>
      <c r="X87" s="69"/>
      <c r="Y87" s="69"/>
      <c r="Z87" s="69"/>
      <c r="AA87" s="69"/>
      <c r="AB87" s="69"/>
      <c r="AC87" s="69"/>
      <c r="AD87" s="69"/>
      <c r="AF87" s="69"/>
      <c r="AG87" s="69"/>
      <c r="AH87" s="69"/>
      <c r="AI87" s="69"/>
      <c r="AJ87" s="69"/>
      <c r="AK87" s="69"/>
      <c r="AL87" s="70">
        <f t="shared" si="7"/>
        <v>0</v>
      </c>
      <c r="AM87" s="69"/>
      <c r="AN87" s="69"/>
      <c r="AO87" s="69"/>
      <c r="AR87" s="46" t="s">
        <v>20</v>
      </c>
    </row>
    <row r="88" spans="4:44" x14ac:dyDescent="0.3">
      <c r="D88" s="79">
        <f t="shared" si="10"/>
        <v>79</v>
      </c>
      <c r="E88" s="75"/>
      <c r="F88" s="75"/>
      <c r="G88" s="73">
        <f t="shared" si="8"/>
        <v>0</v>
      </c>
      <c r="H88" s="74" t="str" cm="1">
        <f t="array" ref="H88">IFERROR(INDEX(GCC.Param!$D$3:$D$94,MATCH(L88,GCC.Param!$B$3:$B$94,0),0),"")</f>
        <v/>
      </c>
      <c r="I88" s="114"/>
      <c r="J88" s="318"/>
      <c r="K88" s="76"/>
      <c r="L88" s="76"/>
      <c r="M88" s="76"/>
      <c r="N88" s="318"/>
      <c r="O88" s="73" t="str" cm="1">
        <f t="array" ref="O88">IFERROR(INDEX($K$9:$K$1009,MATCH(N88,$I$9:$I$1009,0),0),"")</f>
        <v/>
      </c>
      <c r="P88" s="77"/>
      <c r="Q88" s="77"/>
      <c r="R88" s="67"/>
      <c r="S88" s="67"/>
      <c r="T88" s="67"/>
      <c r="U88" s="73">
        <f t="shared" si="9"/>
        <v>0</v>
      </c>
      <c r="V88" s="57"/>
      <c r="W88" s="78"/>
      <c r="X88" s="69"/>
      <c r="Y88" s="69"/>
      <c r="Z88" s="69"/>
      <c r="AA88" s="69"/>
      <c r="AB88" s="69"/>
      <c r="AC88" s="69"/>
      <c r="AD88" s="69"/>
      <c r="AF88" s="69"/>
      <c r="AG88" s="69"/>
      <c r="AH88" s="69"/>
      <c r="AI88" s="69"/>
      <c r="AJ88" s="69"/>
      <c r="AK88" s="69"/>
      <c r="AL88" s="70">
        <f t="shared" si="7"/>
        <v>0</v>
      </c>
      <c r="AM88" s="69"/>
      <c r="AN88" s="69"/>
      <c r="AO88" s="69"/>
      <c r="AR88" s="46" t="s">
        <v>20</v>
      </c>
    </row>
    <row r="89" spans="4:44" x14ac:dyDescent="0.3">
      <c r="D89" s="79">
        <f t="shared" si="10"/>
        <v>80</v>
      </c>
      <c r="E89" s="75"/>
      <c r="F89" s="75"/>
      <c r="G89" s="73">
        <f t="shared" si="8"/>
        <v>0</v>
      </c>
      <c r="H89" s="74" t="str" cm="1">
        <f t="array" ref="H89">IFERROR(INDEX(GCC.Param!$D$3:$D$94,MATCH(L89,GCC.Param!$B$3:$B$94,0),0),"")</f>
        <v/>
      </c>
      <c r="I89" s="114"/>
      <c r="J89" s="318"/>
      <c r="K89" s="76"/>
      <c r="L89" s="76"/>
      <c r="M89" s="76"/>
      <c r="N89" s="318"/>
      <c r="O89" s="73" t="str" cm="1">
        <f t="array" ref="O89">IFERROR(INDEX($K$9:$K$1009,MATCH(N89,$I$9:$I$1009,0),0),"")</f>
        <v/>
      </c>
      <c r="P89" s="77"/>
      <c r="Q89" s="77"/>
      <c r="R89" s="67"/>
      <c r="S89" s="67"/>
      <c r="T89" s="67"/>
      <c r="U89" s="73">
        <f t="shared" si="9"/>
        <v>0</v>
      </c>
      <c r="V89" s="57"/>
      <c r="W89" s="78"/>
      <c r="X89" s="69"/>
      <c r="Y89" s="69"/>
      <c r="Z89" s="69"/>
      <c r="AA89" s="69"/>
      <c r="AB89" s="69"/>
      <c r="AC89" s="69"/>
      <c r="AD89" s="69"/>
      <c r="AF89" s="69"/>
      <c r="AG89" s="69"/>
      <c r="AH89" s="69"/>
      <c r="AI89" s="69"/>
      <c r="AJ89" s="69"/>
      <c r="AK89" s="69"/>
      <c r="AL89" s="70">
        <f t="shared" si="7"/>
        <v>0</v>
      </c>
      <c r="AM89" s="69"/>
      <c r="AN89" s="69"/>
      <c r="AO89" s="69"/>
      <c r="AR89" s="46" t="s">
        <v>20</v>
      </c>
    </row>
    <row r="90" spans="4:44" x14ac:dyDescent="0.3">
      <c r="D90" s="79">
        <f t="shared" si="10"/>
        <v>81</v>
      </c>
      <c r="E90" s="75"/>
      <c r="F90" s="75"/>
      <c r="G90" s="73">
        <f t="shared" si="8"/>
        <v>0</v>
      </c>
      <c r="H90" s="74" t="str" cm="1">
        <f t="array" ref="H90">IFERROR(INDEX(GCC.Param!$D$3:$D$94,MATCH(L90,GCC.Param!$B$3:$B$94,0),0),"")</f>
        <v/>
      </c>
      <c r="I90" s="114"/>
      <c r="J90" s="318"/>
      <c r="K90" s="76"/>
      <c r="L90" s="76"/>
      <c r="M90" s="76"/>
      <c r="N90" s="318"/>
      <c r="O90" s="73" t="str" cm="1">
        <f t="array" ref="O90">IFERROR(INDEX($K$9:$K$1009,MATCH(N90,$I$9:$I$1009,0),0),"")</f>
        <v/>
      </c>
      <c r="P90" s="77"/>
      <c r="Q90" s="77"/>
      <c r="R90" s="67"/>
      <c r="S90" s="67"/>
      <c r="T90" s="67"/>
      <c r="U90" s="73">
        <f t="shared" si="9"/>
        <v>0</v>
      </c>
      <c r="V90" s="57"/>
      <c r="W90" s="78"/>
      <c r="X90" s="69"/>
      <c r="Y90" s="69"/>
      <c r="Z90" s="69"/>
      <c r="AA90" s="69"/>
      <c r="AB90" s="69"/>
      <c r="AC90" s="69"/>
      <c r="AD90" s="69"/>
      <c r="AF90" s="69"/>
      <c r="AG90" s="69"/>
      <c r="AH90" s="69"/>
      <c r="AI90" s="69"/>
      <c r="AJ90" s="69"/>
      <c r="AK90" s="69"/>
      <c r="AL90" s="70">
        <f t="shared" si="7"/>
        <v>0</v>
      </c>
      <c r="AM90" s="69"/>
      <c r="AN90" s="69"/>
      <c r="AO90" s="69"/>
      <c r="AR90" s="46" t="s">
        <v>20</v>
      </c>
    </row>
    <row r="91" spans="4:44" x14ac:dyDescent="0.3">
      <c r="D91" s="79">
        <f t="shared" si="10"/>
        <v>82</v>
      </c>
      <c r="E91" s="75"/>
      <c r="F91" s="75"/>
      <c r="G91" s="73">
        <f t="shared" si="8"/>
        <v>0</v>
      </c>
      <c r="H91" s="74" t="str" cm="1">
        <f t="array" ref="H91">IFERROR(INDEX(GCC.Param!$D$3:$D$94,MATCH(L91,GCC.Param!$B$3:$B$94,0),0),"")</f>
        <v/>
      </c>
      <c r="I91" s="114"/>
      <c r="J91" s="318"/>
      <c r="K91" s="76"/>
      <c r="L91" s="76"/>
      <c r="M91" s="76"/>
      <c r="N91" s="318"/>
      <c r="O91" s="73" t="str" cm="1">
        <f t="array" ref="O91">IFERROR(INDEX($K$9:$K$1009,MATCH(N91,$I$9:$I$1009,0),0),"")</f>
        <v/>
      </c>
      <c r="P91" s="77"/>
      <c r="Q91" s="77"/>
      <c r="R91" s="67"/>
      <c r="S91" s="67"/>
      <c r="T91" s="67"/>
      <c r="U91" s="73">
        <f t="shared" si="9"/>
        <v>0</v>
      </c>
      <c r="V91" s="57"/>
      <c r="W91" s="78"/>
      <c r="X91" s="69"/>
      <c r="Y91" s="69"/>
      <c r="Z91" s="69"/>
      <c r="AA91" s="69"/>
      <c r="AB91" s="69"/>
      <c r="AC91" s="69"/>
      <c r="AD91" s="69"/>
      <c r="AF91" s="69"/>
      <c r="AG91" s="69"/>
      <c r="AH91" s="69"/>
      <c r="AI91" s="69"/>
      <c r="AJ91" s="69"/>
      <c r="AK91" s="69"/>
      <c r="AL91" s="70">
        <f t="shared" si="7"/>
        <v>0</v>
      </c>
      <c r="AM91" s="69"/>
      <c r="AN91" s="69"/>
      <c r="AO91" s="69"/>
      <c r="AR91" s="46" t="s">
        <v>20</v>
      </c>
    </row>
    <row r="92" spans="4:44" x14ac:dyDescent="0.3">
      <c r="D92" s="79">
        <f t="shared" si="10"/>
        <v>83</v>
      </c>
      <c r="E92" s="75"/>
      <c r="F92" s="75"/>
      <c r="G92" s="73">
        <f t="shared" si="8"/>
        <v>0</v>
      </c>
      <c r="H92" s="74" t="str" cm="1">
        <f t="array" ref="H92">IFERROR(INDEX(GCC.Param!$D$3:$D$94,MATCH(L92,GCC.Param!$B$3:$B$94,0),0),"")</f>
        <v/>
      </c>
      <c r="I92" s="114"/>
      <c r="J92" s="318"/>
      <c r="K92" s="76"/>
      <c r="L92" s="76"/>
      <c r="M92" s="76"/>
      <c r="N92" s="318"/>
      <c r="O92" s="73" t="str" cm="1">
        <f t="array" ref="O92">IFERROR(INDEX($K$9:$K$1009,MATCH(N92,$I$9:$I$1009,0),0),"")</f>
        <v/>
      </c>
      <c r="P92" s="77"/>
      <c r="Q92" s="77"/>
      <c r="R92" s="67"/>
      <c r="S92" s="67"/>
      <c r="T92" s="67"/>
      <c r="U92" s="73">
        <f t="shared" si="9"/>
        <v>0</v>
      </c>
      <c r="V92" s="57"/>
      <c r="W92" s="78"/>
      <c r="X92" s="69"/>
      <c r="Y92" s="69"/>
      <c r="Z92" s="69"/>
      <c r="AA92" s="69"/>
      <c r="AB92" s="69"/>
      <c r="AC92" s="69"/>
      <c r="AD92" s="69"/>
      <c r="AF92" s="69"/>
      <c r="AG92" s="69"/>
      <c r="AH92" s="69"/>
      <c r="AI92" s="69"/>
      <c r="AJ92" s="69"/>
      <c r="AK92" s="69"/>
      <c r="AL92" s="70">
        <f t="shared" si="7"/>
        <v>0</v>
      </c>
      <c r="AM92" s="69"/>
      <c r="AN92" s="69"/>
      <c r="AO92" s="69"/>
      <c r="AR92" s="46" t="s">
        <v>20</v>
      </c>
    </row>
    <row r="93" spans="4:44" x14ac:dyDescent="0.3">
      <c r="D93" s="79">
        <f t="shared" si="10"/>
        <v>84</v>
      </c>
      <c r="E93" s="75"/>
      <c r="F93" s="75"/>
      <c r="G93" s="73">
        <f t="shared" si="8"/>
        <v>0</v>
      </c>
      <c r="H93" s="74" t="str" cm="1">
        <f t="array" ref="H93">IFERROR(INDEX(GCC.Param!$D$3:$D$94,MATCH(L93,GCC.Param!$B$3:$B$94,0),0),"")</f>
        <v/>
      </c>
      <c r="I93" s="114"/>
      <c r="J93" s="318"/>
      <c r="K93" s="76"/>
      <c r="L93" s="76"/>
      <c r="M93" s="76"/>
      <c r="N93" s="318"/>
      <c r="O93" s="73" t="str" cm="1">
        <f t="array" ref="O93">IFERROR(INDEX($K$9:$K$1009,MATCH(N93,$I$9:$I$1009,0),0),"")</f>
        <v/>
      </c>
      <c r="P93" s="77"/>
      <c r="Q93" s="77"/>
      <c r="R93" s="67"/>
      <c r="S93" s="67"/>
      <c r="T93" s="67"/>
      <c r="U93" s="73">
        <f t="shared" si="9"/>
        <v>0</v>
      </c>
      <c r="V93" s="57"/>
      <c r="W93" s="78"/>
      <c r="X93" s="69"/>
      <c r="Y93" s="69"/>
      <c r="Z93" s="69"/>
      <c r="AA93" s="69"/>
      <c r="AB93" s="69"/>
      <c r="AC93" s="69"/>
      <c r="AD93" s="69"/>
      <c r="AF93" s="69"/>
      <c r="AG93" s="69"/>
      <c r="AH93" s="69"/>
      <c r="AI93" s="69"/>
      <c r="AJ93" s="69"/>
      <c r="AK93" s="69"/>
      <c r="AL93" s="70">
        <f t="shared" si="7"/>
        <v>0</v>
      </c>
      <c r="AM93" s="69"/>
      <c r="AN93" s="69"/>
      <c r="AO93" s="69"/>
      <c r="AR93" s="46" t="s">
        <v>20</v>
      </c>
    </row>
    <row r="94" spans="4:44" x14ac:dyDescent="0.3">
      <c r="D94" s="79">
        <f t="shared" si="10"/>
        <v>85</v>
      </c>
      <c r="E94" s="75"/>
      <c r="F94" s="75"/>
      <c r="G94" s="73">
        <f t="shared" si="8"/>
        <v>0</v>
      </c>
      <c r="H94" s="74" t="str" cm="1">
        <f t="array" ref="H94">IFERROR(INDEX(GCC.Param!$D$3:$D$94,MATCH(L94,GCC.Param!$B$3:$B$94,0),0),"")</f>
        <v/>
      </c>
      <c r="I94" s="114"/>
      <c r="J94" s="318"/>
      <c r="K94" s="76"/>
      <c r="L94" s="76"/>
      <c r="M94" s="318"/>
      <c r="N94" s="318"/>
      <c r="O94" s="73" t="str" cm="1">
        <f t="array" ref="O94">IFERROR(INDEX($K$9:$K$1009,MATCH(N94,$I$9:$I$1009,0),0),"")</f>
        <v/>
      </c>
      <c r="P94" s="77"/>
      <c r="Q94" s="77"/>
      <c r="R94" s="67"/>
      <c r="S94" s="67"/>
      <c r="T94" s="67"/>
      <c r="U94" s="73">
        <f t="shared" si="9"/>
        <v>0</v>
      </c>
      <c r="V94" s="57"/>
      <c r="W94" s="78"/>
      <c r="X94" s="69"/>
      <c r="Y94" s="69"/>
      <c r="Z94" s="69"/>
      <c r="AA94" s="69"/>
      <c r="AB94" s="69"/>
      <c r="AC94" s="69"/>
      <c r="AD94" s="69"/>
      <c r="AF94" s="69"/>
      <c r="AG94" s="69"/>
      <c r="AH94" s="69"/>
      <c r="AI94" s="69"/>
      <c r="AJ94" s="69"/>
      <c r="AK94" s="69"/>
      <c r="AL94" s="70">
        <f t="shared" si="7"/>
        <v>0</v>
      </c>
      <c r="AM94" s="69"/>
      <c r="AN94" s="69"/>
      <c r="AO94" s="69"/>
      <c r="AR94" s="46" t="s">
        <v>20</v>
      </c>
    </row>
    <row r="95" spans="4:44" x14ac:dyDescent="0.3">
      <c r="D95" s="79">
        <f t="shared" si="10"/>
        <v>86</v>
      </c>
      <c r="E95" s="75"/>
      <c r="F95" s="75"/>
      <c r="G95" s="73">
        <f t="shared" si="8"/>
        <v>0</v>
      </c>
      <c r="H95" s="74" t="str" cm="1">
        <f t="array" ref="H95">IFERROR(INDEX(GCC.Param!$D$3:$D$94,MATCH(L95,GCC.Param!$B$3:$B$94,0),0),"")</f>
        <v/>
      </c>
      <c r="I95" s="114"/>
      <c r="J95" s="318"/>
      <c r="K95" s="76"/>
      <c r="L95" s="76"/>
      <c r="M95" s="318"/>
      <c r="N95" s="318"/>
      <c r="O95" s="73" t="str" cm="1">
        <f t="array" ref="O95">IFERROR(INDEX($K$9:$K$1009,MATCH(N95,$I$9:$I$1009,0),0),"")</f>
        <v/>
      </c>
      <c r="P95" s="77"/>
      <c r="Q95" s="77"/>
      <c r="R95" s="67"/>
      <c r="S95" s="67"/>
      <c r="T95" s="67"/>
      <c r="U95" s="73">
        <f t="shared" si="9"/>
        <v>0</v>
      </c>
      <c r="V95" s="57"/>
      <c r="W95" s="78"/>
      <c r="X95" s="69"/>
      <c r="Y95" s="69"/>
      <c r="Z95" s="69"/>
      <c r="AA95" s="69"/>
      <c r="AB95" s="69"/>
      <c r="AC95" s="69"/>
      <c r="AD95" s="69"/>
      <c r="AF95" s="69"/>
      <c r="AG95" s="69"/>
      <c r="AH95" s="69"/>
      <c r="AI95" s="69"/>
      <c r="AJ95" s="69"/>
      <c r="AK95" s="69"/>
      <c r="AL95" s="70">
        <f t="shared" si="7"/>
        <v>0</v>
      </c>
      <c r="AM95" s="69"/>
      <c r="AN95" s="69"/>
      <c r="AO95" s="69"/>
      <c r="AR95" s="46" t="s">
        <v>20</v>
      </c>
    </row>
    <row r="96" spans="4:44" x14ac:dyDescent="0.3">
      <c r="D96" s="79">
        <f t="shared" si="10"/>
        <v>87</v>
      </c>
      <c r="E96" s="75"/>
      <c r="F96" s="75"/>
      <c r="G96" s="73">
        <f t="shared" si="8"/>
        <v>0</v>
      </c>
      <c r="H96" s="74" t="str" cm="1">
        <f t="array" ref="H96">IFERROR(INDEX(GCC.Param!$D$3:$D$94,MATCH(L96,GCC.Param!$B$3:$B$94,0),0),"")</f>
        <v/>
      </c>
      <c r="I96" s="114"/>
      <c r="J96" s="318"/>
      <c r="K96" s="76"/>
      <c r="L96" s="76"/>
      <c r="M96" s="76"/>
      <c r="N96" s="318"/>
      <c r="O96" s="73" t="str" cm="1">
        <f t="array" ref="O96">IFERROR(INDEX($K$9:$K$1009,MATCH(N96,$I$9:$I$1009,0),0),"")</f>
        <v/>
      </c>
      <c r="P96" s="77"/>
      <c r="Q96" s="77"/>
      <c r="R96" s="67"/>
      <c r="S96" s="67"/>
      <c r="T96" s="67"/>
      <c r="U96" s="73">
        <f t="shared" si="9"/>
        <v>0</v>
      </c>
      <c r="V96" s="57"/>
      <c r="W96" s="78"/>
      <c r="X96" s="69"/>
      <c r="Y96" s="69"/>
      <c r="Z96" s="69"/>
      <c r="AA96" s="69"/>
      <c r="AB96" s="69"/>
      <c r="AC96" s="69"/>
      <c r="AD96" s="69"/>
      <c r="AF96" s="69"/>
      <c r="AG96" s="69"/>
      <c r="AH96" s="69"/>
      <c r="AI96" s="69"/>
      <c r="AJ96" s="69"/>
      <c r="AK96" s="69"/>
      <c r="AL96" s="70">
        <f t="shared" si="7"/>
        <v>0</v>
      </c>
      <c r="AM96" s="69"/>
      <c r="AN96" s="69"/>
      <c r="AO96" s="69"/>
      <c r="AR96" s="46" t="s">
        <v>20</v>
      </c>
    </row>
    <row r="97" spans="4:44" x14ac:dyDescent="0.3">
      <c r="D97" s="79">
        <f t="shared" si="10"/>
        <v>88</v>
      </c>
      <c r="E97" s="75"/>
      <c r="F97" s="75"/>
      <c r="G97" s="73">
        <f t="shared" si="8"/>
        <v>0</v>
      </c>
      <c r="H97" s="74" t="str" cm="1">
        <f t="array" ref="H97">IFERROR(INDEX(GCC.Param!$D$3:$D$94,MATCH(L97,GCC.Param!$B$3:$B$94,0),0),"")</f>
        <v/>
      </c>
      <c r="I97" s="114"/>
      <c r="J97" s="318"/>
      <c r="K97" s="76"/>
      <c r="L97" s="76"/>
      <c r="M97" s="76"/>
      <c r="N97" s="318"/>
      <c r="O97" s="73" t="str" cm="1">
        <f t="array" ref="O97">IFERROR(INDEX($K$9:$K$1009,MATCH(N97,$I$9:$I$1009,0),0),"")</f>
        <v/>
      </c>
      <c r="P97" s="77"/>
      <c r="Q97" s="77"/>
      <c r="R97" s="67"/>
      <c r="S97" s="67"/>
      <c r="T97" s="67"/>
      <c r="U97" s="73">
        <f t="shared" si="9"/>
        <v>0</v>
      </c>
      <c r="V97" s="57"/>
      <c r="W97" s="78"/>
      <c r="X97" s="69"/>
      <c r="Y97" s="69"/>
      <c r="Z97" s="69"/>
      <c r="AA97" s="69"/>
      <c r="AB97" s="69"/>
      <c r="AC97" s="69"/>
      <c r="AD97" s="69"/>
      <c r="AF97" s="69"/>
      <c r="AG97" s="69"/>
      <c r="AH97" s="69"/>
      <c r="AI97" s="69"/>
      <c r="AJ97" s="69"/>
      <c r="AK97" s="69"/>
      <c r="AL97" s="70">
        <f t="shared" si="7"/>
        <v>0</v>
      </c>
      <c r="AM97" s="69"/>
      <c r="AN97" s="69"/>
      <c r="AO97" s="69"/>
      <c r="AR97" s="46" t="s">
        <v>20</v>
      </c>
    </row>
    <row r="98" spans="4:44" x14ac:dyDescent="0.3">
      <c r="D98" s="79">
        <f t="shared" si="10"/>
        <v>89</v>
      </c>
      <c r="E98" s="75"/>
      <c r="F98" s="75"/>
      <c r="G98" s="73">
        <f t="shared" si="8"/>
        <v>0</v>
      </c>
      <c r="H98" s="74" t="str" cm="1">
        <f t="array" ref="H98">IFERROR(INDEX(GCC.Param!$D$3:$D$94,MATCH(L98,GCC.Param!$B$3:$B$94,0),0),"")</f>
        <v/>
      </c>
      <c r="I98" s="114"/>
      <c r="J98" s="318"/>
      <c r="K98" s="76"/>
      <c r="L98" s="76"/>
      <c r="M98" s="76"/>
      <c r="N98" s="318"/>
      <c r="O98" s="73" t="str" cm="1">
        <f t="array" ref="O98">IFERROR(INDEX($K$9:$K$1009,MATCH(N98,$I$9:$I$1009,0),0),"")</f>
        <v/>
      </c>
      <c r="P98" s="77"/>
      <c r="Q98" s="77"/>
      <c r="R98" s="67"/>
      <c r="S98" s="67"/>
      <c r="T98" s="67"/>
      <c r="U98" s="73">
        <f t="shared" si="9"/>
        <v>0</v>
      </c>
      <c r="V98" s="57"/>
      <c r="W98" s="78"/>
      <c r="X98" s="69"/>
      <c r="Y98" s="69"/>
      <c r="Z98" s="69"/>
      <c r="AA98" s="69"/>
      <c r="AB98" s="69"/>
      <c r="AC98" s="69"/>
      <c r="AD98" s="69"/>
      <c r="AF98" s="69"/>
      <c r="AG98" s="69"/>
      <c r="AH98" s="69"/>
      <c r="AI98" s="69"/>
      <c r="AJ98" s="69"/>
      <c r="AK98" s="69"/>
      <c r="AL98" s="70">
        <f t="shared" si="7"/>
        <v>0</v>
      </c>
      <c r="AM98" s="69"/>
      <c r="AN98" s="69"/>
      <c r="AO98" s="69"/>
      <c r="AR98" s="46" t="s">
        <v>20</v>
      </c>
    </row>
    <row r="99" spans="4:44" x14ac:dyDescent="0.3">
      <c r="D99" s="79">
        <f t="shared" si="10"/>
        <v>90</v>
      </c>
      <c r="E99" s="75"/>
      <c r="F99" s="75"/>
      <c r="G99" s="73">
        <f t="shared" si="8"/>
        <v>0</v>
      </c>
      <c r="H99" s="74" t="str" cm="1">
        <f t="array" ref="H99">IFERROR(INDEX(GCC.Param!$D$3:$D$94,MATCH(L99,GCC.Param!$B$3:$B$94,0),0),"")</f>
        <v/>
      </c>
      <c r="I99" s="114"/>
      <c r="J99" s="318"/>
      <c r="K99" s="76"/>
      <c r="L99" s="76"/>
      <c r="M99" s="76"/>
      <c r="N99" s="318"/>
      <c r="O99" s="73" t="str" cm="1">
        <f t="array" ref="O99">IFERROR(INDEX($K$9:$K$1009,MATCH(N99,$I$9:$I$1009,0),0),"")</f>
        <v/>
      </c>
      <c r="P99" s="77"/>
      <c r="Q99" s="77"/>
      <c r="R99" s="67"/>
      <c r="S99" s="67"/>
      <c r="T99" s="67"/>
      <c r="U99" s="73">
        <f t="shared" si="9"/>
        <v>0</v>
      </c>
      <c r="V99" s="57"/>
      <c r="W99" s="78"/>
      <c r="X99" s="69"/>
      <c r="Y99" s="69"/>
      <c r="Z99" s="69"/>
      <c r="AA99" s="69"/>
      <c r="AB99" s="69"/>
      <c r="AC99" s="69"/>
      <c r="AD99" s="69"/>
      <c r="AF99" s="69"/>
      <c r="AG99" s="69"/>
      <c r="AH99" s="69"/>
      <c r="AI99" s="69"/>
      <c r="AJ99" s="69"/>
      <c r="AK99" s="69"/>
      <c r="AL99" s="70">
        <f t="shared" si="7"/>
        <v>0</v>
      </c>
      <c r="AM99" s="69"/>
      <c r="AN99" s="69"/>
      <c r="AO99" s="69"/>
      <c r="AR99" s="46" t="s">
        <v>20</v>
      </c>
    </row>
    <row r="100" spans="4:44" x14ac:dyDescent="0.3">
      <c r="D100" s="79">
        <f t="shared" si="10"/>
        <v>91</v>
      </c>
      <c r="E100" s="75"/>
      <c r="F100" s="75"/>
      <c r="G100" s="73">
        <f t="shared" si="8"/>
        <v>0</v>
      </c>
      <c r="H100" s="74" t="str" cm="1">
        <f t="array" ref="H100">IFERROR(INDEX(GCC.Param!$D$3:$D$94,MATCH(L100,GCC.Param!$B$3:$B$94,0),0),"")</f>
        <v/>
      </c>
      <c r="I100" s="114"/>
      <c r="J100" s="318"/>
      <c r="K100" s="76"/>
      <c r="L100" s="76"/>
      <c r="M100" s="76"/>
      <c r="N100" s="318"/>
      <c r="O100" s="73" t="str" cm="1">
        <f t="array" ref="O100">IFERROR(INDEX($K$9:$K$1009,MATCH(N100,$I$9:$I$1009,0),0),"")</f>
        <v/>
      </c>
      <c r="P100" s="77"/>
      <c r="Q100" s="77"/>
      <c r="R100" s="67"/>
      <c r="S100" s="67"/>
      <c r="T100" s="67"/>
      <c r="U100" s="73">
        <f t="shared" si="9"/>
        <v>0</v>
      </c>
      <c r="V100" s="57"/>
      <c r="W100" s="78"/>
      <c r="X100" s="69"/>
      <c r="Y100" s="69"/>
      <c r="Z100" s="69"/>
      <c r="AA100" s="69"/>
      <c r="AB100" s="69"/>
      <c r="AC100" s="69"/>
      <c r="AD100" s="69"/>
      <c r="AF100" s="69"/>
      <c r="AG100" s="69"/>
      <c r="AH100" s="69"/>
      <c r="AI100" s="69"/>
      <c r="AJ100" s="69"/>
      <c r="AK100" s="69"/>
      <c r="AL100" s="70">
        <f t="shared" si="7"/>
        <v>0</v>
      </c>
      <c r="AM100" s="69"/>
      <c r="AN100" s="69"/>
      <c r="AO100" s="69"/>
      <c r="AR100" s="46" t="s">
        <v>20</v>
      </c>
    </row>
    <row r="101" spans="4:44" x14ac:dyDescent="0.3">
      <c r="D101" s="79">
        <f t="shared" si="10"/>
        <v>92</v>
      </c>
      <c r="E101" s="75"/>
      <c r="F101" s="75"/>
      <c r="G101" s="73">
        <f t="shared" si="8"/>
        <v>0</v>
      </c>
      <c r="H101" s="74" t="str" cm="1">
        <f t="array" ref="H101">IFERROR(INDEX(GCC.Param!$D$3:$D$94,MATCH(L101,GCC.Param!$B$3:$B$94,0),0),"")</f>
        <v/>
      </c>
      <c r="I101" s="114"/>
      <c r="J101" s="318"/>
      <c r="K101" s="76"/>
      <c r="L101" s="76"/>
      <c r="M101" s="76"/>
      <c r="N101" s="318"/>
      <c r="O101" s="73" t="str" cm="1">
        <f t="array" ref="O101">IFERROR(INDEX($K$9:$K$1009,MATCH(N101,$I$9:$I$1009,0),0),"")</f>
        <v/>
      </c>
      <c r="P101" s="77"/>
      <c r="Q101" s="77"/>
      <c r="R101" s="67"/>
      <c r="S101" s="67"/>
      <c r="T101" s="67"/>
      <c r="U101" s="73">
        <f t="shared" si="9"/>
        <v>0</v>
      </c>
      <c r="V101" s="57"/>
      <c r="W101" s="78"/>
      <c r="X101" s="69"/>
      <c r="Y101" s="69"/>
      <c r="Z101" s="69"/>
      <c r="AA101" s="69"/>
      <c r="AB101" s="69"/>
      <c r="AC101" s="69"/>
      <c r="AD101" s="69"/>
      <c r="AF101" s="69"/>
      <c r="AG101" s="69"/>
      <c r="AH101" s="69"/>
      <c r="AI101" s="69"/>
      <c r="AJ101" s="69"/>
      <c r="AK101" s="69"/>
      <c r="AL101" s="70">
        <f t="shared" si="7"/>
        <v>0</v>
      </c>
      <c r="AM101" s="69"/>
      <c r="AN101" s="69"/>
      <c r="AO101" s="69"/>
      <c r="AR101" s="46" t="s">
        <v>20</v>
      </c>
    </row>
    <row r="102" spans="4:44" x14ac:dyDescent="0.3">
      <c r="D102" s="79">
        <f t="shared" si="10"/>
        <v>93</v>
      </c>
      <c r="E102" s="75"/>
      <c r="F102" s="75"/>
      <c r="G102" s="73">
        <f t="shared" si="8"/>
        <v>0</v>
      </c>
      <c r="H102" s="74" t="str" cm="1">
        <f t="array" ref="H102">IFERROR(INDEX(GCC.Param!$D$3:$D$94,MATCH(L102,GCC.Param!$B$3:$B$94,0),0),"")</f>
        <v/>
      </c>
      <c r="I102" s="114"/>
      <c r="J102" s="318"/>
      <c r="K102" s="76"/>
      <c r="L102" s="76"/>
      <c r="M102" s="76"/>
      <c r="N102" s="318"/>
      <c r="O102" s="73" t="str" cm="1">
        <f t="array" ref="O102">IFERROR(INDEX($K$9:$K$1009,MATCH(N102,$I$9:$I$1009,0),0),"")</f>
        <v/>
      </c>
      <c r="P102" s="77"/>
      <c r="Q102" s="77"/>
      <c r="R102" s="67"/>
      <c r="S102" s="67"/>
      <c r="T102" s="67"/>
      <c r="U102" s="73">
        <f t="shared" si="9"/>
        <v>0</v>
      </c>
      <c r="V102" s="57"/>
      <c r="W102" s="78"/>
      <c r="X102" s="69"/>
      <c r="Y102" s="69"/>
      <c r="Z102" s="69"/>
      <c r="AA102" s="69"/>
      <c r="AB102" s="69"/>
      <c r="AC102" s="69"/>
      <c r="AD102" s="69"/>
      <c r="AF102" s="69"/>
      <c r="AG102" s="69"/>
      <c r="AH102" s="69"/>
      <c r="AI102" s="69"/>
      <c r="AJ102" s="69"/>
      <c r="AK102" s="69"/>
      <c r="AL102" s="70">
        <f t="shared" si="7"/>
        <v>0</v>
      </c>
      <c r="AM102" s="69"/>
      <c r="AN102" s="69"/>
      <c r="AO102" s="69"/>
      <c r="AR102" s="46" t="s">
        <v>20</v>
      </c>
    </row>
    <row r="103" spans="4:44" x14ac:dyDescent="0.3">
      <c r="D103" s="79">
        <f t="shared" si="10"/>
        <v>94</v>
      </c>
      <c r="E103" s="75"/>
      <c r="F103" s="75"/>
      <c r="G103" s="73">
        <f t="shared" si="8"/>
        <v>0</v>
      </c>
      <c r="H103" s="74" t="str" cm="1">
        <f t="array" ref="H103">IFERROR(INDEX(GCC.Param!$D$3:$D$94,MATCH(L103,GCC.Param!$B$3:$B$94,0),0),"")</f>
        <v/>
      </c>
      <c r="I103" s="114"/>
      <c r="J103" s="318"/>
      <c r="K103" s="76"/>
      <c r="L103" s="76"/>
      <c r="M103" s="76"/>
      <c r="N103" s="318"/>
      <c r="O103" s="73" t="str" cm="1">
        <f t="array" ref="O103">IFERROR(INDEX($K$9:$K$1009,MATCH(N103,$I$9:$I$1009,0),0),"")</f>
        <v/>
      </c>
      <c r="P103" s="77"/>
      <c r="Q103" s="77"/>
      <c r="R103" s="67"/>
      <c r="S103" s="67"/>
      <c r="T103" s="67"/>
      <c r="U103" s="73">
        <f t="shared" si="9"/>
        <v>0</v>
      </c>
      <c r="V103" s="57"/>
      <c r="W103" s="78"/>
      <c r="X103" s="69"/>
      <c r="Y103" s="69"/>
      <c r="Z103" s="69"/>
      <c r="AA103" s="69"/>
      <c r="AB103" s="69"/>
      <c r="AC103" s="69"/>
      <c r="AD103" s="69"/>
      <c r="AF103" s="69"/>
      <c r="AG103" s="69"/>
      <c r="AH103" s="69"/>
      <c r="AI103" s="69"/>
      <c r="AJ103" s="69"/>
      <c r="AK103" s="69"/>
      <c r="AL103" s="70">
        <f t="shared" si="7"/>
        <v>0</v>
      </c>
      <c r="AM103" s="69"/>
      <c r="AN103" s="69"/>
      <c r="AO103" s="69"/>
      <c r="AR103" s="46" t="s">
        <v>20</v>
      </c>
    </row>
    <row r="104" spans="4:44" x14ac:dyDescent="0.3">
      <c r="D104" s="79">
        <f t="shared" si="10"/>
        <v>95</v>
      </c>
      <c r="E104" s="75"/>
      <c r="F104" s="75"/>
      <c r="G104" s="73">
        <f t="shared" si="8"/>
        <v>0</v>
      </c>
      <c r="H104" s="74" t="str" cm="1">
        <f t="array" ref="H104">IFERROR(INDEX(GCC.Param!$D$3:$D$94,MATCH(L104,GCC.Param!$B$3:$B$94,0),0),"")</f>
        <v/>
      </c>
      <c r="I104" s="114"/>
      <c r="J104" s="318"/>
      <c r="K104" s="76"/>
      <c r="L104" s="76"/>
      <c r="M104" s="76"/>
      <c r="N104" s="318"/>
      <c r="O104" s="73" t="str" cm="1">
        <f t="array" ref="O104">IFERROR(INDEX($K$9:$K$1009,MATCH(N104,$I$9:$I$1009,0),0),"")</f>
        <v/>
      </c>
      <c r="P104" s="77"/>
      <c r="Q104" s="77"/>
      <c r="R104" s="67"/>
      <c r="S104" s="67"/>
      <c r="T104" s="67"/>
      <c r="U104" s="73">
        <f t="shared" si="9"/>
        <v>0</v>
      </c>
      <c r="V104" s="57"/>
      <c r="W104" s="78"/>
      <c r="X104" s="69"/>
      <c r="Y104" s="69"/>
      <c r="Z104" s="69"/>
      <c r="AA104" s="69"/>
      <c r="AB104" s="69"/>
      <c r="AC104" s="69"/>
      <c r="AD104" s="69"/>
      <c r="AF104" s="69"/>
      <c r="AG104" s="69"/>
      <c r="AH104" s="69"/>
      <c r="AI104" s="69"/>
      <c r="AJ104" s="69"/>
      <c r="AK104" s="69"/>
      <c r="AL104" s="70">
        <f t="shared" si="7"/>
        <v>0</v>
      </c>
      <c r="AM104" s="69"/>
      <c r="AN104" s="69"/>
      <c r="AO104" s="69"/>
      <c r="AR104" s="46" t="s">
        <v>20</v>
      </c>
    </row>
    <row r="105" spans="4:44" x14ac:dyDescent="0.3">
      <c r="D105" s="79">
        <f t="shared" si="10"/>
        <v>96</v>
      </c>
      <c r="E105" s="75"/>
      <c r="F105" s="75"/>
      <c r="G105" s="73">
        <f t="shared" si="8"/>
        <v>0</v>
      </c>
      <c r="H105" s="74" t="str" cm="1">
        <f t="array" ref="H105">IFERROR(INDEX(GCC.Param!$D$3:$D$94,MATCH(L105,GCC.Param!$B$3:$B$94,0),0),"")</f>
        <v/>
      </c>
      <c r="I105" s="114"/>
      <c r="J105" s="318"/>
      <c r="K105" s="76"/>
      <c r="L105" s="76"/>
      <c r="M105" s="76"/>
      <c r="N105" s="318"/>
      <c r="O105" s="73" t="str" cm="1">
        <f t="array" ref="O105">IFERROR(INDEX($K$9:$K$1009,MATCH(N105,$I$9:$I$1009,0),0),"")</f>
        <v/>
      </c>
      <c r="P105" s="77"/>
      <c r="Q105" s="77"/>
      <c r="R105" s="67"/>
      <c r="S105" s="67"/>
      <c r="T105" s="67"/>
      <c r="U105" s="73">
        <f t="shared" si="9"/>
        <v>0</v>
      </c>
      <c r="V105" s="57"/>
      <c r="W105" s="78"/>
      <c r="X105" s="69"/>
      <c r="Y105" s="69"/>
      <c r="Z105" s="69"/>
      <c r="AA105" s="69"/>
      <c r="AB105" s="69"/>
      <c r="AC105" s="69"/>
      <c r="AD105" s="69"/>
      <c r="AF105" s="69"/>
      <c r="AG105" s="69"/>
      <c r="AH105" s="69"/>
      <c r="AI105" s="69"/>
      <c r="AJ105" s="69"/>
      <c r="AK105" s="69"/>
      <c r="AL105" s="70">
        <f t="shared" si="7"/>
        <v>0</v>
      </c>
      <c r="AM105" s="69"/>
      <c r="AN105" s="69"/>
      <c r="AO105" s="69"/>
      <c r="AR105" s="46" t="s">
        <v>20</v>
      </c>
    </row>
    <row r="106" spans="4:44" x14ac:dyDescent="0.3">
      <c r="D106" s="79">
        <f t="shared" si="10"/>
        <v>97</v>
      </c>
      <c r="E106" s="75"/>
      <c r="F106" s="75"/>
      <c r="G106" s="73">
        <f t="shared" si="8"/>
        <v>0</v>
      </c>
      <c r="H106" s="74" t="str" cm="1">
        <f t="array" ref="H106">IFERROR(INDEX(GCC.Param!$D$3:$D$94,MATCH(L106,GCC.Param!$B$3:$B$94,0),0),"")</f>
        <v/>
      </c>
      <c r="I106" s="114"/>
      <c r="J106" s="318"/>
      <c r="K106" s="76"/>
      <c r="L106" s="76"/>
      <c r="M106" s="76"/>
      <c r="N106" s="318"/>
      <c r="O106" s="73" t="str" cm="1">
        <f t="array" ref="O106">IFERROR(INDEX($K$9:$K$1009,MATCH(N106,$I$9:$I$1009,0),0),"")</f>
        <v/>
      </c>
      <c r="P106" s="77"/>
      <c r="Q106" s="77"/>
      <c r="R106" s="67"/>
      <c r="S106" s="67"/>
      <c r="T106" s="67"/>
      <c r="U106" s="73">
        <f t="shared" si="9"/>
        <v>0</v>
      </c>
      <c r="V106" s="57"/>
      <c r="W106" s="78"/>
      <c r="X106" s="69"/>
      <c r="Y106" s="69"/>
      <c r="Z106" s="69"/>
      <c r="AA106" s="69"/>
      <c r="AB106" s="69"/>
      <c r="AC106" s="69"/>
      <c r="AD106" s="69"/>
      <c r="AF106" s="69"/>
      <c r="AG106" s="69"/>
      <c r="AH106" s="69"/>
      <c r="AI106" s="69"/>
      <c r="AJ106" s="69"/>
      <c r="AK106" s="69"/>
      <c r="AL106" s="70">
        <f t="shared" si="7"/>
        <v>0</v>
      </c>
      <c r="AM106" s="69"/>
      <c r="AN106" s="69"/>
      <c r="AO106" s="69"/>
      <c r="AR106" s="46" t="s">
        <v>20</v>
      </c>
    </row>
    <row r="107" spans="4:44" x14ac:dyDescent="0.3">
      <c r="D107" s="79">
        <f t="shared" si="10"/>
        <v>98</v>
      </c>
      <c r="E107" s="75"/>
      <c r="F107" s="75"/>
      <c r="G107" s="73">
        <f t="shared" si="8"/>
        <v>0</v>
      </c>
      <c r="H107" s="74" t="str" cm="1">
        <f t="array" ref="H107">IFERROR(INDEX(GCC.Param!$D$3:$D$94,MATCH(L107,GCC.Param!$B$3:$B$94,0),0),"")</f>
        <v/>
      </c>
      <c r="I107" s="114"/>
      <c r="J107" s="318"/>
      <c r="K107" s="76"/>
      <c r="L107" s="76"/>
      <c r="M107" s="76"/>
      <c r="N107" s="318"/>
      <c r="O107" s="73" t="str" cm="1">
        <f t="array" ref="O107">IFERROR(INDEX($K$9:$K$1009,MATCH(N107,$I$9:$I$1009,0),0),"")</f>
        <v/>
      </c>
      <c r="P107" s="77"/>
      <c r="Q107" s="77"/>
      <c r="R107" s="67"/>
      <c r="S107" s="67"/>
      <c r="T107" s="67"/>
      <c r="U107" s="73">
        <f t="shared" si="9"/>
        <v>0</v>
      </c>
      <c r="V107" s="57"/>
      <c r="W107" s="78"/>
      <c r="X107" s="69"/>
      <c r="Y107" s="69"/>
      <c r="Z107" s="69"/>
      <c r="AA107" s="69"/>
      <c r="AB107" s="69"/>
      <c r="AC107" s="69"/>
      <c r="AD107" s="69"/>
      <c r="AF107" s="69"/>
      <c r="AG107" s="69"/>
      <c r="AH107" s="69"/>
      <c r="AI107" s="69"/>
      <c r="AJ107" s="69"/>
      <c r="AK107" s="69"/>
      <c r="AL107" s="70">
        <f t="shared" si="7"/>
        <v>0</v>
      </c>
      <c r="AM107" s="69"/>
      <c r="AN107" s="69"/>
      <c r="AO107" s="69"/>
      <c r="AR107" s="46" t="s">
        <v>20</v>
      </c>
    </row>
    <row r="108" spans="4:44" x14ac:dyDescent="0.3">
      <c r="D108" s="79">
        <f t="shared" si="10"/>
        <v>99</v>
      </c>
      <c r="E108" s="75"/>
      <c r="F108" s="75"/>
      <c r="G108" s="73">
        <f t="shared" si="8"/>
        <v>0</v>
      </c>
      <c r="H108" s="74" t="str" cm="1">
        <f t="array" ref="H108">IFERROR(INDEX(GCC.Param!$D$3:$D$94,MATCH(L108,GCC.Param!$B$3:$B$94,0),0),"")</f>
        <v/>
      </c>
      <c r="I108" s="114"/>
      <c r="J108" s="318"/>
      <c r="K108" s="76"/>
      <c r="L108" s="76"/>
      <c r="M108" s="76"/>
      <c r="N108" s="318"/>
      <c r="O108" s="73" t="str" cm="1">
        <f t="array" ref="O108">IFERROR(INDEX($K$9:$K$1009,MATCH(N108,$I$9:$I$1009,0),0),"")</f>
        <v/>
      </c>
      <c r="P108" s="77"/>
      <c r="Q108" s="77"/>
      <c r="R108" s="67"/>
      <c r="S108" s="67"/>
      <c r="T108" s="67"/>
      <c r="U108" s="73">
        <f t="shared" si="9"/>
        <v>0</v>
      </c>
      <c r="V108" s="57"/>
      <c r="W108" s="78"/>
      <c r="X108" s="69"/>
      <c r="Y108" s="69"/>
      <c r="Z108" s="69"/>
      <c r="AA108" s="69"/>
      <c r="AB108" s="69"/>
      <c r="AC108" s="69"/>
      <c r="AD108" s="69"/>
      <c r="AF108" s="69"/>
      <c r="AG108" s="69"/>
      <c r="AH108" s="69"/>
      <c r="AI108" s="69"/>
      <c r="AJ108" s="69"/>
      <c r="AK108" s="69"/>
      <c r="AL108" s="70">
        <f t="shared" si="7"/>
        <v>0</v>
      </c>
      <c r="AM108" s="69"/>
      <c r="AN108" s="69"/>
      <c r="AO108" s="69"/>
      <c r="AR108" s="46" t="s">
        <v>20</v>
      </c>
    </row>
    <row r="109" spans="4:44" x14ac:dyDescent="0.3">
      <c r="D109" s="79">
        <f t="shared" si="10"/>
        <v>100</v>
      </c>
      <c r="E109" s="75"/>
      <c r="F109" s="75"/>
      <c r="G109" s="73">
        <f t="shared" si="8"/>
        <v>0</v>
      </c>
      <c r="H109" s="74" t="str" cm="1">
        <f t="array" ref="H109">IFERROR(INDEX(GCC.Param!$D$3:$D$94,MATCH(L109,GCC.Param!$B$3:$B$94,0),0),"")</f>
        <v/>
      </c>
      <c r="I109" s="114"/>
      <c r="J109" s="318"/>
      <c r="K109" s="76"/>
      <c r="L109" s="76"/>
      <c r="M109" s="76"/>
      <c r="N109" s="318"/>
      <c r="O109" s="73" t="str" cm="1">
        <f t="array" ref="O109">IFERROR(INDEX($K$9:$K$1009,MATCH(N109,$I$9:$I$1009,0),0),"")</f>
        <v/>
      </c>
      <c r="P109" s="77"/>
      <c r="Q109" s="77"/>
      <c r="R109" s="67"/>
      <c r="S109" s="67"/>
      <c r="T109" s="67"/>
      <c r="U109" s="73">
        <f t="shared" si="9"/>
        <v>0</v>
      </c>
      <c r="V109" s="57"/>
      <c r="W109" s="78"/>
      <c r="X109" s="69"/>
      <c r="Y109" s="69"/>
      <c r="Z109" s="69"/>
      <c r="AA109" s="69"/>
      <c r="AB109" s="69"/>
      <c r="AC109" s="69"/>
      <c r="AD109" s="69"/>
      <c r="AF109" s="69"/>
      <c r="AG109" s="69"/>
      <c r="AH109" s="69"/>
      <c r="AI109" s="69"/>
      <c r="AJ109" s="69"/>
      <c r="AK109" s="69"/>
      <c r="AL109" s="70">
        <f t="shared" si="7"/>
        <v>0</v>
      </c>
      <c r="AM109" s="69"/>
      <c r="AN109" s="69"/>
      <c r="AO109" s="69"/>
      <c r="AR109" s="46" t="s">
        <v>20</v>
      </c>
    </row>
    <row r="110" spans="4:44" x14ac:dyDescent="0.3">
      <c r="D110" s="79">
        <f t="shared" si="10"/>
        <v>101</v>
      </c>
      <c r="E110" s="75"/>
      <c r="F110" s="75"/>
      <c r="G110" s="73">
        <f t="shared" si="8"/>
        <v>0</v>
      </c>
      <c r="H110" s="74" t="str" cm="1">
        <f t="array" ref="H110">IFERROR(INDEX(GCC.Param!$D$3:$D$94,MATCH(L110,GCC.Param!$B$3:$B$94,0),0),"")</f>
        <v/>
      </c>
      <c r="I110" s="114"/>
      <c r="J110" s="318"/>
      <c r="K110" s="76"/>
      <c r="L110" s="76"/>
      <c r="M110" s="76"/>
      <c r="N110" s="318"/>
      <c r="O110" s="73" t="str" cm="1">
        <f t="array" ref="O110">IFERROR(INDEX($K$9:$K$1009,MATCH(N110,$I$9:$I$1009,0),0),"")</f>
        <v/>
      </c>
      <c r="P110" s="77"/>
      <c r="Q110" s="77"/>
      <c r="R110" s="67"/>
      <c r="S110" s="67"/>
      <c r="T110" s="67"/>
      <c r="U110" s="73">
        <f t="shared" si="9"/>
        <v>0</v>
      </c>
      <c r="V110" s="57"/>
      <c r="W110" s="78"/>
      <c r="X110" s="69"/>
      <c r="Y110" s="69"/>
      <c r="Z110" s="69"/>
      <c r="AA110" s="69"/>
      <c r="AB110" s="69"/>
      <c r="AC110" s="69"/>
      <c r="AD110" s="69"/>
      <c r="AF110" s="69"/>
      <c r="AG110" s="69"/>
      <c r="AH110" s="69"/>
      <c r="AI110" s="69"/>
      <c r="AJ110" s="69"/>
      <c r="AK110" s="69"/>
      <c r="AL110" s="70">
        <f t="shared" si="7"/>
        <v>0</v>
      </c>
      <c r="AM110" s="69"/>
      <c r="AN110" s="69"/>
      <c r="AO110" s="69"/>
      <c r="AR110" s="46" t="s">
        <v>20</v>
      </c>
    </row>
    <row r="111" spans="4:44" x14ac:dyDescent="0.3">
      <c r="D111" s="79">
        <f t="shared" si="10"/>
        <v>102</v>
      </c>
      <c r="E111" s="75"/>
      <c r="F111" s="75"/>
      <c r="G111" s="73">
        <f t="shared" si="8"/>
        <v>0</v>
      </c>
      <c r="H111" s="74" t="str" cm="1">
        <f t="array" ref="H111">IFERROR(INDEX(GCC.Param!$D$3:$D$94,MATCH(L111,GCC.Param!$B$3:$B$94,0),0),"")</f>
        <v/>
      </c>
      <c r="I111" s="114"/>
      <c r="J111" s="318"/>
      <c r="K111" s="76"/>
      <c r="L111" s="76"/>
      <c r="M111" s="76"/>
      <c r="N111" s="318"/>
      <c r="O111" s="73" t="str" cm="1">
        <f t="array" ref="O111">IFERROR(INDEX($K$9:$K$1009,MATCH(N111,$I$9:$I$1009,0),0),"")</f>
        <v/>
      </c>
      <c r="P111" s="77"/>
      <c r="Q111" s="77"/>
      <c r="R111" s="67"/>
      <c r="S111" s="67"/>
      <c r="T111" s="67"/>
      <c r="U111" s="73">
        <f t="shared" si="9"/>
        <v>0</v>
      </c>
      <c r="V111" s="57"/>
      <c r="W111" s="78"/>
      <c r="X111" s="69"/>
      <c r="Y111" s="69"/>
      <c r="Z111" s="69"/>
      <c r="AA111" s="69"/>
      <c r="AB111" s="69"/>
      <c r="AC111" s="69"/>
      <c r="AD111" s="69"/>
      <c r="AF111" s="69"/>
      <c r="AG111" s="69"/>
      <c r="AH111" s="69"/>
      <c r="AI111" s="69"/>
      <c r="AJ111" s="69"/>
      <c r="AK111" s="69"/>
      <c r="AL111" s="70">
        <f t="shared" si="7"/>
        <v>0</v>
      </c>
      <c r="AM111" s="69"/>
      <c r="AN111" s="69"/>
      <c r="AO111" s="69"/>
      <c r="AR111" s="46" t="s">
        <v>20</v>
      </c>
    </row>
    <row r="112" spans="4:44" x14ac:dyDescent="0.3">
      <c r="D112" s="79">
        <f t="shared" si="10"/>
        <v>103</v>
      </c>
      <c r="E112" s="75"/>
      <c r="F112" s="75"/>
      <c r="G112" s="73">
        <f t="shared" si="8"/>
        <v>0</v>
      </c>
      <c r="H112" s="74" t="str" cm="1">
        <f t="array" ref="H112">IFERROR(INDEX(GCC.Param!$D$3:$D$94,MATCH(L112,GCC.Param!$B$3:$B$94,0),0),"")</f>
        <v/>
      </c>
      <c r="I112" s="114"/>
      <c r="J112" s="318"/>
      <c r="K112" s="76"/>
      <c r="L112" s="76"/>
      <c r="M112" s="76"/>
      <c r="N112" s="318"/>
      <c r="O112" s="73" t="str" cm="1">
        <f t="array" ref="O112">IFERROR(INDEX($K$9:$K$1009,MATCH(N112,$I$9:$I$1009,0),0),"")</f>
        <v/>
      </c>
      <c r="P112" s="77"/>
      <c r="Q112" s="77"/>
      <c r="R112" s="67"/>
      <c r="S112" s="67"/>
      <c r="T112" s="67"/>
      <c r="U112" s="73">
        <f t="shared" si="9"/>
        <v>0</v>
      </c>
      <c r="V112" s="57"/>
      <c r="W112" s="78"/>
      <c r="X112" s="69"/>
      <c r="Y112" s="69"/>
      <c r="Z112" s="69"/>
      <c r="AA112" s="69"/>
      <c r="AB112" s="69"/>
      <c r="AC112" s="69"/>
      <c r="AD112" s="69"/>
      <c r="AF112" s="69"/>
      <c r="AG112" s="69"/>
      <c r="AH112" s="69"/>
      <c r="AI112" s="69"/>
      <c r="AJ112" s="69"/>
      <c r="AK112" s="69"/>
      <c r="AL112" s="70">
        <f t="shared" si="7"/>
        <v>0</v>
      </c>
      <c r="AM112" s="69"/>
      <c r="AN112" s="69"/>
      <c r="AO112" s="69"/>
      <c r="AR112" s="46" t="s">
        <v>20</v>
      </c>
    </row>
    <row r="113" spans="4:44" x14ac:dyDescent="0.3">
      <c r="D113" s="79">
        <f t="shared" si="10"/>
        <v>104</v>
      </c>
      <c r="E113" s="75"/>
      <c r="F113" s="75"/>
      <c r="G113" s="73">
        <f t="shared" si="8"/>
        <v>0</v>
      </c>
      <c r="H113" s="74" t="str" cm="1">
        <f t="array" ref="H113">IFERROR(INDEX(GCC.Param!$D$3:$D$94,MATCH(L113,GCC.Param!$B$3:$B$94,0),0),"")</f>
        <v/>
      </c>
      <c r="I113" s="114"/>
      <c r="J113" s="318"/>
      <c r="K113" s="76"/>
      <c r="L113" s="76"/>
      <c r="M113" s="76"/>
      <c r="N113" s="318"/>
      <c r="O113" s="73" t="str" cm="1">
        <f t="array" ref="O113">IFERROR(INDEX($K$9:$K$1009,MATCH(N113,$I$9:$I$1009,0),0),"")</f>
        <v/>
      </c>
      <c r="P113" s="77"/>
      <c r="Q113" s="77"/>
      <c r="R113" s="67"/>
      <c r="S113" s="67"/>
      <c r="T113" s="67"/>
      <c r="U113" s="73">
        <f t="shared" si="9"/>
        <v>0</v>
      </c>
      <c r="V113" s="57"/>
      <c r="W113" s="78"/>
      <c r="X113" s="69"/>
      <c r="Y113" s="69"/>
      <c r="Z113" s="69"/>
      <c r="AA113" s="69"/>
      <c r="AB113" s="69"/>
      <c r="AC113" s="69"/>
      <c r="AD113" s="69"/>
      <c r="AF113" s="69"/>
      <c r="AG113" s="69"/>
      <c r="AH113" s="69"/>
      <c r="AI113" s="69"/>
      <c r="AJ113" s="69"/>
      <c r="AK113" s="69"/>
      <c r="AL113" s="70">
        <f t="shared" si="7"/>
        <v>0</v>
      </c>
      <c r="AM113" s="69"/>
      <c r="AN113" s="69"/>
      <c r="AO113" s="69"/>
      <c r="AR113" s="46" t="s">
        <v>20</v>
      </c>
    </row>
    <row r="114" spans="4:44" x14ac:dyDescent="0.3">
      <c r="D114" s="79">
        <f t="shared" si="10"/>
        <v>105</v>
      </c>
      <c r="E114" s="75"/>
      <c r="F114" s="75"/>
      <c r="G114" s="73">
        <f t="shared" si="8"/>
        <v>0</v>
      </c>
      <c r="H114" s="74" t="str" cm="1">
        <f t="array" ref="H114">IFERROR(INDEX(GCC.Param!$D$3:$D$94,MATCH(L114,GCC.Param!$B$3:$B$94,0),0),"")</f>
        <v/>
      </c>
      <c r="I114" s="114"/>
      <c r="J114" s="318"/>
      <c r="K114" s="76"/>
      <c r="L114" s="76"/>
      <c r="M114" s="76"/>
      <c r="N114" s="318"/>
      <c r="O114" s="73" t="str" cm="1">
        <f t="array" ref="O114">IFERROR(INDEX($K$9:$K$1009,MATCH(N114,$I$9:$I$1009,0),0),"")</f>
        <v/>
      </c>
      <c r="P114" s="77"/>
      <c r="Q114" s="77"/>
      <c r="R114" s="67"/>
      <c r="S114" s="67"/>
      <c r="T114" s="67"/>
      <c r="U114" s="73">
        <f t="shared" si="9"/>
        <v>0</v>
      </c>
      <c r="V114" s="57"/>
      <c r="W114" s="78"/>
      <c r="X114" s="69"/>
      <c r="Y114" s="69"/>
      <c r="Z114" s="69"/>
      <c r="AA114" s="69"/>
      <c r="AB114" s="69"/>
      <c r="AC114" s="69"/>
      <c r="AD114" s="69"/>
      <c r="AF114" s="69"/>
      <c r="AG114" s="69"/>
      <c r="AH114" s="69"/>
      <c r="AI114" s="69"/>
      <c r="AJ114" s="69"/>
      <c r="AK114" s="69"/>
      <c r="AL114" s="70">
        <f t="shared" si="7"/>
        <v>0</v>
      </c>
      <c r="AM114" s="69"/>
      <c r="AN114" s="69"/>
      <c r="AO114" s="69"/>
      <c r="AR114" s="46" t="s">
        <v>20</v>
      </c>
    </row>
    <row r="115" spans="4:44" x14ac:dyDescent="0.3">
      <c r="D115" s="79">
        <f t="shared" si="10"/>
        <v>106</v>
      </c>
      <c r="E115" s="75"/>
      <c r="F115" s="75"/>
      <c r="G115" s="73">
        <f t="shared" si="8"/>
        <v>0</v>
      </c>
      <c r="H115" s="74" t="str" cm="1">
        <f t="array" ref="H115">IFERROR(INDEX(GCC.Param!$D$3:$D$94,MATCH(L115,GCC.Param!$B$3:$B$94,0),0),"")</f>
        <v/>
      </c>
      <c r="I115" s="114"/>
      <c r="J115" s="318"/>
      <c r="K115" s="76"/>
      <c r="L115" s="76"/>
      <c r="M115" s="76"/>
      <c r="N115" s="318"/>
      <c r="O115" s="73" t="str" cm="1">
        <f t="array" ref="O115">IFERROR(INDEX($K$9:$K$1009,MATCH(N115,$I$9:$I$1009,0),0),"")</f>
        <v/>
      </c>
      <c r="P115" s="77"/>
      <c r="Q115" s="77"/>
      <c r="R115" s="67"/>
      <c r="S115" s="67"/>
      <c r="T115" s="67"/>
      <c r="U115" s="73">
        <f t="shared" si="9"/>
        <v>0</v>
      </c>
      <c r="V115" s="57"/>
      <c r="W115" s="78"/>
      <c r="X115" s="69"/>
      <c r="Y115" s="69"/>
      <c r="Z115" s="69"/>
      <c r="AA115" s="69"/>
      <c r="AB115" s="69"/>
      <c r="AC115" s="69"/>
      <c r="AD115" s="69"/>
      <c r="AF115" s="69"/>
      <c r="AG115" s="69"/>
      <c r="AH115" s="69"/>
      <c r="AI115" s="69"/>
      <c r="AJ115" s="69"/>
      <c r="AK115" s="69"/>
      <c r="AL115" s="70">
        <f t="shared" si="7"/>
        <v>0</v>
      </c>
      <c r="AM115" s="69"/>
      <c r="AN115" s="69"/>
      <c r="AO115" s="69"/>
      <c r="AR115" s="46" t="s">
        <v>20</v>
      </c>
    </row>
    <row r="116" spans="4:44" x14ac:dyDescent="0.3">
      <c r="D116" s="79">
        <f t="shared" si="10"/>
        <v>107</v>
      </c>
      <c r="E116" s="75"/>
      <c r="F116" s="75"/>
      <c r="G116" s="73">
        <f t="shared" si="8"/>
        <v>0</v>
      </c>
      <c r="H116" s="74" t="str" cm="1">
        <f t="array" ref="H116">IFERROR(INDEX(GCC.Param!$D$3:$D$94,MATCH(L116,GCC.Param!$B$3:$B$94,0),0),"")</f>
        <v/>
      </c>
      <c r="I116" s="114"/>
      <c r="J116" s="318"/>
      <c r="K116" s="76"/>
      <c r="L116" s="76"/>
      <c r="M116" s="76"/>
      <c r="N116" s="318"/>
      <c r="O116" s="73" t="str" cm="1">
        <f t="array" ref="O116">IFERROR(INDEX($K$9:$K$1009,MATCH(N116,$I$9:$I$1009,0),0),"")</f>
        <v/>
      </c>
      <c r="P116" s="77"/>
      <c r="Q116" s="77"/>
      <c r="R116" s="67"/>
      <c r="S116" s="67"/>
      <c r="T116" s="67"/>
      <c r="U116" s="73">
        <f t="shared" si="9"/>
        <v>0</v>
      </c>
      <c r="V116" s="57"/>
      <c r="W116" s="78"/>
      <c r="X116" s="69"/>
      <c r="Y116" s="69"/>
      <c r="Z116" s="69"/>
      <c r="AA116" s="69"/>
      <c r="AB116" s="69"/>
      <c r="AC116" s="69"/>
      <c r="AD116" s="69"/>
      <c r="AF116" s="69"/>
      <c r="AG116" s="69"/>
      <c r="AH116" s="69"/>
      <c r="AI116" s="69"/>
      <c r="AJ116" s="69"/>
      <c r="AK116" s="69"/>
      <c r="AL116" s="70">
        <f t="shared" si="7"/>
        <v>0</v>
      </c>
      <c r="AM116" s="69"/>
      <c r="AN116" s="69"/>
      <c r="AO116" s="69"/>
      <c r="AR116" s="46" t="s">
        <v>20</v>
      </c>
    </row>
    <row r="117" spans="4:44" x14ac:dyDescent="0.3">
      <c r="D117" s="79">
        <f t="shared" si="10"/>
        <v>108</v>
      </c>
      <c r="E117" s="75"/>
      <c r="F117" s="75"/>
      <c r="G117" s="73">
        <f t="shared" si="8"/>
        <v>0</v>
      </c>
      <c r="H117" s="74" t="str" cm="1">
        <f t="array" ref="H117">IFERROR(INDEX(GCC.Param!$D$3:$D$94,MATCH(L117,GCC.Param!$B$3:$B$94,0),0),"")</f>
        <v/>
      </c>
      <c r="I117" s="114"/>
      <c r="J117" s="318"/>
      <c r="K117" s="76"/>
      <c r="L117" s="76"/>
      <c r="M117" s="76"/>
      <c r="N117" s="318"/>
      <c r="O117" s="73" t="str" cm="1">
        <f t="array" ref="O117">IFERROR(INDEX($K$9:$K$1009,MATCH(N117,$I$9:$I$1009,0),0),"")</f>
        <v/>
      </c>
      <c r="P117" s="77"/>
      <c r="Q117" s="77"/>
      <c r="R117" s="67"/>
      <c r="S117" s="67"/>
      <c r="T117" s="67"/>
      <c r="U117" s="73">
        <f t="shared" si="9"/>
        <v>0</v>
      </c>
      <c r="V117" s="57"/>
      <c r="W117" s="78"/>
      <c r="X117" s="69"/>
      <c r="Y117" s="69"/>
      <c r="Z117" s="69"/>
      <c r="AA117" s="69"/>
      <c r="AB117" s="69"/>
      <c r="AC117" s="69"/>
      <c r="AD117" s="69"/>
      <c r="AF117" s="69"/>
      <c r="AG117" s="69"/>
      <c r="AH117" s="69"/>
      <c r="AI117" s="69"/>
      <c r="AJ117" s="69"/>
      <c r="AK117" s="69"/>
      <c r="AL117" s="70">
        <f t="shared" si="7"/>
        <v>0</v>
      </c>
      <c r="AM117" s="69"/>
      <c r="AN117" s="69"/>
      <c r="AO117" s="69"/>
      <c r="AR117" s="46" t="s">
        <v>20</v>
      </c>
    </row>
    <row r="118" spans="4:44" x14ac:dyDescent="0.3">
      <c r="D118" s="79">
        <f t="shared" si="10"/>
        <v>109</v>
      </c>
      <c r="E118" s="75"/>
      <c r="F118" s="75"/>
      <c r="G118" s="73">
        <f t="shared" si="8"/>
        <v>0</v>
      </c>
      <c r="H118" s="74" t="str" cm="1">
        <f t="array" ref="H118">IFERROR(INDEX(GCC.Param!$D$3:$D$94,MATCH(L118,GCC.Param!$B$3:$B$94,0),0),"")</f>
        <v/>
      </c>
      <c r="I118" s="75"/>
      <c r="J118" s="76"/>
      <c r="K118" s="76"/>
      <c r="L118" s="76"/>
      <c r="M118" s="76"/>
      <c r="N118" s="76"/>
      <c r="O118" s="73" t="str" cm="1">
        <f t="array" ref="O118">IFERROR(INDEX($K$9:$K$1009,MATCH(N118,$I$9:$I$1009,0),0),"")</f>
        <v/>
      </c>
      <c r="P118" s="77"/>
      <c r="Q118" s="77"/>
      <c r="R118" s="67"/>
      <c r="S118" s="67"/>
      <c r="T118" s="67"/>
      <c r="U118" s="73">
        <f t="shared" si="9"/>
        <v>0</v>
      </c>
      <c r="V118" s="57"/>
      <c r="W118" s="78"/>
      <c r="X118" s="69"/>
      <c r="Y118" s="69"/>
      <c r="Z118" s="69"/>
      <c r="AA118" s="69"/>
      <c r="AB118" s="69"/>
      <c r="AC118" s="69"/>
      <c r="AD118" s="69"/>
      <c r="AF118" s="69"/>
      <c r="AG118" s="69"/>
      <c r="AH118" s="69"/>
      <c r="AI118" s="69"/>
      <c r="AJ118" s="69"/>
      <c r="AK118" s="69"/>
      <c r="AL118" s="70">
        <f t="shared" si="7"/>
        <v>0</v>
      </c>
      <c r="AM118" s="69"/>
      <c r="AN118" s="69"/>
      <c r="AO118" s="69"/>
      <c r="AR118" s="46" t="s">
        <v>20</v>
      </c>
    </row>
    <row r="119" spans="4:44" x14ac:dyDescent="0.3">
      <c r="D119" s="79">
        <f t="shared" si="10"/>
        <v>110</v>
      </c>
      <c r="E119" s="75"/>
      <c r="F119" s="75"/>
      <c r="G119" s="73">
        <f t="shared" si="8"/>
        <v>0</v>
      </c>
      <c r="H119" s="74" t="str" cm="1">
        <f t="array" ref="H119">IFERROR(INDEX(GCC.Param!$D$3:$D$94,MATCH(L119,GCC.Param!$B$3:$B$94,0),0),"")</f>
        <v/>
      </c>
      <c r="I119" s="75"/>
      <c r="J119" s="76"/>
      <c r="K119" s="76"/>
      <c r="L119" s="76"/>
      <c r="M119" s="76"/>
      <c r="N119" s="76"/>
      <c r="O119" s="73" t="str" cm="1">
        <f t="array" ref="O119">IFERROR(INDEX($K$9:$K$1009,MATCH(N119,$I$9:$I$1009,0),0),"")</f>
        <v/>
      </c>
      <c r="P119" s="77"/>
      <c r="Q119" s="77"/>
      <c r="R119" s="67"/>
      <c r="S119" s="67"/>
      <c r="T119" s="67"/>
      <c r="U119" s="73">
        <f t="shared" si="9"/>
        <v>0</v>
      </c>
      <c r="V119" s="57"/>
      <c r="W119" s="78"/>
      <c r="X119" s="69"/>
      <c r="Y119" s="69"/>
      <c r="Z119" s="69"/>
      <c r="AA119" s="69"/>
      <c r="AB119" s="69"/>
      <c r="AC119" s="69"/>
      <c r="AD119" s="69"/>
      <c r="AF119" s="69"/>
      <c r="AG119" s="69"/>
      <c r="AH119" s="69"/>
      <c r="AI119" s="69"/>
      <c r="AJ119" s="69"/>
      <c r="AK119" s="69"/>
      <c r="AL119" s="70">
        <f t="shared" si="7"/>
        <v>0</v>
      </c>
      <c r="AM119" s="69"/>
      <c r="AN119" s="69"/>
      <c r="AO119" s="69"/>
      <c r="AR119" s="46" t="s">
        <v>20</v>
      </c>
    </row>
    <row r="120" spans="4:44" x14ac:dyDescent="0.3">
      <c r="D120" s="79">
        <f t="shared" si="10"/>
        <v>111</v>
      </c>
      <c r="E120" s="75"/>
      <c r="F120" s="75"/>
      <c r="G120" s="73">
        <f t="shared" si="8"/>
        <v>0</v>
      </c>
      <c r="H120" s="74" t="str" cm="1">
        <f t="array" ref="H120">IFERROR(INDEX(GCC.Param!$D$3:$D$94,MATCH(L120,GCC.Param!$B$3:$B$94,0),0),"")</f>
        <v/>
      </c>
      <c r="I120" s="75"/>
      <c r="J120" s="76"/>
      <c r="K120" s="76"/>
      <c r="L120" s="76"/>
      <c r="M120" s="76"/>
      <c r="N120" s="76"/>
      <c r="O120" s="73" t="str" cm="1">
        <f t="array" ref="O120">IFERROR(INDEX($K$9:$K$1009,MATCH(N120,$I$9:$I$1009,0),0),"")</f>
        <v/>
      </c>
      <c r="P120" s="77"/>
      <c r="Q120" s="77"/>
      <c r="R120" s="67"/>
      <c r="S120" s="67"/>
      <c r="T120" s="67"/>
      <c r="U120" s="73">
        <f t="shared" si="9"/>
        <v>0</v>
      </c>
      <c r="V120" s="57"/>
      <c r="W120" s="78"/>
      <c r="X120" s="69"/>
      <c r="Y120" s="69"/>
      <c r="Z120" s="69"/>
      <c r="AA120" s="69"/>
      <c r="AB120" s="69"/>
      <c r="AC120" s="69"/>
      <c r="AD120" s="69"/>
      <c r="AF120" s="69"/>
      <c r="AG120" s="69"/>
      <c r="AH120" s="69"/>
      <c r="AI120" s="69"/>
      <c r="AJ120" s="69"/>
      <c r="AK120" s="69"/>
      <c r="AL120" s="70">
        <f t="shared" si="7"/>
        <v>0</v>
      </c>
      <c r="AM120" s="69"/>
      <c r="AN120" s="69"/>
      <c r="AO120" s="69"/>
      <c r="AR120" s="46" t="s">
        <v>20</v>
      </c>
    </row>
    <row r="121" spans="4:44" x14ac:dyDescent="0.3">
      <c r="D121" s="79">
        <f t="shared" si="10"/>
        <v>112</v>
      </c>
      <c r="E121" s="75"/>
      <c r="F121" s="75"/>
      <c r="G121" s="73">
        <f t="shared" si="8"/>
        <v>0</v>
      </c>
      <c r="H121" s="74" t="str" cm="1">
        <f t="array" ref="H121">IFERROR(INDEX(GCC.Param!$D$3:$D$94,MATCH(L121,GCC.Param!$B$3:$B$94,0),0),"")</f>
        <v/>
      </c>
      <c r="I121" s="75"/>
      <c r="J121" s="76"/>
      <c r="K121" s="76"/>
      <c r="L121" s="76"/>
      <c r="M121" s="76"/>
      <c r="N121" s="76"/>
      <c r="O121" s="73" t="str" cm="1">
        <f t="array" ref="O121">IFERROR(INDEX($K$9:$K$1009,MATCH(N121,$I$9:$I$1009,0),0),"")</f>
        <v/>
      </c>
      <c r="P121" s="77"/>
      <c r="Q121" s="77"/>
      <c r="R121" s="67"/>
      <c r="S121" s="67"/>
      <c r="T121" s="67"/>
      <c r="U121" s="73">
        <f t="shared" si="9"/>
        <v>0</v>
      </c>
      <c r="V121" s="57"/>
      <c r="W121" s="78"/>
      <c r="X121" s="69"/>
      <c r="Y121" s="69"/>
      <c r="Z121" s="69"/>
      <c r="AA121" s="69"/>
      <c r="AB121" s="69"/>
      <c r="AC121" s="69"/>
      <c r="AD121" s="69"/>
      <c r="AF121" s="69"/>
      <c r="AG121" s="69"/>
      <c r="AH121" s="69"/>
      <c r="AI121" s="69"/>
      <c r="AJ121" s="69"/>
      <c r="AK121" s="69"/>
      <c r="AL121" s="70">
        <f t="shared" si="7"/>
        <v>0</v>
      </c>
      <c r="AM121" s="69"/>
      <c r="AN121" s="69"/>
      <c r="AO121" s="69"/>
      <c r="AR121" s="46" t="s">
        <v>20</v>
      </c>
    </row>
    <row r="122" spans="4:44" x14ac:dyDescent="0.3">
      <c r="D122" s="79">
        <f t="shared" si="10"/>
        <v>113</v>
      </c>
      <c r="E122" s="75"/>
      <c r="F122" s="75"/>
      <c r="G122" s="73">
        <f t="shared" si="8"/>
        <v>0</v>
      </c>
      <c r="H122" s="74" t="str" cm="1">
        <f t="array" ref="H122">IFERROR(INDEX(GCC.Param!$D$3:$D$94,MATCH(L122,GCC.Param!$B$3:$B$94,0),0),"")</f>
        <v/>
      </c>
      <c r="I122" s="75"/>
      <c r="J122" s="76"/>
      <c r="K122" s="76"/>
      <c r="L122" s="76"/>
      <c r="M122" s="76"/>
      <c r="N122" s="76"/>
      <c r="O122" s="73" t="str" cm="1">
        <f t="array" ref="O122">IFERROR(INDEX($K$9:$K$1009,MATCH(N122,$I$9:$I$1009,0),0),"")</f>
        <v/>
      </c>
      <c r="P122" s="77"/>
      <c r="Q122" s="77"/>
      <c r="R122" s="67"/>
      <c r="S122" s="67"/>
      <c r="T122" s="67"/>
      <c r="U122" s="73">
        <f t="shared" si="9"/>
        <v>0</v>
      </c>
      <c r="V122" s="57"/>
      <c r="W122" s="78"/>
      <c r="X122" s="69"/>
      <c r="Y122" s="69"/>
      <c r="Z122" s="69"/>
      <c r="AA122" s="69"/>
      <c r="AB122" s="69"/>
      <c r="AC122" s="69"/>
      <c r="AD122" s="69"/>
      <c r="AF122" s="69"/>
      <c r="AG122" s="69"/>
      <c r="AH122" s="69"/>
      <c r="AI122" s="69"/>
      <c r="AJ122" s="69"/>
      <c r="AK122" s="69"/>
      <c r="AL122" s="70">
        <f t="shared" si="7"/>
        <v>0</v>
      </c>
      <c r="AM122" s="69"/>
      <c r="AN122" s="69"/>
      <c r="AO122" s="69"/>
      <c r="AR122" s="46" t="s">
        <v>20</v>
      </c>
    </row>
    <row r="123" spans="4:44" x14ac:dyDescent="0.3">
      <c r="D123" s="79">
        <f t="shared" si="10"/>
        <v>114</v>
      </c>
      <c r="E123" s="75"/>
      <c r="F123" s="75"/>
      <c r="G123" s="73">
        <f t="shared" si="8"/>
        <v>0</v>
      </c>
      <c r="H123" s="74" t="str" cm="1">
        <f t="array" ref="H123">IFERROR(INDEX(GCC.Param!$D$3:$D$94,MATCH(L123,GCC.Param!$B$3:$B$94,0),0),"")</f>
        <v/>
      </c>
      <c r="I123" s="75"/>
      <c r="J123" s="76"/>
      <c r="K123" s="76"/>
      <c r="L123" s="76"/>
      <c r="M123" s="76"/>
      <c r="N123" s="76"/>
      <c r="O123" s="73" t="str" cm="1">
        <f t="array" ref="O123">IFERROR(INDEX($K$9:$K$1009,MATCH(N123,$I$9:$I$1009,0),0),"")</f>
        <v/>
      </c>
      <c r="P123" s="77"/>
      <c r="Q123" s="77"/>
      <c r="R123" s="67"/>
      <c r="S123" s="67"/>
      <c r="T123" s="67"/>
      <c r="U123" s="73">
        <f t="shared" si="9"/>
        <v>0</v>
      </c>
      <c r="V123" s="57"/>
      <c r="W123" s="78"/>
      <c r="X123" s="69"/>
      <c r="Y123" s="69"/>
      <c r="Z123" s="69"/>
      <c r="AA123" s="69"/>
      <c r="AB123" s="69"/>
      <c r="AC123" s="69"/>
      <c r="AD123" s="69"/>
      <c r="AF123" s="69"/>
      <c r="AG123" s="69"/>
      <c r="AH123" s="69"/>
      <c r="AI123" s="69"/>
      <c r="AJ123" s="69"/>
      <c r="AK123" s="69"/>
      <c r="AL123" s="70">
        <f t="shared" si="7"/>
        <v>0</v>
      </c>
      <c r="AM123" s="69"/>
      <c r="AN123" s="69"/>
      <c r="AO123" s="69"/>
      <c r="AR123" s="46" t="s">
        <v>20</v>
      </c>
    </row>
    <row r="124" spans="4:44" x14ac:dyDescent="0.3">
      <c r="D124" s="79">
        <f t="shared" si="10"/>
        <v>115</v>
      </c>
      <c r="E124" s="75"/>
      <c r="F124" s="75"/>
      <c r="G124" s="73">
        <f t="shared" si="8"/>
        <v>0</v>
      </c>
      <c r="H124" s="74" t="str" cm="1">
        <f t="array" ref="H124">IFERROR(INDEX(GCC.Param!$D$3:$D$94,MATCH(L124,GCC.Param!$B$3:$B$94,0),0),"")</f>
        <v/>
      </c>
      <c r="I124" s="75"/>
      <c r="J124" s="76"/>
      <c r="K124" s="76"/>
      <c r="L124" s="76"/>
      <c r="M124" s="76"/>
      <c r="N124" s="76"/>
      <c r="O124" s="73" t="str" cm="1">
        <f t="array" ref="O124">IFERROR(INDEX($K$9:$K$1009,MATCH(N124,$I$9:$I$1009,0),0),"")</f>
        <v/>
      </c>
      <c r="P124" s="77"/>
      <c r="Q124" s="77"/>
      <c r="R124" s="67"/>
      <c r="S124" s="67"/>
      <c r="T124" s="67"/>
      <c r="U124" s="73">
        <f t="shared" si="9"/>
        <v>0</v>
      </c>
      <c r="V124" s="57"/>
      <c r="W124" s="78"/>
      <c r="X124" s="69"/>
      <c r="Y124" s="69"/>
      <c r="Z124" s="69"/>
      <c r="AA124" s="69"/>
      <c r="AB124" s="69"/>
      <c r="AC124" s="69"/>
      <c r="AD124" s="69"/>
      <c r="AF124" s="69"/>
      <c r="AG124" s="69"/>
      <c r="AH124" s="69"/>
      <c r="AI124" s="69"/>
      <c r="AJ124" s="69"/>
      <c r="AK124" s="69"/>
      <c r="AL124" s="70">
        <f t="shared" si="7"/>
        <v>0</v>
      </c>
      <c r="AM124" s="69"/>
      <c r="AN124" s="69"/>
      <c r="AO124" s="69"/>
      <c r="AR124" s="46" t="s">
        <v>20</v>
      </c>
    </row>
    <row r="125" spans="4:44" x14ac:dyDescent="0.3">
      <c r="D125" s="79">
        <f t="shared" si="10"/>
        <v>116</v>
      </c>
      <c r="E125" s="75"/>
      <c r="F125" s="75"/>
      <c r="G125" s="73">
        <f t="shared" si="8"/>
        <v>0</v>
      </c>
      <c r="H125" s="74" t="str" cm="1">
        <f t="array" ref="H125">IFERROR(INDEX(GCC.Param!$D$3:$D$94,MATCH(L125,GCC.Param!$B$3:$B$94,0),0),"")</f>
        <v/>
      </c>
      <c r="I125" s="75"/>
      <c r="J125" s="76"/>
      <c r="K125" s="76"/>
      <c r="L125" s="76"/>
      <c r="M125" s="76"/>
      <c r="N125" s="76"/>
      <c r="O125" s="73" t="str" cm="1">
        <f t="array" ref="O125">IFERROR(INDEX($K$9:$K$1009,MATCH(N125,$I$9:$I$1009,0),0),"")</f>
        <v/>
      </c>
      <c r="P125" s="77"/>
      <c r="Q125" s="77"/>
      <c r="R125" s="67"/>
      <c r="S125" s="67"/>
      <c r="T125" s="67"/>
      <c r="U125" s="73">
        <f t="shared" si="9"/>
        <v>0</v>
      </c>
      <c r="V125" s="57"/>
      <c r="W125" s="78"/>
      <c r="X125" s="69"/>
      <c r="Y125" s="69"/>
      <c r="Z125" s="69"/>
      <c r="AA125" s="69"/>
      <c r="AB125" s="69"/>
      <c r="AC125" s="69"/>
      <c r="AD125" s="69"/>
      <c r="AF125" s="69"/>
      <c r="AG125" s="69"/>
      <c r="AH125" s="69"/>
      <c r="AI125" s="69"/>
      <c r="AJ125" s="69"/>
      <c r="AK125" s="69"/>
      <c r="AL125" s="70">
        <f t="shared" si="7"/>
        <v>0</v>
      </c>
      <c r="AM125" s="69"/>
      <c r="AN125" s="69"/>
      <c r="AO125" s="69"/>
      <c r="AR125" s="46" t="s">
        <v>20</v>
      </c>
    </row>
    <row r="126" spans="4:44" x14ac:dyDescent="0.3">
      <c r="D126" s="79">
        <f t="shared" si="10"/>
        <v>117</v>
      </c>
      <c r="E126" s="75"/>
      <c r="F126" s="75"/>
      <c r="G126" s="73">
        <f t="shared" si="8"/>
        <v>0</v>
      </c>
      <c r="H126" s="74" t="str" cm="1">
        <f t="array" ref="H126">IFERROR(INDEX(GCC.Param!$D$3:$D$94,MATCH(L126,GCC.Param!$B$3:$B$94,0),0),"")</f>
        <v/>
      </c>
      <c r="I126" s="75"/>
      <c r="J126" s="76"/>
      <c r="K126" s="76"/>
      <c r="L126" s="76"/>
      <c r="M126" s="76"/>
      <c r="N126" s="76"/>
      <c r="O126" s="73" t="str" cm="1">
        <f t="array" ref="O126">IFERROR(INDEX($K$9:$K$1009,MATCH(N126,$I$9:$I$1009,0),0),"")</f>
        <v/>
      </c>
      <c r="P126" s="77"/>
      <c r="Q126" s="77"/>
      <c r="R126" s="67"/>
      <c r="S126" s="67"/>
      <c r="T126" s="67"/>
      <c r="U126" s="73">
        <f t="shared" si="9"/>
        <v>0</v>
      </c>
      <c r="V126" s="57"/>
      <c r="W126" s="78"/>
      <c r="X126" s="69"/>
      <c r="Y126" s="69"/>
      <c r="Z126" s="69"/>
      <c r="AA126" s="69"/>
      <c r="AB126" s="69"/>
      <c r="AC126" s="69"/>
      <c r="AD126" s="69"/>
      <c r="AF126" s="69"/>
      <c r="AG126" s="69"/>
      <c r="AH126" s="69"/>
      <c r="AI126" s="69"/>
      <c r="AJ126" s="69"/>
      <c r="AK126" s="69"/>
      <c r="AL126" s="70">
        <f t="shared" si="7"/>
        <v>0</v>
      </c>
      <c r="AM126" s="69"/>
      <c r="AN126" s="69"/>
      <c r="AO126" s="69"/>
      <c r="AR126" s="46" t="s">
        <v>20</v>
      </c>
    </row>
    <row r="127" spans="4:44" x14ac:dyDescent="0.3">
      <c r="D127" s="79">
        <f t="shared" si="10"/>
        <v>118</v>
      </c>
      <c r="E127" s="75"/>
      <c r="F127" s="75"/>
      <c r="G127" s="73">
        <f t="shared" si="8"/>
        <v>0</v>
      </c>
      <c r="H127" s="74" t="str" cm="1">
        <f t="array" ref="H127">IFERROR(INDEX(GCC.Param!$D$3:$D$94,MATCH(L127,GCC.Param!$B$3:$B$94,0),0),"")</f>
        <v/>
      </c>
      <c r="I127" s="75"/>
      <c r="J127" s="76"/>
      <c r="K127" s="76"/>
      <c r="L127" s="76"/>
      <c r="M127" s="76"/>
      <c r="N127" s="76"/>
      <c r="O127" s="73" t="str" cm="1">
        <f t="array" ref="O127">IFERROR(INDEX($K$9:$K$1009,MATCH(N127,$I$9:$I$1009,0),0),"")</f>
        <v/>
      </c>
      <c r="P127" s="77"/>
      <c r="Q127" s="77"/>
      <c r="R127" s="67"/>
      <c r="S127" s="67"/>
      <c r="T127" s="67"/>
      <c r="U127" s="73">
        <f t="shared" si="9"/>
        <v>0</v>
      </c>
      <c r="V127" s="57"/>
      <c r="W127" s="78"/>
      <c r="X127" s="69"/>
      <c r="Y127" s="69"/>
      <c r="Z127" s="69"/>
      <c r="AA127" s="69"/>
      <c r="AB127" s="69"/>
      <c r="AC127" s="69"/>
      <c r="AD127" s="69"/>
      <c r="AF127" s="69"/>
      <c r="AG127" s="69"/>
      <c r="AH127" s="69"/>
      <c r="AI127" s="69"/>
      <c r="AJ127" s="69"/>
      <c r="AK127" s="69"/>
      <c r="AL127" s="70">
        <f t="shared" si="7"/>
        <v>0</v>
      </c>
      <c r="AM127" s="69"/>
      <c r="AN127" s="69"/>
      <c r="AO127" s="69"/>
      <c r="AR127" s="46" t="s">
        <v>20</v>
      </c>
    </row>
    <row r="128" spans="4:44" x14ac:dyDescent="0.3">
      <c r="D128" s="79">
        <f t="shared" si="10"/>
        <v>119</v>
      </c>
      <c r="E128" s="75"/>
      <c r="F128" s="75"/>
      <c r="G128" s="73">
        <f t="shared" si="8"/>
        <v>0</v>
      </c>
      <c r="H128" s="74" t="str" cm="1">
        <f t="array" ref="H128">IFERROR(INDEX(GCC.Param!$D$3:$D$94,MATCH(L128,GCC.Param!$B$3:$B$94,0),0),"")</f>
        <v/>
      </c>
      <c r="I128" s="75"/>
      <c r="J128" s="76"/>
      <c r="K128" s="76"/>
      <c r="L128" s="76"/>
      <c r="M128" s="76"/>
      <c r="N128" s="76"/>
      <c r="O128" s="73" t="str" cm="1">
        <f t="array" ref="O128">IFERROR(INDEX($K$9:$K$1009,MATCH(N128,$I$9:$I$1009,0),0),"")</f>
        <v/>
      </c>
      <c r="P128" s="77"/>
      <c r="Q128" s="77"/>
      <c r="R128" s="67"/>
      <c r="S128" s="67"/>
      <c r="T128" s="67"/>
      <c r="U128" s="73">
        <f t="shared" si="9"/>
        <v>0</v>
      </c>
      <c r="V128" s="57"/>
      <c r="W128" s="78"/>
      <c r="X128" s="69"/>
      <c r="Y128" s="69"/>
      <c r="Z128" s="69"/>
      <c r="AA128" s="69"/>
      <c r="AB128" s="69"/>
      <c r="AC128" s="69"/>
      <c r="AD128" s="69"/>
      <c r="AF128" s="69"/>
      <c r="AG128" s="69"/>
      <c r="AH128" s="69"/>
      <c r="AI128" s="69"/>
      <c r="AJ128" s="69"/>
      <c r="AK128" s="69"/>
      <c r="AL128" s="70">
        <f t="shared" si="7"/>
        <v>0</v>
      </c>
      <c r="AM128" s="69"/>
      <c r="AN128" s="69"/>
      <c r="AO128" s="69"/>
      <c r="AR128" s="46" t="s">
        <v>20</v>
      </c>
    </row>
    <row r="129" spans="4:44" x14ac:dyDescent="0.3">
      <c r="D129" s="79">
        <f t="shared" si="10"/>
        <v>120</v>
      </c>
      <c r="E129" s="75"/>
      <c r="F129" s="75"/>
      <c r="G129" s="73">
        <f t="shared" si="8"/>
        <v>0</v>
      </c>
      <c r="H129" s="74" t="str" cm="1">
        <f t="array" ref="H129">IFERROR(INDEX(GCC.Param!$D$3:$D$94,MATCH(L129,GCC.Param!$B$3:$B$94,0),0),"")</f>
        <v/>
      </c>
      <c r="I129" s="75"/>
      <c r="J129" s="76"/>
      <c r="K129" s="76"/>
      <c r="L129" s="76"/>
      <c r="M129" s="76"/>
      <c r="N129" s="76"/>
      <c r="O129" s="73" t="str" cm="1">
        <f t="array" ref="O129">IFERROR(INDEX($K$9:$K$1009,MATCH(N129,$I$9:$I$1009,0),0),"")</f>
        <v/>
      </c>
      <c r="P129" s="77"/>
      <c r="Q129" s="77"/>
      <c r="R129" s="67"/>
      <c r="S129" s="67"/>
      <c r="T129" s="67"/>
      <c r="U129" s="73">
        <f t="shared" si="9"/>
        <v>0</v>
      </c>
      <c r="V129" s="57"/>
      <c r="W129" s="78"/>
      <c r="X129" s="69"/>
      <c r="Y129" s="69"/>
      <c r="Z129" s="69"/>
      <c r="AA129" s="69"/>
      <c r="AB129" s="69"/>
      <c r="AC129" s="69"/>
      <c r="AD129" s="69"/>
      <c r="AF129" s="69"/>
      <c r="AG129" s="69"/>
      <c r="AH129" s="69"/>
      <c r="AI129" s="69"/>
      <c r="AJ129" s="69"/>
      <c r="AK129" s="69"/>
      <c r="AL129" s="70">
        <f t="shared" si="7"/>
        <v>0</v>
      </c>
      <c r="AM129" s="69"/>
      <c r="AN129" s="69"/>
      <c r="AO129" s="69"/>
      <c r="AR129" s="46" t="s">
        <v>20</v>
      </c>
    </row>
    <row r="130" spans="4:44" x14ac:dyDescent="0.3">
      <c r="D130" s="79">
        <f t="shared" si="10"/>
        <v>121</v>
      </c>
      <c r="E130" s="75"/>
      <c r="F130" s="75"/>
      <c r="G130" s="73">
        <f t="shared" si="8"/>
        <v>0</v>
      </c>
      <c r="H130" s="74" t="str" cm="1">
        <f t="array" ref="H130">IFERROR(INDEX(GCC.Param!$D$3:$D$94,MATCH(L130,GCC.Param!$B$3:$B$94,0),0),"")</f>
        <v/>
      </c>
      <c r="I130" s="75"/>
      <c r="J130" s="76"/>
      <c r="K130" s="76"/>
      <c r="L130" s="76"/>
      <c r="M130" s="76"/>
      <c r="N130" s="76"/>
      <c r="O130" s="73" t="str" cm="1">
        <f t="array" ref="O130">IFERROR(INDEX($K$9:$K$1009,MATCH(N130,$I$9:$I$1009,0),0),"")</f>
        <v/>
      </c>
      <c r="P130" s="77"/>
      <c r="Q130" s="77"/>
      <c r="R130" s="67"/>
      <c r="S130" s="67"/>
      <c r="T130" s="67"/>
      <c r="U130" s="73">
        <f t="shared" si="9"/>
        <v>0</v>
      </c>
      <c r="V130" s="57"/>
      <c r="W130" s="78"/>
      <c r="X130" s="69"/>
      <c r="Y130" s="69"/>
      <c r="Z130" s="69"/>
      <c r="AA130" s="69"/>
      <c r="AB130" s="69"/>
      <c r="AC130" s="69"/>
      <c r="AD130" s="69"/>
      <c r="AF130" s="69"/>
      <c r="AG130" s="69"/>
      <c r="AH130" s="69"/>
      <c r="AI130" s="69"/>
      <c r="AJ130" s="69"/>
      <c r="AK130" s="69"/>
      <c r="AL130" s="70">
        <f t="shared" si="7"/>
        <v>0</v>
      </c>
      <c r="AM130" s="69"/>
      <c r="AN130" s="69"/>
      <c r="AO130" s="69"/>
      <c r="AR130" s="46" t="s">
        <v>20</v>
      </c>
    </row>
    <row r="131" spans="4:44" x14ac:dyDescent="0.3">
      <c r="D131" s="79">
        <f t="shared" si="10"/>
        <v>122</v>
      </c>
      <c r="E131" s="75"/>
      <c r="F131" s="75"/>
      <c r="G131" s="73">
        <f t="shared" si="8"/>
        <v>0</v>
      </c>
      <c r="H131" s="74" t="str" cm="1">
        <f t="array" ref="H131">IFERROR(INDEX(GCC.Param!$D$3:$D$94,MATCH(L131,GCC.Param!$B$3:$B$94,0),0),"")</f>
        <v/>
      </c>
      <c r="I131" s="75"/>
      <c r="J131" s="76"/>
      <c r="K131" s="76"/>
      <c r="L131" s="76"/>
      <c r="M131" s="76"/>
      <c r="N131" s="76"/>
      <c r="O131" s="73" t="str" cm="1">
        <f t="array" ref="O131">IFERROR(INDEX($K$9:$K$1009,MATCH(N131,$I$9:$I$1009,0),0),"")</f>
        <v/>
      </c>
      <c r="P131" s="77"/>
      <c r="Q131" s="77"/>
      <c r="R131" s="67"/>
      <c r="S131" s="67"/>
      <c r="T131" s="67"/>
      <c r="U131" s="73">
        <f t="shared" si="9"/>
        <v>0</v>
      </c>
      <c r="V131" s="57"/>
      <c r="W131" s="78"/>
      <c r="X131" s="69"/>
      <c r="Y131" s="69"/>
      <c r="Z131" s="69"/>
      <c r="AA131" s="69"/>
      <c r="AB131" s="69"/>
      <c r="AC131" s="69"/>
      <c r="AD131" s="69"/>
      <c r="AF131" s="69"/>
      <c r="AG131" s="69"/>
      <c r="AH131" s="69"/>
      <c r="AI131" s="69"/>
      <c r="AJ131" s="69"/>
      <c r="AK131" s="69"/>
      <c r="AL131" s="70">
        <f t="shared" si="7"/>
        <v>0</v>
      </c>
      <c r="AM131" s="69"/>
      <c r="AN131" s="69"/>
      <c r="AO131" s="69"/>
      <c r="AR131" s="46" t="s">
        <v>20</v>
      </c>
    </row>
    <row r="132" spans="4:44" x14ac:dyDescent="0.3">
      <c r="D132" s="79">
        <f t="shared" si="10"/>
        <v>123</v>
      </c>
      <c r="E132" s="75"/>
      <c r="F132" s="75"/>
      <c r="G132" s="73">
        <f t="shared" si="8"/>
        <v>0</v>
      </c>
      <c r="H132" s="74" t="str" cm="1">
        <f t="array" ref="H132">IFERROR(INDEX(GCC.Param!$D$3:$D$94,MATCH(L132,GCC.Param!$B$3:$B$94,0),0),"")</f>
        <v/>
      </c>
      <c r="I132" s="75"/>
      <c r="J132" s="76"/>
      <c r="K132" s="76"/>
      <c r="L132" s="76"/>
      <c r="M132" s="76"/>
      <c r="N132" s="76"/>
      <c r="O132" s="73" t="str" cm="1">
        <f t="array" ref="O132">IFERROR(INDEX($K$9:$K$1009,MATCH(N132,$I$9:$I$1009,0),0),"")</f>
        <v/>
      </c>
      <c r="P132" s="77"/>
      <c r="Q132" s="77"/>
      <c r="R132" s="67"/>
      <c r="S132" s="67"/>
      <c r="T132" s="67"/>
      <c r="U132" s="73">
        <f t="shared" si="9"/>
        <v>0</v>
      </c>
      <c r="V132" s="57"/>
      <c r="W132" s="78"/>
      <c r="X132" s="69"/>
      <c r="Y132" s="69"/>
      <c r="Z132" s="69"/>
      <c r="AA132" s="69"/>
      <c r="AB132" s="69"/>
      <c r="AC132" s="69"/>
      <c r="AD132" s="69"/>
      <c r="AF132" s="69"/>
      <c r="AG132" s="69"/>
      <c r="AH132" s="69"/>
      <c r="AI132" s="69"/>
      <c r="AJ132" s="69"/>
      <c r="AK132" s="69"/>
      <c r="AL132" s="70">
        <f t="shared" si="7"/>
        <v>0</v>
      </c>
      <c r="AM132" s="69"/>
      <c r="AN132" s="69"/>
      <c r="AO132" s="69"/>
      <c r="AR132" s="46" t="s">
        <v>20</v>
      </c>
    </row>
    <row r="133" spans="4:44" x14ac:dyDescent="0.3">
      <c r="D133" s="79">
        <f t="shared" si="10"/>
        <v>124</v>
      </c>
      <c r="E133" s="75"/>
      <c r="F133" s="75"/>
      <c r="G133" s="73">
        <f t="shared" si="8"/>
        <v>0</v>
      </c>
      <c r="H133" s="74" t="str" cm="1">
        <f t="array" ref="H133">IFERROR(INDEX(GCC.Param!$D$3:$D$94,MATCH(L133,GCC.Param!$B$3:$B$94,0),0),"")</f>
        <v/>
      </c>
      <c r="I133" s="75"/>
      <c r="J133" s="76"/>
      <c r="K133" s="76"/>
      <c r="L133" s="76"/>
      <c r="M133" s="76"/>
      <c r="N133" s="76"/>
      <c r="O133" s="73" t="str" cm="1">
        <f t="array" ref="O133">IFERROR(INDEX($K$9:$K$1009,MATCH(N133,$I$9:$I$1009,0),0),"")</f>
        <v/>
      </c>
      <c r="P133" s="77"/>
      <c r="Q133" s="77"/>
      <c r="R133" s="67"/>
      <c r="S133" s="67"/>
      <c r="T133" s="67"/>
      <c r="U133" s="73">
        <f t="shared" si="9"/>
        <v>0</v>
      </c>
      <c r="V133" s="57"/>
      <c r="W133" s="78"/>
      <c r="X133" s="69"/>
      <c r="Y133" s="69"/>
      <c r="Z133" s="69"/>
      <c r="AA133" s="69"/>
      <c r="AB133" s="69"/>
      <c r="AC133" s="69"/>
      <c r="AD133" s="69"/>
      <c r="AF133" s="69"/>
      <c r="AG133" s="69"/>
      <c r="AH133" s="69"/>
      <c r="AI133" s="69"/>
      <c r="AJ133" s="69"/>
      <c r="AK133" s="69"/>
      <c r="AL133" s="70">
        <f t="shared" si="7"/>
        <v>0</v>
      </c>
      <c r="AM133" s="69"/>
      <c r="AN133" s="69"/>
      <c r="AO133" s="69"/>
      <c r="AR133" s="46" t="s">
        <v>20</v>
      </c>
    </row>
    <row r="134" spans="4:44" x14ac:dyDescent="0.3">
      <c r="D134" s="79">
        <f t="shared" si="10"/>
        <v>125</v>
      </c>
      <c r="E134" s="75"/>
      <c r="F134" s="75"/>
      <c r="G134" s="73">
        <f t="shared" si="8"/>
        <v>0</v>
      </c>
      <c r="H134" s="74" t="str" cm="1">
        <f t="array" ref="H134">IFERROR(INDEX(GCC.Param!$D$3:$D$94,MATCH(L134,GCC.Param!$B$3:$B$94,0),0),"")</f>
        <v/>
      </c>
      <c r="I134" s="75"/>
      <c r="J134" s="76"/>
      <c r="K134" s="76"/>
      <c r="L134" s="76"/>
      <c r="M134" s="76"/>
      <c r="N134" s="76"/>
      <c r="O134" s="73" t="str" cm="1">
        <f t="array" ref="O134">IFERROR(INDEX($K$9:$K$1009,MATCH(N134,$I$9:$I$1009,0),0),"")</f>
        <v/>
      </c>
      <c r="P134" s="77"/>
      <c r="Q134" s="77"/>
      <c r="R134" s="67"/>
      <c r="S134" s="67"/>
      <c r="T134" s="67"/>
      <c r="U134" s="73">
        <f t="shared" si="9"/>
        <v>0</v>
      </c>
      <c r="V134" s="57"/>
      <c r="W134" s="78"/>
      <c r="X134" s="69"/>
      <c r="Y134" s="69"/>
      <c r="Z134" s="69"/>
      <c r="AA134" s="69"/>
      <c r="AB134" s="69"/>
      <c r="AC134" s="69"/>
      <c r="AD134" s="69"/>
      <c r="AF134" s="69"/>
      <c r="AG134" s="69"/>
      <c r="AH134" s="69"/>
      <c r="AI134" s="69"/>
      <c r="AJ134" s="69"/>
      <c r="AK134" s="69"/>
      <c r="AL134" s="70">
        <f t="shared" si="7"/>
        <v>0</v>
      </c>
      <c r="AM134" s="69"/>
      <c r="AN134" s="69"/>
      <c r="AO134" s="69"/>
      <c r="AR134" s="46" t="s">
        <v>20</v>
      </c>
    </row>
    <row r="135" spans="4:44" x14ac:dyDescent="0.3">
      <c r="D135" s="79">
        <f t="shared" si="10"/>
        <v>126</v>
      </c>
      <c r="E135" s="75"/>
      <c r="F135" s="75"/>
      <c r="G135" s="73">
        <f t="shared" si="8"/>
        <v>0</v>
      </c>
      <c r="H135" s="74" t="str" cm="1">
        <f t="array" ref="H135">IFERROR(INDEX(GCC.Param!$D$3:$D$94,MATCH(L135,GCC.Param!$B$3:$B$94,0),0),"")</f>
        <v/>
      </c>
      <c r="I135" s="75"/>
      <c r="J135" s="76"/>
      <c r="K135" s="76"/>
      <c r="L135" s="76"/>
      <c r="M135" s="76"/>
      <c r="N135" s="76"/>
      <c r="O135" s="73" t="str" cm="1">
        <f t="array" ref="O135">IFERROR(INDEX($K$9:$K$1009,MATCH(N135,$I$9:$I$1009,0),0),"")</f>
        <v/>
      </c>
      <c r="P135" s="77"/>
      <c r="Q135" s="77"/>
      <c r="R135" s="67"/>
      <c r="S135" s="67"/>
      <c r="T135" s="67"/>
      <c r="U135" s="73">
        <f t="shared" si="9"/>
        <v>0</v>
      </c>
      <c r="V135" s="57"/>
      <c r="W135" s="78"/>
      <c r="X135" s="69"/>
      <c r="Y135" s="69"/>
      <c r="Z135" s="69"/>
      <c r="AA135" s="69"/>
      <c r="AB135" s="69"/>
      <c r="AC135" s="69"/>
      <c r="AD135" s="69"/>
      <c r="AF135" s="69"/>
      <c r="AG135" s="69"/>
      <c r="AH135" s="69"/>
      <c r="AI135" s="69"/>
      <c r="AJ135" s="69"/>
      <c r="AK135" s="69"/>
      <c r="AL135" s="70">
        <f t="shared" si="7"/>
        <v>0</v>
      </c>
      <c r="AM135" s="69"/>
      <c r="AN135" s="69"/>
      <c r="AO135" s="69"/>
      <c r="AR135" s="46" t="s">
        <v>20</v>
      </c>
    </row>
    <row r="136" spans="4:44" x14ac:dyDescent="0.3">
      <c r="D136" s="79">
        <f t="shared" si="10"/>
        <v>127</v>
      </c>
      <c r="E136" s="75"/>
      <c r="F136" s="75"/>
      <c r="G136" s="73">
        <f t="shared" si="8"/>
        <v>0</v>
      </c>
      <c r="H136" s="74" t="str" cm="1">
        <f t="array" ref="H136">IFERROR(INDEX(GCC.Param!$D$3:$D$94,MATCH(L136,GCC.Param!$B$3:$B$94,0),0),"")</f>
        <v/>
      </c>
      <c r="I136" s="75"/>
      <c r="J136" s="76"/>
      <c r="K136" s="76"/>
      <c r="L136" s="76"/>
      <c r="M136" s="76"/>
      <c r="N136" s="76"/>
      <c r="O136" s="73" t="str" cm="1">
        <f t="array" ref="O136">IFERROR(INDEX($K$9:$K$1009,MATCH(N136,$I$9:$I$1009,0),0),"")</f>
        <v/>
      </c>
      <c r="P136" s="77"/>
      <c r="Q136" s="77"/>
      <c r="R136" s="67"/>
      <c r="S136" s="67"/>
      <c r="T136" s="67"/>
      <c r="U136" s="73">
        <f t="shared" si="9"/>
        <v>0</v>
      </c>
      <c r="V136" s="57"/>
      <c r="W136" s="78"/>
      <c r="X136" s="69"/>
      <c r="Y136" s="69"/>
      <c r="Z136" s="69"/>
      <c r="AA136" s="69"/>
      <c r="AB136" s="69"/>
      <c r="AC136" s="69"/>
      <c r="AD136" s="69"/>
      <c r="AF136" s="69"/>
      <c r="AG136" s="69"/>
      <c r="AH136" s="69"/>
      <c r="AI136" s="69"/>
      <c r="AJ136" s="69"/>
      <c r="AK136" s="69"/>
      <c r="AL136" s="70">
        <f t="shared" si="7"/>
        <v>0</v>
      </c>
      <c r="AM136" s="69"/>
      <c r="AN136" s="69"/>
      <c r="AO136" s="69"/>
      <c r="AR136" s="46" t="s">
        <v>20</v>
      </c>
    </row>
    <row r="137" spans="4:44" x14ac:dyDescent="0.3">
      <c r="D137" s="79">
        <f t="shared" si="10"/>
        <v>128</v>
      </c>
      <c r="E137" s="75"/>
      <c r="F137" s="75"/>
      <c r="G137" s="73">
        <f t="shared" si="8"/>
        <v>0</v>
      </c>
      <c r="H137" s="74" t="str" cm="1">
        <f t="array" ref="H137">IFERROR(INDEX(GCC.Param!$D$3:$D$94,MATCH(L137,GCC.Param!$B$3:$B$94,0),0),"")</f>
        <v/>
      </c>
      <c r="I137" s="75"/>
      <c r="J137" s="76"/>
      <c r="K137" s="76"/>
      <c r="L137" s="76"/>
      <c r="M137" s="76"/>
      <c r="N137" s="76"/>
      <c r="O137" s="73" t="str" cm="1">
        <f t="array" ref="O137">IFERROR(INDEX($K$9:$K$1009,MATCH(N137,$I$9:$I$1009,0),0),"")</f>
        <v/>
      </c>
      <c r="P137" s="77"/>
      <c r="Q137" s="77"/>
      <c r="R137" s="67"/>
      <c r="S137" s="67"/>
      <c r="T137" s="67"/>
      <c r="U137" s="73">
        <f t="shared" si="9"/>
        <v>0</v>
      </c>
      <c r="V137" s="57"/>
      <c r="W137" s="78"/>
      <c r="X137" s="69"/>
      <c r="Y137" s="69"/>
      <c r="Z137" s="69"/>
      <c r="AA137" s="69"/>
      <c r="AB137" s="69"/>
      <c r="AC137" s="69"/>
      <c r="AD137" s="69"/>
      <c r="AF137" s="69"/>
      <c r="AG137" s="69"/>
      <c r="AH137" s="69"/>
      <c r="AI137" s="69"/>
      <c r="AJ137" s="69"/>
      <c r="AK137" s="69"/>
      <c r="AL137" s="70">
        <f t="shared" ref="AL137:AL200" si="11">SUM(AG137:AK137)</f>
        <v>0</v>
      </c>
      <c r="AM137" s="69"/>
      <c r="AN137" s="69"/>
      <c r="AO137" s="69"/>
      <c r="AR137" s="46" t="s">
        <v>20</v>
      </c>
    </row>
    <row r="138" spans="4:44" x14ac:dyDescent="0.3">
      <c r="D138" s="79">
        <f t="shared" si="10"/>
        <v>129</v>
      </c>
      <c r="E138" s="75"/>
      <c r="F138" s="75"/>
      <c r="G138" s="73">
        <f t="shared" ref="G138:G201" si="12">IF(OR(F138="",F138=0),E138,F138)</f>
        <v>0</v>
      </c>
      <c r="H138" s="74" t="str" cm="1">
        <f t="array" ref="H138">IFERROR(INDEX(GCC.Param!$D$3:$D$94,MATCH(L138,GCC.Param!$B$3:$B$94,0),0),"")</f>
        <v/>
      </c>
      <c r="I138" s="75"/>
      <c r="J138" s="76"/>
      <c r="K138" s="76"/>
      <c r="L138" s="76"/>
      <c r="M138" s="76"/>
      <c r="N138" s="76"/>
      <c r="O138" s="73" t="str" cm="1">
        <f t="array" ref="O138">IFERROR(INDEX($K$9:$K$1009,MATCH(N138,$I$9:$I$1009,0),0),"")</f>
        <v/>
      </c>
      <c r="P138" s="77"/>
      <c r="Q138" s="77"/>
      <c r="R138" s="67"/>
      <c r="S138" s="67"/>
      <c r="T138" s="67"/>
      <c r="U138" s="73">
        <f t="shared" si="9"/>
        <v>0</v>
      </c>
      <c r="V138" s="57"/>
      <c r="W138" s="78"/>
      <c r="X138" s="69"/>
      <c r="Y138" s="69"/>
      <c r="Z138" s="69"/>
      <c r="AA138" s="69"/>
      <c r="AB138" s="69"/>
      <c r="AC138" s="69"/>
      <c r="AD138" s="69"/>
      <c r="AF138" s="69"/>
      <c r="AG138" s="69"/>
      <c r="AH138" s="69"/>
      <c r="AI138" s="69"/>
      <c r="AJ138" s="69"/>
      <c r="AK138" s="69"/>
      <c r="AL138" s="70">
        <f t="shared" si="11"/>
        <v>0</v>
      </c>
      <c r="AM138" s="69"/>
      <c r="AN138" s="69"/>
      <c r="AO138" s="69"/>
      <c r="AR138" s="46" t="s">
        <v>20</v>
      </c>
    </row>
    <row r="139" spans="4:44" x14ac:dyDescent="0.3">
      <c r="D139" s="79">
        <f t="shared" si="10"/>
        <v>130</v>
      </c>
      <c r="E139" s="75"/>
      <c r="F139" s="75"/>
      <c r="G139" s="73">
        <f t="shared" si="12"/>
        <v>0</v>
      </c>
      <c r="H139" s="74" t="str" cm="1">
        <f t="array" ref="H139">IFERROR(INDEX(GCC.Param!$D$3:$D$94,MATCH(L139,GCC.Param!$B$3:$B$94,0),0),"")</f>
        <v/>
      </c>
      <c r="I139" s="75"/>
      <c r="J139" s="76"/>
      <c r="K139" s="76"/>
      <c r="L139" s="76"/>
      <c r="M139" s="76"/>
      <c r="N139" s="76"/>
      <c r="O139" s="73" t="str" cm="1">
        <f t="array" ref="O139">IFERROR(INDEX($K$9:$K$1009,MATCH(N139,$I$9:$I$1009,0),0),"")</f>
        <v/>
      </c>
      <c r="P139" s="77"/>
      <c r="Q139" s="77"/>
      <c r="R139" s="67"/>
      <c r="S139" s="67"/>
      <c r="T139" s="67"/>
      <c r="U139" s="73">
        <f t="shared" ref="U139:U202" si="13">IF(M139="",K139,M139)</f>
        <v>0</v>
      </c>
      <c r="V139" s="57"/>
      <c r="W139" s="78"/>
      <c r="X139" s="69"/>
      <c r="Y139" s="69"/>
      <c r="Z139" s="69"/>
      <c r="AA139" s="69"/>
      <c r="AB139" s="69"/>
      <c r="AC139" s="69"/>
      <c r="AD139" s="69"/>
      <c r="AF139" s="69"/>
      <c r="AG139" s="69"/>
      <c r="AH139" s="69"/>
      <c r="AI139" s="69"/>
      <c r="AJ139" s="69"/>
      <c r="AK139" s="69"/>
      <c r="AL139" s="70">
        <f t="shared" si="11"/>
        <v>0</v>
      </c>
      <c r="AM139" s="69"/>
      <c r="AN139" s="69"/>
      <c r="AO139" s="69"/>
      <c r="AR139" s="46" t="s">
        <v>20</v>
      </c>
    </row>
    <row r="140" spans="4:44" x14ac:dyDescent="0.3">
      <c r="D140" s="79">
        <f t="shared" ref="D140:D203" si="14">D139+1</f>
        <v>131</v>
      </c>
      <c r="E140" s="75"/>
      <c r="F140" s="75"/>
      <c r="G140" s="73">
        <f t="shared" si="12"/>
        <v>0</v>
      </c>
      <c r="H140" s="74" t="str" cm="1">
        <f t="array" ref="H140">IFERROR(INDEX(GCC.Param!$D$3:$D$94,MATCH(L140,GCC.Param!$B$3:$B$94,0),0),"")</f>
        <v/>
      </c>
      <c r="I140" s="75"/>
      <c r="J140" s="76"/>
      <c r="K140" s="76"/>
      <c r="L140" s="76"/>
      <c r="M140" s="76"/>
      <c r="N140" s="76"/>
      <c r="O140" s="73" t="str" cm="1">
        <f t="array" ref="O140">IFERROR(INDEX($K$9:$K$1009,MATCH(N140,$I$9:$I$1009,0),0),"")</f>
        <v/>
      </c>
      <c r="P140" s="77"/>
      <c r="Q140" s="77"/>
      <c r="R140" s="67"/>
      <c r="S140" s="67"/>
      <c r="T140" s="67"/>
      <c r="U140" s="73">
        <f t="shared" si="13"/>
        <v>0</v>
      </c>
      <c r="V140" s="57"/>
      <c r="W140" s="78"/>
      <c r="X140" s="69"/>
      <c r="Y140" s="69"/>
      <c r="Z140" s="69"/>
      <c r="AA140" s="69"/>
      <c r="AB140" s="69"/>
      <c r="AC140" s="69"/>
      <c r="AD140" s="69"/>
      <c r="AF140" s="69"/>
      <c r="AG140" s="69"/>
      <c r="AH140" s="69"/>
      <c r="AI140" s="69"/>
      <c r="AJ140" s="69"/>
      <c r="AK140" s="69"/>
      <c r="AL140" s="70">
        <f t="shared" si="11"/>
        <v>0</v>
      </c>
      <c r="AM140" s="69"/>
      <c r="AN140" s="69"/>
      <c r="AO140" s="69"/>
      <c r="AR140" s="46" t="s">
        <v>20</v>
      </c>
    </row>
    <row r="141" spans="4:44" x14ac:dyDescent="0.3">
      <c r="D141" s="79">
        <f t="shared" si="14"/>
        <v>132</v>
      </c>
      <c r="E141" s="75"/>
      <c r="F141" s="75"/>
      <c r="G141" s="73">
        <f t="shared" si="12"/>
        <v>0</v>
      </c>
      <c r="H141" s="74" t="str" cm="1">
        <f t="array" ref="H141">IFERROR(INDEX(GCC.Param!$D$3:$D$94,MATCH(L141,GCC.Param!$B$3:$B$94,0),0),"")</f>
        <v/>
      </c>
      <c r="I141" s="75"/>
      <c r="J141" s="76"/>
      <c r="K141" s="76"/>
      <c r="L141" s="76"/>
      <c r="M141" s="76"/>
      <c r="N141" s="76"/>
      <c r="O141" s="73" t="str" cm="1">
        <f t="array" ref="O141">IFERROR(INDEX($K$9:$K$1009,MATCH(N141,$I$9:$I$1009,0),0),"")</f>
        <v/>
      </c>
      <c r="P141" s="77"/>
      <c r="Q141" s="77"/>
      <c r="R141" s="67"/>
      <c r="S141" s="67"/>
      <c r="T141" s="67"/>
      <c r="U141" s="73">
        <f t="shared" si="13"/>
        <v>0</v>
      </c>
      <c r="V141" s="57"/>
      <c r="W141" s="78"/>
      <c r="X141" s="69"/>
      <c r="Y141" s="69"/>
      <c r="Z141" s="69"/>
      <c r="AA141" s="69"/>
      <c r="AB141" s="69"/>
      <c r="AC141" s="69"/>
      <c r="AD141" s="69"/>
      <c r="AF141" s="69"/>
      <c r="AG141" s="69"/>
      <c r="AH141" s="69"/>
      <c r="AI141" s="69"/>
      <c r="AJ141" s="69"/>
      <c r="AK141" s="69"/>
      <c r="AL141" s="70">
        <f t="shared" si="11"/>
        <v>0</v>
      </c>
      <c r="AM141" s="69"/>
      <c r="AN141" s="69"/>
      <c r="AO141" s="69"/>
      <c r="AR141" s="46" t="s">
        <v>20</v>
      </c>
    </row>
    <row r="142" spans="4:44" x14ac:dyDescent="0.3">
      <c r="D142" s="79">
        <f t="shared" si="14"/>
        <v>133</v>
      </c>
      <c r="E142" s="75"/>
      <c r="F142" s="75"/>
      <c r="G142" s="73">
        <f t="shared" si="12"/>
        <v>0</v>
      </c>
      <c r="H142" s="74" t="str" cm="1">
        <f t="array" ref="H142">IFERROR(INDEX(GCC.Param!$D$3:$D$94,MATCH(L142,GCC.Param!$B$3:$B$94,0),0),"")</f>
        <v/>
      </c>
      <c r="I142" s="75"/>
      <c r="J142" s="76"/>
      <c r="K142" s="76"/>
      <c r="L142" s="76"/>
      <c r="M142" s="76"/>
      <c r="N142" s="76"/>
      <c r="O142" s="73" t="str" cm="1">
        <f t="array" ref="O142">IFERROR(INDEX($K$9:$K$1009,MATCH(N142,$I$9:$I$1009,0),0),"")</f>
        <v/>
      </c>
      <c r="P142" s="77"/>
      <c r="Q142" s="77"/>
      <c r="R142" s="67"/>
      <c r="S142" s="67"/>
      <c r="T142" s="67"/>
      <c r="U142" s="73">
        <f t="shared" si="13"/>
        <v>0</v>
      </c>
      <c r="V142" s="57"/>
      <c r="W142" s="78"/>
      <c r="X142" s="69"/>
      <c r="Y142" s="69"/>
      <c r="Z142" s="69"/>
      <c r="AA142" s="69"/>
      <c r="AB142" s="69"/>
      <c r="AC142" s="69"/>
      <c r="AD142" s="69"/>
      <c r="AF142" s="69"/>
      <c r="AG142" s="69"/>
      <c r="AH142" s="69"/>
      <c r="AI142" s="69"/>
      <c r="AJ142" s="69"/>
      <c r="AK142" s="69"/>
      <c r="AL142" s="70">
        <f t="shared" si="11"/>
        <v>0</v>
      </c>
      <c r="AM142" s="69"/>
      <c r="AN142" s="69"/>
      <c r="AO142" s="69"/>
      <c r="AR142" s="46" t="s">
        <v>20</v>
      </c>
    </row>
    <row r="143" spans="4:44" x14ac:dyDescent="0.3">
      <c r="D143" s="79">
        <f t="shared" si="14"/>
        <v>134</v>
      </c>
      <c r="E143" s="75"/>
      <c r="F143" s="75"/>
      <c r="G143" s="73">
        <f t="shared" si="12"/>
        <v>0</v>
      </c>
      <c r="H143" s="74" t="str" cm="1">
        <f t="array" ref="H143">IFERROR(INDEX(GCC.Param!$D$3:$D$94,MATCH(L143,GCC.Param!$B$3:$B$94,0),0),"")</f>
        <v/>
      </c>
      <c r="I143" s="75"/>
      <c r="J143" s="76"/>
      <c r="K143" s="76"/>
      <c r="L143" s="76"/>
      <c r="M143" s="76"/>
      <c r="N143" s="76"/>
      <c r="O143" s="73" t="str" cm="1">
        <f t="array" ref="O143">IFERROR(INDEX($K$9:$K$1009,MATCH(N143,$I$9:$I$1009,0),0),"")</f>
        <v/>
      </c>
      <c r="P143" s="77"/>
      <c r="Q143" s="77"/>
      <c r="R143" s="67"/>
      <c r="S143" s="67"/>
      <c r="T143" s="67"/>
      <c r="U143" s="73">
        <f t="shared" si="13"/>
        <v>0</v>
      </c>
      <c r="V143" s="57"/>
      <c r="W143" s="78"/>
      <c r="X143" s="69"/>
      <c r="Y143" s="69"/>
      <c r="Z143" s="69"/>
      <c r="AA143" s="69"/>
      <c r="AB143" s="69"/>
      <c r="AC143" s="69"/>
      <c r="AD143" s="69"/>
      <c r="AF143" s="69"/>
      <c r="AG143" s="69"/>
      <c r="AH143" s="69"/>
      <c r="AI143" s="69"/>
      <c r="AJ143" s="69"/>
      <c r="AK143" s="69"/>
      <c r="AL143" s="70">
        <f t="shared" si="11"/>
        <v>0</v>
      </c>
      <c r="AM143" s="69"/>
      <c r="AN143" s="69"/>
      <c r="AO143" s="69"/>
      <c r="AR143" s="46" t="s">
        <v>20</v>
      </c>
    </row>
    <row r="144" spans="4:44" x14ac:dyDescent="0.3">
      <c r="D144" s="79">
        <f t="shared" si="14"/>
        <v>135</v>
      </c>
      <c r="E144" s="75"/>
      <c r="F144" s="75"/>
      <c r="G144" s="73">
        <f t="shared" si="12"/>
        <v>0</v>
      </c>
      <c r="H144" s="74" t="str" cm="1">
        <f t="array" ref="H144">IFERROR(INDEX(GCC.Param!$D$3:$D$94,MATCH(L144,GCC.Param!$B$3:$B$94,0),0),"")</f>
        <v/>
      </c>
      <c r="I144" s="75"/>
      <c r="J144" s="76"/>
      <c r="K144" s="76"/>
      <c r="L144" s="76"/>
      <c r="M144" s="76"/>
      <c r="N144" s="76"/>
      <c r="O144" s="73" t="str" cm="1">
        <f t="array" ref="O144">IFERROR(INDEX($K$9:$K$1009,MATCH(N144,$I$9:$I$1009,0),0),"")</f>
        <v/>
      </c>
      <c r="P144" s="77"/>
      <c r="Q144" s="77"/>
      <c r="R144" s="67"/>
      <c r="S144" s="67"/>
      <c r="T144" s="67"/>
      <c r="U144" s="73">
        <f t="shared" si="13"/>
        <v>0</v>
      </c>
      <c r="V144" s="57"/>
      <c r="W144" s="78"/>
      <c r="X144" s="69"/>
      <c r="Y144" s="69"/>
      <c r="Z144" s="69"/>
      <c r="AA144" s="69"/>
      <c r="AB144" s="69"/>
      <c r="AC144" s="69"/>
      <c r="AD144" s="69"/>
      <c r="AF144" s="69"/>
      <c r="AG144" s="69"/>
      <c r="AH144" s="69"/>
      <c r="AI144" s="69"/>
      <c r="AJ144" s="69"/>
      <c r="AK144" s="69"/>
      <c r="AL144" s="70">
        <f t="shared" si="11"/>
        <v>0</v>
      </c>
      <c r="AM144" s="69"/>
      <c r="AN144" s="69"/>
      <c r="AO144" s="69"/>
      <c r="AR144" s="46" t="s">
        <v>20</v>
      </c>
    </row>
    <row r="145" spans="4:44" x14ac:dyDescent="0.3">
      <c r="D145" s="79">
        <f t="shared" si="14"/>
        <v>136</v>
      </c>
      <c r="E145" s="75"/>
      <c r="F145" s="75"/>
      <c r="G145" s="73">
        <f t="shared" si="12"/>
        <v>0</v>
      </c>
      <c r="H145" s="74" t="str" cm="1">
        <f t="array" ref="H145">IFERROR(INDEX(GCC.Param!$D$3:$D$94,MATCH(L145,GCC.Param!$B$3:$B$94,0),0),"")</f>
        <v/>
      </c>
      <c r="I145" s="75"/>
      <c r="J145" s="76"/>
      <c r="K145" s="76"/>
      <c r="L145" s="76"/>
      <c r="M145" s="76"/>
      <c r="N145" s="76"/>
      <c r="O145" s="73" t="str" cm="1">
        <f t="array" ref="O145">IFERROR(INDEX($K$9:$K$1009,MATCH(N145,$I$9:$I$1009,0),0),"")</f>
        <v/>
      </c>
      <c r="P145" s="77"/>
      <c r="Q145" s="77"/>
      <c r="R145" s="67"/>
      <c r="S145" s="67"/>
      <c r="T145" s="67"/>
      <c r="U145" s="73">
        <f t="shared" si="13"/>
        <v>0</v>
      </c>
      <c r="V145" s="57"/>
      <c r="W145" s="78"/>
      <c r="X145" s="69"/>
      <c r="Y145" s="69"/>
      <c r="Z145" s="69"/>
      <c r="AA145" s="69"/>
      <c r="AB145" s="69"/>
      <c r="AC145" s="69"/>
      <c r="AD145" s="69"/>
      <c r="AF145" s="69"/>
      <c r="AG145" s="69"/>
      <c r="AH145" s="69"/>
      <c r="AI145" s="69"/>
      <c r="AJ145" s="69"/>
      <c r="AK145" s="69"/>
      <c r="AL145" s="70">
        <f t="shared" si="11"/>
        <v>0</v>
      </c>
      <c r="AM145" s="69"/>
      <c r="AN145" s="69"/>
      <c r="AO145" s="69"/>
      <c r="AR145" s="46" t="s">
        <v>20</v>
      </c>
    </row>
    <row r="146" spans="4:44" x14ac:dyDescent="0.3">
      <c r="D146" s="79">
        <f t="shared" si="14"/>
        <v>137</v>
      </c>
      <c r="E146" s="75"/>
      <c r="F146" s="75"/>
      <c r="G146" s="73">
        <f t="shared" si="12"/>
        <v>0</v>
      </c>
      <c r="H146" s="74" t="str" cm="1">
        <f t="array" ref="H146">IFERROR(INDEX(GCC.Param!$D$3:$D$94,MATCH(L146,GCC.Param!$B$3:$B$94,0),0),"")</f>
        <v/>
      </c>
      <c r="I146" s="75"/>
      <c r="J146" s="76"/>
      <c r="K146" s="76"/>
      <c r="L146" s="76"/>
      <c r="M146" s="76"/>
      <c r="N146" s="76"/>
      <c r="O146" s="73" t="str" cm="1">
        <f t="array" ref="O146">IFERROR(INDEX($K$9:$K$1009,MATCH(N146,$I$9:$I$1009,0),0),"")</f>
        <v/>
      </c>
      <c r="P146" s="77"/>
      <c r="Q146" s="77"/>
      <c r="R146" s="67"/>
      <c r="S146" s="67"/>
      <c r="T146" s="67"/>
      <c r="U146" s="73">
        <f t="shared" si="13"/>
        <v>0</v>
      </c>
      <c r="V146" s="57"/>
      <c r="W146" s="78"/>
      <c r="X146" s="69"/>
      <c r="Y146" s="69"/>
      <c r="Z146" s="69"/>
      <c r="AA146" s="69"/>
      <c r="AB146" s="69"/>
      <c r="AC146" s="69"/>
      <c r="AD146" s="69"/>
      <c r="AF146" s="69"/>
      <c r="AG146" s="69"/>
      <c r="AH146" s="69"/>
      <c r="AI146" s="69"/>
      <c r="AJ146" s="69"/>
      <c r="AK146" s="69"/>
      <c r="AL146" s="70">
        <f t="shared" si="11"/>
        <v>0</v>
      </c>
      <c r="AM146" s="69"/>
      <c r="AN146" s="69"/>
      <c r="AO146" s="69"/>
      <c r="AR146" s="46" t="s">
        <v>20</v>
      </c>
    </row>
    <row r="147" spans="4:44" x14ac:dyDescent="0.3">
      <c r="D147" s="79">
        <f t="shared" si="14"/>
        <v>138</v>
      </c>
      <c r="E147" s="75"/>
      <c r="F147" s="75"/>
      <c r="G147" s="73">
        <f t="shared" si="12"/>
        <v>0</v>
      </c>
      <c r="H147" s="74" t="str" cm="1">
        <f t="array" ref="H147">IFERROR(INDEX(GCC.Param!$D$3:$D$94,MATCH(L147,GCC.Param!$B$3:$B$94,0),0),"")</f>
        <v/>
      </c>
      <c r="I147" s="75"/>
      <c r="J147" s="76"/>
      <c r="K147" s="76"/>
      <c r="L147" s="76"/>
      <c r="M147" s="76"/>
      <c r="N147" s="76"/>
      <c r="O147" s="73" t="str" cm="1">
        <f t="array" ref="O147">IFERROR(INDEX($K$9:$K$1009,MATCH(N147,$I$9:$I$1009,0),0),"")</f>
        <v/>
      </c>
      <c r="P147" s="77"/>
      <c r="Q147" s="77"/>
      <c r="R147" s="67"/>
      <c r="S147" s="67"/>
      <c r="T147" s="67"/>
      <c r="U147" s="73">
        <f t="shared" si="13"/>
        <v>0</v>
      </c>
      <c r="V147" s="57"/>
      <c r="W147" s="78"/>
      <c r="X147" s="69"/>
      <c r="Y147" s="69"/>
      <c r="Z147" s="69"/>
      <c r="AA147" s="69"/>
      <c r="AB147" s="69"/>
      <c r="AC147" s="69"/>
      <c r="AD147" s="69"/>
      <c r="AF147" s="69"/>
      <c r="AG147" s="69"/>
      <c r="AH147" s="69"/>
      <c r="AI147" s="69"/>
      <c r="AJ147" s="69"/>
      <c r="AK147" s="69"/>
      <c r="AL147" s="70">
        <f t="shared" si="11"/>
        <v>0</v>
      </c>
      <c r="AM147" s="69"/>
      <c r="AN147" s="69"/>
      <c r="AO147" s="69"/>
      <c r="AR147" s="46" t="s">
        <v>20</v>
      </c>
    </row>
    <row r="148" spans="4:44" x14ac:dyDescent="0.3">
      <c r="D148" s="79">
        <f t="shared" si="14"/>
        <v>139</v>
      </c>
      <c r="E148" s="75"/>
      <c r="F148" s="75"/>
      <c r="G148" s="73">
        <f t="shared" si="12"/>
        <v>0</v>
      </c>
      <c r="H148" s="74" t="str" cm="1">
        <f t="array" ref="H148">IFERROR(INDEX(GCC.Param!$D$3:$D$94,MATCH(L148,GCC.Param!$B$3:$B$94,0),0),"")</f>
        <v/>
      </c>
      <c r="I148" s="75"/>
      <c r="J148" s="76"/>
      <c r="K148" s="76"/>
      <c r="L148" s="76"/>
      <c r="M148" s="76"/>
      <c r="N148" s="76"/>
      <c r="O148" s="73" t="str" cm="1">
        <f t="array" ref="O148">IFERROR(INDEX($K$9:$K$1009,MATCH(N148,$I$9:$I$1009,0),0),"")</f>
        <v/>
      </c>
      <c r="P148" s="77"/>
      <c r="Q148" s="77"/>
      <c r="R148" s="67"/>
      <c r="S148" s="67"/>
      <c r="T148" s="67"/>
      <c r="U148" s="73">
        <f t="shared" si="13"/>
        <v>0</v>
      </c>
      <c r="V148" s="57"/>
      <c r="W148" s="78"/>
      <c r="X148" s="69"/>
      <c r="Y148" s="69"/>
      <c r="Z148" s="69"/>
      <c r="AA148" s="69"/>
      <c r="AB148" s="69"/>
      <c r="AC148" s="69"/>
      <c r="AD148" s="69"/>
      <c r="AF148" s="69"/>
      <c r="AG148" s="69"/>
      <c r="AH148" s="69"/>
      <c r="AI148" s="69"/>
      <c r="AJ148" s="69"/>
      <c r="AK148" s="69"/>
      <c r="AL148" s="70">
        <f t="shared" si="11"/>
        <v>0</v>
      </c>
      <c r="AM148" s="69"/>
      <c r="AN148" s="69"/>
      <c r="AO148" s="69"/>
      <c r="AR148" s="46" t="s">
        <v>20</v>
      </c>
    </row>
    <row r="149" spans="4:44" x14ac:dyDescent="0.3">
      <c r="D149" s="79">
        <f t="shared" si="14"/>
        <v>140</v>
      </c>
      <c r="E149" s="75"/>
      <c r="F149" s="75"/>
      <c r="G149" s="73">
        <f t="shared" si="12"/>
        <v>0</v>
      </c>
      <c r="H149" s="74" t="str" cm="1">
        <f t="array" ref="H149">IFERROR(INDEX(GCC.Param!$D$3:$D$94,MATCH(L149,GCC.Param!$B$3:$B$94,0),0),"")</f>
        <v/>
      </c>
      <c r="I149" s="75"/>
      <c r="J149" s="76"/>
      <c r="K149" s="76"/>
      <c r="L149" s="76"/>
      <c r="M149" s="76"/>
      <c r="N149" s="76"/>
      <c r="O149" s="73" t="str" cm="1">
        <f t="array" ref="O149">IFERROR(INDEX($K$9:$K$1009,MATCH(N149,$I$9:$I$1009,0),0),"")</f>
        <v/>
      </c>
      <c r="P149" s="77"/>
      <c r="Q149" s="77"/>
      <c r="R149" s="67"/>
      <c r="S149" s="67"/>
      <c r="T149" s="67"/>
      <c r="U149" s="73">
        <f t="shared" si="13"/>
        <v>0</v>
      </c>
      <c r="V149" s="57"/>
      <c r="W149" s="78"/>
      <c r="X149" s="69"/>
      <c r="Y149" s="69"/>
      <c r="Z149" s="69"/>
      <c r="AA149" s="69"/>
      <c r="AB149" s="69"/>
      <c r="AC149" s="69"/>
      <c r="AD149" s="69"/>
      <c r="AF149" s="69"/>
      <c r="AG149" s="69"/>
      <c r="AH149" s="69"/>
      <c r="AI149" s="69"/>
      <c r="AJ149" s="69"/>
      <c r="AK149" s="69"/>
      <c r="AL149" s="70">
        <f t="shared" si="11"/>
        <v>0</v>
      </c>
      <c r="AM149" s="69"/>
      <c r="AN149" s="69"/>
      <c r="AO149" s="69"/>
      <c r="AR149" s="46" t="s">
        <v>20</v>
      </c>
    </row>
    <row r="150" spans="4:44" x14ac:dyDescent="0.3">
      <c r="D150" s="79">
        <f t="shared" si="14"/>
        <v>141</v>
      </c>
      <c r="E150" s="75"/>
      <c r="F150" s="75"/>
      <c r="G150" s="73">
        <f t="shared" si="12"/>
        <v>0</v>
      </c>
      <c r="H150" s="74" t="str" cm="1">
        <f t="array" ref="H150">IFERROR(INDEX(GCC.Param!$D$3:$D$94,MATCH(L150,GCC.Param!$B$3:$B$94,0),0),"")</f>
        <v/>
      </c>
      <c r="I150" s="75"/>
      <c r="J150" s="76"/>
      <c r="K150" s="76"/>
      <c r="L150" s="76"/>
      <c r="M150" s="76"/>
      <c r="N150" s="76"/>
      <c r="O150" s="73" t="str" cm="1">
        <f t="array" ref="O150">IFERROR(INDEX($K$9:$K$1009,MATCH(N150,$I$9:$I$1009,0),0),"")</f>
        <v/>
      </c>
      <c r="P150" s="77"/>
      <c r="Q150" s="77"/>
      <c r="R150" s="67"/>
      <c r="S150" s="67"/>
      <c r="T150" s="67"/>
      <c r="U150" s="73">
        <f t="shared" si="13"/>
        <v>0</v>
      </c>
      <c r="V150" s="57"/>
      <c r="W150" s="78"/>
      <c r="X150" s="69"/>
      <c r="Y150" s="69"/>
      <c r="Z150" s="69"/>
      <c r="AA150" s="69"/>
      <c r="AB150" s="69"/>
      <c r="AC150" s="69"/>
      <c r="AD150" s="69"/>
      <c r="AF150" s="69"/>
      <c r="AG150" s="69"/>
      <c r="AH150" s="69"/>
      <c r="AI150" s="69"/>
      <c r="AJ150" s="69"/>
      <c r="AK150" s="69"/>
      <c r="AL150" s="70">
        <f t="shared" si="11"/>
        <v>0</v>
      </c>
      <c r="AM150" s="69"/>
      <c r="AN150" s="69"/>
      <c r="AO150" s="69"/>
      <c r="AR150" s="46" t="s">
        <v>20</v>
      </c>
    </row>
    <row r="151" spans="4:44" x14ac:dyDescent="0.3">
      <c r="D151" s="79">
        <f t="shared" si="14"/>
        <v>142</v>
      </c>
      <c r="E151" s="75"/>
      <c r="F151" s="75"/>
      <c r="G151" s="73">
        <f t="shared" si="12"/>
        <v>0</v>
      </c>
      <c r="H151" s="74" t="str" cm="1">
        <f t="array" ref="H151">IFERROR(INDEX(GCC.Param!$D$3:$D$94,MATCH(L151,GCC.Param!$B$3:$B$94,0),0),"")</f>
        <v/>
      </c>
      <c r="I151" s="75"/>
      <c r="J151" s="76"/>
      <c r="K151" s="76"/>
      <c r="L151" s="76"/>
      <c r="M151" s="76"/>
      <c r="N151" s="76"/>
      <c r="O151" s="73" t="str" cm="1">
        <f t="array" ref="O151">IFERROR(INDEX($K$9:$K$1009,MATCH(N151,$I$9:$I$1009,0),0),"")</f>
        <v/>
      </c>
      <c r="P151" s="77"/>
      <c r="Q151" s="77"/>
      <c r="R151" s="67"/>
      <c r="S151" s="67"/>
      <c r="T151" s="67"/>
      <c r="U151" s="73">
        <f t="shared" si="13"/>
        <v>0</v>
      </c>
      <c r="V151" s="57"/>
      <c r="W151" s="78"/>
      <c r="X151" s="69"/>
      <c r="Y151" s="69"/>
      <c r="Z151" s="69"/>
      <c r="AA151" s="69"/>
      <c r="AB151" s="69"/>
      <c r="AC151" s="69"/>
      <c r="AD151" s="69"/>
      <c r="AF151" s="69"/>
      <c r="AG151" s="69"/>
      <c r="AH151" s="69"/>
      <c r="AI151" s="69"/>
      <c r="AJ151" s="69"/>
      <c r="AK151" s="69"/>
      <c r="AL151" s="70">
        <f t="shared" si="11"/>
        <v>0</v>
      </c>
      <c r="AM151" s="69"/>
      <c r="AN151" s="69"/>
      <c r="AO151" s="69"/>
      <c r="AR151" s="46" t="s">
        <v>20</v>
      </c>
    </row>
    <row r="152" spans="4:44" x14ac:dyDescent="0.3">
      <c r="D152" s="79">
        <f t="shared" si="14"/>
        <v>143</v>
      </c>
      <c r="E152" s="75"/>
      <c r="F152" s="75"/>
      <c r="G152" s="73">
        <f t="shared" si="12"/>
        <v>0</v>
      </c>
      <c r="H152" s="74" t="str" cm="1">
        <f t="array" ref="H152">IFERROR(INDEX(GCC.Param!$D$3:$D$94,MATCH(L152,GCC.Param!$B$3:$B$94,0),0),"")</f>
        <v/>
      </c>
      <c r="I152" s="75"/>
      <c r="J152" s="76"/>
      <c r="K152" s="76"/>
      <c r="L152" s="76"/>
      <c r="M152" s="76"/>
      <c r="N152" s="76"/>
      <c r="O152" s="73" t="str" cm="1">
        <f t="array" ref="O152">IFERROR(INDEX($K$9:$K$1009,MATCH(N152,$I$9:$I$1009,0),0),"")</f>
        <v/>
      </c>
      <c r="P152" s="77"/>
      <c r="Q152" s="77"/>
      <c r="R152" s="67"/>
      <c r="S152" s="67"/>
      <c r="T152" s="67"/>
      <c r="U152" s="73">
        <f t="shared" si="13"/>
        <v>0</v>
      </c>
      <c r="V152" s="57"/>
      <c r="W152" s="78"/>
      <c r="X152" s="69"/>
      <c r="Y152" s="69"/>
      <c r="Z152" s="69"/>
      <c r="AA152" s="69"/>
      <c r="AB152" s="69"/>
      <c r="AC152" s="69"/>
      <c r="AD152" s="69"/>
      <c r="AF152" s="69"/>
      <c r="AG152" s="69"/>
      <c r="AH152" s="69"/>
      <c r="AI152" s="69"/>
      <c r="AJ152" s="69"/>
      <c r="AK152" s="69"/>
      <c r="AL152" s="70">
        <f t="shared" si="11"/>
        <v>0</v>
      </c>
      <c r="AM152" s="69"/>
      <c r="AN152" s="69"/>
      <c r="AO152" s="69"/>
      <c r="AR152" s="46" t="s">
        <v>20</v>
      </c>
    </row>
    <row r="153" spans="4:44" x14ac:dyDescent="0.3">
      <c r="D153" s="79">
        <f t="shared" si="14"/>
        <v>144</v>
      </c>
      <c r="E153" s="75"/>
      <c r="F153" s="75"/>
      <c r="G153" s="73">
        <f t="shared" si="12"/>
        <v>0</v>
      </c>
      <c r="H153" s="74" t="str" cm="1">
        <f t="array" ref="H153">IFERROR(INDEX(GCC.Param!$D$3:$D$94,MATCH(L153,GCC.Param!$B$3:$B$94,0),0),"")</f>
        <v/>
      </c>
      <c r="I153" s="114"/>
      <c r="J153" s="318"/>
      <c r="K153" s="76"/>
      <c r="L153" s="76"/>
      <c r="M153" s="76"/>
      <c r="N153" s="76"/>
      <c r="O153" s="73" t="str" cm="1">
        <f t="array" ref="O153">IFERROR(INDEX($K$9:$K$1009,MATCH(N153,$I$9:$I$1009,0),0),"")</f>
        <v/>
      </c>
      <c r="P153" s="77"/>
      <c r="Q153" s="77"/>
      <c r="R153" s="67"/>
      <c r="S153" s="67"/>
      <c r="T153" s="67"/>
      <c r="U153" s="73">
        <f t="shared" si="13"/>
        <v>0</v>
      </c>
      <c r="V153" s="57"/>
      <c r="W153" s="78"/>
      <c r="X153" s="69"/>
      <c r="Y153" s="69"/>
      <c r="Z153" s="69"/>
      <c r="AA153" s="69"/>
      <c r="AB153" s="69"/>
      <c r="AC153" s="69"/>
      <c r="AD153" s="69"/>
      <c r="AF153" s="69"/>
      <c r="AG153" s="69"/>
      <c r="AH153" s="69"/>
      <c r="AI153" s="69"/>
      <c r="AJ153" s="69"/>
      <c r="AK153" s="69"/>
      <c r="AL153" s="70">
        <f t="shared" si="11"/>
        <v>0</v>
      </c>
      <c r="AM153" s="69"/>
      <c r="AN153" s="69"/>
      <c r="AO153" s="69"/>
      <c r="AR153" s="46" t="s">
        <v>20</v>
      </c>
    </row>
    <row r="154" spans="4:44" x14ac:dyDescent="0.3">
      <c r="D154" s="79">
        <f t="shared" si="14"/>
        <v>145</v>
      </c>
      <c r="E154" s="75"/>
      <c r="F154" s="75"/>
      <c r="G154" s="73">
        <f t="shared" si="12"/>
        <v>0</v>
      </c>
      <c r="H154" s="74" t="str" cm="1">
        <f t="array" ref="H154">IFERROR(INDEX(GCC.Param!$D$3:$D$94,MATCH(L154,GCC.Param!$B$3:$B$94,0),0),"")</f>
        <v/>
      </c>
      <c r="I154" s="114"/>
      <c r="J154" s="318"/>
      <c r="K154" s="76"/>
      <c r="L154" s="76"/>
      <c r="M154" s="76"/>
      <c r="N154" s="76"/>
      <c r="O154" s="73" t="str" cm="1">
        <f t="array" ref="O154">IFERROR(INDEX($K$9:$K$1009,MATCH(N154,$I$9:$I$1009,0),0),"")</f>
        <v/>
      </c>
      <c r="P154" s="77"/>
      <c r="Q154" s="77"/>
      <c r="R154" s="67"/>
      <c r="S154" s="67"/>
      <c r="T154" s="67"/>
      <c r="U154" s="73">
        <f t="shared" si="13"/>
        <v>0</v>
      </c>
      <c r="V154" s="57"/>
      <c r="W154" s="78"/>
      <c r="X154" s="69"/>
      <c r="Y154" s="69"/>
      <c r="Z154" s="69"/>
      <c r="AA154" s="69"/>
      <c r="AB154" s="69"/>
      <c r="AC154" s="69"/>
      <c r="AD154" s="69"/>
      <c r="AF154" s="69"/>
      <c r="AG154" s="69"/>
      <c r="AH154" s="69"/>
      <c r="AI154" s="69"/>
      <c r="AJ154" s="69"/>
      <c r="AK154" s="69"/>
      <c r="AL154" s="70">
        <f t="shared" si="11"/>
        <v>0</v>
      </c>
      <c r="AM154" s="69"/>
      <c r="AN154" s="69"/>
      <c r="AO154" s="69"/>
      <c r="AR154" s="46" t="s">
        <v>20</v>
      </c>
    </row>
    <row r="155" spans="4:44" x14ac:dyDescent="0.3">
      <c r="D155" s="79">
        <f t="shared" si="14"/>
        <v>146</v>
      </c>
      <c r="E155" s="75"/>
      <c r="F155" s="75"/>
      <c r="G155" s="73">
        <f t="shared" si="12"/>
        <v>0</v>
      </c>
      <c r="H155" s="74" t="str" cm="1">
        <f t="array" ref="H155">IFERROR(INDEX(GCC.Param!$D$3:$D$94,MATCH(L155,GCC.Param!$B$3:$B$94,0),0),"")</f>
        <v/>
      </c>
      <c r="I155" s="114"/>
      <c r="J155" s="318"/>
      <c r="K155" s="76"/>
      <c r="L155" s="76"/>
      <c r="M155" s="76"/>
      <c r="N155" s="318"/>
      <c r="O155" s="73" t="str" cm="1">
        <f t="array" ref="O155">IFERROR(INDEX($K$9:$K$1009,MATCH(N155,$I$9:$I$1009,0),0),"")</f>
        <v/>
      </c>
      <c r="P155" s="77"/>
      <c r="Q155" s="77"/>
      <c r="R155" s="67"/>
      <c r="S155" s="67"/>
      <c r="T155" s="67"/>
      <c r="U155" s="73">
        <f t="shared" si="13"/>
        <v>0</v>
      </c>
      <c r="V155" s="57"/>
      <c r="W155" s="78"/>
      <c r="X155" s="69"/>
      <c r="Y155" s="69"/>
      <c r="Z155" s="69"/>
      <c r="AA155" s="69"/>
      <c r="AB155" s="69"/>
      <c r="AC155" s="69"/>
      <c r="AD155" s="69"/>
      <c r="AF155" s="69"/>
      <c r="AG155" s="69"/>
      <c r="AH155" s="69"/>
      <c r="AI155" s="69"/>
      <c r="AJ155" s="69"/>
      <c r="AK155" s="69"/>
      <c r="AL155" s="70">
        <f t="shared" si="11"/>
        <v>0</v>
      </c>
      <c r="AM155" s="69"/>
      <c r="AN155" s="69"/>
      <c r="AO155" s="69"/>
      <c r="AR155" s="46" t="s">
        <v>20</v>
      </c>
    </row>
    <row r="156" spans="4:44" x14ac:dyDescent="0.3">
      <c r="D156" s="79">
        <f t="shared" si="14"/>
        <v>147</v>
      </c>
      <c r="E156" s="75"/>
      <c r="F156" s="75"/>
      <c r="G156" s="73">
        <f t="shared" si="12"/>
        <v>0</v>
      </c>
      <c r="H156" s="74" t="str" cm="1">
        <f t="array" ref="H156">IFERROR(INDEX(GCC.Param!$D$3:$D$94,MATCH(L156,GCC.Param!$B$3:$B$94,0),0),"")</f>
        <v/>
      </c>
      <c r="I156" s="114"/>
      <c r="J156" s="318"/>
      <c r="K156" s="76"/>
      <c r="L156" s="76"/>
      <c r="M156" s="76"/>
      <c r="N156" s="318"/>
      <c r="O156" s="73" t="str" cm="1">
        <f t="array" ref="O156">IFERROR(INDEX($K$9:$K$1009,MATCH(N156,$I$9:$I$1009,0),0),"")</f>
        <v/>
      </c>
      <c r="P156" s="77"/>
      <c r="Q156" s="77"/>
      <c r="R156" s="67"/>
      <c r="S156" s="67"/>
      <c r="T156" s="67"/>
      <c r="U156" s="73">
        <f t="shared" si="13"/>
        <v>0</v>
      </c>
      <c r="V156" s="57"/>
      <c r="W156" s="78"/>
      <c r="X156" s="69"/>
      <c r="Y156" s="69"/>
      <c r="Z156" s="69"/>
      <c r="AA156" s="69"/>
      <c r="AB156" s="69"/>
      <c r="AC156" s="69"/>
      <c r="AD156" s="69"/>
      <c r="AF156" s="69"/>
      <c r="AG156" s="69"/>
      <c r="AH156" s="69"/>
      <c r="AI156" s="69"/>
      <c r="AJ156" s="69"/>
      <c r="AK156" s="69"/>
      <c r="AL156" s="70">
        <f t="shared" si="11"/>
        <v>0</v>
      </c>
      <c r="AM156" s="69"/>
      <c r="AN156" s="69"/>
      <c r="AO156" s="69"/>
      <c r="AR156" s="46" t="s">
        <v>20</v>
      </c>
    </row>
    <row r="157" spans="4:44" x14ac:dyDescent="0.3">
      <c r="D157" s="79">
        <f t="shared" si="14"/>
        <v>148</v>
      </c>
      <c r="E157" s="75"/>
      <c r="F157" s="75"/>
      <c r="G157" s="73">
        <f t="shared" si="12"/>
        <v>0</v>
      </c>
      <c r="H157" s="74" t="str" cm="1">
        <f t="array" ref="H157">IFERROR(INDEX(GCC.Param!$D$3:$D$94,MATCH(L157,GCC.Param!$B$3:$B$94,0),0),"")</f>
        <v/>
      </c>
      <c r="I157" s="114"/>
      <c r="J157" s="318"/>
      <c r="K157" s="76"/>
      <c r="L157" s="76"/>
      <c r="M157" s="76"/>
      <c r="N157" s="318"/>
      <c r="O157" s="73" t="str" cm="1">
        <f t="array" ref="O157">IFERROR(INDEX($K$9:$K$1009,MATCH(N157,$I$9:$I$1009,0),0),"")</f>
        <v/>
      </c>
      <c r="P157" s="77"/>
      <c r="Q157" s="77"/>
      <c r="R157" s="67"/>
      <c r="S157" s="67"/>
      <c r="T157" s="67"/>
      <c r="U157" s="73">
        <f t="shared" si="13"/>
        <v>0</v>
      </c>
      <c r="V157" s="57"/>
      <c r="W157" s="78"/>
      <c r="X157" s="69"/>
      <c r="Y157" s="69"/>
      <c r="Z157" s="69"/>
      <c r="AA157" s="69"/>
      <c r="AB157" s="69"/>
      <c r="AC157" s="69"/>
      <c r="AD157" s="69"/>
      <c r="AF157" s="69"/>
      <c r="AG157" s="69"/>
      <c r="AH157" s="69"/>
      <c r="AI157" s="69"/>
      <c r="AJ157" s="69"/>
      <c r="AK157" s="69"/>
      <c r="AL157" s="70">
        <f t="shared" si="11"/>
        <v>0</v>
      </c>
      <c r="AM157" s="69"/>
      <c r="AN157" s="69"/>
      <c r="AO157" s="69"/>
      <c r="AR157" s="46" t="s">
        <v>20</v>
      </c>
    </row>
    <row r="158" spans="4:44" x14ac:dyDescent="0.3">
      <c r="D158" s="79">
        <f t="shared" si="14"/>
        <v>149</v>
      </c>
      <c r="E158" s="75"/>
      <c r="F158" s="75"/>
      <c r="G158" s="73">
        <f t="shared" si="12"/>
        <v>0</v>
      </c>
      <c r="H158" s="74" t="str" cm="1">
        <f t="array" ref="H158">IFERROR(INDEX(GCC.Param!$D$3:$D$94,MATCH(L158,GCC.Param!$B$3:$B$94,0),0),"")</f>
        <v/>
      </c>
      <c r="I158" s="114"/>
      <c r="J158" s="318"/>
      <c r="K158" s="76"/>
      <c r="L158" s="76"/>
      <c r="M158" s="76"/>
      <c r="N158" s="318"/>
      <c r="O158" s="73" t="str" cm="1">
        <f t="array" ref="O158">IFERROR(INDEX($K$9:$K$1009,MATCH(N158,$I$9:$I$1009,0),0),"")</f>
        <v/>
      </c>
      <c r="P158" s="77"/>
      <c r="Q158" s="77"/>
      <c r="R158" s="67"/>
      <c r="S158" s="67"/>
      <c r="T158" s="67"/>
      <c r="U158" s="73">
        <f t="shared" si="13"/>
        <v>0</v>
      </c>
      <c r="V158" s="57"/>
      <c r="W158" s="78"/>
      <c r="X158" s="69"/>
      <c r="Y158" s="69"/>
      <c r="Z158" s="69"/>
      <c r="AA158" s="69"/>
      <c r="AB158" s="69"/>
      <c r="AC158" s="69"/>
      <c r="AD158" s="69"/>
      <c r="AF158" s="69"/>
      <c r="AG158" s="69"/>
      <c r="AH158" s="69"/>
      <c r="AI158" s="69"/>
      <c r="AJ158" s="69"/>
      <c r="AK158" s="69"/>
      <c r="AL158" s="70">
        <f t="shared" si="11"/>
        <v>0</v>
      </c>
      <c r="AM158" s="69"/>
      <c r="AN158" s="69"/>
      <c r="AO158" s="69"/>
      <c r="AR158" s="46" t="s">
        <v>20</v>
      </c>
    </row>
    <row r="159" spans="4:44" x14ac:dyDescent="0.3">
      <c r="D159" s="79">
        <f t="shared" si="14"/>
        <v>150</v>
      </c>
      <c r="E159" s="75"/>
      <c r="F159" s="75"/>
      <c r="G159" s="73">
        <f t="shared" si="12"/>
        <v>0</v>
      </c>
      <c r="H159" s="74" t="str" cm="1">
        <f t="array" ref="H159">IFERROR(INDEX(GCC.Param!$D$3:$D$94,MATCH(L159,GCC.Param!$B$3:$B$94,0),0),"")</f>
        <v/>
      </c>
      <c r="I159" s="114"/>
      <c r="J159" s="318"/>
      <c r="K159" s="76"/>
      <c r="L159" s="76"/>
      <c r="M159" s="76"/>
      <c r="N159" s="318"/>
      <c r="O159" s="73" t="str" cm="1">
        <f t="array" ref="O159">IFERROR(INDEX($K$9:$K$1009,MATCH(N159,$I$9:$I$1009,0),0),"")</f>
        <v/>
      </c>
      <c r="P159" s="77"/>
      <c r="Q159" s="77"/>
      <c r="R159" s="67"/>
      <c r="S159" s="67"/>
      <c r="T159" s="67"/>
      <c r="U159" s="73">
        <f t="shared" si="13"/>
        <v>0</v>
      </c>
      <c r="V159" s="57"/>
      <c r="W159" s="78"/>
      <c r="X159" s="69"/>
      <c r="Y159" s="69"/>
      <c r="Z159" s="69"/>
      <c r="AA159" s="69"/>
      <c r="AB159" s="69"/>
      <c r="AC159" s="69"/>
      <c r="AD159" s="69"/>
      <c r="AF159" s="69"/>
      <c r="AG159" s="69"/>
      <c r="AH159" s="69"/>
      <c r="AI159" s="69"/>
      <c r="AJ159" s="69"/>
      <c r="AK159" s="69"/>
      <c r="AL159" s="70">
        <f t="shared" si="11"/>
        <v>0</v>
      </c>
      <c r="AM159" s="69"/>
      <c r="AN159" s="69"/>
      <c r="AO159" s="69"/>
      <c r="AR159" s="46" t="s">
        <v>20</v>
      </c>
    </row>
    <row r="160" spans="4:44" x14ac:dyDescent="0.3">
      <c r="D160" s="79">
        <f t="shared" si="14"/>
        <v>151</v>
      </c>
      <c r="E160" s="75"/>
      <c r="F160" s="75"/>
      <c r="G160" s="73">
        <f t="shared" si="12"/>
        <v>0</v>
      </c>
      <c r="H160" s="74" t="str" cm="1">
        <f t="array" ref="H160">IFERROR(INDEX(GCC.Param!$D$3:$D$94,MATCH(L160,GCC.Param!$B$3:$B$94,0),0),"")</f>
        <v/>
      </c>
      <c r="I160" s="114"/>
      <c r="J160" s="318"/>
      <c r="K160" s="76"/>
      <c r="L160" s="76"/>
      <c r="M160" s="76"/>
      <c r="N160" s="318"/>
      <c r="O160" s="73" t="str" cm="1">
        <f t="array" ref="O160">IFERROR(INDEX($K$9:$K$1009,MATCH(N160,$I$9:$I$1009,0),0),"")</f>
        <v/>
      </c>
      <c r="P160" s="77"/>
      <c r="Q160" s="77"/>
      <c r="R160" s="67"/>
      <c r="S160" s="67"/>
      <c r="T160" s="67"/>
      <c r="U160" s="73">
        <f t="shared" si="13"/>
        <v>0</v>
      </c>
      <c r="V160" s="57"/>
      <c r="W160" s="78"/>
      <c r="X160" s="69"/>
      <c r="Y160" s="69"/>
      <c r="Z160" s="69"/>
      <c r="AA160" s="69"/>
      <c r="AB160" s="69"/>
      <c r="AC160" s="69"/>
      <c r="AD160" s="69"/>
      <c r="AF160" s="69"/>
      <c r="AG160" s="69"/>
      <c r="AH160" s="69"/>
      <c r="AI160" s="69"/>
      <c r="AJ160" s="69"/>
      <c r="AK160" s="69"/>
      <c r="AL160" s="70">
        <f t="shared" si="11"/>
        <v>0</v>
      </c>
      <c r="AM160" s="69"/>
      <c r="AN160" s="69"/>
      <c r="AO160" s="69"/>
      <c r="AR160" s="46" t="s">
        <v>20</v>
      </c>
    </row>
    <row r="161" spans="4:44" x14ac:dyDescent="0.3">
      <c r="D161" s="79">
        <f t="shared" si="14"/>
        <v>152</v>
      </c>
      <c r="E161" s="75"/>
      <c r="F161" s="75"/>
      <c r="G161" s="73">
        <f t="shared" si="12"/>
        <v>0</v>
      </c>
      <c r="H161" s="74" t="str" cm="1">
        <f t="array" ref="H161">IFERROR(INDEX(GCC.Param!$D$3:$D$94,MATCH(L161,GCC.Param!$B$3:$B$94,0),0),"")</f>
        <v/>
      </c>
      <c r="I161" s="114"/>
      <c r="J161" s="318"/>
      <c r="K161" s="76"/>
      <c r="L161" s="76"/>
      <c r="M161" s="76"/>
      <c r="N161" s="318"/>
      <c r="O161" s="73" t="str" cm="1">
        <f t="array" ref="O161">IFERROR(INDEX($K$9:$K$1009,MATCH(N161,$I$9:$I$1009,0),0),"")</f>
        <v/>
      </c>
      <c r="P161" s="77"/>
      <c r="Q161" s="77"/>
      <c r="R161" s="67"/>
      <c r="S161" s="67"/>
      <c r="T161" s="67"/>
      <c r="U161" s="73">
        <f t="shared" si="13"/>
        <v>0</v>
      </c>
      <c r="V161" s="57"/>
      <c r="W161" s="78"/>
      <c r="X161" s="69"/>
      <c r="Y161" s="69"/>
      <c r="Z161" s="69"/>
      <c r="AA161" s="69"/>
      <c r="AB161" s="69"/>
      <c r="AC161" s="69"/>
      <c r="AD161" s="69"/>
      <c r="AF161" s="69"/>
      <c r="AG161" s="69"/>
      <c r="AH161" s="69"/>
      <c r="AI161" s="69"/>
      <c r="AJ161" s="69"/>
      <c r="AK161" s="69"/>
      <c r="AL161" s="70">
        <f t="shared" si="11"/>
        <v>0</v>
      </c>
      <c r="AM161" s="69"/>
      <c r="AN161" s="69"/>
      <c r="AO161" s="69"/>
      <c r="AR161" s="46" t="s">
        <v>20</v>
      </c>
    </row>
    <row r="162" spans="4:44" x14ac:dyDescent="0.3">
      <c r="D162" s="79">
        <f t="shared" si="14"/>
        <v>153</v>
      </c>
      <c r="E162" s="75"/>
      <c r="F162" s="75"/>
      <c r="G162" s="73">
        <f t="shared" si="12"/>
        <v>0</v>
      </c>
      <c r="H162" s="74" t="str" cm="1">
        <f t="array" ref="H162">IFERROR(INDEX(GCC.Param!$D$3:$D$94,MATCH(L162,GCC.Param!$B$3:$B$94,0),0),"")</f>
        <v/>
      </c>
      <c r="I162" s="114"/>
      <c r="J162" s="318"/>
      <c r="K162" s="76"/>
      <c r="L162" s="76"/>
      <c r="M162" s="76"/>
      <c r="N162" s="318"/>
      <c r="O162" s="73" t="str" cm="1">
        <f t="array" ref="O162">IFERROR(INDEX($K$9:$K$1009,MATCH(N162,$I$9:$I$1009,0),0),"")</f>
        <v/>
      </c>
      <c r="P162" s="77"/>
      <c r="Q162" s="77"/>
      <c r="R162" s="67"/>
      <c r="S162" s="67"/>
      <c r="T162" s="67"/>
      <c r="U162" s="73">
        <f t="shared" si="13"/>
        <v>0</v>
      </c>
      <c r="V162" s="57"/>
      <c r="W162" s="78"/>
      <c r="X162" s="69"/>
      <c r="Y162" s="69"/>
      <c r="Z162" s="69"/>
      <c r="AA162" s="69"/>
      <c r="AB162" s="69"/>
      <c r="AC162" s="69"/>
      <c r="AD162" s="69"/>
      <c r="AF162" s="69"/>
      <c r="AG162" s="69"/>
      <c r="AH162" s="69"/>
      <c r="AI162" s="69"/>
      <c r="AJ162" s="69"/>
      <c r="AK162" s="69"/>
      <c r="AL162" s="70">
        <f t="shared" si="11"/>
        <v>0</v>
      </c>
      <c r="AM162" s="69"/>
      <c r="AN162" s="69"/>
      <c r="AO162" s="69"/>
      <c r="AR162" s="46" t="s">
        <v>20</v>
      </c>
    </row>
    <row r="163" spans="4:44" x14ac:dyDescent="0.3">
      <c r="D163" s="79">
        <f t="shared" si="14"/>
        <v>154</v>
      </c>
      <c r="E163" s="75"/>
      <c r="F163" s="75"/>
      <c r="G163" s="73">
        <f t="shared" si="12"/>
        <v>0</v>
      </c>
      <c r="H163" s="74" t="str" cm="1">
        <f t="array" ref="H163">IFERROR(INDEX(GCC.Param!$D$3:$D$94,MATCH(L163,GCC.Param!$B$3:$B$94,0),0),"")</f>
        <v/>
      </c>
      <c r="I163" s="114"/>
      <c r="J163" s="318"/>
      <c r="K163" s="76"/>
      <c r="L163" s="76"/>
      <c r="M163" s="76"/>
      <c r="N163" s="318"/>
      <c r="O163" s="73" t="str" cm="1">
        <f t="array" ref="O163">IFERROR(INDEX($K$9:$K$1009,MATCH(N163,$I$9:$I$1009,0),0),"")</f>
        <v/>
      </c>
      <c r="P163" s="77"/>
      <c r="Q163" s="77"/>
      <c r="R163" s="67"/>
      <c r="S163" s="67"/>
      <c r="T163" s="67"/>
      <c r="U163" s="73">
        <f t="shared" si="13"/>
        <v>0</v>
      </c>
      <c r="V163" s="57"/>
      <c r="W163" s="78"/>
      <c r="X163" s="69"/>
      <c r="Y163" s="69"/>
      <c r="Z163" s="69"/>
      <c r="AA163" s="69"/>
      <c r="AB163" s="69"/>
      <c r="AC163" s="69"/>
      <c r="AD163" s="69"/>
      <c r="AF163" s="69"/>
      <c r="AG163" s="69"/>
      <c r="AH163" s="69"/>
      <c r="AI163" s="69"/>
      <c r="AJ163" s="69"/>
      <c r="AK163" s="69"/>
      <c r="AL163" s="70">
        <f t="shared" si="11"/>
        <v>0</v>
      </c>
      <c r="AM163" s="69"/>
      <c r="AN163" s="69"/>
      <c r="AO163" s="69"/>
      <c r="AR163" s="46" t="s">
        <v>20</v>
      </c>
    </row>
    <row r="164" spans="4:44" x14ac:dyDescent="0.3">
      <c r="D164" s="79">
        <f t="shared" si="14"/>
        <v>155</v>
      </c>
      <c r="E164" s="75"/>
      <c r="F164" s="75"/>
      <c r="G164" s="73">
        <f t="shared" si="12"/>
        <v>0</v>
      </c>
      <c r="H164" s="74" t="str" cm="1">
        <f t="array" ref="H164">IFERROR(INDEX(GCC.Param!$D$3:$D$94,MATCH(L164,GCC.Param!$B$3:$B$94,0),0),"")</f>
        <v/>
      </c>
      <c r="I164" s="114"/>
      <c r="J164" s="318"/>
      <c r="K164" s="76"/>
      <c r="L164" s="76"/>
      <c r="M164" s="76"/>
      <c r="N164" s="76"/>
      <c r="O164" s="73" t="str" cm="1">
        <f t="array" ref="O164">IFERROR(INDEX($K$9:$K$1009,MATCH(N164,$I$9:$I$1009,0),0),"")</f>
        <v/>
      </c>
      <c r="P164" s="77"/>
      <c r="Q164" s="77"/>
      <c r="R164" s="67"/>
      <c r="S164" s="67"/>
      <c r="T164" s="67"/>
      <c r="U164" s="73">
        <f t="shared" si="13"/>
        <v>0</v>
      </c>
      <c r="V164" s="57"/>
      <c r="W164" s="78"/>
      <c r="X164" s="69"/>
      <c r="Y164" s="69"/>
      <c r="Z164" s="69"/>
      <c r="AA164" s="69"/>
      <c r="AB164" s="69"/>
      <c r="AC164" s="69"/>
      <c r="AD164" s="69"/>
      <c r="AF164" s="69"/>
      <c r="AG164" s="69"/>
      <c r="AH164" s="69"/>
      <c r="AI164" s="69"/>
      <c r="AJ164" s="69"/>
      <c r="AK164" s="69"/>
      <c r="AL164" s="70">
        <f t="shared" si="11"/>
        <v>0</v>
      </c>
      <c r="AM164" s="69"/>
      <c r="AN164" s="69"/>
      <c r="AO164" s="69"/>
      <c r="AR164" s="46" t="s">
        <v>20</v>
      </c>
    </row>
    <row r="165" spans="4:44" x14ac:dyDescent="0.3">
      <c r="D165" s="79">
        <f t="shared" si="14"/>
        <v>156</v>
      </c>
      <c r="E165" s="75"/>
      <c r="F165" s="75"/>
      <c r="G165" s="73">
        <f t="shared" si="12"/>
        <v>0</v>
      </c>
      <c r="H165" s="74" t="str" cm="1">
        <f t="array" ref="H165">IFERROR(INDEX(GCC.Param!$D$3:$D$94,MATCH(L165,GCC.Param!$B$3:$B$94,0),0),"")</f>
        <v/>
      </c>
      <c r="I165" s="114"/>
      <c r="J165" s="318"/>
      <c r="K165" s="76"/>
      <c r="L165" s="76"/>
      <c r="M165" s="76"/>
      <c r="N165" s="318"/>
      <c r="O165" s="73" t="str" cm="1">
        <f t="array" ref="O165">IFERROR(INDEX($K$9:$K$1009,MATCH(N165,$I$9:$I$1009,0),0),"")</f>
        <v/>
      </c>
      <c r="P165" s="77"/>
      <c r="Q165" s="77"/>
      <c r="R165" s="67"/>
      <c r="S165" s="67"/>
      <c r="T165" s="67"/>
      <c r="U165" s="73">
        <f t="shared" si="13"/>
        <v>0</v>
      </c>
      <c r="V165" s="57"/>
      <c r="W165" s="78"/>
      <c r="X165" s="69"/>
      <c r="Y165" s="69"/>
      <c r="Z165" s="69"/>
      <c r="AA165" s="69"/>
      <c r="AB165" s="69"/>
      <c r="AC165" s="69"/>
      <c r="AD165" s="69"/>
      <c r="AF165" s="69"/>
      <c r="AG165" s="69"/>
      <c r="AH165" s="69"/>
      <c r="AI165" s="69"/>
      <c r="AJ165" s="69"/>
      <c r="AK165" s="69"/>
      <c r="AL165" s="70">
        <f t="shared" si="11"/>
        <v>0</v>
      </c>
      <c r="AM165" s="69"/>
      <c r="AN165" s="69"/>
      <c r="AO165" s="69"/>
      <c r="AR165" s="46" t="s">
        <v>20</v>
      </c>
    </row>
    <row r="166" spans="4:44" x14ac:dyDescent="0.3">
      <c r="D166" s="79">
        <f t="shared" si="14"/>
        <v>157</v>
      </c>
      <c r="E166" s="75"/>
      <c r="F166" s="75"/>
      <c r="G166" s="73">
        <f t="shared" si="12"/>
        <v>0</v>
      </c>
      <c r="H166" s="74" t="str" cm="1">
        <f t="array" ref="H166">IFERROR(INDEX(GCC.Param!$D$3:$D$94,MATCH(L166,GCC.Param!$B$3:$B$94,0),0),"")</f>
        <v/>
      </c>
      <c r="I166" s="114"/>
      <c r="J166" s="318"/>
      <c r="K166" s="76"/>
      <c r="L166" s="76"/>
      <c r="M166" s="76"/>
      <c r="N166" s="318"/>
      <c r="O166" s="73" t="str" cm="1">
        <f t="array" ref="O166">IFERROR(INDEX($K$9:$K$1009,MATCH(N166,$I$9:$I$1009,0),0),"")</f>
        <v/>
      </c>
      <c r="P166" s="77"/>
      <c r="Q166" s="77"/>
      <c r="R166" s="67"/>
      <c r="S166" s="67"/>
      <c r="T166" s="67"/>
      <c r="U166" s="73">
        <f t="shared" si="13"/>
        <v>0</v>
      </c>
      <c r="V166" s="57"/>
      <c r="W166" s="78"/>
      <c r="X166" s="69"/>
      <c r="Y166" s="69"/>
      <c r="Z166" s="69"/>
      <c r="AA166" s="69"/>
      <c r="AB166" s="69"/>
      <c r="AC166" s="69"/>
      <c r="AD166" s="69"/>
      <c r="AF166" s="69"/>
      <c r="AG166" s="69"/>
      <c r="AH166" s="69"/>
      <c r="AI166" s="69"/>
      <c r="AJ166" s="69"/>
      <c r="AK166" s="69"/>
      <c r="AL166" s="70">
        <f t="shared" si="11"/>
        <v>0</v>
      </c>
      <c r="AM166" s="69"/>
      <c r="AN166" s="69"/>
      <c r="AO166" s="69"/>
      <c r="AR166" s="46" t="s">
        <v>20</v>
      </c>
    </row>
    <row r="167" spans="4:44" x14ac:dyDescent="0.3">
      <c r="D167" s="79">
        <f t="shared" si="14"/>
        <v>158</v>
      </c>
      <c r="E167" s="75"/>
      <c r="F167" s="75"/>
      <c r="G167" s="73">
        <f t="shared" si="12"/>
        <v>0</v>
      </c>
      <c r="H167" s="74" t="str" cm="1">
        <f t="array" ref="H167">IFERROR(INDEX(GCC.Param!$D$3:$D$94,MATCH(L167,GCC.Param!$B$3:$B$94,0),0),"")</f>
        <v/>
      </c>
      <c r="I167" s="114"/>
      <c r="J167" s="318"/>
      <c r="K167" s="76"/>
      <c r="L167" s="76"/>
      <c r="M167" s="76"/>
      <c r="N167" s="76"/>
      <c r="O167" s="73" t="str" cm="1">
        <f t="array" ref="O167">IFERROR(INDEX($K$9:$K$1009,MATCH(N167,$I$9:$I$1009,0),0),"")</f>
        <v/>
      </c>
      <c r="P167" s="77"/>
      <c r="Q167" s="77"/>
      <c r="R167" s="67"/>
      <c r="S167" s="67"/>
      <c r="T167" s="67"/>
      <c r="U167" s="73">
        <f t="shared" si="13"/>
        <v>0</v>
      </c>
      <c r="V167" s="57"/>
      <c r="W167" s="78"/>
      <c r="X167" s="69"/>
      <c r="Y167" s="69"/>
      <c r="Z167" s="69"/>
      <c r="AA167" s="69"/>
      <c r="AB167" s="69"/>
      <c r="AC167" s="69"/>
      <c r="AD167" s="69"/>
      <c r="AF167" s="69"/>
      <c r="AG167" s="69"/>
      <c r="AH167" s="69"/>
      <c r="AI167" s="69"/>
      <c r="AJ167" s="69"/>
      <c r="AK167" s="69"/>
      <c r="AL167" s="70">
        <f t="shared" si="11"/>
        <v>0</v>
      </c>
      <c r="AM167" s="69"/>
      <c r="AN167" s="69"/>
      <c r="AO167" s="69"/>
      <c r="AR167" s="46" t="s">
        <v>20</v>
      </c>
    </row>
    <row r="168" spans="4:44" x14ac:dyDescent="0.3">
      <c r="D168" s="79">
        <f t="shared" si="14"/>
        <v>159</v>
      </c>
      <c r="E168" s="75"/>
      <c r="F168" s="75"/>
      <c r="G168" s="73">
        <f t="shared" si="12"/>
        <v>0</v>
      </c>
      <c r="H168" s="74" t="str" cm="1">
        <f t="array" ref="H168">IFERROR(INDEX(GCC.Param!$D$3:$D$94,MATCH(L168,GCC.Param!$B$3:$B$94,0),0),"")</f>
        <v/>
      </c>
      <c r="I168" s="114"/>
      <c r="J168" s="318"/>
      <c r="K168" s="76"/>
      <c r="L168" s="76"/>
      <c r="M168" s="76"/>
      <c r="N168" s="76"/>
      <c r="O168" s="73" t="str" cm="1">
        <f t="array" ref="O168">IFERROR(INDEX($K$9:$K$1009,MATCH(N168,$I$9:$I$1009,0),0),"")</f>
        <v/>
      </c>
      <c r="P168" s="77"/>
      <c r="Q168" s="77"/>
      <c r="R168" s="67"/>
      <c r="S168" s="67"/>
      <c r="T168" s="67"/>
      <c r="U168" s="73">
        <f t="shared" si="13"/>
        <v>0</v>
      </c>
      <c r="V168" s="57"/>
      <c r="W168" s="78"/>
      <c r="X168" s="69"/>
      <c r="Y168" s="69"/>
      <c r="Z168" s="69"/>
      <c r="AA168" s="69"/>
      <c r="AB168" s="69"/>
      <c r="AC168" s="69"/>
      <c r="AD168" s="69"/>
      <c r="AF168" s="69"/>
      <c r="AG168" s="69"/>
      <c r="AH168" s="69"/>
      <c r="AI168" s="69"/>
      <c r="AJ168" s="69"/>
      <c r="AK168" s="69"/>
      <c r="AL168" s="70">
        <f t="shared" si="11"/>
        <v>0</v>
      </c>
      <c r="AM168" s="69"/>
      <c r="AN168" s="69"/>
      <c r="AO168" s="69"/>
      <c r="AR168" s="46" t="s">
        <v>20</v>
      </c>
    </row>
    <row r="169" spans="4:44" x14ac:dyDescent="0.3">
      <c r="D169" s="79">
        <f t="shared" si="14"/>
        <v>160</v>
      </c>
      <c r="E169" s="75"/>
      <c r="F169" s="75"/>
      <c r="G169" s="73">
        <f t="shared" si="12"/>
        <v>0</v>
      </c>
      <c r="H169" s="74" t="str" cm="1">
        <f t="array" ref="H169">IFERROR(INDEX(GCC.Param!$D$3:$D$94,MATCH(L169,GCC.Param!$B$3:$B$94,0),0),"")</f>
        <v/>
      </c>
      <c r="I169" s="114"/>
      <c r="J169" s="318"/>
      <c r="K169" s="76"/>
      <c r="L169" s="76"/>
      <c r="M169" s="76"/>
      <c r="N169" s="318"/>
      <c r="O169" s="73" t="str" cm="1">
        <f t="array" ref="O169">IFERROR(INDEX($K$9:$K$1009,MATCH(N169,$I$9:$I$1009,0),0),"")</f>
        <v/>
      </c>
      <c r="P169" s="77"/>
      <c r="Q169" s="77"/>
      <c r="R169" s="67"/>
      <c r="S169" s="67"/>
      <c r="T169" s="67"/>
      <c r="U169" s="73">
        <f t="shared" si="13"/>
        <v>0</v>
      </c>
      <c r="V169" s="57"/>
      <c r="W169" s="78"/>
      <c r="X169" s="69"/>
      <c r="Y169" s="69"/>
      <c r="Z169" s="69"/>
      <c r="AA169" s="69"/>
      <c r="AB169" s="69"/>
      <c r="AC169" s="69"/>
      <c r="AD169" s="69"/>
      <c r="AF169" s="69"/>
      <c r="AG169" s="69"/>
      <c r="AH169" s="69"/>
      <c r="AI169" s="69"/>
      <c r="AJ169" s="69"/>
      <c r="AK169" s="69"/>
      <c r="AL169" s="70">
        <f t="shared" si="11"/>
        <v>0</v>
      </c>
      <c r="AM169" s="69"/>
      <c r="AN169" s="69"/>
      <c r="AO169" s="69"/>
      <c r="AR169" s="46" t="s">
        <v>20</v>
      </c>
    </row>
    <row r="170" spans="4:44" x14ac:dyDescent="0.3">
      <c r="D170" s="79">
        <f t="shared" si="14"/>
        <v>161</v>
      </c>
      <c r="E170" s="75"/>
      <c r="F170" s="75"/>
      <c r="G170" s="73">
        <f t="shared" si="12"/>
        <v>0</v>
      </c>
      <c r="H170" s="74" t="str" cm="1">
        <f t="array" ref="H170">IFERROR(INDEX(GCC.Param!$D$3:$D$94,MATCH(L170,GCC.Param!$B$3:$B$94,0),0),"")</f>
        <v/>
      </c>
      <c r="I170" s="114"/>
      <c r="J170" s="318"/>
      <c r="K170" s="76"/>
      <c r="L170" s="76"/>
      <c r="M170" s="76"/>
      <c r="N170" s="318"/>
      <c r="O170" s="73" t="str" cm="1">
        <f t="array" ref="O170">IFERROR(INDEX($K$9:$K$1009,MATCH(N170,$I$9:$I$1009,0),0),"")</f>
        <v/>
      </c>
      <c r="P170" s="77"/>
      <c r="Q170" s="77"/>
      <c r="R170" s="67"/>
      <c r="S170" s="67"/>
      <c r="T170" s="67"/>
      <c r="U170" s="73">
        <f t="shared" si="13"/>
        <v>0</v>
      </c>
      <c r="V170" s="57"/>
      <c r="W170" s="78"/>
      <c r="X170" s="69"/>
      <c r="Y170" s="69"/>
      <c r="Z170" s="69"/>
      <c r="AA170" s="69"/>
      <c r="AB170" s="69"/>
      <c r="AC170" s="69"/>
      <c r="AD170" s="69"/>
      <c r="AF170" s="69"/>
      <c r="AG170" s="69"/>
      <c r="AH170" s="69"/>
      <c r="AI170" s="69"/>
      <c r="AJ170" s="69"/>
      <c r="AK170" s="69"/>
      <c r="AL170" s="70">
        <f t="shared" si="11"/>
        <v>0</v>
      </c>
      <c r="AM170" s="69"/>
      <c r="AN170" s="69"/>
      <c r="AO170" s="69"/>
      <c r="AR170" s="46" t="s">
        <v>20</v>
      </c>
    </row>
    <row r="171" spans="4:44" x14ac:dyDescent="0.3">
      <c r="D171" s="79">
        <f t="shared" si="14"/>
        <v>162</v>
      </c>
      <c r="E171" s="75"/>
      <c r="F171" s="75"/>
      <c r="G171" s="73">
        <f t="shared" si="12"/>
        <v>0</v>
      </c>
      <c r="H171" s="74" t="str" cm="1">
        <f t="array" ref="H171">IFERROR(INDEX(GCC.Param!$D$3:$D$94,MATCH(L171,GCC.Param!$B$3:$B$94,0),0),"")</f>
        <v/>
      </c>
      <c r="I171" s="114"/>
      <c r="J171" s="318"/>
      <c r="K171" s="76"/>
      <c r="L171" s="76"/>
      <c r="M171" s="76"/>
      <c r="N171" s="318"/>
      <c r="O171" s="73" t="str" cm="1">
        <f t="array" ref="O171">IFERROR(INDEX($K$9:$K$1009,MATCH(N171,$I$9:$I$1009,0),0),"")</f>
        <v/>
      </c>
      <c r="P171" s="77"/>
      <c r="Q171" s="77"/>
      <c r="R171" s="67"/>
      <c r="S171" s="67"/>
      <c r="T171" s="67"/>
      <c r="U171" s="73">
        <f t="shared" si="13"/>
        <v>0</v>
      </c>
      <c r="V171" s="57"/>
      <c r="W171" s="78"/>
      <c r="X171" s="69"/>
      <c r="Y171" s="69"/>
      <c r="Z171" s="69"/>
      <c r="AA171" s="69"/>
      <c r="AB171" s="69"/>
      <c r="AC171" s="69"/>
      <c r="AD171" s="69"/>
      <c r="AF171" s="69"/>
      <c r="AG171" s="69"/>
      <c r="AH171" s="69"/>
      <c r="AI171" s="69"/>
      <c r="AJ171" s="69"/>
      <c r="AK171" s="69"/>
      <c r="AL171" s="70">
        <f t="shared" si="11"/>
        <v>0</v>
      </c>
      <c r="AM171" s="69"/>
      <c r="AN171" s="69"/>
      <c r="AO171" s="69"/>
      <c r="AR171" s="46" t="s">
        <v>20</v>
      </c>
    </row>
    <row r="172" spans="4:44" x14ac:dyDescent="0.3">
      <c r="D172" s="79">
        <f t="shared" si="14"/>
        <v>163</v>
      </c>
      <c r="E172" s="75"/>
      <c r="F172" s="75"/>
      <c r="G172" s="73">
        <f t="shared" si="12"/>
        <v>0</v>
      </c>
      <c r="H172" s="74" t="str" cm="1">
        <f t="array" ref="H172">IFERROR(INDEX(GCC.Param!$D$3:$D$94,MATCH(L172,GCC.Param!$B$3:$B$94,0),0),"")</f>
        <v/>
      </c>
      <c r="I172" s="114"/>
      <c r="J172" s="318"/>
      <c r="K172" s="76"/>
      <c r="L172" s="76"/>
      <c r="M172" s="76"/>
      <c r="N172" s="318"/>
      <c r="O172" s="73" t="str" cm="1">
        <f t="array" ref="O172">IFERROR(INDEX($K$9:$K$1009,MATCH(N172,$I$9:$I$1009,0),0),"")</f>
        <v/>
      </c>
      <c r="P172" s="77"/>
      <c r="Q172" s="77"/>
      <c r="R172" s="67"/>
      <c r="S172" s="67"/>
      <c r="T172" s="67"/>
      <c r="U172" s="73">
        <f t="shared" si="13"/>
        <v>0</v>
      </c>
      <c r="V172" s="57"/>
      <c r="W172" s="78"/>
      <c r="X172" s="69"/>
      <c r="Y172" s="69"/>
      <c r="Z172" s="69"/>
      <c r="AA172" s="69"/>
      <c r="AB172" s="69"/>
      <c r="AC172" s="69"/>
      <c r="AD172" s="69"/>
      <c r="AF172" s="69"/>
      <c r="AG172" s="69"/>
      <c r="AH172" s="69"/>
      <c r="AI172" s="69"/>
      <c r="AJ172" s="69"/>
      <c r="AK172" s="69"/>
      <c r="AL172" s="70">
        <f t="shared" si="11"/>
        <v>0</v>
      </c>
      <c r="AM172" s="69"/>
      <c r="AN172" s="69"/>
      <c r="AO172" s="69"/>
      <c r="AR172" s="46" t="s">
        <v>20</v>
      </c>
    </row>
    <row r="173" spans="4:44" x14ac:dyDescent="0.3">
      <c r="D173" s="79">
        <f t="shared" si="14"/>
        <v>164</v>
      </c>
      <c r="E173" s="75"/>
      <c r="F173" s="75"/>
      <c r="G173" s="73">
        <f t="shared" si="12"/>
        <v>0</v>
      </c>
      <c r="H173" s="74" t="str" cm="1">
        <f t="array" ref="H173">IFERROR(INDEX(GCC.Param!$D$3:$D$94,MATCH(L173,GCC.Param!$B$3:$B$94,0),0),"")</f>
        <v/>
      </c>
      <c r="I173" s="114"/>
      <c r="J173" s="318"/>
      <c r="K173" s="76"/>
      <c r="L173" s="76"/>
      <c r="M173" s="76"/>
      <c r="N173" s="318"/>
      <c r="O173" s="73" t="str" cm="1">
        <f t="array" ref="O173">IFERROR(INDEX($K$9:$K$1009,MATCH(N173,$I$9:$I$1009,0),0),"")</f>
        <v/>
      </c>
      <c r="P173" s="77"/>
      <c r="Q173" s="77"/>
      <c r="R173" s="67"/>
      <c r="S173" s="67"/>
      <c r="T173" s="67"/>
      <c r="U173" s="73">
        <f t="shared" si="13"/>
        <v>0</v>
      </c>
      <c r="V173" s="57"/>
      <c r="W173" s="78"/>
      <c r="X173" s="69"/>
      <c r="Y173" s="69"/>
      <c r="Z173" s="69"/>
      <c r="AA173" s="69"/>
      <c r="AB173" s="69"/>
      <c r="AC173" s="69"/>
      <c r="AD173" s="69"/>
      <c r="AF173" s="69"/>
      <c r="AG173" s="69"/>
      <c r="AH173" s="69"/>
      <c r="AI173" s="69"/>
      <c r="AJ173" s="69"/>
      <c r="AK173" s="69"/>
      <c r="AL173" s="70">
        <f t="shared" si="11"/>
        <v>0</v>
      </c>
      <c r="AM173" s="69"/>
      <c r="AN173" s="69"/>
      <c r="AO173" s="69"/>
      <c r="AR173" s="46" t="s">
        <v>20</v>
      </c>
    </row>
    <row r="174" spans="4:44" x14ac:dyDescent="0.3">
      <c r="D174" s="79">
        <f t="shared" si="14"/>
        <v>165</v>
      </c>
      <c r="E174" s="75"/>
      <c r="F174" s="75"/>
      <c r="G174" s="73">
        <f t="shared" si="12"/>
        <v>0</v>
      </c>
      <c r="H174" s="74" t="str" cm="1">
        <f t="array" ref="H174">IFERROR(INDEX(GCC.Param!$D$3:$D$94,MATCH(L174,GCC.Param!$B$3:$B$94,0),0),"")</f>
        <v/>
      </c>
      <c r="I174" s="114"/>
      <c r="J174" s="318"/>
      <c r="K174" s="76"/>
      <c r="L174" s="76"/>
      <c r="M174" s="76"/>
      <c r="N174" s="318"/>
      <c r="O174" s="73" t="str" cm="1">
        <f t="array" ref="O174">IFERROR(INDEX($K$9:$K$1009,MATCH(N174,$I$9:$I$1009,0),0),"")</f>
        <v/>
      </c>
      <c r="P174" s="77"/>
      <c r="Q174" s="77"/>
      <c r="R174" s="67"/>
      <c r="S174" s="67"/>
      <c r="T174" s="67"/>
      <c r="U174" s="73">
        <f t="shared" si="13"/>
        <v>0</v>
      </c>
      <c r="V174" s="57"/>
      <c r="W174" s="78"/>
      <c r="X174" s="69"/>
      <c r="Y174" s="69"/>
      <c r="Z174" s="69"/>
      <c r="AA174" s="69"/>
      <c r="AB174" s="69"/>
      <c r="AC174" s="69"/>
      <c r="AD174" s="69"/>
      <c r="AF174" s="69"/>
      <c r="AG174" s="69"/>
      <c r="AH174" s="69"/>
      <c r="AI174" s="69"/>
      <c r="AJ174" s="69"/>
      <c r="AK174" s="69"/>
      <c r="AL174" s="70">
        <f t="shared" si="11"/>
        <v>0</v>
      </c>
      <c r="AM174" s="69"/>
      <c r="AN174" s="69"/>
      <c r="AO174" s="69"/>
      <c r="AR174" s="46" t="s">
        <v>20</v>
      </c>
    </row>
    <row r="175" spans="4:44" x14ac:dyDescent="0.3">
      <c r="D175" s="79">
        <f t="shared" si="14"/>
        <v>166</v>
      </c>
      <c r="E175" s="75"/>
      <c r="F175" s="75"/>
      <c r="G175" s="73">
        <f t="shared" si="12"/>
        <v>0</v>
      </c>
      <c r="H175" s="74" t="str" cm="1">
        <f t="array" ref="H175">IFERROR(INDEX(GCC.Param!$D$3:$D$94,MATCH(L175,GCC.Param!$B$3:$B$94,0),0),"")</f>
        <v/>
      </c>
      <c r="I175" s="75"/>
      <c r="J175" s="76"/>
      <c r="K175" s="76"/>
      <c r="L175" s="76"/>
      <c r="M175" s="76"/>
      <c r="N175" s="76"/>
      <c r="O175" s="73" t="str" cm="1">
        <f t="array" ref="O175">IFERROR(INDEX($K$9:$K$1009,MATCH(N175,$I$9:$I$1009,0),0),"")</f>
        <v/>
      </c>
      <c r="P175" s="77"/>
      <c r="Q175" s="77"/>
      <c r="R175" s="67"/>
      <c r="S175" s="67"/>
      <c r="T175" s="67"/>
      <c r="U175" s="73">
        <f t="shared" si="13"/>
        <v>0</v>
      </c>
      <c r="V175" s="57"/>
      <c r="W175" s="78"/>
      <c r="X175" s="69"/>
      <c r="Y175" s="69"/>
      <c r="Z175" s="69"/>
      <c r="AA175" s="69"/>
      <c r="AB175" s="69"/>
      <c r="AC175" s="69"/>
      <c r="AD175" s="69"/>
      <c r="AF175" s="69"/>
      <c r="AG175" s="69"/>
      <c r="AH175" s="69"/>
      <c r="AI175" s="69"/>
      <c r="AJ175" s="69"/>
      <c r="AK175" s="69"/>
      <c r="AL175" s="70">
        <f t="shared" si="11"/>
        <v>0</v>
      </c>
      <c r="AM175" s="69"/>
      <c r="AN175" s="69"/>
      <c r="AO175" s="69"/>
      <c r="AR175" s="46" t="s">
        <v>20</v>
      </c>
    </row>
    <row r="176" spans="4:44" x14ac:dyDescent="0.3">
      <c r="D176" s="79">
        <f t="shared" si="14"/>
        <v>167</v>
      </c>
      <c r="E176" s="75"/>
      <c r="F176" s="75"/>
      <c r="G176" s="73">
        <f t="shared" si="12"/>
        <v>0</v>
      </c>
      <c r="H176" s="74" t="str" cm="1">
        <f t="array" ref="H176">IFERROR(INDEX(GCC.Param!$D$3:$D$94,MATCH(L176,GCC.Param!$B$3:$B$94,0),0),"")</f>
        <v/>
      </c>
      <c r="I176" s="75"/>
      <c r="J176" s="76"/>
      <c r="K176" s="76"/>
      <c r="L176" s="76"/>
      <c r="M176" s="76"/>
      <c r="N176" s="76"/>
      <c r="O176" s="73" t="str" cm="1">
        <f t="array" ref="O176">IFERROR(INDEX($K$9:$K$1009,MATCH(N176,$I$9:$I$1009,0),0),"")</f>
        <v/>
      </c>
      <c r="P176" s="77"/>
      <c r="Q176" s="77"/>
      <c r="R176" s="67"/>
      <c r="S176" s="67"/>
      <c r="T176" s="67"/>
      <c r="U176" s="73">
        <f t="shared" si="13"/>
        <v>0</v>
      </c>
      <c r="V176" s="57"/>
      <c r="W176" s="78"/>
      <c r="X176" s="69"/>
      <c r="Y176" s="69"/>
      <c r="Z176" s="69"/>
      <c r="AA176" s="69"/>
      <c r="AB176" s="69"/>
      <c r="AC176" s="69"/>
      <c r="AD176" s="69"/>
      <c r="AF176" s="69"/>
      <c r="AG176" s="69"/>
      <c r="AH176" s="69"/>
      <c r="AI176" s="69"/>
      <c r="AJ176" s="69"/>
      <c r="AK176" s="69"/>
      <c r="AL176" s="70">
        <f t="shared" si="11"/>
        <v>0</v>
      </c>
      <c r="AM176" s="69"/>
      <c r="AN176" s="69"/>
      <c r="AO176" s="69"/>
      <c r="AR176" s="46" t="s">
        <v>20</v>
      </c>
    </row>
    <row r="177" spans="4:44" x14ac:dyDescent="0.3">
      <c r="D177" s="79">
        <f t="shared" si="14"/>
        <v>168</v>
      </c>
      <c r="E177" s="75"/>
      <c r="F177" s="75"/>
      <c r="G177" s="73">
        <f t="shared" si="12"/>
        <v>0</v>
      </c>
      <c r="H177" s="74" t="str" cm="1">
        <f t="array" ref="H177">IFERROR(INDEX(GCC.Param!$D$3:$D$94,MATCH(L177,GCC.Param!$B$3:$B$94,0),0),"")</f>
        <v/>
      </c>
      <c r="I177" s="75"/>
      <c r="J177" s="76"/>
      <c r="K177" s="76"/>
      <c r="L177" s="76"/>
      <c r="M177" s="76"/>
      <c r="N177" s="76"/>
      <c r="O177" s="73" t="str" cm="1">
        <f t="array" ref="O177">IFERROR(INDEX($K$9:$K$1009,MATCH(N177,$I$9:$I$1009,0),0),"")</f>
        <v/>
      </c>
      <c r="P177" s="77"/>
      <c r="Q177" s="77"/>
      <c r="R177" s="67"/>
      <c r="S177" s="67"/>
      <c r="T177" s="67"/>
      <c r="U177" s="73">
        <f t="shared" si="13"/>
        <v>0</v>
      </c>
      <c r="V177" s="57"/>
      <c r="W177" s="78"/>
      <c r="X177" s="69"/>
      <c r="Y177" s="69"/>
      <c r="Z177" s="69"/>
      <c r="AA177" s="69"/>
      <c r="AB177" s="69"/>
      <c r="AC177" s="69"/>
      <c r="AD177" s="69"/>
      <c r="AF177" s="69"/>
      <c r="AG177" s="69"/>
      <c r="AH177" s="69"/>
      <c r="AI177" s="69"/>
      <c r="AJ177" s="69"/>
      <c r="AK177" s="69"/>
      <c r="AL177" s="70">
        <f t="shared" si="11"/>
        <v>0</v>
      </c>
      <c r="AM177" s="69"/>
      <c r="AN177" s="69"/>
      <c r="AO177" s="69"/>
      <c r="AR177" s="46" t="s">
        <v>20</v>
      </c>
    </row>
    <row r="178" spans="4:44" x14ac:dyDescent="0.3">
      <c r="D178" s="79">
        <f t="shared" si="14"/>
        <v>169</v>
      </c>
      <c r="E178" s="75"/>
      <c r="F178" s="75"/>
      <c r="G178" s="73">
        <f t="shared" si="12"/>
        <v>0</v>
      </c>
      <c r="H178" s="74" t="str" cm="1">
        <f t="array" ref="H178">IFERROR(INDEX(GCC.Param!$D$3:$D$94,MATCH(L178,GCC.Param!$B$3:$B$94,0),0),"")</f>
        <v/>
      </c>
      <c r="I178" s="75"/>
      <c r="J178" s="76"/>
      <c r="K178" s="76"/>
      <c r="L178" s="76"/>
      <c r="M178" s="76"/>
      <c r="N178" s="76"/>
      <c r="O178" s="73" t="str" cm="1">
        <f t="array" ref="O178">IFERROR(INDEX($K$9:$K$1009,MATCH(N178,$I$9:$I$1009,0),0),"")</f>
        <v/>
      </c>
      <c r="P178" s="77"/>
      <c r="Q178" s="77"/>
      <c r="R178" s="67"/>
      <c r="S178" s="67"/>
      <c r="T178" s="67"/>
      <c r="U178" s="73">
        <f t="shared" si="13"/>
        <v>0</v>
      </c>
      <c r="V178" s="57"/>
      <c r="W178" s="78"/>
      <c r="X178" s="69"/>
      <c r="Y178" s="69"/>
      <c r="Z178" s="69"/>
      <c r="AA178" s="69"/>
      <c r="AB178" s="69"/>
      <c r="AC178" s="69"/>
      <c r="AD178" s="69"/>
      <c r="AF178" s="69"/>
      <c r="AG178" s="69"/>
      <c r="AH178" s="69"/>
      <c r="AI178" s="69"/>
      <c r="AJ178" s="69"/>
      <c r="AK178" s="69"/>
      <c r="AL178" s="70">
        <f t="shared" si="11"/>
        <v>0</v>
      </c>
      <c r="AM178" s="69"/>
      <c r="AN178" s="69"/>
      <c r="AO178" s="69"/>
      <c r="AR178" s="46" t="s">
        <v>20</v>
      </c>
    </row>
    <row r="179" spans="4:44" x14ac:dyDescent="0.3">
      <c r="D179" s="79">
        <f t="shared" si="14"/>
        <v>170</v>
      </c>
      <c r="E179" s="75"/>
      <c r="F179" s="75"/>
      <c r="G179" s="73">
        <f t="shared" si="12"/>
        <v>0</v>
      </c>
      <c r="H179" s="74" t="str" cm="1">
        <f t="array" ref="H179">IFERROR(INDEX(GCC.Param!$D$3:$D$94,MATCH(L179,GCC.Param!$B$3:$B$94,0),0),"")</f>
        <v/>
      </c>
      <c r="I179" s="75"/>
      <c r="J179" s="76"/>
      <c r="K179" s="76"/>
      <c r="L179" s="76"/>
      <c r="M179" s="76"/>
      <c r="N179" s="76"/>
      <c r="O179" s="73" t="str" cm="1">
        <f t="array" ref="O179">IFERROR(INDEX($K$9:$K$1009,MATCH(N179,$I$9:$I$1009,0),0),"")</f>
        <v/>
      </c>
      <c r="P179" s="77"/>
      <c r="Q179" s="77"/>
      <c r="R179" s="67"/>
      <c r="S179" s="67"/>
      <c r="T179" s="67"/>
      <c r="U179" s="73">
        <f t="shared" si="13"/>
        <v>0</v>
      </c>
      <c r="V179" s="57"/>
      <c r="W179" s="78"/>
      <c r="X179" s="69"/>
      <c r="Y179" s="69"/>
      <c r="Z179" s="69"/>
      <c r="AA179" s="69"/>
      <c r="AB179" s="69"/>
      <c r="AC179" s="69"/>
      <c r="AD179" s="69"/>
      <c r="AF179" s="69"/>
      <c r="AG179" s="69"/>
      <c r="AH179" s="69"/>
      <c r="AI179" s="69"/>
      <c r="AJ179" s="69"/>
      <c r="AK179" s="69"/>
      <c r="AL179" s="70">
        <f t="shared" si="11"/>
        <v>0</v>
      </c>
      <c r="AM179" s="69"/>
      <c r="AN179" s="69"/>
      <c r="AO179" s="69"/>
      <c r="AR179" s="46" t="s">
        <v>20</v>
      </c>
    </row>
    <row r="180" spans="4:44" x14ac:dyDescent="0.3">
      <c r="D180" s="79">
        <f t="shared" si="14"/>
        <v>171</v>
      </c>
      <c r="E180" s="75"/>
      <c r="F180" s="75"/>
      <c r="G180" s="73">
        <f t="shared" si="12"/>
        <v>0</v>
      </c>
      <c r="H180" s="74" t="str" cm="1">
        <f t="array" ref="H180">IFERROR(INDEX(GCC.Param!$D$3:$D$94,MATCH(L180,GCC.Param!$B$3:$B$94,0),0),"")</f>
        <v/>
      </c>
      <c r="I180" s="75"/>
      <c r="J180" s="76"/>
      <c r="K180" s="76"/>
      <c r="L180" s="76"/>
      <c r="M180" s="76"/>
      <c r="N180" s="76"/>
      <c r="O180" s="73" t="str" cm="1">
        <f t="array" ref="O180">IFERROR(INDEX($K$9:$K$1009,MATCH(N180,$I$9:$I$1009,0),0),"")</f>
        <v/>
      </c>
      <c r="P180" s="77"/>
      <c r="Q180" s="77"/>
      <c r="R180" s="67"/>
      <c r="S180" s="67"/>
      <c r="T180" s="67"/>
      <c r="U180" s="73">
        <f t="shared" si="13"/>
        <v>0</v>
      </c>
      <c r="V180" s="57"/>
      <c r="W180" s="78"/>
      <c r="X180" s="69"/>
      <c r="Y180" s="69"/>
      <c r="Z180" s="69"/>
      <c r="AA180" s="69"/>
      <c r="AB180" s="69"/>
      <c r="AC180" s="69"/>
      <c r="AD180" s="69"/>
      <c r="AF180" s="69"/>
      <c r="AG180" s="69"/>
      <c r="AH180" s="69"/>
      <c r="AI180" s="69"/>
      <c r="AJ180" s="69"/>
      <c r="AK180" s="69"/>
      <c r="AL180" s="70">
        <f t="shared" si="11"/>
        <v>0</v>
      </c>
      <c r="AM180" s="69"/>
      <c r="AN180" s="69"/>
      <c r="AO180" s="69"/>
      <c r="AR180" s="46" t="s">
        <v>20</v>
      </c>
    </row>
    <row r="181" spans="4:44" x14ac:dyDescent="0.3">
      <c r="D181" s="79">
        <f t="shared" si="14"/>
        <v>172</v>
      </c>
      <c r="E181" s="75"/>
      <c r="F181" s="75"/>
      <c r="G181" s="73">
        <f t="shared" si="12"/>
        <v>0</v>
      </c>
      <c r="H181" s="74" t="str" cm="1">
        <f t="array" ref="H181">IFERROR(INDEX(GCC.Param!$D$3:$D$94,MATCH(L181,GCC.Param!$B$3:$B$94,0),0),"")</f>
        <v/>
      </c>
      <c r="I181" s="75"/>
      <c r="J181" s="76"/>
      <c r="K181" s="76"/>
      <c r="L181" s="76"/>
      <c r="M181" s="76"/>
      <c r="N181" s="76"/>
      <c r="O181" s="73" t="str" cm="1">
        <f t="array" ref="O181">IFERROR(INDEX($K$9:$K$1009,MATCH(N181,$I$9:$I$1009,0),0),"")</f>
        <v/>
      </c>
      <c r="P181" s="77"/>
      <c r="Q181" s="77"/>
      <c r="R181" s="67"/>
      <c r="S181" s="67"/>
      <c r="T181" s="67"/>
      <c r="U181" s="73">
        <f t="shared" si="13"/>
        <v>0</v>
      </c>
      <c r="V181" s="57"/>
      <c r="W181" s="78"/>
      <c r="X181" s="69"/>
      <c r="Y181" s="69"/>
      <c r="Z181" s="69"/>
      <c r="AA181" s="69"/>
      <c r="AB181" s="69"/>
      <c r="AC181" s="69"/>
      <c r="AD181" s="69"/>
      <c r="AF181" s="69"/>
      <c r="AG181" s="69"/>
      <c r="AH181" s="69"/>
      <c r="AI181" s="69"/>
      <c r="AJ181" s="69"/>
      <c r="AK181" s="69"/>
      <c r="AL181" s="70">
        <f t="shared" si="11"/>
        <v>0</v>
      </c>
      <c r="AM181" s="69"/>
      <c r="AN181" s="69"/>
      <c r="AO181" s="69"/>
      <c r="AR181" s="46" t="s">
        <v>20</v>
      </c>
    </row>
    <row r="182" spans="4:44" x14ac:dyDescent="0.3">
      <c r="D182" s="79">
        <f t="shared" si="14"/>
        <v>173</v>
      </c>
      <c r="E182" s="75"/>
      <c r="F182" s="75"/>
      <c r="G182" s="73">
        <f t="shared" si="12"/>
        <v>0</v>
      </c>
      <c r="H182" s="74" t="str" cm="1">
        <f t="array" ref="H182">IFERROR(INDEX(GCC.Param!$D$3:$D$94,MATCH(L182,GCC.Param!$B$3:$B$94,0),0),"")</f>
        <v/>
      </c>
      <c r="I182" s="75"/>
      <c r="J182" s="76"/>
      <c r="K182" s="76"/>
      <c r="L182" s="76"/>
      <c r="M182" s="76"/>
      <c r="N182" s="76"/>
      <c r="O182" s="73" t="str" cm="1">
        <f t="array" ref="O182">IFERROR(INDEX($K$9:$K$1009,MATCH(N182,$I$9:$I$1009,0),0),"")</f>
        <v/>
      </c>
      <c r="P182" s="77"/>
      <c r="Q182" s="77"/>
      <c r="R182" s="67"/>
      <c r="S182" s="67"/>
      <c r="T182" s="67"/>
      <c r="U182" s="73">
        <f t="shared" si="13"/>
        <v>0</v>
      </c>
      <c r="V182" s="57"/>
      <c r="W182" s="78"/>
      <c r="X182" s="69"/>
      <c r="Y182" s="69"/>
      <c r="Z182" s="69"/>
      <c r="AA182" s="69"/>
      <c r="AB182" s="69"/>
      <c r="AC182" s="69"/>
      <c r="AD182" s="69"/>
      <c r="AF182" s="69"/>
      <c r="AG182" s="69"/>
      <c r="AH182" s="69"/>
      <c r="AI182" s="69"/>
      <c r="AJ182" s="69"/>
      <c r="AK182" s="69"/>
      <c r="AL182" s="70">
        <f t="shared" si="11"/>
        <v>0</v>
      </c>
      <c r="AM182" s="69"/>
      <c r="AN182" s="69"/>
      <c r="AO182" s="69"/>
      <c r="AR182" s="46" t="s">
        <v>20</v>
      </c>
    </row>
    <row r="183" spans="4:44" x14ac:dyDescent="0.3">
      <c r="D183" s="79">
        <f t="shared" si="14"/>
        <v>174</v>
      </c>
      <c r="E183" s="75"/>
      <c r="F183" s="75"/>
      <c r="G183" s="73">
        <f t="shared" si="12"/>
        <v>0</v>
      </c>
      <c r="H183" s="74" t="str" cm="1">
        <f t="array" ref="H183">IFERROR(INDEX(GCC.Param!$D$3:$D$94,MATCH(L183,GCC.Param!$B$3:$B$94,0),0),"")</f>
        <v/>
      </c>
      <c r="I183" s="75"/>
      <c r="J183" s="76"/>
      <c r="K183" s="76"/>
      <c r="L183" s="76"/>
      <c r="M183" s="76"/>
      <c r="N183" s="76"/>
      <c r="O183" s="73" t="str" cm="1">
        <f t="array" ref="O183">IFERROR(INDEX($K$9:$K$1009,MATCH(N183,$I$9:$I$1009,0),0),"")</f>
        <v/>
      </c>
      <c r="P183" s="77"/>
      <c r="Q183" s="77"/>
      <c r="R183" s="67"/>
      <c r="S183" s="67"/>
      <c r="T183" s="67"/>
      <c r="U183" s="73">
        <f t="shared" si="13"/>
        <v>0</v>
      </c>
      <c r="V183" s="57"/>
      <c r="W183" s="78"/>
      <c r="X183" s="69"/>
      <c r="Y183" s="69"/>
      <c r="Z183" s="69"/>
      <c r="AA183" s="69"/>
      <c r="AB183" s="69"/>
      <c r="AC183" s="69"/>
      <c r="AD183" s="69"/>
      <c r="AF183" s="69"/>
      <c r="AG183" s="69"/>
      <c r="AH183" s="69"/>
      <c r="AI183" s="69"/>
      <c r="AJ183" s="69"/>
      <c r="AK183" s="69"/>
      <c r="AL183" s="70">
        <f t="shared" si="11"/>
        <v>0</v>
      </c>
      <c r="AM183" s="69"/>
      <c r="AN183" s="69"/>
      <c r="AO183" s="69"/>
      <c r="AR183" s="46" t="s">
        <v>20</v>
      </c>
    </row>
    <row r="184" spans="4:44" x14ac:dyDescent="0.3">
      <c r="D184" s="79">
        <f t="shared" si="14"/>
        <v>175</v>
      </c>
      <c r="E184" s="75"/>
      <c r="F184" s="75"/>
      <c r="G184" s="73">
        <f t="shared" si="12"/>
        <v>0</v>
      </c>
      <c r="H184" s="74" t="str" cm="1">
        <f t="array" ref="H184">IFERROR(INDEX(GCC.Param!$D$3:$D$94,MATCH(L184,GCC.Param!$B$3:$B$94,0),0),"")</f>
        <v/>
      </c>
      <c r="I184" s="75"/>
      <c r="J184" s="76"/>
      <c r="K184" s="76"/>
      <c r="L184" s="76"/>
      <c r="M184" s="76"/>
      <c r="N184" s="76"/>
      <c r="O184" s="73" t="str" cm="1">
        <f t="array" ref="O184">IFERROR(INDEX($K$9:$K$1009,MATCH(N184,$I$9:$I$1009,0),0),"")</f>
        <v/>
      </c>
      <c r="P184" s="77"/>
      <c r="Q184" s="77"/>
      <c r="R184" s="67"/>
      <c r="S184" s="67"/>
      <c r="T184" s="67"/>
      <c r="U184" s="73">
        <f t="shared" si="13"/>
        <v>0</v>
      </c>
      <c r="V184" s="57"/>
      <c r="W184" s="78"/>
      <c r="X184" s="69"/>
      <c r="Y184" s="69"/>
      <c r="Z184" s="69"/>
      <c r="AA184" s="69"/>
      <c r="AB184" s="69"/>
      <c r="AC184" s="69"/>
      <c r="AD184" s="69"/>
      <c r="AF184" s="69"/>
      <c r="AG184" s="69"/>
      <c r="AH184" s="69"/>
      <c r="AI184" s="69"/>
      <c r="AJ184" s="69"/>
      <c r="AK184" s="69"/>
      <c r="AL184" s="70">
        <f t="shared" si="11"/>
        <v>0</v>
      </c>
      <c r="AM184" s="69"/>
      <c r="AN184" s="69"/>
      <c r="AO184" s="69"/>
      <c r="AR184" s="46" t="s">
        <v>20</v>
      </c>
    </row>
    <row r="185" spans="4:44" x14ac:dyDescent="0.3">
      <c r="D185" s="79">
        <f t="shared" si="14"/>
        <v>176</v>
      </c>
      <c r="E185" s="75"/>
      <c r="F185" s="75"/>
      <c r="G185" s="73">
        <f t="shared" si="12"/>
        <v>0</v>
      </c>
      <c r="H185" s="74" t="str" cm="1">
        <f t="array" ref="H185">IFERROR(INDEX(GCC.Param!$D$3:$D$94,MATCH(L185,GCC.Param!$B$3:$B$94,0),0),"")</f>
        <v/>
      </c>
      <c r="I185" s="75"/>
      <c r="J185" s="76"/>
      <c r="K185" s="76"/>
      <c r="L185" s="76"/>
      <c r="M185" s="76"/>
      <c r="N185" s="76"/>
      <c r="O185" s="73" t="str" cm="1">
        <f t="array" ref="O185">IFERROR(INDEX($K$9:$K$1009,MATCH(N185,$I$9:$I$1009,0),0),"")</f>
        <v/>
      </c>
      <c r="P185" s="77"/>
      <c r="Q185" s="77"/>
      <c r="R185" s="67"/>
      <c r="S185" s="67"/>
      <c r="T185" s="67"/>
      <c r="U185" s="73">
        <f t="shared" si="13"/>
        <v>0</v>
      </c>
      <c r="V185" s="57"/>
      <c r="W185" s="78"/>
      <c r="X185" s="69"/>
      <c r="Y185" s="69"/>
      <c r="Z185" s="69"/>
      <c r="AA185" s="69"/>
      <c r="AB185" s="69"/>
      <c r="AC185" s="69"/>
      <c r="AD185" s="69"/>
      <c r="AF185" s="69"/>
      <c r="AG185" s="69"/>
      <c r="AH185" s="69"/>
      <c r="AI185" s="69"/>
      <c r="AJ185" s="69"/>
      <c r="AK185" s="69"/>
      <c r="AL185" s="70">
        <f t="shared" si="11"/>
        <v>0</v>
      </c>
      <c r="AM185" s="69"/>
      <c r="AN185" s="69"/>
      <c r="AO185" s="69"/>
      <c r="AR185" s="46" t="s">
        <v>20</v>
      </c>
    </row>
    <row r="186" spans="4:44" x14ac:dyDescent="0.3">
      <c r="D186" s="79">
        <f t="shared" si="14"/>
        <v>177</v>
      </c>
      <c r="E186" s="75"/>
      <c r="F186" s="75"/>
      <c r="G186" s="73">
        <f t="shared" si="12"/>
        <v>0</v>
      </c>
      <c r="H186" s="74" t="str" cm="1">
        <f t="array" ref="H186">IFERROR(INDEX(GCC.Param!$D$3:$D$94,MATCH(L186,GCC.Param!$B$3:$B$94,0),0),"")</f>
        <v/>
      </c>
      <c r="I186" s="75"/>
      <c r="J186" s="76"/>
      <c r="K186" s="76"/>
      <c r="L186" s="76"/>
      <c r="M186" s="76"/>
      <c r="N186" s="76"/>
      <c r="O186" s="73" t="str" cm="1">
        <f t="array" ref="O186">IFERROR(INDEX($K$9:$K$1009,MATCH(N186,$I$9:$I$1009,0),0),"")</f>
        <v/>
      </c>
      <c r="P186" s="77"/>
      <c r="Q186" s="77"/>
      <c r="R186" s="67"/>
      <c r="S186" s="67"/>
      <c r="T186" s="67"/>
      <c r="U186" s="73">
        <f t="shared" si="13"/>
        <v>0</v>
      </c>
      <c r="V186" s="57"/>
      <c r="W186" s="78"/>
      <c r="X186" s="69"/>
      <c r="Y186" s="69"/>
      <c r="Z186" s="69"/>
      <c r="AA186" s="69"/>
      <c r="AB186" s="69"/>
      <c r="AC186" s="69"/>
      <c r="AD186" s="69"/>
      <c r="AF186" s="69"/>
      <c r="AG186" s="69"/>
      <c r="AH186" s="69"/>
      <c r="AI186" s="69"/>
      <c r="AJ186" s="69"/>
      <c r="AK186" s="69"/>
      <c r="AL186" s="70">
        <f t="shared" si="11"/>
        <v>0</v>
      </c>
      <c r="AM186" s="69"/>
      <c r="AN186" s="69"/>
      <c r="AO186" s="69"/>
      <c r="AR186" s="46" t="s">
        <v>20</v>
      </c>
    </row>
    <row r="187" spans="4:44" x14ac:dyDescent="0.3">
      <c r="D187" s="79">
        <f t="shared" si="14"/>
        <v>178</v>
      </c>
      <c r="E187" s="75"/>
      <c r="F187" s="75"/>
      <c r="G187" s="73">
        <f t="shared" si="12"/>
        <v>0</v>
      </c>
      <c r="H187" s="74" t="str" cm="1">
        <f t="array" ref="H187">IFERROR(INDEX(GCC.Param!$D$3:$D$94,MATCH(L187,GCC.Param!$B$3:$B$94,0),0),"")</f>
        <v/>
      </c>
      <c r="I187" s="75"/>
      <c r="J187" s="76"/>
      <c r="K187" s="76"/>
      <c r="L187" s="76"/>
      <c r="M187" s="76"/>
      <c r="N187" s="76"/>
      <c r="O187" s="73" t="str" cm="1">
        <f t="array" ref="O187">IFERROR(INDEX($K$9:$K$1009,MATCH(N187,$I$9:$I$1009,0),0),"")</f>
        <v/>
      </c>
      <c r="P187" s="77"/>
      <c r="Q187" s="77"/>
      <c r="R187" s="67"/>
      <c r="S187" s="67"/>
      <c r="T187" s="67"/>
      <c r="U187" s="73">
        <f t="shared" si="13"/>
        <v>0</v>
      </c>
      <c r="V187" s="57"/>
      <c r="W187" s="78"/>
      <c r="X187" s="69"/>
      <c r="Y187" s="69"/>
      <c r="Z187" s="69"/>
      <c r="AA187" s="69"/>
      <c r="AB187" s="69"/>
      <c r="AC187" s="69"/>
      <c r="AD187" s="69"/>
      <c r="AF187" s="69"/>
      <c r="AG187" s="69"/>
      <c r="AH187" s="69"/>
      <c r="AI187" s="69"/>
      <c r="AJ187" s="69"/>
      <c r="AK187" s="69"/>
      <c r="AL187" s="70">
        <f t="shared" si="11"/>
        <v>0</v>
      </c>
      <c r="AM187" s="69"/>
      <c r="AN187" s="69"/>
      <c r="AO187" s="69"/>
      <c r="AR187" s="46" t="s">
        <v>20</v>
      </c>
    </row>
    <row r="188" spans="4:44" x14ac:dyDescent="0.3">
      <c r="D188" s="79">
        <f t="shared" si="14"/>
        <v>179</v>
      </c>
      <c r="E188" s="75"/>
      <c r="F188" s="75"/>
      <c r="G188" s="73">
        <f t="shared" si="12"/>
        <v>0</v>
      </c>
      <c r="H188" s="74" t="str" cm="1">
        <f t="array" ref="H188">IFERROR(INDEX(GCC.Param!$D$3:$D$94,MATCH(L188,GCC.Param!$B$3:$B$94,0),0),"")</f>
        <v/>
      </c>
      <c r="I188" s="75"/>
      <c r="J188" s="76"/>
      <c r="K188" s="76"/>
      <c r="L188" s="76"/>
      <c r="M188" s="76"/>
      <c r="N188" s="76"/>
      <c r="O188" s="73" t="str" cm="1">
        <f t="array" ref="O188">IFERROR(INDEX($K$9:$K$1009,MATCH(N188,$I$9:$I$1009,0),0),"")</f>
        <v/>
      </c>
      <c r="P188" s="77"/>
      <c r="Q188" s="77"/>
      <c r="R188" s="67"/>
      <c r="S188" s="67"/>
      <c r="T188" s="67"/>
      <c r="U188" s="73">
        <f t="shared" si="13"/>
        <v>0</v>
      </c>
      <c r="V188" s="57"/>
      <c r="W188" s="78"/>
      <c r="X188" s="69"/>
      <c r="Y188" s="69"/>
      <c r="Z188" s="69"/>
      <c r="AA188" s="69"/>
      <c r="AB188" s="69"/>
      <c r="AC188" s="69"/>
      <c r="AD188" s="69"/>
      <c r="AF188" s="69"/>
      <c r="AG188" s="69"/>
      <c r="AH188" s="69"/>
      <c r="AI188" s="69"/>
      <c r="AJ188" s="69"/>
      <c r="AK188" s="69"/>
      <c r="AL188" s="70">
        <f t="shared" si="11"/>
        <v>0</v>
      </c>
      <c r="AM188" s="69"/>
      <c r="AN188" s="69"/>
      <c r="AO188" s="69"/>
      <c r="AR188" s="46" t="s">
        <v>20</v>
      </c>
    </row>
    <row r="189" spans="4:44" x14ac:dyDescent="0.3">
      <c r="D189" s="79">
        <f t="shared" si="14"/>
        <v>180</v>
      </c>
      <c r="E189" s="75"/>
      <c r="F189" s="75"/>
      <c r="G189" s="73">
        <f t="shared" si="12"/>
        <v>0</v>
      </c>
      <c r="H189" s="74" t="str" cm="1">
        <f t="array" ref="H189">IFERROR(INDEX(GCC.Param!$D$3:$D$94,MATCH(L189,GCC.Param!$B$3:$B$94,0),0),"")</f>
        <v/>
      </c>
      <c r="I189" s="75"/>
      <c r="J189" s="76"/>
      <c r="K189" s="76"/>
      <c r="L189" s="76"/>
      <c r="M189" s="76"/>
      <c r="N189" s="76"/>
      <c r="O189" s="73" t="str" cm="1">
        <f t="array" ref="O189">IFERROR(INDEX($K$9:$K$1009,MATCH(N189,$I$9:$I$1009,0),0),"")</f>
        <v/>
      </c>
      <c r="P189" s="77"/>
      <c r="Q189" s="77"/>
      <c r="R189" s="67"/>
      <c r="S189" s="67"/>
      <c r="T189" s="67"/>
      <c r="U189" s="73">
        <f t="shared" si="13"/>
        <v>0</v>
      </c>
      <c r="V189" s="57"/>
      <c r="W189" s="78"/>
      <c r="X189" s="69"/>
      <c r="Y189" s="69"/>
      <c r="Z189" s="69"/>
      <c r="AA189" s="69"/>
      <c r="AB189" s="69"/>
      <c r="AC189" s="69"/>
      <c r="AD189" s="69"/>
      <c r="AF189" s="69"/>
      <c r="AG189" s="69"/>
      <c r="AH189" s="69"/>
      <c r="AI189" s="69"/>
      <c r="AJ189" s="69"/>
      <c r="AK189" s="69"/>
      <c r="AL189" s="70">
        <f t="shared" si="11"/>
        <v>0</v>
      </c>
      <c r="AM189" s="69"/>
      <c r="AN189" s="69"/>
      <c r="AO189" s="69"/>
      <c r="AR189" s="46" t="s">
        <v>20</v>
      </c>
    </row>
    <row r="190" spans="4:44" x14ac:dyDescent="0.3">
      <c r="D190" s="79">
        <f t="shared" si="14"/>
        <v>181</v>
      </c>
      <c r="E190" s="75"/>
      <c r="F190" s="75"/>
      <c r="G190" s="73">
        <f t="shared" si="12"/>
        <v>0</v>
      </c>
      <c r="H190" s="74" t="str" cm="1">
        <f t="array" ref="H190">IFERROR(INDEX(GCC.Param!$D$3:$D$94,MATCH(L190,GCC.Param!$B$3:$B$94,0),0),"")</f>
        <v/>
      </c>
      <c r="I190" s="75"/>
      <c r="J190" s="76"/>
      <c r="K190" s="76"/>
      <c r="L190" s="76"/>
      <c r="M190" s="76"/>
      <c r="N190" s="76"/>
      <c r="O190" s="73" t="str" cm="1">
        <f t="array" ref="O190">IFERROR(INDEX($K$9:$K$1009,MATCH(N190,$I$9:$I$1009,0),0),"")</f>
        <v/>
      </c>
      <c r="P190" s="77"/>
      <c r="Q190" s="77"/>
      <c r="R190" s="67"/>
      <c r="S190" s="67"/>
      <c r="T190" s="67"/>
      <c r="U190" s="73">
        <f t="shared" si="13"/>
        <v>0</v>
      </c>
      <c r="V190" s="57"/>
      <c r="W190" s="78"/>
      <c r="X190" s="69"/>
      <c r="Y190" s="69"/>
      <c r="Z190" s="69"/>
      <c r="AA190" s="69"/>
      <c r="AB190" s="69"/>
      <c r="AC190" s="69"/>
      <c r="AD190" s="69"/>
      <c r="AF190" s="69"/>
      <c r="AG190" s="69"/>
      <c r="AH190" s="69"/>
      <c r="AI190" s="69"/>
      <c r="AJ190" s="69"/>
      <c r="AK190" s="69"/>
      <c r="AL190" s="70">
        <f t="shared" si="11"/>
        <v>0</v>
      </c>
      <c r="AM190" s="69"/>
      <c r="AN190" s="69"/>
      <c r="AO190" s="69"/>
      <c r="AR190" s="46" t="s">
        <v>20</v>
      </c>
    </row>
    <row r="191" spans="4:44" x14ac:dyDescent="0.3">
      <c r="D191" s="79">
        <f t="shared" si="14"/>
        <v>182</v>
      </c>
      <c r="E191" s="75"/>
      <c r="F191" s="75"/>
      <c r="G191" s="73">
        <f t="shared" si="12"/>
        <v>0</v>
      </c>
      <c r="H191" s="74" t="str" cm="1">
        <f t="array" ref="H191">IFERROR(INDEX(GCC.Param!$D$3:$D$94,MATCH(L191,GCC.Param!$B$3:$B$94,0),0),"")</f>
        <v/>
      </c>
      <c r="I191" s="75"/>
      <c r="J191" s="76"/>
      <c r="K191" s="76"/>
      <c r="L191" s="76"/>
      <c r="M191" s="76"/>
      <c r="N191" s="76"/>
      <c r="O191" s="73" t="str" cm="1">
        <f t="array" ref="O191">IFERROR(INDEX($K$9:$K$1009,MATCH(N191,$I$9:$I$1009,0),0),"")</f>
        <v/>
      </c>
      <c r="P191" s="77"/>
      <c r="Q191" s="77"/>
      <c r="R191" s="67"/>
      <c r="S191" s="67"/>
      <c r="T191" s="67"/>
      <c r="U191" s="73">
        <f t="shared" si="13"/>
        <v>0</v>
      </c>
      <c r="V191" s="57"/>
      <c r="W191" s="78"/>
      <c r="X191" s="69"/>
      <c r="Y191" s="69"/>
      <c r="Z191" s="69"/>
      <c r="AA191" s="69"/>
      <c r="AB191" s="69"/>
      <c r="AC191" s="69"/>
      <c r="AD191" s="69"/>
      <c r="AF191" s="69"/>
      <c r="AG191" s="69"/>
      <c r="AH191" s="69"/>
      <c r="AI191" s="69"/>
      <c r="AJ191" s="69"/>
      <c r="AK191" s="69"/>
      <c r="AL191" s="70">
        <f t="shared" si="11"/>
        <v>0</v>
      </c>
      <c r="AM191" s="69"/>
      <c r="AN191" s="69"/>
      <c r="AO191" s="69"/>
      <c r="AR191" s="46" t="s">
        <v>20</v>
      </c>
    </row>
    <row r="192" spans="4:44" x14ac:dyDescent="0.3">
      <c r="D192" s="79">
        <f t="shared" si="14"/>
        <v>183</v>
      </c>
      <c r="E192" s="75"/>
      <c r="F192" s="75"/>
      <c r="G192" s="73">
        <f t="shared" si="12"/>
        <v>0</v>
      </c>
      <c r="H192" s="74" t="str" cm="1">
        <f t="array" ref="H192">IFERROR(INDEX(GCC.Param!$D$3:$D$94,MATCH(L192,GCC.Param!$B$3:$B$94,0),0),"")</f>
        <v/>
      </c>
      <c r="I192" s="75"/>
      <c r="J192" s="76"/>
      <c r="K192" s="76"/>
      <c r="L192" s="76"/>
      <c r="M192" s="76"/>
      <c r="N192" s="76"/>
      <c r="O192" s="73" t="str" cm="1">
        <f t="array" ref="O192">IFERROR(INDEX($K$9:$K$1009,MATCH(N192,$I$9:$I$1009,0),0),"")</f>
        <v/>
      </c>
      <c r="P192" s="77"/>
      <c r="Q192" s="77"/>
      <c r="R192" s="67"/>
      <c r="S192" s="67"/>
      <c r="T192" s="67"/>
      <c r="U192" s="73">
        <f t="shared" si="13"/>
        <v>0</v>
      </c>
      <c r="V192" s="57"/>
      <c r="W192" s="78"/>
      <c r="X192" s="69"/>
      <c r="Y192" s="69"/>
      <c r="Z192" s="69"/>
      <c r="AA192" s="69"/>
      <c r="AB192" s="69"/>
      <c r="AC192" s="69"/>
      <c r="AD192" s="69"/>
      <c r="AF192" s="69"/>
      <c r="AG192" s="69"/>
      <c r="AH192" s="69"/>
      <c r="AI192" s="69"/>
      <c r="AJ192" s="69"/>
      <c r="AK192" s="69"/>
      <c r="AL192" s="70">
        <f t="shared" si="11"/>
        <v>0</v>
      </c>
      <c r="AM192" s="69"/>
      <c r="AN192" s="69"/>
      <c r="AO192" s="69"/>
      <c r="AR192" s="46" t="s">
        <v>20</v>
      </c>
    </row>
    <row r="193" spans="4:44" x14ac:dyDescent="0.3">
      <c r="D193" s="79">
        <f t="shared" si="14"/>
        <v>184</v>
      </c>
      <c r="E193" s="75"/>
      <c r="F193" s="75"/>
      <c r="G193" s="73">
        <f t="shared" si="12"/>
        <v>0</v>
      </c>
      <c r="H193" s="74" t="str" cm="1">
        <f t="array" ref="H193">IFERROR(INDEX(GCC.Param!$D$3:$D$94,MATCH(L193,GCC.Param!$B$3:$B$94,0),0),"")</f>
        <v/>
      </c>
      <c r="I193" s="75"/>
      <c r="J193" s="76"/>
      <c r="K193" s="76"/>
      <c r="L193" s="76"/>
      <c r="M193" s="76"/>
      <c r="N193" s="76"/>
      <c r="O193" s="73" t="str" cm="1">
        <f t="array" ref="O193">IFERROR(INDEX($K$9:$K$1009,MATCH(N193,$I$9:$I$1009,0),0),"")</f>
        <v/>
      </c>
      <c r="P193" s="77"/>
      <c r="Q193" s="77"/>
      <c r="R193" s="67"/>
      <c r="S193" s="67"/>
      <c r="T193" s="67"/>
      <c r="U193" s="73">
        <f t="shared" si="13"/>
        <v>0</v>
      </c>
      <c r="V193" s="57"/>
      <c r="W193" s="78"/>
      <c r="X193" s="69"/>
      <c r="Y193" s="69"/>
      <c r="Z193" s="69"/>
      <c r="AA193" s="69"/>
      <c r="AB193" s="69"/>
      <c r="AC193" s="69"/>
      <c r="AD193" s="69"/>
      <c r="AF193" s="69"/>
      <c r="AG193" s="69"/>
      <c r="AH193" s="69"/>
      <c r="AI193" s="69"/>
      <c r="AJ193" s="69"/>
      <c r="AK193" s="69"/>
      <c r="AL193" s="70">
        <f t="shared" si="11"/>
        <v>0</v>
      </c>
      <c r="AM193" s="69"/>
      <c r="AN193" s="69"/>
      <c r="AO193" s="69"/>
      <c r="AR193" s="46" t="s">
        <v>20</v>
      </c>
    </row>
    <row r="194" spans="4:44" x14ac:dyDescent="0.3">
      <c r="D194" s="79">
        <f t="shared" si="14"/>
        <v>185</v>
      </c>
      <c r="E194" s="75"/>
      <c r="F194" s="75"/>
      <c r="G194" s="73">
        <f t="shared" si="12"/>
        <v>0</v>
      </c>
      <c r="H194" s="74" t="str" cm="1">
        <f t="array" ref="H194">IFERROR(INDEX(GCC.Param!$D$3:$D$94,MATCH(L194,GCC.Param!$B$3:$B$94,0),0),"")</f>
        <v/>
      </c>
      <c r="I194" s="75"/>
      <c r="J194" s="76"/>
      <c r="K194" s="76"/>
      <c r="L194" s="76"/>
      <c r="M194" s="76"/>
      <c r="N194" s="76"/>
      <c r="O194" s="73" t="str" cm="1">
        <f t="array" ref="O194">IFERROR(INDEX($K$9:$K$1009,MATCH(N194,$I$9:$I$1009,0),0),"")</f>
        <v/>
      </c>
      <c r="P194" s="77"/>
      <c r="Q194" s="77"/>
      <c r="R194" s="67"/>
      <c r="S194" s="67"/>
      <c r="T194" s="67"/>
      <c r="U194" s="73">
        <f t="shared" si="13"/>
        <v>0</v>
      </c>
      <c r="V194" s="57"/>
      <c r="W194" s="78"/>
      <c r="X194" s="69"/>
      <c r="Y194" s="69"/>
      <c r="Z194" s="69"/>
      <c r="AA194" s="69"/>
      <c r="AB194" s="69"/>
      <c r="AC194" s="69"/>
      <c r="AD194" s="69"/>
      <c r="AF194" s="69"/>
      <c r="AG194" s="69"/>
      <c r="AH194" s="69"/>
      <c r="AI194" s="69"/>
      <c r="AJ194" s="69"/>
      <c r="AK194" s="69"/>
      <c r="AL194" s="70">
        <f t="shared" si="11"/>
        <v>0</v>
      </c>
      <c r="AM194" s="69"/>
      <c r="AN194" s="69"/>
      <c r="AO194" s="69"/>
      <c r="AR194" s="46" t="s">
        <v>20</v>
      </c>
    </row>
    <row r="195" spans="4:44" x14ac:dyDescent="0.3">
      <c r="D195" s="79">
        <f t="shared" si="14"/>
        <v>186</v>
      </c>
      <c r="E195" s="75"/>
      <c r="F195" s="75"/>
      <c r="G195" s="73">
        <f t="shared" si="12"/>
        <v>0</v>
      </c>
      <c r="H195" s="74" t="str" cm="1">
        <f t="array" ref="H195">IFERROR(INDEX(GCC.Param!$D$3:$D$94,MATCH(L195,GCC.Param!$B$3:$B$94,0),0),"")</f>
        <v/>
      </c>
      <c r="I195" s="75"/>
      <c r="J195" s="76"/>
      <c r="K195" s="76"/>
      <c r="L195" s="76"/>
      <c r="M195" s="76"/>
      <c r="N195" s="76"/>
      <c r="O195" s="73" t="str" cm="1">
        <f t="array" ref="O195">IFERROR(INDEX($K$9:$K$1009,MATCH(N195,$I$9:$I$1009,0),0),"")</f>
        <v/>
      </c>
      <c r="P195" s="77"/>
      <c r="Q195" s="77"/>
      <c r="R195" s="67"/>
      <c r="S195" s="67"/>
      <c r="T195" s="67"/>
      <c r="U195" s="73">
        <f t="shared" si="13"/>
        <v>0</v>
      </c>
      <c r="V195" s="57"/>
      <c r="W195" s="78"/>
      <c r="X195" s="69"/>
      <c r="Y195" s="69"/>
      <c r="Z195" s="69"/>
      <c r="AA195" s="69"/>
      <c r="AB195" s="69"/>
      <c r="AC195" s="69"/>
      <c r="AD195" s="69"/>
      <c r="AF195" s="69"/>
      <c r="AG195" s="69"/>
      <c r="AH195" s="69"/>
      <c r="AI195" s="69"/>
      <c r="AJ195" s="69"/>
      <c r="AK195" s="69"/>
      <c r="AL195" s="70">
        <f t="shared" si="11"/>
        <v>0</v>
      </c>
      <c r="AM195" s="69"/>
      <c r="AN195" s="69"/>
      <c r="AO195" s="69"/>
      <c r="AR195" s="46" t="s">
        <v>20</v>
      </c>
    </row>
    <row r="196" spans="4:44" x14ac:dyDescent="0.3">
      <c r="D196" s="79">
        <f t="shared" si="14"/>
        <v>187</v>
      </c>
      <c r="E196" s="75"/>
      <c r="F196" s="75"/>
      <c r="G196" s="73">
        <f t="shared" si="12"/>
        <v>0</v>
      </c>
      <c r="H196" s="74" t="str" cm="1">
        <f t="array" ref="H196">IFERROR(INDEX(GCC.Param!$D$3:$D$94,MATCH(L196,GCC.Param!$B$3:$B$94,0),0),"")</f>
        <v/>
      </c>
      <c r="I196" s="75"/>
      <c r="J196" s="76"/>
      <c r="K196" s="76"/>
      <c r="L196" s="76"/>
      <c r="M196" s="76"/>
      <c r="N196" s="76"/>
      <c r="O196" s="73" t="str" cm="1">
        <f t="array" ref="O196">IFERROR(INDEX($K$9:$K$1009,MATCH(N196,$I$9:$I$1009,0),0),"")</f>
        <v/>
      </c>
      <c r="P196" s="77"/>
      <c r="Q196" s="77"/>
      <c r="R196" s="67"/>
      <c r="S196" s="67"/>
      <c r="T196" s="67"/>
      <c r="U196" s="73">
        <f t="shared" si="13"/>
        <v>0</v>
      </c>
      <c r="V196" s="57"/>
      <c r="W196" s="78"/>
      <c r="X196" s="69"/>
      <c r="Y196" s="69"/>
      <c r="Z196" s="69"/>
      <c r="AA196" s="69"/>
      <c r="AB196" s="69"/>
      <c r="AC196" s="69"/>
      <c r="AD196" s="69"/>
      <c r="AF196" s="69"/>
      <c r="AG196" s="69"/>
      <c r="AH196" s="69"/>
      <c r="AI196" s="69"/>
      <c r="AJ196" s="69"/>
      <c r="AK196" s="69"/>
      <c r="AL196" s="70">
        <f t="shared" si="11"/>
        <v>0</v>
      </c>
      <c r="AM196" s="69"/>
      <c r="AN196" s="69"/>
      <c r="AO196" s="69"/>
      <c r="AR196" s="46" t="s">
        <v>20</v>
      </c>
    </row>
    <row r="197" spans="4:44" x14ac:dyDescent="0.3">
      <c r="D197" s="79">
        <f t="shared" si="14"/>
        <v>188</v>
      </c>
      <c r="E197" s="75"/>
      <c r="F197" s="75"/>
      <c r="G197" s="73">
        <f t="shared" si="12"/>
        <v>0</v>
      </c>
      <c r="H197" s="74" t="str" cm="1">
        <f t="array" ref="H197">IFERROR(INDEX(GCC.Param!$D$3:$D$94,MATCH(L197,GCC.Param!$B$3:$B$94,0),0),"")</f>
        <v/>
      </c>
      <c r="I197" s="75"/>
      <c r="J197" s="76"/>
      <c r="K197" s="76"/>
      <c r="L197" s="76"/>
      <c r="M197" s="76"/>
      <c r="N197" s="76"/>
      <c r="O197" s="73" t="str" cm="1">
        <f t="array" ref="O197">IFERROR(INDEX($K$9:$K$1009,MATCH(N197,$I$9:$I$1009,0),0),"")</f>
        <v/>
      </c>
      <c r="P197" s="77"/>
      <c r="Q197" s="77"/>
      <c r="R197" s="67"/>
      <c r="S197" s="67"/>
      <c r="T197" s="67"/>
      <c r="U197" s="73">
        <f t="shared" si="13"/>
        <v>0</v>
      </c>
      <c r="V197" s="57"/>
      <c r="W197" s="78"/>
      <c r="X197" s="69"/>
      <c r="Y197" s="69"/>
      <c r="Z197" s="69"/>
      <c r="AA197" s="69"/>
      <c r="AB197" s="69"/>
      <c r="AC197" s="69"/>
      <c r="AD197" s="69"/>
      <c r="AF197" s="69"/>
      <c r="AG197" s="69"/>
      <c r="AH197" s="69"/>
      <c r="AI197" s="69"/>
      <c r="AJ197" s="69"/>
      <c r="AK197" s="69"/>
      <c r="AL197" s="70">
        <f t="shared" si="11"/>
        <v>0</v>
      </c>
      <c r="AM197" s="69"/>
      <c r="AN197" s="69"/>
      <c r="AO197" s="69"/>
      <c r="AR197" s="46" t="s">
        <v>20</v>
      </c>
    </row>
    <row r="198" spans="4:44" x14ac:dyDescent="0.3">
      <c r="D198" s="79">
        <f t="shared" si="14"/>
        <v>189</v>
      </c>
      <c r="E198" s="75"/>
      <c r="F198" s="75"/>
      <c r="G198" s="73">
        <f t="shared" si="12"/>
        <v>0</v>
      </c>
      <c r="H198" s="74" t="str" cm="1">
        <f t="array" ref="H198">IFERROR(INDEX(GCC.Param!$D$3:$D$94,MATCH(L198,GCC.Param!$B$3:$B$94,0),0),"")</f>
        <v/>
      </c>
      <c r="I198" s="75"/>
      <c r="J198" s="76"/>
      <c r="K198" s="76"/>
      <c r="L198" s="76"/>
      <c r="M198" s="76"/>
      <c r="N198" s="76"/>
      <c r="O198" s="73" t="str" cm="1">
        <f t="array" ref="O198">IFERROR(INDEX($K$9:$K$1009,MATCH(N198,$I$9:$I$1009,0),0),"")</f>
        <v/>
      </c>
      <c r="P198" s="77"/>
      <c r="Q198" s="77"/>
      <c r="R198" s="67"/>
      <c r="S198" s="67"/>
      <c r="T198" s="67"/>
      <c r="U198" s="73">
        <f t="shared" si="13"/>
        <v>0</v>
      </c>
      <c r="V198" s="57"/>
      <c r="W198" s="78"/>
      <c r="X198" s="69"/>
      <c r="Y198" s="69"/>
      <c r="Z198" s="69"/>
      <c r="AA198" s="69"/>
      <c r="AB198" s="69"/>
      <c r="AC198" s="69"/>
      <c r="AD198" s="69"/>
      <c r="AF198" s="69"/>
      <c r="AG198" s="69"/>
      <c r="AH198" s="69"/>
      <c r="AI198" s="69"/>
      <c r="AJ198" s="69"/>
      <c r="AK198" s="69"/>
      <c r="AL198" s="70">
        <f t="shared" si="11"/>
        <v>0</v>
      </c>
      <c r="AM198" s="69"/>
      <c r="AN198" s="69"/>
      <c r="AO198" s="69"/>
      <c r="AR198" s="46" t="s">
        <v>20</v>
      </c>
    </row>
    <row r="199" spans="4:44" x14ac:dyDescent="0.3">
      <c r="D199" s="79">
        <f t="shared" si="14"/>
        <v>190</v>
      </c>
      <c r="E199" s="75"/>
      <c r="F199" s="75"/>
      <c r="G199" s="73">
        <f t="shared" si="12"/>
        <v>0</v>
      </c>
      <c r="H199" s="74" t="str" cm="1">
        <f t="array" ref="H199">IFERROR(INDEX(GCC.Param!$D$3:$D$94,MATCH(L199,GCC.Param!$B$3:$B$94,0),0),"")</f>
        <v/>
      </c>
      <c r="I199" s="75"/>
      <c r="J199" s="76"/>
      <c r="K199" s="76"/>
      <c r="L199" s="76"/>
      <c r="M199" s="76"/>
      <c r="N199" s="76"/>
      <c r="O199" s="73" t="str" cm="1">
        <f t="array" ref="O199">IFERROR(INDEX($K$9:$K$1009,MATCH(N199,$I$9:$I$1009,0),0),"")</f>
        <v/>
      </c>
      <c r="P199" s="77"/>
      <c r="Q199" s="77"/>
      <c r="R199" s="67"/>
      <c r="S199" s="67"/>
      <c r="T199" s="67"/>
      <c r="U199" s="73">
        <f t="shared" si="13"/>
        <v>0</v>
      </c>
      <c r="V199" s="57"/>
      <c r="W199" s="78"/>
      <c r="X199" s="69"/>
      <c r="Y199" s="69"/>
      <c r="Z199" s="69"/>
      <c r="AA199" s="69"/>
      <c r="AB199" s="69"/>
      <c r="AC199" s="69"/>
      <c r="AD199" s="69"/>
      <c r="AF199" s="69"/>
      <c r="AG199" s="69"/>
      <c r="AH199" s="69"/>
      <c r="AI199" s="69"/>
      <c r="AJ199" s="69"/>
      <c r="AK199" s="69"/>
      <c r="AL199" s="70">
        <f t="shared" si="11"/>
        <v>0</v>
      </c>
      <c r="AM199" s="69"/>
      <c r="AN199" s="69"/>
      <c r="AO199" s="69"/>
      <c r="AR199" s="46" t="s">
        <v>20</v>
      </c>
    </row>
    <row r="200" spans="4:44" x14ac:dyDescent="0.3">
      <c r="D200" s="79">
        <f t="shared" si="14"/>
        <v>191</v>
      </c>
      <c r="E200" s="75"/>
      <c r="F200" s="75"/>
      <c r="G200" s="73">
        <f t="shared" si="12"/>
        <v>0</v>
      </c>
      <c r="H200" s="74" t="str" cm="1">
        <f t="array" ref="H200">IFERROR(INDEX(GCC.Param!$D$3:$D$94,MATCH(L200,GCC.Param!$B$3:$B$94,0),0),"")</f>
        <v/>
      </c>
      <c r="I200" s="75"/>
      <c r="J200" s="76"/>
      <c r="K200" s="76"/>
      <c r="L200" s="76"/>
      <c r="M200" s="76"/>
      <c r="N200" s="76"/>
      <c r="O200" s="73" t="str" cm="1">
        <f t="array" ref="O200">IFERROR(INDEX($K$9:$K$1009,MATCH(N200,$I$9:$I$1009,0),0),"")</f>
        <v/>
      </c>
      <c r="P200" s="77"/>
      <c r="Q200" s="77"/>
      <c r="R200" s="67"/>
      <c r="S200" s="67"/>
      <c r="T200" s="67"/>
      <c r="U200" s="73">
        <f t="shared" si="13"/>
        <v>0</v>
      </c>
      <c r="V200" s="57"/>
      <c r="W200" s="78"/>
      <c r="X200" s="69"/>
      <c r="Y200" s="69"/>
      <c r="Z200" s="69"/>
      <c r="AA200" s="69"/>
      <c r="AB200" s="69"/>
      <c r="AC200" s="69"/>
      <c r="AD200" s="69"/>
      <c r="AF200" s="69"/>
      <c r="AG200" s="69"/>
      <c r="AH200" s="69"/>
      <c r="AI200" s="69"/>
      <c r="AJ200" s="69"/>
      <c r="AK200" s="69"/>
      <c r="AL200" s="70">
        <f t="shared" si="11"/>
        <v>0</v>
      </c>
      <c r="AM200" s="69"/>
      <c r="AN200" s="69"/>
      <c r="AO200" s="69"/>
      <c r="AR200" s="46" t="s">
        <v>20</v>
      </c>
    </row>
    <row r="201" spans="4:44" x14ac:dyDescent="0.3">
      <c r="D201" s="79">
        <f t="shared" si="14"/>
        <v>192</v>
      </c>
      <c r="E201" s="75"/>
      <c r="F201" s="75"/>
      <c r="G201" s="73">
        <f t="shared" si="12"/>
        <v>0</v>
      </c>
      <c r="H201" s="74" t="str" cm="1">
        <f t="array" ref="H201">IFERROR(INDEX(GCC.Param!$D$3:$D$94,MATCH(L201,GCC.Param!$B$3:$B$94,0),0),"")</f>
        <v/>
      </c>
      <c r="I201" s="75"/>
      <c r="J201" s="76"/>
      <c r="K201" s="76"/>
      <c r="L201" s="76"/>
      <c r="M201" s="76"/>
      <c r="N201" s="76"/>
      <c r="O201" s="73" t="str" cm="1">
        <f t="array" ref="O201">IFERROR(INDEX($K$9:$K$1009,MATCH(N201,$I$9:$I$1009,0),0),"")</f>
        <v/>
      </c>
      <c r="P201" s="77"/>
      <c r="Q201" s="77"/>
      <c r="R201" s="67"/>
      <c r="S201" s="67"/>
      <c r="T201" s="67"/>
      <c r="U201" s="73">
        <f t="shared" si="13"/>
        <v>0</v>
      </c>
      <c r="V201" s="57"/>
      <c r="W201" s="78"/>
      <c r="X201" s="69"/>
      <c r="Y201" s="69"/>
      <c r="Z201" s="69"/>
      <c r="AA201" s="69"/>
      <c r="AB201" s="69"/>
      <c r="AC201" s="69"/>
      <c r="AD201" s="69"/>
      <c r="AF201" s="69"/>
      <c r="AG201" s="69"/>
      <c r="AH201" s="69"/>
      <c r="AI201" s="69"/>
      <c r="AJ201" s="69"/>
      <c r="AK201" s="69"/>
      <c r="AL201" s="70">
        <f t="shared" ref="AL201:AL264" si="15">SUM(AG201:AK201)</f>
        <v>0</v>
      </c>
      <c r="AM201" s="69"/>
      <c r="AN201" s="69"/>
      <c r="AO201" s="69"/>
      <c r="AR201" s="46" t="s">
        <v>20</v>
      </c>
    </row>
    <row r="202" spans="4:44" x14ac:dyDescent="0.3">
      <c r="D202" s="79">
        <f t="shared" si="14"/>
        <v>193</v>
      </c>
      <c r="E202" s="75"/>
      <c r="F202" s="75"/>
      <c r="G202" s="73">
        <f t="shared" ref="G202:G265" si="16">IF(OR(F202="",F202=0),E202,F202)</f>
        <v>0</v>
      </c>
      <c r="H202" s="74" t="str" cm="1">
        <f t="array" ref="H202">IFERROR(INDEX(GCC.Param!$D$3:$D$94,MATCH(L202,GCC.Param!$B$3:$B$94,0),0),"")</f>
        <v/>
      </c>
      <c r="I202" s="75"/>
      <c r="J202" s="76"/>
      <c r="K202" s="76"/>
      <c r="L202" s="76"/>
      <c r="M202" s="76"/>
      <c r="N202" s="76"/>
      <c r="O202" s="73" t="str" cm="1">
        <f t="array" ref="O202">IFERROR(INDEX($K$9:$K$1009,MATCH(N202,$I$9:$I$1009,0),0),"")</f>
        <v/>
      </c>
      <c r="P202" s="77"/>
      <c r="Q202" s="77"/>
      <c r="R202" s="67"/>
      <c r="S202" s="67"/>
      <c r="T202" s="67"/>
      <c r="U202" s="73">
        <f t="shared" si="13"/>
        <v>0</v>
      </c>
      <c r="V202" s="57"/>
      <c r="W202" s="78"/>
      <c r="X202" s="69"/>
      <c r="Y202" s="69"/>
      <c r="Z202" s="69"/>
      <c r="AA202" s="69"/>
      <c r="AB202" s="69"/>
      <c r="AC202" s="69"/>
      <c r="AD202" s="69"/>
      <c r="AF202" s="69"/>
      <c r="AG202" s="69"/>
      <c r="AH202" s="69"/>
      <c r="AI202" s="69"/>
      <c r="AJ202" s="69"/>
      <c r="AK202" s="69"/>
      <c r="AL202" s="70">
        <f t="shared" si="15"/>
        <v>0</v>
      </c>
      <c r="AM202" s="69"/>
      <c r="AN202" s="69"/>
      <c r="AO202" s="69"/>
      <c r="AR202" s="46" t="s">
        <v>20</v>
      </c>
    </row>
    <row r="203" spans="4:44" x14ac:dyDescent="0.3">
      <c r="D203" s="79">
        <f t="shared" si="14"/>
        <v>194</v>
      </c>
      <c r="E203" s="75"/>
      <c r="F203" s="75"/>
      <c r="G203" s="73">
        <f t="shared" si="16"/>
        <v>0</v>
      </c>
      <c r="H203" s="74" t="str" cm="1">
        <f t="array" ref="H203">IFERROR(INDEX(GCC.Param!$D$3:$D$94,MATCH(L203,GCC.Param!$B$3:$B$94,0),0),"")</f>
        <v/>
      </c>
      <c r="I203" s="75"/>
      <c r="J203" s="76"/>
      <c r="K203" s="76"/>
      <c r="L203" s="76"/>
      <c r="M203" s="76"/>
      <c r="N203" s="76"/>
      <c r="O203" s="73" t="str" cm="1">
        <f t="array" ref="O203">IFERROR(INDEX($K$9:$K$1009,MATCH(N203,$I$9:$I$1009,0),0),"")</f>
        <v/>
      </c>
      <c r="P203" s="77"/>
      <c r="Q203" s="77"/>
      <c r="R203" s="67"/>
      <c r="S203" s="67"/>
      <c r="T203" s="67"/>
      <c r="U203" s="73">
        <f t="shared" ref="U203:U266" si="17">IF(M203="",K203,M203)</f>
        <v>0</v>
      </c>
      <c r="V203" s="57"/>
      <c r="W203" s="78"/>
      <c r="X203" s="69"/>
      <c r="Y203" s="69"/>
      <c r="Z203" s="69"/>
      <c r="AA203" s="69"/>
      <c r="AB203" s="69"/>
      <c r="AC203" s="69"/>
      <c r="AD203" s="69"/>
      <c r="AF203" s="69"/>
      <c r="AG203" s="69"/>
      <c r="AH203" s="69"/>
      <c r="AI203" s="69"/>
      <c r="AJ203" s="69"/>
      <c r="AK203" s="69"/>
      <c r="AL203" s="70">
        <f t="shared" si="15"/>
        <v>0</v>
      </c>
      <c r="AM203" s="69"/>
      <c r="AN203" s="69"/>
      <c r="AO203" s="69"/>
      <c r="AR203" s="46" t="s">
        <v>20</v>
      </c>
    </row>
    <row r="204" spans="4:44" x14ac:dyDescent="0.3">
      <c r="D204" s="79">
        <f t="shared" ref="D204:D267" si="18">D203+1</f>
        <v>195</v>
      </c>
      <c r="E204" s="75"/>
      <c r="F204" s="75"/>
      <c r="G204" s="73">
        <f t="shared" si="16"/>
        <v>0</v>
      </c>
      <c r="H204" s="74" t="str" cm="1">
        <f t="array" ref="H204">IFERROR(INDEX(GCC.Param!$D$3:$D$94,MATCH(L204,GCC.Param!$B$3:$B$94,0),0),"")</f>
        <v/>
      </c>
      <c r="I204" s="75"/>
      <c r="J204" s="76"/>
      <c r="K204" s="76"/>
      <c r="L204" s="76"/>
      <c r="M204" s="76"/>
      <c r="N204" s="76"/>
      <c r="O204" s="73" t="str" cm="1">
        <f t="array" ref="O204">IFERROR(INDEX($K$9:$K$1009,MATCH(N204,$I$9:$I$1009,0),0),"")</f>
        <v/>
      </c>
      <c r="P204" s="77"/>
      <c r="Q204" s="77"/>
      <c r="R204" s="67"/>
      <c r="S204" s="67"/>
      <c r="T204" s="67"/>
      <c r="U204" s="73">
        <f t="shared" si="17"/>
        <v>0</v>
      </c>
      <c r="V204" s="57"/>
      <c r="W204" s="78"/>
      <c r="X204" s="69"/>
      <c r="Y204" s="69"/>
      <c r="Z204" s="69"/>
      <c r="AA204" s="69"/>
      <c r="AB204" s="69"/>
      <c r="AC204" s="69"/>
      <c r="AD204" s="69"/>
      <c r="AF204" s="69"/>
      <c r="AG204" s="69"/>
      <c r="AH204" s="69"/>
      <c r="AI204" s="69"/>
      <c r="AJ204" s="69"/>
      <c r="AK204" s="69"/>
      <c r="AL204" s="70">
        <f t="shared" si="15"/>
        <v>0</v>
      </c>
      <c r="AM204" s="69"/>
      <c r="AN204" s="69"/>
      <c r="AO204" s="69"/>
      <c r="AR204" s="46" t="s">
        <v>20</v>
      </c>
    </row>
    <row r="205" spans="4:44" x14ac:dyDescent="0.3">
      <c r="D205" s="79">
        <f t="shared" si="18"/>
        <v>196</v>
      </c>
      <c r="E205" s="75"/>
      <c r="F205" s="75"/>
      <c r="G205" s="73">
        <f t="shared" si="16"/>
        <v>0</v>
      </c>
      <c r="H205" s="74" t="str" cm="1">
        <f t="array" ref="H205">IFERROR(INDEX(GCC.Param!$D$3:$D$94,MATCH(L205,GCC.Param!$B$3:$B$94,0),0),"")</f>
        <v/>
      </c>
      <c r="I205" s="75"/>
      <c r="J205" s="76"/>
      <c r="K205" s="76"/>
      <c r="L205" s="76"/>
      <c r="M205" s="76"/>
      <c r="N205" s="76"/>
      <c r="O205" s="73" t="str" cm="1">
        <f t="array" ref="O205">IFERROR(INDEX($K$9:$K$1009,MATCH(N205,$I$9:$I$1009,0),0),"")</f>
        <v/>
      </c>
      <c r="P205" s="77"/>
      <c r="Q205" s="77"/>
      <c r="R205" s="67"/>
      <c r="S205" s="67"/>
      <c r="T205" s="67"/>
      <c r="U205" s="73">
        <f t="shared" si="17"/>
        <v>0</v>
      </c>
      <c r="V205" s="57"/>
      <c r="W205" s="78"/>
      <c r="X205" s="69"/>
      <c r="Y205" s="69"/>
      <c r="Z205" s="69"/>
      <c r="AA205" s="69"/>
      <c r="AB205" s="69"/>
      <c r="AC205" s="69"/>
      <c r="AD205" s="69"/>
      <c r="AF205" s="69"/>
      <c r="AG205" s="69"/>
      <c r="AH205" s="69"/>
      <c r="AI205" s="69"/>
      <c r="AJ205" s="69"/>
      <c r="AK205" s="69"/>
      <c r="AL205" s="70">
        <f t="shared" si="15"/>
        <v>0</v>
      </c>
      <c r="AM205" s="69"/>
      <c r="AN205" s="69"/>
      <c r="AO205" s="69"/>
      <c r="AR205" s="46" t="s">
        <v>20</v>
      </c>
    </row>
    <row r="206" spans="4:44" x14ac:dyDescent="0.3">
      <c r="D206" s="79">
        <f t="shared" si="18"/>
        <v>197</v>
      </c>
      <c r="E206" s="75"/>
      <c r="F206" s="75"/>
      <c r="G206" s="73">
        <f t="shared" si="16"/>
        <v>0</v>
      </c>
      <c r="H206" s="74" t="str" cm="1">
        <f t="array" ref="H206">IFERROR(INDEX(GCC.Param!$D$3:$D$94,MATCH(L206,GCC.Param!$B$3:$B$94,0),0),"")</f>
        <v/>
      </c>
      <c r="I206" s="75"/>
      <c r="J206" s="76"/>
      <c r="K206" s="76"/>
      <c r="L206" s="76"/>
      <c r="M206" s="76"/>
      <c r="N206" s="76"/>
      <c r="O206" s="73" t="str" cm="1">
        <f t="array" ref="O206">IFERROR(INDEX($K$9:$K$1009,MATCH(N206,$I$9:$I$1009,0),0),"")</f>
        <v/>
      </c>
      <c r="P206" s="77"/>
      <c r="Q206" s="77"/>
      <c r="R206" s="67"/>
      <c r="S206" s="67"/>
      <c r="T206" s="67"/>
      <c r="U206" s="73">
        <f t="shared" si="17"/>
        <v>0</v>
      </c>
      <c r="V206" s="57"/>
      <c r="W206" s="78"/>
      <c r="X206" s="69"/>
      <c r="Y206" s="69"/>
      <c r="Z206" s="69"/>
      <c r="AA206" s="69"/>
      <c r="AB206" s="69"/>
      <c r="AC206" s="69"/>
      <c r="AD206" s="69"/>
      <c r="AF206" s="69"/>
      <c r="AG206" s="69"/>
      <c r="AH206" s="69"/>
      <c r="AI206" s="69"/>
      <c r="AJ206" s="69"/>
      <c r="AK206" s="69"/>
      <c r="AL206" s="70">
        <f t="shared" si="15"/>
        <v>0</v>
      </c>
      <c r="AM206" s="69"/>
      <c r="AN206" s="69"/>
      <c r="AO206" s="69"/>
      <c r="AR206" s="46" t="s">
        <v>20</v>
      </c>
    </row>
    <row r="207" spans="4:44" x14ac:dyDescent="0.3">
      <c r="D207" s="79">
        <f t="shared" si="18"/>
        <v>198</v>
      </c>
      <c r="E207" s="75"/>
      <c r="F207" s="75"/>
      <c r="G207" s="73">
        <f t="shared" si="16"/>
        <v>0</v>
      </c>
      <c r="H207" s="74" t="str" cm="1">
        <f t="array" ref="H207">IFERROR(INDEX(GCC.Param!$D$3:$D$94,MATCH(L207,GCC.Param!$B$3:$B$94,0),0),"")</f>
        <v/>
      </c>
      <c r="I207" s="75"/>
      <c r="J207" s="76"/>
      <c r="K207" s="76"/>
      <c r="L207" s="76"/>
      <c r="M207" s="76"/>
      <c r="N207" s="76"/>
      <c r="O207" s="73" t="str" cm="1">
        <f t="array" ref="O207">IFERROR(INDEX($K$9:$K$1009,MATCH(N207,$I$9:$I$1009,0),0),"")</f>
        <v/>
      </c>
      <c r="P207" s="77"/>
      <c r="Q207" s="77"/>
      <c r="R207" s="67"/>
      <c r="S207" s="67"/>
      <c r="T207" s="67"/>
      <c r="U207" s="73">
        <f t="shared" si="17"/>
        <v>0</v>
      </c>
      <c r="V207" s="57"/>
      <c r="W207" s="78"/>
      <c r="X207" s="69"/>
      <c r="Y207" s="69"/>
      <c r="Z207" s="69"/>
      <c r="AA207" s="69"/>
      <c r="AB207" s="69"/>
      <c r="AC207" s="69"/>
      <c r="AD207" s="69"/>
      <c r="AF207" s="69"/>
      <c r="AG207" s="69"/>
      <c r="AH207" s="69"/>
      <c r="AI207" s="69"/>
      <c r="AJ207" s="69"/>
      <c r="AK207" s="69"/>
      <c r="AL207" s="70">
        <f t="shared" si="15"/>
        <v>0</v>
      </c>
      <c r="AM207" s="69"/>
      <c r="AN207" s="69"/>
      <c r="AO207" s="69"/>
      <c r="AR207" s="46" t="s">
        <v>20</v>
      </c>
    </row>
    <row r="208" spans="4:44" x14ac:dyDescent="0.3">
      <c r="D208" s="79">
        <f t="shared" si="18"/>
        <v>199</v>
      </c>
      <c r="E208" s="75"/>
      <c r="F208" s="75"/>
      <c r="G208" s="73">
        <f t="shared" si="16"/>
        <v>0</v>
      </c>
      <c r="H208" s="74" t="str" cm="1">
        <f t="array" ref="H208">IFERROR(INDEX(GCC.Param!$D$3:$D$94,MATCH(L208,GCC.Param!$B$3:$B$94,0),0),"")</f>
        <v/>
      </c>
      <c r="I208" s="75"/>
      <c r="J208" s="76"/>
      <c r="K208" s="76"/>
      <c r="L208" s="76"/>
      <c r="M208" s="76"/>
      <c r="N208" s="76"/>
      <c r="O208" s="73" t="str" cm="1">
        <f t="array" ref="O208">IFERROR(INDEX($K$9:$K$1009,MATCH(N208,$I$9:$I$1009,0),0),"")</f>
        <v/>
      </c>
      <c r="P208" s="77"/>
      <c r="Q208" s="77"/>
      <c r="R208" s="67"/>
      <c r="S208" s="67"/>
      <c r="T208" s="67"/>
      <c r="U208" s="73">
        <f t="shared" si="17"/>
        <v>0</v>
      </c>
      <c r="V208" s="57"/>
      <c r="W208" s="78"/>
      <c r="X208" s="69"/>
      <c r="Y208" s="69"/>
      <c r="Z208" s="69"/>
      <c r="AA208" s="69"/>
      <c r="AB208" s="69"/>
      <c r="AC208" s="69"/>
      <c r="AD208" s="69"/>
      <c r="AF208" s="69"/>
      <c r="AG208" s="69"/>
      <c r="AH208" s="69"/>
      <c r="AI208" s="69"/>
      <c r="AJ208" s="69"/>
      <c r="AK208" s="69"/>
      <c r="AL208" s="70">
        <f t="shared" si="15"/>
        <v>0</v>
      </c>
      <c r="AM208" s="69"/>
      <c r="AN208" s="69"/>
      <c r="AO208" s="69"/>
      <c r="AR208" s="46" t="s">
        <v>20</v>
      </c>
    </row>
    <row r="209" spans="4:44" x14ac:dyDescent="0.3">
      <c r="D209" s="79">
        <f t="shared" si="18"/>
        <v>200</v>
      </c>
      <c r="E209" s="75"/>
      <c r="F209" s="75"/>
      <c r="G209" s="73">
        <f t="shared" si="16"/>
        <v>0</v>
      </c>
      <c r="H209" s="74" t="str" cm="1">
        <f t="array" ref="H209">IFERROR(INDEX(GCC.Param!$D$3:$D$94,MATCH(L209,GCC.Param!$B$3:$B$94,0),0),"")</f>
        <v/>
      </c>
      <c r="I209" s="75"/>
      <c r="J209" s="76"/>
      <c r="K209" s="76"/>
      <c r="L209" s="76"/>
      <c r="M209" s="76"/>
      <c r="N209" s="76"/>
      <c r="O209" s="73" t="str" cm="1">
        <f t="array" ref="O209">IFERROR(INDEX($K$9:$K$1009,MATCH(N209,$I$9:$I$1009,0),0),"")</f>
        <v/>
      </c>
      <c r="P209" s="77"/>
      <c r="Q209" s="77"/>
      <c r="R209" s="67"/>
      <c r="S209" s="67"/>
      <c r="T209" s="67"/>
      <c r="U209" s="73">
        <f t="shared" si="17"/>
        <v>0</v>
      </c>
      <c r="V209" s="57"/>
      <c r="W209" s="78"/>
      <c r="X209" s="69"/>
      <c r="Y209" s="69"/>
      <c r="Z209" s="69"/>
      <c r="AA209" s="69"/>
      <c r="AB209" s="69"/>
      <c r="AC209" s="69"/>
      <c r="AD209" s="69"/>
      <c r="AF209" s="69"/>
      <c r="AG209" s="69"/>
      <c r="AH209" s="69"/>
      <c r="AI209" s="69"/>
      <c r="AJ209" s="69"/>
      <c r="AK209" s="69"/>
      <c r="AL209" s="70">
        <f t="shared" si="15"/>
        <v>0</v>
      </c>
      <c r="AM209" s="69"/>
      <c r="AN209" s="69"/>
      <c r="AO209" s="69"/>
      <c r="AR209" s="46" t="s">
        <v>20</v>
      </c>
    </row>
    <row r="210" spans="4:44" x14ac:dyDescent="0.3">
      <c r="D210" s="79">
        <f t="shared" si="18"/>
        <v>201</v>
      </c>
      <c r="E210" s="75"/>
      <c r="F210" s="75"/>
      <c r="G210" s="73">
        <f t="shared" si="16"/>
        <v>0</v>
      </c>
      <c r="H210" s="74" t="str" cm="1">
        <f t="array" ref="H210">IFERROR(INDEX(GCC.Param!$D$3:$D$94,MATCH(L210,GCC.Param!$B$3:$B$94,0),0),"")</f>
        <v/>
      </c>
      <c r="I210" s="75"/>
      <c r="J210" s="76"/>
      <c r="K210" s="76"/>
      <c r="L210" s="76"/>
      <c r="M210" s="76"/>
      <c r="N210" s="76"/>
      <c r="O210" s="73" t="str" cm="1">
        <f t="array" ref="O210">IFERROR(INDEX($K$9:$K$1009,MATCH(N210,$I$9:$I$1009,0),0),"")</f>
        <v/>
      </c>
      <c r="P210" s="77"/>
      <c r="Q210" s="77"/>
      <c r="R210" s="67"/>
      <c r="S210" s="67"/>
      <c r="T210" s="67"/>
      <c r="U210" s="73">
        <f t="shared" si="17"/>
        <v>0</v>
      </c>
      <c r="V210" s="57"/>
      <c r="W210" s="78"/>
      <c r="X210" s="69"/>
      <c r="Y210" s="69"/>
      <c r="Z210" s="69"/>
      <c r="AA210" s="69"/>
      <c r="AB210" s="69"/>
      <c r="AC210" s="69"/>
      <c r="AD210" s="69"/>
      <c r="AF210" s="69"/>
      <c r="AG210" s="69"/>
      <c r="AH210" s="69"/>
      <c r="AI210" s="69"/>
      <c r="AJ210" s="69"/>
      <c r="AK210" s="69"/>
      <c r="AL210" s="70">
        <f t="shared" si="15"/>
        <v>0</v>
      </c>
      <c r="AM210" s="69"/>
      <c r="AN210" s="69"/>
      <c r="AO210" s="69"/>
      <c r="AR210" s="46" t="s">
        <v>20</v>
      </c>
    </row>
    <row r="211" spans="4:44" x14ac:dyDescent="0.3">
      <c r="D211" s="79">
        <f t="shared" si="18"/>
        <v>202</v>
      </c>
      <c r="E211" s="75"/>
      <c r="F211" s="75"/>
      <c r="G211" s="73">
        <f t="shared" si="16"/>
        <v>0</v>
      </c>
      <c r="H211" s="74" t="str" cm="1">
        <f t="array" ref="H211">IFERROR(INDEX(GCC.Param!$D$3:$D$94,MATCH(L211,GCC.Param!$B$3:$B$94,0),0),"")</f>
        <v/>
      </c>
      <c r="I211" s="75"/>
      <c r="J211" s="76"/>
      <c r="K211" s="76"/>
      <c r="L211" s="76"/>
      <c r="M211" s="76"/>
      <c r="N211" s="76"/>
      <c r="O211" s="73" t="str" cm="1">
        <f t="array" ref="O211">IFERROR(INDEX($K$9:$K$1009,MATCH(N211,$I$9:$I$1009,0),0),"")</f>
        <v/>
      </c>
      <c r="P211" s="77"/>
      <c r="Q211" s="77"/>
      <c r="R211" s="67"/>
      <c r="S211" s="67"/>
      <c r="T211" s="67"/>
      <c r="U211" s="73">
        <f t="shared" si="17"/>
        <v>0</v>
      </c>
      <c r="V211" s="57"/>
      <c r="W211" s="78"/>
      <c r="X211" s="69"/>
      <c r="Y211" s="69"/>
      <c r="Z211" s="69"/>
      <c r="AA211" s="69"/>
      <c r="AB211" s="69"/>
      <c r="AC211" s="69"/>
      <c r="AD211" s="69"/>
      <c r="AF211" s="69"/>
      <c r="AG211" s="69"/>
      <c r="AH211" s="69"/>
      <c r="AI211" s="69"/>
      <c r="AJ211" s="69"/>
      <c r="AK211" s="69"/>
      <c r="AL211" s="70">
        <f t="shared" si="15"/>
        <v>0</v>
      </c>
      <c r="AM211" s="69"/>
      <c r="AN211" s="69"/>
      <c r="AO211" s="69"/>
      <c r="AR211" s="46" t="s">
        <v>20</v>
      </c>
    </row>
    <row r="212" spans="4:44" x14ac:dyDescent="0.3">
      <c r="D212" s="79">
        <f t="shared" si="18"/>
        <v>203</v>
      </c>
      <c r="E212" s="75"/>
      <c r="F212" s="75"/>
      <c r="G212" s="73">
        <f t="shared" si="16"/>
        <v>0</v>
      </c>
      <c r="H212" s="74" t="str" cm="1">
        <f t="array" ref="H212">IFERROR(INDEX(GCC.Param!$D$3:$D$94,MATCH(L212,GCC.Param!$B$3:$B$94,0),0),"")</f>
        <v/>
      </c>
      <c r="I212" s="75"/>
      <c r="J212" s="76"/>
      <c r="K212" s="76"/>
      <c r="L212" s="76"/>
      <c r="M212" s="76"/>
      <c r="N212" s="76"/>
      <c r="O212" s="73" t="str" cm="1">
        <f t="array" ref="O212">IFERROR(INDEX($K$9:$K$1009,MATCH(N212,$I$9:$I$1009,0),0),"")</f>
        <v/>
      </c>
      <c r="P212" s="77"/>
      <c r="Q212" s="77"/>
      <c r="R212" s="67"/>
      <c r="S212" s="67"/>
      <c r="T212" s="67"/>
      <c r="U212" s="73">
        <f t="shared" si="17"/>
        <v>0</v>
      </c>
      <c r="V212" s="57"/>
      <c r="W212" s="78"/>
      <c r="X212" s="69"/>
      <c r="Y212" s="69"/>
      <c r="Z212" s="69"/>
      <c r="AA212" s="69"/>
      <c r="AB212" s="69"/>
      <c r="AC212" s="69"/>
      <c r="AD212" s="69"/>
      <c r="AF212" s="69"/>
      <c r="AG212" s="69"/>
      <c r="AH212" s="69"/>
      <c r="AI212" s="69"/>
      <c r="AJ212" s="69"/>
      <c r="AK212" s="69"/>
      <c r="AL212" s="70">
        <f t="shared" si="15"/>
        <v>0</v>
      </c>
      <c r="AM212" s="69"/>
      <c r="AN212" s="69"/>
      <c r="AO212" s="69"/>
      <c r="AR212" s="46" t="s">
        <v>20</v>
      </c>
    </row>
    <row r="213" spans="4:44" x14ac:dyDescent="0.3">
      <c r="D213" s="79">
        <f t="shared" si="18"/>
        <v>204</v>
      </c>
      <c r="E213" s="75"/>
      <c r="F213" s="75"/>
      <c r="G213" s="73">
        <f t="shared" si="16"/>
        <v>0</v>
      </c>
      <c r="H213" s="74" t="str" cm="1">
        <f t="array" ref="H213">IFERROR(INDEX(GCC.Param!$D$3:$D$94,MATCH(L213,GCC.Param!$B$3:$B$94,0),0),"")</f>
        <v/>
      </c>
      <c r="I213" s="75"/>
      <c r="J213" s="76"/>
      <c r="K213" s="76"/>
      <c r="L213" s="76"/>
      <c r="M213" s="76"/>
      <c r="N213" s="76"/>
      <c r="O213" s="73" t="str" cm="1">
        <f t="array" ref="O213">IFERROR(INDEX($K$9:$K$1009,MATCH(N213,$I$9:$I$1009,0),0),"")</f>
        <v/>
      </c>
      <c r="P213" s="77"/>
      <c r="Q213" s="77"/>
      <c r="R213" s="67"/>
      <c r="S213" s="67"/>
      <c r="T213" s="67"/>
      <c r="U213" s="73">
        <f t="shared" si="17"/>
        <v>0</v>
      </c>
      <c r="V213" s="57"/>
      <c r="W213" s="78"/>
      <c r="X213" s="69"/>
      <c r="Y213" s="69"/>
      <c r="Z213" s="69"/>
      <c r="AA213" s="69"/>
      <c r="AB213" s="69"/>
      <c r="AC213" s="69"/>
      <c r="AD213" s="69"/>
      <c r="AF213" s="69"/>
      <c r="AG213" s="69"/>
      <c r="AH213" s="69"/>
      <c r="AI213" s="69"/>
      <c r="AJ213" s="69"/>
      <c r="AK213" s="69"/>
      <c r="AL213" s="70">
        <f t="shared" si="15"/>
        <v>0</v>
      </c>
      <c r="AM213" s="69"/>
      <c r="AN213" s="69"/>
      <c r="AO213" s="69"/>
      <c r="AR213" s="46" t="s">
        <v>20</v>
      </c>
    </row>
    <row r="214" spans="4:44" x14ac:dyDescent="0.3">
      <c r="D214" s="79">
        <f t="shared" si="18"/>
        <v>205</v>
      </c>
      <c r="E214" s="75"/>
      <c r="F214" s="75"/>
      <c r="G214" s="73">
        <f t="shared" si="16"/>
        <v>0</v>
      </c>
      <c r="H214" s="74" t="str" cm="1">
        <f t="array" ref="H214">IFERROR(INDEX(GCC.Param!$D$3:$D$94,MATCH(L214,GCC.Param!$B$3:$B$94,0),0),"")</f>
        <v/>
      </c>
      <c r="I214" s="75"/>
      <c r="J214" s="76"/>
      <c r="K214" s="76"/>
      <c r="L214" s="76"/>
      <c r="M214" s="76"/>
      <c r="N214" s="76"/>
      <c r="O214" s="73" t="str" cm="1">
        <f t="array" ref="O214">IFERROR(INDEX($K$9:$K$1009,MATCH(N214,$I$9:$I$1009,0),0),"")</f>
        <v/>
      </c>
      <c r="P214" s="77"/>
      <c r="Q214" s="77"/>
      <c r="R214" s="67"/>
      <c r="S214" s="67"/>
      <c r="T214" s="67"/>
      <c r="U214" s="73">
        <f t="shared" si="17"/>
        <v>0</v>
      </c>
      <c r="V214" s="57"/>
      <c r="W214" s="78"/>
      <c r="X214" s="69"/>
      <c r="Y214" s="69"/>
      <c r="Z214" s="69"/>
      <c r="AA214" s="69"/>
      <c r="AB214" s="69"/>
      <c r="AC214" s="69"/>
      <c r="AD214" s="69"/>
      <c r="AF214" s="69"/>
      <c r="AG214" s="69"/>
      <c r="AH214" s="69"/>
      <c r="AI214" s="69"/>
      <c r="AJ214" s="69"/>
      <c r="AK214" s="69"/>
      <c r="AL214" s="70">
        <f t="shared" si="15"/>
        <v>0</v>
      </c>
      <c r="AM214" s="69"/>
      <c r="AN214" s="69"/>
      <c r="AO214" s="69"/>
      <c r="AR214" s="46" t="s">
        <v>20</v>
      </c>
    </row>
    <row r="215" spans="4:44" x14ac:dyDescent="0.3">
      <c r="D215" s="79">
        <f t="shared" si="18"/>
        <v>206</v>
      </c>
      <c r="E215" s="75"/>
      <c r="F215" s="75"/>
      <c r="G215" s="73">
        <f t="shared" si="16"/>
        <v>0</v>
      </c>
      <c r="H215" s="74" t="str" cm="1">
        <f t="array" ref="H215">IFERROR(INDEX(GCC.Param!$D$3:$D$94,MATCH(L215,GCC.Param!$B$3:$B$94,0),0),"")</f>
        <v/>
      </c>
      <c r="I215" s="75"/>
      <c r="J215" s="76"/>
      <c r="K215" s="76"/>
      <c r="L215" s="76"/>
      <c r="M215" s="76"/>
      <c r="N215" s="76"/>
      <c r="O215" s="73" t="str" cm="1">
        <f t="array" ref="O215">IFERROR(INDEX($K$9:$K$1009,MATCH(N215,$I$9:$I$1009,0),0),"")</f>
        <v/>
      </c>
      <c r="P215" s="77"/>
      <c r="Q215" s="77"/>
      <c r="R215" s="67"/>
      <c r="S215" s="67"/>
      <c r="T215" s="67"/>
      <c r="U215" s="73">
        <f t="shared" si="17"/>
        <v>0</v>
      </c>
      <c r="V215" s="57"/>
      <c r="W215" s="78"/>
      <c r="X215" s="69"/>
      <c r="Y215" s="69"/>
      <c r="Z215" s="69"/>
      <c r="AA215" s="69"/>
      <c r="AB215" s="69"/>
      <c r="AC215" s="69"/>
      <c r="AD215" s="69"/>
      <c r="AF215" s="69"/>
      <c r="AG215" s="69"/>
      <c r="AH215" s="69"/>
      <c r="AI215" s="69"/>
      <c r="AJ215" s="69"/>
      <c r="AK215" s="69"/>
      <c r="AL215" s="70">
        <f t="shared" si="15"/>
        <v>0</v>
      </c>
      <c r="AM215" s="69"/>
      <c r="AN215" s="69"/>
      <c r="AO215" s="69"/>
      <c r="AR215" s="46" t="s">
        <v>20</v>
      </c>
    </row>
    <row r="216" spans="4:44" x14ac:dyDescent="0.3">
      <c r="D216" s="79">
        <f t="shared" si="18"/>
        <v>207</v>
      </c>
      <c r="E216" s="75"/>
      <c r="F216" s="75"/>
      <c r="G216" s="73">
        <f t="shared" si="16"/>
        <v>0</v>
      </c>
      <c r="H216" s="74" t="str" cm="1">
        <f t="array" ref="H216">IFERROR(INDEX(GCC.Param!$D$3:$D$94,MATCH(L216,GCC.Param!$B$3:$B$94,0),0),"")</f>
        <v/>
      </c>
      <c r="I216" s="75"/>
      <c r="J216" s="76"/>
      <c r="K216" s="76"/>
      <c r="L216" s="76"/>
      <c r="M216" s="76"/>
      <c r="N216" s="76"/>
      <c r="O216" s="73" t="str" cm="1">
        <f t="array" ref="O216">IFERROR(INDEX($K$9:$K$1009,MATCH(N216,$I$9:$I$1009,0),0),"")</f>
        <v/>
      </c>
      <c r="P216" s="77"/>
      <c r="Q216" s="77"/>
      <c r="R216" s="67"/>
      <c r="S216" s="67"/>
      <c r="T216" s="67"/>
      <c r="U216" s="73">
        <f t="shared" si="17"/>
        <v>0</v>
      </c>
      <c r="V216" s="57"/>
      <c r="W216" s="78"/>
      <c r="X216" s="69"/>
      <c r="Y216" s="69"/>
      <c r="Z216" s="69"/>
      <c r="AA216" s="69"/>
      <c r="AB216" s="69"/>
      <c r="AC216" s="69"/>
      <c r="AD216" s="69"/>
      <c r="AF216" s="69"/>
      <c r="AG216" s="69"/>
      <c r="AH216" s="69"/>
      <c r="AI216" s="69"/>
      <c r="AJ216" s="69"/>
      <c r="AK216" s="69"/>
      <c r="AL216" s="70">
        <f t="shared" si="15"/>
        <v>0</v>
      </c>
      <c r="AM216" s="69"/>
      <c r="AN216" s="69"/>
      <c r="AO216" s="69"/>
      <c r="AR216" s="46" t="s">
        <v>20</v>
      </c>
    </row>
    <row r="217" spans="4:44" x14ac:dyDescent="0.3">
      <c r="D217" s="79">
        <f t="shared" si="18"/>
        <v>208</v>
      </c>
      <c r="E217" s="75"/>
      <c r="F217" s="75"/>
      <c r="G217" s="73">
        <f t="shared" si="16"/>
        <v>0</v>
      </c>
      <c r="H217" s="74" t="str" cm="1">
        <f t="array" ref="H217">IFERROR(INDEX(GCC.Param!$D$3:$D$94,MATCH(L217,GCC.Param!$B$3:$B$94,0),0),"")</f>
        <v/>
      </c>
      <c r="I217" s="75"/>
      <c r="J217" s="76"/>
      <c r="K217" s="76"/>
      <c r="L217" s="76"/>
      <c r="M217" s="76"/>
      <c r="N217" s="76"/>
      <c r="O217" s="73" t="str" cm="1">
        <f t="array" ref="O217">IFERROR(INDEX($K$9:$K$1009,MATCH(N217,$I$9:$I$1009,0),0),"")</f>
        <v/>
      </c>
      <c r="P217" s="77"/>
      <c r="Q217" s="77"/>
      <c r="R217" s="67"/>
      <c r="S217" s="67"/>
      <c r="T217" s="67"/>
      <c r="U217" s="73">
        <f t="shared" si="17"/>
        <v>0</v>
      </c>
      <c r="V217" s="57"/>
      <c r="W217" s="78"/>
      <c r="X217" s="69"/>
      <c r="Y217" s="69"/>
      <c r="Z217" s="69"/>
      <c r="AA217" s="69"/>
      <c r="AB217" s="69"/>
      <c r="AC217" s="69"/>
      <c r="AD217" s="69"/>
      <c r="AF217" s="69"/>
      <c r="AG217" s="69"/>
      <c r="AH217" s="69"/>
      <c r="AI217" s="69"/>
      <c r="AJ217" s="69"/>
      <c r="AK217" s="69"/>
      <c r="AL217" s="70">
        <f t="shared" si="15"/>
        <v>0</v>
      </c>
      <c r="AM217" s="69"/>
      <c r="AN217" s="69"/>
      <c r="AO217" s="69"/>
      <c r="AR217" s="46" t="s">
        <v>20</v>
      </c>
    </row>
    <row r="218" spans="4:44" x14ac:dyDescent="0.3">
      <c r="D218" s="79">
        <f t="shared" si="18"/>
        <v>209</v>
      </c>
      <c r="E218" s="75"/>
      <c r="F218" s="75"/>
      <c r="G218" s="73">
        <f t="shared" si="16"/>
        <v>0</v>
      </c>
      <c r="H218" s="74" t="str" cm="1">
        <f t="array" ref="H218">IFERROR(INDEX(GCC.Param!$D$3:$D$94,MATCH(L218,GCC.Param!$B$3:$B$94,0),0),"")</f>
        <v/>
      </c>
      <c r="I218" s="75"/>
      <c r="J218" s="76"/>
      <c r="K218" s="76"/>
      <c r="L218" s="76"/>
      <c r="M218" s="76"/>
      <c r="N218" s="76"/>
      <c r="O218" s="73" t="str" cm="1">
        <f t="array" ref="O218">IFERROR(INDEX($K$9:$K$1009,MATCH(N218,$I$9:$I$1009,0),0),"")</f>
        <v/>
      </c>
      <c r="P218" s="77"/>
      <c r="Q218" s="77"/>
      <c r="R218" s="67"/>
      <c r="S218" s="67"/>
      <c r="T218" s="67"/>
      <c r="U218" s="73">
        <f t="shared" si="17"/>
        <v>0</v>
      </c>
      <c r="V218" s="57"/>
      <c r="W218" s="78"/>
      <c r="X218" s="69"/>
      <c r="Y218" s="69"/>
      <c r="Z218" s="69"/>
      <c r="AA218" s="69"/>
      <c r="AB218" s="69"/>
      <c r="AC218" s="69"/>
      <c r="AD218" s="69"/>
      <c r="AF218" s="69"/>
      <c r="AG218" s="69"/>
      <c r="AH218" s="69"/>
      <c r="AI218" s="69"/>
      <c r="AJ218" s="69"/>
      <c r="AK218" s="69"/>
      <c r="AL218" s="70">
        <f t="shared" si="15"/>
        <v>0</v>
      </c>
      <c r="AM218" s="69"/>
      <c r="AN218" s="69"/>
      <c r="AO218" s="69"/>
      <c r="AR218" s="46" t="s">
        <v>20</v>
      </c>
    </row>
    <row r="219" spans="4:44" x14ac:dyDescent="0.3">
      <c r="D219" s="79">
        <f t="shared" si="18"/>
        <v>210</v>
      </c>
      <c r="E219" s="75"/>
      <c r="F219" s="75"/>
      <c r="G219" s="73">
        <f t="shared" si="16"/>
        <v>0</v>
      </c>
      <c r="H219" s="74" t="str" cm="1">
        <f t="array" ref="H219">IFERROR(INDEX(GCC.Param!$D$3:$D$94,MATCH(L219,GCC.Param!$B$3:$B$94,0),0),"")</f>
        <v/>
      </c>
      <c r="I219" s="75"/>
      <c r="J219" s="76"/>
      <c r="K219" s="76"/>
      <c r="L219" s="76"/>
      <c r="M219" s="76"/>
      <c r="N219" s="76"/>
      <c r="O219" s="73" t="str" cm="1">
        <f t="array" ref="O219">IFERROR(INDEX($K$9:$K$1009,MATCH(N219,$I$9:$I$1009,0),0),"")</f>
        <v/>
      </c>
      <c r="P219" s="77"/>
      <c r="Q219" s="77"/>
      <c r="R219" s="67"/>
      <c r="S219" s="67"/>
      <c r="T219" s="67"/>
      <c r="U219" s="73">
        <f t="shared" si="17"/>
        <v>0</v>
      </c>
      <c r="V219" s="57"/>
      <c r="W219" s="78"/>
      <c r="X219" s="69"/>
      <c r="Y219" s="69"/>
      <c r="Z219" s="69"/>
      <c r="AA219" s="69"/>
      <c r="AB219" s="69"/>
      <c r="AC219" s="69"/>
      <c r="AD219" s="69"/>
      <c r="AF219" s="69"/>
      <c r="AG219" s="69"/>
      <c r="AH219" s="69"/>
      <c r="AI219" s="69"/>
      <c r="AJ219" s="69"/>
      <c r="AK219" s="69"/>
      <c r="AL219" s="70">
        <f t="shared" si="15"/>
        <v>0</v>
      </c>
      <c r="AM219" s="69"/>
      <c r="AN219" s="69"/>
      <c r="AO219" s="69"/>
      <c r="AR219" s="46" t="s">
        <v>20</v>
      </c>
    </row>
    <row r="220" spans="4:44" x14ac:dyDescent="0.3">
      <c r="D220" s="79">
        <f t="shared" si="18"/>
        <v>211</v>
      </c>
      <c r="E220" s="75"/>
      <c r="F220" s="75"/>
      <c r="G220" s="73">
        <f t="shared" si="16"/>
        <v>0</v>
      </c>
      <c r="H220" s="74" t="str" cm="1">
        <f t="array" ref="H220">IFERROR(INDEX(GCC.Param!$D$3:$D$94,MATCH(L220,GCC.Param!$B$3:$B$94,0),0),"")</f>
        <v/>
      </c>
      <c r="I220" s="75"/>
      <c r="J220" s="76"/>
      <c r="K220" s="76"/>
      <c r="L220" s="76"/>
      <c r="M220" s="76"/>
      <c r="N220" s="76"/>
      <c r="O220" s="73" t="str" cm="1">
        <f t="array" ref="O220">IFERROR(INDEX($K$9:$K$1009,MATCH(N220,$I$9:$I$1009,0),0),"")</f>
        <v/>
      </c>
      <c r="P220" s="77"/>
      <c r="Q220" s="77"/>
      <c r="R220" s="67"/>
      <c r="S220" s="67"/>
      <c r="T220" s="67"/>
      <c r="U220" s="73">
        <f t="shared" si="17"/>
        <v>0</v>
      </c>
      <c r="V220" s="57"/>
      <c r="W220" s="78"/>
      <c r="X220" s="69"/>
      <c r="Y220" s="69"/>
      <c r="Z220" s="69"/>
      <c r="AA220" s="69"/>
      <c r="AB220" s="69"/>
      <c r="AC220" s="69"/>
      <c r="AD220" s="69"/>
      <c r="AF220" s="69"/>
      <c r="AG220" s="69"/>
      <c r="AH220" s="69"/>
      <c r="AI220" s="69"/>
      <c r="AJ220" s="69"/>
      <c r="AK220" s="69"/>
      <c r="AL220" s="70">
        <f t="shared" si="15"/>
        <v>0</v>
      </c>
      <c r="AM220" s="69"/>
      <c r="AN220" s="69"/>
      <c r="AO220" s="69"/>
      <c r="AR220" s="46" t="s">
        <v>20</v>
      </c>
    </row>
    <row r="221" spans="4:44" x14ac:dyDescent="0.3">
      <c r="D221" s="79">
        <f t="shared" si="18"/>
        <v>212</v>
      </c>
      <c r="E221" s="75"/>
      <c r="F221" s="75"/>
      <c r="G221" s="73">
        <f t="shared" si="16"/>
        <v>0</v>
      </c>
      <c r="H221" s="74" t="str" cm="1">
        <f t="array" ref="H221">IFERROR(INDEX(GCC.Param!$D$3:$D$94,MATCH(L221,GCC.Param!$B$3:$B$94,0),0),"")</f>
        <v/>
      </c>
      <c r="I221" s="75"/>
      <c r="J221" s="76"/>
      <c r="K221" s="76"/>
      <c r="L221" s="76"/>
      <c r="M221" s="76"/>
      <c r="N221" s="76"/>
      <c r="O221" s="73" t="str" cm="1">
        <f t="array" ref="O221">IFERROR(INDEX($K$9:$K$1009,MATCH(N221,$I$9:$I$1009,0),0),"")</f>
        <v/>
      </c>
      <c r="P221" s="77"/>
      <c r="Q221" s="77"/>
      <c r="R221" s="67"/>
      <c r="S221" s="67"/>
      <c r="T221" s="67"/>
      <c r="U221" s="73">
        <f t="shared" si="17"/>
        <v>0</v>
      </c>
      <c r="V221" s="57"/>
      <c r="W221" s="78"/>
      <c r="X221" s="69"/>
      <c r="Y221" s="69"/>
      <c r="Z221" s="69"/>
      <c r="AA221" s="69"/>
      <c r="AB221" s="69"/>
      <c r="AC221" s="69"/>
      <c r="AD221" s="69"/>
      <c r="AF221" s="69"/>
      <c r="AG221" s="69"/>
      <c r="AH221" s="69"/>
      <c r="AI221" s="69"/>
      <c r="AJ221" s="69"/>
      <c r="AK221" s="69"/>
      <c r="AL221" s="70">
        <f t="shared" si="15"/>
        <v>0</v>
      </c>
      <c r="AM221" s="69"/>
      <c r="AN221" s="69"/>
      <c r="AO221" s="69"/>
      <c r="AR221" s="46" t="s">
        <v>20</v>
      </c>
    </row>
    <row r="222" spans="4:44" x14ac:dyDescent="0.3">
      <c r="D222" s="79">
        <f t="shared" si="18"/>
        <v>213</v>
      </c>
      <c r="E222" s="75"/>
      <c r="F222" s="75"/>
      <c r="G222" s="73">
        <f t="shared" si="16"/>
        <v>0</v>
      </c>
      <c r="H222" s="74" t="str" cm="1">
        <f t="array" ref="H222">IFERROR(INDEX(GCC.Param!$D$3:$D$94,MATCH(L222,GCC.Param!$B$3:$B$94,0),0),"")</f>
        <v/>
      </c>
      <c r="I222" s="75"/>
      <c r="J222" s="76"/>
      <c r="K222" s="76"/>
      <c r="L222" s="76"/>
      <c r="M222" s="76"/>
      <c r="N222" s="76"/>
      <c r="O222" s="73" t="str" cm="1">
        <f t="array" ref="O222">IFERROR(INDEX($K$9:$K$1009,MATCH(N222,$I$9:$I$1009,0),0),"")</f>
        <v/>
      </c>
      <c r="P222" s="77"/>
      <c r="Q222" s="77"/>
      <c r="R222" s="67"/>
      <c r="S222" s="67"/>
      <c r="T222" s="67"/>
      <c r="U222" s="73">
        <f t="shared" si="17"/>
        <v>0</v>
      </c>
      <c r="V222" s="57"/>
      <c r="W222" s="78"/>
      <c r="X222" s="69"/>
      <c r="Y222" s="69"/>
      <c r="Z222" s="69"/>
      <c r="AA222" s="69"/>
      <c r="AB222" s="69"/>
      <c r="AC222" s="69"/>
      <c r="AD222" s="69"/>
      <c r="AF222" s="69"/>
      <c r="AG222" s="69"/>
      <c r="AH222" s="69"/>
      <c r="AI222" s="69"/>
      <c r="AJ222" s="69"/>
      <c r="AK222" s="69"/>
      <c r="AL222" s="70">
        <f t="shared" si="15"/>
        <v>0</v>
      </c>
      <c r="AM222" s="69"/>
      <c r="AN222" s="69"/>
      <c r="AO222" s="69"/>
      <c r="AR222" s="46" t="s">
        <v>20</v>
      </c>
    </row>
    <row r="223" spans="4:44" x14ac:dyDescent="0.3">
      <c r="D223" s="79">
        <f t="shared" si="18"/>
        <v>214</v>
      </c>
      <c r="E223" s="75"/>
      <c r="F223" s="75"/>
      <c r="G223" s="73">
        <f t="shared" si="16"/>
        <v>0</v>
      </c>
      <c r="H223" s="74" t="str" cm="1">
        <f t="array" ref="H223">IFERROR(INDEX(GCC.Param!$D$3:$D$94,MATCH(L223,GCC.Param!$B$3:$B$94,0),0),"")</f>
        <v/>
      </c>
      <c r="I223" s="75"/>
      <c r="J223" s="76"/>
      <c r="K223" s="76"/>
      <c r="L223" s="76"/>
      <c r="M223" s="76"/>
      <c r="N223" s="76"/>
      <c r="O223" s="73" t="str" cm="1">
        <f t="array" ref="O223">IFERROR(INDEX($K$9:$K$1009,MATCH(N223,$I$9:$I$1009,0),0),"")</f>
        <v/>
      </c>
      <c r="P223" s="77"/>
      <c r="Q223" s="77"/>
      <c r="R223" s="67"/>
      <c r="S223" s="67"/>
      <c r="T223" s="67"/>
      <c r="U223" s="73">
        <f t="shared" si="17"/>
        <v>0</v>
      </c>
      <c r="V223" s="57"/>
      <c r="W223" s="78"/>
      <c r="X223" s="69"/>
      <c r="Y223" s="69"/>
      <c r="Z223" s="69"/>
      <c r="AA223" s="69"/>
      <c r="AB223" s="69"/>
      <c r="AC223" s="69"/>
      <c r="AD223" s="69"/>
      <c r="AF223" s="69"/>
      <c r="AG223" s="69"/>
      <c r="AH223" s="69"/>
      <c r="AI223" s="69"/>
      <c r="AJ223" s="69"/>
      <c r="AK223" s="69"/>
      <c r="AL223" s="70">
        <f t="shared" si="15"/>
        <v>0</v>
      </c>
      <c r="AM223" s="69"/>
      <c r="AN223" s="69"/>
      <c r="AO223" s="69"/>
      <c r="AR223" s="46" t="s">
        <v>20</v>
      </c>
    </row>
    <row r="224" spans="4:44" x14ac:dyDescent="0.3">
      <c r="D224" s="79">
        <f t="shared" si="18"/>
        <v>215</v>
      </c>
      <c r="E224" s="75"/>
      <c r="F224" s="75"/>
      <c r="G224" s="73">
        <f t="shared" si="16"/>
        <v>0</v>
      </c>
      <c r="H224" s="74" t="str" cm="1">
        <f t="array" ref="H224">IFERROR(INDEX(GCC.Param!$D$3:$D$94,MATCH(L224,GCC.Param!$B$3:$B$94,0),0),"")</f>
        <v/>
      </c>
      <c r="I224" s="75"/>
      <c r="J224" s="76"/>
      <c r="K224" s="76"/>
      <c r="L224" s="76"/>
      <c r="M224" s="76"/>
      <c r="N224" s="76"/>
      <c r="O224" s="73" t="str" cm="1">
        <f t="array" ref="O224">IFERROR(INDEX($K$9:$K$1009,MATCH(N224,$I$9:$I$1009,0),0),"")</f>
        <v/>
      </c>
      <c r="P224" s="77"/>
      <c r="Q224" s="77"/>
      <c r="R224" s="67"/>
      <c r="S224" s="67"/>
      <c r="T224" s="67"/>
      <c r="U224" s="73">
        <f t="shared" si="17"/>
        <v>0</v>
      </c>
      <c r="V224" s="57"/>
      <c r="W224" s="78"/>
      <c r="X224" s="69"/>
      <c r="Y224" s="69"/>
      <c r="Z224" s="69"/>
      <c r="AA224" s="69"/>
      <c r="AB224" s="69"/>
      <c r="AC224" s="69"/>
      <c r="AD224" s="69"/>
      <c r="AF224" s="69"/>
      <c r="AG224" s="69"/>
      <c r="AH224" s="69"/>
      <c r="AI224" s="69"/>
      <c r="AJ224" s="69"/>
      <c r="AK224" s="69"/>
      <c r="AL224" s="70">
        <f t="shared" si="15"/>
        <v>0</v>
      </c>
      <c r="AM224" s="69"/>
      <c r="AN224" s="69"/>
      <c r="AO224" s="69"/>
      <c r="AR224" s="46" t="s">
        <v>20</v>
      </c>
    </row>
    <row r="225" spans="4:44" x14ac:dyDescent="0.3">
      <c r="D225" s="79">
        <f t="shared" si="18"/>
        <v>216</v>
      </c>
      <c r="E225" s="75"/>
      <c r="F225" s="75"/>
      <c r="G225" s="73">
        <f t="shared" si="16"/>
        <v>0</v>
      </c>
      <c r="H225" s="74" t="str" cm="1">
        <f t="array" ref="H225">IFERROR(INDEX(GCC.Param!$D$3:$D$94,MATCH(L225,GCC.Param!$B$3:$B$94,0),0),"")</f>
        <v/>
      </c>
      <c r="I225" s="75"/>
      <c r="J225" s="76"/>
      <c r="K225" s="76"/>
      <c r="L225" s="76"/>
      <c r="M225" s="76"/>
      <c r="N225" s="76"/>
      <c r="O225" s="73" t="str" cm="1">
        <f t="array" ref="O225">IFERROR(INDEX($K$9:$K$1009,MATCH(N225,$I$9:$I$1009,0),0),"")</f>
        <v/>
      </c>
      <c r="P225" s="77"/>
      <c r="Q225" s="77"/>
      <c r="R225" s="67"/>
      <c r="S225" s="67"/>
      <c r="T225" s="67"/>
      <c r="U225" s="73">
        <f t="shared" si="17"/>
        <v>0</v>
      </c>
      <c r="V225" s="57"/>
      <c r="W225" s="78"/>
      <c r="X225" s="69"/>
      <c r="Y225" s="69"/>
      <c r="Z225" s="69"/>
      <c r="AA225" s="69"/>
      <c r="AB225" s="69"/>
      <c r="AC225" s="69"/>
      <c r="AD225" s="69"/>
      <c r="AF225" s="69"/>
      <c r="AG225" s="69"/>
      <c r="AH225" s="69"/>
      <c r="AI225" s="69"/>
      <c r="AJ225" s="69"/>
      <c r="AK225" s="69"/>
      <c r="AL225" s="70">
        <f t="shared" si="15"/>
        <v>0</v>
      </c>
      <c r="AM225" s="69"/>
      <c r="AN225" s="69"/>
      <c r="AO225" s="69"/>
      <c r="AR225" s="46" t="s">
        <v>20</v>
      </c>
    </row>
    <row r="226" spans="4:44" x14ac:dyDescent="0.3">
      <c r="D226" s="79">
        <f t="shared" si="18"/>
        <v>217</v>
      </c>
      <c r="E226" s="75"/>
      <c r="F226" s="75"/>
      <c r="G226" s="73">
        <f t="shared" si="16"/>
        <v>0</v>
      </c>
      <c r="H226" s="74" t="str" cm="1">
        <f t="array" ref="H226">IFERROR(INDEX(GCC.Param!$D$3:$D$94,MATCH(L226,GCC.Param!$B$3:$B$94,0),0),"")</f>
        <v/>
      </c>
      <c r="I226" s="75"/>
      <c r="J226" s="76"/>
      <c r="K226" s="76"/>
      <c r="L226" s="76"/>
      <c r="M226" s="76"/>
      <c r="N226" s="76"/>
      <c r="O226" s="73" t="str" cm="1">
        <f t="array" ref="O226">IFERROR(INDEX($K$9:$K$1009,MATCH(N226,$I$9:$I$1009,0),0),"")</f>
        <v/>
      </c>
      <c r="P226" s="77"/>
      <c r="Q226" s="77"/>
      <c r="R226" s="67"/>
      <c r="S226" s="67"/>
      <c r="T226" s="67"/>
      <c r="U226" s="73">
        <f t="shared" si="17"/>
        <v>0</v>
      </c>
      <c r="V226" s="57"/>
      <c r="W226" s="78"/>
      <c r="X226" s="69"/>
      <c r="Y226" s="69"/>
      <c r="Z226" s="69"/>
      <c r="AA226" s="69"/>
      <c r="AB226" s="69"/>
      <c r="AC226" s="69"/>
      <c r="AD226" s="69"/>
      <c r="AF226" s="69"/>
      <c r="AG226" s="69"/>
      <c r="AH226" s="69"/>
      <c r="AI226" s="69"/>
      <c r="AJ226" s="69"/>
      <c r="AK226" s="69"/>
      <c r="AL226" s="70">
        <f t="shared" si="15"/>
        <v>0</v>
      </c>
      <c r="AM226" s="69"/>
      <c r="AN226" s="69"/>
      <c r="AO226" s="69"/>
      <c r="AR226" s="46" t="s">
        <v>20</v>
      </c>
    </row>
    <row r="227" spans="4:44" x14ac:dyDescent="0.3">
      <c r="D227" s="79">
        <f t="shared" si="18"/>
        <v>218</v>
      </c>
      <c r="E227" s="75"/>
      <c r="F227" s="75"/>
      <c r="G227" s="73">
        <f t="shared" si="16"/>
        <v>0</v>
      </c>
      <c r="H227" s="74" t="str" cm="1">
        <f t="array" ref="H227">IFERROR(INDEX(GCC.Param!$D$3:$D$94,MATCH(L227,GCC.Param!$B$3:$B$94,0),0),"")</f>
        <v/>
      </c>
      <c r="I227" s="75"/>
      <c r="J227" s="76"/>
      <c r="K227" s="76"/>
      <c r="L227" s="76"/>
      <c r="M227" s="76"/>
      <c r="N227" s="76"/>
      <c r="O227" s="73" t="str" cm="1">
        <f t="array" ref="O227">IFERROR(INDEX($K$9:$K$1009,MATCH(N227,$I$9:$I$1009,0),0),"")</f>
        <v/>
      </c>
      <c r="P227" s="77"/>
      <c r="Q227" s="77"/>
      <c r="R227" s="67"/>
      <c r="S227" s="67"/>
      <c r="T227" s="67"/>
      <c r="U227" s="73">
        <f t="shared" si="17"/>
        <v>0</v>
      </c>
      <c r="V227" s="57"/>
      <c r="W227" s="78"/>
      <c r="X227" s="69"/>
      <c r="Y227" s="69"/>
      <c r="Z227" s="69"/>
      <c r="AA227" s="69"/>
      <c r="AB227" s="69"/>
      <c r="AC227" s="69"/>
      <c r="AD227" s="69"/>
      <c r="AF227" s="69"/>
      <c r="AG227" s="69"/>
      <c r="AH227" s="69"/>
      <c r="AI227" s="69"/>
      <c r="AJ227" s="69"/>
      <c r="AK227" s="69"/>
      <c r="AL227" s="70">
        <f t="shared" si="15"/>
        <v>0</v>
      </c>
      <c r="AM227" s="69"/>
      <c r="AN227" s="69"/>
      <c r="AO227" s="69"/>
      <c r="AR227" s="46" t="s">
        <v>20</v>
      </c>
    </row>
    <row r="228" spans="4:44" x14ac:dyDescent="0.3">
      <c r="D228" s="79">
        <f t="shared" si="18"/>
        <v>219</v>
      </c>
      <c r="E228" s="75"/>
      <c r="F228" s="75"/>
      <c r="G228" s="73">
        <f t="shared" si="16"/>
        <v>0</v>
      </c>
      <c r="H228" s="74" t="str" cm="1">
        <f t="array" ref="H228">IFERROR(INDEX(GCC.Param!$D$3:$D$94,MATCH(L228,GCC.Param!$B$3:$B$94,0),0),"")</f>
        <v/>
      </c>
      <c r="I228" s="75"/>
      <c r="J228" s="76"/>
      <c r="K228" s="76"/>
      <c r="L228" s="76"/>
      <c r="M228" s="76"/>
      <c r="N228" s="76"/>
      <c r="O228" s="73" t="str" cm="1">
        <f t="array" ref="O228">IFERROR(INDEX($K$9:$K$1009,MATCH(N228,$I$9:$I$1009,0),0),"")</f>
        <v/>
      </c>
      <c r="P228" s="77"/>
      <c r="Q228" s="77"/>
      <c r="R228" s="67"/>
      <c r="S228" s="67"/>
      <c r="T228" s="67"/>
      <c r="U228" s="73">
        <f t="shared" si="17"/>
        <v>0</v>
      </c>
      <c r="V228" s="57"/>
      <c r="W228" s="78"/>
      <c r="X228" s="69"/>
      <c r="Y228" s="69"/>
      <c r="Z228" s="69"/>
      <c r="AA228" s="69"/>
      <c r="AB228" s="69"/>
      <c r="AC228" s="69"/>
      <c r="AD228" s="69"/>
      <c r="AF228" s="69"/>
      <c r="AG228" s="69"/>
      <c r="AH228" s="69"/>
      <c r="AI228" s="69"/>
      <c r="AJ228" s="69"/>
      <c r="AK228" s="69"/>
      <c r="AL228" s="70">
        <f t="shared" si="15"/>
        <v>0</v>
      </c>
      <c r="AM228" s="69"/>
      <c r="AN228" s="69"/>
      <c r="AO228" s="69"/>
      <c r="AR228" s="46" t="s">
        <v>20</v>
      </c>
    </row>
    <row r="229" spans="4:44" x14ac:dyDescent="0.3">
      <c r="D229" s="79">
        <f t="shared" si="18"/>
        <v>220</v>
      </c>
      <c r="E229" s="75"/>
      <c r="F229" s="75"/>
      <c r="G229" s="73">
        <f t="shared" si="16"/>
        <v>0</v>
      </c>
      <c r="H229" s="74" t="str" cm="1">
        <f t="array" ref="H229">IFERROR(INDEX(GCC.Param!$D$3:$D$94,MATCH(L229,GCC.Param!$B$3:$B$94,0),0),"")</f>
        <v/>
      </c>
      <c r="I229" s="75"/>
      <c r="J229" s="76"/>
      <c r="K229" s="76"/>
      <c r="L229" s="76"/>
      <c r="M229" s="76"/>
      <c r="N229" s="76"/>
      <c r="O229" s="73" t="str" cm="1">
        <f t="array" ref="O229">IFERROR(INDEX($K$9:$K$1009,MATCH(N229,$I$9:$I$1009,0),0),"")</f>
        <v/>
      </c>
      <c r="P229" s="77"/>
      <c r="Q229" s="77"/>
      <c r="R229" s="67"/>
      <c r="S229" s="67"/>
      <c r="T229" s="67"/>
      <c r="U229" s="73">
        <f t="shared" si="17"/>
        <v>0</v>
      </c>
      <c r="V229" s="57"/>
      <c r="W229" s="78"/>
      <c r="X229" s="69"/>
      <c r="Y229" s="69"/>
      <c r="Z229" s="69"/>
      <c r="AA229" s="69"/>
      <c r="AB229" s="69"/>
      <c r="AC229" s="69"/>
      <c r="AD229" s="69"/>
      <c r="AF229" s="69"/>
      <c r="AG229" s="69"/>
      <c r="AH229" s="69"/>
      <c r="AI229" s="69"/>
      <c r="AJ229" s="69"/>
      <c r="AK229" s="69"/>
      <c r="AL229" s="70">
        <f t="shared" si="15"/>
        <v>0</v>
      </c>
      <c r="AM229" s="69"/>
      <c r="AN229" s="69"/>
      <c r="AO229" s="69"/>
      <c r="AR229" s="46" t="s">
        <v>20</v>
      </c>
    </row>
    <row r="230" spans="4:44" x14ac:dyDescent="0.3">
      <c r="D230" s="79">
        <f t="shared" si="18"/>
        <v>221</v>
      </c>
      <c r="E230" s="75"/>
      <c r="F230" s="75"/>
      <c r="G230" s="73">
        <f t="shared" si="16"/>
        <v>0</v>
      </c>
      <c r="H230" s="74" t="str" cm="1">
        <f t="array" ref="H230">IFERROR(INDEX(GCC.Param!$D$3:$D$94,MATCH(L230,GCC.Param!$B$3:$B$94,0),0),"")</f>
        <v/>
      </c>
      <c r="I230" s="75"/>
      <c r="J230" s="76"/>
      <c r="K230" s="76"/>
      <c r="L230" s="76"/>
      <c r="M230" s="76"/>
      <c r="N230" s="76"/>
      <c r="O230" s="73" t="str" cm="1">
        <f t="array" ref="O230">IFERROR(INDEX($K$9:$K$1009,MATCH(N230,$I$9:$I$1009,0),0),"")</f>
        <v/>
      </c>
      <c r="P230" s="77"/>
      <c r="Q230" s="77"/>
      <c r="R230" s="67"/>
      <c r="S230" s="67"/>
      <c r="T230" s="67"/>
      <c r="U230" s="73">
        <f t="shared" si="17"/>
        <v>0</v>
      </c>
      <c r="V230" s="57"/>
      <c r="W230" s="78"/>
      <c r="X230" s="69"/>
      <c r="Y230" s="69"/>
      <c r="Z230" s="69"/>
      <c r="AA230" s="69"/>
      <c r="AB230" s="69"/>
      <c r="AC230" s="69"/>
      <c r="AD230" s="69"/>
      <c r="AF230" s="69"/>
      <c r="AG230" s="69"/>
      <c r="AH230" s="69"/>
      <c r="AI230" s="69"/>
      <c r="AJ230" s="69"/>
      <c r="AK230" s="69"/>
      <c r="AL230" s="70">
        <f t="shared" si="15"/>
        <v>0</v>
      </c>
      <c r="AM230" s="69"/>
      <c r="AN230" s="69"/>
      <c r="AO230" s="69"/>
      <c r="AR230" s="46" t="s">
        <v>20</v>
      </c>
    </row>
    <row r="231" spans="4:44" x14ac:dyDescent="0.3">
      <c r="D231" s="79">
        <f t="shared" si="18"/>
        <v>222</v>
      </c>
      <c r="E231" s="75"/>
      <c r="F231" s="75"/>
      <c r="G231" s="73">
        <f t="shared" si="16"/>
        <v>0</v>
      </c>
      <c r="H231" s="74" t="str" cm="1">
        <f t="array" ref="H231">IFERROR(INDEX(GCC.Param!$D$3:$D$94,MATCH(L231,GCC.Param!$B$3:$B$94,0),0),"")</f>
        <v/>
      </c>
      <c r="I231" s="75"/>
      <c r="J231" s="76"/>
      <c r="K231" s="76"/>
      <c r="L231" s="76"/>
      <c r="M231" s="76"/>
      <c r="N231" s="76"/>
      <c r="O231" s="73" t="str" cm="1">
        <f t="array" ref="O231">IFERROR(INDEX($K$9:$K$1009,MATCH(N231,$I$9:$I$1009,0),0),"")</f>
        <v/>
      </c>
      <c r="P231" s="77"/>
      <c r="Q231" s="77"/>
      <c r="R231" s="67"/>
      <c r="S231" s="67"/>
      <c r="T231" s="67"/>
      <c r="U231" s="73">
        <f t="shared" si="17"/>
        <v>0</v>
      </c>
      <c r="V231" s="57"/>
      <c r="W231" s="78"/>
      <c r="X231" s="69"/>
      <c r="Y231" s="69"/>
      <c r="Z231" s="69"/>
      <c r="AA231" s="69"/>
      <c r="AB231" s="69"/>
      <c r="AC231" s="69"/>
      <c r="AD231" s="69"/>
      <c r="AF231" s="69"/>
      <c r="AG231" s="69"/>
      <c r="AH231" s="69"/>
      <c r="AI231" s="69"/>
      <c r="AJ231" s="69"/>
      <c r="AK231" s="69"/>
      <c r="AL231" s="70">
        <f t="shared" si="15"/>
        <v>0</v>
      </c>
      <c r="AM231" s="69"/>
      <c r="AN231" s="69"/>
      <c r="AO231" s="69"/>
      <c r="AR231" s="46" t="s">
        <v>20</v>
      </c>
    </row>
    <row r="232" spans="4:44" x14ac:dyDescent="0.3">
      <c r="D232" s="79">
        <f t="shared" si="18"/>
        <v>223</v>
      </c>
      <c r="E232" s="75"/>
      <c r="F232" s="75"/>
      <c r="G232" s="73">
        <f t="shared" si="16"/>
        <v>0</v>
      </c>
      <c r="H232" s="74" t="str" cm="1">
        <f t="array" ref="H232">IFERROR(INDEX(GCC.Param!$D$3:$D$94,MATCH(L232,GCC.Param!$B$3:$B$94,0),0),"")</f>
        <v/>
      </c>
      <c r="I232" s="75"/>
      <c r="J232" s="76"/>
      <c r="K232" s="76"/>
      <c r="L232" s="76"/>
      <c r="M232" s="76"/>
      <c r="N232" s="76"/>
      <c r="O232" s="73" t="str" cm="1">
        <f t="array" ref="O232">IFERROR(INDEX($K$9:$K$1009,MATCH(N232,$I$9:$I$1009,0),0),"")</f>
        <v/>
      </c>
      <c r="P232" s="77"/>
      <c r="Q232" s="77"/>
      <c r="R232" s="67"/>
      <c r="S232" s="67"/>
      <c r="T232" s="67"/>
      <c r="U232" s="73">
        <f t="shared" si="17"/>
        <v>0</v>
      </c>
      <c r="V232" s="57"/>
      <c r="W232" s="78"/>
      <c r="X232" s="69"/>
      <c r="Y232" s="69"/>
      <c r="Z232" s="69"/>
      <c r="AA232" s="69"/>
      <c r="AB232" s="69"/>
      <c r="AC232" s="69"/>
      <c r="AD232" s="69"/>
      <c r="AF232" s="69"/>
      <c r="AG232" s="69"/>
      <c r="AH232" s="69"/>
      <c r="AI232" s="69"/>
      <c r="AJ232" s="69"/>
      <c r="AK232" s="69"/>
      <c r="AL232" s="70">
        <f t="shared" si="15"/>
        <v>0</v>
      </c>
      <c r="AM232" s="69"/>
      <c r="AN232" s="69"/>
      <c r="AO232" s="69"/>
      <c r="AR232" s="46" t="s">
        <v>20</v>
      </c>
    </row>
    <row r="233" spans="4:44" x14ac:dyDescent="0.3">
      <c r="D233" s="79">
        <f t="shared" si="18"/>
        <v>224</v>
      </c>
      <c r="E233" s="75"/>
      <c r="F233" s="75"/>
      <c r="G233" s="73">
        <f t="shared" si="16"/>
        <v>0</v>
      </c>
      <c r="H233" s="74" t="str" cm="1">
        <f t="array" ref="H233">IFERROR(INDEX(GCC.Param!$D$3:$D$94,MATCH(L233,GCC.Param!$B$3:$B$94,0),0),"")</f>
        <v/>
      </c>
      <c r="I233" s="75"/>
      <c r="J233" s="76"/>
      <c r="K233" s="76"/>
      <c r="L233" s="76"/>
      <c r="M233" s="76"/>
      <c r="N233" s="76"/>
      <c r="O233" s="73" t="str" cm="1">
        <f t="array" ref="O233">IFERROR(INDEX($K$9:$K$1009,MATCH(N233,$I$9:$I$1009,0),0),"")</f>
        <v/>
      </c>
      <c r="P233" s="77"/>
      <c r="Q233" s="77"/>
      <c r="R233" s="67"/>
      <c r="S233" s="67"/>
      <c r="T233" s="67"/>
      <c r="U233" s="73">
        <f t="shared" si="17"/>
        <v>0</v>
      </c>
      <c r="V233" s="57"/>
      <c r="W233" s="78"/>
      <c r="X233" s="69"/>
      <c r="Y233" s="69"/>
      <c r="Z233" s="69"/>
      <c r="AA233" s="69"/>
      <c r="AB233" s="69"/>
      <c r="AC233" s="69"/>
      <c r="AD233" s="69"/>
      <c r="AF233" s="69"/>
      <c r="AG233" s="69"/>
      <c r="AH233" s="69"/>
      <c r="AI233" s="69"/>
      <c r="AJ233" s="69"/>
      <c r="AK233" s="69"/>
      <c r="AL233" s="70">
        <f t="shared" si="15"/>
        <v>0</v>
      </c>
      <c r="AM233" s="69"/>
      <c r="AN233" s="69"/>
      <c r="AO233" s="69"/>
      <c r="AR233" s="46" t="s">
        <v>20</v>
      </c>
    </row>
    <row r="234" spans="4:44" x14ac:dyDescent="0.3">
      <c r="D234" s="79">
        <f t="shared" si="18"/>
        <v>225</v>
      </c>
      <c r="E234" s="75"/>
      <c r="F234" s="75"/>
      <c r="G234" s="73">
        <f t="shared" si="16"/>
        <v>0</v>
      </c>
      <c r="H234" s="74" t="str" cm="1">
        <f t="array" ref="H234">IFERROR(INDEX(GCC.Param!$D$3:$D$94,MATCH(L234,GCC.Param!$B$3:$B$94,0),0),"")</f>
        <v/>
      </c>
      <c r="I234" s="75"/>
      <c r="J234" s="76"/>
      <c r="K234" s="76"/>
      <c r="L234" s="76"/>
      <c r="M234" s="76"/>
      <c r="N234" s="76"/>
      <c r="O234" s="73" t="str" cm="1">
        <f t="array" ref="O234">IFERROR(INDEX($K$9:$K$1009,MATCH(N234,$I$9:$I$1009,0),0),"")</f>
        <v/>
      </c>
      <c r="P234" s="77"/>
      <c r="Q234" s="77"/>
      <c r="R234" s="67"/>
      <c r="S234" s="67"/>
      <c r="T234" s="67"/>
      <c r="U234" s="73">
        <f t="shared" si="17"/>
        <v>0</v>
      </c>
      <c r="V234" s="57"/>
      <c r="W234" s="78"/>
      <c r="X234" s="69"/>
      <c r="Y234" s="69"/>
      <c r="Z234" s="69"/>
      <c r="AA234" s="69"/>
      <c r="AB234" s="69"/>
      <c r="AC234" s="69"/>
      <c r="AD234" s="69"/>
      <c r="AF234" s="69"/>
      <c r="AG234" s="69"/>
      <c r="AH234" s="69"/>
      <c r="AI234" s="69"/>
      <c r="AJ234" s="69"/>
      <c r="AK234" s="69"/>
      <c r="AL234" s="70">
        <f t="shared" si="15"/>
        <v>0</v>
      </c>
      <c r="AM234" s="69"/>
      <c r="AN234" s="69"/>
      <c r="AO234" s="69"/>
      <c r="AR234" s="46" t="s">
        <v>20</v>
      </c>
    </row>
    <row r="235" spans="4:44" x14ac:dyDescent="0.3">
      <c r="D235" s="79">
        <f t="shared" si="18"/>
        <v>226</v>
      </c>
      <c r="E235" s="75"/>
      <c r="F235" s="75"/>
      <c r="G235" s="73">
        <f t="shared" si="16"/>
        <v>0</v>
      </c>
      <c r="H235" s="74" t="str" cm="1">
        <f t="array" ref="H235">IFERROR(INDEX(GCC.Param!$D$3:$D$94,MATCH(L235,GCC.Param!$B$3:$B$94,0),0),"")</f>
        <v/>
      </c>
      <c r="I235" s="75"/>
      <c r="J235" s="76"/>
      <c r="K235" s="76"/>
      <c r="L235" s="76"/>
      <c r="M235" s="76"/>
      <c r="N235" s="76"/>
      <c r="O235" s="73" t="str" cm="1">
        <f t="array" ref="O235">IFERROR(INDEX($K$9:$K$1009,MATCH(N235,$I$9:$I$1009,0),0),"")</f>
        <v/>
      </c>
      <c r="P235" s="77"/>
      <c r="Q235" s="77"/>
      <c r="R235" s="67"/>
      <c r="S235" s="67"/>
      <c r="T235" s="67"/>
      <c r="U235" s="73">
        <f t="shared" si="17"/>
        <v>0</v>
      </c>
      <c r="V235" s="57"/>
      <c r="W235" s="78"/>
      <c r="X235" s="69"/>
      <c r="Y235" s="69"/>
      <c r="Z235" s="69"/>
      <c r="AA235" s="69"/>
      <c r="AB235" s="69"/>
      <c r="AC235" s="69"/>
      <c r="AD235" s="69"/>
      <c r="AF235" s="69"/>
      <c r="AG235" s="69"/>
      <c r="AH235" s="69"/>
      <c r="AI235" s="69"/>
      <c r="AJ235" s="69"/>
      <c r="AK235" s="69"/>
      <c r="AL235" s="70">
        <f t="shared" si="15"/>
        <v>0</v>
      </c>
      <c r="AM235" s="69"/>
      <c r="AN235" s="69"/>
      <c r="AO235" s="69"/>
      <c r="AR235" s="46" t="s">
        <v>20</v>
      </c>
    </row>
    <row r="236" spans="4:44" x14ac:dyDescent="0.3">
      <c r="D236" s="79">
        <f t="shared" si="18"/>
        <v>227</v>
      </c>
      <c r="E236" s="75"/>
      <c r="F236" s="75"/>
      <c r="G236" s="73">
        <f t="shared" si="16"/>
        <v>0</v>
      </c>
      <c r="H236" s="74" t="str" cm="1">
        <f t="array" ref="H236">IFERROR(INDEX(GCC.Param!$D$3:$D$94,MATCH(L236,GCC.Param!$B$3:$B$94,0),0),"")</f>
        <v/>
      </c>
      <c r="I236" s="75"/>
      <c r="J236" s="76"/>
      <c r="K236" s="76"/>
      <c r="L236" s="76"/>
      <c r="M236" s="76"/>
      <c r="N236" s="76"/>
      <c r="O236" s="73" t="str" cm="1">
        <f t="array" ref="O236">IFERROR(INDEX($K$9:$K$1009,MATCH(N236,$I$9:$I$1009,0),0),"")</f>
        <v/>
      </c>
      <c r="P236" s="77"/>
      <c r="Q236" s="77"/>
      <c r="R236" s="67"/>
      <c r="S236" s="67"/>
      <c r="T236" s="67"/>
      <c r="U236" s="73">
        <f t="shared" si="17"/>
        <v>0</v>
      </c>
      <c r="V236" s="57"/>
      <c r="W236" s="78"/>
      <c r="X236" s="69"/>
      <c r="Y236" s="69"/>
      <c r="Z236" s="69"/>
      <c r="AA236" s="69"/>
      <c r="AB236" s="69"/>
      <c r="AC236" s="69"/>
      <c r="AD236" s="69"/>
      <c r="AF236" s="69"/>
      <c r="AG236" s="69"/>
      <c r="AH236" s="69"/>
      <c r="AI236" s="69"/>
      <c r="AJ236" s="69"/>
      <c r="AK236" s="69"/>
      <c r="AL236" s="70">
        <f t="shared" si="15"/>
        <v>0</v>
      </c>
      <c r="AM236" s="69"/>
      <c r="AN236" s="69"/>
      <c r="AO236" s="69"/>
      <c r="AR236" s="46" t="s">
        <v>20</v>
      </c>
    </row>
    <row r="237" spans="4:44" x14ac:dyDescent="0.3">
      <c r="D237" s="79">
        <f t="shared" si="18"/>
        <v>228</v>
      </c>
      <c r="E237" s="75"/>
      <c r="F237" s="75"/>
      <c r="G237" s="73">
        <f t="shared" si="16"/>
        <v>0</v>
      </c>
      <c r="H237" s="74" t="str" cm="1">
        <f t="array" ref="H237">IFERROR(INDEX(GCC.Param!$D$3:$D$94,MATCH(L237,GCC.Param!$B$3:$B$94,0),0),"")</f>
        <v/>
      </c>
      <c r="I237" s="75"/>
      <c r="J237" s="76"/>
      <c r="K237" s="76"/>
      <c r="L237" s="76"/>
      <c r="M237" s="76"/>
      <c r="N237" s="76"/>
      <c r="O237" s="73" t="str" cm="1">
        <f t="array" ref="O237">IFERROR(INDEX($K$9:$K$1009,MATCH(N237,$I$9:$I$1009,0),0),"")</f>
        <v/>
      </c>
      <c r="P237" s="77"/>
      <c r="Q237" s="77"/>
      <c r="R237" s="67"/>
      <c r="S237" s="67"/>
      <c r="T237" s="67"/>
      <c r="U237" s="73">
        <f t="shared" si="17"/>
        <v>0</v>
      </c>
      <c r="V237" s="57"/>
      <c r="W237" s="78"/>
      <c r="X237" s="69"/>
      <c r="Y237" s="69"/>
      <c r="Z237" s="69"/>
      <c r="AA237" s="69"/>
      <c r="AB237" s="69"/>
      <c r="AC237" s="69"/>
      <c r="AD237" s="69"/>
      <c r="AF237" s="69"/>
      <c r="AG237" s="69"/>
      <c r="AH237" s="69"/>
      <c r="AI237" s="69"/>
      <c r="AJ237" s="69"/>
      <c r="AK237" s="69"/>
      <c r="AL237" s="70">
        <f t="shared" si="15"/>
        <v>0</v>
      </c>
      <c r="AM237" s="69"/>
      <c r="AN237" s="69"/>
      <c r="AO237" s="69"/>
      <c r="AR237" s="46" t="s">
        <v>20</v>
      </c>
    </row>
    <row r="238" spans="4:44" x14ac:dyDescent="0.3">
      <c r="D238" s="79">
        <f t="shared" si="18"/>
        <v>229</v>
      </c>
      <c r="E238" s="75"/>
      <c r="F238" s="75"/>
      <c r="G238" s="73">
        <f t="shared" si="16"/>
        <v>0</v>
      </c>
      <c r="H238" s="74" t="str" cm="1">
        <f t="array" ref="H238">IFERROR(INDEX(GCC.Param!$D$3:$D$94,MATCH(L238,GCC.Param!$B$3:$B$94,0),0),"")</f>
        <v/>
      </c>
      <c r="I238" s="75"/>
      <c r="J238" s="76"/>
      <c r="K238" s="76"/>
      <c r="L238" s="76"/>
      <c r="M238" s="76"/>
      <c r="N238" s="76"/>
      <c r="O238" s="73" t="str" cm="1">
        <f t="array" ref="O238">IFERROR(INDEX($K$9:$K$1009,MATCH(N238,$I$9:$I$1009,0),0),"")</f>
        <v/>
      </c>
      <c r="P238" s="77"/>
      <c r="Q238" s="77"/>
      <c r="R238" s="67"/>
      <c r="S238" s="67"/>
      <c r="T238" s="67"/>
      <c r="U238" s="73">
        <f t="shared" si="17"/>
        <v>0</v>
      </c>
      <c r="V238" s="57"/>
      <c r="W238" s="78"/>
      <c r="X238" s="69"/>
      <c r="Y238" s="69"/>
      <c r="Z238" s="69"/>
      <c r="AA238" s="69"/>
      <c r="AB238" s="69"/>
      <c r="AC238" s="69"/>
      <c r="AD238" s="69"/>
      <c r="AF238" s="69"/>
      <c r="AG238" s="69"/>
      <c r="AH238" s="69"/>
      <c r="AI238" s="69"/>
      <c r="AJ238" s="69"/>
      <c r="AK238" s="69"/>
      <c r="AL238" s="70">
        <f t="shared" si="15"/>
        <v>0</v>
      </c>
      <c r="AM238" s="69"/>
      <c r="AN238" s="69"/>
      <c r="AO238" s="69"/>
      <c r="AR238" s="46" t="s">
        <v>20</v>
      </c>
    </row>
    <row r="239" spans="4:44" x14ac:dyDescent="0.3">
      <c r="D239" s="79">
        <f t="shared" si="18"/>
        <v>230</v>
      </c>
      <c r="E239" s="75"/>
      <c r="F239" s="75"/>
      <c r="G239" s="73">
        <f t="shared" si="16"/>
        <v>0</v>
      </c>
      <c r="H239" s="74" t="str" cm="1">
        <f t="array" ref="H239">IFERROR(INDEX(GCC.Param!$D$3:$D$94,MATCH(L239,GCC.Param!$B$3:$B$94,0),0),"")</f>
        <v/>
      </c>
      <c r="I239" s="75"/>
      <c r="J239" s="76"/>
      <c r="K239" s="76"/>
      <c r="L239" s="76"/>
      <c r="M239" s="76"/>
      <c r="N239" s="76"/>
      <c r="O239" s="73" t="str" cm="1">
        <f t="array" ref="O239">IFERROR(INDEX($K$9:$K$1009,MATCH(N239,$I$9:$I$1009,0),0),"")</f>
        <v/>
      </c>
      <c r="P239" s="77"/>
      <c r="Q239" s="77"/>
      <c r="R239" s="67"/>
      <c r="S239" s="67"/>
      <c r="T239" s="67"/>
      <c r="U239" s="73">
        <f t="shared" si="17"/>
        <v>0</v>
      </c>
      <c r="V239" s="57"/>
      <c r="W239" s="78"/>
      <c r="X239" s="69"/>
      <c r="Y239" s="69"/>
      <c r="Z239" s="69"/>
      <c r="AA239" s="69"/>
      <c r="AB239" s="69"/>
      <c r="AC239" s="69"/>
      <c r="AD239" s="69"/>
      <c r="AF239" s="69"/>
      <c r="AG239" s="69"/>
      <c r="AH239" s="69"/>
      <c r="AI239" s="69"/>
      <c r="AJ239" s="69"/>
      <c r="AK239" s="69"/>
      <c r="AL239" s="70">
        <f t="shared" si="15"/>
        <v>0</v>
      </c>
      <c r="AM239" s="69"/>
      <c r="AN239" s="69"/>
      <c r="AO239" s="69"/>
      <c r="AR239" s="46" t="s">
        <v>20</v>
      </c>
    </row>
    <row r="240" spans="4:44" x14ac:dyDescent="0.3">
      <c r="D240" s="79">
        <f t="shared" si="18"/>
        <v>231</v>
      </c>
      <c r="E240" s="75"/>
      <c r="F240" s="75"/>
      <c r="G240" s="73">
        <f t="shared" si="16"/>
        <v>0</v>
      </c>
      <c r="H240" s="74" t="str" cm="1">
        <f t="array" ref="H240">IFERROR(INDEX(GCC.Param!$D$3:$D$94,MATCH(L240,GCC.Param!$B$3:$B$94,0),0),"")</f>
        <v/>
      </c>
      <c r="I240" s="75"/>
      <c r="J240" s="76"/>
      <c r="K240" s="76"/>
      <c r="L240" s="76"/>
      <c r="M240" s="76"/>
      <c r="N240" s="76"/>
      <c r="O240" s="73" t="str" cm="1">
        <f t="array" ref="O240">IFERROR(INDEX($K$9:$K$1009,MATCH(N240,$I$9:$I$1009,0),0),"")</f>
        <v/>
      </c>
      <c r="P240" s="77"/>
      <c r="Q240" s="77"/>
      <c r="R240" s="67"/>
      <c r="S240" s="67"/>
      <c r="T240" s="67"/>
      <c r="U240" s="73">
        <f t="shared" si="17"/>
        <v>0</v>
      </c>
      <c r="V240" s="57"/>
      <c r="W240" s="78"/>
      <c r="X240" s="69"/>
      <c r="Y240" s="69"/>
      <c r="Z240" s="69"/>
      <c r="AA240" s="69"/>
      <c r="AB240" s="69"/>
      <c r="AC240" s="69"/>
      <c r="AD240" s="69"/>
      <c r="AF240" s="69"/>
      <c r="AG240" s="69"/>
      <c r="AH240" s="69"/>
      <c r="AI240" s="69"/>
      <c r="AJ240" s="69"/>
      <c r="AK240" s="69"/>
      <c r="AL240" s="70">
        <f t="shared" si="15"/>
        <v>0</v>
      </c>
      <c r="AM240" s="69"/>
      <c r="AN240" s="69"/>
      <c r="AO240" s="69"/>
      <c r="AR240" s="46" t="s">
        <v>20</v>
      </c>
    </row>
    <row r="241" spans="4:44" x14ac:dyDescent="0.3">
      <c r="D241" s="79">
        <f t="shared" si="18"/>
        <v>232</v>
      </c>
      <c r="E241" s="75"/>
      <c r="F241" s="75"/>
      <c r="G241" s="73">
        <f t="shared" si="16"/>
        <v>0</v>
      </c>
      <c r="H241" s="74" t="str" cm="1">
        <f t="array" ref="H241">IFERROR(INDEX(GCC.Param!$D$3:$D$94,MATCH(L241,GCC.Param!$B$3:$B$94,0),0),"")</f>
        <v/>
      </c>
      <c r="I241" s="75"/>
      <c r="J241" s="76"/>
      <c r="K241" s="76"/>
      <c r="L241" s="76"/>
      <c r="M241" s="76"/>
      <c r="N241" s="76"/>
      <c r="O241" s="73" t="str" cm="1">
        <f t="array" ref="O241">IFERROR(INDEX($K$9:$K$1009,MATCH(N241,$I$9:$I$1009,0),0),"")</f>
        <v/>
      </c>
      <c r="P241" s="77"/>
      <c r="Q241" s="77"/>
      <c r="R241" s="67"/>
      <c r="S241" s="67"/>
      <c r="T241" s="67"/>
      <c r="U241" s="73">
        <f t="shared" si="17"/>
        <v>0</v>
      </c>
      <c r="V241" s="57"/>
      <c r="W241" s="78"/>
      <c r="X241" s="69"/>
      <c r="Y241" s="69"/>
      <c r="Z241" s="69"/>
      <c r="AA241" s="69"/>
      <c r="AB241" s="69"/>
      <c r="AC241" s="69"/>
      <c r="AD241" s="69"/>
      <c r="AF241" s="69"/>
      <c r="AG241" s="69"/>
      <c r="AH241" s="69"/>
      <c r="AI241" s="69"/>
      <c r="AJ241" s="69"/>
      <c r="AK241" s="69"/>
      <c r="AL241" s="70">
        <f t="shared" si="15"/>
        <v>0</v>
      </c>
      <c r="AM241" s="69"/>
      <c r="AN241" s="69"/>
      <c r="AO241" s="69"/>
      <c r="AR241" s="46" t="s">
        <v>20</v>
      </c>
    </row>
    <row r="242" spans="4:44" x14ac:dyDescent="0.3">
      <c r="D242" s="79">
        <f t="shared" si="18"/>
        <v>233</v>
      </c>
      <c r="E242" s="75"/>
      <c r="F242" s="75"/>
      <c r="G242" s="73">
        <f t="shared" si="16"/>
        <v>0</v>
      </c>
      <c r="H242" s="74" t="str" cm="1">
        <f t="array" ref="H242">IFERROR(INDEX(GCC.Param!$D$3:$D$94,MATCH(L242,GCC.Param!$B$3:$B$94,0),0),"")</f>
        <v/>
      </c>
      <c r="I242" s="75"/>
      <c r="J242" s="76"/>
      <c r="K242" s="76"/>
      <c r="L242" s="76"/>
      <c r="M242" s="76"/>
      <c r="N242" s="76"/>
      <c r="O242" s="73" t="str" cm="1">
        <f t="array" ref="O242">IFERROR(INDEX($K$9:$K$1009,MATCH(N242,$I$9:$I$1009,0),0),"")</f>
        <v/>
      </c>
      <c r="P242" s="77"/>
      <c r="Q242" s="77"/>
      <c r="R242" s="67"/>
      <c r="S242" s="67"/>
      <c r="T242" s="67"/>
      <c r="U242" s="73">
        <f t="shared" si="17"/>
        <v>0</v>
      </c>
      <c r="V242" s="57"/>
      <c r="W242" s="78"/>
      <c r="X242" s="69"/>
      <c r="Y242" s="69"/>
      <c r="Z242" s="69"/>
      <c r="AA242" s="69"/>
      <c r="AB242" s="69"/>
      <c r="AC242" s="69"/>
      <c r="AD242" s="69"/>
      <c r="AF242" s="69"/>
      <c r="AG242" s="69"/>
      <c r="AH242" s="69"/>
      <c r="AI242" s="69"/>
      <c r="AJ242" s="69"/>
      <c r="AK242" s="69"/>
      <c r="AL242" s="70">
        <f t="shared" si="15"/>
        <v>0</v>
      </c>
      <c r="AM242" s="69"/>
      <c r="AN242" s="69"/>
      <c r="AO242" s="69"/>
      <c r="AR242" s="46" t="s">
        <v>20</v>
      </c>
    </row>
    <row r="243" spans="4:44" x14ac:dyDescent="0.3">
      <c r="D243" s="79">
        <f t="shared" si="18"/>
        <v>234</v>
      </c>
      <c r="E243" s="75"/>
      <c r="F243" s="75"/>
      <c r="G243" s="73">
        <f t="shared" si="16"/>
        <v>0</v>
      </c>
      <c r="H243" s="74" t="str" cm="1">
        <f t="array" ref="H243">IFERROR(INDEX(GCC.Param!$D$3:$D$94,MATCH(L243,GCC.Param!$B$3:$B$94,0),0),"")</f>
        <v/>
      </c>
      <c r="I243" s="75"/>
      <c r="J243" s="76"/>
      <c r="K243" s="76"/>
      <c r="L243" s="76"/>
      <c r="M243" s="76"/>
      <c r="N243" s="76"/>
      <c r="O243" s="73" t="str" cm="1">
        <f t="array" ref="O243">IFERROR(INDEX($K$9:$K$1009,MATCH(N243,$I$9:$I$1009,0),0),"")</f>
        <v/>
      </c>
      <c r="P243" s="77"/>
      <c r="Q243" s="77"/>
      <c r="R243" s="67"/>
      <c r="S243" s="67"/>
      <c r="T243" s="67"/>
      <c r="U243" s="73">
        <f t="shared" si="17"/>
        <v>0</v>
      </c>
      <c r="V243" s="57"/>
      <c r="W243" s="78"/>
      <c r="X243" s="69"/>
      <c r="Y243" s="69"/>
      <c r="Z243" s="69"/>
      <c r="AA243" s="69"/>
      <c r="AB243" s="69"/>
      <c r="AC243" s="69"/>
      <c r="AD243" s="69"/>
      <c r="AF243" s="69"/>
      <c r="AG243" s="69"/>
      <c r="AH243" s="69"/>
      <c r="AI243" s="69"/>
      <c r="AJ243" s="69"/>
      <c r="AK243" s="69"/>
      <c r="AL243" s="70">
        <f t="shared" si="15"/>
        <v>0</v>
      </c>
      <c r="AM243" s="69"/>
      <c r="AN243" s="69"/>
      <c r="AO243" s="69"/>
      <c r="AR243" s="46" t="s">
        <v>20</v>
      </c>
    </row>
    <row r="244" spans="4:44" x14ac:dyDescent="0.3">
      <c r="D244" s="79">
        <f t="shared" si="18"/>
        <v>235</v>
      </c>
      <c r="E244" s="75"/>
      <c r="F244" s="75"/>
      <c r="G244" s="73">
        <f t="shared" si="16"/>
        <v>0</v>
      </c>
      <c r="H244" s="74" t="str" cm="1">
        <f t="array" ref="H244">IFERROR(INDEX(GCC.Param!$D$3:$D$94,MATCH(L244,GCC.Param!$B$3:$B$94,0),0),"")</f>
        <v/>
      </c>
      <c r="I244" s="75"/>
      <c r="J244" s="76"/>
      <c r="K244" s="76"/>
      <c r="L244" s="76"/>
      <c r="M244" s="76"/>
      <c r="N244" s="76"/>
      <c r="O244" s="73" t="str" cm="1">
        <f t="array" ref="O244">IFERROR(INDEX($K$9:$K$1009,MATCH(N244,$I$9:$I$1009,0),0),"")</f>
        <v/>
      </c>
      <c r="P244" s="77"/>
      <c r="Q244" s="77"/>
      <c r="R244" s="67"/>
      <c r="S244" s="67"/>
      <c r="T244" s="67"/>
      <c r="U244" s="73">
        <f t="shared" si="17"/>
        <v>0</v>
      </c>
      <c r="V244" s="57"/>
      <c r="W244" s="78"/>
      <c r="X244" s="69"/>
      <c r="Y244" s="69"/>
      <c r="Z244" s="69"/>
      <c r="AA244" s="69"/>
      <c r="AB244" s="69"/>
      <c r="AC244" s="69"/>
      <c r="AD244" s="69"/>
      <c r="AF244" s="69"/>
      <c r="AG244" s="69"/>
      <c r="AH244" s="69"/>
      <c r="AI244" s="69"/>
      <c r="AJ244" s="69"/>
      <c r="AK244" s="69"/>
      <c r="AL244" s="70">
        <f t="shared" si="15"/>
        <v>0</v>
      </c>
      <c r="AM244" s="69"/>
      <c r="AN244" s="69"/>
      <c r="AO244" s="69"/>
      <c r="AR244" s="46" t="s">
        <v>20</v>
      </c>
    </row>
    <row r="245" spans="4:44" x14ac:dyDescent="0.3">
      <c r="D245" s="79">
        <f t="shared" si="18"/>
        <v>236</v>
      </c>
      <c r="E245" s="75"/>
      <c r="F245" s="75"/>
      <c r="G245" s="73">
        <f t="shared" si="16"/>
        <v>0</v>
      </c>
      <c r="H245" s="74" t="str" cm="1">
        <f t="array" ref="H245">IFERROR(INDEX(GCC.Param!$D$3:$D$94,MATCH(L245,GCC.Param!$B$3:$B$94,0),0),"")</f>
        <v/>
      </c>
      <c r="I245" s="75"/>
      <c r="J245" s="76"/>
      <c r="K245" s="76"/>
      <c r="L245" s="76"/>
      <c r="M245" s="76"/>
      <c r="N245" s="76"/>
      <c r="O245" s="73" t="str" cm="1">
        <f t="array" ref="O245">IFERROR(INDEX($K$9:$K$1009,MATCH(N245,$I$9:$I$1009,0),0),"")</f>
        <v/>
      </c>
      <c r="P245" s="77"/>
      <c r="Q245" s="77"/>
      <c r="R245" s="67"/>
      <c r="S245" s="67"/>
      <c r="T245" s="67"/>
      <c r="U245" s="73">
        <f t="shared" si="17"/>
        <v>0</v>
      </c>
      <c r="V245" s="57"/>
      <c r="W245" s="78"/>
      <c r="X245" s="69"/>
      <c r="Y245" s="69"/>
      <c r="Z245" s="69"/>
      <c r="AA245" s="69"/>
      <c r="AB245" s="69"/>
      <c r="AC245" s="69"/>
      <c r="AD245" s="69"/>
      <c r="AF245" s="69"/>
      <c r="AG245" s="69"/>
      <c r="AH245" s="69"/>
      <c r="AI245" s="69"/>
      <c r="AJ245" s="69"/>
      <c r="AK245" s="69"/>
      <c r="AL245" s="70">
        <f t="shared" si="15"/>
        <v>0</v>
      </c>
      <c r="AM245" s="69"/>
      <c r="AN245" s="69"/>
      <c r="AO245" s="69"/>
      <c r="AR245" s="46" t="s">
        <v>20</v>
      </c>
    </row>
    <row r="246" spans="4:44" x14ac:dyDescent="0.3">
      <c r="D246" s="79">
        <f t="shared" si="18"/>
        <v>237</v>
      </c>
      <c r="E246" s="75"/>
      <c r="F246" s="75"/>
      <c r="G246" s="73">
        <f t="shared" si="16"/>
        <v>0</v>
      </c>
      <c r="H246" s="74" t="str" cm="1">
        <f t="array" ref="H246">IFERROR(INDEX(GCC.Param!$D$3:$D$94,MATCH(L246,GCC.Param!$B$3:$B$94,0),0),"")</f>
        <v/>
      </c>
      <c r="I246" s="75"/>
      <c r="J246" s="76"/>
      <c r="K246" s="76"/>
      <c r="L246" s="76"/>
      <c r="M246" s="76"/>
      <c r="N246" s="76"/>
      <c r="O246" s="73" t="str" cm="1">
        <f t="array" ref="O246">IFERROR(INDEX($K$9:$K$1009,MATCH(N246,$I$9:$I$1009,0),0),"")</f>
        <v/>
      </c>
      <c r="P246" s="77"/>
      <c r="Q246" s="77"/>
      <c r="R246" s="67"/>
      <c r="S246" s="67"/>
      <c r="T246" s="67"/>
      <c r="U246" s="73">
        <f t="shared" si="17"/>
        <v>0</v>
      </c>
      <c r="V246" s="57"/>
      <c r="W246" s="78"/>
      <c r="X246" s="69"/>
      <c r="Y246" s="69"/>
      <c r="Z246" s="69"/>
      <c r="AA246" s="69"/>
      <c r="AB246" s="69"/>
      <c r="AC246" s="69"/>
      <c r="AD246" s="69"/>
      <c r="AF246" s="69"/>
      <c r="AG246" s="69"/>
      <c r="AH246" s="69"/>
      <c r="AI246" s="69"/>
      <c r="AJ246" s="69"/>
      <c r="AK246" s="69"/>
      <c r="AL246" s="70">
        <f t="shared" si="15"/>
        <v>0</v>
      </c>
      <c r="AM246" s="69"/>
      <c r="AN246" s="69"/>
      <c r="AO246" s="69"/>
      <c r="AR246" s="46" t="s">
        <v>20</v>
      </c>
    </row>
    <row r="247" spans="4:44" x14ac:dyDescent="0.3">
      <c r="D247" s="79">
        <f t="shared" si="18"/>
        <v>238</v>
      </c>
      <c r="E247" s="75"/>
      <c r="F247" s="75"/>
      <c r="G247" s="73">
        <f t="shared" si="16"/>
        <v>0</v>
      </c>
      <c r="H247" s="74" t="str" cm="1">
        <f t="array" ref="H247">IFERROR(INDEX(GCC.Param!$D$3:$D$94,MATCH(L247,GCC.Param!$B$3:$B$94,0),0),"")</f>
        <v/>
      </c>
      <c r="I247" s="75"/>
      <c r="J247" s="76"/>
      <c r="K247" s="76"/>
      <c r="L247" s="76"/>
      <c r="M247" s="76"/>
      <c r="N247" s="76"/>
      <c r="O247" s="73" t="str" cm="1">
        <f t="array" ref="O247">IFERROR(INDEX($K$9:$K$1009,MATCH(N247,$I$9:$I$1009,0),0),"")</f>
        <v/>
      </c>
      <c r="P247" s="77"/>
      <c r="Q247" s="77"/>
      <c r="R247" s="67"/>
      <c r="S247" s="67"/>
      <c r="T247" s="67"/>
      <c r="U247" s="73">
        <f t="shared" si="17"/>
        <v>0</v>
      </c>
      <c r="V247" s="57"/>
      <c r="W247" s="78"/>
      <c r="X247" s="69"/>
      <c r="Y247" s="69"/>
      <c r="Z247" s="69"/>
      <c r="AA247" s="69"/>
      <c r="AB247" s="69"/>
      <c r="AC247" s="69"/>
      <c r="AD247" s="69"/>
      <c r="AF247" s="69"/>
      <c r="AG247" s="69"/>
      <c r="AH247" s="69"/>
      <c r="AI247" s="69"/>
      <c r="AJ247" s="69"/>
      <c r="AK247" s="69"/>
      <c r="AL247" s="70">
        <f t="shared" si="15"/>
        <v>0</v>
      </c>
      <c r="AM247" s="69"/>
      <c r="AN247" s="69"/>
      <c r="AO247" s="69"/>
      <c r="AR247" s="46" t="s">
        <v>20</v>
      </c>
    </row>
    <row r="248" spans="4:44" x14ac:dyDescent="0.3">
      <c r="D248" s="79">
        <f t="shared" si="18"/>
        <v>239</v>
      </c>
      <c r="E248" s="75"/>
      <c r="F248" s="75"/>
      <c r="G248" s="73">
        <f t="shared" si="16"/>
        <v>0</v>
      </c>
      <c r="H248" s="74" t="str" cm="1">
        <f t="array" ref="H248">IFERROR(INDEX(GCC.Param!$D$3:$D$94,MATCH(L248,GCC.Param!$B$3:$B$94,0),0),"")</f>
        <v/>
      </c>
      <c r="I248" s="75"/>
      <c r="J248" s="76"/>
      <c r="K248" s="76"/>
      <c r="L248" s="76"/>
      <c r="M248" s="76"/>
      <c r="N248" s="76"/>
      <c r="O248" s="73" t="str" cm="1">
        <f t="array" ref="O248">IFERROR(INDEX($K$9:$K$1009,MATCH(N248,$I$9:$I$1009,0),0),"")</f>
        <v/>
      </c>
      <c r="P248" s="77"/>
      <c r="Q248" s="77"/>
      <c r="R248" s="67"/>
      <c r="S248" s="67"/>
      <c r="T248" s="67"/>
      <c r="U248" s="73">
        <f t="shared" si="17"/>
        <v>0</v>
      </c>
      <c r="V248" s="57"/>
      <c r="W248" s="78"/>
      <c r="X248" s="69"/>
      <c r="Y248" s="69"/>
      <c r="Z248" s="69"/>
      <c r="AA248" s="69"/>
      <c r="AB248" s="69"/>
      <c r="AC248" s="69"/>
      <c r="AD248" s="69"/>
      <c r="AF248" s="69"/>
      <c r="AG248" s="69"/>
      <c r="AH248" s="69"/>
      <c r="AI248" s="69"/>
      <c r="AJ248" s="69"/>
      <c r="AK248" s="69"/>
      <c r="AL248" s="70">
        <f t="shared" si="15"/>
        <v>0</v>
      </c>
      <c r="AM248" s="69"/>
      <c r="AN248" s="69"/>
      <c r="AO248" s="69"/>
      <c r="AR248" s="46" t="s">
        <v>20</v>
      </c>
    </row>
    <row r="249" spans="4:44" x14ac:dyDescent="0.3">
      <c r="D249" s="79">
        <f t="shared" si="18"/>
        <v>240</v>
      </c>
      <c r="E249" s="75"/>
      <c r="F249" s="75"/>
      <c r="G249" s="73">
        <f t="shared" si="16"/>
        <v>0</v>
      </c>
      <c r="H249" s="74" t="str" cm="1">
        <f t="array" ref="H249">IFERROR(INDEX(GCC.Param!$D$3:$D$94,MATCH(L249,GCC.Param!$B$3:$B$94,0),0),"")</f>
        <v/>
      </c>
      <c r="I249" s="75"/>
      <c r="J249" s="76"/>
      <c r="K249" s="76"/>
      <c r="L249" s="76"/>
      <c r="M249" s="76"/>
      <c r="N249" s="76"/>
      <c r="O249" s="73" t="str" cm="1">
        <f t="array" ref="O249">IFERROR(INDEX($K$9:$K$1009,MATCH(N249,$I$9:$I$1009,0),0),"")</f>
        <v/>
      </c>
      <c r="P249" s="77"/>
      <c r="Q249" s="77"/>
      <c r="R249" s="67"/>
      <c r="S249" s="67"/>
      <c r="T249" s="67"/>
      <c r="U249" s="73">
        <f t="shared" si="17"/>
        <v>0</v>
      </c>
      <c r="V249" s="57"/>
      <c r="W249" s="78"/>
      <c r="X249" s="69"/>
      <c r="Y249" s="69"/>
      <c r="Z249" s="69"/>
      <c r="AA249" s="69"/>
      <c r="AB249" s="69"/>
      <c r="AC249" s="69"/>
      <c r="AD249" s="69"/>
      <c r="AF249" s="69"/>
      <c r="AG249" s="69"/>
      <c r="AH249" s="69"/>
      <c r="AI249" s="69"/>
      <c r="AJ249" s="69"/>
      <c r="AK249" s="69"/>
      <c r="AL249" s="70">
        <f t="shared" si="15"/>
        <v>0</v>
      </c>
      <c r="AM249" s="69"/>
      <c r="AN249" s="69"/>
      <c r="AO249" s="69"/>
      <c r="AR249" s="46" t="s">
        <v>20</v>
      </c>
    </row>
    <row r="250" spans="4:44" x14ac:dyDescent="0.3">
      <c r="D250" s="79">
        <f t="shared" si="18"/>
        <v>241</v>
      </c>
      <c r="E250" s="75"/>
      <c r="F250" s="75"/>
      <c r="G250" s="73">
        <f t="shared" si="16"/>
        <v>0</v>
      </c>
      <c r="H250" s="74" t="str" cm="1">
        <f t="array" ref="H250">IFERROR(INDEX(GCC.Param!$D$3:$D$94,MATCH(L250,GCC.Param!$B$3:$B$94,0),0),"")</f>
        <v/>
      </c>
      <c r="I250" s="75"/>
      <c r="J250" s="76"/>
      <c r="K250" s="76"/>
      <c r="L250" s="76"/>
      <c r="M250" s="76"/>
      <c r="N250" s="76"/>
      <c r="O250" s="73" t="str" cm="1">
        <f t="array" ref="O250">IFERROR(INDEX($K$9:$K$1009,MATCH(N250,$I$9:$I$1009,0),0),"")</f>
        <v/>
      </c>
      <c r="P250" s="77"/>
      <c r="Q250" s="77"/>
      <c r="R250" s="67"/>
      <c r="S250" s="67"/>
      <c r="T250" s="67"/>
      <c r="U250" s="73">
        <f t="shared" si="17"/>
        <v>0</v>
      </c>
      <c r="V250" s="57"/>
      <c r="W250" s="78"/>
      <c r="X250" s="69"/>
      <c r="Y250" s="69"/>
      <c r="Z250" s="69"/>
      <c r="AA250" s="69"/>
      <c r="AB250" s="69"/>
      <c r="AC250" s="69"/>
      <c r="AD250" s="69"/>
      <c r="AF250" s="69"/>
      <c r="AG250" s="69"/>
      <c r="AH250" s="69"/>
      <c r="AI250" s="69"/>
      <c r="AJ250" s="69"/>
      <c r="AK250" s="69"/>
      <c r="AL250" s="70">
        <f t="shared" si="15"/>
        <v>0</v>
      </c>
      <c r="AM250" s="69"/>
      <c r="AN250" s="69"/>
      <c r="AO250" s="69"/>
      <c r="AR250" s="46" t="s">
        <v>20</v>
      </c>
    </row>
    <row r="251" spans="4:44" x14ac:dyDescent="0.3">
      <c r="D251" s="79">
        <f t="shared" si="18"/>
        <v>242</v>
      </c>
      <c r="E251" s="75"/>
      <c r="F251" s="75"/>
      <c r="G251" s="73">
        <f t="shared" si="16"/>
        <v>0</v>
      </c>
      <c r="H251" s="74" t="str" cm="1">
        <f t="array" ref="H251">IFERROR(INDEX(GCC.Param!$D$3:$D$94,MATCH(L251,GCC.Param!$B$3:$B$94,0),0),"")</f>
        <v/>
      </c>
      <c r="I251" s="75"/>
      <c r="J251" s="76"/>
      <c r="K251" s="76"/>
      <c r="L251" s="76"/>
      <c r="M251" s="76"/>
      <c r="N251" s="76"/>
      <c r="O251" s="73" t="str" cm="1">
        <f t="array" ref="O251">IFERROR(INDEX($K$9:$K$1009,MATCH(N251,$I$9:$I$1009,0),0),"")</f>
        <v/>
      </c>
      <c r="P251" s="77"/>
      <c r="Q251" s="77"/>
      <c r="R251" s="67"/>
      <c r="S251" s="67"/>
      <c r="T251" s="67"/>
      <c r="U251" s="73">
        <f t="shared" si="17"/>
        <v>0</v>
      </c>
      <c r="V251" s="57"/>
      <c r="W251" s="78"/>
      <c r="X251" s="69"/>
      <c r="Y251" s="69"/>
      <c r="Z251" s="69"/>
      <c r="AA251" s="69"/>
      <c r="AB251" s="69"/>
      <c r="AC251" s="69"/>
      <c r="AD251" s="69"/>
      <c r="AF251" s="69"/>
      <c r="AG251" s="69"/>
      <c r="AH251" s="69"/>
      <c r="AI251" s="69"/>
      <c r="AJ251" s="69"/>
      <c r="AK251" s="69"/>
      <c r="AL251" s="70">
        <f t="shared" si="15"/>
        <v>0</v>
      </c>
      <c r="AM251" s="69"/>
      <c r="AN251" s="69"/>
      <c r="AO251" s="69"/>
      <c r="AR251" s="46" t="s">
        <v>20</v>
      </c>
    </row>
    <row r="252" spans="4:44" x14ac:dyDescent="0.3">
      <c r="D252" s="79">
        <f t="shared" si="18"/>
        <v>243</v>
      </c>
      <c r="E252" s="75"/>
      <c r="F252" s="75"/>
      <c r="G252" s="73">
        <f t="shared" si="16"/>
        <v>0</v>
      </c>
      <c r="H252" s="74" t="str" cm="1">
        <f t="array" ref="H252">IFERROR(INDEX(GCC.Param!$D$3:$D$94,MATCH(L252,GCC.Param!$B$3:$B$94,0),0),"")</f>
        <v/>
      </c>
      <c r="I252" s="75"/>
      <c r="J252" s="76"/>
      <c r="K252" s="76"/>
      <c r="L252" s="76"/>
      <c r="M252" s="76"/>
      <c r="N252" s="76"/>
      <c r="O252" s="73" t="str" cm="1">
        <f t="array" ref="O252">IFERROR(INDEX($K$9:$K$1009,MATCH(N252,$I$9:$I$1009,0),0),"")</f>
        <v/>
      </c>
      <c r="P252" s="77"/>
      <c r="Q252" s="77"/>
      <c r="R252" s="67"/>
      <c r="S252" s="67"/>
      <c r="T252" s="67"/>
      <c r="U252" s="73">
        <f t="shared" si="17"/>
        <v>0</v>
      </c>
      <c r="V252" s="57"/>
      <c r="W252" s="78"/>
      <c r="X252" s="69"/>
      <c r="Y252" s="69"/>
      <c r="Z252" s="69"/>
      <c r="AA252" s="69"/>
      <c r="AB252" s="69"/>
      <c r="AC252" s="69"/>
      <c r="AD252" s="69"/>
      <c r="AF252" s="69"/>
      <c r="AG252" s="69"/>
      <c r="AH252" s="69"/>
      <c r="AI252" s="69"/>
      <c r="AJ252" s="69"/>
      <c r="AK252" s="69"/>
      <c r="AL252" s="70">
        <f t="shared" si="15"/>
        <v>0</v>
      </c>
      <c r="AM252" s="69"/>
      <c r="AN252" s="69"/>
      <c r="AO252" s="69"/>
      <c r="AR252" s="46" t="s">
        <v>20</v>
      </c>
    </row>
    <row r="253" spans="4:44" x14ac:dyDescent="0.3">
      <c r="D253" s="79">
        <f t="shared" si="18"/>
        <v>244</v>
      </c>
      <c r="E253" s="75"/>
      <c r="F253" s="75"/>
      <c r="G253" s="73">
        <f t="shared" si="16"/>
        <v>0</v>
      </c>
      <c r="H253" s="74" t="str" cm="1">
        <f t="array" ref="H253">IFERROR(INDEX(GCC.Param!$D$3:$D$94,MATCH(L253,GCC.Param!$B$3:$B$94,0),0),"")</f>
        <v/>
      </c>
      <c r="I253" s="75"/>
      <c r="J253" s="76"/>
      <c r="K253" s="76"/>
      <c r="L253" s="76"/>
      <c r="M253" s="76"/>
      <c r="N253" s="76"/>
      <c r="O253" s="73" t="str" cm="1">
        <f t="array" ref="O253">IFERROR(INDEX($K$9:$K$1009,MATCH(N253,$I$9:$I$1009,0),0),"")</f>
        <v/>
      </c>
      <c r="P253" s="77"/>
      <c r="Q253" s="77"/>
      <c r="R253" s="67"/>
      <c r="S253" s="67"/>
      <c r="T253" s="67"/>
      <c r="U253" s="73">
        <f t="shared" si="17"/>
        <v>0</v>
      </c>
      <c r="V253" s="57"/>
      <c r="W253" s="78"/>
      <c r="X253" s="69"/>
      <c r="Y253" s="69"/>
      <c r="Z253" s="69"/>
      <c r="AA253" s="69"/>
      <c r="AB253" s="69"/>
      <c r="AC253" s="69"/>
      <c r="AD253" s="69"/>
      <c r="AF253" s="69"/>
      <c r="AG253" s="69"/>
      <c r="AH253" s="69"/>
      <c r="AI253" s="69"/>
      <c r="AJ253" s="69"/>
      <c r="AK253" s="69"/>
      <c r="AL253" s="70">
        <f t="shared" si="15"/>
        <v>0</v>
      </c>
      <c r="AM253" s="69"/>
      <c r="AN253" s="69"/>
      <c r="AO253" s="69"/>
      <c r="AR253" s="46" t="s">
        <v>20</v>
      </c>
    </row>
    <row r="254" spans="4:44" x14ac:dyDescent="0.3">
      <c r="D254" s="79">
        <f t="shared" si="18"/>
        <v>245</v>
      </c>
      <c r="E254" s="75"/>
      <c r="F254" s="75"/>
      <c r="G254" s="73">
        <f t="shared" si="16"/>
        <v>0</v>
      </c>
      <c r="H254" s="74" t="str" cm="1">
        <f t="array" ref="H254">IFERROR(INDEX(GCC.Param!$D$3:$D$94,MATCH(L254,GCC.Param!$B$3:$B$94,0),0),"")</f>
        <v/>
      </c>
      <c r="I254" s="75"/>
      <c r="J254" s="76"/>
      <c r="K254" s="76"/>
      <c r="L254" s="76"/>
      <c r="M254" s="76"/>
      <c r="N254" s="76"/>
      <c r="O254" s="73" t="str" cm="1">
        <f t="array" ref="O254">IFERROR(INDEX($K$9:$K$1009,MATCH(N254,$I$9:$I$1009,0),0),"")</f>
        <v/>
      </c>
      <c r="P254" s="77"/>
      <c r="Q254" s="77"/>
      <c r="R254" s="67"/>
      <c r="S254" s="67"/>
      <c r="T254" s="67"/>
      <c r="U254" s="73">
        <f t="shared" si="17"/>
        <v>0</v>
      </c>
      <c r="V254" s="57"/>
      <c r="W254" s="78"/>
      <c r="X254" s="69"/>
      <c r="Y254" s="69"/>
      <c r="Z254" s="69"/>
      <c r="AA254" s="69"/>
      <c r="AB254" s="69"/>
      <c r="AC254" s="69"/>
      <c r="AD254" s="69"/>
      <c r="AF254" s="69"/>
      <c r="AG254" s="69"/>
      <c r="AH254" s="69"/>
      <c r="AI254" s="69"/>
      <c r="AJ254" s="69"/>
      <c r="AK254" s="69"/>
      <c r="AL254" s="70">
        <f t="shared" si="15"/>
        <v>0</v>
      </c>
      <c r="AM254" s="69"/>
      <c r="AN254" s="69"/>
      <c r="AO254" s="69"/>
      <c r="AR254" s="46" t="s">
        <v>20</v>
      </c>
    </row>
    <row r="255" spans="4:44" x14ac:dyDescent="0.3">
      <c r="D255" s="79">
        <f t="shared" si="18"/>
        <v>246</v>
      </c>
      <c r="E255" s="75"/>
      <c r="F255" s="75"/>
      <c r="G255" s="73">
        <f t="shared" si="16"/>
        <v>0</v>
      </c>
      <c r="H255" s="74" t="str" cm="1">
        <f t="array" ref="H255">IFERROR(INDEX(GCC.Param!$D$3:$D$94,MATCH(L255,GCC.Param!$B$3:$B$94,0),0),"")</f>
        <v/>
      </c>
      <c r="I255" s="75"/>
      <c r="J255" s="76"/>
      <c r="K255" s="76"/>
      <c r="L255" s="76"/>
      <c r="M255" s="76"/>
      <c r="N255" s="76"/>
      <c r="O255" s="73" t="str" cm="1">
        <f t="array" ref="O255">IFERROR(INDEX($K$9:$K$1009,MATCH(N255,$I$9:$I$1009,0),0),"")</f>
        <v/>
      </c>
      <c r="P255" s="77"/>
      <c r="Q255" s="77"/>
      <c r="R255" s="67"/>
      <c r="S255" s="67"/>
      <c r="T255" s="67"/>
      <c r="U255" s="73">
        <f t="shared" si="17"/>
        <v>0</v>
      </c>
      <c r="V255" s="57"/>
      <c r="W255" s="78"/>
      <c r="X255" s="69"/>
      <c r="Y255" s="69"/>
      <c r="Z255" s="69"/>
      <c r="AA255" s="69"/>
      <c r="AB255" s="69"/>
      <c r="AC255" s="69"/>
      <c r="AD255" s="69"/>
      <c r="AF255" s="69"/>
      <c r="AG255" s="69"/>
      <c r="AH255" s="69"/>
      <c r="AI255" s="69"/>
      <c r="AJ255" s="69"/>
      <c r="AK255" s="69"/>
      <c r="AL255" s="70">
        <f t="shared" si="15"/>
        <v>0</v>
      </c>
      <c r="AM255" s="69"/>
      <c r="AN255" s="69"/>
      <c r="AO255" s="69"/>
      <c r="AR255" s="46" t="s">
        <v>20</v>
      </c>
    </row>
    <row r="256" spans="4:44" x14ac:dyDescent="0.3">
      <c r="D256" s="79">
        <f t="shared" si="18"/>
        <v>247</v>
      </c>
      <c r="E256" s="75"/>
      <c r="F256" s="75"/>
      <c r="G256" s="73">
        <f t="shared" si="16"/>
        <v>0</v>
      </c>
      <c r="H256" s="74" t="str" cm="1">
        <f t="array" ref="H256">IFERROR(INDEX(GCC.Param!$D$3:$D$94,MATCH(L256,GCC.Param!$B$3:$B$94,0),0),"")</f>
        <v/>
      </c>
      <c r="I256" s="75"/>
      <c r="J256" s="76"/>
      <c r="K256" s="76"/>
      <c r="L256" s="76"/>
      <c r="M256" s="76"/>
      <c r="N256" s="76"/>
      <c r="O256" s="73" t="str" cm="1">
        <f t="array" ref="O256">IFERROR(INDEX($K$9:$K$1009,MATCH(N256,$I$9:$I$1009,0),0),"")</f>
        <v/>
      </c>
      <c r="P256" s="77"/>
      <c r="Q256" s="77"/>
      <c r="R256" s="67"/>
      <c r="S256" s="67"/>
      <c r="T256" s="67"/>
      <c r="U256" s="73">
        <f t="shared" si="17"/>
        <v>0</v>
      </c>
      <c r="V256" s="57"/>
      <c r="W256" s="78"/>
      <c r="X256" s="69"/>
      <c r="Y256" s="69"/>
      <c r="Z256" s="69"/>
      <c r="AA256" s="69"/>
      <c r="AB256" s="69"/>
      <c r="AC256" s="69"/>
      <c r="AD256" s="69"/>
      <c r="AF256" s="69"/>
      <c r="AG256" s="69"/>
      <c r="AH256" s="69"/>
      <c r="AI256" s="69"/>
      <c r="AJ256" s="69"/>
      <c r="AK256" s="69"/>
      <c r="AL256" s="70">
        <f t="shared" si="15"/>
        <v>0</v>
      </c>
      <c r="AM256" s="69"/>
      <c r="AN256" s="69"/>
      <c r="AO256" s="69"/>
      <c r="AR256" s="46" t="s">
        <v>20</v>
      </c>
    </row>
    <row r="257" spans="4:44" x14ac:dyDescent="0.3">
      <c r="D257" s="79">
        <f t="shared" si="18"/>
        <v>248</v>
      </c>
      <c r="E257" s="75"/>
      <c r="F257" s="75"/>
      <c r="G257" s="73">
        <f t="shared" si="16"/>
        <v>0</v>
      </c>
      <c r="H257" s="74" t="str" cm="1">
        <f t="array" ref="H257">IFERROR(INDEX(GCC.Param!$D$3:$D$94,MATCH(L257,GCC.Param!$B$3:$B$94,0),0),"")</f>
        <v/>
      </c>
      <c r="I257" s="75"/>
      <c r="J257" s="76"/>
      <c r="K257" s="76"/>
      <c r="L257" s="76"/>
      <c r="M257" s="76"/>
      <c r="N257" s="76"/>
      <c r="O257" s="73" t="str" cm="1">
        <f t="array" ref="O257">IFERROR(INDEX($K$9:$K$1009,MATCH(N257,$I$9:$I$1009,0),0),"")</f>
        <v/>
      </c>
      <c r="P257" s="77"/>
      <c r="Q257" s="77"/>
      <c r="R257" s="67"/>
      <c r="S257" s="67"/>
      <c r="T257" s="67"/>
      <c r="U257" s="73">
        <f t="shared" si="17"/>
        <v>0</v>
      </c>
      <c r="V257" s="57"/>
      <c r="W257" s="78"/>
      <c r="X257" s="69"/>
      <c r="Y257" s="69"/>
      <c r="Z257" s="69"/>
      <c r="AA257" s="69"/>
      <c r="AB257" s="69"/>
      <c r="AC257" s="69"/>
      <c r="AD257" s="69"/>
      <c r="AF257" s="69"/>
      <c r="AG257" s="69"/>
      <c r="AH257" s="69"/>
      <c r="AI257" s="69"/>
      <c r="AJ257" s="69"/>
      <c r="AK257" s="69"/>
      <c r="AL257" s="70">
        <f t="shared" si="15"/>
        <v>0</v>
      </c>
      <c r="AM257" s="69"/>
      <c r="AN257" s="69"/>
      <c r="AO257" s="69"/>
      <c r="AR257" s="46" t="s">
        <v>20</v>
      </c>
    </row>
    <row r="258" spans="4:44" x14ac:dyDescent="0.3">
      <c r="D258" s="79">
        <f t="shared" si="18"/>
        <v>249</v>
      </c>
      <c r="E258" s="75"/>
      <c r="F258" s="75"/>
      <c r="G258" s="73">
        <f t="shared" si="16"/>
        <v>0</v>
      </c>
      <c r="H258" s="74" t="str" cm="1">
        <f t="array" ref="H258">IFERROR(INDEX(GCC.Param!$D$3:$D$94,MATCH(L258,GCC.Param!$B$3:$B$94,0),0),"")</f>
        <v/>
      </c>
      <c r="I258" s="75"/>
      <c r="J258" s="76"/>
      <c r="K258" s="76"/>
      <c r="L258" s="76"/>
      <c r="M258" s="76"/>
      <c r="N258" s="76"/>
      <c r="O258" s="73" t="str" cm="1">
        <f t="array" ref="O258">IFERROR(INDEX($K$9:$K$1009,MATCH(N258,$I$9:$I$1009,0),0),"")</f>
        <v/>
      </c>
      <c r="P258" s="77"/>
      <c r="Q258" s="77"/>
      <c r="R258" s="67"/>
      <c r="S258" s="67"/>
      <c r="T258" s="67"/>
      <c r="U258" s="73">
        <f t="shared" si="17"/>
        <v>0</v>
      </c>
      <c r="V258" s="57"/>
      <c r="W258" s="78"/>
      <c r="X258" s="69"/>
      <c r="Y258" s="69"/>
      <c r="Z258" s="69"/>
      <c r="AA258" s="69"/>
      <c r="AB258" s="69"/>
      <c r="AC258" s="69"/>
      <c r="AD258" s="69"/>
      <c r="AF258" s="69"/>
      <c r="AG258" s="69"/>
      <c r="AH258" s="69"/>
      <c r="AI258" s="69"/>
      <c r="AJ258" s="69"/>
      <c r="AK258" s="69"/>
      <c r="AL258" s="70">
        <f t="shared" si="15"/>
        <v>0</v>
      </c>
      <c r="AM258" s="69"/>
      <c r="AN258" s="69"/>
      <c r="AO258" s="69"/>
      <c r="AR258" s="46" t="s">
        <v>20</v>
      </c>
    </row>
    <row r="259" spans="4:44" x14ac:dyDescent="0.3">
      <c r="D259" s="79">
        <f t="shared" si="18"/>
        <v>250</v>
      </c>
      <c r="E259" s="75"/>
      <c r="F259" s="75"/>
      <c r="G259" s="73">
        <f t="shared" si="16"/>
        <v>0</v>
      </c>
      <c r="H259" s="74" t="str" cm="1">
        <f t="array" ref="H259">IFERROR(INDEX(GCC.Param!$D$3:$D$94,MATCH(L259,GCC.Param!$B$3:$B$94,0),0),"")</f>
        <v/>
      </c>
      <c r="I259" s="75"/>
      <c r="J259" s="76"/>
      <c r="K259" s="76"/>
      <c r="L259" s="76"/>
      <c r="M259" s="76"/>
      <c r="N259" s="76"/>
      <c r="O259" s="73" t="str" cm="1">
        <f t="array" ref="O259">IFERROR(INDEX($K$9:$K$1009,MATCH(N259,$I$9:$I$1009,0),0),"")</f>
        <v/>
      </c>
      <c r="P259" s="77"/>
      <c r="Q259" s="77"/>
      <c r="R259" s="67"/>
      <c r="S259" s="67"/>
      <c r="T259" s="67"/>
      <c r="U259" s="73">
        <f t="shared" si="17"/>
        <v>0</v>
      </c>
      <c r="V259" s="57"/>
      <c r="W259" s="78"/>
      <c r="X259" s="69"/>
      <c r="Y259" s="69"/>
      <c r="Z259" s="69"/>
      <c r="AA259" s="69"/>
      <c r="AB259" s="69"/>
      <c r="AC259" s="69"/>
      <c r="AD259" s="69"/>
      <c r="AF259" s="69"/>
      <c r="AG259" s="69"/>
      <c r="AH259" s="69"/>
      <c r="AI259" s="69"/>
      <c r="AJ259" s="69"/>
      <c r="AK259" s="69"/>
      <c r="AL259" s="70">
        <f t="shared" si="15"/>
        <v>0</v>
      </c>
      <c r="AM259" s="69"/>
      <c r="AN259" s="69"/>
      <c r="AO259" s="69"/>
      <c r="AR259" s="46" t="s">
        <v>20</v>
      </c>
    </row>
    <row r="260" spans="4:44" x14ac:dyDescent="0.3">
      <c r="D260" s="79">
        <f t="shared" si="18"/>
        <v>251</v>
      </c>
      <c r="E260" s="75"/>
      <c r="F260" s="75"/>
      <c r="G260" s="73">
        <f t="shared" si="16"/>
        <v>0</v>
      </c>
      <c r="H260" s="74" t="str" cm="1">
        <f t="array" ref="H260">IFERROR(INDEX(GCC.Param!$D$3:$D$94,MATCH(L260,GCC.Param!$B$3:$B$94,0),0),"")</f>
        <v/>
      </c>
      <c r="I260" s="75"/>
      <c r="J260" s="76"/>
      <c r="K260" s="76"/>
      <c r="L260" s="76"/>
      <c r="M260" s="76"/>
      <c r="N260" s="76"/>
      <c r="O260" s="73" t="str" cm="1">
        <f t="array" ref="O260">IFERROR(INDEX($K$9:$K$1009,MATCH(N260,$I$9:$I$1009,0),0),"")</f>
        <v/>
      </c>
      <c r="P260" s="77"/>
      <c r="Q260" s="77"/>
      <c r="R260" s="67"/>
      <c r="S260" s="67"/>
      <c r="T260" s="67"/>
      <c r="U260" s="73">
        <f t="shared" si="17"/>
        <v>0</v>
      </c>
      <c r="V260" s="57"/>
      <c r="W260" s="78"/>
      <c r="X260" s="69"/>
      <c r="Y260" s="69"/>
      <c r="Z260" s="69"/>
      <c r="AA260" s="69"/>
      <c r="AB260" s="69"/>
      <c r="AC260" s="69"/>
      <c r="AD260" s="69"/>
      <c r="AF260" s="69"/>
      <c r="AG260" s="69"/>
      <c r="AH260" s="69"/>
      <c r="AI260" s="69"/>
      <c r="AJ260" s="69"/>
      <c r="AK260" s="69"/>
      <c r="AL260" s="70">
        <f t="shared" si="15"/>
        <v>0</v>
      </c>
      <c r="AM260" s="69"/>
      <c r="AN260" s="69"/>
      <c r="AO260" s="69"/>
      <c r="AR260" s="46" t="s">
        <v>20</v>
      </c>
    </row>
    <row r="261" spans="4:44" x14ac:dyDescent="0.3">
      <c r="D261" s="79">
        <f t="shared" si="18"/>
        <v>252</v>
      </c>
      <c r="E261" s="75"/>
      <c r="F261" s="75"/>
      <c r="G261" s="73">
        <f t="shared" si="16"/>
        <v>0</v>
      </c>
      <c r="H261" s="74" t="str" cm="1">
        <f t="array" ref="H261">IFERROR(INDEX(GCC.Param!$D$3:$D$94,MATCH(L261,GCC.Param!$B$3:$B$94,0),0),"")</f>
        <v/>
      </c>
      <c r="I261" s="75"/>
      <c r="J261" s="76"/>
      <c r="K261" s="76"/>
      <c r="L261" s="76"/>
      <c r="M261" s="76"/>
      <c r="N261" s="76"/>
      <c r="O261" s="73" t="str" cm="1">
        <f t="array" ref="O261">IFERROR(INDEX($K$9:$K$1009,MATCH(N261,$I$9:$I$1009,0),0),"")</f>
        <v/>
      </c>
      <c r="P261" s="77"/>
      <c r="Q261" s="77"/>
      <c r="R261" s="67"/>
      <c r="S261" s="67"/>
      <c r="T261" s="67"/>
      <c r="U261" s="73">
        <f t="shared" si="17"/>
        <v>0</v>
      </c>
      <c r="V261" s="57"/>
      <c r="W261" s="78"/>
      <c r="X261" s="69"/>
      <c r="Y261" s="69"/>
      <c r="Z261" s="69"/>
      <c r="AA261" s="69"/>
      <c r="AB261" s="69"/>
      <c r="AC261" s="69"/>
      <c r="AD261" s="69"/>
      <c r="AF261" s="69"/>
      <c r="AG261" s="69"/>
      <c r="AH261" s="69"/>
      <c r="AI261" s="69"/>
      <c r="AJ261" s="69"/>
      <c r="AK261" s="69"/>
      <c r="AL261" s="70">
        <f t="shared" si="15"/>
        <v>0</v>
      </c>
      <c r="AM261" s="69"/>
      <c r="AN261" s="69"/>
      <c r="AO261" s="69"/>
      <c r="AR261" s="46" t="s">
        <v>20</v>
      </c>
    </row>
    <row r="262" spans="4:44" x14ac:dyDescent="0.3">
      <c r="D262" s="79">
        <f t="shared" si="18"/>
        <v>253</v>
      </c>
      <c r="E262" s="75"/>
      <c r="F262" s="75"/>
      <c r="G262" s="73">
        <f t="shared" si="16"/>
        <v>0</v>
      </c>
      <c r="H262" s="74" t="str" cm="1">
        <f t="array" ref="H262">IFERROR(INDEX(GCC.Param!$D$3:$D$94,MATCH(L262,GCC.Param!$B$3:$B$94,0),0),"")</f>
        <v/>
      </c>
      <c r="I262" s="75"/>
      <c r="J262" s="76"/>
      <c r="K262" s="76"/>
      <c r="L262" s="76"/>
      <c r="M262" s="76"/>
      <c r="N262" s="76"/>
      <c r="O262" s="73" t="str" cm="1">
        <f t="array" ref="O262">IFERROR(INDEX($K$9:$K$1009,MATCH(N262,$I$9:$I$1009,0),0),"")</f>
        <v/>
      </c>
      <c r="P262" s="77"/>
      <c r="Q262" s="77"/>
      <c r="R262" s="67"/>
      <c r="S262" s="67"/>
      <c r="T262" s="67"/>
      <c r="U262" s="73">
        <f t="shared" si="17"/>
        <v>0</v>
      </c>
      <c r="V262" s="57"/>
      <c r="W262" s="78"/>
      <c r="X262" s="69"/>
      <c r="Y262" s="69"/>
      <c r="Z262" s="69"/>
      <c r="AA262" s="69"/>
      <c r="AB262" s="69"/>
      <c r="AC262" s="69"/>
      <c r="AD262" s="69"/>
      <c r="AF262" s="69"/>
      <c r="AG262" s="69"/>
      <c r="AH262" s="69"/>
      <c r="AI262" s="69"/>
      <c r="AJ262" s="69"/>
      <c r="AK262" s="69"/>
      <c r="AL262" s="70">
        <f t="shared" si="15"/>
        <v>0</v>
      </c>
      <c r="AM262" s="69"/>
      <c r="AN262" s="69"/>
      <c r="AO262" s="69"/>
      <c r="AR262" s="46" t="s">
        <v>20</v>
      </c>
    </row>
    <row r="263" spans="4:44" x14ac:dyDescent="0.3">
      <c r="D263" s="79">
        <f t="shared" si="18"/>
        <v>254</v>
      </c>
      <c r="E263" s="75"/>
      <c r="F263" s="75"/>
      <c r="G263" s="73">
        <f t="shared" si="16"/>
        <v>0</v>
      </c>
      <c r="H263" s="74" t="str" cm="1">
        <f t="array" ref="H263">IFERROR(INDEX(GCC.Param!$D$3:$D$94,MATCH(L263,GCC.Param!$B$3:$B$94,0),0),"")</f>
        <v/>
      </c>
      <c r="I263" s="75"/>
      <c r="J263" s="76"/>
      <c r="K263" s="76"/>
      <c r="L263" s="76"/>
      <c r="M263" s="76"/>
      <c r="N263" s="76"/>
      <c r="O263" s="73" t="str" cm="1">
        <f t="array" ref="O263">IFERROR(INDEX($K$9:$K$1009,MATCH(N263,$I$9:$I$1009,0),0),"")</f>
        <v/>
      </c>
      <c r="P263" s="77"/>
      <c r="Q263" s="77"/>
      <c r="R263" s="67"/>
      <c r="S263" s="67"/>
      <c r="T263" s="67"/>
      <c r="U263" s="73">
        <f t="shared" si="17"/>
        <v>0</v>
      </c>
      <c r="V263" s="57"/>
      <c r="W263" s="78"/>
      <c r="X263" s="69"/>
      <c r="Y263" s="69"/>
      <c r="Z263" s="69"/>
      <c r="AA263" s="69"/>
      <c r="AB263" s="69"/>
      <c r="AC263" s="69"/>
      <c r="AD263" s="69"/>
      <c r="AF263" s="69"/>
      <c r="AG263" s="69"/>
      <c r="AH263" s="69"/>
      <c r="AI263" s="69"/>
      <c r="AJ263" s="69"/>
      <c r="AK263" s="69"/>
      <c r="AL263" s="70">
        <f t="shared" si="15"/>
        <v>0</v>
      </c>
      <c r="AM263" s="69"/>
      <c r="AN263" s="69"/>
      <c r="AO263" s="69"/>
      <c r="AR263" s="46" t="s">
        <v>20</v>
      </c>
    </row>
    <row r="264" spans="4:44" x14ac:dyDescent="0.3">
      <c r="D264" s="79">
        <f t="shared" si="18"/>
        <v>255</v>
      </c>
      <c r="E264" s="75"/>
      <c r="F264" s="75"/>
      <c r="G264" s="73">
        <f t="shared" si="16"/>
        <v>0</v>
      </c>
      <c r="H264" s="74" t="str" cm="1">
        <f t="array" ref="H264">IFERROR(INDEX(GCC.Param!$D$3:$D$94,MATCH(L264,GCC.Param!$B$3:$B$94,0),0),"")</f>
        <v/>
      </c>
      <c r="I264" s="75"/>
      <c r="J264" s="76"/>
      <c r="K264" s="76"/>
      <c r="L264" s="76"/>
      <c r="M264" s="76"/>
      <c r="N264" s="76"/>
      <c r="O264" s="73" t="str" cm="1">
        <f t="array" ref="O264">IFERROR(INDEX($K$9:$K$1009,MATCH(N264,$I$9:$I$1009,0),0),"")</f>
        <v/>
      </c>
      <c r="P264" s="77"/>
      <c r="Q264" s="77"/>
      <c r="R264" s="67"/>
      <c r="S264" s="67"/>
      <c r="T264" s="67"/>
      <c r="U264" s="73">
        <f t="shared" si="17"/>
        <v>0</v>
      </c>
      <c r="V264" s="57"/>
      <c r="W264" s="78"/>
      <c r="X264" s="69"/>
      <c r="Y264" s="69"/>
      <c r="Z264" s="69"/>
      <c r="AA264" s="69"/>
      <c r="AB264" s="69"/>
      <c r="AC264" s="69"/>
      <c r="AD264" s="69"/>
      <c r="AF264" s="69"/>
      <c r="AG264" s="69"/>
      <c r="AH264" s="69"/>
      <c r="AI264" s="69"/>
      <c r="AJ264" s="69"/>
      <c r="AK264" s="69"/>
      <c r="AL264" s="70">
        <f t="shared" si="15"/>
        <v>0</v>
      </c>
      <c r="AM264" s="69"/>
      <c r="AN264" s="69"/>
      <c r="AO264" s="69"/>
      <c r="AR264" s="46" t="s">
        <v>20</v>
      </c>
    </row>
    <row r="265" spans="4:44" x14ac:dyDescent="0.3">
      <c r="D265" s="79">
        <f t="shared" si="18"/>
        <v>256</v>
      </c>
      <c r="E265" s="75"/>
      <c r="F265" s="75"/>
      <c r="G265" s="73">
        <f t="shared" si="16"/>
        <v>0</v>
      </c>
      <c r="H265" s="74" t="str" cm="1">
        <f t="array" ref="H265">IFERROR(INDEX(GCC.Param!$D$3:$D$94,MATCH(L265,GCC.Param!$B$3:$B$94,0),0),"")</f>
        <v/>
      </c>
      <c r="I265" s="75"/>
      <c r="J265" s="76"/>
      <c r="K265" s="76"/>
      <c r="L265" s="76"/>
      <c r="M265" s="76"/>
      <c r="N265" s="76"/>
      <c r="O265" s="73" t="str" cm="1">
        <f t="array" ref="O265">IFERROR(INDEX($K$9:$K$1009,MATCH(N265,$I$9:$I$1009,0),0),"")</f>
        <v/>
      </c>
      <c r="P265" s="77"/>
      <c r="Q265" s="77"/>
      <c r="R265" s="67"/>
      <c r="S265" s="67"/>
      <c r="T265" s="67"/>
      <c r="U265" s="73">
        <f t="shared" si="17"/>
        <v>0</v>
      </c>
      <c r="V265" s="57"/>
      <c r="W265" s="78"/>
      <c r="X265" s="69"/>
      <c r="Y265" s="69"/>
      <c r="Z265" s="69"/>
      <c r="AA265" s="69"/>
      <c r="AB265" s="69"/>
      <c r="AC265" s="69"/>
      <c r="AD265" s="69"/>
      <c r="AF265" s="69"/>
      <c r="AG265" s="69"/>
      <c r="AH265" s="69"/>
      <c r="AI265" s="69"/>
      <c r="AJ265" s="69"/>
      <c r="AK265" s="69"/>
      <c r="AL265" s="70">
        <f t="shared" ref="AL265:AL328" si="19">SUM(AG265:AK265)</f>
        <v>0</v>
      </c>
      <c r="AM265" s="69"/>
      <c r="AN265" s="69"/>
      <c r="AO265" s="69"/>
      <c r="AR265" s="46" t="s">
        <v>20</v>
      </c>
    </row>
    <row r="266" spans="4:44" x14ac:dyDescent="0.3">
      <c r="D266" s="79">
        <f t="shared" si="18"/>
        <v>257</v>
      </c>
      <c r="E266" s="75"/>
      <c r="F266" s="75"/>
      <c r="G266" s="73">
        <f t="shared" ref="G266:G329" si="20">IF(OR(F266="",F266=0),E266,F266)</f>
        <v>0</v>
      </c>
      <c r="H266" s="74" t="str" cm="1">
        <f t="array" ref="H266">IFERROR(INDEX(GCC.Param!$D$3:$D$94,MATCH(L266,GCC.Param!$B$3:$B$94,0),0),"")</f>
        <v/>
      </c>
      <c r="I266" s="75"/>
      <c r="J266" s="76"/>
      <c r="K266" s="76"/>
      <c r="L266" s="76"/>
      <c r="M266" s="76"/>
      <c r="N266" s="76"/>
      <c r="O266" s="73" t="str" cm="1">
        <f t="array" ref="O266">IFERROR(INDEX($K$9:$K$1009,MATCH(N266,$I$9:$I$1009,0),0),"")</f>
        <v/>
      </c>
      <c r="P266" s="77"/>
      <c r="Q266" s="77"/>
      <c r="R266" s="67"/>
      <c r="S266" s="67"/>
      <c r="T266" s="67"/>
      <c r="U266" s="73">
        <f t="shared" si="17"/>
        <v>0</v>
      </c>
      <c r="V266" s="57"/>
      <c r="W266" s="78"/>
      <c r="X266" s="69"/>
      <c r="Y266" s="69"/>
      <c r="Z266" s="69"/>
      <c r="AA266" s="69"/>
      <c r="AB266" s="69"/>
      <c r="AC266" s="69"/>
      <c r="AD266" s="69"/>
      <c r="AF266" s="69"/>
      <c r="AG266" s="69"/>
      <c r="AH266" s="69"/>
      <c r="AI266" s="69"/>
      <c r="AJ266" s="69"/>
      <c r="AK266" s="69"/>
      <c r="AL266" s="70">
        <f t="shared" si="19"/>
        <v>0</v>
      </c>
      <c r="AM266" s="69"/>
      <c r="AN266" s="69"/>
      <c r="AO266" s="69"/>
      <c r="AR266" s="46" t="s">
        <v>20</v>
      </c>
    </row>
    <row r="267" spans="4:44" x14ac:dyDescent="0.3">
      <c r="D267" s="79">
        <f t="shared" si="18"/>
        <v>258</v>
      </c>
      <c r="E267" s="75"/>
      <c r="F267" s="75"/>
      <c r="G267" s="73">
        <f t="shared" si="20"/>
        <v>0</v>
      </c>
      <c r="H267" s="74" t="str" cm="1">
        <f t="array" ref="H267">IFERROR(INDEX(GCC.Param!$D$3:$D$94,MATCH(L267,GCC.Param!$B$3:$B$94,0),0),"")</f>
        <v/>
      </c>
      <c r="I267" s="75"/>
      <c r="J267" s="76"/>
      <c r="K267" s="76"/>
      <c r="L267" s="76"/>
      <c r="M267" s="76"/>
      <c r="N267" s="76"/>
      <c r="O267" s="73" t="str" cm="1">
        <f t="array" ref="O267">IFERROR(INDEX($K$9:$K$1009,MATCH(N267,$I$9:$I$1009,0),0),"")</f>
        <v/>
      </c>
      <c r="P267" s="77"/>
      <c r="Q267" s="77"/>
      <c r="R267" s="67"/>
      <c r="S267" s="67"/>
      <c r="T267" s="67"/>
      <c r="U267" s="73">
        <f t="shared" ref="U267:U330" si="21">IF(M267="",K267,M267)</f>
        <v>0</v>
      </c>
      <c r="V267" s="57"/>
      <c r="W267" s="78"/>
      <c r="X267" s="69"/>
      <c r="Y267" s="69"/>
      <c r="Z267" s="69"/>
      <c r="AA267" s="69"/>
      <c r="AB267" s="69"/>
      <c r="AC267" s="69"/>
      <c r="AD267" s="69"/>
      <c r="AF267" s="69"/>
      <c r="AG267" s="69"/>
      <c r="AH267" s="69"/>
      <c r="AI267" s="69"/>
      <c r="AJ267" s="69"/>
      <c r="AK267" s="69"/>
      <c r="AL267" s="70">
        <f t="shared" si="19"/>
        <v>0</v>
      </c>
      <c r="AM267" s="69"/>
      <c r="AN267" s="69"/>
      <c r="AO267" s="69"/>
      <c r="AR267" s="46" t="s">
        <v>20</v>
      </c>
    </row>
    <row r="268" spans="4:44" x14ac:dyDescent="0.3">
      <c r="D268" s="79">
        <f t="shared" ref="D268:D331" si="22">D267+1</f>
        <v>259</v>
      </c>
      <c r="E268" s="75"/>
      <c r="F268" s="75"/>
      <c r="G268" s="73">
        <f t="shared" si="20"/>
        <v>0</v>
      </c>
      <c r="H268" s="74" t="str" cm="1">
        <f t="array" ref="H268">IFERROR(INDEX(GCC.Param!$D$3:$D$94,MATCH(L268,GCC.Param!$B$3:$B$94,0),0),"")</f>
        <v/>
      </c>
      <c r="I268" s="75"/>
      <c r="J268" s="76"/>
      <c r="K268" s="76"/>
      <c r="L268" s="76"/>
      <c r="M268" s="76"/>
      <c r="N268" s="76"/>
      <c r="O268" s="73" t="str" cm="1">
        <f t="array" ref="O268">IFERROR(INDEX($K$9:$K$1009,MATCH(N268,$I$9:$I$1009,0),0),"")</f>
        <v/>
      </c>
      <c r="P268" s="77"/>
      <c r="Q268" s="77"/>
      <c r="R268" s="67"/>
      <c r="S268" s="67"/>
      <c r="T268" s="67"/>
      <c r="U268" s="73">
        <f t="shared" si="21"/>
        <v>0</v>
      </c>
      <c r="V268" s="57"/>
      <c r="W268" s="78"/>
      <c r="X268" s="69"/>
      <c r="Y268" s="69"/>
      <c r="Z268" s="69"/>
      <c r="AA268" s="69"/>
      <c r="AB268" s="69"/>
      <c r="AC268" s="69"/>
      <c r="AD268" s="69"/>
      <c r="AF268" s="69"/>
      <c r="AG268" s="69"/>
      <c r="AH268" s="69"/>
      <c r="AI268" s="69"/>
      <c r="AJ268" s="69"/>
      <c r="AK268" s="69"/>
      <c r="AL268" s="70">
        <f t="shared" si="19"/>
        <v>0</v>
      </c>
      <c r="AM268" s="69"/>
      <c r="AN268" s="69"/>
      <c r="AO268" s="69"/>
      <c r="AR268" s="46" t="s">
        <v>20</v>
      </c>
    </row>
    <row r="269" spans="4:44" x14ac:dyDescent="0.3">
      <c r="D269" s="79">
        <f t="shared" si="22"/>
        <v>260</v>
      </c>
      <c r="E269" s="75"/>
      <c r="F269" s="75"/>
      <c r="G269" s="73">
        <f t="shared" si="20"/>
        <v>0</v>
      </c>
      <c r="H269" s="74" t="str" cm="1">
        <f t="array" ref="H269">IFERROR(INDEX(GCC.Param!$D$3:$D$94,MATCH(L269,GCC.Param!$B$3:$B$94,0),0),"")</f>
        <v/>
      </c>
      <c r="I269" s="75"/>
      <c r="J269" s="76"/>
      <c r="K269" s="76"/>
      <c r="L269" s="76"/>
      <c r="M269" s="76"/>
      <c r="N269" s="76"/>
      <c r="O269" s="73" t="str" cm="1">
        <f t="array" ref="O269">IFERROR(INDEX($K$9:$K$1009,MATCH(N269,$I$9:$I$1009,0),0),"")</f>
        <v/>
      </c>
      <c r="P269" s="77"/>
      <c r="Q269" s="77"/>
      <c r="R269" s="67"/>
      <c r="S269" s="67"/>
      <c r="T269" s="67"/>
      <c r="U269" s="73">
        <f t="shared" si="21"/>
        <v>0</v>
      </c>
      <c r="V269" s="57"/>
      <c r="W269" s="78"/>
      <c r="X269" s="69"/>
      <c r="Y269" s="69"/>
      <c r="Z269" s="69"/>
      <c r="AA269" s="69"/>
      <c r="AB269" s="69"/>
      <c r="AC269" s="69"/>
      <c r="AD269" s="69"/>
      <c r="AF269" s="69"/>
      <c r="AG269" s="69"/>
      <c r="AH269" s="69"/>
      <c r="AI269" s="69"/>
      <c r="AJ269" s="69"/>
      <c r="AK269" s="69"/>
      <c r="AL269" s="70">
        <f t="shared" si="19"/>
        <v>0</v>
      </c>
      <c r="AM269" s="69"/>
      <c r="AN269" s="69"/>
      <c r="AO269" s="69"/>
      <c r="AR269" s="46" t="s">
        <v>20</v>
      </c>
    </row>
    <row r="270" spans="4:44" x14ac:dyDescent="0.3">
      <c r="D270" s="79">
        <f t="shared" si="22"/>
        <v>261</v>
      </c>
      <c r="E270" s="75"/>
      <c r="F270" s="75"/>
      <c r="G270" s="73">
        <f t="shared" si="20"/>
        <v>0</v>
      </c>
      <c r="H270" s="74" t="str" cm="1">
        <f t="array" ref="H270">IFERROR(INDEX(GCC.Param!$D$3:$D$94,MATCH(L270,GCC.Param!$B$3:$B$94,0),0),"")</f>
        <v/>
      </c>
      <c r="I270" s="75"/>
      <c r="J270" s="76"/>
      <c r="K270" s="76"/>
      <c r="L270" s="76"/>
      <c r="M270" s="76"/>
      <c r="N270" s="76"/>
      <c r="O270" s="73" t="str" cm="1">
        <f t="array" ref="O270">IFERROR(INDEX($K$9:$K$1009,MATCH(N270,$I$9:$I$1009,0),0),"")</f>
        <v/>
      </c>
      <c r="P270" s="77"/>
      <c r="Q270" s="77"/>
      <c r="R270" s="67"/>
      <c r="S270" s="67"/>
      <c r="T270" s="67"/>
      <c r="U270" s="73">
        <f t="shared" si="21"/>
        <v>0</v>
      </c>
      <c r="V270" s="57"/>
      <c r="W270" s="78"/>
      <c r="X270" s="69"/>
      <c r="Y270" s="69"/>
      <c r="Z270" s="69"/>
      <c r="AA270" s="69"/>
      <c r="AB270" s="69"/>
      <c r="AC270" s="69"/>
      <c r="AD270" s="69"/>
      <c r="AF270" s="69"/>
      <c r="AG270" s="69"/>
      <c r="AH270" s="69"/>
      <c r="AI270" s="69"/>
      <c r="AJ270" s="69"/>
      <c r="AK270" s="69"/>
      <c r="AL270" s="70">
        <f t="shared" si="19"/>
        <v>0</v>
      </c>
      <c r="AM270" s="69"/>
      <c r="AN270" s="69"/>
      <c r="AO270" s="69"/>
      <c r="AR270" s="46" t="s">
        <v>20</v>
      </c>
    </row>
    <row r="271" spans="4:44" x14ac:dyDescent="0.3">
      <c r="D271" s="79">
        <f t="shared" si="22"/>
        <v>262</v>
      </c>
      <c r="E271" s="75"/>
      <c r="F271" s="75"/>
      <c r="G271" s="73">
        <f t="shared" si="20"/>
        <v>0</v>
      </c>
      <c r="H271" s="74" t="str" cm="1">
        <f t="array" ref="H271">IFERROR(INDEX(GCC.Param!$D$3:$D$94,MATCH(L271,GCC.Param!$B$3:$B$94,0),0),"")</f>
        <v/>
      </c>
      <c r="I271" s="75"/>
      <c r="J271" s="76"/>
      <c r="K271" s="76"/>
      <c r="L271" s="76"/>
      <c r="M271" s="76"/>
      <c r="N271" s="76"/>
      <c r="O271" s="73" t="str" cm="1">
        <f t="array" ref="O271">IFERROR(INDEX($K$9:$K$1009,MATCH(N271,$I$9:$I$1009,0),0),"")</f>
        <v/>
      </c>
      <c r="P271" s="77"/>
      <c r="Q271" s="77"/>
      <c r="R271" s="67"/>
      <c r="S271" s="67"/>
      <c r="T271" s="67"/>
      <c r="U271" s="73">
        <f t="shared" si="21"/>
        <v>0</v>
      </c>
      <c r="V271" s="57"/>
      <c r="W271" s="78"/>
      <c r="X271" s="69"/>
      <c r="Y271" s="69"/>
      <c r="Z271" s="69"/>
      <c r="AA271" s="69"/>
      <c r="AB271" s="69"/>
      <c r="AC271" s="69"/>
      <c r="AD271" s="69"/>
      <c r="AF271" s="69"/>
      <c r="AG271" s="69"/>
      <c r="AH271" s="69"/>
      <c r="AI271" s="69"/>
      <c r="AJ271" s="69"/>
      <c r="AK271" s="69"/>
      <c r="AL271" s="70">
        <f t="shared" si="19"/>
        <v>0</v>
      </c>
      <c r="AM271" s="69"/>
      <c r="AN271" s="69"/>
      <c r="AO271" s="69"/>
      <c r="AR271" s="46" t="s">
        <v>20</v>
      </c>
    </row>
    <row r="272" spans="4:44" x14ac:dyDescent="0.3">
      <c r="D272" s="79">
        <f t="shared" si="22"/>
        <v>263</v>
      </c>
      <c r="E272" s="75"/>
      <c r="F272" s="75"/>
      <c r="G272" s="73">
        <f t="shared" si="20"/>
        <v>0</v>
      </c>
      <c r="H272" s="74" t="str" cm="1">
        <f t="array" ref="H272">IFERROR(INDEX(GCC.Param!$D$3:$D$94,MATCH(L272,GCC.Param!$B$3:$B$94,0),0),"")</f>
        <v/>
      </c>
      <c r="I272" s="75"/>
      <c r="J272" s="76"/>
      <c r="K272" s="76"/>
      <c r="L272" s="76"/>
      <c r="M272" s="76"/>
      <c r="N272" s="76"/>
      <c r="O272" s="73" t="str" cm="1">
        <f t="array" ref="O272">IFERROR(INDEX($K$9:$K$1009,MATCH(N272,$I$9:$I$1009,0),0),"")</f>
        <v/>
      </c>
      <c r="P272" s="77"/>
      <c r="Q272" s="77"/>
      <c r="R272" s="67"/>
      <c r="S272" s="67"/>
      <c r="T272" s="67"/>
      <c r="U272" s="73">
        <f t="shared" si="21"/>
        <v>0</v>
      </c>
      <c r="V272" s="57"/>
      <c r="W272" s="78"/>
      <c r="X272" s="69"/>
      <c r="Y272" s="69"/>
      <c r="Z272" s="69"/>
      <c r="AA272" s="69"/>
      <c r="AB272" s="69"/>
      <c r="AC272" s="69"/>
      <c r="AD272" s="69"/>
      <c r="AF272" s="69"/>
      <c r="AG272" s="69"/>
      <c r="AH272" s="69"/>
      <c r="AI272" s="69"/>
      <c r="AJ272" s="69"/>
      <c r="AK272" s="69"/>
      <c r="AL272" s="70">
        <f t="shared" si="19"/>
        <v>0</v>
      </c>
      <c r="AM272" s="69"/>
      <c r="AN272" s="69"/>
      <c r="AO272" s="69"/>
      <c r="AR272" s="46" t="s">
        <v>20</v>
      </c>
    </row>
    <row r="273" spans="4:44" x14ac:dyDescent="0.3">
      <c r="D273" s="79">
        <f t="shared" si="22"/>
        <v>264</v>
      </c>
      <c r="E273" s="75"/>
      <c r="F273" s="75"/>
      <c r="G273" s="73">
        <f t="shared" si="20"/>
        <v>0</v>
      </c>
      <c r="H273" s="74" t="str" cm="1">
        <f t="array" ref="H273">IFERROR(INDEX(GCC.Param!$D$3:$D$94,MATCH(L273,GCC.Param!$B$3:$B$94,0),0),"")</f>
        <v/>
      </c>
      <c r="I273" s="75"/>
      <c r="J273" s="76"/>
      <c r="K273" s="76"/>
      <c r="L273" s="76"/>
      <c r="M273" s="76"/>
      <c r="N273" s="76"/>
      <c r="O273" s="73" t="str" cm="1">
        <f t="array" ref="O273">IFERROR(INDEX($K$9:$K$1009,MATCH(N273,$I$9:$I$1009,0),0),"")</f>
        <v/>
      </c>
      <c r="P273" s="77"/>
      <c r="Q273" s="77"/>
      <c r="R273" s="67"/>
      <c r="S273" s="67"/>
      <c r="T273" s="67"/>
      <c r="U273" s="73">
        <f t="shared" si="21"/>
        <v>0</v>
      </c>
      <c r="V273" s="57"/>
      <c r="W273" s="78"/>
      <c r="X273" s="69"/>
      <c r="Y273" s="69"/>
      <c r="Z273" s="69"/>
      <c r="AA273" s="69"/>
      <c r="AB273" s="69"/>
      <c r="AC273" s="69"/>
      <c r="AD273" s="69"/>
      <c r="AF273" s="69"/>
      <c r="AG273" s="69"/>
      <c r="AH273" s="69"/>
      <c r="AI273" s="69"/>
      <c r="AJ273" s="69"/>
      <c r="AK273" s="69"/>
      <c r="AL273" s="70">
        <f t="shared" si="19"/>
        <v>0</v>
      </c>
      <c r="AM273" s="69"/>
      <c r="AN273" s="69"/>
      <c r="AO273" s="69"/>
      <c r="AR273" s="46" t="s">
        <v>20</v>
      </c>
    </row>
    <row r="274" spans="4:44" x14ac:dyDescent="0.3">
      <c r="D274" s="79">
        <f t="shared" si="22"/>
        <v>265</v>
      </c>
      <c r="E274" s="75"/>
      <c r="F274" s="75"/>
      <c r="G274" s="73">
        <f t="shared" si="20"/>
        <v>0</v>
      </c>
      <c r="H274" s="74" t="str" cm="1">
        <f t="array" ref="H274">IFERROR(INDEX(GCC.Param!$D$3:$D$94,MATCH(L274,GCC.Param!$B$3:$B$94,0),0),"")</f>
        <v/>
      </c>
      <c r="I274" s="75"/>
      <c r="J274" s="76"/>
      <c r="K274" s="76"/>
      <c r="L274" s="76"/>
      <c r="M274" s="76"/>
      <c r="N274" s="76"/>
      <c r="O274" s="73" t="str" cm="1">
        <f t="array" ref="O274">IFERROR(INDEX($K$9:$K$1009,MATCH(N274,$I$9:$I$1009,0),0),"")</f>
        <v/>
      </c>
      <c r="P274" s="77"/>
      <c r="Q274" s="77"/>
      <c r="R274" s="67"/>
      <c r="S274" s="67"/>
      <c r="T274" s="67"/>
      <c r="U274" s="73">
        <f t="shared" si="21"/>
        <v>0</v>
      </c>
      <c r="V274" s="57"/>
      <c r="W274" s="78"/>
      <c r="X274" s="69"/>
      <c r="Y274" s="69"/>
      <c r="Z274" s="69"/>
      <c r="AA274" s="69"/>
      <c r="AB274" s="69"/>
      <c r="AC274" s="69"/>
      <c r="AD274" s="69"/>
      <c r="AF274" s="69"/>
      <c r="AG274" s="69"/>
      <c r="AH274" s="69"/>
      <c r="AI274" s="69"/>
      <c r="AJ274" s="69"/>
      <c r="AK274" s="69"/>
      <c r="AL274" s="70">
        <f t="shared" si="19"/>
        <v>0</v>
      </c>
      <c r="AM274" s="69"/>
      <c r="AN274" s="69"/>
      <c r="AO274" s="69"/>
      <c r="AR274" s="46" t="s">
        <v>20</v>
      </c>
    </row>
    <row r="275" spans="4:44" x14ac:dyDescent="0.3">
      <c r="D275" s="79">
        <f t="shared" si="22"/>
        <v>266</v>
      </c>
      <c r="E275" s="75"/>
      <c r="F275" s="75"/>
      <c r="G275" s="73">
        <f t="shared" si="20"/>
        <v>0</v>
      </c>
      <c r="H275" s="74" t="str" cm="1">
        <f t="array" ref="H275">IFERROR(INDEX(GCC.Param!$D$3:$D$94,MATCH(L275,GCC.Param!$B$3:$B$94,0),0),"")</f>
        <v/>
      </c>
      <c r="I275" s="75"/>
      <c r="J275" s="76"/>
      <c r="K275" s="76"/>
      <c r="L275" s="76"/>
      <c r="M275" s="76"/>
      <c r="N275" s="76"/>
      <c r="O275" s="73" t="str" cm="1">
        <f t="array" ref="O275">IFERROR(INDEX($K$9:$K$1009,MATCH(N275,$I$9:$I$1009,0),0),"")</f>
        <v/>
      </c>
      <c r="P275" s="77"/>
      <c r="Q275" s="77"/>
      <c r="R275" s="67"/>
      <c r="S275" s="67"/>
      <c r="T275" s="67"/>
      <c r="U275" s="73">
        <f t="shared" si="21"/>
        <v>0</v>
      </c>
      <c r="V275" s="57"/>
      <c r="W275" s="78"/>
      <c r="X275" s="69"/>
      <c r="Y275" s="69"/>
      <c r="Z275" s="69"/>
      <c r="AA275" s="69"/>
      <c r="AB275" s="69"/>
      <c r="AC275" s="69"/>
      <c r="AD275" s="69"/>
      <c r="AF275" s="69"/>
      <c r="AG275" s="69"/>
      <c r="AH275" s="69"/>
      <c r="AI275" s="69"/>
      <c r="AJ275" s="69"/>
      <c r="AK275" s="69"/>
      <c r="AL275" s="70">
        <f t="shared" si="19"/>
        <v>0</v>
      </c>
      <c r="AM275" s="69"/>
      <c r="AN275" s="69"/>
      <c r="AO275" s="69"/>
      <c r="AR275" s="46" t="s">
        <v>20</v>
      </c>
    </row>
    <row r="276" spans="4:44" x14ac:dyDescent="0.3">
      <c r="D276" s="79">
        <f t="shared" si="22"/>
        <v>267</v>
      </c>
      <c r="E276" s="75"/>
      <c r="F276" s="75"/>
      <c r="G276" s="73">
        <f t="shared" si="20"/>
        <v>0</v>
      </c>
      <c r="H276" s="74" t="str" cm="1">
        <f t="array" ref="H276">IFERROR(INDEX(GCC.Param!$D$3:$D$94,MATCH(L276,GCC.Param!$B$3:$B$94,0),0),"")</f>
        <v/>
      </c>
      <c r="I276" s="75"/>
      <c r="J276" s="76"/>
      <c r="K276" s="76"/>
      <c r="L276" s="76"/>
      <c r="M276" s="76"/>
      <c r="N276" s="76"/>
      <c r="O276" s="73" t="str" cm="1">
        <f t="array" ref="O276">IFERROR(INDEX($K$9:$K$1009,MATCH(N276,$I$9:$I$1009,0),0),"")</f>
        <v/>
      </c>
      <c r="P276" s="77"/>
      <c r="Q276" s="77"/>
      <c r="R276" s="67"/>
      <c r="S276" s="67"/>
      <c r="T276" s="67"/>
      <c r="U276" s="73">
        <f t="shared" si="21"/>
        <v>0</v>
      </c>
      <c r="V276" s="57"/>
      <c r="W276" s="78"/>
      <c r="X276" s="69"/>
      <c r="Y276" s="69"/>
      <c r="Z276" s="69"/>
      <c r="AA276" s="69"/>
      <c r="AB276" s="69"/>
      <c r="AC276" s="69"/>
      <c r="AD276" s="69"/>
      <c r="AF276" s="69"/>
      <c r="AG276" s="69"/>
      <c r="AH276" s="69"/>
      <c r="AI276" s="69"/>
      <c r="AJ276" s="69"/>
      <c r="AK276" s="69"/>
      <c r="AL276" s="70">
        <f t="shared" si="19"/>
        <v>0</v>
      </c>
      <c r="AM276" s="69"/>
      <c r="AN276" s="69"/>
      <c r="AO276" s="69"/>
      <c r="AR276" s="46" t="s">
        <v>20</v>
      </c>
    </row>
    <row r="277" spans="4:44" x14ac:dyDescent="0.3">
      <c r="D277" s="79">
        <f t="shared" si="22"/>
        <v>268</v>
      </c>
      <c r="E277" s="75"/>
      <c r="F277" s="75"/>
      <c r="G277" s="73">
        <f t="shared" si="20"/>
        <v>0</v>
      </c>
      <c r="H277" s="74" t="str" cm="1">
        <f t="array" ref="H277">IFERROR(INDEX(GCC.Param!$D$3:$D$94,MATCH(L277,GCC.Param!$B$3:$B$94,0),0),"")</f>
        <v/>
      </c>
      <c r="I277" s="75"/>
      <c r="J277" s="76"/>
      <c r="K277" s="76"/>
      <c r="L277" s="76"/>
      <c r="M277" s="76"/>
      <c r="N277" s="76"/>
      <c r="O277" s="73" t="str" cm="1">
        <f t="array" ref="O277">IFERROR(INDEX($K$9:$K$1009,MATCH(N277,$I$9:$I$1009,0),0),"")</f>
        <v/>
      </c>
      <c r="P277" s="77"/>
      <c r="Q277" s="77"/>
      <c r="R277" s="67"/>
      <c r="S277" s="67"/>
      <c r="T277" s="67"/>
      <c r="U277" s="73">
        <f t="shared" si="21"/>
        <v>0</v>
      </c>
      <c r="V277" s="57"/>
      <c r="W277" s="78"/>
      <c r="X277" s="69"/>
      <c r="Y277" s="69"/>
      <c r="Z277" s="69"/>
      <c r="AA277" s="69"/>
      <c r="AB277" s="69"/>
      <c r="AC277" s="69"/>
      <c r="AD277" s="69"/>
      <c r="AF277" s="69"/>
      <c r="AG277" s="69"/>
      <c r="AH277" s="69"/>
      <c r="AI277" s="69"/>
      <c r="AJ277" s="69"/>
      <c r="AK277" s="69"/>
      <c r="AL277" s="70">
        <f t="shared" si="19"/>
        <v>0</v>
      </c>
      <c r="AM277" s="69"/>
      <c r="AN277" s="69"/>
      <c r="AO277" s="69"/>
      <c r="AR277" s="46" t="s">
        <v>20</v>
      </c>
    </row>
    <row r="278" spans="4:44" x14ac:dyDescent="0.3">
      <c r="D278" s="79">
        <f t="shared" si="22"/>
        <v>269</v>
      </c>
      <c r="E278" s="75"/>
      <c r="F278" s="75"/>
      <c r="G278" s="73">
        <f t="shared" si="20"/>
        <v>0</v>
      </c>
      <c r="H278" s="74" t="str" cm="1">
        <f t="array" ref="H278">IFERROR(INDEX(GCC.Param!$D$3:$D$94,MATCH(L278,GCC.Param!$B$3:$B$94,0),0),"")</f>
        <v/>
      </c>
      <c r="I278" s="75"/>
      <c r="J278" s="76"/>
      <c r="K278" s="76"/>
      <c r="L278" s="76"/>
      <c r="M278" s="76"/>
      <c r="N278" s="76"/>
      <c r="O278" s="73" t="str" cm="1">
        <f t="array" ref="O278">IFERROR(INDEX($K$9:$K$1009,MATCH(N278,$I$9:$I$1009,0),0),"")</f>
        <v/>
      </c>
      <c r="P278" s="77"/>
      <c r="Q278" s="77"/>
      <c r="R278" s="67"/>
      <c r="S278" s="67"/>
      <c r="T278" s="67"/>
      <c r="U278" s="73">
        <f t="shared" si="21"/>
        <v>0</v>
      </c>
      <c r="V278" s="57"/>
      <c r="W278" s="78"/>
      <c r="X278" s="69"/>
      <c r="Y278" s="69"/>
      <c r="Z278" s="69"/>
      <c r="AA278" s="69"/>
      <c r="AB278" s="69"/>
      <c r="AC278" s="69"/>
      <c r="AD278" s="69"/>
      <c r="AF278" s="69"/>
      <c r="AG278" s="69"/>
      <c r="AH278" s="69"/>
      <c r="AI278" s="69"/>
      <c r="AJ278" s="69"/>
      <c r="AK278" s="69"/>
      <c r="AL278" s="70">
        <f t="shared" si="19"/>
        <v>0</v>
      </c>
      <c r="AM278" s="69"/>
      <c r="AN278" s="69"/>
      <c r="AO278" s="69"/>
      <c r="AR278" s="46" t="s">
        <v>20</v>
      </c>
    </row>
    <row r="279" spans="4:44" x14ac:dyDescent="0.3">
      <c r="D279" s="79">
        <f t="shared" si="22"/>
        <v>270</v>
      </c>
      <c r="E279" s="75"/>
      <c r="F279" s="75"/>
      <c r="G279" s="73">
        <f t="shared" si="20"/>
        <v>0</v>
      </c>
      <c r="H279" s="74" t="str" cm="1">
        <f t="array" ref="H279">IFERROR(INDEX(GCC.Param!$D$3:$D$94,MATCH(L279,GCC.Param!$B$3:$B$94,0),0),"")</f>
        <v/>
      </c>
      <c r="I279" s="75"/>
      <c r="J279" s="76"/>
      <c r="K279" s="76"/>
      <c r="L279" s="76"/>
      <c r="M279" s="76"/>
      <c r="N279" s="76"/>
      <c r="O279" s="73" t="str" cm="1">
        <f t="array" ref="O279">IFERROR(INDEX($K$9:$K$1009,MATCH(N279,$I$9:$I$1009,0),0),"")</f>
        <v/>
      </c>
      <c r="P279" s="77"/>
      <c r="Q279" s="77"/>
      <c r="R279" s="67"/>
      <c r="S279" s="67"/>
      <c r="T279" s="67"/>
      <c r="U279" s="73">
        <f t="shared" si="21"/>
        <v>0</v>
      </c>
      <c r="V279" s="57"/>
      <c r="W279" s="78"/>
      <c r="X279" s="69"/>
      <c r="Y279" s="69"/>
      <c r="Z279" s="69"/>
      <c r="AA279" s="69"/>
      <c r="AB279" s="69"/>
      <c r="AC279" s="69"/>
      <c r="AD279" s="69"/>
      <c r="AF279" s="69"/>
      <c r="AG279" s="69"/>
      <c r="AH279" s="69"/>
      <c r="AI279" s="69"/>
      <c r="AJ279" s="69"/>
      <c r="AK279" s="69"/>
      <c r="AL279" s="70">
        <f t="shared" si="19"/>
        <v>0</v>
      </c>
      <c r="AM279" s="69"/>
      <c r="AN279" s="69"/>
      <c r="AO279" s="69"/>
      <c r="AR279" s="46" t="s">
        <v>20</v>
      </c>
    </row>
    <row r="280" spans="4:44" x14ac:dyDescent="0.3">
      <c r="D280" s="79">
        <f t="shared" si="22"/>
        <v>271</v>
      </c>
      <c r="E280" s="75"/>
      <c r="F280" s="75"/>
      <c r="G280" s="73">
        <f t="shared" si="20"/>
        <v>0</v>
      </c>
      <c r="H280" s="74" t="str" cm="1">
        <f t="array" ref="H280">IFERROR(INDEX(GCC.Param!$D$3:$D$94,MATCH(L280,GCC.Param!$B$3:$B$94,0),0),"")</f>
        <v/>
      </c>
      <c r="I280" s="75"/>
      <c r="J280" s="76"/>
      <c r="K280" s="76"/>
      <c r="L280" s="76"/>
      <c r="M280" s="76"/>
      <c r="N280" s="76"/>
      <c r="O280" s="73" t="str" cm="1">
        <f t="array" ref="O280">IFERROR(INDEX($K$9:$K$1009,MATCH(N280,$I$9:$I$1009,0),0),"")</f>
        <v/>
      </c>
      <c r="P280" s="77"/>
      <c r="Q280" s="77"/>
      <c r="R280" s="67"/>
      <c r="S280" s="67"/>
      <c r="T280" s="67"/>
      <c r="U280" s="73">
        <f t="shared" si="21"/>
        <v>0</v>
      </c>
      <c r="V280" s="57"/>
      <c r="W280" s="78"/>
      <c r="X280" s="69"/>
      <c r="Y280" s="69"/>
      <c r="Z280" s="69"/>
      <c r="AA280" s="69"/>
      <c r="AB280" s="69"/>
      <c r="AC280" s="69"/>
      <c r="AD280" s="69"/>
      <c r="AF280" s="69"/>
      <c r="AG280" s="69"/>
      <c r="AH280" s="69"/>
      <c r="AI280" s="69"/>
      <c r="AJ280" s="69"/>
      <c r="AK280" s="69"/>
      <c r="AL280" s="70">
        <f t="shared" si="19"/>
        <v>0</v>
      </c>
      <c r="AM280" s="69"/>
      <c r="AN280" s="69"/>
      <c r="AO280" s="69"/>
      <c r="AR280" s="46" t="s">
        <v>20</v>
      </c>
    </row>
    <row r="281" spans="4:44" x14ac:dyDescent="0.3">
      <c r="D281" s="79">
        <f t="shared" si="22"/>
        <v>272</v>
      </c>
      <c r="E281" s="75"/>
      <c r="F281" s="75"/>
      <c r="G281" s="73">
        <f t="shared" si="20"/>
        <v>0</v>
      </c>
      <c r="H281" s="74" t="str" cm="1">
        <f t="array" ref="H281">IFERROR(INDEX(GCC.Param!$D$3:$D$94,MATCH(L281,GCC.Param!$B$3:$B$94,0),0),"")</f>
        <v/>
      </c>
      <c r="I281" s="75"/>
      <c r="J281" s="76"/>
      <c r="K281" s="76"/>
      <c r="L281" s="76"/>
      <c r="M281" s="76"/>
      <c r="N281" s="76"/>
      <c r="O281" s="73" t="str" cm="1">
        <f t="array" ref="O281">IFERROR(INDEX($K$9:$K$1009,MATCH(N281,$I$9:$I$1009,0),0),"")</f>
        <v/>
      </c>
      <c r="P281" s="77"/>
      <c r="Q281" s="77"/>
      <c r="R281" s="67"/>
      <c r="S281" s="67"/>
      <c r="T281" s="67"/>
      <c r="U281" s="73">
        <f t="shared" si="21"/>
        <v>0</v>
      </c>
      <c r="V281" s="57"/>
      <c r="W281" s="78"/>
      <c r="X281" s="69"/>
      <c r="Y281" s="69"/>
      <c r="Z281" s="69"/>
      <c r="AA281" s="69"/>
      <c r="AB281" s="69"/>
      <c r="AC281" s="69"/>
      <c r="AD281" s="69"/>
      <c r="AF281" s="69"/>
      <c r="AG281" s="69"/>
      <c r="AH281" s="69"/>
      <c r="AI281" s="69"/>
      <c r="AJ281" s="69"/>
      <c r="AK281" s="69"/>
      <c r="AL281" s="70">
        <f t="shared" si="19"/>
        <v>0</v>
      </c>
      <c r="AM281" s="69"/>
      <c r="AN281" s="69"/>
      <c r="AO281" s="69"/>
      <c r="AR281" s="46" t="s">
        <v>20</v>
      </c>
    </row>
    <row r="282" spans="4:44" x14ac:dyDescent="0.3">
      <c r="D282" s="79">
        <f t="shared" si="22"/>
        <v>273</v>
      </c>
      <c r="E282" s="75"/>
      <c r="F282" s="75"/>
      <c r="G282" s="73">
        <f t="shared" si="20"/>
        <v>0</v>
      </c>
      <c r="H282" s="74" t="str" cm="1">
        <f t="array" ref="H282">IFERROR(INDEX(GCC.Param!$D$3:$D$94,MATCH(L282,GCC.Param!$B$3:$B$94,0),0),"")</f>
        <v/>
      </c>
      <c r="I282" s="75"/>
      <c r="J282" s="76"/>
      <c r="K282" s="76"/>
      <c r="L282" s="76"/>
      <c r="M282" s="76"/>
      <c r="N282" s="76"/>
      <c r="O282" s="73" t="str" cm="1">
        <f t="array" ref="O282">IFERROR(INDEX($K$9:$K$1009,MATCH(N282,$I$9:$I$1009,0),0),"")</f>
        <v/>
      </c>
      <c r="P282" s="77"/>
      <c r="Q282" s="77"/>
      <c r="R282" s="67"/>
      <c r="S282" s="67"/>
      <c r="T282" s="67"/>
      <c r="U282" s="73">
        <f t="shared" si="21"/>
        <v>0</v>
      </c>
      <c r="V282" s="57"/>
      <c r="W282" s="78"/>
      <c r="X282" s="69"/>
      <c r="Y282" s="69"/>
      <c r="Z282" s="69"/>
      <c r="AA282" s="69"/>
      <c r="AB282" s="69"/>
      <c r="AC282" s="69"/>
      <c r="AD282" s="69"/>
      <c r="AF282" s="69"/>
      <c r="AG282" s="69"/>
      <c r="AH282" s="69"/>
      <c r="AI282" s="69"/>
      <c r="AJ282" s="69"/>
      <c r="AK282" s="69"/>
      <c r="AL282" s="70">
        <f t="shared" si="19"/>
        <v>0</v>
      </c>
      <c r="AM282" s="69"/>
      <c r="AN282" s="69"/>
      <c r="AO282" s="69"/>
      <c r="AR282" s="46" t="s">
        <v>20</v>
      </c>
    </row>
    <row r="283" spans="4:44" x14ac:dyDescent="0.3">
      <c r="D283" s="79">
        <f t="shared" si="22"/>
        <v>274</v>
      </c>
      <c r="E283" s="75"/>
      <c r="F283" s="75"/>
      <c r="G283" s="73">
        <f t="shared" si="20"/>
        <v>0</v>
      </c>
      <c r="H283" s="74" t="str" cm="1">
        <f t="array" ref="H283">IFERROR(INDEX(GCC.Param!$D$3:$D$94,MATCH(L283,GCC.Param!$B$3:$B$94,0),0),"")</f>
        <v/>
      </c>
      <c r="I283" s="75"/>
      <c r="J283" s="76"/>
      <c r="K283" s="76"/>
      <c r="L283" s="76"/>
      <c r="M283" s="76"/>
      <c r="N283" s="76"/>
      <c r="O283" s="73" t="str" cm="1">
        <f t="array" ref="O283">IFERROR(INDEX($K$9:$K$1009,MATCH(N283,$I$9:$I$1009,0),0),"")</f>
        <v/>
      </c>
      <c r="P283" s="77"/>
      <c r="Q283" s="77"/>
      <c r="R283" s="67"/>
      <c r="S283" s="67"/>
      <c r="T283" s="67"/>
      <c r="U283" s="73">
        <f t="shared" si="21"/>
        <v>0</v>
      </c>
      <c r="V283" s="57"/>
      <c r="W283" s="78"/>
      <c r="X283" s="69"/>
      <c r="Y283" s="69"/>
      <c r="Z283" s="69"/>
      <c r="AA283" s="69"/>
      <c r="AB283" s="69"/>
      <c r="AC283" s="69"/>
      <c r="AD283" s="69"/>
      <c r="AF283" s="69"/>
      <c r="AG283" s="69"/>
      <c r="AH283" s="69"/>
      <c r="AI283" s="69"/>
      <c r="AJ283" s="69"/>
      <c r="AK283" s="69"/>
      <c r="AL283" s="70">
        <f t="shared" si="19"/>
        <v>0</v>
      </c>
      <c r="AM283" s="69"/>
      <c r="AN283" s="69"/>
      <c r="AO283" s="69"/>
      <c r="AR283" s="46" t="s">
        <v>20</v>
      </c>
    </row>
    <row r="284" spans="4:44" x14ac:dyDescent="0.3">
      <c r="D284" s="79">
        <f t="shared" si="22"/>
        <v>275</v>
      </c>
      <c r="E284" s="75"/>
      <c r="F284" s="75"/>
      <c r="G284" s="73">
        <f t="shared" si="20"/>
        <v>0</v>
      </c>
      <c r="H284" s="74" t="str" cm="1">
        <f t="array" ref="H284">IFERROR(INDEX(GCC.Param!$D$3:$D$94,MATCH(L284,GCC.Param!$B$3:$B$94,0),0),"")</f>
        <v/>
      </c>
      <c r="I284" s="75"/>
      <c r="J284" s="76"/>
      <c r="K284" s="76"/>
      <c r="L284" s="76"/>
      <c r="M284" s="76"/>
      <c r="N284" s="76"/>
      <c r="O284" s="73" t="str" cm="1">
        <f t="array" ref="O284">IFERROR(INDEX($K$9:$K$1009,MATCH(N284,$I$9:$I$1009,0),0),"")</f>
        <v/>
      </c>
      <c r="P284" s="77"/>
      <c r="Q284" s="77"/>
      <c r="R284" s="67"/>
      <c r="S284" s="67"/>
      <c r="T284" s="67"/>
      <c r="U284" s="73">
        <f t="shared" si="21"/>
        <v>0</v>
      </c>
      <c r="V284" s="57"/>
      <c r="W284" s="78"/>
      <c r="X284" s="69"/>
      <c r="Y284" s="69"/>
      <c r="Z284" s="69"/>
      <c r="AA284" s="69"/>
      <c r="AB284" s="69"/>
      <c r="AC284" s="69"/>
      <c r="AD284" s="69"/>
      <c r="AF284" s="69"/>
      <c r="AG284" s="69"/>
      <c r="AH284" s="69"/>
      <c r="AI284" s="69"/>
      <c r="AJ284" s="69"/>
      <c r="AK284" s="69"/>
      <c r="AL284" s="70">
        <f t="shared" si="19"/>
        <v>0</v>
      </c>
      <c r="AM284" s="69"/>
      <c r="AN284" s="69"/>
      <c r="AO284" s="69"/>
      <c r="AR284" s="46" t="s">
        <v>20</v>
      </c>
    </row>
    <row r="285" spans="4:44" x14ac:dyDescent="0.3">
      <c r="D285" s="79">
        <f t="shared" si="22"/>
        <v>276</v>
      </c>
      <c r="E285" s="75"/>
      <c r="F285" s="75"/>
      <c r="G285" s="73">
        <f t="shared" si="20"/>
        <v>0</v>
      </c>
      <c r="H285" s="74" t="str" cm="1">
        <f t="array" ref="H285">IFERROR(INDEX(GCC.Param!$D$3:$D$94,MATCH(L285,GCC.Param!$B$3:$B$94,0),0),"")</f>
        <v/>
      </c>
      <c r="I285" s="75"/>
      <c r="J285" s="76"/>
      <c r="K285" s="76"/>
      <c r="L285" s="76"/>
      <c r="M285" s="76"/>
      <c r="N285" s="76"/>
      <c r="O285" s="73" t="str" cm="1">
        <f t="array" ref="O285">IFERROR(INDEX($K$9:$K$1009,MATCH(N285,$I$9:$I$1009,0),0),"")</f>
        <v/>
      </c>
      <c r="P285" s="77"/>
      <c r="Q285" s="77"/>
      <c r="R285" s="67"/>
      <c r="S285" s="67"/>
      <c r="T285" s="67"/>
      <c r="U285" s="73">
        <f t="shared" si="21"/>
        <v>0</v>
      </c>
      <c r="V285" s="57"/>
      <c r="W285" s="78"/>
      <c r="X285" s="69"/>
      <c r="Y285" s="69"/>
      <c r="Z285" s="69"/>
      <c r="AA285" s="69"/>
      <c r="AB285" s="69"/>
      <c r="AC285" s="69"/>
      <c r="AD285" s="69"/>
      <c r="AF285" s="69"/>
      <c r="AG285" s="69"/>
      <c r="AH285" s="69"/>
      <c r="AI285" s="69"/>
      <c r="AJ285" s="69"/>
      <c r="AK285" s="69"/>
      <c r="AL285" s="70">
        <f t="shared" si="19"/>
        <v>0</v>
      </c>
      <c r="AM285" s="69"/>
      <c r="AN285" s="69"/>
      <c r="AO285" s="69"/>
      <c r="AR285" s="46" t="s">
        <v>20</v>
      </c>
    </row>
    <row r="286" spans="4:44" x14ac:dyDescent="0.3">
      <c r="D286" s="79">
        <f t="shared" si="22"/>
        <v>277</v>
      </c>
      <c r="E286" s="75"/>
      <c r="F286" s="75"/>
      <c r="G286" s="73">
        <f t="shared" si="20"/>
        <v>0</v>
      </c>
      <c r="H286" s="74" t="str" cm="1">
        <f t="array" ref="H286">IFERROR(INDEX(GCC.Param!$D$3:$D$94,MATCH(L286,GCC.Param!$B$3:$B$94,0),0),"")</f>
        <v/>
      </c>
      <c r="I286" s="75"/>
      <c r="J286" s="76"/>
      <c r="K286" s="76"/>
      <c r="L286" s="76"/>
      <c r="M286" s="76"/>
      <c r="N286" s="76"/>
      <c r="O286" s="73" t="str" cm="1">
        <f t="array" ref="O286">IFERROR(INDEX($K$9:$K$1009,MATCH(N286,$I$9:$I$1009,0),0),"")</f>
        <v/>
      </c>
      <c r="P286" s="77"/>
      <c r="Q286" s="77"/>
      <c r="R286" s="67"/>
      <c r="S286" s="67"/>
      <c r="T286" s="67"/>
      <c r="U286" s="73">
        <f t="shared" si="21"/>
        <v>0</v>
      </c>
      <c r="V286" s="57"/>
      <c r="W286" s="78"/>
      <c r="X286" s="69"/>
      <c r="Y286" s="69"/>
      <c r="Z286" s="69"/>
      <c r="AA286" s="69"/>
      <c r="AB286" s="69"/>
      <c r="AC286" s="69"/>
      <c r="AD286" s="69"/>
      <c r="AF286" s="69"/>
      <c r="AG286" s="69"/>
      <c r="AH286" s="69"/>
      <c r="AI286" s="69"/>
      <c r="AJ286" s="69"/>
      <c r="AK286" s="69"/>
      <c r="AL286" s="70">
        <f t="shared" si="19"/>
        <v>0</v>
      </c>
      <c r="AM286" s="69"/>
      <c r="AN286" s="69"/>
      <c r="AO286" s="69"/>
      <c r="AR286" s="46" t="s">
        <v>20</v>
      </c>
    </row>
    <row r="287" spans="4:44" x14ac:dyDescent="0.3">
      <c r="D287" s="79">
        <f t="shared" si="22"/>
        <v>278</v>
      </c>
      <c r="E287" s="75"/>
      <c r="F287" s="75"/>
      <c r="G287" s="73">
        <f t="shared" si="20"/>
        <v>0</v>
      </c>
      <c r="H287" s="74" t="str" cm="1">
        <f t="array" ref="H287">IFERROR(INDEX(GCC.Param!$D$3:$D$94,MATCH(L287,GCC.Param!$B$3:$B$94,0),0),"")</f>
        <v/>
      </c>
      <c r="I287" s="75"/>
      <c r="J287" s="76"/>
      <c r="K287" s="76"/>
      <c r="L287" s="76"/>
      <c r="M287" s="76"/>
      <c r="N287" s="76"/>
      <c r="O287" s="73" t="str" cm="1">
        <f t="array" ref="O287">IFERROR(INDEX($K$9:$K$1009,MATCH(N287,$I$9:$I$1009,0),0),"")</f>
        <v/>
      </c>
      <c r="P287" s="77"/>
      <c r="Q287" s="77"/>
      <c r="R287" s="67"/>
      <c r="S287" s="67"/>
      <c r="T287" s="67"/>
      <c r="U287" s="73">
        <f t="shared" si="21"/>
        <v>0</v>
      </c>
      <c r="V287" s="57"/>
      <c r="W287" s="78"/>
      <c r="X287" s="69"/>
      <c r="Y287" s="69"/>
      <c r="Z287" s="69"/>
      <c r="AA287" s="69"/>
      <c r="AB287" s="69"/>
      <c r="AC287" s="69"/>
      <c r="AD287" s="69"/>
      <c r="AF287" s="69"/>
      <c r="AG287" s="69"/>
      <c r="AH287" s="69"/>
      <c r="AI287" s="69"/>
      <c r="AJ287" s="69"/>
      <c r="AK287" s="69"/>
      <c r="AL287" s="70">
        <f t="shared" si="19"/>
        <v>0</v>
      </c>
      <c r="AM287" s="69"/>
      <c r="AN287" s="69"/>
      <c r="AO287" s="69"/>
      <c r="AR287" s="46" t="s">
        <v>20</v>
      </c>
    </row>
    <row r="288" spans="4:44" x14ac:dyDescent="0.3">
      <c r="D288" s="79">
        <f t="shared" si="22"/>
        <v>279</v>
      </c>
      <c r="E288" s="75"/>
      <c r="F288" s="75"/>
      <c r="G288" s="73">
        <f t="shared" si="20"/>
        <v>0</v>
      </c>
      <c r="H288" s="74" t="str" cm="1">
        <f t="array" ref="H288">IFERROR(INDEX(GCC.Param!$D$3:$D$94,MATCH(L288,GCC.Param!$B$3:$B$94,0),0),"")</f>
        <v/>
      </c>
      <c r="I288" s="75"/>
      <c r="J288" s="76"/>
      <c r="K288" s="76"/>
      <c r="L288" s="76"/>
      <c r="M288" s="76"/>
      <c r="N288" s="76"/>
      <c r="O288" s="73" t="str" cm="1">
        <f t="array" ref="O288">IFERROR(INDEX($K$9:$K$1009,MATCH(N288,$I$9:$I$1009,0),0),"")</f>
        <v/>
      </c>
      <c r="P288" s="77"/>
      <c r="Q288" s="77"/>
      <c r="R288" s="67"/>
      <c r="S288" s="67"/>
      <c r="T288" s="67"/>
      <c r="U288" s="73">
        <f t="shared" si="21"/>
        <v>0</v>
      </c>
      <c r="V288" s="57"/>
      <c r="W288" s="78"/>
      <c r="X288" s="69"/>
      <c r="Y288" s="69"/>
      <c r="Z288" s="69"/>
      <c r="AA288" s="69"/>
      <c r="AB288" s="69"/>
      <c r="AC288" s="69"/>
      <c r="AD288" s="69"/>
      <c r="AF288" s="69"/>
      <c r="AG288" s="69"/>
      <c r="AH288" s="69"/>
      <c r="AI288" s="69"/>
      <c r="AJ288" s="69"/>
      <c r="AK288" s="69"/>
      <c r="AL288" s="70">
        <f t="shared" si="19"/>
        <v>0</v>
      </c>
      <c r="AM288" s="69"/>
      <c r="AN288" s="69"/>
      <c r="AO288" s="69"/>
      <c r="AR288" s="46" t="s">
        <v>20</v>
      </c>
    </row>
    <row r="289" spans="4:44" x14ac:dyDescent="0.3">
      <c r="D289" s="79">
        <f t="shared" si="22"/>
        <v>280</v>
      </c>
      <c r="E289" s="75"/>
      <c r="F289" s="75"/>
      <c r="G289" s="73">
        <f t="shared" si="20"/>
        <v>0</v>
      </c>
      <c r="H289" s="74" t="str" cm="1">
        <f t="array" ref="H289">IFERROR(INDEX(GCC.Param!$D$3:$D$94,MATCH(L289,GCC.Param!$B$3:$B$94,0),0),"")</f>
        <v/>
      </c>
      <c r="I289" s="75"/>
      <c r="J289" s="76"/>
      <c r="K289" s="76"/>
      <c r="L289" s="76"/>
      <c r="M289" s="76"/>
      <c r="N289" s="76"/>
      <c r="O289" s="73" t="str" cm="1">
        <f t="array" ref="O289">IFERROR(INDEX($K$9:$K$1009,MATCH(N289,$I$9:$I$1009,0),0),"")</f>
        <v/>
      </c>
      <c r="P289" s="77"/>
      <c r="Q289" s="77"/>
      <c r="R289" s="67"/>
      <c r="S289" s="67"/>
      <c r="T289" s="67"/>
      <c r="U289" s="73">
        <f t="shared" si="21"/>
        <v>0</v>
      </c>
      <c r="V289" s="57"/>
      <c r="W289" s="78"/>
      <c r="X289" s="69"/>
      <c r="Y289" s="69"/>
      <c r="Z289" s="69"/>
      <c r="AA289" s="69"/>
      <c r="AB289" s="69"/>
      <c r="AC289" s="69"/>
      <c r="AD289" s="69"/>
      <c r="AF289" s="69"/>
      <c r="AG289" s="69"/>
      <c r="AH289" s="69"/>
      <c r="AI289" s="69"/>
      <c r="AJ289" s="69"/>
      <c r="AK289" s="69"/>
      <c r="AL289" s="70">
        <f t="shared" si="19"/>
        <v>0</v>
      </c>
      <c r="AM289" s="69"/>
      <c r="AN289" s="69"/>
      <c r="AO289" s="69"/>
      <c r="AR289" s="46" t="s">
        <v>20</v>
      </c>
    </row>
    <row r="290" spans="4:44" x14ac:dyDescent="0.3">
      <c r="D290" s="79">
        <f t="shared" si="22"/>
        <v>281</v>
      </c>
      <c r="E290" s="75"/>
      <c r="F290" s="75"/>
      <c r="G290" s="73">
        <f t="shared" si="20"/>
        <v>0</v>
      </c>
      <c r="H290" s="74" t="str" cm="1">
        <f t="array" ref="H290">IFERROR(INDEX(GCC.Param!$D$3:$D$94,MATCH(L290,GCC.Param!$B$3:$B$94,0),0),"")</f>
        <v/>
      </c>
      <c r="I290" s="75"/>
      <c r="J290" s="76"/>
      <c r="K290" s="76"/>
      <c r="L290" s="76"/>
      <c r="M290" s="76"/>
      <c r="N290" s="76"/>
      <c r="O290" s="73" t="str" cm="1">
        <f t="array" ref="O290">IFERROR(INDEX($K$9:$K$1009,MATCH(N290,$I$9:$I$1009,0),0),"")</f>
        <v/>
      </c>
      <c r="P290" s="77"/>
      <c r="Q290" s="77"/>
      <c r="R290" s="67"/>
      <c r="S290" s="67"/>
      <c r="T290" s="67"/>
      <c r="U290" s="73">
        <f t="shared" si="21"/>
        <v>0</v>
      </c>
      <c r="V290" s="57"/>
      <c r="W290" s="78"/>
      <c r="X290" s="69"/>
      <c r="Y290" s="69"/>
      <c r="Z290" s="69"/>
      <c r="AA290" s="69"/>
      <c r="AB290" s="69"/>
      <c r="AC290" s="69"/>
      <c r="AD290" s="69"/>
      <c r="AF290" s="69"/>
      <c r="AG290" s="69"/>
      <c r="AH290" s="69"/>
      <c r="AI290" s="69"/>
      <c r="AJ290" s="69"/>
      <c r="AK290" s="69"/>
      <c r="AL290" s="70">
        <f t="shared" si="19"/>
        <v>0</v>
      </c>
      <c r="AM290" s="69"/>
      <c r="AN290" s="69"/>
      <c r="AO290" s="69"/>
      <c r="AR290" s="46" t="s">
        <v>20</v>
      </c>
    </row>
    <row r="291" spans="4:44" x14ac:dyDescent="0.3">
      <c r="D291" s="79">
        <f t="shared" si="22"/>
        <v>282</v>
      </c>
      <c r="E291" s="75"/>
      <c r="F291" s="75"/>
      <c r="G291" s="73">
        <f t="shared" si="20"/>
        <v>0</v>
      </c>
      <c r="H291" s="74" t="str" cm="1">
        <f t="array" ref="H291">IFERROR(INDEX(GCC.Param!$D$3:$D$94,MATCH(L291,GCC.Param!$B$3:$B$94,0),0),"")</f>
        <v/>
      </c>
      <c r="I291" s="75"/>
      <c r="J291" s="76"/>
      <c r="K291" s="76"/>
      <c r="L291" s="76"/>
      <c r="M291" s="76"/>
      <c r="N291" s="76"/>
      <c r="O291" s="73" t="str" cm="1">
        <f t="array" ref="O291">IFERROR(INDEX($K$9:$K$1009,MATCH(N291,$I$9:$I$1009,0),0),"")</f>
        <v/>
      </c>
      <c r="P291" s="77"/>
      <c r="Q291" s="77"/>
      <c r="R291" s="67"/>
      <c r="S291" s="67"/>
      <c r="T291" s="67"/>
      <c r="U291" s="73">
        <f t="shared" si="21"/>
        <v>0</v>
      </c>
      <c r="V291" s="57"/>
      <c r="W291" s="78"/>
      <c r="X291" s="69"/>
      <c r="Y291" s="69"/>
      <c r="Z291" s="69"/>
      <c r="AA291" s="69"/>
      <c r="AB291" s="69"/>
      <c r="AC291" s="69"/>
      <c r="AD291" s="69"/>
      <c r="AF291" s="69"/>
      <c r="AG291" s="69"/>
      <c r="AH291" s="69"/>
      <c r="AI291" s="69"/>
      <c r="AJ291" s="69"/>
      <c r="AK291" s="69"/>
      <c r="AL291" s="70">
        <f t="shared" si="19"/>
        <v>0</v>
      </c>
      <c r="AM291" s="69"/>
      <c r="AN291" s="69"/>
      <c r="AO291" s="69"/>
      <c r="AR291" s="46" t="s">
        <v>20</v>
      </c>
    </row>
    <row r="292" spans="4:44" x14ac:dyDescent="0.3">
      <c r="D292" s="79">
        <f t="shared" si="22"/>
        <v>283</v>
      </c>
      <c r="E292" s="75"/>
      <c r="F292" s="75"/>
      <c r="G292" s="73">
        <f t="shared" si="20"/>
        <v>0</v>
      </c>
      <c r="H292" s="74" t="str" cm="1">
        <f t="array" ref="H292">IFERROR(INDEX(GCC.Param!$D$3:$D$94,MATCH(L292,GCC.Param!$B$3:$B$94,0),0),"")</f>
        <v/>
      </c>
      <c r="I292" s="75"/>
      <c r="J292" s="76"/>
      <c r="K292" s="76"/>
      <c r="L292" s="76"/>
      <c r="M292" s="76"/>
      <c r="N292" s="76"/>
      <c r="O292" s="73" t="str" cm="1">
        <f t="array" ref="O292">IFERROR(INDEX($K$9:$K$1009,MATCH(N292,$I$9:$I$1009,0),0),"")</f>
        <v/>
      </c>
      <c r="P292" s="77"/>
      <c r="Q292" s="77"/>
      <c r="R292" s="67"/>
      <c r="S292" s="67"/>
      <c r="T292" s="67"/>
      <c r="U292" s="73">
        <f t="shared" si="21"/>
        <v>0</v>
      </c>
      <c r="V292" s="57"/>
      <c r="W292" s="78"/>
      <c r="X292" s="69"/>
      <c r="Y292" s="69"/>
      <c r="Z292" s="69"/>
      <c r="AA292" s="69"/>
      <c r="AB292" s="69"/>
      <c r="AC292" s="69"/>
      <c r="AD292" s="69"/>
      <c r="AF292" s="69"/>
      <c r="AG292" s="69"/>
      <c r="AH292" s="69"/>
      <c r="AI292" s="69"/>
      <c r="AJ292" s="69"/>
      <c r="AK292" s="69"/>
      <c r="AL292" s="70">
        <f t="shared" si="19"/>
        <v>0</v>
      </c>
      <c r="AM292" s="69"/>
      <c r="AN292" s="69"/>
      <c r="AO292" s="69"/>
      <c r="AR292" s="46" t="s">
        <v>20</v>
      </c>
    </row>
    <row r="293" spans="4:44" x14ac:dyDescent="0.3">
      <c r="D293" s="79">
        <f t="shared" si="22"/>
        <v>284</v>
      </c>
      <c r="E293" s="75"/>
      <c r="F293" s="75"/>
      <c r="G293" s="73">
        <f t="shared" si="20"/>
        <v>0</v>
      </c>
      <c r="H293" s="74" t="str" cm="1">
        <f t="array" ref="H293">IFERROR(INDEX(GCC.Param!$D$3:$D$94,MATCH(L293,GCC.Param!$B$3:$B$94,0),0),"")</f>
        <v/>
      </c>
      <c r="I293" s="75"/>
      <c r="J293" s="76"/>
      <c r="K293" s="76"/>
      <c r="L293" s="76"/>
      <c r="M293" s="76"/>
      <c r="N293" s="76"/>
      <c r="O293" s="73" t="str" cm="1">
        <f t="array" ref="O293">IFERROR(INDEX($K$9:$K$1009,MATCH(N293,$I$9:$I$1009,0),0),"")</f>
        <v/>
      </c>
      <c r="P293" s="77"/>
      <c r="Q293" s="77"/>
      <c r="R293" s="67"/>
      <c r="S293" s="67"/>
      <c r="T293" s="67"/>
      <c r="U293" s="73">
        <f t="shared" si="21"/>
        <v>0</v>
      </c>
      <c r="V293" s="57"/>
      <c r="W293" s="78"/>
      <c r="X293" s="69"/>
      <c r="Y293" s="69"/>
      <c r="Z293" s="69"/>
      <c r="AA293" s="69"/>
      <c r="AB293" s="69"/>
      <c r="AC293" s="69"/>
      <c r="AD293" s="69"/>
      <c r="AF293" s="69"/>
      <c r="AG293" s="69"/>
      <c r="AH293" s="69"/>
      <c r="AI293" s="69"/>
      <c r="AJ293" s="69"/>
      <c r="AK293" s="69"/>
      <c r="AL293" s="70">
        <f t="shared" si="19"/>
        <v>0</v>
      </c>
      <c r="AM293" s="69"/>
      <c r="AN293" s="69"/>
      <c r="AO293" s="69"/>
      <c r="AR293" s="46" t="s">
        <v>20</v>
      </c>
    </row>
    <row r="294" spans="4:44" x14ac:dyDescent="0.3">
      <c r="D294" s="79">
        <f t="shared" si="22"/>
        <v>285</v>
      </c>
      <c r="E294" s="75"/>
      <c r="F294" s="75"/>
      <c r="G294" s="73">
        <f t="shared" si="20"/>
        <v>0</v>
      </c>
      <c r="H294" s="74" t="str" cm="1">
        <f t="array" ref="H294">IFERROR(INDEX(GCC.Param!$D$3:$D$94,MATCH(L294,GCC.Param!$B$3:$B$94,0),0),"")</f>
        <v/>
      </c>
      <c r="I294" s="75"/>
      <c r="J294" s="76"/>
      <c r="K294" s="76"/>
      <c r="L294" s="76"/>
      <c r="M294" s="76"/>
      <c r="N294" s="76"/>
      <c r="O294" s="73" t="str" cm="1">
        <f t="array" ref="O294">IFERROR(INDEX($K$9:$K$1009,MATCH(N294,$I$9:$I$1009,0),0),"")</f>
        <v/>
      </c>
      <c r="P294" s="77"/>
      <c r="Q294" s="77"/>
      <c r="R294" s="67"/>
      <c r="S294" s="67"/>
      <c r="T294" s="67"/>
      <c r="U294" s="73">
        <f t="shared" si="21"/>
        <v>0</v>
      </c>
      <c r="V294" s="57"/>
      <c r="W294" s="78"/>
      <c r="X294" s="69"/>
      <c r="Y294" s="69"/>
      <c r="Z294" s="69"/>
      <c r="AA294" s="69"/>
      <c r="AB294" s="69"/>
      <c r="AC294" s="69"/>
      <c r="AD294" s="69"/>
      <c r="AF294" s="69"/>
      <c r="AG294" s="69"/>
      <c r="AH294" s="69"/>
      <c r="AI294" s="69"/>
      <c r="AJ294" s="69"/>
      <c r="AK294" s="69"/>
      <c r="AL294" s="70">
        <f t="shared" si="19"/>
        <v>0</v>
      </c>
      <c r="AM294" s="69"/>
      <c r="AN294" s="69"/>
      <c r="AO294" s="69"/>
      <c r="AR294" s="46" t="s">
        <v>20</v>
      </c>
    </row>
    <row r="295" spans="4:44" x14ac:dyDescent="0.3">
      <c r="D295" s="79">
        <f t="shared" si="22"/>
        <v>286</v>
      </c>
      <c r="E295" s="75"/>
      <c r="F295" s="75"/>
      <c r="G295" s="73">
        <f t="shared" si="20"/>
        <v>0</v>
      </c>
      <c r="H295" s="74" t="str" cm="1">
        <f t="array" ref="H295">IFERROR(INDEX(GCC.Param!$D$3:$D$94,MATCH(L295,GCC.Param!$B$3:$B$94,0),0),"")</f>
        <v/>
      </c>
      <c r="I295" s="75"/>
      <c r="J295" s="76"/>
      <c r="K295" s="76"/>
      <c r="L295" s="76"/>
      <c r="M295" s="76"/>
      <c r="N295" s="76"/>
      <c r="O295" s="73" t="str" cm="1">
        <f t="array" ref="O295">IFERROR(INDEX($K$9:$K$1009,MATCH(N295,$I$9:$I$1009,0),0),"")</f>
        <v/>
      </c>
      <c r="P295" s="77"/>
      <c r="Q295" s="77"/>
      <c r="R295" s="67"/>
      <c r="S295" s="67"/>
      <c r="T295" s="67"/>
      <c r="U295" s="73">
        <f t="shared" si="21"/>
        <v>0</v>
      </c>
      <c r="V295" s="57"/>
      <c r="W295" s="78"/>
      <c r="X295" s="69"/>
      <c r="Y295" s="69"/>
      <c r="Z295" s="69"/>
      <c r="AA295" s="69"/>
      <c r="AB295" s="69"/>
      <c r="AC295" s="69"/>
      <c r="AD295" s="69"/>
      <c r="AF295" s="69"/>
      <c r="AG295" s="69"/>
      <c r="AH295" s="69"/>
      <c r="AI295" s="69"/>
      <c r="AJ295" s="69"/>
      <c r="AK295" s="69"/>
      <c r="AL295" s="70">
        <f t="shared" si="19"/>
        <v>0</v>
      </c>
      <c r="AM295" s="69"/>
      <c r="AN295" s="69"/>
      <c r="AO295" s="69"/>
      <c r="AR295" s="46" t="s">
        <v>20</v>
      </c>
    </row>
    <row r="296" spans="4:44" x14ac:dyDescent="0.3">
      <c r="D296" s="79">
        <f t="shared" si="22"/>
        <v>287</v>
      </c>
      <c r="E296" s="75"/>
      <c r="F296" s="75"/>
      <c r="G296" s="73">
        <f t="shared" si="20"/>
        <v>0</v>
      </c>
      <c r="H296" s="74" t="str" cm="1">
        <f t="array" ref="H296">IFERROR(INDEX(GCC.Param!$D$3:$D$94,MATCH(L296,GCC.Param!$B$3:$B$94,0),0),"")</f>
        <v/>
      </c>
      <c r="I296" s="75"/>
      <c r="J296" s="76"/>
      <c r="K296" s="76"/>
      <c r="L296" s="76"/>
      <c r="M296" s="76"/>
      <c r="N296" s="76"/>
      <c r="O296" s="73" t="str" cm="1">
        <f t="array" ref="O296">IFERROR(INDEX($K$9:$K$1009,MATCH(N296,$I$9:$I$1009,0),0),"")</f>
        <v/>
      </c>
      <c r="P296" s="77"/>
      <c r="Q296" s="77"/>
      <c r="R296" s="67"/>
      <c r="S296" s="67"/>
      <c r="T296" s="67"/>
      <c r="U296" s="73">
        <f t="shared" si="21"/>
        <v>0</v>
      </c>
      <c r="V296" s="57"/>
      <c r="W296" s="78"/>
      <c r="X296" s="69"/>
      <c r="Y296" s="69"/>
      <c r="Z296" s="69"/>
      <c r="AA296" s="69"/>
      <c r="AB296" s="69"/>
      <c r="AC296" s="69"/>
      <c r="AD296" s="69"/>
      <c r="AF296" s="69"/>
      <c r="AG296" s="69"/>
      <c r="AH296" s="69"/>
      <c r="AI296" s="69"/>
      <c r="AJ296" s="69"/>
      <c r="AK296" s="69"/>
      <c r="AL296" s="70">
        <f t="shared" si="19"/>
        <v>0</v>
      </c>
      <c r="AM296" s="69"/>
      <c r="AN296" s="69"/>
      <c r="AO296" s="69"/>
      <c r="AR296" s="46" t="s">
        <v>20</v>
      </c>
    </row>
    <row r="297" spans="4:44" x14ac:dyDescent="0.3">
      <c r="D297" s="79">
        <f t="shared" si="22"/>
        <v>288</v>
      </c>
      <c r="E297" s="75"/>
      <c r="F297" s="75"/>
      <c r="G297" s="73">
        <f t="shared" si="20"/>
        <v>0</v>
      </c>
      <c r="H297" s="74" t="str" cm="1">
        <f t="array" ref="H297">IFERROR(INDEX(GCC.Param!$D$3:$D$94,MATCH(L297,GCC.Param!$B$3:$B$94,0),0),"")</f>
        <v/>
      </c>
      <c r="I297" s="75"/>
      <c r="J297" s="76"/>
      <c r="K297" s="76"/>
      <c r="L297" s="76"/>
      <c r="M297" s="76"/>
      <c r="N297" s="76"/>
      <c r="O297" s="73" t="str" cm="1">
        <f t="array" ref="O297">IFERROR(INDEX($K$9:$K$1009,MATCH(N297,$I$9:$I$1009,0),0),"")</f>
        <v/>
      </c>
      <c r="P297" s="77"/>
      <c r="Q297" s="77"/>
      <c r="R297" s="67"/>
      <c r="S297" s="67"/>
      <c r="T297" s="67"/>
      <c r="U297" s="73">
        <f t="shared" si="21"/>
        <v>0</v>
      </c>
      <c r="V297" s="57"/>
      <c r="W297" s="78"/>
      <c r="X297" s="69"/>
      <c r="Y297" s="69"/>
      <c r="Z297" s="69"/>
      <c r="AA297" s="69"/>
      <c r="AB297" s="69"/>
      <c r="AC297" s="69"/>
      <c r="AD297" s="69"/>
      <c r="AF297" s="69"/>
      <c r="AG297" s="69"/>
      <c r="AH297" s="69"/>
      <c r="AI297" s="69"/>
      <c r="AJ297" s="69"/>
      <c r="AK297" s="69"/>
      <c r="AL297" s="70">
        <f t="shared" si="19"/>
        <v>0</v>
      </c>
      <c r="AM297" s="69"/>
      <c r="AN297" s="69"/>
      <c r="AO297" s="69"/>
      <c r="AR297" s="46" t="s">
        <v>20</v>
      </c>
    </row>
    <row r="298" spans="4:44" x14ac:dyDescent="0.3">
      <c r="D298" s="79">
        <f t="shared" si="22"/>
        <v>289</v>
      </c>
      <c r="E298" s="75"/>
      <c r="F298" s="75"/>
      <c r="G298" s="73">
        <f t="shared" si="20"/>
        <v>0</v>
      </c>
      <c r="H298" s="74" t="str" cm="1">
        <f t="array" ref="H298">IFERROR(INDEX(GCC.Param!$D$3:$D$94,MATCH(L298,GCC.Param!$B$3:$B$94,0),0),"")</f>
        <v/>
      </c>
      <c r="I298" s="75"/>
      <c r="J298" s="76"/>
      <c r="K298" s="76"/>
      <c r="L298" s="76"/>
      <c r="M298" s="76"/>
      <c r="N298" s="76"/>
      <c r="O298" s="73" t="str" cm="1">
        <f t="array" ref="O298">IFERROR(INDEX($K$9:$K$1009,MATCH(N298,$I$9:$I$1009,0),0),"")</f>
        <v/>
      </c>
      <c r="P298" s="77"/>
      <c r="Q298" s="77"/>
      <c r="R298" s="67"/>
      <c r="S298" s="67"/>
      <c r="T298" s="67"/>
      <c r="U298" s="73">
        <f t="shared" si="21"/>
        <v>0</v>
      </c>
      <c r="V298" s="57"/>
      <c r="W298" s="78"/>
      <c r="X298" s="69"/>
      <c r="Y298" s="69"/>
      <c r="Z298" s="69"/>
      <c r="AA298" s="69"/>
      <c r="AB298" s="69"/>
      <c r="AC298" s="69"/>
      <c r="AD298" s="69"/>
      <c r="AF298" s="69"/>
      <c r="AG298" s="69"/>
      <c r="AH298" s="69"/>
      <c r="AI298" s="69"/>
      <c r="AJ298" s="69"/>
      <c r="AK298" s="69"/>
      <c r="AL298" s="70">
        <f t="shared" si="19"/>
        <v>0</v>
      </c>
      <c r="AM298" s="69"/>
      <c r="AN298" s="69"/>
      <c r="AO298" s="69"/>
      <c r="AR298" s="46" t="s">
        <v>20</v>
      </c>
    </row>
    <row r="299" spans="4:44" x14ac:dyDescent="0.3">
      <c r="D299" s="79">
        <f t="shared" si="22"/>
        <v>290</v>
      </c>
      <c r="E299" s="75"/>
      <c r="F299" s="75"/>
      <c r="G299" s="73">
        <f t="shared" si="20"/>
        <v>0</v>
      </c>
      <c r="H299" s="74" t="str" cm="1">
        <f t="array" ref="H299">IFERROR(INDEX(GCC.Param!$D$3:$D$94,MATCH(L299,GCC.Param!$B$3:$B$94,0),0),"")</f>
        <v/>
      </c>
      <c r="I299" s="75"/>
      <c r="J299" s="76"/>
      <c r="K299" s="76"/>
      <c r="L299" s="76"/>
      <c r="M299" s="76"/>
      <c r="N299" s="76"/>
      <c r="O299" s="73" t="str" cm="1">
        <f t="array" ref="O299">IFERROR(INDEX($K$9:$K$1009,MATCH(N299,$I$9:$I$1009,0),0),"")</f>
        <v/>
      </c>
      <c r="P299" s="77"/>
      <c r="Q299" s="77"/>
      <c r="R299" s="67"/>
      <c r="S299" s="67"/>
      <c r="T299" s="67"/>
      <c r="U299" s="73">
        <f t="shared" si="21"/>
        <v>0</v>
      </c>
      <c r="V299" s="57"/>
      <c r="W299" s="78"/>
      <c r="X299" s="69"/>
      <c r="Y299" s="69"/>
      <c r="Z299" s="69"/>
      <c r="AA299" s="69"/>
      <c r="AB299" s="69"/>
      <c r="AC299" s="69"/>
      <c r="AD299" s="69"/>
      <c r="AF299" s="69"/>
      <c r="AG299" s="69"/>
      <c r="AH299" s="69"/>
      <c r="AI299" s="69"/>
      <c r="AJ299" s="69"/>
      <c r="AK299" s="69"/>
      <c r="AL299" s="70">
        <f t="shared" si="19"/>
        <v>0</v>
      </c>
      <c r="AM299" s="69"/>
      <c r="AN299" s="69"/>
      <c r="AO299" s="69"/>
      <c r="AR299" s="46" t="s">
        <v>20</v>
      </c>
    </row>
    <row r="300" spans="4:44" x14ac:dyDescent="0.3">
      <c r="D300" s="79">
        <f t="shared" si="22"/>
        <v>291</v>
      </c>
      <c r="E300" s="75"/>
      <c r="F300" s="75"/>
      <c r="G300" s="73">
        <f t="shared" si="20"/>
        <v>0</v>
      </c>
      <c r="H300" s="74" t="str" cm="1">
        <f t="array" ref="H300">IFERROR(INDEX(GCC.Param!$D$3:$D$94,MATCH(L300,GCC.Param!$B$3:$B$94,0),0),"")</f>
        <v/>
      </c>
      <c r="I300" s="75"/>
      <c r="J300" s="76"/>
      <c r="K300" s="76"/>
      <c r="L300" s="76"/>
      <c r="M300" s="76"/>
      <c r="N300" s="76"/>
      <c r="O300" s="73" t="str" cm="1">
        <f t="array" ref="O300">IFERROR(INDEX($K$9:$K$1009,MATCH(N300,$I$9:$I$1009,0),0),"")</f>
        <v/>
      </c>
      <c r="P300" s="77"/>
      <c r="Q300" s="77"/>
      <c r="R300" s="67"/>
      <c r="S300" s="67"/>
      <c r="T300" s="67"/>
      <c r="U300" s="73">
        <f t="shared" si="21"/>
        <v>0</v>
      </c>
      <c r="V300" s="57"/>
      <c r="W300" s="78"/>
      <c r="X300" s="69"/>
      <c r="Y300" s="69"/>
      <c r="Z300" s="69"/>
      <c r="AA300" s="69"/>
      <c r="AB300" s="69"/>
      <c r="AC300" s="69"/>
      <c r="AD300" s="69"/>
      <c r="AF300" s="69"/>
      <c r="AG300" s="69"/>
      <c r="AH300" s="69"/>
      <c r="AI300" s="69"/>
      <c r="AJ300" s="69"/>
      <c r="AK300" s="69"/>
      <c r="AL300" s="70">
        <f t="shared" si="19"/>
        <v>0</v>
      </c>
      <c r="AM300" s="69"/>
      <c r="AN300" s="69"/>
      <c r="AO300" s="69"/>
      <c r="AR300" s="46" t="s">
        <v>20</v>
      </c>
    </row>
    <row r="301" spans="4:44" x14ac:dyDescent="0.3">
      <c r="D301" s="79">
        <f t="shared" si="22"/>
        <v>292</v>
      </c>
      <c r="E301" s="75"/>
      <c r="F301" s="75"/>
      <c r="G301" s="73">
        <f t="shared" si="20"/>
        <v>0</v>
      </c>
      <c r="H301" s="74" t="str" cm="1">
        <f t="array" ref="H301">IFERROR(INDEX(GCC.Param!$D$3:$D$94,MATCH(L301,GCC.Param!$B$3:$B$94,0),0),"")</f>
        <v/>
      </c>
      <c r="I301" s="75"/>
      <c r="J301" s="76"/>
      <c r="K301" s="76"/>
      <c r="L301" s="76"/>
      <c r="M301" s="76"/>
      <c r="N301" s="76"/>
      <c r="O301" s="73" t="str" cm="1">
        <f t="array" ref="O301">IFERROR(INDEX($K$9:$K$1009,MATCH(N301,$I$9:$I$1009,0),0),"")</f>
        <v/>
      </c>
      <c r="P301" s="77"/>
      <c r="Q301" s="77"/>
      <c r="R301" s="67"/>
      <c r="S301" s="67"/>
      <c r="T301" s="67"/>
      <c r="U301" s="73">
        <f t="shared" si="21"/>
        <v>0</v>
      </c>
      <c r="V301" s="57"/>
      <c r="W301" s="78"/>
      <c r="X301" s="69"/>
      <c r="Y301" s="69"/>
      <c r="Z301" s="69"/>
      <c r="AA301" s="69"/>
      <c r="AB301" s="69"/>
      <c r="AC301" s="69"/>
      <c r="AD301" s="69"/>
      <c r="AF301" s="69"/>
      <c r="AG301" s="69"/>
      <c r="AH301" s="69"/>
      <c r="AI301" s="69"/>
      <c r="AJ301" s="69"/>
      <c r="AK301" s="69"/>
      <c r="AL301" s="70">
        <f t="shared" si="19"/>
        <v>0</v>
      </c>
      <c r="AM301" s="69"/>
      <c r="AN301" s="69"/>
      <c r="AO301" s="69"/>
      <c r="AR301" s="46" t="s">
        <v>20</v>
      </c>
    </row>
    <row r="302" spans="4:44" x14ac:dyDescent="0.3">
      <c r="D302" s="79">
        <f t="shared" si="22"/>
        <v>293</v>
      </c>
      <c r="E302" s="75"/>
      <c r="F302" s="75"/>
      <c r="G302" s="73">
        <f t="shared" si="20"/>
        <v>0</v>
      </c>
      <c r="H302" s="74" t="str" cm="1">
        <f t="array" ref="H302">IFERROR(INDEX(GCC.Param!$D$3:$D$94,MATCH(L302,GCC.Param!$B$3:$B$94,0),0),"")</f>
        <v/>
      </c>
      <c r="I302" s="75"/>
      <c r="J302" s="76"/>
      <c r="K302" s="76"/>
      <c r="L302" s="76"/>
      <c r="M302" s="76"/>
      <c r="N302" s="76"/>
      <c r="O302" s="73" t="str" cm="1">
        <f t="array" ref="O302">IFERROR(INDEX($K$9:$K$1009,MATCH(N302,$I$9:$I$1009,0),0),"")</f>
        <v/>
      </c>
      <c r="P302" s="77"/>
      <c r="Q302" s="77"/>
      <c r="R302" s="67"/>
      <c r="S302" s="67"/>
      <c r="T302" s="67"/>
      <c r="U302" s="73">
        <f t="shared" si="21"/>
        <v>0</v>
      </c>
      <c r="V302" s="57"/>
      <c r="W302" s="78"/>
      <c r="X302" s="69"/>
      <c r="Y302" s="69"/>
      <c r="Z302" s="69"/>
      <c r="AA302" s="69"/>
      <c r="AB302" s="69"/>
      <c r="AC302" s="69"/>
      <c r="AD302" s="69"/>
      <c r="AF302" s="69"/>
      <c r="AG302" s="69"/>
      <c r="AH302" s="69"/>
      <c r="AI302" s="69"/>
      <c r="AJ302" s="69"/>
      <c r="AK302" s="69"/>
      <c r="AL302" s="70">
        <f t="shared" si="19"/>
        <v>0</v>
      </c>
      <c r="AM302" s="69"/>
      <c r="AN302" s="69"/>
      <c r="AO302" s="69"/>
      <c r="AR302" s="46" t="s">
        <v>20</v>
      </c>
    </row>
    <row r="303" spans="4:44" x14ac:dyDescent="0.3">
      <c r="D303" s="79">
        <f t="shared" si="22"/>
        <v>294</v>
      </c>
      <c r="E303" s="75"/>
      <c r="F303" s="75"/>
      <c r="G303" s="73">
        <f t="shared" si="20"/>
        <v>0</v>
      </c>
      <c r="H303" s="74" t="str" cm="1">
        <f t="array" ref="H303">IFERROR(INDEX(GCC.Param!$D$3:$D$94,MATCH(L303,GCC.Param!$B$3:$B$94,0),0),"")</f>
        <v/>
      </c>
      <c r="I303" s="75"/>
      <c r="J303" s="76"/>
      <c r="K303" s="76"/>
      <c r="L303" s="76"/>
      <c r="M303" s="76"/>
      <c r="N303" s="76"/>
      <c r="O303" s="73" t="str" cm="1">
        <f t="array" ref="O303">IFERROR(INDEX($K$9:$K$1009,MATCH(N303,$I$9:$I$1009,0),0),"")</f>
        <v/>
      </c>
      <c r="P303" s="77"/>
      <c r="Q303" s="77"/>
      <c r="R303" s="67"/>
      <c r="S303" s="67"/>
      <c r="T303" s="67"/>
      <c r="U303" s="73">
        <f t="shared" si="21"/>
        <v>0</v>
      </c>
      <c r="V303" s="57"/>
      <c r="W303" s="78"/>
      <c r="X303" s="69"/>
      <c r="Y303" s="69"/>
      <c r="Z303" s="69"/>
      <c r="AA303" s="69"/>
      <c r="AB303" s="69"/>
      <c r="AC303" s="69"/>
      <c r="AD303" s="69"/>
      <c r="AF303" s="69"/>
      <c r="AG303" s="69"/>
      <c r="AH303" s="69"/>
      <c r="AI303" s="69"/>
      <c r="AJ303" s="69"/>
      <c r="AK303" s="69"/>
      <c r="AL303" s="70">
        <f t="shared" si="19"/>
        <v>0</v>
      </c>
      <c r="AM303" s="69"/>
      <c r="AN303" s="69"/>
      <c r="AO303" s="69"/>
      <c r="AR303" s="46" t="s">
        <v>20</v>
      </c>
    </row>
    <row r="304" spans="4:44" x14ac:dyDescent="0.3">
      <c r="D304" s="79">
        <f t="shared" si="22"/>
        <v>295</v>
      </c>
      <c r="E304" s="75"/>
      <c r="F304" s="75"/>
      <c r="G304" s="73">
        <f t="shared" si="20"/>
        <v>0</v>
      </c>
      <c r="H304" s="74" t="str" cm="1">
        <f t="array" ref="H304">IFERROR(INDEX(GCC.Param!$D$3:$D$94,MATCH(L304,GCC.Param!$B$3:$B$94,0),0),"")</f>
        <v/>
      </c>
      <c r="I304" s="75"/>
      <c r="J304" s="76"/>
      <c r="K304" s="76"/>
      <c r="L304" s="76"/>
      <c r="M304" s="76"/>
      <c r="N304" s="76"/>
      <c r="O304" s="73" t="str" cm="1">
        <f t="array" ref="O304">IFERROR(INDEX($K$9:$K$1009,MATCH(N304,$I$9:$I$1009,0),0),"")</f>
        <v/>
      </c>
      <c r="P304" s="77"/>
      <c r="Q304" s="77"/>
      <c r="R304" s="67"/>
      <c r="S304" s="67"/>
      <c r="T304" s="67"/>
      <c r="U304" s="73">
        <f t="shared" si="21"/>
        <v>0</v>
      </c>
      <c r="V304" s="57"/>
      <c r="W304" s="78"/>
      <c r="X304" s="69"/>
      <c r="Y304" s="69"/>
      <c r="Z304" s="69"/>
      <c r="AA304" s="69"/>
      <c r="AB304" s="69"/>
      <c r="AC304" s="69"/>
      <c r="AD304" s="69"/>
      <c r="AF304" s="69"/>
      <c r="AG304" s="69"/>
      <c r="AH304" s="69"/>
      <c r="AI304" s="69"/>
      <c r="AJ304" s="69"/>
      <c r="AK304" s="69"/>
      <c r="AL304" s="70">
        <f t="shared" si="19"/>
        <v>0</v>
      </c>
      <c r="AM304" s="69"/>
      <c r="AN304" s="69"/>
      <c r="AO304" s="69"/>
      <c r="AR304" s="46" t="s">
        <v>20</v>
      </c>
    </row>
    <row r="305" spans="4:44" x14ac:dyDescent="0.3">
      <c r="D305" s="79">
        <f t="shared" si="22"/>
        <v>296</v>
      </c>
      <c r="E305" s="75"/>
      <c r="F305" s="75"/>
      <c r="G305" s="73">
        <f t="shared" si="20"/>
        <v>0</v>
      </c>
      <c r="H305" s="74" t="str" cm="1">
        <f t="array" ref="H305">IFERROR(INDEX(GCC.Param!$D$3:$D$94,MATCH(L305,GCC.Param!$B$3:$B$94,0),0),"")</f>
        <v/>
      </c>
      <c r="I305" s="75"/>
      <c r="J305" s="76"/>
      <c r="K305" s="76"/>
      <c r="L305" s="76"/>
      <c r="M305" s="76"/>
      <c r="N305" s="76"/>
      <c r="O305" s="73" t="str" cm="1">
        <f t="array" ref="O305">IFERROR(INDEX($K$9:$K$1009,MATCH(N305,$I$9:$I$1009,0),0),"")</f>
        <v/>
      </c>
      <c r="P305" s="77"/>
      <c r="Q305" s="77"/>
      <c r="R305" s="67"/>
      <c r="S305" s="67"/>
      <c r="T305" s="67"/>
      <c r="U305" s="73">
        <f t="shared" si="21"/>
        <v>0</v>
      </c>
      <c r="V305" s="57"/>
      <c r="W305" s="78"/>
      <c r="X305" s="69"/>
      <c r="Y305" s="69"/>
      <c r="Z305" s="69"/>
      <c r="AA305" s="69"/>
      <c r="AB305" s="69"/>
      <c r="AC305" s="69"/>
      <c r="AD305" s="69"/>
      <c r="AF305" s="69"/>
      <c r="AG305" s="69"/>
      <c r="AH305" s="69"/>
      <c r="AI305" s="69"/>
      <c r="AJ305" s="69"/>
      <c r="AK305" s="69"/>
      <c r="AL305" s="70">
        <f t="shared" si="19"/>
        <v>0</v>
      </c>
      <c r="AM305" s="69"/>
      <c r="AN305" s="69"/>
      <c r="AO305" s="69"/>
      <c r="AR305" s="46" t="s">
        <v>20</v>
      </c>
    </row>
    <row r="306" spans="4:44" x14ac:dyDescent="0.3">
      <c r="D306" s="79">
        <f t="shared" si="22"/>
        <v>297</v>
      </c>
      <c r="E306" s="75"/>
      <c r="F306" s="75"/>
      <c r="G306" s="73">
        <f t="shared" si="20"/>
        <v>0</v>
      </c>
      <c r="H306" s="74" t="str" cm="1">
        <f t="array" ref="H306">IFERROR(INDEX(GCC.Param!$D$3:$D$94,MATCH(L306,GCC.Param!$B$3:$B$94,0),0),"")</f>
        <v/>
      </c>
      <c r="I306" s="75"/>
      <c r="J306" s="76"/>
      <c r="K306" s="76"/>
      <c r="L306" s="76"/>
      <c r="M306" s="76"/>
      <c r="N306" s="76"/>
      <c r="O306" s="73" t="str" cm="1">
        <f t="array" ref="O306">IFERROR(INDEX($K$9:$K$1009,MATCH(N306,$I$9:$I$1009,0),0),"")</f>
        <v/>
      </c>
      <c r="P306" s="77"/>
      <c r="Q306" s="77"/>
      <c r="R306" s="67"/>
      <c r="S306" s="67"/>
      <c r="T306" s="67"/>
      <c r="U306" s="73">
        <f t="shared" si="21"/>
        <v>0</v>
      </c>
      <c r="V306" s="57"/>
      <c r="W306" s="78"/>
      <c r="X306" s="69"/>
      <c r="Y306" s="69"/>
      <c r="Z306" s="69"/>
      <c r="AA306" s="69"/>
      <c r="AB306" s="69"/>
      <c r="AC306" s="69"/>
      <c r="AD306" s="69"/>
      <c r="AF306" s="69"/>
      <c r="AG306" s="69"/>
      <c r="AH306" s="69"/>
      <c r="AI306" s="69"/>
      <c r="AJ306" s="69"/>
      <c r="AK306" s="69"/>
      <c r="AL306" s="70">
        <f t="shared" si="19"/>
        <v>0</v>
      </c>
      <c r="AM306" s="69"/>
      <c r="AN306" s="69"/>
      <c r="AO306" s="69"/>
      <c r="AR306" s="46" t="s">
        <v>20</v>
      </c>
    </row>
    <row r="307" spans="4:44" x14ac:dyDescent="0.3">
      <c r="D307" s="79">
        <f t="shared" si="22"/>
        <v>298</v>
      </c>
      <c r="E307" s="75"/>
      <c r="F307" s="75"/>
      <c r="G307" s="73">
        <f t="shared" si="20"/>
        <v>0</v>
      </c>
      <c r="H307" s="74" t="str" cm="1">
        <f t="array" ref="H307">IFERROR(INDEX(GCC.Param!$D$3:$D$94,MATCH(L307,GCC.Param!$B$3:$B$94,0),0),"")</f>
        <v/>
      </c>
      <c r="I307" s="75"/>
      <c r="J307" s="76"/>
      <c r="K307" s="76"/>
      <c r="L307" s="76"/>
      <c r="M307" s="76"/>
      <c r="N307" s="76"/>
      <c r="O307" s="73" t="str" cm="1">
        <f t="array" ref="O307">IFERROR(INDEX($K$9:$K$1009,MATCH(N307,$I$9:$I$1009,0),0),"")</f>
        <v/>
      </c>
      <c r="P307" s="77"/>
      <c r="Q307" s="77"/>
      <c r="R307" s="67"/>
      <c r="S307" s="67"/>
      <c r="T307" s="67"/>
      <c r="U307" s="73">
        <f t="shared" si="21"/>
        <v>0</v>
      </c>
      <c r="V307" s="57"/>
      <c r="W307" s="78"/>
      <c r="X307" s="69"/>
      <c r="Y307" s="69"/>
      <c r="Z307" s="69"/>
      <c r="AA307" s="69"/>
      <c r="AB307" s="69"/>
      <c r="AC307" s="69"/>
      <c r="AD307" s="69"/>
      <c r="AF307" s="69"/>
      <c r="AG307" s="69"/>
      <c r="AH307" s="69"/>
      <c r="AI307" s="69"/>
      <c r="AJ307" s="69"/>
      <c r="AK307" s="69"/>
      <c r="AL307" s="70">
        <f t="shared" si="19"/>
        <v>0</v>
      </c>
      <c r="AM307" s="69"/>
      <c r="AN307" s="69"/>
      <c r="AO307" s="69"/>
      <c r="AR307" s="46" t="s">
        <v>20</v>
      </c>
    </row>
    <row r="308" spans="4:44" x14ac:dyDescent="0.3">
      <c r="D308" s="79">
        <f t="shared" si="22"/>
        <v>299</v>
      </c>
      <c r="E308" s="75"/>
      <c r="F308" s="75"/>
      <c r="G308" s="73">
        <f t="shared" si="20"/>
        <v>0</v>
      </c>
      <c r="H308" s="74" t="str" cm="1">
        <f t="array" ref="H308">IFERROR(INDEX(GCC.Param!$D$3:$D$94,MATCH(L308,GCC.Param!$B$3:$B$94,0),0),"")</f>
        <v/>
      </c>
      <c r="I308" s="75"/>
      <c r="J308" s="76"/>
      <c r="K308" s="76"/>
      <c r="L308" s="76"/>
      <c r="M308" s="76"/>
      <c r="N308" s="76"/>
      <c r="O308" s="73" t="str" cm="1">
        <f t="array" ref="O308">IFERROR(INDEX($K$9:$K$1009,MATCH(N308,$I$9:$I$1009,0),0),"")</f>
        <v/>
      </c>
      <c r="P308" s="77"/>
      <c r="Q308" s="77"/>
      <c r="R308" s="67"/>
      <c r="S308" s="67"/>
      <c r="T308" s="67"/>
      <c r="U308" s="73">
        <f t="shared" si="21"/>
        <v>0</v>
      </c>
      <c r="V308" s="57"/>
      <c r="W308" s="78"/>
      <c r="X308" s="69"/>
      <c r="Y308" s="69"/>
      <c r="Z308" s="69"/>
      <c r="AA308" s="69"/>
      <c r="AB308" s="69"/>
      <c r="AC308" s="69"/>
      <c r="AD308" s="69"/>
      <c r="AF308" s="69"/>
      <c r="AG308" s="69"/>
      <c r="AH308" s="69"/>
      <c r="AI308" s="69"/>
      <c r="AJ308" s="69"/>
      <c r="AK308" s="69"/>
      <c r="AL308" s="70">
        <f t="shared" si="19"/>
        <v>0</v>
      </c>
      <c r="AM308" s="69"/>
      <c r="AN308" s="69"/>
      <c r="AO308" s="69"/>
      <c r="AR308" s="46" t="s">
        <v>20</v>
      </c>
    </row>
    <row r="309" spans="4:44" x14ac:dyDescent="0.3">
      <c r="D309" s="79">
        <f t="shared" si="22"/>
        <v>300</v>
      </c>
      <c r="E309" s="75"/>
      <c r="F309" s="75"/>
      <c r="G309" s="73">
        <f t="shared" si="20"/>
        <v>0</v>
      </c>
      <c r="H309" s="74" t="str" cm="1">
        <f t="array" ref="H309">IFERROR(INDEX(GCC.Param!$D$3:$D$94,MATCH(L309,GCC.Param!$B$3:$B$94,0),0),"")</f>
        <v/>
      </c>
      <c r="I309" s="75"/>
      <c r="J309" s="76"/>
      <c r="K309" s="76"/>
      <c r="L309" s="76"/>
      <c r="M309" s="76"/>
      <c r="N309" s="76"/>
      <c r="O309" s="73" t="str" cm="1">
        <f t="array" ref="O309">IFERROR(INDEX($K$9:$K$1009,MATCH(N309,$I$9:$I$1009,0),0),"")</f>
        <v/>
      </c>
      <c r="P309" s="77"/>
      <c r="Q309" s="77"/>
      <c r="R309" s="67"/>
      <c r="S309" s="67"/>
      <c r="T309" s="67"/>
      <c r="U309" s="73">
        <f t="shared" si="21"/>
        <v>0</v>
      </c>
      <c r="V309" s="57"/>
      <c r="W309" s="78"/>
      <c r="X309" s="69"/>
      <c r="Y309" s="69"/>
      <c r="Z309" s="69"/>
      <c r="AA309" s="69"/>
      <c r="AB309" s="69"/>
      <c r="AC309" s="69"/>
      <c r="AD309" s="69"/>
      <c r="AF309" s="69"/>
      <c r="AG309" s="69"/>
      <c r="AH309" s="69"/>
      <c r="AI309" s="69"/>
      <c r="AJ309" s="69"/>
      <c r="AK309" s="69"/>
      <c r="AL309" s="70">
        <f t="shared" si="19"/>
        <v>0</v>
      </c>
      <c r="AM309" s="69"/>
      <c r="AN309" s="69"/>
      <c r="AO309" s="69"/>
      <c r="AR309" s="46" t="s">
        <v>20</v>
      </c>
    </row>
    <row r="310" spans="4:44" x14ac:dyDescent="0.3">
      <c r="D310" s="79">
        <f t="shared" si="22"/>
        <v>301</v>
      </c>
      <c r="E310" s="75"/>
      <c r="F310" s="75"/>
      <c r="G310" s="73">
        <f t="shared" si="20"/>
        <v>0</v>
      </c>
      <c r="H310" s="74" t="str" cm="1">
        <f t="array" ref="H310">IFERROR(INDEX(GCC.Param!$D$3:$D$94,MATCH(L310,GCC.Param!$B$3:$B$94,0),0),"")</f>
        <v/>
      </c>
      <c r="I310" s="75"/>
      <c r="J310" s="76"/>
      <c r="K310" s="76"/>
      <c r="L310" s="76"/>
      <c r="M310" s="76"/>
      <c r="N310" s="76"/>
      <c r="O310" s="73" t="str" cm="1">
        <f t="array" ref="O310">IFERROR(INDEX($K$9:$K$1009,MATCH(N310,$I$9:$I$1009,0),0),"")</f>
        <v/>
      </c>
      <c r="P310" s="77"/>
      <c r="Q310" s="77"/>
      <c r="R310" s="67"/>
      <c r="S310" s="67"/>
      <c r="T310" s="67"/>
      <c r="U310" s="73">
        <f t="shared" si="21"/>
        <v>0</v>
      </c>
      <c r="V310" s="57"/>
      <c r="W310" s="78"/>
      <c r="X310" s="69"/>
      <c r="Y310" s="69"/>
      <c r="Z310" s="69"/>
      <c r="AA310" s="69"/>
      <c r="AB310" s="69"/>
      <c r="AC310" s="69"/>
      <c r="AD310" s="69"/>
      <c r="AF310" s="69"/>
      <c r="AG310" s="69"/>
      <c r="AH310" s="69"/>
      <c r="AI310" s="69"/>
      <c r="AJ310" s="69"/>
      <c r="AK310" s="69"/>
      <c r="AL310" s="70">
        <f t="shared" si="19"/>
        <v>0</v>
      </c>
      <c r="AM310" s="69"/>
      <c r="AN310" s="69"/>
      <c r="AO310" s="69"/>
      <c r="AR310" s="46" t="s">
        <v>20</v>
      </c>
    </row>
    <row r="311" spans="4:44" x14ac:dyDescent="0.3">
      <c r="D311" s="79">
        <f t="shared" si="22"/>
        <v>302</v>
      </c>
      <c r="E311" s="75"/>
      <c r="F311" s="75"/>
      <c r="G311" s="73">
        <f t="shared" si="20"/>
        <v>0</v>
      </c>
      <c r="H311" s="74" t="str" cm="1">
        <f t="array" ref="H311">IFERROR(INDEX(GCC.Param!$D$3:$D$94,MATCH(L311,GCC.Param!$B$3:$B$94,0),0),"")</f>
        <v/>
      </c>
      <c r="I311" s="75"/>
      <c r="J311" s="76"/>
      <c r="K311" s="76"/>
      <c r="L311" s="76"/>
      <c r="M311" s="76"/>
      <c r="N311" s="76"/>
      <c r="O311" s="73" t="str" cm="1">
        <f t="array" ref="O311">IFERROR(INDEX($K$9:$K$1009,MATCH(N311,$I$9:$I$1009,0),0),"")</f>
        <v/>
      </c>
      <c r="P311" s="77"/>
      <c r="Q311" s="77"/>
      <c r="R311" s="67"/>
      <c r="S311" s="67"/>
      <c r="T311" s="67"/>
      <c r="U311" s="73">
        <f t="shared" si="21"/>
        <v>0</v>
      </c>
      <c r="V311" s="57"/>
      <c r="W311" s="78"/>
      <c r="X311" s="69"/>
      <c r="Y311" s="69"/>
      <c r="Z311" s="69"/>
      <c r="AA311" s="69"/>
      <c r="AB311" s="69"/>
      <c r="AC311" s="69"/>
      <c r="AD311" s="69"/>
      <c r="AF311" s="69"/>
      <c r="AG311" s="69"/>
      <c r="AH311" s="69"/>
      <c r="AI311" s="69"/>
      <c r="AJ311" s="69"/>
      <c r="AK311" s="69"/>
      <c r="AL311" s="70">
        <f t="shared" si="19"/>
        <v>0</v>
      </c>
      <c r="AM311" s="69"/>
      <c r="AN311" s="69"/>
      <c r="AO311" s="69"/>
      <c r="AR311" s="46" t="s">
        <v>20</v>
      </c>
    </row>
    <row r="312" spans="4:44" x14ac:dyDescent="0.3">
      <c r="D312" s="79">
        <f t="shared" si="22"/>
        <v>303</v>
      </c>
      <c r="E312" s="75"/>
      <c r="F312" s="75"/>
      <c r="G312" s="73">
        <f t="shared" si="20"/>
        <v>0</v>
      </c>
      <c r="H312" s="74" t="str" cm="1">
        <f t="array" ref="H312">IFERROR(INDEX(GCC.Param!$D$3:$D$94,MATCH(L312,GCC.Param!$B$3:$B$94,0),0),"")</f>
        <v/>
      </c>
      <c r="I312" s="75"/>
      <c r="J312" s="76"/>
      <c r="K312" s="76"/>
      <c r="L312" s="76"/>
      <c r="M312" s="76"/>
      <c r="N312" s="76"/>
      <c r="O312" s="73" t="str" cm="1">
        <f t="array" ref="O312">IFERROR(INDEX($K$9:$K$1009,MATCH(N312,$I$9:$I$1009,0),0),"")</f>
        <v/>
      </c>
      <c r="P312" s="77"/>
      <c r="Q312" s="77"/>
      <c r="R312" s="67"/>
      <c r="S312" s="67"/>
      <c r="T312" s="67"/>
      <c r="U312" s="73">
        <f t="shared" si="21"/>
        <v>0</v>
      </c>
      <c r="V312" s="57"/>
      <c r="W312" s="78"/>
      <c r="X312" s="69"/>
      <c r="Y312" s="69"/>
      <c r="Z312" s="69"/>
      <c r="AA312" s="69"/>
      <c r="AB312" s="69"/>
      <c r="AC312" s="69"/>
      <c r="AD312" s="69"/>
      <c r="AF312" s="69"/>
      <c r="AG312" s="69"/>
      <c r="AH312" s="69"/>
      <c r="AI312" s="69"/>
      <c r="AJ312" s="69"/>
      <c r="AK312" s="69"/>
      <c r="AL312" s="70">
        <f t="shared" si="19"/>
        <v>0</v>
      </c>
      <c r="AM312" s="69"/>
      <c r="AN312" s="69"/>
      <c r="AO312" s="69"/>
      <c r="AR312" s="46" t="s">
        <v>20</v>
      </c>
    </row>
    <row r="313" spans="4:44" x14ac:dyDescent="0.3">
      <c r="D313" s="79">
        <f t="shared" si="22"/>
        <v>304</v>
      </c>
      <c r="E313" s="75"/>
      <c r="F313" s="75"/>
      <c r="G313" s="73">
        <f t="shared" si="20"/>
        <v>0</v>
      </c>
      <c r="H313" s="74" t="str" cm="1">
        <f t="array" ref="H313">IFERROR(INDEX(GCC.Param!$D$3:$D$94,MATCH(L313,GCC.Param!$B$3:$B$94,0),0),"")</f>
        <v/>
      </c>
      <c r="I313" s="75"/>
      <c r="J313" s="76"/>
      <c r="K313" s="76"/>
      <c r="L313" s="76"/>
      <c r="M313" s="76"/>
      <c r="N313" s="76"/>
      <c r="O313" s="73" t="str" cm="1">
        <f t="array" ref="O313">IFERROR(INDEX($K$9:$K$1009,MATCH(N313,$I$9:$I$1009,0),0),"")</f>
        <v/>
      </c>
      <c r="P313" s="77"/>
      <c r="Q313" s="77"/>
      <c r="R313" s="67"/>
      <c r="S313" s="67"/>
      <c r="T313" s="67"/>
      <c r="U313" s="73">
        <f t="shared" si="21"/>
        <v>0</v>
      </c>
      <c r="V313" s="57"/>
      <c r="W313" s="78"/>
      <c r="X313" s="69"/>
      <c r="Y313" s="69"/>
      <c r="Z313" s="69"/>
      <c r="AA313" s="69"/>
      <c r="AB313" s="69"/>
      <c r="AC313" s="69"/>
      <c r="AD313" s="69"/>
      <c r="AF313" s="69"/>
      <c r="AG313" s="69"/>
      <c r="AH313" s="69"/>
      <c r="AI313" s="69"/>
      <c r="AJ313" s="69"/>
      <c r="AK313" s="69"/>
      <c r="AL313" s="70">
        <f t="shared" si="19"/>
        <v>0</v>
      </c>
      <c r="AM313" s="69"/>
      <c r="AN313" s="69"/>
      <c r="AO313" s="69"/>
      <c r="AR313" s="46" t="s">
        <v>20</v>
      </c>
    </row>
    <row r="314" spans="4:44" x14ac:dyDescent="0.3">
      <c r="D314" s="79">
        <f t="shared" si="22"/>
        <v>305</v>
      </c>
      <c r="E314" s="75"/>
      <c r="F314" s="75"/>
      <c r="G314" s="73">
        <f t="shared" si="20"/>
        <v>0</v>
      </c>
      <c r="H314" s="74" t="str" cm="1">
        <f t="array" ref="H314">IFERROR(INDEX(GCC.Param!$D$3:$D$94,MATCH(L314,GCC.Param!$B$3:$B$94,0),0),"")</f>
        <v/>
      </c>
      <c r="I314" s="75"/>
      <c r="J314" s="76"/>
      <c r="K314" s="76"/>
      <c r="L314" s="76"/>
      <c r="M314" s="76"/>
      <c r="N314" s="76"/>
      <c r="O314" s="73" t="str" cm="1">
        <f t="array" ref="O314">IFERROR(INDEX($K$9:$K$1009,MATCH(N314,$I$9:$I$1009,0),0),"")</f>
        <v/>
      </c>
      <c r="P314" s="77"/>
      <c r="Q314" s="77"/>
      <c r="R314" s="67"/>
      <c r="S314" s="67"/>
      <c r="T314" s="67"/>
      <c r="U314" s="73">
        <f t="shared" si="21"/>
        <v>0</v>
      </c>
      <c r="V314" s="57"/>
      <c r="W314" s="78"/>
      <c r="X314" s="69"/>
      <c r="Y314" s="69"/>
      <c r="Z314" s="69"/>
      <c r="AA314" s="69"/>
      <c r="AB314" s="69"/>
      <c r="AC314" s="69"/>
      <c r="AD314" s="69"/>
      <c r="AF314" s="69"/>
      <c r="AG314" s="69"/>
      <c r="AH314" s="69"/>
      <c r="AI314" s="69"/>
      <c r="AJ314" s="69"/>
      <c r="AK314" s="69"/>
      <c r="AL314" s="70">
        <f t="shared" si="19"/>
        <v>0</v>
      </c>
      <c r="AM314" s="69"/>
      <c r="AN314" s="69"/>
      <c r="AO314" s="69"/>
      <c r="AR314" s="46" t="s">
        <v>20</v>
      </c>
    </row>
    <row r="315" spans="4:44" x14ac:dyDescent="0.3">
      <c r="D315" s="79">
        <f t="shared" si="22"/>
        <v>306</v>
      </c>
      <c r="E315" s="75"/>
      <c r="F315" s="75"/>
      <c r="G315" s="73">
        <f t="shared" si="20"/>
        <v>0</v>
      </c>
      <c r="H315" s="74" t="str" cm="1">
        <f t="array" ref="H315">IFERROR(INDEX(GCC.Param!$D$3:$D$94,MATCH(L315,GCC.Param!$B$3:$B$94,0),0),"")</f>
        <v/>
      </c>
      <c r="I315" s="75"/>
      <c r="J315" s="76"/>
      <c r="K315" s="76"/>
      <c r="L315" s="76"/>
      <c r="M315" s="76"/>
      <c r="N315" s="76"/>
      <c r="O315" s="73" t="str" cm="1">
        <f t="array" ref="O315">IFERROR(INDEX($K$9:$K$1009,MATCH(N315,$I$9:$I$1009,0),0),"")</f>
        <v/>
      </c>
      <c r="P315" s="77"/>
      <c r="Q315" s="77"/>
      <c r="R315" s="67"/>
      <c r="S315" s="67"/>
      <c r="T315" s="67"/>
      <c r="U315" s="73">
        <f t="shared" si="21"/>
        <v>0</v>
      </c>
      <c r="V315" s="57"/>
      <c r="W315" s="78"/>
      <c r="X315" s="69"/>
      <c r="Y315" s="69"/>
      <c r="Z315" s="69"/>
      <c r="AA315" s="69"/>
      <c r="AB315" s="69"/>
      <c r="AC315" s="69"/>
      <c r="AD315" s="69"/>
      <c r="AF315" s="69"/>
      <c r="AG315" s="69"/>
      <c r="AH315" s="69"/>
      <c r="AI315" s="69"/>
      <c r="AJ315" s="69"/>
      <c r="AK315" s="69"/>
      <c r="AL315" s="70">
        <f t="shared" si="19"/>
        <v>0</v>
      </c>
      <c r="AM315" s="69"/>
      <c r="AN315" s="69"/>
      <c r="AO315" s="69"/>
      <c r="AR315" s="46" t="s">
        <v>20</v>
      </c>
    </row>
    <row r="316" spans="4:44" x14ac:dyDescent="0.3">
      <c r="D316" s="79">
        <f t="shared" si="22"/>
        <v>307</v>
      </c>
      <c r="E316" s="75"/>
      <c r="F316" s="75"/>
      <c r="G316" s="73">
        <f t="shared" si="20"/>
        <v>0</v>
      </c>
      <c r="H316" s="74" t="str" cm="1">
        <f t="array" ref="H316">IFERROR(INDEX(GCC.Param!$D$3:$D$94,MATCH(L316,GCC.Param!$B$3:$B$94,0),0),"")</f>
        <v/>
      </c>
      <c r="I316" s="75"/>
      <c r="J316" s="76"/>
      <c r="K316" s="76"/>
      <c r="L316" s="76"/>
      <c r="M316" s="76"/>
      <c r="N316" s="76"/>
      <c r="O316" s="73" t="str" cm="1">
        <f t="array" ref="O316">IFERROR(INDEX($K$9:$K$1009,MATCH(N316,$I$9:$I$1009,0),0),"")</f>
        <v/>
      </c>
      <c r="P316" s="77"/>
      <c r="Q316" s="77"/>
      <c r="R316" s="67"/>
      <c r="S316" s="67"/>
      <c r="T316" s="67"/>
      <c r="U316" s="73">
        <f t="shared" si="21"/>
        <v>0</v>
      </c>
      <c r="V316" s="57"/>
      <c r="W316" s="78"/>
      <c r="X316" s="69"/>
      <c r="Y316" s="69"/>
      <c r="Z316" s="69"/>
      <c r="AA316" s="69"/>
      <c r="AB316" s="69"/>
      <c r="AC316" s="69"/>
      <c r="AD316" s="69"/>
      <c r="AF316" s="69"/>
      <c r="AG316" s="69"/>
      <c r="AH316" s="69"/>
      <c r="AI316" s="69"/>
      <c r="AJ316" s="69"/>
      <c r="AK316" s="69"/>
      <c r="AL316" s="70">
        <f t="shared" si="19"/>
        <v>0</v>
      </c>
      <c r="AM316" s="69"/>
      <c r="AN316" s="69"/>
      <c r="AO316" s="69"/>
      <c r="AR316" s="46" t="s">
        <v>20</v>
      </c>
    </row>
    <row r="317" spans="4:44" x14ac:dyDescent="0.3">
      <c r="D317" s="79">
        <f t="shared" si="22"/>
        <v>308</v>
      </c>
      <c r="E317" s="75"/>
      <c r="F317" s="75"/>
      <c r="G317" s="73">
        <f t="shared" si="20"/>
        <v>0</v>
      </c>
      <c r="H317" s="74" t="str" cm="1">
        <f t="array" ref="H317">IFERROR(INDEX(GCC.Param!$D$3:$D$94,MATCH(L317,GCC.Param!$B$3:$B$94,0),0),"")</f>
        <v/>
      </c>
      <c r="I317" s="75"/>
      <c r="J317" s="76"/>
      <c r="K317" s="76"/>
      <c r="L317" s="76"/>
      <c r="M317" s="76"/>
      <c r="N317" s="76"/>
      <c r="O317" s="73" t="str" cm="1">
        <f t="array" ref="O317">IFERROR(INDEX($K$9:$K$1009,MATCH(N317,$I$9:$I$1009,0),0),"")</f>
        <v/>
      </c>
      <c r="P317" s="77"/>
      <c r="Q317" s="77"/>
      <c r="R317" s="67"/>
      <c r="S317" s="67"/>
      <c r="T317" s="67"/>
      <c r="U317" s="73">
        <f t="shared" si="21"/>
        <v>0</v>
      </c>
      <c r="V317" s="57"/>
      <c r="W317" s="78"/>
      <c r="X317" s="69"/>
      <c r="Y317" s="69"/>
      <c r="Z317" s="69"/>
      <c r="AA317" s="69"/>
      <c r="AB317" s="69"/>
      <c r="AC317" s="69"/>
      <c r="AD317" s="69"/>
      <c r="AF317" s="69"/>
      <c r="AG317" s="69"/>
      <c r="AH317" s="69"/>
      <c r="AI317" s="69"/>
      <c r="AJ317" s="69"/>
      <c r="AK317" s="69"/>
      <c r="AL317" s="70">
        <f t="shared" si="19"/>
        <v>0</v>
      </c>
      <c r="AM317" s="69"/>
      <c r="AN317" s="69"/>
      <c r="AO317" s="69"/>
      <c r="AR317" s="46" t="s">
        <v>20</v>
      </c>
    </row>
    <row r="318" spans="4:44" x14ac:dyDescent="0.3">
      <c r="D318" s="79">
        <f t="shared" si="22"/>
        <v>309</v>
      </c>
      <c r="E318" s="75"/>
      <c r="F318" s="75"/>
      <c r="G318" s="73">
        <f t="shared" si="20"/>
        <v>0</v>
      </c>
      <c r="H318" s="74" t="str" cm="1">
        <f t="array" ref="H318">IFERROR(INDEX(GCC.Param!$D$3:$D$94,MATCH(L318,GCC.Param!$B$3:$B$94,0),0),"")</f>
        <v/>
      </c>
      <c r="I318" s="75"/>
      <c r="J318" s="76"/>
      <c r="K318" s="76"/>
      <c r="L318" s="76"/>
      <c r="M318" s="76"/>
      <c r="N318" s="76"/>
      <c r="O318" s="73" t="str" cm="1">
        <f t="array" ref="O318">IFERROR(INDEX($K$9:$K$1009,MATCH(N318,$I$9:$I$1009,0),0),"")</f>
        <v/>
      </c>
      <c r="P318" s="77"/>
      <c r="Q318" s="77"/>
      <c r="R318" s="67"/>
      <c r="S318" s="67"/>
      <c r="T318" s="67"/>
      <c r="U318" s="73">
        <f t="shared" si="21"/>
        <v>0</v>
      </c>
      <c r="V318" s="57"/>
      <c r="W318" s="78"/>
      <c r="X318" s="69"/>
      <c r="Y318" s="69"/>
      <c r="Z318" s="69"/>
      <c r="AA318" s="69"/>
      <c r="AB318" s="69"/>
      <c r="AC318" s="69"/>
      <c r="AD318" s="69"/>
      <c r="AF318" s="69"/>
      <c r="AG318" s="69"/>
      <c r="AH318" s="69"/>
      <c r="AI318" s="69"/>
      <c r="AJ318" s="69"/>
      <c r="AK318" s="69"/>
      <c r="AL318" s="70">
        <f t="shared" si="19"/>
        <v>0</v>
      </c>
      <c r="AM318" s="69"/>
      <c r="AN318" s="69"/>
      <c r="AO318" s="69"/>
      <c r="AR318" s="46" t="s">
        <v>20</v>
      </c>
    </row>
    <row r="319" spans="4:44" x14ac:dyDescent="0.3">
      <c r="D319" s="79">
        <f t="shared" si="22"/>
        <v>310</v>
      </c>
      <c r="E319" s="75"/>
      <c r="F319" s="75"/>
      <c r="G319" s="73">
        <f t="shared" si="20"/>
        <v>0</v>
      </c>
      <c r="H319" s="74" t="str" cm="1">
        <f t="array" ref="H319">IFERROR(INDEX(GCC.Param!$D$3:$D$94,MATCH(L319,GCC.Param!$B$3:$B$94,0),0),"")</f>
        <v/>
      </c>
      <c r="I319" s="75"/>
      <c r="J319" s="76"/>
      <c r="K319" s="76"/>
      <c r="L319" s="76"/>
      <c r="M319" s="76"/>
      <c r="N319" s="76"/>
      <c r="O319" s="73" t="str" cm="1">
        <f t="array" ref="O319">IFERROR(INDEX($K$9:$K$1009,MATCH(N319,$I$9:$I$1009,0),0),"")</f>
        <v/>
      </c>
      <c r="P319" s="77"/>
      <c r="Q319" s="77"/>
      <c r="R319" s="67"/>
      <c r="S319" s="67"/>
      <c r="T319" s="67"/>
      <c r="U319" s="73">
        <f t="shared" si="21"/>
        <v>0</v>
      </c>
      <c r="V319" s="57"/>
      <c r="W319" s="78"/>
      <c r="X319" s="69"/>
      <c r="Y319" s="69"/>
      <c r="Z319" s="69"/>
      <c r="AA319" s="69"/>
      <c r="AB319" s="69"/>
      <c r="AC319" s="69"/>
      <c r="AD319" s="69"/>
      <c r="AF319" s="69"/>
      <c r="AG319" s="69"/>
      <c r="AH319" s="69"/>
      <c r="AI319" s="69"/>
      <c r="AJ319" s="69"/>
      <c r="AK319" s="69"/>
      <c r="AL319" s="70">
        <f t="shared" si="19"/>
        <v>0</v>
      </c>
      <c r="AM319" s="69"/>
      <c r="AN319" s="69"/>
      <c r="AO319" s="69"/>
      <c r="AR319" s="46" t="s">
        <v>20</v>
      </c>
    </row>
    <row r="320" spans="4:44" x14ac:dyDescent="0.3">
      <c r="D320" s="79">
        <f t="shared" si="22"/>
        <v>311</v>
      </c>
      <c r="E320" s="75"/>
      <c r="F320" s="75"/>
      <c r="G320" s="73">
        <f t="shared" si="20"/>
        <v>0</v>
      </c>
      <c r="H320" s="74" t="str" cm="1">
        <f t="array" ref="H320">IFERROR(INDEX(GCC.Param!$D$3:$D$94,MATCH(L320,GCC.Param!$B$3:$B$94,0),0),"")</f>
        <v/>
      </c>
      <c r="I320" s="75"/>
      <c r="J320" s="76"/>
      <c r="K320" s="76"/>
      <c r="L320" s="76"/>
      <c r="M320" s="76"/>
      <c r="N320" s="76"/>
      <c r="O320" s="73" t="str" cm="1">
        <f t="array" ref="O320">IFERROR(INDEX($K$9:$K$1009,MATCH(N320,$I$9:$I$1009,0),0),"")</f>
        <v/>
      </c>
      <c r="P320" s="77"/>
      <c r="Q320" s="77"/>
      <c r="R320" s="67"/>
      <c r="S320" s="67"/>
      <c r="T320" s="67"/>
      <c r="U320" s="73">
        <f t="shared" si="21"/>
        <v>0</v>
      </c>
      <c r="V320" s="57"/>
      <c r="W320" s="78"/>
      <c r="X320" s="69"/>
      <c r="Y320" s="69"/>
      <c r="Z320" s="69"/>
      <c r="AA320" s="69"/>
      <c r="AB320" s="69"/>
      <c r="AC320" s="69"/>
      <c r="AD320" s="69"/>
      <c r="AF320" s="69"/>
      <c r="AG320" s="69"/>
      <c r="AH320" s="69"/>
      <c r="AI320" s="69"/>
      <c r="AJ320" s="69"/>
      <c r="AK320" s="69"/>
      <c r="AL320" s="70">
        <f t="shared" si="19"/>
        <v>0</v>
      </c>
      <c r="AM320" s="69"/>
      <c r="AN320" s="69"/>
      <c r="AO320" s="69"/>
      <c r="AR320" s="46" t="s">
        <v>20</v>
      </c>
    </row>
    <row r="321" spans="4:44" x14ac:dyDescent="0.3">
      <c r="D321" s="79">
        <f t="shared" si="22"/>
        <v>312</v>
      </c>
      <c r="E321" s="75"/>
      <c r="F321" s="75"/>
      <c r="G321" s="73">
        <f t="shared" si="20"/>
        <v>0</v>
      </c>
      <c r="H321" s="74" t="str" cm="1">
        <f t="array" ref="H321">IFERROR(INDEX(GCC.Param!$D$3:$D$94,MATCH(L321,GCC.Param!$B$3:$B$94,0),0),"")</f>
        <v/>
      </c>
      <c r="I321" s="75"/>
      <c r="J321" s="76"/>
      <c r="K321" s="76"/>
      <c r="L321" s="76"/>
      <c r="M321" s="76"/>
      <c r="N321" s="76"/>
      <c r="O321" s="73" t="str" cm="1">
        <f t="array" ref="O321">IFERROR(INDEX($K$9:$K$1009,MATCH(N321,$I$9:$I$1009,0),0),"")</f>
        <v/>
      </c>
      <c r="P321" s="77"/>
      <c r="Q321" s="77"/>
      <c r="R321" s="67"/>
      <c r="S321" s="67"/>
      <c r="T321" s="67"/>
      <c r="U321" s="73">
        <f t="shared" si="21"/>
        <v>0</v>
      </c>
      <c r="V321" s="57"/>
      <c r="W321" s="78"/>
      <c r="X321" s="69"/>
      <c r="Y321" s="69"/>
      <c r="Z321" s="69"/>
      <c r="AA321" s="69"/>
      <c r="AB321" s="69"/>
      <c r="AC321" s="69"/>
      <c r="AD321" s="69"/>
      <c r="AF321" s="69"/>
      <c r="AG321" s="69"/>
      <c r="AH321" s="69"/>
      <c r="AI321" s="69"/>
      <c r="AJ321" s="69"/>
      <c r="AK321" s="69"/>
      <c r="AL321" s="70">
        <f t="shared" si="19"/>
        <v>0</v>
      </c>
      <c r="AM321" s="69"/>
      <c r="AN321" s="69"/>
      <c r="AO321" s="69"/>
      <c r="AR321" s="46" t="s">
        <v>20</v>
      </c>
    </row>
    <row r="322" spans="4:44" x14ac:dyDescent="0.3">
      <c r="D322" s="79">
        <f t="shared" si="22"/>
        <v>313</v>
      </c>
      <c r="E322" s="75"/>
      <c r="F322" s="75"/>
      <c r="G322" s="73">
        <f t="shared" si="20"/>
        <v>0</v>
      </c>
      <c r="H322" s="74" t="str" cm="1">
        <f t="array" ref="H322">IFERROR(INDEX(GCC.Param!$D$3:$D$94,MATCH(L322,GCC.Param!$B$3:$B$94,0),0),"")</f>
        <v/>
      </c>
      <c r="I322" s="75"/>
      <c r="J322" s="76"/>
      <c r="K322" s="76"/>
      <c r="L322" s="76"/>
      <c r="M322" s="76"/>
      <c r="N322" s="76"/>
      <c r="O322" s="73" t="str" cm="1">
        <f t="array" ref="O322">IFERROR(INDEX($K$9:$K$1009,MATCH(N322,$I$9:$I$1009,0),0),"")</f>
        <v/>
      </c>
      <c r="P322" s="77"/>
      <c r="Q322" s="77"/>
      <c r="R322" s="67"/>
      <c r="S322" s="67"/>
      <c r="T322" s="67"/>
      <c r="U322" s="73">
        <f t="shared" si="21"/>
        <v>0</v>
      </c>
      <c r="V322" s="57"/>
      <c r="W322" s="78"/>
      <c r="X322" s="69"/>
      <c r="Y322" s="69"/>
      <c r="Z322" s="69"/>
      <c r="AA322" s="69"/>
      <c r="AB322" s="69"/>
      <c r="AC322" s="69"/>
      <c r="AD322" s="69"/>
      <c r="AF322" s="69"/>
      <c r="AG322" s="69"/>
      <c r="AH322" s="69"/>
      <c r="AI322" s="69"/>
      <c r="AJ322" s="69"/>
      <c r="AK322" s="69"/>
      <c r="AL322" s="70">
        <f t="shared" si="19"/>
        <v>0</v>
      </c>
      <c r="AM322" s="69"/>
      <c r="AN322" s="69"/>
      <c r="AO322" s="69"/>
      <c r="AR322" s="46" t="s">
        <v>20</v>
      </c>
    </row>
    <row r="323" spans="4:44" x14ac:dyDescent="0.3">
      <c r="D323" s="79">
        <f t="shared" si="22"/>
        <v>314</v>
      </c>
      <c r="E323" s="75"/>
      <c r="F323" s="75"/>
      <c r="G323" s="73">
        <f t="shared" si="20"/>
        <v>0</v>
      </c>
      <c r="H323" s="74" t="str" cm="1">
        <f t="array" ref="H323">IFERROR(INDEX(GCC.Param!$D$3:$D$94,MATCH(L323,GCC.Param!$B$3:$B$94,0),0),"")</f>
        <v/>
      </c>
      <c r="I323" s="75"/>
      <c r="J323" s="76"/>
      <c r="K323" s="76"/>
      <c r="L323" s="76"/>
      <c r="M323" s="76"/>
      <c r="N323" s="76"/>
      <c r="O323" s="73" t="str" cm="1">
        <f t="array" ref="O323">IFERROR(INDEX($K$9:$K$1009,MATCH(N323,$I$9:$I$1009,0),0),"")</f>
        <v/>
      </c>
      <c r="P323" s="77"/>
      <c r="Q323" s="77"/>
      <c r="R323" s="67"/>
      <c r="S323" s="67"/>
      <c r="T323" s="67"/>
      <c r="U323" s="73">
        <f t="shared" si="21"/>
        <v>0</v>
      </c>
      <c r="V323" s="57"/>
      <c r="W323" s="78"/>
      <c r="X323" s="69"/>
      <c r="Y323" s="69"/>
      <c r="Z323" s="69"/>
      <c r="AA323" s="69"/>
      <c r="AB323" s="69"/>
      <c r="AC323" s="69"/>
      <c r="AD323" s="69"/>
      <c r="AF323" s="69"/>
      <c r="AG323" s="69"/>
      <c r="AH323" s="69"/>
      <c r="AI323" s="69"/>
      <c r="AJ323" s="69"/>
      <c r="AK323" s="69"/>
      <c r="AL323" s="70">
        <f t="shared" si="19"/>
        <v>0</v>
      </c>
      <c r="AM323" s="69"/>
      <c r="AN323" s="69"/>
      <c r="AO323" s="69"/>
      <c r="AR323" s="46" t="s">
        <v>20</v>
      </c>
    </row>
    <row r="324" spans="4:44" x14ac:dyDescent="0.3">
      <c r="D324" s="79">
        <f t="shared" si="22"/>
        <v>315</v>
      </c>
      <c r="E324" s="75"/>
      <c r="F324" s="75"/>
      <c r="G324" s="73">
        <f t="shared" si="20"/>
        <v>0</v>
      </c>
      <c r="H324" s="74" t="str" cm="1">
        <f t="array" ref="H324">IFERROR(INDEX(GCC.Param!$D$3:$D$94,MATCH(L324,GCC.Param!$B$3:$B$94,0),0),"")</f>
        <v/>
      </c>
      <c r="I324" s="75"/>
      <c r="J324" s="76"/>
      <c r="K324" s="76"/>
      <c r="L324" s="76"/>
      <c r="M324" s="76"/>
      <c r="N324" s="76"/>
      <c r="O324" s="73" t="str" cm="1">
        <f t="array" ref="O324">IFERROR(INDEX($K$9:$K$1009,MATCH(N324,$I$9:$I$1009,0),0),"")</f>
        <v/>
      </c>
      <c r="P324" s="77"/>
      <c r="Q324" s="77"/>
      <c r="R324" s="67"/>
      <c r="S324" s="67"/>
      <c r="T324" s="67"/>
      <c r="U324" s="73">
        <f t="shared" si="21"/>
        <v>0</v>
      </c>
      <c r="V324" s="57"/>
      <c r="W324" s="78"/>
      <c r="X324" s="69"/>
      <c r="Y324" s="69"/>
      <c r="Z324" s="69"/>
      <c r="AA324" s="69"/>
      <c r="AB324" s="69"/>
      <c r="AC324" s="69"/>
      <c r="AD324" s="69"/>
      <c r="AF324" s="69"/>
      <c r="AG324" s="69"/>
      <c r="AH324" s="69"/>
      <c r="AI324" s="69"/>
      <c r="AJ324" s="69"/>
      <c r="AK324" s="69"/>
      <c r="AL324" s="70">
        <f t="shared" si="19"/>
        <v>0</v>
      </c>
      <c r="AM324" s="69"/>
      <c r="AN324" s="69"/>
      <c r="AO324" s="69"/>
      <c r="AR324" s="46" t="s">
        <v>20</v>
      </c>
    </row>
    <row r="325" spans="4:44" x14ac:dyDescent="0.3">
      <c r="D325" s="79">
        <f t="shared" si="22"/>
        <v>316</v>
      </c>
      <c r="E325" s="75"/>
      <c r="F325" s="75"/>
      <c r="G325" s="73">
        <f t="shared" si="20"/>
        <v>0</v>
      </c>
      <c r="H325" s="74" t="str" cm="1">
        <f t="array" ref="H325">IFERROR(INDEX(GCC.Param!$D$3:$D$94,MATCH(L325,GCC.Param!$B$3:$B$94,0),0),"")</f>
        <v/>
      </c>
      <c r="I325" s="75"/>
      <c r="J325" s="76"/>
      <c r="K325" s="76"/>
      <c r="L325" s="76"/>
      <c r="M325" s="76"/>
      <c r="N325" s="76"/>
      <c r="O325" s="73" t="str" cm="1">
        <f t="array" ref="O325">IFERROR(INDEX($K$9:$K$1009,MATCH(N325,$I$9:$I$1009,0),0),"")</f>
        <v/>
      </c>
      <c r="P325" s="77"/>
      <c r="Q325" s="77"/>
      <c r="R325" s="67"/>
      <c r="S325" s="67"/>
      <c r="T325" s="67"/>
      <c r="U325" s="73">
        <f t="shared" si="21"/>
        <v>0</v>
      </c>
      <c r="V325" s="57"/>
      <c r="W325" s="78"/>
      <c r="X325" s="69"/>
      <c r="Y325" s="69"/>
      <c r="Z325" s="69"/>
      <c r="AA325" s="69"/>
      <c r="AB325" s="69"/>
      <c r="AC325" s="69"/>
      <c r="AD325" s="69"/>
      <c r="AF325" s="69"/>
      <c r="AG325" s="69"/>
      <c r="AH325" s="69"/>
      <c r="AI325" s="69"/>
      <c r="AJ325" s="69"/>
      <c r="AK325" s="69"/>
      <c r="AL325" s="70">
        <f t="shared" si="19"/>
        <v>0</v>
      </c>
      <c r="AM325" s="69"/>
      <c r="AN325" s="69"/>
      <c r="AO325" s="69"/>
      <c r="AR325" s="46" t="s">
        <v>20</v>
      </c>
    </row>
    <row r="326" spans="4:44" x14ac:dyDescent="0.3">
      <c r="D326" s="79">
        <f t="shared" si="22"/>
        <v>317</v>
      </c>
      <c r="E326" s="75"/>
      <c r="F326" s="75"/>
      <c r="G326" s="73">
        <f t="shared" si="20"/>
        <v>0</v>
      </c>
      <c r="H326" s="74" t="str" cm="1">
        <f t="array" ref="H326">IFERROR(INDEX(GCC.Param!$D$3:$D$94,MATCH(L326,GCC.Param!$B$3:$B$94,0),0),"")</f>
        <v/>
      </c>
      <c r="I326" s="75"/>
      <c r="J326" s="76"/>
      <c r="K326" s="76"/>
      <c r="L326" s="76"/>
      <c r="M326" s="76"/>
      <c r="N326" s="76"/>
      <c r="O326" s="73" t="str" cm="1">
        <f t="array" ref="O326">IFERROR(INDEX($K$9:$K$1009,MATCH(N326,$I$9:$I$1009,0),0),"")</f>
        <v/>
      </c>
      <c r="P326" s="77"/>
      <c r="Q326" s="77"/>
      <c r="R326" s="67"/>
      <c r="S326" s="67"/>
      <c r="T326" s="67"/>
      <c r="U326" s="73">
        <f t="shared" si="21"/>
        <v>0</v>
      </c>
      <c r="V326" s="57"/>
      <c r="W326" s="78"/>
      <c r="X326" s="69"/>
      <c r="Y326" s="69"/>
      <c r="Z326" s="69"/>
      <c r="AA326" s="69"/>
      <c r="AB326" s="69"/>
      <c r="AC326" s="69"/>
      <c r="AD326" s="69"/>
      <c r="AF326" s="69"/>
      <c r="AG326" s="69"/>
      <c r="AH326" s="69"/>
      <c r="AI326" s="69"/>
      <c r="AJ326" s="69"/>
      <c r="AK326" s="69"/>
      <c r="AL326" s="70">
        <f t="shared" si="19"/>
        <v>0</v>
      </c>
      <c r="AM326" s="69"/>
      <c r="AN326" s="69"/>
      <c r="AO326" s="69"/>
      <c r="AR326" s="46" t="s">
        <v>20</v>
      </c>
    </row>
    <row r="327" spans="4:44" x14ac:dyDescent="0.3">
      <c r="D327" s="79">
        <f t="shared" si="22"/>
        <v>318</v>
      </c>
      <c r="E327" s="75"/>
      <c r="F327" s="75"/>
      <c r="G327" s="73">
        <f t="shared" si="20"/>
        <v>0</v>
      </c>
      <c r="H327" s="74" t="str" cm="1">
        <f t="array" ref="H327">IFERROR(INDEX(GCC.Param!$D$3:$D$94,MATCH(L327,GCC.Param!$B$3:$B$94,0),0),"")</f>
        <v/>
      </c>
      <c r="I327" s="75"/>
      <c r="J327" s="76"/>
      <c r="K327" s="76"/>
      <c r="L327" s="76"/>
      <c r="M327" s="76"/>
      <c r="N327" s="76"/>
      <c r="O327" s="73" t="str" cm="1">
        <f t="array" ref="O327">IFERROR(INDEX($K$9:$K$1009,MATCH(N327,$I$9:$I$1009,0),0),"")</f>
        <v/>
      </c>
      <c r="P327" s="77"/>
      <c r="Q327" s="77"/>
      <c r="R327" s="67"/>
      <c r="S327" s="67"/>
      <c r="T327" s="67"/>
      <c r="U327" s="73">
        <f t="shared" si="21"/>
        <v>0</v>
      </c>
      <c r="V327" s="57"/>
      <c r="W327" s="78"/>
      <c r="X327" s="69"/>
      <c r="Y327" s="69"/>
      <c r="Z327" s="69"/>
      <c r="AA327" s="69"/>
      <c r="AB327" s="69"/>
      <c r="AC327" s="69"/>
      <c r="AD327" s="69"/>
      <c r="AF327" s="69"/>
      <c r="AG327" s="69"/>
      <c r="AH327" s="69"/>
      <c r="AI327" s="69"/>
      <c r="AJ327" s="69"/>
      <c r="AK327" s="69"/>
      <c r="AL327" s="70">
        <f t="shared" si="19"/>
        <v>0</v>
      </c>
      <c r="AM327" s="69"/>
      <c r="AN327" s="69"/>
      <c r="AO327" s="69"/>
      <c r="AR327" s="46" t="s">
        <v>20</v>
      </c>
    </row>
    <row r="328" spans="4:44" x14ac:dyDescent="0.3">
      <c r="D328" s="79">
        <f t="shared" si="22"/>
        <v>319</v>
      </c>
      <c r="E328" s="75"/>
      <c r="F328" s="75"/>
      <c r="G328" s="73">
        <f t="shared" si="20"/>
        <v>0</v>
      </c>
      <c r="H328" s="74" t="str" cm="1">
        <f t="array" ref="H328">IFERROR(INDEX(GCC.Param!$D$3:$D$94,MATCH(L328,GCC.Param!$B$3:$B$94,0),0),"")</f>
        <v/>
      </c>
      <c r="I328" s="75"/>
      <c r="J328" s="76"/>
      <c r="K328" s="76"/>
      <c r="L328" s="76"/>
      <c r="M328" s="76"/>
      <c r="N328" s="76"/>
      <c r="O328" s="73" t="str" cm="1">
        <f t="array" ref="O328">IFERROR(INDEX($K$9:$K$1009,MATCH(N328,$I$9:$I$1009,0),0),"")</f>
        <v/>
      </c>
      <c r="P328" s="77"/>
      <c r="Q328" s="77"/>
      <c r="R328" s="67"/>
      <c r="S328" s="67"/>
      <c r="T328" s="67"/>
      <c r="U328" s="73">
        <f t="shared" si="21"/>
        <v>0</v>
      </c>
      <c r="V328" s="57"/>
      <c r="W328" s="78"/>
      <c r="X328" s="69"/>
      <c r="Y328" s="69"/>
      <c r="Z328" s="69"/>
      <c r="AA328" s="69"/>
      <c r="AB328" s="69"/>
      <c r="AC328" s="69"/>
      <c r="AD328" s="69"/>
      <c r="AF328" s="69"/>
      <c r="AG328" s="69"/>
      <c r="AH328" s="69"/>
      <c r="AI328" s="69"/>
      <c r="AJ328" s="69"/>
      <c r="AK328" s="69"/>
      <c r="AL328" s="70">
        <f t="shared" si="19"/>
        <v>0</v>
      </c>
      <c r="AM328" s="69"/>
      <c r="AN328" s="69"/>
      <c r="AO328" s="69"/>
      <c r="AR328" s="46" t="s">
        <v>20</v>
      </c>
    </row>
    <row r="329" spans="4:44" x14ac:dyDescent="0.3">
      <c r="D329" s="79">
        <f t="shared" si="22"/>
        <v>320</v>
      </c>
      <c r="E329" s="75"/>
      <c r="F329" s="75"/>
      <c r="G329" s="73">
        <f t="shared" si="20"/>
        <v>0</v>
      </c>
      <c r="H329" s="74" t="str" cm="1">
        <f t="array" ref="H329">IFERROR(INDEX(GCC.Param!$D$3:$D$94,MATCH(L329,GCC.Param!$B$3:$B$94,0),0),"")</f>
        <v/>
      </c>
      <c r="I329" s="75"/>
      <c r="J329" s="76"/>
      <c r="K329" s="76"/>
      <c r="L329" s="76"/>
      <c r="M329" s="76"/>
      <c r="N329" s="76"/>
      <c r="O329" s="73" t="str" cm="1">
        <f t="array" ref="O329">IFERROR(INDEX($K$9:$K$1009,MATCH(N329,$I$9:$I$1009,0),0),"")</f>
        <v/>
      </c>
      <c r="P329" s="77"/>
      <c r="Q329" s="77"/>
      <c r="R329" s="67"/>
      <c r="S329" s="67"/>
      <c r="T329" s="67"/>
      <c r="U329" s="73">
        <f t="shared" si="21"/>
        <v>0</v>
      </c>
      <c r="V329" s="57"/>
      <c r="W329" s="78"/>
      <c r="X329" s="69"/>
      <c r="Y329" s="69"/>
      <c r="Z329" s="69"/>
      <c r="AA329" s="69"/>
      <c r="AB329" s="69"/>
      <c r="AC329" s="69"/>
      <c r="AD329" s="69"/>
      <c r="AF329" s="69"/>
      <c r="AG329" s="69"/>
      <c r="AH329" s="69"/>
      <c r="AI329" s="69"/>
      <c r="AJ329" s="69"/>
      <c r="AK329" s="69"/>
      <c r="AL329" s="70">
        <f t="shared" ref="AL329:AL392" si="23">SUM(AG329:AK329)</f>
        <v>0</v>
      </c>
      <c r="AM329" s="69"/>
      <c r="AN329" s="69"/>
      <c r="AO329" s="69"/>
      <c r="AR329" s="46" t="s">
        <v>20</v>
      </c>
    </row>
    <row r="330" spans="4:44" x14ac:dyDescent="0.3">
      <c r="D330" s="79">
        <f t="shared" si="22"/>
        <v>321</v>
      </c>
      <c r="E330" s="75"/>
      <c r="F330" s="75"/>
      <c r="G330" s="73">
        <f t="shared" ref="G330:G393" si="24">IF(OR(F330="",F330=0),E330,F330)</f>
        <v>0</v>
      </c>
      <c r="H330" s="74" t="str" cm="1">
        <f t="array" ref="H330">IFERROR(INDEX(GCC.Param!$D$3:$D$94,MATCH(L330,GCC.Param!$B$3:$B$94,0),0),"")</f>
        <v/>
      </c>
      <c r="I330" s="75"/>
      <c r="J330" s="76"/>
      <c r="K330" s="76"/>
      <c r="L330" s="76"/>
      <c r="M330" s="76"/>
      <c r="N330" s="76"/>
      <c r="O330" s="73" t="str" cm="1">
        <f t="array" ref="O330">IFERROR(INDEX($K$9:$K$1009,MATCH(N330,$I$9:$I$1009,0),0),"")</f>
        <v/>
      </c>
      <c r="P330" s="77"/>
      <c r="Q330" s="77"/>
      <c r="R330" s="67"/>
      <c r="S330" s="67"/>
      <c r="T330" s="67"/>
      <c r="U330" s="73">
        <f t="shared" si="21"/>
        <v>0</v>
      </c>
      <c r="V330" s="57"/>
      <c r="W330" s="78"/>
      <c r="X330" s="69"/>
      <c r="Y330" s="69"/>
      <c r="Z330" s="69"/>
      <c r="AA330" s="69"/>
      <c r="AB330" s="69"/>
      <c r="AC330" s="69"/>
      <c r="AD330" s="69"/>
      <c r="AF330" s="69"/>
      <c r="AG330" s="69"/>
      <c r="AH330" s="69"/>
      <c r="AI330" s="69"/>
      <c r="AJ330" s="69"/>
      <c r="AK330" s="69"/>
      <c r="AL330" s="70">
        <f t="shared" si="23"/>
        <v>0</v>
      </c>
      <c r="AM330" s="69"/>
      <c r="AN330" s="69"/>
      <c r="AO330" s="69"/>
      <c r="AR330" s="46" t="s">
        <v>20</v>
      </c>
    </row>
    <row r="331" spans="4:44" x14ac:dyDescent="0.3">
      <c r="D331" s="79">
        <f t="shared" si="22"/>
        <v>322</v>
      </c>
      <c r="E331" s="75"/>
      <c r="F331" s="75"/>
      <c r="G331" s="73">
        <f t="shared" si="24"/>
        <v>0</v>
      </c>
      <c r="H331" s="74" t="str" cm="1">
        <f t="array" ref="H331">IFERROR(INDEX(GCC.Param!$D$3:$D$94,MATCH(L331,GCC.Param!$B$3:$B$94,0),0),"")</f>
        <v/>
      </c>
      <c r="I331" s="75"/>
      <c r="J331" s="76"/>
      <c r="K331" s="76"/>
      <c r="L331" s="76"/>
      <c r="M331" s="76"/>
      <c r="N331" s="76"/>
      <c r="O331" s="73" t="str" cm="1">
        <f t="array" ref="O331">IFERROR(INDEX($K$9:$K$1009,MATCH(N331,$I$9:$I$1009,0),0),"")</f>
        <v/>
      </c>
      <c r="P331" s="77"/>
      <c r="Q331" s="77"/>
      <c r="R331" s="67"/>
      <c r="S331" s="67"/>
      <c r="T331" s="67"/>
      <c r="U331" s="73">
        <f t="shared" ref="U331:U394" si="25">IF(M331="",K331,M331)</f>
        <v>0</v>
      </c>
      <c r="V331" s="57"/>
      <c r="W331" s="78"/>
      <c r="X331" s="69"/>
      <c r="Y331" s="69"/>
      <c r="Z331" s="69"/>
      <c r="AA331" s="69"/>
      <c r="AB331" s="69"/>
      <c r="AC331" s="69"/>
      <c r="AD331" s="69"/>
      <c r="AF331" s="69"/>
      <c r="AG331" s="69"/>
      <c r="AH331" s="69"/>
      <c r="AI331" s="69"/>
      <c r="AJ331" s="69"/>
      <c r="AK331" s="69"/>
      <c r="AL331" s="70">
        <f t="shared" si="23"/>
        <v>0</v>
      </c>
      <c r="AM331" s="69"/>
      <c r="AN331" s="69"/>
      <c r="AO331" s="69"/>
      <c r="AR331" s="46" t="s">
        <v>20</v>
      </c>
    </row>
    <row r="332" spans="4:44" x14ac:dyDescent="0.3">
      <c r="D332" s="79">
        <f t="shared" ref="D332:D395" si="26">D331+1</f>
        <v>323</v>
      </c>
      <c r="E332" s="75"/>
      <c r="F332" s="75"/>
      <c r="G332" s="73">
        <f t="shared" si="24"/>
        <v>0</v>
      </c>
      <c r="H332" s="74" t="str" cm="1">
        <f t="array" ref="H332">IFERROR(INDEX(GCC.Param!$D$3:$D$94,MATCH(L332,GCC.Param!$B$3:$B$94,0),0),"")</f>
        <v/>
      </c>
      <c r="I332" s="75"/>
      <c r="J332" s="76"/>
      <c r="K332" s="76"/>
      <c r="L332" s="76"/>
      <c r="M332" s="76"/>
      <c r="N332" s="76"/>
      <c r="O332" s="73" t="str" cm="1">
        <f t="array" ref="O332">IFERROR(INDEX($K$9:$K$1009,MATCH(N332,$I$9:$I$1009,0),0),"")</f>
        <v/>
      </c>
      <c r="P332" s="77"/>
      <c r="Q332" s="77"/>
      <c r="R332" s="67"/>
      <c r="S332" s="67"/>
      <c r="T332" s="67"/>
      <c r="U332" s="73">
        <f t="shared" si="25"/>
        <v>0</v>
      </c>
      <c r="V332" s="57"/>
      <c r="W332" s="78"/>
      <c r="X332" s="69"/>
      <c r="Y332" s="69"/>
      <c r="Z332" s="69"/>
      <c r="AA332" s="69"/>
      <c r="AB332" s="69"/>
      <c r="AC332" s="69"/>
      <c r="AD332" s="69"/>
      <c r="AF332" s="69"/>
      <c r="AG332" s="69"/>
      <c r="AH332" s="69"/>
      <c r="AI332" s="69"/>
      <c r="AJ332" s="69"/>
      <c r="AK332" s="69"/>
      <c r="AL332" s="70">
        <f t="shared" si="23"/>
        <v>0</v>
      </c>
      <c r="AM332" s="69"/>
      <c r="AN332" s="69"/>
      <c r="AO332" s="69"/>
      <c r="AR332" s="46" t="s">
        <v>20</v>
      </c>
    </row>
    <row r="333" spans="4:44" x14ac:dyDescent="0.3">
      <c r="D333" s="79">
        <f t="shared" si="26"/>
        <v>324</v>
      </c>
      <c r="E333" s="75"/>
      <c r="F333" s="75"/>
      <c r="G333" s="73">
        <f t="shared" si="24"/>
        <v>0</v>
      </c>
      <c r="H333" s="74" t="str" cm="1">
        <f t="array" ref="H333">IFERROR(INDEX(GCC.Param!$D$3:$D$94,MATCH(L333,GCC.Param!$B$3:$B$94,0),0),"")</f>
        <v/>
      </c>
      <c r="I333" s="75"/>
      <c r="J333" s="76"/>
      <c r="K333" s="76"/>
      <c r="L333" s="76"/>
      <c r="M333" s="76"/>
      <c r="N333" s="76"/>
      <c r="O333" s="73" t="str" cm="1">
        <f t="array" ref="O333">IFERROR(INDEX($K$9:$K$1009,MATCH(N333,$I$9:$I$1009,0),0),"")</f>
        <v/>
      </c>
      <c r="P333" s="77"/>
      <c r="Q333" s="77"/>
      <c r="R333" s="67"/>
      <c r="S333" s="67"/>
      <c r="T333" s="67"/>
      <c r="U333" s="73">
        <f t="shared" si="25"/>
        <v>0</v>
      </c>
      <c r="V333" s="57"/>
      <c r="W333" s="78"/>
      <c r="X333" s="69"/>
      <c r="Y333" s="69"/>
      <c r="Z333" s="69"/>
      <c r="AA333" s="69"/>
      <c r="AB333" s="69"/>
      <c r="AC333" s="69"/>
      <c r="AD333" s="69"/>
      <c r="AF333" s="69"/>
      <c r="AG333" s="69"/>
      <c r="AH333" s="69"/>
      <c r="AI333" s="69"/>
      <c r="AJ333" s="69"/>
      <c r="AK333" s="69"/>
      <c r="AL333" s="70">
        <f t="shared" si="23"/>
        <v>0</v>
      </c>
      <c r="AM333" s="69"/>
      <c r="AN333" s="69"/>
      <c r="AO333" s="69"/>
      <c r="AR333" s="46" t="s">
        <v>20</v>
      </c>
    </row>
    <row r="334" spans="4:44" x14ac:dyDescent="0.3">
      <c r="D334" s="79">
        <f t="shared" si="26"/>
        <v>325</v>
      </c>
      <c r="E334" s="75"/>
      <c r="F334" s="75"/>
      <c r="G334" s="73">
        <f t="shared" si="24"/>
        <v>0</v>
      </c>
      <c r="H334" s="74" t="str" cm="1">
        <f t="array" ref="H334">IFERROR(INDEX(GCC.Param!$D$3:$D$94,MATCH(L334,GCC.Param!$B$3:$B$94,0),0),"")</f>
        <v/>
      </c>
      <c r="I334" s="75"/>
      <c r="J334" s="76"/>
      <c r="K334" s="76"/>
      <c r="L334" s="76"/>
      <c r="M334" s="76"/>
      <c r="N334" s="76"/>
      <c r="O334" s="73" t="str" cm="1">
        <f t="array" ref="O334">IFERROR(INDEX($K$9:$K$1009,MATCH(N334,$I$9:$I$1009,0),0),"")</f>
        <v/>
      </c>
      <c r="P334" s="77"/>
      <c r="Q334" s="77"/>
      <c r="R334" s="67"/>
      <c r="S334" s="67"/>
      <c r="T334" s="67"/>
      <c r="U334" s="73">
        <f t="shared" si="25"/>
        <v>0</v>
      </c>
      <c r="V334" s="57"/>
      <c r="W334" s="78"/>
      <c r="X334" s="69"/>
      <c r="Y334" s="69"/>
      <c r="Z334" s="69"/>
      <c r="AA334" s="69"/>
      <c r="AB334" s="69"/>
      <c r="AC334" s="69"/>
      <c r="AD334" s="69"/>
      <c r="AF334" s="69"/>
      <c r="AG334" s="69"/>
      <c r="AH334" s="69"/>
      <c r="AI334" s="69"/>
      <c r="AJ334" s="69"/>
      <c r="AK334" s="69"/>
      <c r="AL334" s="70">
        <f t="shared" si="23"/>
        <v>0</v>
      </c>
      <c r="AM334" s="69"/>
      <c r="AN334" s="69"/>
      <c r="AO334" s="69"/>
      <c r="AR334" s="46" t="s">
        <v>20</v>
      </c>
    </row>
    <row r="335" spans="4:44" x14ac:dyDescent="0.3">
      <c r="D335" s="79">
        <f t="shared" si="26"/>
        <v>326</v>
      </c>
      <c r="E335" s="75"/>
      <c r="F335" s="75"/>
      <c r="G335" s="73">
        <f t="shared" si="24"/>
        <v>0</v>
      </c>
      <c r="H335" s="74" t="str" cm="1">
        <f t="array" ref="H335">IFERROR(INDEX(GCC.Param!$D$3:$D$94,MATCH(L335,GCC.Param!$B$3:$B$94,0),0),"")</f>
        <v/>
      </c>
      <c r="I335" s="75"/>
      <c r="J335" s="76"/>
      <c r="K335" s="76"/>
      <c r="L335" s="76"/>
      <c r="M335" s="76"/>
      <c r="N335" s="76"/>
      <c r="O335" s="73" t="str" cm="1">
        <f t="array" ref="O335">IFERROR(INDEX($K$9:$K$1009,MATCH(N335,$I$9:$I$1009,0),0),"")</f>
        <v/>
      </c>
      <c r="P335" s="77"/>
      <c r="Q335" s="77"/>
      <c r="R335" s="67"/>
      <c r="S335" s="67"/>
      <c r="T335" s="67"/>
      <c r="U335" s="73">
        <f t="shared" si="25"/>
        <v>0</v>
      </c>
      <c r="V335" s="57"/>
      <c r="W335" s="78"/>
      <c r="X335" s="69"/>
      <c r="Y335" s="69"/>
      <c r="Z335" s="69"/>
      <c r="AA335" s="69"/>
      <c r="AB335" s="69"/>
      <c r="AC335" s="69"/>
      <c r="AD335" s="69"/>
      <c r="AF335" s="69"/>
      <c r="AG335" s="69"/>
      <c r="AH335" s="69"/>
      <c r="AI335" s="69"/>
      <c r="AJ335" s="69"/>
      <c r="AK335" s="69"/>
      <c r="AL335" s="70">
        <f t="shared" si="23"/>
        <v>0</v>
      </c>
      <c r="AM335" s="69"/>
      <c r="AN335" s="69"/>
      <c r="AO335" s="69"/>
      <c r="AR335" s="46" t="s">
        <v>20</v>
      </c>
    </row>
    <row r="336" spans="4:44" x14ac:dyDescent="0.3">
      <c r="D336" s="79">
        <f t="shared" si="26"/>
        <v>327</v>
      </c>
      <c r="E336" s="75"/>
      <c r="F336" s="75"/>
      <c r="G336" s="73">
        <f t="shared" si="24"/>
        <v>0</v>
      </c>
      <c r="H336" s="74" t="str" cm="1">
        <f t="array" ref="H336">IFERROR(INDEX(GCC.Param!$D$3:$D$94,MATCH(L336,GCC.Param!$B$3:$B$94,0),0),"")</f>
        <v/>
      </c>
      <c r="I336" s="75"/>
      <c r="J336" s="76"/>
      <c r="K336" s="76"/>
      <c r="L336" s="76"/>
      <c r="M336" s="76"/>
      <c r="N336" s="76"/>
      <c r="O336" s="73" t="str" cm="1">
        <f t="array" ref="O336">IFERROR(INDEX($K$9:$K$1009,MATCH(N336,$I$9:$I$1009,0),0),"")</f>
        <v/>
      </c>
      <c r="P336" s="77"/>
      <c r="Q336" s="77"/>
      <c r="R336" s="67"/>
      <c r="S336" s="67"/>
      <c r="T336" s="67"/>
      <c r="U336" s="73">
        <f t="shared" si="25"/>
        <v>0</v>
      </c>
      <c r="V336" s="57"/>
      <c r="W336" s="78"/>
      <c r="X336" s="69"/>
      <c r="Y336" s="69"/>
      <c r="Z336" s="69"/>
      <c r="AA336" s="69"/>
      <c r="AB336" s="69"/>
      <c r="AC336" s="69"/>
      <c r="AD336" s="69"/>
      <c r="AF336" s="69"/>
      <c r="AG336" s="69"/>
      <c r="AH336" s="69"/>
      <c r="AI336" s="69"/>
      <c r="AJ336" s="69"/>
      <c r="AK336" s="69"/>
      <c r="AL336" s="70">
        <f t="shared" si="23"/>
        <v>0</v>
      </c>
      <c r="AM336" s="69"/>
      <c r="AN336" s="69"/>
      <c r="AO336" s="69"/>
      <c r="AR336" s="46" t="s">
        <v>20</v>
      </c>
    </row>
    <row r="337" spans="4:44" x14ac:dyDescent="0.3">
      <c r="D337" s="79">
        <f t="shared" si="26"/>
        <v>328</v>
      </c>
      <c r="E337" s="75"/>
      <c r="F337" s="75"/>
      <c r="G337" s="73">
        <f t="shared" si="24"/>
        <v>0</v>
      </c>
      <c r="H337" s="74" t="str" cm="1">
        <f t="array" ref="H337">IFERROR(INDEX(GCC.Param!$D$3:$D$94,MATCH(L337,GCC.Param!$B$3:$B$94,0),0),"")</f>
        <v/>
      </c>
      <c r="I337" s="75"/>
      <c r="J337" s="76"/>
      <c r="K337" s="76"/>
      <c r="L337" s="76"/>
      <c r="M337" s="76"/>
      <c r="N337" s="76"/>
      <c r="O337" s="73" t="str" cm="1">
        <f t="array" ref="O337">IFERROR(INDEX($K$9:$K$1009,MATCH(N337,$I$9:$I$1009,0),0),"")</f>
        <v/>
      </c>
      <c r="P337" s="77"/>
      <c r="Q337" s="77"/>
      <c r="R337" s="67"/>
      <c r="S337" s="67"/>
      <c r="T337" s="67"/>
      <c r="U337" s="73">
        <f t="shared" si="25"/>
        <v>0</v>
      </c>
      <c r="V337" s="57"/>
      <c r="W337" s="78"/>
      <c r="X337" s="69"/>
      <c r="Y337" s="69"/>
      <c r="Z337" s="69"/>
      <c r="AA337" s="69"/>
      <c r="AB337" s="69"/>
      <c r="AC337" s="69"/>
      <c r="AD337" s="69"/>
      <c r="AF337" s="69"/>
      <c r="AG337" s="69"/>
      <c r="AH337" s="69"/>
      <c r="AI337" s="69"/>
      <c r="AJ337" s="69"/>
      <c r="AK337" s="69"/>
      <c r="AL337" s="70">
        <f t="shared" si="23"/>
        <v>0</v>
      </c>
      <c r="AM337" s="69"/>
      <c r="AN337" s="69"/>
      <c r="AO337" s="69"/>
      <c r="AR337" s="46" t="s">
        <v>20</v>
      </c>
    </row>
    <row r="338" spans="4:44" x14ac:dyDescent="0.3">
      <c r="D338" s="79">
        <f t="shared" si="26"/>
        <v>329</v>
      </c>
      <c r="E338" s="75"/>
      <c r="F338" s="75"/>
      <c r="G338" s="73">
        <f t="shared" si="24"/>
        <v>0</v>
      </c>
      <c r="H338" s="74" t="str" cm="1">
        <f t="array" ref="H338">IFERROR(INDEX(GCC.Param!$D$3:$D$94,MATCH(L338,GCC.Param!$B$3:$B$94,0),0),"")</f>
        <v/>
      </c>
      <c r="I338" s="75"/>
      <c r="J338" s="76"/>
      <c r="K338" s="76"/>
      <c r="L338" s="76"/>
      <c r="M338" s="76"/>
      <c r="N338" s="76"/>
      <c r="O338" s="73" t="str" cm="1">
        <f t="array" ref="O338">IFERROR(INDEX($K$9:$K$1009,MATCH(N338,$I$9:$I$1009,0),0),"")</f>
        <v/>
      </c>
      <c r="P338" s="77"/>
      <c r="Q338" s="77"/>
      <c r="R338" s="67"/>
      <c r="S338" s="67"/>
      <c r="T338" s="67"/>
      <c r="U338" s="73">
        <f t="shared" si="25"/>
        <v>0</v>
      </c>
      <c r="V338" s="57"/>
      <c r="W338" s="78"/>
      <c r="X338" s="69"/>
      <c r="Y338" s="69"/>
      <c r="Z338" s="69"/>
      <c r="AA338" s="69"/>
      <c r="AB338" s="69"/>
      <c r="AC338" s="69"/>
      <c r="AD338" s="69"/>
      <c r="AF338" s="69"/>
      <c r="AG338" s="69"/>
      <c r="AH338" s="69"/>
      <c r="AI338" s="69"/>
      <c r="AJ338" s="69"/>
      <c r="AK338" s="69"/>
      <c r="AL338" s="70">
        <f t="shared" si="23"/>
        <v>0</v>
      </c>
      <c r="AM338" s="69"/>
      <c r="AN338" s="69"/>
      <c r="AO338" s="69"/>
      <c r="AR338" s="46" t="s">
        <v>20</v>
      </c>
    </row>
    <row r="339" spans="4:44" x14ac:dyDescent="0.3">
      <c r="D339" s="79">
        <f t="shared" si="26"/>
        <v>330</v>
      </c>
      <c r="E339" s="75"/>
      <c r="F339" s="75"/>
      <c r="G339" s="73">
        <f t="shared" si="24"/>
        <v>0</v>
      </c>
      <c r="H339" s="74" t="str" cm="1">
        <f t="array" ref="H339">IFERROR(INDEX(GCC.Param!$D$3:$D$94,MATCH(L339,GCC.Param!$B$3:$B$94,0),0),"")</f>
        <v/>
      </c>
      <c r="I339" s="75"/>
      <c r="J339" s="76"/>
      <c r="K339" s="76"/>
      <c r="L339" s="76"/>
      <c r="M339" s="76"/>
      <c r="N339" s="76"/>
      <c r="O339" s="73" t="str" cm="1">
        <f t="array" ref="O339">IFERROR(INDEX($K$9:$K$1009,MATCH(N339,$I$9:$I$1009,0),0),"")</f>
        <v/>
      </c>
      <c r="P339" s="77"/>
      <c r="Q339" s="77"/>
      <c r="R339" s="67"/>
      <c r="S339" s="67"/>
      <c r="T339" s="67"/>
      <c r="U339" s="73">
        <f t="shared" si="25"/>
        <v>0</v>
      </c>
      <c r="V339" s="57"/>
      <c r="W339" s="78"/>
      <c r="X339" s="69"/>
      <c r="Y339" s="69"/>
      <c r="Z339" s="69"/>
      <c r="AA339" s="69"/>
      <c r="AB339" s="69"/>
      <c r="AC339" s="69"/>
      <c r="AD339" s="69"/>
      <c r="AF339" s="69"/>
      <c r="AG339" s="69"/>
      <c r="AH339" s="69"/>
      <c r="AI339" s="69"/>
      <c r="AJ339" s="69"/>
      <c r="AK339" s="69"/>
      <c r="AL339" s="70">
        <f t="shared" si="23"/>
        <v>0</v>
      </c>
      <c r="AM339" s="69"/>
      <c r="AN339" s="69"/>
      <c r="AO339" s="69"/>
      <c r="AR339" s="46" t="s">
        <v>20</v>
      </c>
    </row>
    <row r="340" spans="4:44" x14ac:dyDescent="0.3">
      <c r="D340" s="79">
        <f t="shared" si="26"/>
        <v>331</v>
      </c>
      <c r="E340" s="75"/>
      <c r="F340" s="75"/>
      <c r="G340" s="73">
        <f t="shared" si="24"/>
        <v>0</v>
      </c>
      <c r="H340" s="74" t="str" cm="1">
        <f t="array" ref="H340">IFERROR(INDEX(GCC.Param!$D$3:$D$94,MATCH(L340,GCC.Param!$B$3:$B$94,0),0),"")</f>
        <v/>
      </c>
      <c r="I340" s="75"/>
      <c r="J340" s="76"/>
      <c r="K340" s="76"/>
      <c r="L340" s="76"/>
      <c r="M340" s="76"/>
      <c r="N340" s="76"/>
      <c r="O340" s="73" t="str" cm="1">
        <f t="array" ref="O340">IFERROR(INDEX($K$9:$K$1009,MATCH(N340,$I$9:$I$1009,0),0),"")</f>
        <v/>
      </c>
      <c r="P340" s="77"/>
      <c r="Q340" s="77"/>
      <c r="R340" s="67"/>
      <c r="S340" s="67"/>
      <c r="T340" s="67"/>
      <c r="U340" s="73">
        <f t="shared" si="25"/>
        <v>0</v>
      </c>
      <c r="V340" s="57"/>
      <c r="W340" s="78"/>
      <c r="X340" s="69"/>
      <c r="Y340" s="69"/>
      <c r="Z340" s="69"/>
      <c r="AA340" s="69"/>
      <c r="AB340" s="69"/>
      <c r="AC340" s="69"/>
      <c r="AD340" s="69"/>
      <c r="AF340" s="69"/>
      <c r="AG340" s="69"/>
      <c r="AH340" s="69"/>
      <c r="AI340" s="69"/>
      <c r="AJ340" s="69"/>
      <c r="AK340" s="69"/>
      <c r="AL340" s="70">
        <f t="shared" si="23"/>
        <v>0</v>
      </c>
      <c r="AM340" s="69"/>
      <c r="AN340" s="69"/>
      <c r="AO340" s="69"/>
      <c r="AR340" s="46" t="s">
        <v>20</v>
      </c>
    </row>
    <row r="341" spans="4:44" x14ac:dyDescent="0.3">
      <c r="D341" s="79">
        <f t="shared" si="26"/>
        <v>332</v>
      </c>
      <c r="E341" s="75"/>
      <c r="F341" s="75"/>
      <c r="G341" s="73">
        <f t="shared" si="24"/>
        <v>0</v>
      </c>
      <c r="H341" s="74" t="str" cm="1">
        <f t="array" ref="H341">IFERROR(INDEX(GCC.Param!$D$3:$D$94,MATCH(L341,GCC.Param!$B$3:$B$94,0),0),"")</f>
        <v/>
      </c>
      <c r="I341" s="75"/>
      <c r="J341" s="76"/>
      <c r="K341" s="76"/>
      <c r="L341" s="76"/>
      <c r="M341" s="76"/>
      <c r="N341" s="76"/>
      <c r="O341" s="73" t="str" cm="1">
        <f t="array" ref="O341">IFERROR(INDEX($K$9:$K$1009,MATCH(N341,$I$9:$I$1009,0),0),"")</f>
        <v/>
      </c>
      <c r="P341" s="77"/>
      <c r="Q341" s="77"/>
      <c r="R341" s="67"/>
      <c r="S341" s="67"/>
      <c r="T341" s="67"/>
      <c r="U341" s="73">
        <f t="shared" si="25"/>
        <v>0</v>
      </c>
      <c r="V341" s="57"/>
      <c r="W341" s="78"/>
      <c r="X341" s="69"/>
      <c r="Y341" s="69"/>
      <c r="Z341" s="69"/>
      <c r="AA341" s="69"/>
      <c r="AB341" s="69"/>
      <c r="AC341" s="69"/>
      <c r="AD341" s="69"/>
      <c r="AF341" s="69"/>
      <c r="AG341" s="69"/>
      <c r="AH341" s="69"/>
      <c r="AI341" s="69"/>
      <c r="AJ341" s="69"/>
      <c r="AK341" s="69"/>
      <c r="AL341" s="70">
        <f t="shared" si="23"/>
        <v>0</v>
      </c>
      <c r="AM341" s="69"/>
      <c r="AN341" s="69"/>
      <c r="AO341" s="69"/>
      <c r="AR341" s="46" t="s">
        <v>20</v>
      </c>
    </row>
    <row r="342" spans="4:44" x14ac:dyDescent="0.3">
      <c r="D342" s="79">
        <f t="shared" si="26"/>
        <v>333</v>
      </c>
      <c r="E342" s="75"/>
      <c r="F342" s="75"/>
      <c r="G342" s="73">
        <f t="shared" si="24"/>
        <v>0</v>
      </c>
      <c r="H342" s="74" t="str" cm="1">
        <f t="array" ref="H342">IFERROR(INDEX(GCC.Param!$D$3:$D$94,MATCH(L342,GCC.Param!$B$3:$B$94,0),0),"")</f>
        <v/>
      </c>
      <c r="I342" s="75"/>
      <c r="J342" s="76"/>
      <c r="K342" s="76"/>
      <c r="L342" s="76"/>
      <c r="M342" s="76"/>
      <c r="N342" s="76"/>
      <c r="O342" s="73" t="str" cm="1">
        <f t="array" ref="O342">IFERROR(INDEX($K$9:$K$1009,MATCH(N342,$I$9:$I$1009,0),0),"")</f>
        <v/>
      </c>
      <c r="P342" s="77"/>
      <c r="Q342" s="77"/>
      <c r="R342" s="67"/>
      <c r="S342" s="67"/>
      <c r="T342" s="67"/>
      <c r="U342" s="73">
        <f t="shared" si="25"/>
        <v>0</v>
      </c>
      <c r="V342" s="57"/>
      <c r="W342" s="78"/>
      <c r="X342" s="69"/>
      <c r="Y342" s="69"/>
      <c r="Z342" s="69"/>
      <c r="AA342" s="69"/>
      <c r="AB342" s="69"/>
      <c r="AC342" s="69"/>
      <c r="AD342" s="69"/>
      <c r="AF342" s="69"/>
      <c r="AG342" s="69"/>
      <c r="AH342" s="69"/>
      <c r="AI342" s="69"/>
      <c r="AJ342" s="69"/>
      <c r="AK342" s="69"/>
      <c r="AL342" s="70">
        <f t="shared" si="23"/>
        <v>0</v>
      </c>
      <c r="AM342" s="69"/>
      <c r="AN342" s="69"/>
      <c r="AO342" s="69"/>
      <c r="AR342" s="46" t="s">
        <v>20</v>
      </c>
    </row>
    <row r="343" spans="4:44" x14ac:dyDescent="0.3">
      <c r="D343" s="79">
        <f t="shared" si="26"/>
        <v>334</v>
      </c>
      <c r="E343" s="75"/>
      <c r="F343" s="75"/>
      <c r="G343" s="73">
        <f t="shared" si="24"/>
        <v>0</v>
      </c>
      <c r="H343" s="74" t="str" cm="1">
        <f t="array" ref="H343">IFERROR(INDEX(GCC.Param!$D$3:$D$94,MATCH(L343,GCC.Param!$B$3:$B$94,0),0),"")</f>
        <v/>
      </c>
      <c r="I343" s="75"/>
      <c r="J343" s="76"/>
      <c r="K343" s="76"/>
      <c r="L343" s="76"/>
      <c r="M343" s="76"/>
      <c r="N343" s="76"/>
      <c r="O343" s="73" t="str" cm="1">
        <f t="array" ref="O343">IFERROR(INDEX($K$9:$K$1009,MATCH(N343,$I$9:$I$1009,0),0),"")</f>
        <v/>
      </c>
      <c r="P343" s="77"/>
      <c r="Q343" s="77"/>
      <c r="R343" s="67"/>
      <c r="S343" s="67"/>
      <c r="T343" s="67"/>
      <c r="U343" s="73">
        <f t="shared" si="25"/>
        <v>0</v>
      </c>
      <c r="V343" s="57"/>
      <c r="W343" s="78"/>
      <c r="X343" s="69"/>
      <c r="Y343" s="69"/>
      <c r="Z343" s="69"/>
      <c r="AA343" s="69"/>
      <c r="AB343" s="69"/>
      <c r="AC343" s="69"/>
      <c r="AD343" s="69"/>
      <c r="AF343" s="69"/>
      <c r="AG343" s="69"/>
      <c r="AH343" s="69"/>
      <c r="AI343" s="69"/>
      <c r="AJ343" s="69"/>
      <c r="AK343" s="69"/>
      <c r="AL343" s="70">
        <f t="shared" si="23"/>
        <v>0</v>
      </c>
      <c r="AM343" s="69"/>
      <c r="AN343" s="69"/>
      <c r="AO343" s="69"/>
      <c r="AR343" s="46" t="s">
        <v>20</v>
      </c>
    </row>
    <row r="344" spans="4:44" x14ac:dyDescent="0.3">
      <c r="D344" s="79">
        <f t="shared" si="26"/>
        <v>335</v>
      </c>
      <c r="E344" s="75"/>
      <c r="F344" s="75"/>
      <c r="G344" s="73">
        <f t="shared" si="24"/>
        <v>0</v>
      </c>
      <c r="H344" s="74" t="str" cm="1">
        <f t="array" ref="H344">IFERROR(INDEX(GCC.Param!$D$3:$D$94,MATCH(L344,GCC.Param!$B$3:$B$94,0),0),"")</f>
        <v/>
      </c>
      <c r="I344" s="75"/>
      <c r="J344" s="76"/>
      <c r="K344" s="76"/>
      <c r="L344" s="76"/>
      <c r="M344" s="76"/>
      <c r="N344" s="76"/>
      <c r="O344" s="73" t="str" cm="1">
        <f t="array" ref="O344">IFERROR(INDEX($K$9:$K$1009,MATCH(N344,$I$9:$I$1009,0),0),"")</f>
        <v/>
      </c>
      <c r="P344" s="77"/>
      <c r="Q344" s="77"/>
      <c r="R344" s="67"/>
      <c r="S344" s="67"/>
      <c r="T344" s="67"/>
      <c r="U344" s="73">
        <f t="shared" si="25"/>
        <v>0</v>
      </c>
      <c r="V344" s="57"/>
      <c r="W344" s="78"/>
      <c r="X344" s="69"/>
      <c r="Y344" s="69"/>
      <c r="Z344" s="69"/>
      <c r="AA344" s="69"/>
      <c r="AB344" s="69"/>
      <c r="AC344" s="69"/>
      <c r="AD344" s="69"/>
      <c r="AF344" s="69"/>
      <c r="AG344" s="69"/>
      <c r="AH344" s="69"/>
      <c r="AI344" s="69"/>
      <c r="AJ344" s="69"/>
      <c r="AK344" s="69"/>
      <c r="AL344" s="70">
        <f t="shared" si="23"/>
        <v>0</v>
      </c>
      <c r="AM344" s="69"/>
      <c r="AN344" s="69"/>
      <c r="AO344" s="69"/>
      <c r="AR344" s="46" t="s">
        <v>20</v>
      </c>
    </row>
    <row r="345" spans="4:44" x14ac:dyDescent="0.3">
      <c r="D345" s="79">
        <f t="shared" si="26"/>
        <v>336</v>
      </c>
      <c r="E345" s="75"/>
      <c r="F345" s="75"/>
      <c r="G345" s="73">
        <f t="shared" si="24"/>
        <v>0</v>
      </c>
      <c r="H345" s="74" t="str" cm="1">
        <f t="array" ref="H345">IFERROR(INDEX(GCC.Param!$D$3:$D$94,MATCH(L345,GCC.Param!$B$3:$B$94,0),0),"")</f>
        <v/>
      </c>
      <c r="I345" s="75"/>
      <c r="J345" s="76"/>
      <c r="K345" s="76"/>
      <c r="L345" s="76"/>
      <c r="M345" s="76"/>
      <c r="N345" s="76"/>
      <c r="O345" s="73" t="str" cm="1">
        <f t="array" ref="O345">IFERROR(INDEX($K$9:$K$1009,MATCH(N345,$I$9:$I$1009,0),0),"")</f>
        <v/>
      </c>
      <c r="P345" s="77"/>
      <c r="Q345" s="77"/>
      <c r="R345" s="67"/>
      <c r="S345" s="67"/>
      <c r="T345" s="67"/>
      <c r="U345" s="73">
        <f t="shared" si="25"/>
        <v>0</v>
      </c>
      <c r="V345" s="57"/>
      <c r="W345" s="78"/>
      <c r="X345" s="69"/>
      <c r="Y345" s="69"/>
      <c r="Z345" s="69"/>
      <c r="AA345" s="69"/>
      <c r="AB345" s="69"/>
      <c r="AC345" s="69"/>
      <c r="AD345" s="69"/>
      <c r="AF345" s="69"/>
      <c r="AG345" s="69"/>
      <c r="AH345" s="69"/>
      <c r="AI345" s="69"/>
      <c r="AJ345" s="69"/>
      <c r="AK345" s="69"/>
      <c r="AL345" s="70">
        <f t="shared" si="23"/>
        <v>0</v>
      </c>
      <c r="AM345" s="69"/>
      <c r="AN345" s="69"/>
      <c r="AO345" s="69"/>
      <c r="AR345" s="46" t="s">
        <v>20</v>
      </c>
    </row>
    <row r="346" spans="4:44" x14ac:dyDescent="0.3">
      <c r="D346" s="79">
        <f t="shared" si="26"/>
        <v>337</v>
      </c>
      <c r="E346" s="75"/>
      <c r="F346" s="75"/>
      <c r="G346" s="73">
        <f t="shared" si="24"/>
        <v>0</v>
      </c>
      <c r="H346" s="74" t="str" cm="1">
        <f t="array" ref="H346">IFERROR(INDEX(GCC.Param!$D$3:$D$94,MATCH(L346,GCC.Param!$B$3:$B$94,0),0),"")</f>
        <v/>
      </c>
      <c r="I346" s="75"/>
      <c r="J346" s="76"/>
      <c r="K346" s="76"/>
      <c r="L346" s="76"/>
      <c r="M346" s="76"/>
      <c r="N346" s="76"/>
      <c r="O346" s="73" t="str" cm="1">
        <f t="array" ref="O346">IFERROR(INDEX($K$9:$K$1009,MATCH(N346,$I$9:$I$1009,0),0),"")</f>
        <v/>
      </c>
      <c r="P346" s="77"/>
      <c r="Q346" s="77"/>
      <c r="R346" s="67"/>
      <c r="S346" s="67"/>
      <c r="T346" s="67"/>
      <c r="U346" s="73">
        <f t="shared" si="25"/>
        <v>0</v>
      </c>
      <c r="V346" s="57"/>
      <c r="W346" s="78"/>
      <c r="X346" s="69"/>
      <c r="Y346" s="69"/>
      <c r="Z346" s="69"/>
      <c r="AA346" s="69"/>
      <c r="AB346" s="69"/>
      <c r="AC346" s="69"/>
      <c r="AD346" s="69"/>
      <c r="AF346" s="69"/>
      <c r="AG346" s="69"/>
      <c r="AH346" s="69"/>
      <c r="AI346" s="69"/>
      <c r="AJ346" s="69"/>
      <c r="AK346" s="69"/>
      <c r="AL346" s="70">
        <f t="shared" si="23"/>
        <v>0</v>
      </c>
      <c r="AM346" s="69"/>
      <c r="AN346" s="69"/>
      <c r="AO346" s="69"/>
      <c r="AR346" s="46" t="s">
        <v>20</v>
      </c>
    </row>
    <row r="347" spans="4:44" x14ac:dyDescent="0.3">
      <c r="D347" s="79">
        <f t="shared" si="26"/>
        <v>338</v>
      </c>
      <c r="E347" s="75"/>
      <c r="F347" s="75"/>
      <c r="G347" s="73">
        <f t="shared" si="24"/>
        <v>0</v>
      </c>
      <c r="H347" s="74" t="str" cm="1">
        <f t="array" ref="H347">IFERROR(INDEX(GCC.Param!$D$3:$D$94,MATCH(L347,GCC.Param!$B$3:$B$94,0),0),"")</f>
        <v/>
      </c>
      <c r="I347" s="75"/>
      <c r="J347" s="76"/>
      <c r="K347" s="76"/>
      <c r="L347" s="76"/>
      <c r="M347" s="76"/>
      <c r="N347" s="76"/>
      <c r="O347" s="73" t="str" cm="1">
        <f t="array" ref="O347">IFERROR(INDEX($K$9:$K$1009,MATCH(N347,$I$9:$I$1009,0),0),"")</f>
        <v/>
      </c>
      <c r="P347" s="77"/>
      <c r="Q347" s="77"/>
      <c r="R347" s="67"/>
      <c r="S347" s="67"/>
      <c r="T347" s="67"/>
      <c r="U347" s="73">
        <f t="shared" si="25"/>
        <v>0</v>
      </c>
      <c r="V347" s="57"/>
      <c r="W347" s="78"/>
      <c r="X347" s="69"/>
      <c r="Y347" s="69"/>
      <c r="Z347" s="69"/>
      <c r="AA347" s="69"/>
      <c r="AB347" s="69"/>
      <c r="AC347" s="69"/>
      <c r="AD347" s="69"/>
      <c r="AF347" s="69"/>
      <c r="AG347" s="69"/>
      <c r="AH347" s="69"/>
      <c r="AI347" s="69"/>
      <c r="AJ347" s="69"/>
      <c r="AK347" s="69"/>
      <c r="AL347" s="70">
        <f t="shared" si="23"/>
        <v>0</v>
      </c>
      <c r="AM347" s="69"/>
      <c r="AN347" s="69"/>
      <c r="AO347" s="69"/>
      <c r="AR347" s="46" t="s">
        <v>20</v>
      </c>
    </row>
    <row r="348" spans="4:44" x14ac:dyDescent="0.3">
      <c r="D348" s="79">
        <f t="shared" si="26"/>
        <v>339</v>
      </c>
      <c r="E348" s="75"/>
      <c r="F348" s="75"/>
      <c r="G348" s="73">
        <f t="shared" si="24"/>
        <v>0</v>
      </c>
      <c r="H348" s="74" t="str" cm="1">
        <f t="array" ref="H348">IFERROR(INDEX(GCC.Param!$D$3:$D$94,MATCH(L348,GCC.Param!$B$3:$B$94,0),0),"")</f>
        <v/>
      </c>
      <c r="I348" s="75"/>
      <c r="J348" s="76"/>
      <c r="K348" s="76"/>
      <c r="L348" s="76"/>
      <c r="M348" s="76"/>
      <c r="N348" s="76"/>
      <c r="O348" s="73" t="str" cm="1">
        <f t="array" ref="O348">IFERROR(INDEX($K$9:$K$1009,MATCH(N348,$I$9:$I$1009,0),0),"")</f>
        <v/>
      </c>
      <c r="P348" s="77"/>
      <c r="Q348" s="77"/>
      <c r="R348" s="67"/>
      <c r="S348" s="67"/>
      <c r="T348" s="67"/>
      <c r="U348" s="73">
        <f t="shared" si="25"/>
        <v>0</v>
      </c>
      <c r="V348" s="57"/>
      <c r="W348" s="78"/>
      <c r="X348" s="69"/>
      <c r="Y348" s="69"/>
      <c r="Z348" s="69"/>
      <c r="AA348" s="69"/>
      <c r="AB348" s="69"/>
      <c r="AC348" s="69"/>
      <c r="AD348" s="69"/>
      <c r="AF348" s="69"/>
      <c r="AG348" s="69"/>
      <c r="AH348" s="69"/>
      <c r="AI348" s="69"/>
      <c r="AJ348" s="69"/>
      <c r="AK348" s="69"/>
      <c r="AL348" s="70">
        <f t="shared" si="23"/>
        <v>0</v>
      </c>
      <c r="AM348" s="69"/>
      <c r="AN348" s="69"/>
      <c r="AO348" s="69"/>
      <c r="AR348" s="46" t="s">
        <v>20</v>
      </c>
    </row>
    <row r="349" spans="4:44" x14ac:dyDescent="0.3">
      <c r="D349" s="79">
        <f t="shared" si="26"/>
        <v>340</v>
      </c>
      <c r="E349" s="75"/>
      <c r="F349" s="75"/>
      <c r="G349" s="73">
        <f t="shared" si="24"/>
        <v>0</v>
      </c>
      <c r="H349" s="74" t="str" cm="1">
        <f t="array" ref="H349">IFERROR(INDEX(GCC.Param!$D$3:$D$94,MATCH(L349,GCC.Param!$B$3:$B$94,0),0),"")</f>
        <v/>
      </c>
      <c r="I349" s="75"/>
      <c r="J349" s="76"/>
      <c r="K349" s="76"/>
      <c r="L349" s="76"/>
      <c r="M349" s="76"/>
      <c r="N349" s="76"/>
      <c r="O349" s="73" t="str" cm="1">
        <f t="array" ref="O349">IFERROR(INDEX($K$9:$K$1009,MATCH(N349,$I$9:$I$1009,0),0),"")</f>
        <v/>
      </c>
      <c r="P349" s="77"/>
      <c r="Q349" s="77"/>
      <c r="R349" s="67"/>
      <c r="S349" s="67"/>
      <c r="T349" s="67"/>
      <c r="U349" s="73">
        <f t="shared" si="25"/>
        <v>0</v>
      </c>
      <c r="V349" s="57"/>
      <c r="W349" s="78"/>
      <c r="X349" s="69"/>
      <c r="Y349" s="69"/>
      <c r="Z349" s="69"/>
      <c r="AA349" s="69"/>
      <c r="AB349" s="69"/>
      <c r="AC349" s="69"/>
      <c r="AD349" s="69"/>
      <c r="AF349" s="69"/>
      <c r="AG349" s="69"/>
      <c r="AH349" s="69"/>
      <c r="AI349" s="69"/>
      <c r="AJ349" s="69"/>
      <c r="AK349" s="69"/>
      <c r="AL349" s="70">
        <f t="shared" si="23"/>
        <v>0</v>
      </c>
      <c r="AM349" s="69"/>
      <c r="AN349" s="69"/>
      <c r="AO349" s="69"/>
      <c r="AR349" s="46" t="s">
        <v>20</v>
      </c>
    </row>
    <row r="350" spans="4:44" x14ac:dyDescent="0.3">
      <c r="D350" s="79">
        <f t="shared" si="26"/>
        <v>341</v>
      </c>
      <c r="E350" s="75"/>
      <c r="F350" s="75"/>
      <c r="G350" s="73">
        <f t="shared" si="24"/>
        <v>0</v>
      </c>
      <c r="H350" s="74" t="str" cm="1">
        <f t="array" ref="H350">IFERROR(INDEX(GCC.Param!$D$3:$D$94,MATCH(L350,GCC.Param!$B$3:$B$94,0),0),"")</f>
        <v/>
      </c>
      <c r="I350" s="75"/>
      <c r="J350" s="76"/>
      <c r="K350" s="76"/>
      <c r="L350" s="76"/>
      <c r="M350" s="76"/>
      <c r="N350" s="76"/>
      <c r="O350" s="73" t="str" cm="1">
        <f t="array" ref="O350">IFERROR(INDEX($K$9:$K$1009,MATCH(N350,$I$9:$I$1009,0),0),"")</f>
        <v/>
      </c>
      <c r="P350" s="77"/>
      <c r="Q350" s="77"/>
      <c r="R350" s="67"/>
      <c r="S350" s="67"/>
      <c r="T350" s="67"/>
      <c r="U350" s="73">
        <f t="shared" si="25"/>
        <v>0</v>
      </c>
      <c r="V350" s="57"/>
      <c r="W350" s="78"/>
      <c r="X350" s="69"/>
      <c r="Y350" s="69"/>
      <c r="Z350" s="69"/>
      <c r="AA350" s="69"/>
      <c r="AB350" s="69"/>
      <c r="AC350" s="69"/>
      <c r="AD350" s="69"/>
      <c r="AF350" s="69"/>
      <c r="AG350" s="69"/>
      <c r="AH350" s="69"/>
      <c r="AI350" s="69"/>
      <c r="AJ350" s="69"/>
      <c r="AK350" s="69"/>
      <c r="AL350" s="70">
        <f t="shared" si="23"/>
        <v>0</v>
      </c>
      <c r="AM350" s="69"/>
      <c r="AN350" s="69"/>
      <c r="AO350" s="69"/>
      <c r="AR350" s="46" t="s">
        <v>20</v>
      </c>
    </row>
    <row r="351" spans="4:44" x14ac:dyDescent="0.3">
      <c r="D351" s="79">
        <f t="shared" si="26"/>
        <v>342</v>
      </c>
      <c r="E351" s="75"/>
      <c r="F351" s="75"/>
      <c r="G351" s="73">
        <f t="shared" si="24"/>
        <v>0</v>
      </c>
      <c r="H351" s="74" t="str" cm="1">
        <f t="array" ref="H351">IFERROR(INDEX(GCC.Param!$D$3:$D$94,MATCH(L351,GCC.Param!$B$3:$B$94,0),0),"")</f>
        <v/>
      </c>
      <c r="I351" s="75"/>
      <c r="J351" s="76"/>
      <c r="K351" s="76"/>
      <c r="L351" s="76"/>
      <c r="M351" s="76"/>
      <c r="N351" s="76"/>
      <c r="O351" s="73" t="str" cm="1">
        <f t="array" ref="O351">IFERROR(INDEX($K$9:$K$1009,MATCH(N351,$I$9:$I$1009,0),0),"")</f>
        <v/>
      </c>
      <c r="P351" s="77"/>
      <c r="Q351" s="77"/>
      <c r="R351" s="67"/>
      <c r="S351" s="67"/>
      <c r="T351" s="67"/>
      <c r="U351" s="73">
        <f t="shared" si="25"/>
        <v>0</v>
      </c>
      <c r="V351" s="57"/>
      <c r="W351" s="78"/>
      <c r="X351" s="69"/>
      <c r="Y351" s="69"/>
      <c r="Z351" s="69"/>
      <c r="AA351" s="69"/>
      <c r="AB351" s="69"/>
      <c r="AC351" s="69"/>
      <c r="AD351" s="69"/>
      <c r="AF351" s="69"/>
      <c r="AG351" s="69"/>
      <c r="AH351" s="69"/>
      <c r="AI351" s="69"/>
      <c r="AJ351" s="69"/>
      <c r="AK351" s="69"/>
      <c r="AL351" s="70">
        <f t="shared" si="23"/>
        <v>0</v>
      </c>
      <c r="AM351" s="69"/>
      <c r="AN351" s="69"/>
      <c r="AO351" s="69"/>
      <c r="AR351" s="46" t="s">
        <v>20</v>
      </c>
    </row>
    <row r="352" spans="4:44" x14ac:dyDescent="0.3">
      <c r="D352" s="79">
        <f t="shared" si="26"/>
        <v>343</v>
      </c>
      <c r="E352" s="75"/>
      <c r="F352" s="75"/>
      <c r="G352" s="73">
        <f t="shared" si="24"/>
        <v>0</v>
      </c>
      <c r="H352" s="74" t="str" cm="1">
        <f t="array" ref="H352">IFERROR(INDEX(GCC.Param!$D$3:$D$94,MATCH(L352,GCC.Param!$B$3:$B$94,0),0),"")</f>
        <v/>
      </c>
      <c r="I352" s="75"/>
      <c r="J352" s="76"/>
      <c r="K352" s="76"/>
      <c r="L352" s="76"/>
      <c r="M352" s="76"/>
      <c r="N352" s="76"/>
      <c r="O352" s="73" t="str" cm="1">
        <f t="array" ref="O352">IFERROR(INDEX($K$9:$K$1009,MATCH(N352,$I$9:$I$1009,0),0),"")</f>
        <v/>
      </c>
      <c r="P352" s="77"/>
      <c r="Q352" s="77"/>
      <c r="R352" s="67"/>
      <c r="S352" s="67"/>
      <c r="T352" s="67"/>
      <c r="U352" s="73">
        <f t="shared" si="25"/>
        <v>0</v>
      </c>
      <c r="V352" s="57"/>
      <c r="W352" s="78"/>
      <c r="X352" s="69"/>
      <c r="Y352" s="69"/>
      <c r="Z352" s="69"/>
      <c r="AA352" s="69"/>
      <c r="AB352" s="69"/>
      <c r="AC352" s="69"/>
      <c r="AD352" s="69"/>
      <c r="AF352" s="69"/>
      <c r="AG352" s="69"/>
      <c r="AH352" s="69"/>
      <c r="AI352" s="69"/>
      <c r="AJ352" s="69"/>
      <c r="AK352" s="69"/>
      <c r="AL352" s="70">
        <f t="shared" si="23"/>
        <v>0</v>
      </c>
      <c r="AM352" s="69"/>
      <c r="AN352" s="69"/>
      <c r="AO352" s="69"/>
      <c r="AR352" s="46" t="s">
        <v>20</v>
      </c>
    </row>
    <row r="353" spans="4:44" x14ac:dyDescent="0.3">
      <c r="D353" s="79">
        <f t="shared" si="26"/>
        <v>344</v>
      </c>
      <c r="E353" s="75"/>
      <c r="F353" s="75"/>
      <c r="G353" s="73">
        <f t="shared" si="24"/>
        <v>0</v>
      </c>
      <c r="H353" s="74" t="str" cm="1">
        <f t="array" ref="H353">IFERROR(INDEX(GCC.Param!$D$3:$D$94,MATCH(L353,GCC.Param!$B$3:$B$94,0),0),"")</f>
        <v/>
      </c>
      <c r="I353" s="75"/>
      <c r="J353" s="76"/>
      <c r="K353" s="76"/>
      <c r="L353" s="76"/>
      <c r="M353" s="76"/>
      <c r="N353" s="76"/>
      <c r="O353" s="73" t="str" cm="1">
        <f t="array" ref="O353">IFERROR(INDEX($K$9:$K$1009,MATCH(N353,$I$9:$I$1009,0),0),"")</f>
        <v/>
      </c>
      <c r="P353" s="77"/>
      <c r="Q353" s="77"/>
      <c r="R353" s="67"/>
      <c r="S353" s="67"/>
      <c r="T353" s="67"/>
      <c r="U353" s="73">
        <f t="shared" si="25"/>
        <v>0</v>
      </c>
      <c r="V353" s="57"/>
      <c r="W353" s="78"/>
      <c r="X353" s="69"/>
      <c r="Y353" s="69"/>
      <c r="Z353" s="69"/>
      <c r="AA353" s="69"/>
      <c r="AB353" s="69"/>
      <c r="AC353" s="69"/>
      <c r="AD353" s="69"/>
      <c r="AF353" s="69"/>
      <c r="AG353" s="69"/>
      <c r="AH353" s="69"/>
      <c r="AI353" s="69"/>
      <c r="AJ353" s="69"/>
      <c r="AK353" s="69"/>
      <c r="AL353" s="70">
        <f t="shared" si="23"/>
        <v>0</v>
      </c>
      <c r="AM353" s="69"/>
      <c r="AN353" s="69"/>
      <c r="AO353" s="69"/>
      <c r="AR353" s="46" t="s">
        <v>20</v>
      </c>
    </row>
    <row r="354" spans="4:44" x14ac:dyDescent="0.3">
      <c r="D354" s="79">
        <f t="shared" si="26"/>
        <v>345</v>
      </c>
      <c r="E354" s="75"/>
      <c r="F354" s="75"/>
      <c r="G354" s="73">
        <f t="shared" si="24"/>
        <v>0</v>
      </c>
      <c r="H354" s="74" t="str" cm="1">
        <f t="array" ref="H354">IFERROR(INDEX(GCC.Param!$D$3:$D$94,MATCH(L354,GCC.Param!$B$3:$B$94,0),0),"")</f>
        <v/>
      </c>
      <c r="I354" s="75"/>
      <c r="J354" s="76"/>
      <c r="K354" s="76"/>
      <c r="L354" s="76"/>
      <c r="M354" s="76"/>
      <c r="N354" s="76"/>
      <c r="O354" s="73" t="str" cm="1">
        <f t="array" ref="O354">IFERROR(INDEX($K$9:$K$1009,MATCH(N354,$I$9:$I$1009,0),0),"")</f>
        <v/>
      </c>
      <c r="P354" s="77"/>
      <c r="Q354" s="77"/>
      <c r="R354" s="67"/>
      <c r="S354" s="67"/>
      <c r="T354" s="67"/>
      <c r="U354" s="73">
        <f t="shared" si="25"/>
        <v>0</v>
      </c>
      <c r="V354" s="57"/>
      <c r="W354" s="78"/>
      <c r="X354" s="69"/>
      <c r="Y354" s="69"/>
      <c r="Z354" s="69"/>
      <c r="AA354" s="69"/>
      <c r="AB354" s="69"/>
      <c r="AC354" s="69"/>
      <c r="AD354" s="69"/>
      <c r="AF354" s="69"/>
      <c r="AG354" s="69"/>
      <c r="AH354" s="69"/>
      <c r="AI354" s="69"/>
      <c r="AJ354" s="69"/>
      <c r="AK354" s="69"/>
      <c r="AL354" s="70">
        <f t="shared" si="23"/>
        <v>0</v>
      </c>
      <c r="AM354" s="69"/>
      <c r="AN354" s="69"/>
      <c r="AO354" s="69"/>
      <c r="AR354" s="46" t="s">
        <v>20</v>
      </c>
    </row>
    <row r="355" spans="4:44" x14ac:dyDescent="0.3">
      <c r="D355" s="79">
        <f t="shared" si="26"/>
        <v>346</v>
      </c>
      <c r="E355" s="75"/>
      <c r="F355" s="75"/>
      <c r="G355" s="73">
        <f t="shared" si="24"/>
        <v>0</v>
      </c>
      <c r="H355" s="74" t="str" cm="1">
        <f t="array" ref="H355">IFERROR(INDEX(GCC.Param!$D$3:$D$94,MATCH(L355,GCC.Param!$B$3:$B$94,0),0),"")</f>
        <v/>
      </c>
      <c r="I355" s="75"/>
      <c r="J355" s="76"/>
      <c r="K355" s="76"/>
      <c r="L355" s="76"/>
      <c r="M355" s="76"/>
      <c r="N355" s="76"/>
      <c r="O355" s="73" t="str" cm="1">
        <f t="array" ref="O355">IFERROR(INDEX($K$9:$K$1009,MATCH(N355,$I$9:$I$1009,0),0),"")</f>
        <v/>
      </c>
      <c r="P355" s="77"/>
      <c r="Q355" s="77"/>
      <c r="R355" s="67"/>
      <c r="S355" s="67"/>
      <c r="T355" s="67"/>
      <c r="U355" s="73">
        <f t="shared" si="25"/>
        <v>0</v>
      </c>
      <c r="V355" s="57"/>
      <c r="W355" s="78"/>
      <c r="X355" s="69"/>
      <c r="Y355" s="69"/>
      <c r="Z355" s="69"/>
      <c r="AA355" s="69"/>
      <c r="AB355" s="69"/>
      <c r="AC355" s="69"/>
      <c r="AD355" s="69"/>
      <c r="AF355" s="69"/>
      <c r="AG355" s="69"/>
      <c r="AH355" s="69"/>
      <c r="AI355" s="69"/>
      <c r="AJ355" s="69"/>
      <c r="AK355" s="69"/>
      <c r="AL355" s="70">
        <f t="shared" si="23"/>
        <v>0</v>
      </c>
      <c r="AM355" s="69"/>
      <c r="AN355" s="69"/>
      <c r="AO355" s="69"/>
      <c r="AR355" s="46" t="s">
        <v>20</v>
      </c>
    </row>
    <row r="356" spans="4:44" x14ac:dyDescent="0.3">
      <c r="D356" s="79">
        <f t="shared" si="26"/>
        <v>347</v>
      </c>
      <c r="E356" s="75"/>
      <c r="F356" s="75"/>
      <c r="G356" s="73">
        <f t="shared" si="24"/>
        <v>0</v>
      </c>
      <c r="H356" s="74" t="str" cm="1">
        <f t="array" ref="H356">IFERROR(INDEX(GCC.Param!$D$3:$D$94,MATCH(L356,GCC.Param!$B$3:$B$94,0),0),"")</f>
        <v/>
      </c>
      <c r="I356" s="75"/>
      <c r="J356" s="76"/>
      <c r="K356" s="76"/>
      <c r="L356" s="76"/>
      <c r="M356" s="76"/>
      <c r="N356" s="76"/>
      <c r="O356" s="73" t="str" cm="1">
        <f t="array" ref="O356">IFERROR(INDEX($K$9:$K$1009,MATCH(N356,$I$9:$I$1009,0),0),"")</f>
        <v/>
      </c>
      <c r="P356" s="77"/>
      <c r="Q356" s="77"/>
      <c r="R356" s="67"/>
      <c r="S356" s="67"/>
      <c r="T356" s="67"/>
      <c r="U356" s="73">
        <f t="shared" si="25"/>
        <v>0</v>
      </c>
      <c r="V356" s="57"/>
      <c r="W356" s="78"/>
      <c r="X356" s="69"/>
      <c r="Y356" s="69"/>
      <c r="Z356" s="69"/>
      <c r="AA356" s="69"/>
      <c r="AB356" s="69"/>
      <c r="AC356" s="69"/>
      <c r="AD356" s="69"/>
      <c r="AF356" s="69"/>
      <c r="AG356" s="69"/>
      <c r="AH356" s="69"/>
      <c r="AI356" s="69"/>
      <c r="AJ356" s="69"/>
      <c r="AK356" s="69"/>
      <c r="AL356" s="70">
        <f t="shared" si="23"/>
        <v>0</v>
      </c>
      <c r="AM356" s="69"/>
      <c r="AN356" s="69"/>
      <c r="AO356" s="69"/>
      <c r="AR356" s="46" t="s">
        <v>20</v>
      </c>
    </row>
    <row r="357" spans="4:44" x14ac:dyDescent="0.3">
      <c r="D357" s="79">
        <f t="shared" si="26"/>
        <v>348</v>
      </c>
      <c r="E357" s="75"/>
      <c r="F357" s="75"/>
      <c r="G357" s="73">
        <f t="shared" si="24"/>
        <v>0</v>
      </c>
      <c r="H357" s="74" t="str" cm="1">
        <f t="array" ref="H357">IFERROR(INDEX(GCC.Param!$D$3:$D$94,MATCH(L357,GCC.Param!$B$3:$B$94,0),0),"")</f>
        <v/>
      </c>
      <c r="I357" s="75"/>
      <c r="J357" s="76"/>
      <c r="K357" s="76"/>
      <c r="L357" s="76"/>
      <c r="M357" s="76"/>
      <c r="N357" s="76"/>
      <c r="O357" s="73" t="str" cm="1">
        <f t="array" ref="O357">IFERROR(INDEX($K$9:$K$1009,MATCH(N357,$I$9:$I$1009,0),0),"")</f>
        <v/>
      </c>
      <c r="P357" s="77"/>
      <c r="Q357" s="77"/>
      <c r="R357" s="67"/>
      <c r="S357" s="67"/>
      <c r="T357" s="67"/>
      <c r="U357" s="73">
        <f t="shared" si="25"/>
        <v>0</v>
      </c>
      <c r="V357" s="57"/>
      <c r="W357" s="78"/>
      <c r="X357" s="69"/>
      <c r="Y357" s="69"/>
      <c r="Z357" s="69"/>
      <c r="AA357" s="69"/>
      <c r="AB357" s="69"/>
      <c r="AC357" s="69"/>
      <c r="AD357" s="69"/>
      <c r="AF357" s="69"/>
      <c r="AG357" s="69"/>
      <c r="AH357" s="69"/>
      <c r="AI357" s="69"/>
      <c r="AJ357" s="69"/>
      <c r="AK357" s="69"/>
      <c r="AL357" s="70">
        <f t="shared" si="23"/>
        <v>0</v>
      </c>
      <c r="AM357" s="69"/>
      <c r="AN357" s="69"/>
      <c r="AO357" s="69"/>
      <c r="AR357" s="46" t="s">
        <v>20</v>
      </c>
    </row>
    <row r="358" spans="4:44" x14ac:dyDescent="0.3">
      <c r="D358" s="79">
        <f t="shared" si="26"/>
        <v>349</v>
      </c>
      <c r="E358" s="75"/>
      <c r="F358" s="75"/>
      <c r="G358" s="73">
        <f t="shared" si="24"/>
        <v>0</v>
      </c>
      <c r="H358" s="74" t="str" cm="1">
        <f t="array" ref="H358">IFERROR(INDEX(GCC.Param!$D$3:$D$94,MATCH(L358,GCC.Param!$B$3:$B$94,0),0),"")</f>
        <v/>
      </c>
      <c r="I358" s="75"/>
      <c r="J358" s="76"/>
      <c r="K358" s="76"/>
      <c r="L358" s="76"/>
      <c r="M358" s="76"/>
      <c r="N358" s="76"/>
      <c r="O358" s="73" t="str" cm="1">
        <f t="array" ref="O358">IFERROR(INDEX($K$9:$K$1009,MATCH(N358,$I$9:$I$1009,0),0),"")</f>
        <v/>
      </c>
      <c r="P358" s="77"/>
      <c r="Q358" s="77"/>
      <c r="R358" s="67"/>
      <c r="S358" s="67"/>
      <c r="T358" s="67"/>
      <c r="U358" s="73">
        <f t="shared" si="25"/>
        <v>0</v>
      </c>
      <c r="V358" s="57"/>
      <c r="W358" s="78"/>
      <c r="X358" s="69"/>
      <c r="Y358" s="69"/>
      <c r="Z358" s="69"/>
      <c r="AA358" s="69"/>
      <c r="AB358" s="69"/>
      <c r="AC358" s="69"/>
      <c r="AD358" s="69"/>
      <c r="AF358" s="69"/>
      <c r="AG358" s="69"/>
      <c r="AH358" s="69"/>
      <c r="AI358" s="69"/>
      <c r="AJ358" s="69"/>
      <c r="AK358" s="69"/>
      <c r="AL358" s="70">
        <f t="shared" si="23"/>
        <v>0</v>
      </c>
      <c r="AM358" s="69"/>
      <c r="AN358" s="69"/>
      <c r="AO358" s="69"/>
      <c r="AR358" s="46" t="s">
        <v>20</v>
      </c>
    </row>
    <row r="359" spans="4:44" x14ac:dyDescent="0.3">
      <c r="D359" s="79">
        <f t="shared" si="26"/>
        <v>350</v>
      </c>
      <c r="E359" s="75"/>
      <c r="F359" s="75"/>
      <c r="G359" s="73">
        <f t="shared" si="24"/>
        <v>0</v>
      </c>
      <c r="H359" s="74" t="str" cm="1">
        <f t="array" ref="H359">IFERROR(INDEX(GCC.Param!$D$3:$D$94,MATCH(L359,GCC.Param!$B$3:$B$94,0),0),"")</f>
        <v/>
      </c>
      <c r="I359" s="75"/>
      <c r="J359" s="76"/>
      <c r="K359" s="76"/>
      <c r="L359" s="76"/>
      <c r="M359" s="76"/>
      <c r="N359" s="76"/>
      <c r="O359" s="73" t="str" cm="1">
        <f t="array" ref="O359">IFERROR(INDEX($K$9:$K$1009,MATCH(N359,$I$9:$I$1009,0),0),"")</f>
        <v/>
      </c>
      <c r="P359" s="77"/>
      <c r="Q359" s="77"/>
      <c r="R359" s="67"/>
      <c r="S359" s="67"/>
      <c r="T359" s="67"/>
      <c r="U359" s="73">
        <f t="shared" si="25"/>
        <v>0</v>
      </c>
      <c r="V359" s="57"/>
      <c r="W359" s="78"/>
      <c r="X359" s="69"/>
      <c r="Y359" s="69"/>
      <c r="Z359" s="69"/>
      <c r="AA359" s="69"/>
      <c r="AB359" s="69"/>
      <c r="AC359" s="69"/>
      <c r="AD359" s="69"/>
      <c r="AF359" s="69"/>
      <c r="AG359" s="69"/>
      <c r="AH359" s="69"/>
      <c r="AI359" s="69"/>
      <c r="AJ359" s="69"/>
      <c r="AK359" s="69"/>
      <c r="AL359" s="70">
        <f t="shared" si="23"/>
        <v>0</v>
      </c>
      <c r="AM359" s="69"/>
      <c r="AN359" s="69"/>
      <c r="AO359" s="69"/>
      <c r="AR359" s="46" t="s">
        <v>20</v>
      </c>
    </row>
    <row r="360" spans="4:44" x14ac:dyDescent="0.3">
      <c r="D360" s="79">
        <f t="shared" si="26"/>
        <v>351</v>
      </c>
      <c r="E360" s="75"/>
      <c r="F360" s="75"/>
      <c r="G360" s="73">
        <f t="shared" si="24"/>
        <v>0</v>
      </c>
      <c r="H360" s="74" t="str" cm="1">
        <f t="array" ref="H360">IFERROR(INDEX(GCC.Param!$D$3:$D$94,MATCH(L360,GCC.Param!$B$3:$B$94,0),0),"")</f>
        <v/>
      </c>
      <c r="I360" s="75"/>
      <c r="J360" s="76"/>
      <c r="K360" s="76"/>
      <c r="L360" s="76"/>
      <c r="M360" s="76"/>
      <c r="N360" s="76"/>
      <c r="O360" s="73" t="str" cm="1">
        <f t="array" ref="O360">IFERROR(INDEX($K$9:$K$1009,MATCH(N360,$I$9:$I$1009,0),0),"")</f>
        <v/>
      </c>
      <c r="P360" s="77"/>
      <c r="Q360" s="77"/>
      <c r="R360" s="67"/>
      <c r="S360" s="67"/>
      <c r="T360" s="67"/>
      <c r="U360" s="73">
        <f t="shared" si="25"/>
        <v>0</v>
      </c>
      <c r="V360" s="57"/>
      <c r="W360" s="78"/>
      <c r="X360" s="69"/>
      <c r="Y360" s="69"/>
      <c r="Z360" s="69"/>
      <c r="AA360" s="69"/>
      <c r="AB360" s="69"/>
      <c r="AC360" s="69"/>
      <c r="AD360" s="69"/>
      <c r="AF360" s="69"/>
      <c r="AG360" s="69"/>
      <c r="AH360" s="69"/>
      <c r="AI360" s="69"/>
      <c r="AJ360" s="69"/>
      <c r="AK360" s="69"/>
      <c r="AL360" s="70">
        <f t="shared" si="23"/>
        <v>0</v>
      </c>
      <c r="AM360" s="69"/>
      <c r="AN360" s="69"/>
      <c r="AO360" s="69"/>
      <c r="AR360" s="46" t="s">
        <v>20</v>
      </c>
    </row>
    <row r="361" spans="4:44" x14ac:dyDescent="0.3">
      <c r="D361" s="79">
        <f t="shared" si="26"/>
        <v>352</v>
      </c>
      <c r="E361" s="75"/>
      <c r="F361" s="75"/>
      <c r="G361" s="73">
        <f t="shared" si="24"/>
        <v>0</v>
      </c>
      <c r="H361" s="74" t="str" cm="1">
        <f t="array" ref="H361">IFERROR(INDEX(GCC.Param!$D$3:$D$94,MATCH(L361,GCC.Param!$B$3:$B$94,0),0),"")</f>
        <v/>
      </c>
      <c r="I361" s="75"/>
      <c r="J361" s="76"/>
      <c r="K361" s="76"/>
      <c r="L361" s="76"/>
      <c r="M361" s="76"/>
      <c r="N361" s="76"/>
      <c r="O361" s="73" t="str" cm="1">
        <f t="array" ref="O361">IFERROR(INDEX($K$9:$K$1009,MATCH(N361,$I$9:$I$1009,0),0),"")</f>
        <v/>
      </c>
      <c r="P361" s="77"/>
      <c r="Q361" s="77"/>
      <c r="R361" s="67"/>
      <c r="S361" s="67"/>
      <c r="T361" s="67"/>
      <c r="U361" s="73">
        <f t="shared" si="25"/>
        <v>0</v>
      </c>
      <c r="V361" s="57"/>
      <c r="W361" s="78"/>
      <c r="X361" s="69"/>
      <c r="Y361" s="69"/>
      <c r="Z361" s="69"/>
      <c r="AA361" s="69"/>
      <c r="AB361" s="69"/>
      <c r="AC361" s="69"/>
      <c r="AD361" s="69"/>
      <c r="AF361" s="69"/>
      <c r="AG361" s="69"/>
      <c r="AH361" s="69"/>
      <c r="AI361" s="69"/>
      <c r="AJ361" s="69"/>
      <c r="AK361" s="69"/>
      <c r="AL361" s="70">
        <f t="shared" si="23"/>
        <v>0</v>
      </c>
      <c r="AM361" s="69"/>
      <c r="AN361" s="69"/>
      <c r="AO361" s="69"/>
      <c r="AR361" s="46" t="s">
        <v>20</v>
      </c>
    </row>
    <row r="362" spans="4:44" x14ac:dyDescent="0.3">
      <c r="D362" s="79">
        <f t="shared" si="26"/>
        <v>353</v>
      </c>
      <c r="E362" s="75"/>
      <c r="F362" s="75"/>
      <c r="G362" s="73">
        <f t="shared" si="24"/>
        <v>0</v>
      </c>
      <c r="H362" s="74" t="str" cm="1">
        <f t="array" ref="H362">IFERROR(INDEX(GCC.Param!$D$3:$D$94,MATCH(L362,GCC.Param!$B$3:$B$94,0),0),"")</f>
        <v/>
      </c>
      <c r="I362" s="75"/>
      <c r="J362" s="76"/>
      <c r="K362" s="76"/>
      <c r="L362" s="76"/>
      <c r="M362" s="76"/>
      <c r="N362" s="76"/>
      <c r="O362" s="73" t="str" cm="1">
        <f t="array" ref="O362">IFERROR(INDEX($K$9:$K$1009,MATCH(N362,$I$9:$I$1009,0),0),"")</f>
        <v/>
      </c>
      <c r="P362" s="77"/>
      <c r="Q362" s="77"/>
      <c r="R362" s="67"/>
      <c r="S362" s="67"/>
      <c r="T362" s="67"/>
      <c r="U362" s="73">
        <f t="shared" si="25"/>
        <v>0</v>
      </c>
      <c r="V362" s="57"/>
      <c r="W362" s="78"/>
      <c r="X362" s="69"/>
      <c r="Y362" s="69"/>
      <c r="Z362" s="69"/>
      <c r="AA362" s="69"/>
      <c r="AB362" s="69"/>
      <c r="AC362" s="69"/>
      <c r="AD362" s="69"/>
      <c r="AF362" s="69"/>
      <c r="AG362" s="69"/>
      <c r="AH362" s="69"/>
      <c r="AI362" s="69"/>
      <c r="AJ362" s="69"/>
      <c r="AK362" s="69"/>
      <c r="AL362" s="70">
        <f t="shared" si="23"/>
        <v>0</v>
      </c>
      <c r="AM362" s="69"/>
      <c r="AN362" s="69"/>
      <c r="AO362" s="69"/>
      <c r="AR362" s="46" t="s">
        <v>20</v>
      </c>
    </row>
    <row r="363" spans="4:44" x14ac:dyDescent="0.3">
      <c r="D363" s="79">
        <f t="shared" si="26"/>
        <v>354</v>
      </c>
      <c r="E363" s="75"/>
      <c r="F363" s="75"/>
      <c r="G363" s="73">
        <f t="shared" si="24"/>
        <v>0</v>
      </c>
      <c r="H363" s="74" t="str" cm="1">
        <f t="array" ref="H363">IFERROR(INDEX(GCC.Param!$D$3:$D$94,MATCH(L363,GCC.Param!$B$3:$B$94,0),0),"")</f>
        <v/>
      </c>
      <c r="I363" s="75"/>
      <c r="J363" s="76"/>
      <c r="K363" s="76"/>
      <c r="L363" s="76"/>
      <c r="M363" s="76"/>
      <c r="N363" s="76"/>
      <c r="O363" s="73" t="str" cm="1">
        <f t="array" ref="O363">IFERROR(INDEX($K$9:$K$1009,MATCH(N363,$I$9:$I$1009,0),0),"")</f>
        <v/>
      </c>
      <c r="P363" s="77"/>
      <c r="Q363" s="77"/>
      <c r="R363" s="67"/>
      <c r="S363" s="67"/>
      <c r="T363" s="67"/>
      <c r="U363" s="73">
        <f t="shared" si="25"/>
        <v>0</v>
      </c>
      <c r="V363" s="57"/>
      <c r="W363" s="78"/>
      <c r="X363" s="69"/>
      <c r="Y363" s="69"/>
      <c r="Z363" s="69"/>
      <c r="AA363" s="69"/>
      <c r="AB363" s="69"/>
      <c r="AC363" s="69"/>
      <c r="AD363" s="69"/>
      <c r="AF363" s="69"/>
      <c r="AG363" s="69"/>
      <c r="AH363" s="69"/>
      <c r="AI363" s="69"/>
      <c r="AJ363" s="69"/>
      <c r="AK363" s="69"/>
      <c r="AL363" s="70">
        <f t="shared" si="23"/>
        <v>0</v>
      </c>
      <c r="AM363" s="69"/>
      <c r="AN363" s="69"/>
      <c r="AO363" s="69"/>
      <c r="AR363" s="46" t="s">
        <v>20</v>
      </c>
    </row>
    <row r="364" spans="4:44" x14ac:dyDescent="0.3">
      <c r="D364" s="79">
        <f t="shared" si="26"/>
        <v>355</v>
      </c>
      <c r="E364" s="75"/>
      <c r="F364" s="75"/>
      <c r="G364" s="73">
        <f t="shared" si="24"/>
        <v>0</v>
      </c>
      <c r="H364" s="74" t="str" cm="1">
        <f t="array" ref="H364">IFERROR(INDEX(GCC.Param!$D$3:$D$94,MATCH(L364,GCC.Param!$B$3:$B$94,0),0),"")</f>
        <v/>
      </c>
      <c r="I364" s="75"/>
      <c r="J364" s="76"/>
      <c r="K364" s="76"/>
      <c r="L364" s="76"/>
      <c r="M364" s="76"/>
      <c r="N364" s="76"/>
      <c r="O364" s="73" t="str" cm="1">
        <f t="array" ref="O364">IFERROR(INDEX($K$9:$K$1009,MATCH(N364,$I$9:$I$1009,0),0),"")</f>
        <v/>
      </c>
      <c r="P364" s="77"/>
      <c r="Q364" s="77"/>
      <c r="R364" s="67"/>
      <c r="S364" s="67"/>
      <c r="T364" s="67"/>
      <c r="U364" s="73">
        <f t="shared" si="25"/>
        <v>0</v>
      </c>
      <c r="V364" s="57"/>
      <c r="W364" s="78"/>
      <c r="X364" s="69"/>
      <c r="Y364" s="69"/>
      <c r="Z364" s="69"/>
      <c r="AA364" s="69"/>
      <c r="AB364" s="69"/>
      <c r="AC364" s="69"/>
      <c r="AD364" s="69"/>
      <c r="AF364" s="69"/>
      <c r="AG364" s="69"/>
      <c r="AH364" s="69"/>
      <c r="AI364" s="69"/>
      <c r="AJ364" s="69"/>
      <c r="AK364" s="69"/>
      <c r="AL364" s="70">
        <f t="shared" si="23"/>
        <v>0</v>
      </c>
      <c r="AM364" s="69"/>
      <c r="AN364" s="69"/>
      <c r="AO364" s="69"/>
      <c r="AR364" s="46" t="s">
        <v>20</v>
      </c>
    </row>
    <row r="365" spans="4:44" x14ac:dyDescent="0.3">
      <c r="D365" s="79">
        <f t="shared" si="26"/>
        <v>356</v>
      </c>
      <c r="E365" s="75"/>
      <c r="F365" s="75"/>
      <c r="G365" s="73">
        <f t="shared" si="24"/>
        <v>0</v>
      </c>
      <c r="H365" s="74" t="str" cm="1">
        <f t="array" ref="H365">IFERROR(INDEX(GCC.Param!$D$3:$D$94,MATCH(L365,GCC.Param!$B$3:$B$94,0),0),"")</f>
        <v/>
      </c>
      <c r="I365" s="75"/>
      <c r="J365" s="76"/>
      <c r="K365" s="76"/>
      <c r="L365" s="76"/>
      <c r="M365" s="76"/>
      <c r="N365" s="76"/>
      <c r="O365" s="73" t="str" cm="1">
        <f t="array" ref="O365">IFERROR(INDEX($K$9:$K$1009,MATCH(N365,$I$9:$I$1009,0),0),"")</f>
        <v/>
      </c>
      <c r="P365" s="77"/>
      <c r="Q365" s="77"/>
      <c r="R365" s="67"/>
      <c r="S365" s="67"/>
      <c r="T365" s="67"/>
      <c r="U365" s="73">
        <f t="shared" si="25"/>
        <v>0</v>
      </c>
      <c r="V365" s="57"/>
      <c r="W365" s="78"/>
      <c r="X365" s="69"/>
      <c r="Y365" s="69"/>
      <c r="Z365" s="69"/>
      <c r="AA365" s="69"/>
      <c r="AB365" s="69"/>
      <c r="AC365" s="69"/>
      <c r="AD365" s="69"/>
      <c r="AF365" s="69"/>
      <c r="AG365" s="69"/>
      <c r="AH365" s="69"/>
      <c r="AI365" s="69"/>
      <c r="AJ365" s="69"/>
      <c r="AK365" s="69"/>
      <c r="AL365" s="70">
        <f t="shared" si="23"/>
        <v>0</v>
      </c>
      <c r="AM365" s="69"/>
      <c r="AN365" s="69"/>
      <c r="AO365" s="69"/>
      <c r="AR365" s="46" t="s">
        <v>20</v>
      </c>
    </row>
    <row r="366" spans="4:44" x14ac:dyDescent="0.3">
      <c r="D366" s="79">
        <f t="shared" si="26"/>
        <v>357</v>
      </c>
      <c r="E366" s="75"/>
      <c r="F366" s="75"/>
      <c r="G366" s="73">
        <f t="shared" si="24"/>
        <v>0</v>
      </c>
      <c r="H366" s="74" t="str" cm="1">
        <f t="array" ref="H366">IFERROR(INDEX(GCC.Param!$D$3:$D$94,MATCH(L366,GCC.Param!$B$3:$B$94,0),0),"")</f>
        <v/>
      </c>
      <c r="I366" s="75"/>
      <c r="J366" s="76"/>
      <c r="K366" s="76"/>
      <c r="L366" s="76"/>
      <c r="M366" s="76"/>
      <c r="N366" s="76"/>
      <c r="O366" s="73" t="str" cm="1">
        <f t="array" ref="O366">IFERROR(INDEX($K$9:$K$1009,MATCH(N366,$I$9:$I$1009,0),0),"")</f>
        <v/>
      </c>
      <c r="P366" s="77"/>
      <c r="Q366" s="77"/>
      <c r="R366" s="67"/>
      <c r="S366" s="67"/>
      <c r="T366" s="67"/>
      <c r="U366" s="73">
        <f t="shared" si="25"/>
        <v>0</v>
      </c>
      <c r="V366" s="57"/>
      <c r="W366" s="78"/>
      <c r="X366" s="69"/>
      <c r="Y366" s="69"/>
      <c r="Z366" s="69"/>
      <c r="AA366" s="69"/>
      <c r="AB366" s="69"/>
      <c r="AC366" s="69"/>
      <c r="AD366" s="69"/>
      <c r="AF366" s="69"/>
      <c r="AG366" s="69"/>
      <c r="AH366" s="69"/>
      <c r="AI366" s="69"/>
      <c r="AJ366" s="69"/>
      <c r="AK366" s="69"/>
      <c r="AL366" s="70">
        <f t="shared" si="23"/>
        <v>0</v>
      </c>
      <c r="AM366" s="69"/>
      <c r="AN366" s="69"/>
      <c r="AO366" s="69"/>
      <c r="AR366" s="46" t="s">
        <v>20</v>
      </c>
    </row>
    <row r="367" spans="4:44" x14ac:dyDescent="0.3">
      <c r="D367" s="79">
        <f t="shared" si="26"/>
        <v>358</v>
      </c>
      <c r="E367" s="75"/>
      <c r="F367" s="75"/>
      <c r="G367" s="73">
        <f t="shared" si="24"/>
        <v>0</v>
      </c>
      <c r="H367" s="74" t="str" cm="1">
        <f t="array" ref="H367">IFERROR(INDEX(GCC.Param!$D$3:$D$94,MATCH(L367,GCC.Param!$B$3:$B$94,0),0),"")</f>
        <v/>
      </c>
      <c r="I367" s="75"/>
      <c r="J367" s="76"/>
      <c r="K367" s="76"/>
      <c r="L367" s="76"/>
      <c r="M367" s="76"/>
      <c r="N367" s="76"/>
      <c r="O367" s="73" t="str" cm="1">
        <f t="array" ref="O367">IFERROR(INDEX($K$9:$K$1009,MATCH(N367,$I$9:$I$1009,0),0),"")</f>
        <v/>
      </c>
      <c r="P367" s="77"/>
      <c r="Q367" s="77"/>
      <c r="R367" s="67"/>
      <c r="S367" s="67"/>
      <c r="T367" s="67"/>
      <c r="U367" s="73">
        <f t="shared" si="25"/>
        <v>0</v>
      </c>
      <c r="V367" s="57"/>
      <c r="W367" s="78"/>
      <c r="X367" s="69"/>
      <c r="Y367" s="69"/>
      <c r="Z367" s="69"/>
      <c r="AA367" s="69"/>
      <c r="AB367" s="69"/>
      <c r="AC367" s="69"/>
      <c r="AD367" s="69"/>
      <c r="AF367" s="69"/>
      <c r="AG367" s="69"/>
      <c r="AH367" s="69"/>
      <c r="AI367" s="69"/>
      <c r="AJ367" s="69"/>
      <c r="AK367" s="69"/>
      <c r="AL367" s="70">
        <f t="shared" si="23"/>
        <v>0</v>
      </c>
      <c r="AM367" s="69"/>
      <c r="AN367" s="69"/>
      <c r="AO367" s="69"/>
      <c r="AR367" s="46" t="s">
        <v>20</v>
      </c>
    </row>
    <row r="368" spans="4:44" x14ac:dyDescent="0.3">
      <c r="D368" s="79">
        <f t="shared" si="26"/>
        <v>359</v>
      </c>
      <c r="E368" s="75"/>
      <c r="F368" s="75"/>
      <c r="G368" s="73">
        <f t="shared" si="24"/>
        <v>0</v>
      </c>
      <c r="H368" s="74" t="str" cm="1">
        <f t="array" ref="H368">IFERROR(INDEX(GCC.Param!$D$3:$D$94,MATCH(L368,GCC.Param!$B$3:$B$94,0),0),"")</f>
        <v/>
      </c>
      <c r="I368" s="75"/>
      <c r="J368" s="76"/>
      <c r="K368" s="76"/>
      <c r="L368" s="76"/>
      <c r="M368" s="76"/>
      <c r="N368" s="76"/>
      <c r="O368" s="73" t="str" cm="1">
        <f t="array" ref="O368">IFERROR(INDEX($K$9:$K$1009,MATCH(N368,$I$9:$I$1009,0),0),"")</f>
        <v/>
      </c>
      <c r="P368" s="77"/>
      <c r="Q368" s="77"/>
      <c r="R368" s="67"/>
      <c r="S368" s="67"/>
      <c r="T368" s="67"/>
      <c r="U368" s="73">
        <f t="shared" si="25"/>
        <v>0</v>
      </c>
      <c r="V368" s="57"/>
      <c r="W368" s="78"/>
      <c r="X368" s="69"/>
      <c r="Y368" s="69"/>
      <c r="Z368" s="69"/>
      <c r="AA368" s="69"/>
      <c r="AB368" s="69"/>
      <c r="AC368" s="69"/>
      <c r="AD368" s="69"/>
      <c r="AF368" s="69"/>
      <c r="AG368" s="69"/>
      <c r="AH368" s="69"/>
      <c r="AI368" s="69"/>
      <c r="AJ368" s="69"/>
      <c r="AK368" s="69"/>
      <c r="AL368" s="70">
        <f t="shared" si="23"/>
        <v>0</v>
      </c>
      <c r="AM368" s="69"/>
      <c r="AN368" s="69"/>
      <c r="AO368" s="69"/>
      <c r="AR368" s="46" t="s">
        <v>20</v>
      </c>
    </row>
    <row r="369" spans="4:44" x14ac:dyDescent="0.3">
      <c r="D369" s="79">
        <f t="shared" si="26"/>
        <v>360</v>
      </c>
      <c r="E369" s="75"/>
      <c r="F369" s="75"/>
      <c r="G369" s="73">
        <f t="shared" si="24"/>
        <v>0</v>
      </c>
      <c r="H369" s="74" t="str" cm="1">
        <f t="array" ref="H369">IFERROR(INDEX(GCC.Param!$D$3:$D$94,MATCH(L369,GCC.Param!$B$3:$B$94,0),0),"")</f>
        <v/>
      </c>
      <c r="I369" s="75"/>
      <c r="J369" s="76"/>
      <c r="K369" s="76"/>
      <c r="L369" s="76"/>
      <c r="M369" s="76"/>
      <c r="N369" s="76"/>
      <c r="O369" s="73" t="str" cm="1">
        <f t="array" ref="O369">IFERROR(INDEX($K$9:$K$1009,MATCH(N369,$I$9:$I$1009,0),0),"")</f>
        <v/>
      </c>
      <c r="P369" s="77"/>
      <c r="Q369" s="77"/>
      <c r="R369" s="67"/>
      <c r="S369" s="67"/>
      <c r="T369" s="67"/>
      <c r="U369" s="73">
        <f t="shared" si="25"/>
        <v>0</v>
      </c>
      <c r="V369" s="57"/>
      <c r="W369" s="78"/>
      <c r="X369" s="69"/>
      <c r="Y369" s="69"/>
      <c r="Z369" s="69"/>
      <c r="AA369" s="69"/>
      <c r="AB369" s="69"/>
      <c r="AC369" s="69"/>
      <c r="AD369" s="69"/>
      <c r="AF369" s="69"/>
      <c r="AG369" s="69"/>
      <c r="AH369" s="69"/>
      <c r="AI369" s="69"/>
      <c r="AJ369" s="69"/>
      <c r="AK369" s="69"/>
      <c r="AL369" s="70">
        <f t="shared" si="23"/>
        <v>0</v>
      </c>
      <c r="AM369" s="69"/>
      <c r="AN369" s="69"/>
      <c r="AO369" s="69"/>
      <c r="AR369" s="46" t="s">
        <v>20</v>
      </c>
    </row>
    <row r="370" spans="4:44" x14ac:dyDescent="0.3">
      <c r="D370" s="79">
        <f t="shared" si="26"/>
        <v>361</v>
      </c>
      <c r="E370" s="75"/>
      <c r="F370" s="75"/>
      <c r="G370" s="73">
        <f t="shared" si="24"/>
        <v>0</v>
      </c>
      <c r="H370" s="74" t="str" cm="1">
        <f t="array" ref="H370">IFERROR(INDEX(GCC.Param!$D$3:$D$94,MATCH(L370,GCC.Param!$B$3:$B$94,0),0),"")</f>
        <v/>
      </c>
      <c r="I370" s="75"/>
      <c r="J370" s="76"/>
      <c r="K370" s="76"/>
      <c r="L370" s="76"/>
      <c r="M370" s="76"/>
      <c r="N370" s="76"/>
      <c r="O370" s="73" t="str" cm="1">
        <f t="array" ref="O370">IFERROR(INDEX($K$9:$K$1009,MATCH(N370,$I$9:$I$1009,0),0),"")</f>
        <v/>
      </c>
      <c r="P370" s="77"/>
      <c r="Q370" s="77"/>
      <c r="R370" s="67"/>
      <c r="S370" s="67"/>
      <c r="T370" s="67"/>
      <c r="U370" s="73">
        <f t="shared" si="25"/>
        <v>0</v>
      </c>
      <c r="V370" s="57"/>
      <c r="W370" s="78"/>
      <c r="X370" s="69"/>
      <c r="Y370" s="69"/>
      <c r="Z370" s="69"/>
      <c r="AA370" s="69"/>
      <c r="AB370" s="69"/>
      <c r="AC370" s="69"/>
      <c r="AD370" s="69"/>
      <c r="AF370" s="69"/>
      <c r="AG370" s="69"/>
      <c r="AH370" s="69"/>
      <c r="AI370" s="69"/>
      <c r="AJ370" s="69"/>
      <c r="AK370" s="69"/>
      <c r="AL370" s="70">
        <f t="shared" si="23"/>
        <v>0</v>
      </c>
      <c r="AM370" s="69"/>
      <c r="AN370" s="69"/>
      <c r="AO370" s="69"/>
      <c r="AR370" s="46" t="s">
        <v>20</v>
      </c>
    </row>
    <row r="371" spans="4:44" x14ac:dyDescent="0.3">
      <c r="D371" s="79">
        <f t="shared" si="26"/>
        <v>362</v>
      </c>
      <c r="E371" s="75"/>
      <c r="F371" s="75"/>
      <c r="G371" s="73">
        <f t="shared" si="24"/>
        <v>0</v>
      </c>
      <c r="H371" s="74" t="str" cm="1">
        <f t="array" ref="H371">IFERROR(INDEX(GCC.Param!$D$3:$D$94,MATCH(L371,GCC.Param!$B$3:$B$94,0),0),"")</f>
        <v/>
      </c>
      <c r="I371" s="75"/>
      <c r="J371" s="76"/>
      <c r="K371" s="76"/>
      <c r="L371" s="76"/>
      <c r="M371" s="76"/>
      <c r="N371" s="76"/>
      <c r="O371" s="73" t="str" cm="1">
        <f t="array" ref="O371">IFERROR(INDEX($K$9:$K$1009,MATCH(N371,$I$9:$I$1009,0),0),"")</f>
        <v/>
      </c>
      <c r="P371" s="77"/>
      <c r="Q371" s="77"/>
      <c r="R371" s="67"/>
      <c r="S371" s="67"/>
      <c r="T371" s="67"/>
      <c r="U371" s="73">
        <f t="shared" si="25"/>
        <v>0</v>
      </c>
      <c r="V371" s="57"/>
      <c r="W371" s="78"/>
      <c r="X371" s="69"/>
      <c r="Y371" s="69"/>
      <c r="Z371" s="69"/>
      <c r="AA371" s="69"/>
      <c r="AB371" s="69"/>
      <c r="AC371" s="69"/>
      <c r="AD371" s="69"/>
      <c r="AF371" s="69"/>
      <c r="AG371" s="69"/>
      <c r="AH371" s="69"/>
      <c r="AI371" s="69"/>
      <c r="AJ371" s="69"/>
      <c r="AK371" s="69"/>
      <c r="AL371" s="70">
        <f t="shared" si="23"/>
        <v>0</v>
      </c>
      <c r="AM371" s="69"/>
      <c r="AN371" s="69"/>
      <c r="AO371" s="69"/>
      <c r="AR371" s="46" t="s">
        <v>20</v>
      </c>
    </row>
    <row r="372" spans="4:44" x14ac:dyDescent="0.3">
      <c r="D372" s="79">
        <f t="shared" si="26"/>
        <v>363</v>
      </c>
      <c r="E372" s="75"/>
      <c r="F372" s="75"/>
      <c r="G372" s="73">
        <f t="shared" si="24"/>
        <v>0</v>
      </c>
      <c r="H372" s="74" t="str" cm="1">
        <f t="array" ref="H372">IFERROR(INDEX(GCC.Param!$D$3:$D$94,MATCH(L372,GCC.Param!$B$3:$B$94,0),0),"")</f>
        <v/>
      </c>
      <c r="I372" s="75"/>
      <c r="J372" s="76"/>
      <c r="K372" s="76"/>
      <c r="L372" s="76"/>
      <c r="M372" s="76"/>
      <c r="N372" s="76"/>
      <c r="O372" s="73" t="str" cm="1">
        <f t="array" ref="O372">IFERROR(INDEX($K$9:$K$1009,MATCH(N372,$I$9:$I$1009,0),0),"")</f>
        <v/>
      </c>
      <c r="P372" s="77"/>
      <c r="Q372" s="77"/>
      <c r="R372" s="67"/>
      <c r="S372" s="67"/>
      <c r="T372" s="67"/>
      <c r="U372" s="73">
        <f t="shared" si="25"/>
        <v>0</v>
      </c>
      <c r="V372" s="57"/>
      <c r="W372" s="78"/>
      <c r="X372" s="69"/>
      <c r="Y372" s="69"/>
      <c r="Z372" s="69"/>
      <c r="AA372" s="69"/>
      <c r="AB372" s="69"/>
      <c r="AC372" s="69"/>
      <c r="AD372" s="69"/>
      <c r="AF372" s="69"/>
      <c r="AG372" s="69"/>
      <c r="AH372" s="69"/>
      <c r="AI372" s="69"/>
      <c r="AJ372" s="69"/>
      <c r="AK372" s="69"/>
      <c r="AL372" s="70">
        <f t="shared" si="23"/>
        <v>0</v>
      </c>
      <c r="AM372" s="69"/>
      <c r="AN372" s="69"/>
      <c r="AO372" s="69"/>
      <c r="AR372" s="46" t="s">
        <v>20</v>
      </c>
    </row>
    <row r="373" spans="4:44" x14ac:dyDescent="0.3">
      <c r="D373" s="79">
        <f t="shared" si="26"/>
        <v>364</v>
      </c>
      <c r="E373" s="75"/>
      <c r="F373" s="75"/>
      <c r="G373" s="73">
        <f t="shared" si="24"/>
        <v>0</v>
      </c>
      <c r="H373" s="74" t="str" cm="1">
        <f t="array" ref="H373">IFERROR(INDEX(GCC.Param!$D$3:$D$94,MATCH(L373,GCC.Param!$B$3:$B$94,0),0),"")</f>
        <v/>
      </c>
      <c r="I373" s="75"/>
      <c r="J373" s="76"/>
      <c r="K373" s="76"/>
      <c r="L373" s="76"/>
      <c r="M373" s="76"/>
      <c r="N373" s="76"/>
      <c r="O373" s="73" t="str" cm="1">
        <f t="array" ref="O373">IFERROR(INDEX($K$9:$K$1009,MATCH(N373,$I$9:$I$1009,0),0),"")</f>
        <v/>
      </c>
      <c r="P373" s="77"/>
      <c r="Q373" s="77"/>
      <c r="R373" s="67"/>
      <c r="S373" s="67"/>
      <c r="T373" s="67"/>
      <c r="U373" s="73">
        <f t="shared" si="25"/>
        <v>0</v>
      </c>
      <c r="V373" s="57"/>
      <c r="W373" s="78"/>
      <c r="X373" s="69"/>
      <c r="Y373" s="69"/>
      <c r="Z373" s="69"/>
      <c r="AA373" s="69"/>
      <c r="AB373" s="69"/>
      <c r="AC373" s="69"/>
      <c r="AD373" s="69"/>
      <c r="AF373" s="69"/>
      <c r="AG373" s="69"/>
      <c r="AH373" s="69"/>
      <c r="AI373" s="69"/>
      <c r="AJ373" s="69"/>
      <c r="AK373" s="69"/>
      <c r="AL373" s="70">
        <f t="shared" si="23"/>
        <v>0</v>
      </c>
      <c r="AM373" s="69"/>
      <c r="AN373" s="69"/>
      <c r="AO373" s="69"/>
      <c r="AR373" s="46" t="s">
        <v>20</v>
      </c>
    </row>
    <row r="374" spans="4:44" x14ac:dyDescent="0.3">
      <c r="D374" s="79">
        <f t="shared" si="26"/>
        <v>365</v>
      </c>
      <c r="E374" s="75"/>
      <c r="F374" s="75"/>
      <c r="G374" s="73">
        <f t="shared" si="24"/>
        <v>0</v>
      </c>
      <c r="H374" s="74" t="str" cm="1">
        <f t="array" ref="H374">IFERROR(INDEX(GCC.Param!$D$3:$D$94,MATCH(L374,GCC.Param!$B$3:$B$94,0),0),"")</f>
        <v/>
      </c>
      <c r="I374" s="75"/>
      <c r="J374" s="76"/>
      <c r="K374" s="76"/>
      <c r="L374" s="76"/>
      <c r="M374" s="76"/>
      <c r="N374" s="76"/>
      <c r="O374" s="73" t="str" cm="1">
        <f t="array" ref="O374">IFERROR(INDEX($K$9:$K$1009,MATCH(N374,$I$9:$I$1009,0),0),"")</f>
        <v/>
      </c>
      <c r="P374" s="77"/>
      <c r="Q374" s="77"/>
      <c r="R374" s="67"/>
      <c r="S374" s="67"/>
      <c r="T374" s="67"/>
      <c r="U374" s="73">
        <f t="shared" si="25"/>
        <v>0</v>
      </c>
      <c r="V374" s="57"/>
      <c r="W374" s="78"/>
      <c r="X374" s="69"/>
      <c r="Y374" s="69"/>
      <c r="Z374" s="69"/>
      <c r="AA374" s="69"/>
      <c r="AB374" s="69"/>
      <c r="AC374" s="69"/>
      <c r="AD374" s="69"/>
      <c r="AF374" s="69"/>
      <c r="AG374" s="69"/>
      <c r="AH374" s="69"/>
      <c r="AI374" s="69"/>
      <c r="AJ374" s="69"/>
      <c r="AK374" s="69"/>
      <c r="AL374" s="70">
        <f t="shared" si="23"/>
        <v>0</v>
      </c>
      <c r="AM374" s="69"/>
      <c r="AN374" s="69"/>
      <c r="AO374" s="69"/>
      <c r="AR374" s="46" t="s">
        <v>20</v>
      </c>
    </row>
    <row r="375" spans="4:44" x14ac:dyDescent="0.3">
      <c r="D375" s="79">
        <f t="shared" si="26"/>
        <v>366</v>
      </c>
      <c r="E375" s="75"/>
      <c r="F375" s="75"/>
      <c r="G375" s="73">
        <f t="shared" si="24"/>
        <v>0</v>
      </c>
      <c r="H375" s="74" t="str" cm="1">
        <f t="array" ref="H375">IFERROR(INDEX(GCC.Param!$D$3:$D$94,MATCH(L375,GCC.Param!$B$3:$B$94,0),0),"")</f>
        <v/>
      </c>
      <c r="I375" s="75"/>
      <c r="J375" s="76"/>
      <c r="K375" s="76"/>
      <c r="L375" s="76"/>
      <c r="M375" s="76"/>
      <c r="N375" s="76"/>
      <c r="O375" s="73" t="str" cm="1">
        <f t="array" ref="O375">IFERROR(INDEX($K$9:$K$1009,MATCH(N375,$I$9:$I$1009,0),0),"")</f>
        <v/>
      </c>
      <c r="P375" s="77"/>
      <c r="Q375" s="77"/>
      <c r="R375" s="67"/>
      <c r="S375" s="67"/>
      <c r="T375" s="67"/>
      <c r="U375" s="73">
        <f t="shared" si="25"/>
        <v>0</v>
      </c>
      <c r="V375" s="57"/>
      <c r="W375" s="78"/>
      <c r="X375" s="69"/>
      <c r="Y375" s="69"/>
      <c r="Z375" s="69"/>
      <c r="AA375" s="69"/>
      <c r="AB375" s="69"/>
      <c r="AC375" s="69"/>
      <c r="AD375" s="69"/>
      <c r="AF375" s="69"/>
      <c r="AG375" s="69"/>
      <c r="AH375" s="69"/>
      <c r="AI375" s="69"/>
      <c r="AJ375" s="69"/>
      <c r="AK375" s="69"/>
      <c r="AL375" s="70">
        <f t="shared" si="23"/>
        <v>0</v>
      </c>
      <c r="AM375" s="69"/>
      <c r="AN375" s="69"/>
      <c r="AO375" s="69"/>
      <c r="AR375" s="46" t="s">
        <v>20</v>
      </c>
    </row>
    <row r="376" spans="4:44" x14ac:dyDescent="0.3">
      <c r="D376" s="79">
        <f t="shared" si="26"/>
        <v>367</v>
      </c>
      <c r="E376" s="75"/>
      <c r="F376" s="75"/>
      <c r="G376" s="73">
        <f t="shared" si="24"/>
        <v>0</v>
      </c>
      <c r="H376" s="74" t="str" cm="1">
        <f t="array" ref="H376">IFERROR(INDEX(GCC.Param!$D$3:$D$94,MATCH(L376,GCC.Param!$B$3:$B$94,0),0),"")</f>
        <v/>
      </c>
      <c r="I376" s="75"/>
      <c r="J376" s="76"/>
      <c r="K376" s="76"/>
      <c r="L376" s="76"/>
      <c r="M376" s="76"/>
      <c r="N376" s="76"/>
      <c r="O376" s="73" t="str" cm="1">
        <f t="array" ref="O376">IFERROR(INDEX($K$9:$K$1009,MATCH(N376,$I$9:$I$1009,0),0),"")</f>
        <v/>
      </c>
      <c r="P376" s="77"/>
      <c r="Q376" s="77"/>
      <c r="R376" s="67"/>
      <c r="S376" s="67"/>
      <c r="T376" s="67"/>
      <c r="U376" s="73">
        <f t="shared" si="25"/>
        <v>0</v>
      </c>
      <c r="V376" s="57"/>
      <c r="W376" s="78"/>
      <c r="X376" s="69"/>
      <c r="Y376" s="69"/>
      <c r="Z376" s="69"/>
      <c r="AA376" s="69"/>
      <c r="AB376" s="69"/>
      <c r="AC376" s="69"/>
      <c r="AD376" s="69"/>
      <c r="AF376" s="69"/>
      <c r="AG376" s="69"/>
      <c r="AH376" s="69"/>
      <c r="AI376" s="69"/>
      <c r="AJ376" s="69"/>
      <c r="AK376" s="69"/>
      <c r="AL376" s="70">
        <f t="shared" si="23"/>
        <v>0</v>
      </c>
      <c r="AM376" s="69"/>
      <c r="AN376" s="69"/>
      <c r="AO376" s="69"/>
      <c r="AR376" s="46" t="s">
        <v>20</v>
      </c>
    </row>
    <row r="377" spans="4:44" x14ac:dyDescent="0.3">
      <c r="D377" s="79">
        <f t="shared" si="26"/>
        <v>368</v>
      </c>
      <c r="E377" s="75"/>
      <c r="F377" s="75"/>
      <c r="G377" s="73">
        <f t="shared" si="24"/>
        <v>0</v>
      </c>
      <c r="H377" s="74" t="str" cm="1">
        <f t="array" ref="H377">IFERROR(INDEX(GCC.Param!$D$3:$D$94,MATCH(L377,GCC.Param!$B$3:$B$94,0),0),"")</f>
        <v/>
      </c>
      <c r="I377" s="75"/>
      <c r="J377" s="76"/>
      <c r="K377" s="76"/>
      <c r="L377" s="76"/>
      <c r="M377" s="76"/>
      <c r="N377" s="76"/>
      <c r="O377" s="73" t="str" cm="1">
        <f t="array" ref="O377">IFERROR(INDEX($K$9:$K$1009,MATCH(N377,$I$9:$I$1009,0),0),"")</f>
        <v/>
      </c>
      <c r="P377" s="77"/>
      <c r="Q377" s="77"/>
      <c r="R377" s="67"/>
      <c r="S377" s="67"/>
      <c r="T377" s="67"/>
      <c r="U377" s="73">
        <f t="shared" si="25"/>
        <v>0</v>
      </c>
      <c r="V377" s="57"/>
      <c r="W377" s="78"/>
      <c r="X377" s="69"/>
      <c r="Y377" s="69"/>
      <c r="Z377" s="69"/>
      <c r="AA377" s="69"/>
      <c r="AB377" s="69"/>
      <c r="AC377" s="69"/>
      <c r="AD377" s="69"/>
      <c r="AF377" s="69"/>
      <c r="AG377" s="69"/>
      <c r="AH377" s="69"/>
      <c r="AI377" s="69"/>
      <c r="AJ377" s="69"/>
      <c r="AK377" s="69"/>
      <c r="AL377" s="70">
        <f t="shared" si="23"/>
        <v>0</v>
      </c>
      <c r="AM377" s="69"/>
      <c r="AN377" s="69"/>
      <c r="AO377" s="69"/>
      <c r="AR377" s="46" t="s">
        <v>20</v>
      </c>
    </row>
    <row r="378" spans="4:44" x14ac:dyDescent="0.3">
      <c r="D378" s="79">
        <f t="shared" si="26"/>
        <v>369</v>
      </c>
      <c r="E378" s="75"/>
      <c r="F378" s="75"/>
      <c r="G378" s="73">
        <f t="shared" si="24"/>
        <v>0</v>
      </c>
      <c r="H378" s="74" t="str" cm="1">
        <f t="array" ref="H378">IFERROR(INDEX(GCC.Param!$D$3:$D$94,MATCH(L378,GCC.Param!$B$3:$B$94,0),0),"")</f>
        <v/>
      </c>
      <c r="I378" s="75"/>
      <c r="J378" s="76"/>
      <c r="K378" s="76"/>
      <c r="L378" s="76"/>
      <c r="M378" s="76"/>
      <c r="N378" s="76"/>
      <c r="O378" s="73" t="str" cm="1">
        <f t="array" ref="O378">IFERROR(INDEX($K$9:$K$1009,MATCH(N378,$I$9:$I$1009,0),0),"")</f>
        <v/>
      </c>
      <c r="P378" s="77"/>
      <c r="Q378" s="77"/>
      <c r="R378" s="67"/>
      <c r="S378" s="67"/>
      <c r="T378" s="67"/>
      <c r="U378" s="73">
        <f t="shared" si="25"/>
        <v>0</v>
      </c>
      <c r="V378" s="57"/>
      <c r="W378" s="78"/>
      <c r="X378" s="69"/>
      <c r="Y378" s="69"/>
      <c r="Z378" s="69"/>
      <c r="AA378" s="69"/>
      <c r="AB378" s="69"/>
      <c r="AC378" s="69"/>
      <c r="AD378" s="69"/>
      <c r="AF378" s="69"/>
      <c r="AG378" s="69"/>
      <c r="AH378" s="69"/>
      <c r="AI378" s="69"/>
      <c r="AJ378" s="69"/>
      <c r="AK378" s="69"/>
      <c r="AL378" s="70">
        <f t="shared" si="23"/>
        <v>0</v>
      </c>
      <c r="AM378" s="69"/>
      <c r="AN378" s="69"/>
      <c r="AO378" s="69"/>
      <c r="AR378" s="46" t="s">
        <v>20</v>
      </c>
    </row>
    <row r="379" spans="4:44" x14ac:dyDescent="0.3">
      <c r="D379" s="79">
        <f t="shared" si="26"/>
        <v>370</v>
      </c>
      <c r="E379" s="75"/>
      <c r="F379" s="75"/>
      <c r="G379" s="73">
        <f t="shared" si="24"/>
        <v>0</v>
      </c>
      <c r="H379" s="74" t="str" cm="1">
        <f t="array" ref="H379">IFERROR(INDEX(GCC.Param!$D$3:$D$94,MATCH(L379,GCC.Param!$B$3:$B$94,0),0),"")</f>
        <v/>
      </c>
      <c r="I379" s="75"/>
      <c r="J379" s="76"/>
      <c r="K379" s="76"/>
      <c r="L379" s="76"/>
      <c r="M379" s="76"/>
      <c r="N379" s="76"/>
      <c r="O379" s="73" t="str" cm="1">
        <f t="array" ref="O379">IFERROR(INDEX($K$9:$K$1009,MATCH(N379,$I$9:$I$1009,0),0),"")</f>
        <v/>
      </c>
      <c r="P379" s="77"/>
      <c r="Q379" s="77"/>
      <c r="R379" s="67"/>
      <c r="S379" s="67"/>
      <c r="T379" s="67"/>
      <c r="U379" s="73">
        <f t="shared" si="25"/>
        <v>0</v>
      </c>
      <c r="V379" s="57"/>
      <c r="W379" s="78"/>
      <c r="X379" s="69"/>
      <c r="Y379" s="69"/>
      <c r="Z379" s="69"/>
      <c r="AA379" s="69"/>
      <c r="AB379" s="69"/>
      <c r="AC379" s="69"/>
      <c r="AD379" s="69"/>
      <c r="AF379" s="69"/>
      <c r="AG379" s="69"/>
      <c r="AH379" s="69"/>
      <c r="AI379" s="69"/>
      <c r="AJ379" s="69"/>
      <c r="AK379" s="69"/>
      <c r="AL379" s="70">
        <f t="shared" si="23"/>
        <v>0</v>
      </c>
      <c r="AM379" s="69"/>
      <c r="AN379" s="69"/>
      <c r="AO379" s="69"/>
      <c r="AR379" s="46" t="s">
        <v>20</v>
      </c>
    </row>
    <row r="380" spans="4:44" x14ac:dyDescent="0.3">
      <c r="D380" s="79">
        <f t="shared" si="26"/>
        <v>371</v>
      </c>
      <c r="E380" s="75"/>
      <c r="F380" s="75"/>
      <c r="G380" s="73">
        <f t="shared" si="24"/>
        <v>0</v>
      </c>
      <c r="H380" s="74" t="str" cm="1">
        <f t="array" ref="H380">IFERROR(INDEX(GCC.Param!$D$3:$D$94,MATCH(L380,GCC.Param!$B$3:$B$94,0),0),"")</f>
        <v/>
      </c>
      <c r="I380" s="75"/>
      <c r="J380" s="76"/>
      <c r="K380" s="76"/>
      <c r="L380" s="76"/>
      <c r="M380" s="76"/>
      <c r="N380" s="76"/>
      <c r="O380" s="73" t="str" cm="1">
        <f t="array" ref="O380">IFERROR(INDEX($K$9:$K$1009,MATCH(N380,$I$9:$I$1009,0),0),"")</f>
        <v/>
      </c>
      <c r="P380" s="77"/>
      <c r="Q380" s="77"/>
      <c r="R380" s="67"/>
      <c r="S380" s="67"/>
      <c r="T380" s="67"/>
      <c r="U380" s="73">
        <f t="shared" si="25"/>
        <v>0</v>
      </c>
      <c r="V380" s="57"/>
      <c r="W380" s="78"/>
      <c r="X380" s="69"/>
      <c r="Y380" s="69"/>
      <c r="Z380" s="69"/>
      <c r="AA380" s="69"/>
      <c r="AB380" s="69"/>
      <c r="AC380" s="69"/>
      <c r="AD380" s="69"/>
      <c r="AF380" s="69"/>
      <c r="AG380" s="69"/>
      <c r="AH380" s="69"/>
      <c r="AI380" s="69"/>
      <c r="AJ380" s="69"/>
      <c r="AK380" s="69"/>
      <c r="AL380" s="70">
        <f t="shared" si="23"/>
        <v>0</v>
      </c>
      <c r="AM380" s="69"/>
      <c r="AN380" s="69"/>
      <c r="AO380" s="69"/>
      <c r="AR380" s="46" t="s">
        <v>20</v>
      </c>
    </row>
    <row r="381" spans="4:44" x14ac:dyDescent="0.3">
      <c r="D381" s="79">
        <f t="shared" si="26"/>
        <v>372</v>
      </c>
      <c r="E381" s="75"/>
      <c r="F381" s="75"/>
      <c r="G381" s="73">
        <f t="shared" si="24"/>
        <v>0</v>
      </c>
      <c r="H381" s="74" t="str" cm="1">
        <f t="array" ref="H381">IFERROR(INDEX(GCC.Param!$D$3:$D$94,MATCH(L381,GCC.Param!$B$3:$B$94,0),0),"")</f>
        <v/>
      </c>
      <c r="I381" s="75"/>
      <c r="J381" s="76"/>
      <c r="K381" s="76"/>
      <c r="L381" s="76"/>
      <c r="M381" s="76"/>
      <c r="N381" s="76"/>
      <c r="O381" s="73" t="str" cm="1">
        <f t="array" ref="O381">IFERROR(INDEX($K$9:$K$1009,MATCH(N381,$I$9:$I$1009,0),0),"")</f>
        <v/>
      </c>
      <c r="P381" s="77"/>
      <c r="Q381" s="77"/>
      <c r="R381" s="67"/>
      <c r="S381" s="67"/>
      <c r="T381" s="67"/>
      <c r="U381" s="73">
        <f t="shared" si="25"/>
        <v>0</v>
      </c>
      <c r="V381" s="57"/>
      <c r="W381" s="78"/>
      <c r="X381" s="69"/>
      <c r="Y381" s="69"/>
      <c r="Z381" s="69"/>
      <c r="AA381" s="69"/>
      <c r="AB381" s="69"/>
      <c r="AC381" s="69"/>
      <c r="AD381" s="69"/>
      <c r="AF381" s="69"/>
      <c r="AG381" s="69"/>
      <c r="AH381" s="69"/>
      <c r="AI381" s="69"/>
      <c r="AJ381" s="69"/>
      <c r="AK381" s="69"/>
      <c r="AL381" s="70">
        <f t="shared" si="23"/>
        <v>0</v>
      </c>
      <c r="AM381" s="69"/>
      <c r="AN381" s="69"/>
      <c r="AO381" s="69"/>
      <c r="AR381" s="46" t="s">
        <v>20</v>
      </c>
    </row>
    <row r="382" spans="4:44" x14ac:dyDescent="0.3">
      <c r="D382" s="79">
        <f t="shared" si="26"/>
        <v>373</v>
      </c>
      <c r="E382" s="75"/>
      <c r="F382" s="75"/>
      <c r="G382" s="73">
        <f t="shared" si="24"/>
        <v>0</v>
      </c>
      <c r="H382" s="74" t="str" cm="1">
        <f t="array" ref="H382">IFERROR(INDEX(GCC.Param!$D$3:$D$94,MATCH(L382,GCC.Param!$B$3:$B$94,0),0),"")</f>
        <v/>
      </c>
      <c r="I382" s="75"/>
      <c r="J382" s="76"/>
      <c r="K382" s="76"/>
      <c r="L382" s="76"/>
      <c r="M382" s="76"/>
      <c r="N382" s="76"/>
      <c r="O382" s="73" t="str" cm="1">
        <f t="array" ref="O382">IFERROR(INDEX($K$9:$K$1009,MATCH(N382,$I$9:$I$1009,0),0),"")</f>
        <v/>
      </c>
      <c r="P382" s="77"/>
      <c r="Q382" s="77"/>
      <c r="R382" s="67"/>
      <c r="S382" s="67"/>
      <c r="T382" s="67"/>
      <c r="U382" s="73">
        <f t="shared" si="25"/>
        <v>0</v>
      </c>
      <c r="V382" s="57"/>
      <c r="W382" s="78"/>
      <c r="X382" s="69"/>
      <c r="Y382" s="69"/>
      <c r="Z382" s="69"/>
      <c r="AA382" s="69"/>
      <c r="AB382" s="69"/>
      <c r="AC382" s="69"/>
      <c r="AD382" s="69"/>
      <c r="AF382" s="69"/>
      <c r="AG382" s="69"/>
      <c r="AH382" s="69"/>
      <c r="AI382" s="69"/>
      <c r="AJ382" s="69"/>
      <c r="AK382" s="69"/>
      <c r="AL382" s="70">
        <f t="shared" si="23"/>
        <v>0</v>
      </c>
      <c r="AM382" s="69"/>
      <c r="AN382" s="69"/>
      <c r="AO382" s="69"/>
      <c r="AR382" s="46" t="s">
        <v>20</v>
      </c>
    </row>
    <row r="383" spans="4:44" x14ac:dyDescent="0.3">
      <c r="D383" s="79">
        <f t="shared" si="26"/>
        <v>374</v>
      </c>
      <c r="E383" s="75"/>
      <c r="F383" s="75"/>
      <c r="G383" s="73">
        <f t="shared" si="24"/>
        <v>0</v>
      </c>
      <c r="H383" s="74" t="str" cm="1">
        <f t="array" ref="H383">IFERROR(INDEX(GCC.Param!$D$3:$D$94,MATCH(L383,GCC.Param!$B$3:$B$94,0),0),"")</f>
        <v/>
      </c>
      <c r="I383" s="75"/>
      <c r="J383" s="76"/>
      <c r="K383" s="76"/>
      <c r="L383" s="76"/>
      <c r="M383" s="76"/>
      <c r="N383" s="76"/>
      <c r="O383" s="73" t="str" cm="1">
        <f t="array" ref="O383">IFERROR(INDEX($K$9:$K$1009,MATCH(N383,$I$9:$I$1009,0),0),"")</f>
        <v/>
      </c>
      <c r="P383" s="77"/>
      <c r="Q383" s="77"/>
      <c r="R383" s="67"/>
      <c r="S383" s="67"/>
      <c r="T383" s="67"/>
      <c r="U383" s="73">
        <f t="shared" si="25"/>
        <v>0</v>
      </c>
      <c r="V383" s="57"/>
      <c r="W383" s="78"/>
      <c r="X383" s="69"/>
      <c r="Y383" s="69"/>
      <c r="Z383" s="69"/>
      <c r="AA383" s="69"/>
      <c r="AB383" s="69"/>
      <c r="AC383" s="69"/>
      <c r="AD383" s="69"/>
      <c r="AF383" s="69"/>
      <c r="AG383" s="69"/>
      <c r="AH383" s="69"/>
      <c r="AI383" s="69"/>
      <c r="AJ383" s="69"/>
      <c r="AK383" s="69"/>
      <c r="AL383" s="70">
        <f t="shared" si="23"/>
        <v>0</v>
      </c>
      <c r="AM383" s="69"/>
      <c r="AN383" s="69"/>
      <c r="AO383" s="69"/>
      <c r="AR383" s="46" t="s">
        <v>20</v>
      </c>
    </row>
    <row r="384" spans="4:44" x14ac:dyDescent="0.3">
      <c r="D384" s="79">
        <f t="shared" si="26"/>
        <v>375</v>
      </c>
      <c r="E384" s="75"/>
      <c r="F384" s="75"/>
      <c r="G384" s="73">
        <f t="shared" si="24"/>
        <v>0</v>
      </c>
      <c r="H384" s="74" t="str" cm="1">
        <f t="array" ref="H384">IFERROR(INDEX(GCC.Param!$D$3:$D$94,MATCH(L384,GCC.Param!$B$3:$B$94,0),0),"")</f>
        <v/>
      </c>
      <c r="I384" s="75"/>
      <c r="J384" s="76"/>
      <c r="K384" s="76"/>
      <c r="L384" s="76"/>
      <c r="M384" s="76"/>
      <c r="N384" s="76"/>
      <c r="O384" s="73" t="str" cm="1">
        <f t="array" ref="O384">IFERROR(INDEX($K$9:$K$1009,MATCH(N384,$I$9:$I$1009,0),0),"")</f>
        <v/>
      </c>
      <c r="P384" s="77"/>
      <c r="Q384" s="77"/>
      <c r="R384" s="67"/>
      <c r="S384" s="67"/>
      <c r="T384" s="67"/>
      <c r="U384" s="73">
        <f t="shared" si="25"/>
        <v>0</v>
      </c>
      <c r="V384" s="57"/>
      <c r="W384" s="78"/>
      <c r="X384" s="69"/>
      <c r="Y384" s="69"/>
      <c r="Z384" s="69"/>
      <c r="AA384" s="69"/>
      <c r="AB384" s="69"/>
      <c r="AC384" s="69"/>
      <c r="AD384" s="69"/>
      <c r="AF384" s="69"/>
      <c r="AG384" s="69"/>
      <c r="AH384" s="69"/>
      <c r="AI384" s="69"/>
      <c r="AJ384" s="69"/>
      <c r="AK384" s="69"/>
      <c r="AL384" s="70">
        <f t="shared" si="23"/>
        <v>0</v>
      </c>
      <c r="AM384" s="69"/>
      <c r="AN384" s="69"/>
      <c r="AO384" s="69"/>
      <c r="AR384" s="46" t="s">
        <v>20</v>
      </c>
    </row>
    <row r="385" spans="4:44" x14ac:dyDescent="0.3">
      <c r="D385" s="79">
        <f t="shared" si="26"/>
        <v>376</v>
      </c>
      <c r="E385" s="75"/>
      <c r="F385" s="75"/>
      <c r="G385" s="73">
        <f t="shared" si="24"/>
        <v>0</v>
      </c>
      <c r="H385" s="74" t="str" cm="1">
        <f t="array" ref="H385">IFERROR(INDEX(GCC.Param!$D$3:$D$94,MATCH(L385,GCC.Param!$B$3:$B$94,0),0),"")</f>
        <v/>
      </c>
      <c r="I385" s="75"/>
      <c r="J385" s="76"/>
      <c r="K385" s="76"/>
      <c r="L385" s="76"/>
      <c r="M385" s="76"/>
      <c r="N385" s="76"/>
      <c r="O385" s="73" t="str" cm="1">
        <f t="array" ref="O385">IFERROR(INDEX($K$9:$K$1009,MATCH(N385,$I$9:$I$1009,0),0),"")</f>
        <v/>
      </c>
      <c r="P385" s="77"/>
      <c r="Q385" s="77"/>
      <c r="R385" s="67"/>
      <c r="S385" s="67"/>
      <c r="T385" s="67"/>
      <c r="U385" s="73">
        <f t="shared" si="25"/>
        <v>0</v>
      </c>
      <c r="V385" s="57"/>
      <c r="W385" s="78"/>
      <c r="X385" s="69"/>
      <c r="Y385" s="69"/>
      <c r="Z385" s="69"/>
      <c r="AA385" s="69"/>
      <c r="AB385" s="69"/>
      <c r="AC385" s="69"/>
      <c r="AD385" s="69"/>
      <c r="AF385" s="69"/>
      <c r="AG385" s="69"/>
      <c r="AH385" s="69"/>
      <c r="AI385" s="69"/>
      <c r="AJ385" s="69"/>
      <c r="AK385" s="69"/>
      <c r="AL385" s="70">
        <f t="shared" si="23"/>
        <v>0</v>
      </c>
      <c r="AM385" s="69"/>
      <c r="AN385" s="69"/>
      <c r="AO385" s="69"/>
      <c r="AR385" s="46" t="s">
        <v>20</v>
      </c>
    </row>
    <row r="386" spans="4:44" x14ac:dyDescent="0.3">
      <c r="D386" s="79">
        <f t="shared" si="26"/>
        <v>377</v>
      </c>
      <c r="E386" s="75"/>
      <c r="F386" s="75"/>
      <c r="G386" s="73">
        <f t="shared" si="24"/>
        <v>0</v>
      </c>
      <c r="H386" s="74" t="str" cm="1">
        <f t="array" ref="H386">IFERROR(INDEX(GCC.Param!$D$3:$D$94,MATCH(L386,GCC.Param!$B$3:$B$94,0),0),"")</f>
        <v/>
      </c>
      <c r="I386" s="75"/>
      <c r="J386" s="76"/>
      <c r="K386" s="76"/>
      <c r="L386" s="76"/>
      <c r="M386" s="76"/>
      <c r="N386" s="76"/>
      <c r="O386" s="73" t="str" cm="1">
        <f t="array" ref="O386">IFERROR(INDEX($K$9:$K$1009,MATCH(N386,$I$9:$I$1009,0),0),"")</f>
        <v/>
      </c>
      <c r="P386" s="77"/>
      <c r="Q386" s="77"/>
      <c r="R386" s="67"/>
      <c r="S386" s="67"/>
      <c r="T386" s="67"/>
      <c r="U386" s="73">
        <f t="shared" si="25"/>
        <v>0</v>
      </c>
      <c r="V386" s="57"/>
      <c r="W386" s="78"/>
      <c r="X386" s="69"/>
      <c r="Y386" s="69"/>
      <c r="Z386" s="69"/>
      <c r="AA386" s="69"/>
      <c r="AB386" s="69"/>
      <c r="AC386" s="69"/>
      <c r="AD386" s="69"/>
      <c r="AF386" s="69"/>
      <c r="AG386" s="69"/>
      <c r="AH386" s="69"/>
      <c r="AI386" s="69"/>
      <c r="AJ386" s="69"/>
      <c r="AK386" s="69"/>
      <c r="AL386" s="70">
        <f t="shared" si="23"/>
        <v>0</v>
      </c>
      <c r="AM386" s="69"/>
      <c r="AN386" s="69"/>
      <c r="AO386" s="69"/>
      <c r="AR386" s="46" t="s">
        <v>20</v>
      </c>
    </row>
    <row r="387" spans="4:44" x14ac:dyDescent="0.3">
      <c r="D387" s="79">
        <f t="shared" si="26"/>
        <v>378</v>
      </c>
      <c r="E387" s="75"/>
      <c r="F387" s="75"/>
      <c r="G387" s="73">
        <f t="shared" si="24"/>
        <v>0</v>
      </c>
      <c r="H387" s="74" t="str" cm="1">
        <f t="array" ref="H387">IFERROR(INDEX(GCC.Param!$D$3:$D$94,MATCH(L387,GCC.Param!$B$3:$B$94,0),0),"")</f>
        <v/>
      </c>
      <c r="I387" s="75"/>
      <c r="J387" s="76"/>
      <c r="K387" s="76"/>
      <c r="L387" s="76"/>
      <c r="M387" s="76"/>
      <c r="N387" s="76"/>
      <c r="O387" s="73" t="str" cm="1">
        <f t="array" ref="O387">IFERROR(INDEX($K$9:$K$1009,MATCH(N387,$I$9:$I$1009,0),0),"")</f>
        <v/>
      </c>
      <c r="P387" s="77"/>
      <c r="Q387" s="77"/>
      <c r="R387" s="67"/>
      <c r="S387" s="67"/>
      <c r="T387" s="67"/>
      <c r="U387" s="73">
        <f t="shared" si="25"/>
        <v>0</v>
      </c>
      <c r="V387" s="57"/>
      <c r="W387" s="78"/>
      <c r="X387" s="69"/>
      <c r="Y387" s="69"/>
      <c r="Z387" s="69"/>
      <c r="AA387" s="69"/>
      <c r="AB387" s="69"/>
      <c r="AC387" s="69"/>
      <c r="AD387" s="69"/>
      <c r="AF387" s="69"/>
      <c r="AG387" s="69"/>
      <c r="AH387" s="69"/>
      <c r="AI387" s="69"/>
      <c r="AJ387" s="69"/>
      <c r="AK387" s="69"/>
      <c r="AL387" s="70">
        <f t="shared" si="23"/>
        <v>0</v>
      </c>
      <c r="AM387" s="69"/>
      <c r="AN387" s="69"/>
      <c r="AO387" s="69"/>
      <c r="AR387" s="46" t="s">
        <v>20</v>
      </c>
    </row>
    <row r="388" spans="4:44" x14ac:dyDescent="0.3">
      <c r="D388" s="79">
        <f t="shared" si="26"/>
        <v>379</v>
      </c>
      <c r="E388" s="75"/>
      <c r="F388" s="75"/>
      <c r="G388" s="73">
        <f t="shared" si="24"/>
        <v>0</v>
      </c>
      <c r="H388" s="74" t="str" cm="1">
        <f t="array" ref="H388">IFERROR(INDEX(GCC.Param!$D$3:$D$94,MATCH(L388,GCC.Param!$B$3:$B$94,0),0),"")</f>
        <v/>
      </c>
      <c r="I388" s="75"/>
      <c r="J388" s="76"/>
      <c r="K388" s="76"/>
      <c r="L388" s="76"/>
      <c r="M388" s="76"/>
      <c r="N388" s="76"/>
      <c r="O388" s="73" t="str" cm="1">
        <f t="array" ref="O388">IFERROR(INDEX($K$9:$K$1009,MATCH(N388,$I$9:$I$1009,0),0),"")</f>
        <v/>
      </c>
      <c r="P388" s="77"/>
      <c r="Q388" s="77"/>
      <c r="R388" s="67"/>
      <c r="S388" s="67"/>
      <c r="T388" s="67"/>
      <c r="U388" s="73">
        <f t="shared" si="25"/>
        <v>0</v>
      </c>
      <c r="V388" s="57"/>
      <c r="W388" s="78"/>
      <c r="X388" s="69"/>
      <c r="Y388" s="69"/>
      <c r="Z388" s="69"/>
      <c r="AA388" s="69"/>
      <c r="AB388" s="69"/>
      <c r="AC388" s="69"/>
      <c r="AD388" s="69"/>
      <c r="AF388" s="69"/>
      <c r="AG388" s="69"/>
      <c r="AH388" s="69"/>
      <c r="AI388" s="69"/>
      <c r="AJ388" s="69"/>
      <c r="AK388" s="69"/>
      <c r="AL388" s="70">
        <f t="shared" si="23"/>
        <v>0</v>
      </c>
      <c r="AM388" s="69"/>
      <c r="AN388" s="69"/>
      <c r="AO388" s="69"/>
      <c r="AR388" s="46" t="s">
        <v>20</v>
      </c>
    </row>
    <row r="389" spans="4:44" x14ac:dyDescent="0.3">
      <c r="D389" s="79">
        <f t="shared" si="26"/>
        <v>380</v>
      </c>
      <c r="E389" s="75"/>
      <c r="F389" s="75"/>
      <c r="G389" s="73">
        <f t="shared" si="24"/>
        <v>0</v>
      </c>
      <c r="H389" s="74" t="str" cm="1">
        <f t="array" ref="H389">IFERROR(INDEX(GCC.Param!$D$3:$D$94,MATCH(L389,GCC.Param!$B$3:$B$94,0),0),"")</f>
        <v/>
      </c>
      <c r="I389" s="75"/>
      <c r="J389" s="76"/>
      <c r="K389" s="76"/>
      <c r="L389" s="76"/>
      <c r="M389" s="76"/>
      <c r="N389" s="76"/>
      <c r="O389" s="73" t="str" cm="1">
        <f t="array" ref="O389">IFERROR(INDEX($K$9:$K$1009,MATCH(N389,$I$9:$I$1009,0),0),"")</f>
        <v/>
      </c>
      <c r="P389" s="77"/>
      <c r="Q389" s="77"/>
      <c r="R389" s="67"/>
      <c r="S389" s="67"/>
      <c r="T389" s="67"/>
      <c r="U389" s="73">
        <f t="shared" si="25"/>
        <v>0</v>
      </c>
      <c r="V389" s="57"/>
      <c r="W389" s="78"/>
      <c r="X389" s="69"/>
      <c r="Y389" s="69"/>
      <c r="Z389" s="69"/>
      <c r="AA389" s="69"/>
      <c r="AB389" s="69"/>
      <c r="AC389" s="69"/>
      <c r="AD389" s="69"/>
      <c r="AF389" s="69"/>
      <c r="AG389" s="69"/>
      <c r="AH389" s="69"/>
      <c r="AI389" s="69"/>
      <c r="AJ389" s="69"/>
      <c r="AK389" s="69"/>
      <c r="AL389" s="70">
        <f t="shared" si="23"/>
        <v>0</v>
      </c>
      <c r="AM389" s="69"/>
      <c r="AN389" s="69"/>
      <c r="AO389" s="69"/>
      <c r="AR389" s="46" t="s">
        <v>20</v>
      </c>
    </row>
    <row r="390" spans="4:44" x14ac:dyDescent="0.3">
      <c r="D390" s="79">
        <f t="shared" si="26"/>
        <v>381</v>
      </c>
      <c r="E390" s="75"/>
      <c r="F390" s="75"/>
      <c r="G390" s="73">
        <f t="shared" si="24"/>
        <v>0</v>
      </c>
      <c r="H390" s="74" t="str" cm="1">
        <f t="array" ref="H390">IFERROR(INDEX(GCC.Param!$D$3:$D$94,MATCH(L390,GCC.Param!$B$3:$B$94,0),0),"")</f>
        <v/>
      </c>
      <c r="I390" s="75"/>
      <c r="J390" s="76"/>
      <c r="K390" s="76"/>
      <c r="L390" s="76"/>
      <c r="M390" s="76"/>
      <c r="N390" s="76"/>
      <c r="O390" s="73" t="str" cm="1">
        <f t="array" ref="O390">IFERROR(INDEX($K$9:$K$1009,MATCH(N390,$I$9:$I$1009,0),0),"")</f>
        <v/>
      </c>
      <c r="P390" s="77"/>
      <c r="Q390" s="77"/>
      <c r="R390" s="67"/>
      <c r="S390" s="67"/>
      <c r="T390" s="67"/>
      <c r="U390" s="73">
        <f t="shared" si="25"/>
        <v>0</v>
      </c>
      <c r="V390" s="57"/>
      <c r="W390" s="78"/>
      <c r="X390" s="69"/>
      <c r="Y390" s="69"/>
      <c r="Z390" s="69"/>
      <c r="AA390" s="69"/>
      <c r="AB390" s="69"/>
      <c r="AC390" s="69"/>
      <c r="AD390" s="69"/>
      <c r="AF390" s="69"/>
      <c r="AG390" s="69"/>
      <c r="AH390" s="69"/>
      <c r="AI390" s="69"/>
      <c r="AJ390" s="69"/>
      <c r="AK390" s="69"/>
      <c r="AL390" s="70">
        <f t="shared" si="23"/>
        <v>0</v>
      </c>
      <c r="AM390" s="69"/>
      <c r="AN390" s="69"/>
      <c r="AO390" s="69"/>
      <c r="AR390" s="46" t="s">
        <v>20</v>
      </c>
    </row>
    <row r="391" spans="4:44" x14ac:dyDescent="0.3">
      <c r="D391" s="79">
        <f t="shared" si="26"/>
        <v>382</v>
      </c>
      <c r="E391" s="75"/>
      <c r="F391" s="75"/>
      <c r="G391" s="73">
        <f t="shared" si="24"/>
        <v>0</v>
      </c>
      <c r="H391" s="74" t="str" cm="1">
        <f t="array" ref="H391">IFERROR(INDEX(GCC.Param!$D$3:$D$94,MATCH(L391,GCC.Param!$B$3:$B$94,0),0),"")</f>
        <v/>
      </c>
      <c r="I391" s="75"/>
      <c r="J391" s="76"/>
      <c r="K391" s="76"/>
      <c r="L391" s="76"/>
      <c r="M391" s="76"/>
      <c r="N391" s="76"/>
      <c r="O391" s="73" t="str" cm="1">
        <f t="array" ref="O391">IFERROR(INDEX($K$9:$K$1009,MATCH(N391,$I$9:$I$1009,0),0),"")</f>
        <v/>
      </c>
      <c r="P391" s="77"/>
      <c r="Q391" s="77"/>
      <c r="R391" s="67"/>
      <c r="S391" s="67"/>
      <c r="T391" s="67"/>
      <c r="U391" s="73">
        <f t="shared" si="25"/>
        <v>0</v>
      </c>
      <c r="V391" s="57"/>
      <c r="W391" s="78"/>
      <c r="X391" s="69"/>
      <c r="Y391" s="69"/>
      <c r="Z391" s="69"/>
      <c r="AA391" s="69"/>
      <c r="AB391" s="69"/>
      <c r="AC391" s="69"/>
      <c r="AD391" s="69"/>
      <c r="AF391" s="69"/>
      <c r="AG391" s="69"/>
      <c r="AH391" s="69"/>
      <c r="AI391" s="69"/>
      <c r="AJ391" s="69"/>
      <c r="AK391" s="69"/>
      <c r="AL391" s="70">
        <f t="shared" si="23"/>
        <v>0</v>
      </c>
      <c r="AM391" s="69"/>
      <c r="AN391" s="69"/>
      <c r="AO391" s="69"/>
      <c r="AR391" s="46" t="s">
        <v>20</v>
      </c>
    </row>
    <row r="392" spans="4:44" x14ac:dyDescent="0.3">
      <c r="D392" s="79">
        <f t="shared" si="26"/>
        <v>383</v>
      </c>
      <c r="E392" s="75"/>
      <c r="F392" s="75"/>
      <c r="G392" s="73">
        <f t="shared" si="24"/>
        <v>0</v>
      </c>
      <c r="H392" s="74" t="str" cm="1">
        <f t="array" ref="H392">IFERROR(INDEX(GCC.Param!$D$3:$D$94,MATCH(L392,GCC.Param!$B$3:$B$94,0),0),"")</f>
        <v/>
      </c>
      <c r="I392" s="75"/>
      <c r="J392" s="76"/>
      <c r="K392" s="76"/>
      <c r="L392" s="76"/>
      <c r="M392" s="76"/>
      <c r="N392" s="76"/>
      <c r="O392" s="73" t="str" cm="1">
        <f t="array" ref="O392">IFERROR(INDEX($K$9:$K$1009,MATCH(N392,$I$9:$I$1009,0),0),"")</f>
        <v/>
      </c>
      <c r="P392" s="77"/>
      <c r="Q392" s="77"/>
      <c r="R392" s="67"/>
      <c r="S392" s="67"/>
      <c r="T392" s="67"/>
      <c r="U392" s="73">
        <f t="shared" si="25"/>
        <v>0</v>
      </c>
      <c r="V392" s="57"/>
      <c r="W392" s="78"/>
      <c r="X392" s="69"/>
      <c r="Y392" s="69"/>
      <c r="Z392" s="69"/>
      <c r="AA392" s="69"/>
      <c r="AB392" s="69"/>
      <c r="AC392" s="69"/>
      <c r="AD392" s="69"/>
      <c r="AF392" s="69"/>
      <c r="AG392" s="69"/>
      <c r="AH392" s="69"/>
      <c r="AI392" s="69"/>
      <c r="AJ392" s="69"/>
      <c r="AK392" s="69"/>
      <c r="AL392" s="70">
        <f t="shared" si="23"/>
        <v>0</v>
      </c>
      <c r="AM392" s="69"/>
      <c r="AN392" s="69"/>
      <c r="AO392" s="69"/>
      <c r="AR392" s="46" t="s">
        <v>20</v>
      </c>
    </row>
    <row r="393" spans="4:44" x14ac:dyDescent="0.3">
      <c r="D393" s="79">
        <f t="shared" si="26"/>
        <v>384</v>
      </c>
      <c r="E393" s="75"/>
      <c r="F393" s="75"/>
      <c r="G393" s="73">
        <f t="shared" si="24"/>
        <v>0</v>
      </c>
      <c r="H393" s="74" t="str" cm="1">
        <f t="array" ref="H393">IFERROR(INDEX(GCC.Param!$D$3:$D$94,MATCH(L393,GCC.Param!$B$3:$B$94,0),0),"")</f>
        <v/>
      </c>
      <c r="I393" s="75"/>
      <c r="J393" s="76"/>
      <c r="K393" s="76"/>
      <c r="L393" s="76"/>
      <c r="M393" s="76"/>
      <c r="N393" s="76"/>
      <c r="O393" s="73" t="str" cm="1">
        <f t="array" ref="O393">IFERROR(INDEX($K$9:$K$1009,MATCH(N393,$I$9:$I$1009,0),0),"")</f>
        <v/>
      </c>
      <c r="P393" s="77"/>
      <c r="Q393" s="77"/>
      <c r="R393" s="67"/>
      <c r="S393" s="67"/>
      <c r="T393" s="67"/>
      <c r="U393" s="73">
        <f t="shared" si="25"/>
        <v>0</v>
      </c>
      <c r="V393" s="57"/>
      <c r="W393" s="78"/>
      <c r="X393" s="69"/>
      <c r="Y393" s="69"/>
      <c r="Z393" s="69"/>
      <c r="AA393" s="69"/>
      <c r="AB393" s="69"/>
      <c r="AC393" s="69"/>
      <c r="AD393" s="69"/>
      <c r="AF393" s="69"/>
      <c r="AG393" s="69"/>
      <c r="AH393" s="69"/>
      <c r="AI393" s="69"/>
      <c r="AJ393" s="69"/>
      <c r="AK393" s="69"/>
      <c r="AL393" s="70">
        <f t="shared" ref="AL393:AL456" si="27">SUM(AG393:AK393)</f>
        <v>0</v>
      </c>
      <c r="AM393" s="69"/>
      <c r="AN393" s="69"/>
      <c r="AO393" s="69"/>
      <c r="AR393" s="46" t="s">
        <v>20</v>
      </c>
    </row>
    <row r="394" spans="4:44" x14ac:dyDescent="0.3">
      <c r="D394" s="79">
        <f t="shared" si="26"/>
        <v>385</v>
      </c>
      <c r="E394" s="75"/>
      <c r="F394" s="75"/>
      <c r="G394" s="73">
        <f t="shared" ref="G394:G457" si="28">IF(OR(F394="",F394=0),E394,F394)</f>
        <v>0</v>
      </c>
      <c r="H394" s="74" t="str" cm="1">
        <f t="array" ref="H394">IFERROR(INDEX(GCC.Param!$D$3:$D$94,MATCH(L394,GCC.Param!$B$3:$B$94,0),0),"")</f>
        <v/>
      </c>
      <c r="I394" s="75"/>
      <c r="J394" s="76"/>
      <c r="K394" s="76"/>
      <c r="L394" s="76"/>
      <c r="M394" s="76"/>
      <c r="N394" s="76"/>
      <c r="O394" s="73" t="str" cm="1">
        <f t="array" ref="O394">IFERROR(INDEX($K$9:$K$1009,MATCH(N394,$I$9:$I$1009,0),0),"")</f>
        <v/>
      </c>
      <c r="P394" s="77"/>
      <c r="Q394" s="77"/>
      <c r="R394" s="67"/>
      <c r="S394" s="67"/>
      <c r="T394" s="67"/>
      <c r="U394" s="73">
        <f t="shared" si="25"/>
        <v>0</v>
      </c>
      <c r="V394" s="57"/>
      <c r="W394" s="78"/>
      <c r="X394" s="69"/>
      <c r="Y394" s="69"/>
      <c r="Z394" s="69"/>
      <c r="AA394" s="69"/>
      <c r="AB394" s="69"/>
      <c r="AC394" s="69"/>
      <c r="AD394" s="69"/>
      <c r="AF394" s="69"/>
      <c r="AG394" s="69"/>
      <c r="AH394" s="69"/>
      <c r="AI394" s="69"/>
      <c r="AJ394" s="69"/>
      <c r="AK394" s="69"/>
      <c r="AL394" s="70">
        <f t="shared" si="27"/>
        <v>0</v>
      </c>
      <c r="AM394" s="69"/>
      <c r="AN394" s="69"/>
      <c r="AO394" s="69"/>
      <c r="AR394" s="46" t="s">
        <v>20</v>
      </c>
    </row>
    <row r="395" spans="4:44" x14ac:dyDescent="0.3">
      <c r="D395" s="79">
        <f t="shared" si="26"/>
        <v>386</v>
      </c>
      <c r="E395" s="75"/>
      <c r="F395" s="75"/>
      <c r="G395" s="73">
        <f t="shared" si="28"/>
        <v>0</v>
      </c>
      <c r="H395" s="74" t="str" cm="1">
        <f t="array" ref="H395">IFERROR(INDEX(GCC.Param!$D$3:$D$94,MATCH(L395,GCC.Param!$B$3:$B$94,0),0),"")</f>
        <v/>
      </c>
      <c r="I395" s="75"/>
      <c r="J395" s="76"/>
      <c r="K395" s="76"/>
      <c r="L395" s="76"/>
      <c r="M395" s="76"/>
      <c r="N395" s="76"/>
      <c r="O395" s="73" t="str" cm="1">
        <f t="array" ref="O395">IFERROR(INDEX($K$9:$K$1009,MATCH(N395,$I$9:$I$1009,0),0),"")</f>
        <v/>
      </c>
      <c r="P395" s="77"/>
      <c r="Q395" s="77"/>
      <c r="R395" s="67"/>
      <c r="S395" s="67"/>
      <c r="T395" s="67"/>
      <c r="U395" s="73">
        <f t="shared" ref="U395:U458" si="29">IF(M395="",K395,M395)</f>
        <v>0</v>
      </c>
      <c r="V395" s="57"/>
      <c r="W395" s="78"/>
      <c r="X395" s="69"/>
      <c r="Y395" s="69"/>
      <c r="Z395" s="69"/>
      <c r="AA395" s="69"/>
      <c r="AB395" s="69"/>
      <c r="AC395" s="69"/>
      <c r="AD395" s="69"/>
      <c r="AF395" s="69"/>
      <c r="AG395" s="69"/>
      <c r="AH395" s="69"/>
      <c r="AI395" s="69"/>
      <c r="AJ395" s="69"/>
      <c r="AK395" s="69"/>
      <c r="AL395" s="70">
        <f t="shared" si="27"/>
        <v>0</v>
      </c>
      <c r="AM395" s="69"/>
      <c r="AN395" s="69"/>
      <c r="AO395" s="69"/>
      <c r="AR395" s="46" t="s">
        <v>20</v>
      </c>
    </row>
    <row r="396" spans="4:44" x14ac:dyDescent="0.3">
      <c r="D396" s="79">
        <f t="shared" ref="D396:D459" si="30">D395+1</f>
        <v>387</v>
      </c>
      <c r="E396" s="75"/>
      <c r="F396" s="75"/>
      <c r="G396" s="73">
        <f t="shared" si="28"/>
        <v>0</v>
      </c>
      <c r="H396" s="74" t="str" cm="1">
        <f t="array" ref="H396">IFERROR(INDEX(GCC.Param!$D$3:$D$94,MATCH(L396,GCC.Param!$B$3:$B$94,0),0),"")</f>
        <v/>
      </c>
      <c r="I396" s="75"/>
      <c r="J396" s="76"/>
      <c r="K396" s="76"/>
      <c r="L396" s="76"/>
      <c r="M396" s="76"/>
      <c r="N396" s="76"/>
      <c r="O396" s="73" t="str" cm="1">
        <f t="array" ref="O396">IFERROR(INDEX($K$9:$K$1009,MATCH(N396,$I$9:$I$1009,0),0),"")</f>
        <v/>
      </c>
      <c r="P396" s="77"/>
      <c r="Q396" s="77"/>
      <c r="R396" s="67"/>
      <c r="S396" s="67"/>
      <c r="T396" s="67"/>
      <c r="U396" s="73">
        <f t="shared" si="29"/>
        <v>0</v>
      </c>
      <c r="V396" s="57"/>
      <c r="W396" s="78"/>
      <c r="X396" s="69"/>
      <c r="Y396" s="69"/>
      <c r="Z396" s="69"/>
      <c r="AA396" s="69"/>
      <c r="AB396" s="69"/>
      <c r="AC396" s="69"/>
      <c r="AD396" s="69"/>
      <c r="AF396" s="69"/>
      <c r="AG396" s="69"/>
      <c r="AH396" s="69"/>
      <c r="AI396" s="69"/>
      <c r="AJ396" s="69"/>
      <c r="AK396" s="69"/>
      <c r="AL396" s="70">
        <f t="shared" si="27"/>
        <v>0</v>
      </c>
      <c r="AM396" s="69"/>
      <c r="AN396" s="69"/>
      <c r="AO396" s="69"/>
      <c r="AR396" s="46" t="s">
        <v>20</v>
      </c>
    </row>
    <row r="397" spans="4:44" x14ac:dyDescent="0.3">
      <c r="D397" s="79">
        <f t="shared" si="30"/>
        <v>388</v>
      </c>
      <c r="E397" s="75"/>
      <c r="F397" s="75"/>
      <c r="G397" s="73">
        <f t="shared" si="28"/>
        <v>0</v>
      </c>
      <c r="H397" s="74" t="str" cm="1">
        <f t="array" ref="H397">IFERROR(INDEX(GCC.Param!$D$3:$D$94,MATCH(L397,GCC.Param!$B$3:$B$94,0),0),"")</f>
        <v/>
      </c>
      <c r="I397" s="75"/>
      <c r="J397" s="76"/>
      <c r="K397" s="76"/>
      <c r="L397" s="76"/>
      <c r="M397" s="76"/>
      <c r="N397" s="76"/>
      <c r="O397" s="73" t="str" cm="1">
        <f t="array" ref="O397">IFERROR(INDEX($K$9:$K$1009,MATCH(N397,$I$9:$I$1009,0),0),"")</f>
        <v/>
      </c>
      <c r="P397" s="77"/>
      <c r="Q397" s="77"/>
      <c r="R397" s="67"/>
      <c r="S397" s="67"/>
      <c r="T397" s="67"/>
      <c r="U397" s="73">
        <f t="shared" si="29"/>
        <v>0</v>
      </c>
      <c r="V397" s="57"/>
      <c r="W397" s="78"/>
      <c r="X397" s="69"/>
      <c r="Y397" s="69"/>
      <c r="Z397" s="69"/>
      <c r="AA397" s="69"/>
      <c r="AB397" s="69"/>
      <c r="AC397" s="69"/>
      <c r="AD397" s="69"/>
      <c r="AF397" s="69"/>
      <c r="AG397" s="69"/>
      <c r="AH397" s="69"/>
      <c r="AI397" s="69"/>
      <c r="AJ397" s="69"/>
      <c r="AK397" s="69"/>
      <c r="AL397" s="70">
        <f t="shared" si="27"/>
        <v>0</v>
      </c>
      <c r="AM397" s="69"/>
      <c r="AN397" s="69"/>
      <c r="AO397" s="69"/>
      <c r="AR397" s="46" t="s">
        <v>20</v>
      </c>
    </row>
    <row r="398" spans="4:44" x14ac:dyDescent="0.3">
      <c r="D398" s="79">
        <f t="shared" si="30"/>
        <v>389</v>
      </c>
      <c r="E398" s="75"/>
      <c r="F398" s="75"/>
      <c r="G398" s="73">
        <f t="shared" si="28"/>
        <v>0</v>
      </c>
      <c r="H398" s="74" t="str" cm="1">
        <f t="array" ref="H398">IFERROR(INDEX(GCC.Param!$D$3:$D$94,MATCH(L398,GCC.Param!$B$3:$B$94,0),0),"")</f>
        <v/>
      </c>
      <c r="I398" s="75"/>
      <c r="J398" s="76"/>
      <c r="K398" s="76"/>
      <c r="L398" s="76"/>
      <c r="M398" s="76"/>
      <c r="N398" s="76"/>
      <c r="O398" s="73" t="str" cm="1">
        <f t="array" ref="O398">IFERROR(INDEX($K$9:$K$1009,MATCH(N398,$I$9:$I$1009,0),0),"")</f>
        <v/>
      </c>
      <c r="P398" s="77"/>
      <c r="Q398" s="77"/>
      <c r="R398" s="67"/>
      <c r="S398" s="67"/>
      <c r="T398" s="67"/>
      <c r="U398" s="73">
        <f t="shared" si="29"/>
        <v>0</v>
      </c>
      <c r="V398" s="57"/>
      <c r="W398" s="78"/>
      <c r="X398" s="69"/>
      <c r="Y398" s="69"/>
      <c r="Z398" s="69"/>
      <c r="AA398" s="69"/>
      <c r="AB398" s="69"/>
      <c r="AC398" s="69"/>
      <c r="AD398" s="69"/>
      <c r="AF398" s="69"/>
      <c r="AG398" s="69"/>
      <c r="AH398" s="69"/>
      <c r="AI398" s="69"/>
      <c r="AJ398" s="69"/>
      <c r="AK398" s="69"/>
      <c r="AL398" s="70">
        <f t="shared" si="27"/>
        <v>0</v>
      </c>
      <c r="AM398" s="69"/>
      <c r="AN398" s="69"/>
      <c r="AO398" s="69"/>
      <c r="AR398" s="46" t="s">
        <v>20</v>
      </c>
    </row>
    <row r="399" spans="4:44" x14ac:dyDescent="0.3">
      <c r="D399" s="79">
        <f t="shared" si="30"/>
        <v>390</v>
      </c>
      <c r="E399" s="75"/>
      <c r="F399" s="75"/>
      <c r="G399" s="73">
        <f t="shared" si="28"/>
        <v>0</v>
      </c>
      <c r="H399" s="74" t="str" cm="1">
        <f t="array" ref="H399">IFERROR(INDEX(GCC.Param!$D$3:$D$94,MATCH(L399,GCC.Param!$B$3:$B$94,0),0),"")</f>
        <v/>
      </c>
      <c r="I399" s="75"/>
      <c r="J399" s="76"/>
      <c r="K399" s="76"/>
      <c r="L399" s="76"/>
      <c r="M399" s="76"/>
      <c r="N399" s="76"/>
      <c r="O399" s="73" t="str" cm="1">
        <f t="array" ref="O399">IFERROR(INDEX($K$9:$K$1009,MATCH(N399,$I$9:$I$1009,0),0),"")</f>
        <v/>
      </c>
      <c r="P399" s="77"/>
      <c r="Q399" s="77"/>
      <c r="R399" s="67"/>
      <c r="S399" s="67"/>
      <c r="T399" s="67"/>
      <c r="U399" s="73">
        <f t="shared" si="29"/>
        <v>0</v>
      </c>
      <c r="V399" s="57"/>
      <c r="W399" s="78"/>
      <c r="X399" s="69"/>
      <c r="Y399" s="69"/>
      <c r="Z399" s="69"/>
      <c r="AA399" s="69"/>
      <c r="AB399" s="69"/>
      <c r="AC399" s="69"/>
      <c r="AD399" s="69"/>
      <c r="AF399" s="69"/>
      <c r="AG399" s="69"/>
      <c r="AH399" s="69"/>
      <c r="AI399" s="69"/>
      <c r="AJ399" s="69"/>
      <c r="AK399" s="69"/>
      <c r="AL399" s="70">
        <f t="shared" si="27"/>
        <v>0</v>
      </c>
      <c r="AM399" s="69"/>
      <c r="AN399" s="69"/>
      <c r="AO399" s="69"/>
      <c r="AR399" s="46" t="s">
        <v>20</v>
      </c>
    </row>
    <row r="400" spans="4:44" x14ac:dyDescent="0.3">
      <c r="D400" s="79">
        <f t="shared" si="30"/>
        <v>391</v>
      </c>
      <c r="E400" s="75"/>
      <c r="F400" s="75"/>
      <c r="G400" s="73">
        <f t="shared" si="28"/>
        <v>0</v>
      </c>
      <c r="H400" s="74" t="str" cm="1">
        <f t="array" ref="H400">IFERROR(INDEX(GCC.Param!$D$3:$D$94,MATCH(L400,GCC.Param!$B$3:$B$94,0),0),"")</f>
        <v/>
      </c>
      <c r="I400" s="75"/>
      <c r="J400" s="76"/>
      <c r="K400" s="76"/>
      <c r="L400" s="76"/>
      <c r="M400" s="76"/>
      <c r="N400" s="76"/>
      <c r="O400" s="73" t="str" cm="1">
        <f t="array" ref="O400">IFERROR(INDEX($K$9:$K$1009,MATCH(N400,$I$9:$I$1009,0),0),"")</f>
        <v/>
      </c>
      <c r="P400" s="77"/>
      <c r="Q400" s="77"/>
      <c r="R400" s="67"/>
      <c r="S400" s="67"/>
      <c r="T400" s="67"/>
      <c r="U400" s="73">
        <f t="shared" si="29"/>
        <v>0</v>
      </c>
      <c r="V400" s="57"/>
      <c r="W400" s="78"/>
      <c r="X400" s="69"/>
      <c r="Y400" s="69"/>
      <c r="Z400" s="69"/>
      <c r="AA400" s="69"/>
      <c r="AB400" s="69"/>
      <c r="AC400" s="69"/>
      <c r="AD400" s="69"/>
      <c r="AF400" s="69"/>
      <c r="AG400" s="69"/>
      <c r="AH400" s="69"/>
      <c r="AI400" s="69"/>
      <c r="AJ400" s="69"/>
      <c r="AK400" s="69"/>
      <c r="AL400" s="70">
        <f t="shared" si="27"/>
        <v>0</v>
      </c>
      <c r="AM400" s="69"/>
      <c r="AN400" s="69"/>
      <c r="AO400" s="69"/>
      <c r="AR400" s="46" t="s">
        <v>20</v>
      </c>
    </row>
    <row r="401" spans="4:44" x14ac:dyDescent="0.3">
      <c r="D401" s="79">
        <f t="shared" si="30"/>
        <v>392</v>
      </c>
      <c r="E401" s="75"/>
      <c r="F401" s="75"/>
      <c r="G401" s="73">
        <f t="shared" si="28"/>
        <v>0</v>
      </c>
      <c r="H401" s="74" t="str" cm="1">
        <f t="array" ref="H401">IFERROR(INDEX(GCC.Param!$D$3:$D$94,MATCH(L401,GCC.Param!$B$3:$B$94,0),0),"")</f>
        <v/>
      </c>
      <c r="I401" s="75"/>
      <c r="J401" s="76"/>
      <c r="K401" s="76"/>
      <c r="L401" s="76"/>
      <c r="M401" s="76"/>
      <c r="N401" s="76"/>
      <c r="O401" s="73" t="str" cm="1">
        <f t="array" ref="O401">IFERROR(INDEX($K$9:$K$1009,MATCH(N401,$I$9:$I$1009,0),0),"")</f>
        <v/>
      </c>
      <c r="P401" s="77"/>
      <c r="Q401" s="77"/>
      <c r="R401" s="67"/>
      <c r="S401" s="67"/>
      <c r="T401" s="67"/>
      <c r="U401" s="73">
        <f t="shared" si="29"/>
        <v>0</v>
      </c>
      <c r="V401" s="57"/>
      <c r="W401" s="78"/>
      <c r="X401" s="69"/>
      <c r="Y401" s="69"/>
      <c r="Z401" s="69"/>
      <c r="AA401" s="69"/>
      <c r="AB401" s="69"/>
      <c r="AC401" s="69"/>
      <c r="AD401" s="69"/>
      <c r="AF401" s="69"/>
      <c r="AG401" s="69"/>
      <c r="AH401" s="69"/>
      <c r="AI401" s="69"/>
      <c r="AJ401" s="69"/>
      <c r="AK401" s="69"/>
      <c r="AL401" s="70">
        <f t="shared" si="27"/>
        <v>0</v>
      </c>
      <c r="AM401" s="69"/>
      <c r="AN401" s="69"/>
      <c r="AO401" s="69"/>
      <c r="AR401" s="46" t="s">
        <v>20</v>
      </c>
    </row>
    <row r="402" spans="4:44" x14ac:dyDescent="0.3">
      <c r="D402" s="79">
        <f t="shared" si="30"/>
        <v>393</v>
      </c>
      <c r="E402" s="75"/>
      <c r="F402" s="75"/>
      <c r="G402" s="73">
        <f t="shared" si="28"/>
        <v>0</v>
      </c>
      <c r="H402" s="74" t="str" cm="1">
        <f t="array" ref="H402">IFERROR(INDEX(GCC.Param!$D$3:$D$94,MATCH(L402,GCC.Param!$B$3:$B$94,0),0),"")</f>
        <v/>
      </c>
      <c r="I402" s="75"/>
      <c r="J402" s="76"/>
      <c r="K402" s="76"/>
      <c r="L402" s="76"/>
      <c r="M402" s="76"/>
      <c r="N402" s="76"/>
      <c r="O402" s="73" t="str" cm="1">
        <f t="array" ref="O402">IFERROR(INDEX($K$9:$K$1009,MATCH(N402,$I$9:$I$1009,0),0),"")</f>
        <v/>
      </c>
      <c r="P402" s="77"/>
      <c r="Q402" s="77"/>
      <c r="R402" s="67"/>
      <c r="S402" s="67"/>
      <c r="T402" s="67"/>
      <c r="U402" s="73">
        <f t="shared" si="29"/>
        <v>0</v>
      </c>
      <c r="V402" s="57"/>
      <c r="W402" s="78"/>
      <c r="X402" s="69"/>
      <c r="Y402" s="69"/>
      <c r="Z402" s="69"/>
      <c r="AA402" s="69"/>
      <c r="AB402" s="69"/>
      <c r="AC402" s="69"/>
      <c r="AD402" s="69"/>
      <c r="AF402" s="69"/>
      <c r="AG402" s="69"/>
      <c r="AH402" s="69"/>
      <c r="AI402" s="69"/>
      <c r="AJ402" s="69"/>
      <c r="AK402" s="69"/>
      <c r="AL402" s="70">
        <f t="shared" si="27"/>
        <v>0</v>
      </c>
      <c r="AM402" s="69"/>
      <c r="AN402" s="69"/>
      <c r="AO402" s="69"/>
      <c r="AR402" s="46" t="s">
        <v>20</v>
      </c>
    </row>
    <row r="403" spans="4:44" x14ac:dyDescent="0.3">
      <c r="D403" s="79">
        <f t="shared" si="30"/>
        <v>394</v>
      </c>
      <c r="E403" s="75"/>
      <c r="F403" s="75"/>
      <c r="G403" s="73">
        <f t="shared" si="28"/>
        <v>0</v>
      </c>
      <c r="H403" s="74" t="str" cm="1">
        <f t="array" ref="H403">IFERROR(INDEX(GCC.Param!$D$3:$D$94,MATCH(L403,GCC.Param!$B$3:$B$94,0),0),"")</f>
        <v/>
      </c>
      <c r="I403" s="75"/>
      <c r="J403" s="76"/>
      <c r="K403" s="76"/>
      <c r="L403" s="76"/>
      <c r="M403" s="76"/>
      <c r="N403" s="76"/>
      <c r="O403" s="73" t="str" cm="1">
        <f t="array" ref="O403">IFERROR(INDEX($K$9:$K$1009,MATCH(N403,$I$9:$I$1009,0),0),"")</f>
        <v/>
      </c>
      <c r="P403" s="77"/>
      <c r="Q403" s="77"/>
      <c r="R403" s="67"/>
      <c r="S403" s="67"/>
      <c r="T403" s="67"/>
      <c r="U403" s="73">
        <f t="shared" si="29"/>
        <v>0</v>
      </c>
      <c r="V403" s="57"/>
      <c r="W403" s="78"/>
      <c r="X403" s="69"/>
      <c r="Y403" s="69"/>
      <c r="Z403" s="69"/>
      <c r="AA403" s="69"/>
      <c r="AB403" s="69"/>
      <c r="AC403" s="69"/>
      <c r="AD403" s="69"/>
      <c r="AF403" s="69"/>
      <c r="AG403" s="69"/>
      <c r="AH403" s="69"/>
      <c r="AI403" s="69"/>
      <c r="AJ403" s="69"/>
      <c r="AK403" s="69"/>
      <c r="AL403" s="70">
        <f t="shared" si="27"/>
        <v>0</v>
      </c>
      <c r="AM403" s="69"/>
      <c r="AN403" s="69"/>
      <c r="AO403" s="69"/>
      <c r="AR403" s="46" t="s">
        <v>20</v>
      </c>
    </row>
    <row r="404" spans="4:44" x14ac:dyDescent="0.3">
      <c r="D404" s="79">
        <f t="shared" si="30"/>
        <v>395</v>
      </c>
      <c r="E404" s="75"/>
      <c r="F404" s="75"/>
      <c r="G404" s="73">
        <f t="shared" si="28"/>
        <v>0</v>
      </c>
      <c r="H404" s="74" t="str" cm="1">
        <f t="array" ref="H404">IFERROR(INDEX(GCC.Param!$D$3:$D$94,MATCH(L404,GCC.Param!$B$3:$B$94,0),0),"")</f>
        <v/>
      </c>
      <c r="I404" s="75"/>
      <c r="J404" s="76"/>
      <c r="K404" s="76"/>
      <c r="L404" s="76"/>
      <c r="M404" s="76"/>
      <c r="N404" s="76"/>
      <c r="O404" s="73" t="str" cm="1">
        <f t="array" ref="O404">IFERROR(INDEX($K$9:$K$1009,MATCH(N404,$I$9:$I$1009,0),0),"")</f>
        <v/>
      </c>
      <c r="P404" s="77"/>
      <c r="Q404" s="77"/>
      <c r="R404" s="67"/>
      <c r="S404" s="67"/>
      <c r="T404" s="67"/>
      <c r="U404" s="73">
        <f t="shared" si="29"/>
        <v>0</v>
      </c>
      <c r="V404" s="57"/>
      <c r="W404" s="78"/>
      <c r="X404" s="69"/>
      <c r="Y404" s="69"/>
      <c r="Z404" s="69"/>
      <c r="AA404" s="69"/>
      <c r="AB404" s="69"/>
      <c r="AC404" s="69"/>
      <c r="AD404" s="69"/>
      <c r="AF404" s="69"/>
      <c r="AG404" s="69"/>
      <c r="AH404" s="69"/>
      <c r="AI404" s="69"/>
      <c r="AJ404" s="69"/>
      <c r="AK404" s="69"/>
      <c r="AL404" s="70">
        <f t="shared" si="27"/>
        <v>0</v>
      </c>
      <c r="AM404" s="69"/>
      <c r="AN404" s="69"/>
      <c r="AO404" s="69"/>
      <c r="AR404" s="46" t="s">
        <v>20</v>
      </c>
    </row>
    <row r="405" spans="4:44" x14ac:dyDescent="0.3">
      <c r="D405" s="79">
        <f t="shared" si="30"/>
        <v>396</v>
      </c>
      <c r="E405" s="75"/>
      <c r="F405" s="75"/>
      <c r="G405" s="73">
        <f t="shared" si="28"/>
        <v>0</v>
      </c>
      <c r="H405" s="74" t="str" cm="1">
        <f t="array" ref="H405">IFERROR(INDEX(GCC.Param!$D$3:$D$94,MATCH(L405,GCC.Param!$B$3:$B$94,0),0),"")</f>
        <v/>
      </c>
      <c r="I405" s="75"/>
      <c r="J405" s="76"/>
      <c r="K405" s="76"/>
      <c r="L405" s="76"/>
      <c r="M405" s="76"/>
      <c r="N405" s="76"/>
      <c r="O405" s="73" t="str" cm="1">
        <f t="array" ref="O405">IFERROR(INDEX($K$9:$K$1009,MATCH(N405,$I$9:$I$1009,0),0),"")</f>
        <v/>
      </c>
      <c r="P405" s="77"/>
      <c r="Q405" s="77"/>
      <c r="R405" s="67"/>
      <c r="S405" s="67"/>
      <c r="T405" s="67"/>
      <c r="U405" s="73">
        <f t="shared" si="29"/>
        <v>0</v>
      </c>
      <c r="V405" s="57"/>
      <c r="W405" s="78"/>
      <c r="X405" s="69"/>
      <c r="Y405" s="69"/>
      <c r="Z405" s="69"/>
      <c r="AA405" s="69"/>
      <c r="AB405" s="69"/>
      <c r="AC405" s="69"/>
      <c r="AD405" s="69"/>
      <c r="AF405" s="69"/>
      <c r="AG405" s="69"/>
      <c r="AH405" s="69"/>
      <c r="AI405" s="69"/>
      <c r="AJ405" s="69"/>
      <c r="AK405" s="69"/>
      <c r="AL405" s="70">
        <f t="shared" si="27"/>
        <v>0</v>
      </c>
      <c r="AM405" s="69"/>
      <c r="AN405" s="69"/>
      <c r="AO405" s="69"/>
      <c r="AR405" s="46" t="s">
        <v>20</v>
      </c>
    </row>
    <row r="406" spans="4:44" x14ac:dyDescent="0.3">
      <c r="D406" s="79">
        <f t="shared" si="30"/>
        <v>397</v>
      </c>
      <c r="E406" s="75"/>
      <c r="F406" s="75"/>
      <c r="G406" s="73">
        <f t="shared" si="28"/>
        <v>0</v>
      </c>
      <c r="H406" s="74" t="str" cm="1">
        <f t="array" ref="H406">IFERROR(INDEX(GCC.Param!$D$3:$D$94,MATCH(L406,GCC.Param!$B$3:$B$94,0),0),"")</f>
        <v/>
      </c>
      <c r="I406" s="75"/>
      <c r="J406" s="76"/>
      <c r="K406" s="76"/>
      <c r="L406" s="76"/>
      <c r="M406" s="76"/>
      <c r="N406" s="76"/>
      <c r="O406" s="73" t="str" cm="1">
        <f t="array" ref="O406">IFERROR(INDEX($K$9:$K$1009,MATCH(N406,$I$9:$I$1009,0),0),"")</f>
        <v/>
      </c>
      <c r="P406" s="77"/>
      <c r="Q406" s="77"/>
      <c r="R406" s="67"/>
      <c r="S406" s="67"/>
      <c r="T406" s="67"/>
      <c r="U406" s="73">
        <f t="shared" si="29"/>
        <v>0</v>
      </c>
      <c r="V406" s="57"/>
      <c r="W406" s="78"/>
      <c r="X406" s="69"/>
      <c r="Y406" s="69"/>
      <c r="Z406" s="69"/>
      <c r="AA406" s="69"/>
      <c r="AB406" s="69"/>
      <c r="AC406" s="69"/>
      <c r="AD406" s="69"/>
      <c r="AF406" s="69"/>
      <c r="AG406" s="69"/>
      <c r="AH406" s="69"/>
      <c r="AI406" s="69"/>
      <c r="AJ406" s="69"/>
      <c r="AK406" s="69"/>
      <c r="AL406" s="70">
        <f t="shared" si="27"/>
        <v>0</v>
      </c>
      <c r="AM406" s="69"/>
      <c r="AN406" s="69"/>
      <c r="AO406" s="69"/>
      <c r="AR406" s="46" t="s">
        <v>20</v>
      </c>
    </row>
    <row r="407" spans="4:44" x14ac:dyDescent="0.3">
      <c r="D407" s="79">
        <f t="shared" si="30"/>
        <v>398</v>
      </c>
      <c r="E407" s="75"/>
      <c r="F407" s="75"/>
      <c r="G407" s="73">
        <f t="shared" si="28"/>
        <v>0</v>
      </c>
      <c r="H407" s="74" t="str" cm="1">
        <f t="array" ref="H407">IFERROR(INDEX(GCC.Param!$D$3:$D$94,MATCH(L407,GCC.Param!$B$3:$B$94,0),0),"")</f>
        <v/>
      </c>
      <c r="I407" s="75"/>
      <c r="J407" s="76"/>
      <c r="K407" s="76"/>
      <c r="L407" s="76"/>
      <c r="M407" s="76"/>
      <c r="N407" s="76"/>
      <c r="O407" s="73" t="str" cm="1">
        <f t="array" ref="O407">IFERROR(INDEX($K$9:$K$1009,MATCH(N407,$I$9:$I$1009,0),0),"")</f>
        <v/>
      </c>
      <c r="P407" s="77"/>
      <c r="Q407" s="77"/>
      <c r="R407" s="67"/>
      <c r="S407" s="67"/>
      <c r="T407" s="67"/>
      <c r="U407" s="73">
        <f t="shared" si="29"/>
        <v>0</v>
      </c>
      <c r="V407" s="57"/>
      <c r="W407" s="78"/>
      <c r="X407" s="69"/>
      <c r="Y407" s="69"/>
      <c r="Z407" s="69"/>
      <c r="AA407" s="69"/>
      <c r="AB407" s="69"/>
      <c r="AC407" s="69"/>
      <c r="AD407" s="69"/>
      <c r="AF407" s="69"/>
      <c r="AG407" s="69"/>
      <c r="AH407" s="69"/>
      <c r="AI407" s="69"/>
      <c r="AJ407" s="69"/>
      <c r="AK407" s="69"/>
      <c r="AL407" s="70">
        <f t="shared" si="27"/>
        <v>0</v>
      </c>
      <c r="AM407" s="69"/>
      <c r="AN407" s="69"/>
      <c r="AO407" s="69"/>
      <c r="AR407" s="46" t="s">
        <v>20</v>
      </c>
    </row>
    <row r="408" spans="4:44" x14ac:dyDescent="0.3">
      <c r="D408" s="79">
        <f t="shared" si="30"/>
        <v>399</v>
      </c>
      <c r="E408" s="75"/>
      <c r="F408" s="75"/>
      <c r="G408" s="73">
        <f t="shared" si="28"/>
        <v>0</v>
      </c>
      <c r="H408" s="74" t="str" cm="1">
        <f t="array" ref="H408">IFERROR(INDEX(GCC.Param!$D$3:$D$94,MATCH(L408,GCC.Param!$B$3:$B$94,0),0),"")</f>
        <v/>
      </c>
      <c r="I408" s="75"/>
      <c r="J408" s="76"/>
      <c r="K408" s="76"/>
      <c r="L408" s="76"/>
      <c r="M408" s="76"/>
      <c r="N408" s="76"/>
      <c r="O408" s="73" t="str" cm="1">
        <f t="array" ref="O408">IFERROR(INDEX($K$9:$K$1009,MATCH(N408,$I$9:$I$1009,0),0),"")</f>
        <v/>
      </c>
      <c r="P408" s="77"/>
      <c r="Q408" s="77"/>
      <c r="R408" s="67"/>
      <c r="S408" s="67"/>
      <c r="T408" s="67"/>
      <c r="U408" s="73">
        <f t="shared" si="29"/>
        <v>0</v>
      </c>
      <c r="V408" s="57"/>
      <c r="W408" s="78"/>
      <c r="X408" s="69"/>
      <c r="Y408" s="69"/>
      <c r="Z408" s="69"/>
      <c r="AA408" s="69"/>
      <c r="AB408" s="69"/>
      <c r="AC408" s="69"/>
      <c r="AD408" s="69"/>
      <c r="AF408" s="69"/>
      <c r="AG408" s="69"/>
      <c r="AH408" s="69"/>
      <c r="AI408" s="69"/>
      <c r="AJ408" s="69"/>
      <c r="AK408" s="69"/>
      <c r="AL408" s="70">
        <f t="shared" si="27"/>
        <v>0</v>
      </c>
      <c r="AM408" s="69"/>
      <c r="AN408" s="69"/>
      <c r="AO408" s="69"/>
      <c r="AR408" s="46" t="s">
        <v>20</v>
      </c>
    </row>
    <row r="409" spans="4:44" x14ac:dyDescent="0.3">
      <c r="D409" s="79">
        <f t="shared" si="30"/>
        <v>400</v>
      </c>
      <c r="E409" s="75"/>
      <c r="F409" s="75"/>
      <c r="G409" s="73">
        <f t="shared" si="28"/>
        <v>0</v>
      </c>
      <c r="H409" s="74" t="str" cm="1">
        <f t="array" ref="H409">IFERROR(INDEX(GCC.Param!$D$3:$D$94,MATCH(L409,GCC.Param!$B$3:$B$94,0),0),"")</f>
        <v/>
      </c>
      <c r="I409" s="75"/>
      <c r="J409" s="76"/>
      <c r="K409" s="76"/>
      <c r="L409" s="76"/>
      <c r="M409" s="76"/>
      <c r="N409" s="76"/>
      <c r="O409" s="73" t="str" cm="1">
        <f t="array" ref="O409">IFERROR(INDEX($K$9:$K$1009,MATCH(N409,$I$9:$I$1009,0),0),"")</f>
        <v/>
      </c>
      <c r="P409" s="77"/>
      <c r="Q409" s="77"/>
      <c r="R409" s="67"/>
      <c r="S409" s="67"/>
      <c r="T409" s="67"/>
      <c r="U409" s="73">
        <f t="shared" si="29"/>
        <v>0</v>
      </c>
      <c r="V409" s="57"/>
      <c r="W409" s="78"/>
      <c r="X409" s="69"/>
      <c r="Y409" s="69"/>
      <c r="Z409" s="69"/>
      <c r="AA409" s="69"/>
      <c r="AB409" s="69"/>
      <c r="AC409" s="69"/>
      <c r="AD409" s="69"/>
      <c r="AF409" s="69"/>
      <c r="AG409" s="69"/>
      <c r="AH409" s="69"/>
      <c r="AI409" s="69"/>
      <c r="AJ409" s="69"/>
      <c r="AK409" s="69"/>
      <c r="AL409" s="70">
        <f t="shared" si="27"/>
        <v>0</v>
      </c>
      <c r="AM409" s="69"/>
      <c r="AN409" s="69"/>
      <c r="AO409" s="69"/>
      <c r="AR409" s="46" t="s">
        <v>20</v>
      </c>
    </row>
    <row r="410" spans="4:44" x14ac:dyDescent="0.3">
      <c r="D410" s="79">
        <f t="shared" si="30"/>
        <v>401</v>
      </c>
      <c r="E410" s="75"/>
      <c r="F410" s="75"/>
      <c r="G410" s="73">
        <f t="shared" si="28"/>
        <v>0</v>
      </c>
      <c r="H410" s="74" t="str" cm="1">
        <f t="array" ref="H410">IFERROR(INDEX(GCC.Param!$D$3:$D$94,MATCH(L410,GCC.Param!$B$3:$B$94,0),0),"")</f>
        <v/>
      </c>
      <c r="I410" s="75"/>
      <c r="J410" s="76"/>
      <c r="K410" s="76"/>
      <c r="L410" s="76"/>
      <c r="M410" s="76"/>
      <c r="N410" s="76"/>
      <c r="O410" s="73" t="str" cm="1">
        <f t="array" ref="O410">IFERROR(INDEX($K$9:$K$1009,MATCH(N410,$I$9:$I$1009,0),0),"")</f>
        <v/>
      </c>
      <c r="P410" s="77"/>
      <c r="Q410" s="77"/>
      <c r="R410" s="67"/>
      <c r="S410" s="67"/>
      <c r="T410" s="67"/>
      <c r="U410" s="73">
        <f t="shared" si="29"/>
        <v>0</v>
      </c>
      <c r="V410" s="57"/>
      <c r="W410" s="78"/>
      <c r="X410" s="69"/>
      <c r="Y410" s="69"/>
      <c r="Z410" s="69"/>
      <c r="AA410" s="69"/>
      <c r="AB410" s="69"/>
      <c r="AC410" s="69"/>
      <c r="AD410" s="69"/>
      <c r="AF410" s="69"/>
      <c r="AG410" s="69"/>
      <c r="AH410" s="69"/>
      <c r="AI410" s="69"/>
      <c r="AJ410" s="69"/>
      <c r="AK410" s="69"/>
      <c r="AL410" s="70">
        <f t="shared" si="27"/>
        <v>0</v>
      </c>
      <c r="AM410" s="69"/>
      <c r="AN410" s="69"/>
      <c r="AO410" s="69"/>
      <c r="AR410" s="46" t="s">
        <v>20</v>
      </c>
    </row>
    <row r="411" spans="4:44" x14ac:dyDescent="0.3">
      <c r="D411" s="79">
        <f t="shared" si="30"/>
        <v>402</v>
      </c>
      <c r="E411" s="75"/>
      <c r="F411" s="75"/>
      <c r="G411" s="73">
        <f t="shared" si="28"/>
        <v>0</v>
      </c>
      <c r="H411" s="74" t="str" cm="1">
        <f t="array" ref="H411">IFERROR(INDEX(GCC.Param!$D$3:$D$94,MATCH(L411,GCC.Param!$B$3:$B$94,0),0),"")</f>
        <v/>
      </c>
      <c r="I411" s="75"/>
      <c r="J411" s="76"/>
      <c r="K411" s="76"/>
      <c r="L411" s="76"/>
      <c r="M411" s="76"/>
      <c r="N411" s="76"/>
      <c r="O411" s="73" t="str" cm="1">
        <f t="array" ref="O411">IFERROR(INDEX($K$9:$K$1009,MATCH(N411,$I$9:$I$1009,0),0),"")</f>
        <v/>
      </c>
      <c r="P411" s="77"/>
      <c r="Q411" s="77"/>
      <c r="R411" s="67"/>
      <c r="S411" s="67"/>
      <c r="T411" s="67"/>
      <c r="U411" s="73">
        <f t="shared" si="29"/>
        <v>0</v>
      </c>
      <c r="V411" s="57"/>
      <c r="W411" s="78"/>
      <c r="X411" s="69"/>
      <c r="Y411" s="69"/>
      <c r="Z411" s="69"/>
      <c r="AA411" s="69"/>
      <c r="AB411" s="69"/>
      <c r="AC411" s="69"/>
      <c r="AD411" s="69"/>
      <c r="AF411" s="69"/>
      <c r="AG411" s="69"/>
      <c r="AH411" s="69"/>
      <c r="AI411" s="69"/>
      <c r="AJ411" s="69"/>
      <c r="AK411" s="69"/>
      <c r="AL411" s="70">
        <f t="shared" si="27"/>
        <v>0</v>
      </c>
      <c r="AM411" s="69"/>
      <c r="AN411" s="69"/>
      <c r="AO411" s="69"/>
      <c r="AR411" s="46" t="s">
        <v>20</v>
      </c>
    </row>
    <row r="412" spans="4:44" x14ac:dyDescent="0.3">
      <c r="D412" s="79">
        <f t="shared" si="30"/>
        <v>403</v>
      </c>
      <c r="E412" s="75"/>
      <c r="F412" s="75"/>
      <c r="G412" s="73">
        <f t="shared" si="28"/>
        <v>0</v>
      </c>
      <c r="H412" s="74" t="str" cm="1">
        <f t="array" ref="H412">IFERROR(INDEX(GCC.Param!$D$3:$D$94,MATCH(L412,GCC.Param!$B$3:$B$94,0),0),"")</f>
        <v/>
      </c>
      <c r="I412" s="75"/>
      <c r="J412" s="76"/>
      <c r="K412" s="76"/>
      <c r="L412" s="76"/>
      <c r="M412" s="76"/>
      <c r="N412" s="76"/>
      <c r="O412" s="73" t="str" cm="1">
        <f t="array" ref="O412">IFERROR(INDEX($K$9:$K$1009,MATCH(N412,$I$9:$I$1009,0),0),"")</f>
        <v/>
      </c>
      <c r="P412" s="77"/>
      <c r="Q412" s="77"/>
      <c r="R412" s="67"/>
      <c r="S412" s="67"/>
      <c r="T412" s="67"/>
      <c r="U412" s="73">
        <f t="shared" si="29"/>
        <v>0</v>
      </c>
      <c r="V412" s="57"/>
      <c r="W412" s="78"/>
      <c r="X412" s="69"/>
      <c r="Y412" s="69"/>
      <c r="Z412" s="69"/>
      <c r="AA412" s="69"/>
      <c r="AB412" s="69"/>
      <c r="AC412" s="69"/>
      <c r="AD412" s="69"/>
      <c r="AF412" s="69"/>
      <c r="AG412" s="69"/>
      <c r="AH412" s="69"/>
      <c r="AI412" s="69"/>
      <c r="AJ412" s="69"/>
      <c r="AK412" s="69"/>
      <c r="AL412" s="70">
        <f t="shared" si="27"/>
        <v>0</v>
      </c>
      <c r="AM412" s="69"/>
      <c r="AN412" s="69"/>
      <c r="AO412" s="69"/>
      <c r="AR412" s="46" t="s">
        <v>20</v>
      </c>
    </row>
    <row r="413" spans="4:44" x14ac:dyDescent="0.3">
      <c r="D413" s="79">
        <f t="shared" si="30"/>
        <v>404</v>
      </c>
      <c r="E413" s="75"/>
      <c r="F413" s="75"/>
      <c r="G413" s="73">
        <f t="shared" si="28"/>
        <v>0</v>
      </c>
      <c r="H413" s="74" t="str" cm="1">
        <f t="array" ref="H413">IFERROR(INDEX(GCC.Param!$D$3:$D$94,MATCH(L413,GCC.Param!$B$3:$B$94,0),0),"")</f>
        <v/>
      </c>
      <c r="I413" s="75"/>
      <c r="J413" s="76"/>
      <c r="K413" s="76"/>
      <c r="L413" s="76"/>
      <c r="M413" s="76"/>
      <c r="N413" s="76"/>
      <c r="O413" s="73" t="str" cm="1">
        <f t="array" ref="O413">IFERROR(INDEX($K$9:$K$1009,MATCH(N413,$I$9:$I$1009,0),0),"")</f>
        <v/>
      </c>
      <c r="P413" s="77"/>
      <c r="Q413" s="77"/>
      <c r="R413" s="67"/>
      <c r="S413" s="67"/>
      <c r="T413" s="67"/>
      <c r="U413" s="73">
        <f t="shared" si="29"/>
        <v>0</v>
      </c>
      <c r="V413" s="57"/>
      <c r="W413" s="78"/>
      <c r="X413" s="69"/>
      <c r="Y413" s="69"/>
      <c r="Z413" s="69"/>
      <c r="AA413" s="69"/>
      <c r="AB413" s="69"/>
      <c r="AC413" s="69"/>
      <c r="AD413" s="69"/>
      <c r="AF413" s="69"/>
      <c r="AG413" s="69"/>
      <c r="AH413" s="69"/>
      <c r="AI413" s="69"/>
      <c r="AJ413" s="69"/>
      <c r="AK413" s="69"/>
      <c r="AL413" s="70">
        <f t="shared" si="27"/>
        <v>0</v>
      </c>
      <c r="AM413" s="69"/>
      <c r="AN413" s="69"/>
      <c r="AO413" s="69"/>
      <c r="AR413" s="46" t="s">
        <v>20</v>
      </c>
    </row>
    <row r="414" spans="4:44" x14ac:dyDescent="0.3">
      <c r="D414" s="79">
        <f t="shared" si="30"/>
        <v>405</v>
      </c>
      <c r="E414" s="75"/>
      <c r="F414" s="75"/>
      <c r="G414" s="73">
        <f t="shared" si="28"/>
        <v>0</v>
      </c>
      <c r="H414" s="74" t="str" cm="1">
        <f t="array" ref="H414">IFERROR(INDEX(GCC.Param!$D$3:$D$94,MATCH(L414,GCC.Param!$B$3:$B$94,0),0),"")</f>
        <v/>
      </c>
      <c r="I414" s="75"/>
      <c r="J414" s="76"/>
      <c r="K414" s="76"/>
      <c r="L414" s="76"/>
      <c r="M414" s="76"/>
      <c r="N414" s="76"/>
      <c r="O414" s="73" t="str" cm="1">
        <f t="array" ref="O414">IFERROR(INDEX($K$9:$K$1009,MATCH(N414,$I$9:$I$1009,0),0),"")</f>
        <v/>
      </c>
      <c r="P414" s="77"/>
      <c r="Q414" s="77"/>
      <c r="R414" s="67"/>
      <c r="S414" s="67"/>
      <c r="T414" s="67"/>
      <c r="U414" s="73">
        <f t="shared" si="29"/>
        <v>0</v>
      </c>
      <c r="V414" s="57"/>
      <c r="W414" s="78"/>
      <c r="X414" s="69"/>
      <c r="Y414" s="69"/>
      <c r="Z414" s="69"/>
      <c r="AA414" s="69"/>
      <c r="AB414" s="69"/>
      <c r="AC414" s="69"/>
      <c r="AD414" s="69"/>
      <c r="AF414" s="69"/>
      <c r="AG414" s="69"/>
      <c r="AH414" s="69"/>
      <c r="AI414" s="69"/>
      <c r="AJ414" s="69"/>
      <c r="AK414" s="69"/>
      <c r="AL414" s="70">
        <f t="shared" si="27"/>
        <v>0</v>
      </c>
      <c r="AM414" s="69"/>
      <c r="AN414" s="69"/>
      <c r="AO414" s="69"/>
      <c r="AR414" s="46" t="s">
        <v>20</v>
      </c>
    </row>
    <row r="415" spans="4:44" x14ac:dyDescent="0.3">
      <c r="D415" s="79">
        <f t="shared" si="30"/>
        <v>406</v>
      </c>
      <c r="E415" s="75"/>
      <c r="F415" s="75"/>
      <c r="G415" s="73">
        <f t="shared" si="28"/>
        <v>0</v>
      </c>
      <c r="H415" s="74" t="str" cm="1">
        <f t="array" ref="H415">IFERROR(INDEX(GCC.Param!$D$3:$D$94,MATCH(L415,GCC.Param!$B$3:$B$94,0),0),"")</f>
        <v/>
      </c>
      <c r="I415" s="75"/>
      <c r="J415" s="76"/>
      <c r="K415" s="76"/>
      <c r="L415" s="76"/>
      <c r="M415" s="76"/>
      <c r="N415" s="76"/>
      <c r="O415" s="73" t="str" cm="1">
        <f t="array" ref="O415">IFERROR(INDEX($K$9:$K$1009,MATCH(N415,$I$9:$I$1009,0),0),"")</f>
        <v/>
      </c>
      <c r="P415" s="77"/>
      <c r="Q415" s="77"/>
      <c r="R415" s="67"/>
      <c r="S415" s="67"/>
      <c r="T415" s="67"/>
      <c r="U415" s="73">
        <f t="shared" si="29"/>
        <v>0</v>
      </c>
      <c r="V415" s="57"/>
      <c r="W415" s="78"/>
      <c r="X415" s="69"/>
      <c r="Y415" s="69"/>
      <c r="Z415" s="69"/>
      <c r="AA415" s="69"/>
      <c r="AB415" s="69"/>
      <c r="AC415" s="69"/>
      <c r="AD415" s="69"/>
      <c r="AF415" s="69"/>
      <c r="AG415" s="69"/>
      <c r="AH415" s="69"/>
      <c r="AI415" s="69"/>
      <c r="AJ415" s="69"/>
      <c r="AK415" s="69"/>
      <c r="AL415" s="70">
        <f t="shared" si="27"/>
        <v>0</v>
      </c>
      <c r="AM415" s="69"/>
      <c r="AN415" s="69"/>
      <c r="AO415" s="69"/>
      <c r="AR415" s="46" t="s">
        <v>20</v>
      </c>
    </row>
    <row r="416" spans="4:44" x14ac:dyDescent="0.3">
      <c r="D416" s="79">
        <f t="shared" si="30"/>
        <v>407</v>
      </c>
      <c r="E416" s="76"/>
      <c r="F416" s="76"/>
      <c r="G416" s="73">
        <f t="shared" si="28"/>
        <v>0</v>
      </c>
      <c r="H416" s="74" t="str" cm="1">
        <f t="array" ref="H416">IFERROR(INDEX(GCC.Param!$D$3:$D$94,MATCH(L416,GCC.Param!$B$3:$B$94,0),0),"")</f>
        <v/>
      </c>
      <c r="I416" s="76"/>
      <c r="J416" s="76"/>
      <c r="K416" s="76"/>
      <c r="L416" s="76"/>
      <c r="M416" s="76"/>
      <c r="N416" s="76"/>
      <c r="O416" s="73" t="str" cm="1">
        <f t="array" ref="O416">IFERROR(INDEX($K$9:$K$1009,MATCH(N416,$I$9:$I$1009,0),0),"")</f>
        <v/>
      </c>
      <c r="P416" s="77"/>
      <c r="Q416" s="77"/>
      <c r="R416" s="67"/>
      <c r="S416" s="67"/>
      <c r="T416" s="67"/>
      <c r="U416" s="73">
        <f t="shared" si="29"/>
        <v>0</v>
      </c>
      <c r="V416" s="57"/>
      <c r="W416" s="78"/>
      <c r="X416" s="69"/>
      <c r="Y416" s="69"/>
      <c r="Z416" s="69"/>
      <c r="AA416" s="69"/>
      <c r="AB416" s="69"/>
      <c r="AC416" s="69"/>
      <c r="AD416" s="69"/>
      <c r="AF416" s="69"/>
      <c r="AG416" s="69"/>
      <c r="AH416" s="69"/>
      <c r="AI416" s="69"/>
      <c r="AJ416" s="69"/>
      <c r="AK416" s="69"/>
      <c r="AL416" s="70">
        <f t="shared" si="27"/>
        <v>0</v>
      </c>
      <c r="AM416" s="69"/>
      <c r="AN416" s="69"/>
      <c r="AO416" s="69"/>
      <c r="AR416" s="46" t="s">
        <v>20</v>
      </c>
    </row>
    <row r="417" spans="4:44" x14ac:dyDescent="0.3">
      <c r="D417" s="79">
        <f t="shared" si="30"/>
        <v>408</v>
      </c>
      <c r="E417" s="76"/>
      <c r="F417" s="76"/>
      <c r="G417" s="73">
        <f t="shared" si="28"/>
        <v>0</v>
      </c>
      <c r="H417" s="74" t="str" cm="1">
        <f t="array" ref="H417">IFERROR(INDEX(GCC.Param!$D$3:$D$94,MATCH(L417,GCC.Param!$B$3:$B$94,0),0),"")</f>
        <v/>
      </c>
      <c r="I417" s="76"/>
      <c r="J417" s="76"/>
      <c r="K417" s="76"/>
      <c r="L417" s="76"/>
      <c r="M417" s="76"/>
      <c r="N417" s="76"/>
      <c r="O417" s="73" t="str" cm="1">
        <f t="array" ref="O417">IFERROR(INDEX($K$9:$K$1009,MATCH(N417,$I$9:$I$1009,0),0),"")</f>
        <v/>
      </c>
      <c r="P417" s="77"/>
      <c r="Q417" s="77"/>
      <c r="R417" s="67"/>
      <c r="S417" s="67"/>
      <c r="T417" s="67"/>
      <c r="U417" s="73">
        <f t="shared" si="29"/>
        <v>0</v>
      </c>
      <c r="V417" s="57"/>
      <c r="W417" s="78"/>
      <c r="X417" s="69"/>
      <c r="Y417" s="69"/>
      <c r="Z417" s="69"/>
      <c r="AA417" s="69"/>
      <c r="AB417" s="69"/>
      <c r="AC417" s="69"/>
      <c r="AD417" s="69"/>
      <c r="AF417" s="69"/>
      <c r="AG417" s="69"/>
      <c r="AH417" s="69"/>
      <c r="AI417" s="69"/>
      <c r="AJ417" s="69"/>
      <c r="AK417" s="69"/>
      <c r="AL417" s="70">
        <f t="shared" si="27"/>
        <v>0</v>
      </c>
      <c r="AM417" s="69"/>
      <c r="AN417" s="69"/>
      <c r="AO417" s="69"/>
      <c r="AR417" s="46" t="s">
        <v>20</v>
      </c>
    </row>
    <row r="418" spans="4:44" x14ac:dyDescent="0.3">
      <c r="D418" s="79">
        <f t="shared" si="30"/>
        <v>409</v>
      </c>
      <c r="E418" s="76"/>
      <c r="F418" s="76"/>
      <c r="G418" s="73">
        <f t="shared" si="28"/>
        <v>0</v>
      </c>
      <c r="H418" s="74" t="str" cm="1">
        <f t="array" ref="H418">IFERROR(INDEX(GCC.Param!$D$3:$D$94,MATCH(L418,GCC.Param!$B$3:$B$94,0),0),"")</f>
        <v/>
      </c>
      <c r="I418" s="76"/>
      <c r="J418" s="76"/>
      <c r="K418" s="76"/>
      <c r="L418" s="76"/>
      <c r="M418" s="76"/>
      <c r="N418" s="76"/>
      <c r="O418" s="73" t="str" cm="1">
        <f t="array" ref="O418">IFERROR(INDEX($K$9:$K$1009,MATCH(N418,$I$9:$I$1009,0),0),"")</f>
        <v/>
      </c>
      <c r="P418" s="77"/>
      <c r="Q418" s="77"/>
      <c r="R418" s="67"/>
      <c r="S418" s="67"/>
      <c r="T418" s="67"/>
      <c r="U418" s="73">
        <f t="shared" si="29"/>
        <v>0</v>
      </c>
      <c r="V418" s="57"/>
      <c r="W418" s="78"/>
      <c r="X418" s="69"/>
      <c r="Y418" s="69"/>
      <c r="Z418" s="69"/>
      <c r="AA418" s="69"/>
      <c r="AB418" s="69"/>
      <c r="AC418" s="69"/>
      <c r="AD418" s="69"/>
      <c r="AF418" s="69"/>
      <c r="AG418" s="69"/>
      <c r="AH418" s="69"/>
      <c r="AI418" s="69"/>
      <c r="AJ418" s="69"/>
      <c r="AK418" s="69"/>
      <c r="AL418" s="70">
        <f t="shared" si="27"/>
        <v>0</v>
      </c>
      <c r="AM418" s="69"/>
      <c r="AN418" s="69"/>
      <c r="AO418" s="69"/>
      <c r="AR418" s="46" t="s">
        <v>20</v>
      </c>
    </row>
    <row r="419" spans="4:44" x14ac:dyDescent="0.3">
      <c r="D419" s="79">
        <f t="shared" si="30"/>
        <v>410</v>
      </c>
      <c r="E419" s="76"/>
      <c r="F419" s="76"/>
      <c r="G419" s="73">
        <f t="shared" si="28"/>
        <v>0</v>
      </c>
      <c r="H419" s="74" t="str" cm="1">
        <f t="array" ref="H419">IFERROR(INDEX(GCC.Param!$D$3:$D$94,MATCH(L419,GCC.Param!$B$3:$B$94,0),0),"")</f>
        <v/>
      </c>
      <c r="I419" s="76"/>
      <c r="J419" s="76"/>
      <c r="K419" s="76"/>
      <c r="L419" s="76"/>
      <c r="M419" s="76"/>
      <c r="N419" s="76"/>
      <c r="O419" s="73" t="str" cm="1">
        <f t="array" ref="O419">IFERROR(INDEX($K$9:$K$1009,MATCH(N419,$I$9:$I$1009,0),0),"")</f>
        <v/>
      </c>
      <c r="P419" s="77"/>
      <c r="Q419" s="77"/>
      <c r="R419" s="67"/>
      <c r="S419" s="67"/>
      <c r="T419" s="67"/>
      <c r="U419" s="73">
        <f t="shared" si="29"/>
        <v>0</v>
      </c>
      <c r="V419" s="57"/>
      <c r="W419" s="78"/>
      <c r="X419" s="69"/>
      <c r="Y419" s="69"/>
      <c r="Z419" s="69"/>
      <c r="AA419" s="69"/>
      <c r="AB419" s="69"/>
      <c r="AC419" s="69"/>
      <c r="AD419" s="69"/>
      <c r="AF419" s="69"/>
      <c r="AG419" s="69"/>
      <c r="AH419" s="69"/>
      <c r="AI419" s="69"/>
      <c r="AJ419" s="69"/>
      <c r="AK419" s="69"/>
      <c r="AL419" s="70">
        <f t="shared" si="27"/>
        <v>0</v>
      </c>
      <c r="AM419" s="69"/>
      <c r="AN419" s="69"/>
      <c r="AO419" s="69"/>
      <c r="AR419" s="46" t="s">
        <v>20</v>
      </c>
    </row>
    <row r="420" spans="4:44" x14ac:dyDescent="0.3">
      <c r="D420" s="79">
        <f t="shared" si="30"/>
        <v>411</v>
      </c>
      <c r="E420" s="76"/>
      <c r="F420" s="76"/>
      <c r="G420" s="73">
        <f t="shared" si="28"/>
        <v>0</v>
      </c>
      <c r="H420" s="74" t="str" cm="1">
        <f t="array" ref="H420">IFERROR(INDEX(GCC.Param!$D$3:$D$94,MATCH(L420,GCC.Param!$B$3:$B$94,0),0),"")</f>
        <v/>
      </c>
      <c r="I420" s="76"/>
      <c r="J420" s="76"/>
      <c r="K420" s="76"/>
      <c r="L420" s="76"/>
      <c r="M420" s="76"/>
      <c r="N420" s="76"/>
      <c r="O420" s="73" t="str" cm="1">
        <f t="array" ref="O420">IFERROR(INDEX($K$9:$K$1009,MATCH(N420,$I$9:$I$1009,0),0),"")</f>
        <v/>
      </c>
      <c r="P420" s="77"/>
      <c r="Q420" s="77"/>
      <c r="R420" s="67"/>
      <c r="S420" s="67"/>
      <c r="T420" s="67"/>
      <c r="U420" s="73">
        <f t="shared" si="29"/>
        <v>0</v>
      </c>
      <c r="V420" s="57"/>
      <c r="W420" s="78"/>
      <c r="X420" s="69"/>
      <c r="Y420" s="69"/>
      <c r="Z420" s="69"/>
      <c r="AA420" s="69"/>
      <c r="AB420" s="69"/>
      <c r="AC420" s="69"/>
      <c r="AD420" s="69"/>
      <c r="AF420" s="69"/>
      <c r="AG420" s="69"/>
      <c r="AH420" s="69"/>
      <c r="AI420" s="69"/>
      <c r="AJ420" s="69"/>
      <c r="AK420" s="69"/>
      <c r="AL420" s="70">
        <f t="shared" si="27"/>
        <v>0</v>
      </c>
      <c r="AM420" s="69"/>
      <c r="AN420" s="69"/>
      <c r="AO420" s="69"/>
      <c r="AR420" s="46" t="s">
        <v>20</v>
      </c>
    </row>
    <row r="421" spans="4:44" x14ac:dyDescent="0.3">
      <c r="D421" s="79">
        <f t="shared" si="30"/>
        <v>412</v>
      </c>
      <c r="E421" s="76"/>
      <c r="F421" s="76"/>
      <c r="G421" s="73">
        <f t="shared" si="28"/>
        <v>0</v>
      </c>
      <c r="H421" s="74" t="str" cm="1">
        <f t="array" ref="H421">IFERROR(INDEX(GCC.Param!$D$3:$D$94,MATCH(L421,GCC.Param!$B$3:$B$94,0),0),"")</f>
        <v/>
      </c>
      <c r="I421" s="76"/>
      <c r="J421" s="76"/>
      <c r="K421" s="76"/>
      <c r="L421" s="76"/>
      <c r="M421" s="76"/>
      <c r="N421" s="76"/>
      <c r="O421" s="73" t="str" cm="1">
        <f t="array" ref="O421">IFERROR(INDEX($K$9:$K$1009,MATCH(N421,$I$9:$I$1009,0),0),"")</f>
        <v/>
      </c>
      <c r="P421" s="77"/>
      <c r="Q421" s="77"/>
      <c r="R421" s="67"/>
      <c r="S421" s="67"/>
      <c r="T421" s="67"/>
      <c r="U421" s="73">
        <f t="shared" si="29"/>
        <v>0</v>
      </c>
      <c r="V421" s="57"/>
      <c r="W421" s="78"/>
      <c r="X421" s="69"/>
      <c r="Y421" s="69"/>
      <c r="Z421" s="69"/>
      <c r="AA421" s="69"/>
      <c r="AB421" s="69"/>
      <c r="AC421" s="69"/>
      <c r="AD421" s="69"/>
      <c r="AF421" s="69"/>
      <c r="AG421" s="69"/>
      <c r="AH421" s="69"/>
      <c r="AI421" s="69"/>
      <c r="AJ421" s="69"/>
      <c r="AK421" s="69"/>
      <c r="AL421" s="70">
        <f t="shared" si="27"/>
        <v>0</v>
      </c>
      <c r="AM421" s="69"/>
      <c r="AN421" s="69"/>
      <c r="AO421" s="69"/>
      <c r="AR421" s="46" t="s">
        <v>20</v>
      </c>
    </row>
    <row r="422" spans="4:44" x14ac:dyDescent="0.3">
      <c r="D422" s="79">
        <f t="shared" si="30"/>
        <v>413</v>
      </c>
      <c r="E422" s="76"/>
      <c r="F422" s="76"/>
      <c r="G422" s="73">
        <f t="shared" si="28"/>
        <v>0</v>
      </c>
      <c r="H422" s="74" t="str" cm="1">
        <f t="array" ref="H422">IFERROR(INDEX(GCC.Param!$D$3:$D$94,MATCH(L422,GCC.Param!$B$3:$B$94,0),0),"")</f>
        <v/>
      </c>
      <c r="I422" s="76"/>
      <c r="J422" s="76"/>
      <c r="K422" s="76"/>
      <c r="L422" s="76"/>
      <c r="M422" s="76"/>
      <c r="N422" s="76"/>
      <c r="O422" s="73" t="str" cm="1">
        <f t="array" ref="O422">IFERROR(INDEX($K$9:$K$1009,MATCH(N422,$I$9:$I$1009,0),0),"")</f>
        <v/>
      </c>
      <c r="P422" s="77"/>
      <c r="Q422" s="77"/>
      <c r="R422" s="67"/>
      <c r="S422" s="67"/>
      <c r="T422" s="67"/>
      <c r="U422" s="73">
        <f t="shared" si="29"/>
        <v>0</v>
      </c>
      <c r="V422" s="57"/>
      <c r="W422" s="78"/>
      <c r="X422" s="69"/>
      <c r="Y422" s="69"/>
      <c r="Z422" s="69"/>
      <c r="AA422" s="69"/>
      <c r="AB422" s="69"/>
      <c r="AC422" s="69"/>
      <c r="AD422" s="69"/>
      <c r="AF422" s="69"/>
      <c r="AG422" s="69"/>
      <c r="AH422" s="69"/>
      <c r="AI422" s="69"/>
      <c r="AJ422" s="69"/>
      <c r="AK422" s="69"/>
      <c r="AL422" s="70">
        <f t="shared" si="27"/>
        <v>0</v>
      </c>
      <c r="AM422" s="69"/>
      <c r="AN422" s="69"/>
      <c r="AO422" s="69"/>
      <c r="AR422" s="46" t="s">
        <v>20</v>
      </c>
    </row>
    <row r="423" spans="4:44" x14ac:dyDescent="0.3">
      <c r="D423" s="79">
        <f t="shared" si="30"/>
        <v>414</v>
      </c>
      <c r="E423" s="76"/>
      <c r="F423" s="76"/>
      <c r="G423" s="73">
        <f t="shared" si="28"/>
        <v>0</v>
      </c>
      <c r="H423" s="74" t="str" cm="1">
        <f t="array" ref="H423">IFERROR(INDEX(GCC.Param!$D$3:$D$94,MATCH(L423,GCC.Param!$B$3:$B$94,0),0),"")</f>
        <v/>
      </c>
      <c r="I423" s="76"/>
      <c r="J423" s="76"/>
      <c r="K423" s="76"/>
      <c r="L423" s="76"/>
      <c r="M423" s="76"/>
      <c r="N423" s="76"/>
      <c r="O423" s="73" t="str" cm="1">
        <f t="array" ref="O423">IFERROR(INDEX($K$9:$K$1009,MATCH(N423,$I$9:$I$1009,0),0),"")</f>
        <v/>
      </c>
      <c r="P423" s="77"/>
      <c r="Q423" s="77"/>
      <c r="R423" s="67"/>
      <c r="S423" s="67"/>
      <c r="T423" s="67"/>
      <c r="U423" s="73">
        <f t="shared" si="29"/>
        <v>0</v>
      </c>
      <c r="V423" s="57"/>
      <c r="W423" s="78"/>
      <c r="X423" s="69"/>
      <c r="Y423" s="69"/>
      <c r="Z423" s="69"/>
      <c r="AA423" s="69"/>
      <c r="AB423" s="69"/>
      <c r="AC423" s="69"/>
      <c r="AD423" s="69"/>
      <c r="AF423" s="69"/>
      <c r="AG423" s="69"/>
      <c r="AH423" s="69"/>
      <c r="AI423" s="69"/>
      <c r="AJ423" s="69"/>
      <c r="AK423" s="69"/>
      <c r="AL423" s="70">
        <f t="shared" si="27"/>
        <v>0</v>
      </c>
      <c r="AM423" s="69"/>
      <c r="AN423" s="69"/>
      <c r="AO423" s="69"/>
      <c r="AR423" s="46" t="s">
        <v>20</v>
      </c>
    </row>
    <row r="424" spans="4:44" x14ac:dyDescent="0.3">
      <c r="D424" s="79">
        <f t="shared" si="30"/>
        <v>415</v>
      </c>
      <c r="E424" s="76"/>
      <c r="F424" s="76"/>
      <c r="G424" s="73">
        <f t="shared" si="28"/>
        <v>0</v>
      </c>
      <c r="H424" s="74" t="str" cm="1">
        <f t="array" ref="H424">IFERROR(INDEX(GCC.Param!$D$3:$D$94,MATCH(L424,GCC.Param!$B$3:$B$94,0),0),"")</f>
        <v/>
      </c>
      <c r="I424" s="76"/>
      <c r="J424" s="76"/>
      <c r="K424" s="76"/>
      <c r="L424" s="76"/>
      <c r="M424" s="76"/>
      <c r="N424" s="76"/>
      <c r="O424" s="73" t="str" cm="1">
        <f t="array" ref="O424">IFERROR(INDEX($K$9:$K$1009,MATCH(N424,$I$9:$I$1009,0),0),"")</f>
        <v/>
      </c>
      <c r="P424" s="77"/>
      <c r="Q424" s="77"/>
      <c r="R424" s="67"/>
      <c r="S424" s="67"/>
      <c r="T424" s="67"/>
      <c r="U424" s="73">
        <f t="shared" si="29"/>
        <v>0</v>
      </c>
      <c r="V424" s="57"/>
      <c r="W424" s="78"/>
      <c r="X424" s="69"/>
      <c r="Y424" s="69"/>
      <c r="Z424" s="69"/>
      <c r="AA424" s="69"/>
      <c r="AB424" s="69"/>
      <c r="AC424" s="69"/>
      <c r="AD424" s="69"/>
      <c r="AF424" s="69"/>
      <c r="AG424" s="69"/>
      <c r="AH424" s="69"/>
      <c r="AI424" s="69"/>
      <c r="AJ424" s="69"/>
      <c r="AK424" s="69"/>
      <c r="AL424" s="70">
        <f t="shared" si="27"/>
        <v>0</v>
      </c>
      <c r="AM424" s="69"/>
      <c r="AN424" s="69"/>
      <c r="AO424" s="69"/>
      <c r="AR424" s="46" t="s">
        <v>20</v>
      </c>
    </row>
    <row r="425" spans="4:44" x14ac:dyDescent="0.3">
      <c r="D425" s="79">
        <f t="shared" si="30"/>
        <v>416</v>
      </c>
      <c r="E425" s="76"/>
      <c r="F425" s="76"/>
      <c r="G425" s="73">
        <f t="shared" si="28"/>
        <v>0</v>
      </c>
      <c r="H425" s="74" t="str" cm="1">
        <f t="array" ref="H425">IFERROR(INDEX(GCC.Param!$D$3:$D$94,MATCH(L425,GCC.Param!$B$3:$B$94,0),0),"")</f>
        <v/>
      </c>
      <c r="I425" s="76"/>
      <c r="J425" s="76"/>
      <c r="K425" s="76"/>
      <c r="L425" s="76"/>
      <c r="M425" s="76"/>
      <c r="N425" s="76"/>
      <c r="O425" s="73" t="str" cm="1">
        <f t="array" ref="O425">IFERROR(INDEX($K$9:$K$1009,MATCH(N425,$I$9:$I$1009,0),0),"")</f>
        <v/>
      </c>
      <c r="P425" s="77"/>
      <c r="Q425" s="77"/>
      <c r="R425" s="67"/>
      <c r="S425" s="67"/>
      <c r="T425" s="67"/>
      <c r="U425" s="73">
        <f t="shared" si="29"/>
        <v>0</v>
      </c>
      <c r="V425" s="57"/>
      <c r="W425" s="78"/>
      <c r="X425" s="69"/>
      <c r="Y425" s="69"/>
      <c r="Z425" s="69"/>
      <c r="AA425" s="69"/>
      <c r="AB425" s="69"/>
      <c r="AC425" s="69"/>
      <c r="AD425" s="69"/>
      <c r="AF425" s="69"/>
      <c r="AG425" s="69"/>
      <c r="AH425" s="69"/>
      <c r="AI425" s="69"/>
      <c r="AJ425" s="69"/>
      <c r="AK425" s="69"/>
      <c r="AL425" s="70">
        <f t="shared" si="27"/>
        <v>0</v>
      </c>
      <c r="AM425" s="69"/>
      <c r="AN425" s="69"/>
      <c r="AO425" s="69"/>
      <c r="AR425" s="46" t="s">
        <v>20</v>
      </c>
    </row>
    <row r="426" spans="4:44" x14ac:dyDescent="0.3">
      <c r="D426" s="79">
        <f t="shared" si="30"/>
        <v>417</v>
      </c>
      <c r="E426" s="76"/>
      <c r="F426" s="76"/>
      <c r="G426" s="73">
        <f t="shared" si="28"/>
        <v>0</v>
      </c>
      <c r="H426" s="74" t="str" cm="1">
        <f t="array" ref="H426">IFERROR(INDEX(GCC.Param!$D$3:$D$94,MATCH(L426,GCC.Param!$B$3:$B$94,0),0),"")</f>
        <v/>
      </c>
      <c r="I426" s="76"/>
      <c r="J426" s="76"/>
      <c r="K426" s="76"/>
      <c r="L426" s="76"/>
      <c r="M426" s="76"/>
      <c r="N426" s="76"/>
      <c r="O426" s="73" t="str" cm="1">
        <f t="array" ref="O426">IFERROR(INDEX($K$9:$K$1009,MATCH(N426,$I$9:$I$1009,0),0),"")</f>
        <v/>
      </c>
      <c r="P426" s="77"/>
      <c r="Q426" s="77"/>
      <c r="R426" s="67"/>
      <c r="S426" s="67"/>
      <c r="T426" s="67"/>
      <c r="U426" s="73">
        <f t="shared" si="29"/>
        <v>0</v>
      </c>
      <c r="V426" s="57"/>
      <c r="W426" s="78"/>
      <c r="X426" s="69"/>
      <c r="Y426" s="69"/>
      <c r="Z426" s="69"/>
      <c r="AA426" s="69"/>
      <c r="AB426" s="69"/>
      <c r="AC426" s="69"/>
      <c r="AD426" s="69"/>
      <c r="AF426" s="69"/>
      <c r="AG426" s="69"/>
      <c r="AH426" s="69"/>
      <c r="AI426" s="69"/>
      <c r="AJ426" s="69"/>
      <c r="AK426" s="69"/>
      <c r="AL426" s="70">
        <f t="shared" si="27"/>
        <v>0</v>
      </c>
      <c r="AM426" s="69"/>
      <c r="AN426" s="69"/>
      <c r="AO426" s="69"/>
      <c r="AR426" s="46" t="s">
        <v>20</v>
      </c>
    </row>
    <row r="427" spans="4:44" x14ac:dyDescent="0.3">
      <c r="D427" s="79">
        <f t="shared" si="30"/>
        <v>418</v>
      </c>
      <c r="E427" s="76"/>
      <c r="F427" s="76"/>
      <c r="G427" s="73">
        <f t="shared" si="28"/>
        <v>0</v>
      </c>
      <c r="H427" s="74" t="str" cm="1">
        <f t="array" ref="H427">IFERROR(INDEX(GCC.Param!$D$3:$D$94,MATCH(L427,GCC.Param!$B$3:$B$94,0),0),"")</f>
        <v/>
      </c>
      <c r="I427" s="76"/>
      <c r="J427" s="76"/>
      <c r="K427" s="76"/>
      <c r="L427" s="76"/>
      <c r="M427" s="76"/>
      <c r="N427" s="76"/>
      <c r="O427" s="73" t="str" cm="1">
        <f t="array" ref="O427">IFERROR(INDEX($K$9:$K$1009,MATCH(N427,$I$9:$I$1009,0),0),"")</f>
        <v/>
      </c>
      <c r="P427" s="77"/>
      <c r="Q427" s="77"/>
      <c r="R427" s="67"/>
      <c r="S427" s="67"/>
      <c r="T427" s="67"/>
      <c r="U427" s="73">
        <f t="shared" si="29"/>
        <v>0</v>
      </c>
      <c r="V427" s="57"/>
      <c r="W427" s="78"/>
      <c r="X427" s="69"/>
      <c r="Y427" s="69"/>
      <c r="Z427" s="69"/>
      <c r="AA427" s="69"/>
      <c r="AB427" s="69"/>
      <c r="AC427" s="69"/>
      <c r="AD427" s="69"/>
      <c r="AF427" s="69"/>
      <c r="AG427" s="69"/>
      <c r="AH427" s="69"/>
      <c r="AI427" s="69"/>
      <c r="AJ427" s="69"/>
      <c r="AK427" s="69"/>
      <c r="AL427" s="70">
        <f t="shared" si="27"/>
        <v>0</v>
      </c>
      <c r="AM427" s="69"/>
      <c r="AN427" s="69"/>
      <c r="AO427" s="69"/>
      <c r="AR427" s="46" t="s">
        <v>20</v>
      </c>
    </row>
    <row r="428" spans="4:44" x14ac:dyDescent="0.3">
      <c r="D428" s="79">
        <f t="shared" si="30"/>
        <v>419</v>
      </c>
      <c r="E428" s="76"/>
      <c r="F428" s="76"/>
      <c r="G428" s="73">
        <f t="shared" si="28"/>
        <v>0</v>
      </c>
      <c r="H428" s="74" t="str" cm="1">
        <f t="array" ref="H428">IFERROR(INDEX(GCC.Param!$D$3:$D$94,MATCH(L428,GCC.Param!$B$3:$B$94,0),0),"")</f>
        <v/>
      </c>
      <c r="I428" s="76"/>
      <c r="J428" s="76"/>
      <c r="K428" s="76"/>
      <c r="L428" s="76"/>
      <c r="M428" s="76"/>
      <c r="N428" s="76"/>
      <c r="O428" s="73" t="str" cm="1">
        <f t="array" ref="O428">IFERROR(INDEX($K$9:$K$1009,MATCH(N428,$I$9:$I$1009,0),0),"")</f>
        <v/>
      </c>
      <c r="P428" s="77"/>
      <c r="Q428" s="77"/>
      <c r="R428" s="67"/>
      <c r="S428" s="67"/>
      <c r="T428" s="67"/>
      <c r="U428" s="73">
        <f t="shared" si="29"/>
        <v>0</v>
      </c>
      <c r="V428" s="57"/>
      <c r="W428" s="78"/>
      <c r="X428" s="69"/>
      <c r="Y428" s="69"/>
      <c r="Z428" s="69"/>
      <c r="AA428" s="69"/>
      <c r="AB428" s="69"/>
      <c r="AC428" s="69"/>
      <c r="AD428" s="69"/>
      <c r="AF428" s="69"/>
      <c r="AG428" s="69"/>
      <c r="AH428" s="69"/>
      <c r="AI428" s="69"/>
      <c r="AJ428" s="69"/>
      <c r="AK428" s="69"/>
      <c r="AL428" s="70">
        <f t="shared" si="27"/>
        <v>0</v>
      </c>
      <c r="AM428" s="69"/>
      <c r="AN428" s="69"/>
      <c r="AO428" s="69"/>
      <c r="AR428" s="46" t="s">
        <v>20</v>
      </c>
    </row>
    <row r="429" spans="4:44" x14ac:dyDescent="0.3">
      <c r="D429" s="79">
        <f t="shared" si="30"/>
        <v>420</v>
      </c>
      <c r="E429" s="76"/>
      <c r="F429" s="76"/>
      <c r="G429" s="73">
        <f t="shared" si="28"/>
        <v>0</v>
      </c>
      <c r="H429" s="74" t="str" cm="1">
        <f t="array" ref="H429">IFERROR(INDEX(GCC.Param!$D$3:$D$94,MATCH(L429,GCC.Param!$B$3:$B$94,0),0),"")</f>
        <v/>
      </c>
      <c r="I429" s="76"/>
      <c r="J429" s="76"/>
      <c r="K429" s="76"/>
      <c r="L429" s="76"/>
      <c r="M429" s="76"/>
      <c r="N429" s="76"/>
      <c r="O429" s="73" t="str" cm="1">
        <f t="array" ref="O429">IFERROR(INDEX($K$9:$K$1009,MATCH(N429,$I$9:$I$1009,0),0),"")</f>
        <v/>
      </c>
      <c r="P429" s="77"/>
      <c r="Q429" s="77"/>
      <c r="R429" s="67"/>
      <c r="S429" s="67"/>
      <c r="T429" s="67"/>
      <c r="U429" s="73">
        <f t="shared" si="29"/>
        <v>0</v>
      </c>
      <c r="V429" s="57"/>
      <c r="W429" s="78"/>
      <c r="X429" s="69"/>
      <c r="Y429" s="69"/>
      <c r="Z429" s="69"/>
      <c r="AA429" s="69"/>
      <c r="AB429" s="69"/>
      <c r="AC429" s="69"/>
      <c r="AD429" s="69"/>
      <c r="AF429" s="69"/>
      <c r="AG429" s="69"/>
      <c r="AH429" s="69"/>
      <c r="AI429" s="69"/>
      <c r="AJ429" s="69"/>
      <c r="AK429" s="69"/>
      <c r="AL429" s="70">
        <f t="shared" si="27"/>
        <v>0</v>
      </c>
      <c r="AM429" s="69"/>
      <c r="AN429" s="69"/>
      <c r="AO429" s="69"/>
      <c r="AR429" s="46" t="s">
        <v>20</v>
      </c>
    </row>
    <row r="430" spans="4:44" x14ac:dyDescent="0.3">
      <c r="D430" s="79">
        <f t="shared" si="30"/>
        <v>421</v>
      </c>
      <c r="E430" s="76"/>
      <c r="F430" s="76"/>
      <c r="G430" s="73">
        <f t="shared" si="28"/>
        <v>0</v>
      </c>
      <c r="H430" s="74" t="str" cm="1">
        <f t="array" ref="H430">IFERROR(INDEX(GCC.Param!$D$3:$D$94,MATCH(L430,GCC.Param!$B$3:$B$94,0),0),"")</f>
        <v/>
      </c>
      <c r="I430" s="76"/>
      <c r="J430" s="76"/>
      <c r="K430" s="76"/>
      <c r="L430" s="76"/>
      <c r="M430" s="76"/>
      <c r="N430" s="76"/>
      <c r="O430" s="73" t="str" cm="1">
        <f t="array" ref="O430">IFERROR(INDEX($K$9:$K$1009,MATCH(N430,$I$9:$I$1009,0),0),"")</f>
        <v/>
      </c>
      <c r="P430" s="77"/>
      <c r="Q430" s="77"/>
      <c r="R430" s="67"/>
      <c r="S430" s="67"/>
      <c r="T430" s="67"/>
      <c r="U430" s="73">
        <f t="shared" si="29"/>
        <v>0</v>
      </c>
      <c r="V430" s="57"/>
      <c r="W430" s="78"/>
      <c r="X430" s="69"/>
      <c r="Y430" s="69"/>
      <c r="Z430" s="69"/>
      <c r="AA430" s="69"/>
      <c r="AB430" s="69"/>
      <c r="AC430" s="69"/>
      <c r="AD430" s="69"/>
      <c r="AF430" s="69"/>
      <c r="AG430" s="69"/>
      <c r="AH430" s="69"/>
      <c r="AI430" s="69"/>
      <c r="AJ430" s="69"/>
      <c r="AK430" s="69"/>
      <c r="AL430" s="70">
        <f t="shared" si="27"/>
        <v>0</v>
      </c>
      <c r="AM430" s="69"/>
      <c r="AN430" s="69"/>
      <c r="AO430" s="69"/>
      <c r="AR430" s="46" t="s">
        <v>20</v>
      </c>
    </row>
    <row r="431" spans="4:44" x14ac:dyDescent="0.3">
      <c r="D431" s="79">
        <f t="shared" si="30"/>
        <v>422</v>
      </c>
      <c r="E431" s="76"/>
      <c r="F431" s="76"/>
      <c r="G431" s="73">
        <f t="shared" si="28"/>
        <v>0</v>
      </c>
      <c r="H431" s="74" t="str" cm="1">
        <f t="array" ref="H431">IFERROR(INDEX(GCC.Param!$D$3:$D$94,MATCH(L431,GCC.Param!$B$3:$B$94,0),0),"")</f>
        <v/>
      </c>
      <c r="I431" s="76"/>
      <c r="J431" s="76"/>
      <c r="K431" s="76"/>
      <c r="L431" s="76"/>
      <c r="M431" s="76"/>
      <c r="N431" s="76"/>
      <c r="O431" s="73" t="str" cm="1">
        <f t="array" ref="O431">IFERROR(INDEX($K$9:$K$1009,MATCH(N431,$I$9:$I$1009,0),0),"")</f>
        <v/>
      </c>
      <c r="P431" s="77"/>
      <c r="Q431" s="77"/>
      <c r="R431" s="67"/>
      <c r="S431" s="67"/>
      <c r="T431" s="67"/>
      <c r="U431" s="73">
        <f t="shared" si="29"/>
        <v>0</v>
      </c>
      <c r="V431" s="57"/>
      <c r="W431" s="78"/>
      <c r="X431" s="69"/>
      <c r="Y431" s="69"/>
      <c r="Z431" s="69"/>
      <c r="AA431" s="69"/>
      <c r="AB431" s="69"/>
      <c r="AC431" s="69"/>
      <c r="AD431" s="69"/>
      <c r="AF431" s="69"/>
      <c r="AG431" s="69"/>
      <c r="AH431" s="69"/>
      <c r="AI431" s="69"/>
      <c r="AJ431" s="69"/>
      <c r="AK431" s="69"/>
      <c r="AL431" s="70">
        <f t="shared" si="27"/>
        <v>0</v>
      </c>
      <c r="AM431" s="69"/>
      <c r="AN431" s="69"/>
      <c r="AO431" s="69"/>
      <c r="AR431" s="46" t="s">
        <v>20</v>
      </c>
    </row>
    <row r="432" spans="4:44" x14ac:dyDescent="0.3">
      <c r="D432" s="79">
        <f t="shared" si="30"/>
        <v>423</v>
      </c>
      <c r="E432" s="76"/>
      <c r="F432" s="76"/>
      <c r="G432" s="73">
        <f t="shared" si="28"/>
        <v>0</v>
      </c>
      <c r="H432" s="74" t="str" cm="1">
        <f t="array" ref="H432">IFERROR(INDEX(GCC.Param!$D$3:$D$94,MATCH(L432,GCC.Param!$B$3:$B$94,0),0),"")</f>
        <v/>
      </c>
      <c r="I432" s="76"/>
      <c r="J432" s="76"/>
      <c r="K432" s="76"/>
      <c r="L432" s="76"/>
      <c r="M432" s="76"/>
      <c r="N432" s="76"/>
      <c r="O432" s="73" t="str" cm="1">
        <f t="array" ref="O432">IFERROR(INDEX($K$9:$K$1009,MATCH(N432,$I$9:$I$1009,0),0),"")</f>
        <v/>
      </c>
      <c r="P432" s="77"/>
      <c r="Q432" s="77"/>
      <c r="R432" s="67"/>
      <c r="S432" s="67"/>
      <c r="T432" s="67"/>
      <c r="U432" s="73">
        <f t="shared" si="29"/>
        <v>0</v>
      </c>
      <c r="V432" s="57"/>
      <c r="W432" s="78"/>
      <c r="X432" s="69"/>
      <c r="Y432" s="69"/>
      <c r="Z432" s="69"/>
      <c r="AA432" s="69"/>
      <c r="AB432" s="69"/>
      <c r="AC432" s="69"/>
      <c r="AD432" s="69"/>
      <c r="AF432" s="69"/>
      <c r="AG432" s="69"/>
      <c r="AH432" s="69"/>
      <c r="AI432" s="69"/>
      <c r="AJ432" s="69"/>
      <c r="AK432" s="69"/>
      <c r="AL432" s="70">
        <f t="shared" si="27"/>
        <v>0</v>
      </c>
      <c r="AM432" s="69"/>
      <c r="AN432" s="69"/>
      <c r="AO432" s="69"/>
      <c r="AR432" s="46" t="s">
        <v>20</v>
      </c>
    </row>
    <row r="433" spans="4:44" x14ac:dyDescent="0.3">
      <c r="D433" s="79">
        <f t="shared" si="30"/>
        <v>424</v>
      </c>
      <c r="E433" s="76"/>
      <c r="F433" s="76"/>
      <c r="G433" s="73">
        <f t="shared" si="28"/>
        <v>0</v>
      </c>
      <c r="H433" s="74" t="str" cm="1">
        <f t="array" ref="H433">IFERROR(INDEX(GCC.Param!$D$3:$D$94,MATCH(L433,GCC.Param!$B$3:$B$94,0),0),"")</f>
        <v/>
      </c>
      <c r="I433" s="76"/>
      <c r="J433" s="76"/>
      <c r="K433" s="76"/>
      <c r="L433" s="76"/>
      <c r="M433" s="76"/>
      <c r="N433" s="76"/>
      <c r="O433" s="73" t="str" cm="1">
        <f t="array" ref="O433">IFERROR(INDEX($K$9:$K$1009,MATCH(N433,$I$9:$I$1009,0),0),"")</f>
        <v/>
      </c>
      <c r="P433" s="77"/>
      <c r="Q433" s="77"/>
      <c r="R433" s="67"/>
      <c r="S433" s="67"/>
      <c r="T433" s="67"/>
      <c r="U433" s="73">
        <f t="shared" si="29"/>
        <v>0</v>
      </c>
      <c r="V433" s="57"/>
      <c r="W433" s="78"/>
      <c r="X433" s="69"/>
      <c r="Y433" s="69"/>
      <c r="Z433" s="69"/>
      <c r="AA433" s="69"/>
      <c r="AB433" s="69"/>
      <c r="AC433" s="69"/>
      <c r="AD433" s="69"/>
      <c r="AF433" s="69"/>
      <c r="AG433" s="69"/>
      <c r="AH433" s="69"/>
      <c r="AI433" s="69"/>
      <c r="AJ433" s="69"/>
      <c r="AK433" s="69"/>
      <c r="AL433" s="70">
        <f t="shared" si="27"/>
        <v>0</v>
      </c>
      <c r="AM433" s="69"/>
      <c r="AN433" s="69"/>
      <c r="AO433" s="69"/>
      <c r="AR433" s="46" t="s">
        <v>20</v>
      </c>
    </row>
    <row r="434" spans="4:44" x14ac:dyDescent="0.3">
      <c r="D434" s="79">
        <f t="shared" si="30"/>
        <v>425</v>
      </c>
      <c r="E434" s="76"/>
      <c r="F434" s="76"/>
      <c r="G434" s="73">
        <f t="shared" si="28"/>
        <v>0</v>
      </c>
      <c r="H434" s="74" t="str" cm="1">
        <f t="array" ref="H434">IFERROR(INDEX(GCC.Param!$D$3:$D$94,MATCH(L434,GCC.Param!$B$3:$B$94,0),0),"")</f>
        <v/>
      </c>
      <c r="I434" s="76"/>
      <c r="J434" s="76"/>
      <c r="K434" s="76"/>
      <c r="L434" s="76"/>
      <c r="M434" s="76"/>
      <c r="N434" s="76"/>
      <c r="O434" s="73" t="str" cm="1">
        <f t="array" ref="O434">IFERROR(INDEX($K$9:$K$1009,MATCH(N434,$I$9:$I$1009,0),0),"")</f>
        <v/>
      </c>
      <c r="P434" s="77"/>
      <c r="Q434" s="77"/>
      <c r="R434" s="67"/>
      <c r="S434" s="67"/>
      <c r="T434" s="67"/>
      <c r="U434" s="73">
        <f t="shared" si="29"/>
        <v>0</v>
      </c>
      <c r="V434" s="57"/>
      <c r="W434" s="78"/>
      <c r="X434" s="69"/>
      <c r="Y434" s="69"/>
      <c r="Z434" s="69"/>
      <c r="AA434" s="69"/>
      <c r="AB434" s="69"/>
      <c r="AC434" s="69"/>
      <c r="AD434" s="69"/>
      <c r="AF434" s="69"/>
      <c r="AG434" s="69"/>
      <c r="AH434" s="69"/>
      <c r="AI434" s="69"/>
      <c r="AJ434" s="69"/>
      <c r="AK434" s="69"/>
      <c r="AL434" s="70">
        <f t="shared" si="27"/>
        <v>0</v>
      </c>
      <c r="AM434" s="69"/>
      <c r="AN434" s="69"/>
      <c r="AO434" s="69"/>
      <c r="AR434" s="46" t="s">
        <v>20</v>
      </c>
    </row>
    <row r="435" spans="4:44" x14ac:dyDescent="0.3">
      <c r="D435" s="79">
        <f t="shared" si="30"/>
        <v>426</v>
      </c>
      <c r="E435" s="76"/>
      <c r="F435" s="76"/>
      <c r="G435" s="73">
        <f t="shared" si="28"/>
        <v>0</v>
      </c>
      <c r="H435" s="74" t="str" cm="1">
        <f t="array" ref="H435">IFERROR(INDEX(GCC.Param!$D$3:$D$94,MATCH(L435,GCC.Param!$B$3:$B$94,0),0),"")</f>
        <v/>
      </c>
      <c r="I435" s="76"/>
      <c r="J435" s="76"/>
      <c r="K435" s="76"/>
      <c r="L435" s="76"/>
      <c r="M435" s="76"/>
      <c r="N435" s="76"/>
      <c r="O435" s="73" t="str" cm="1">
        <f t="array" ref="O435">IFERROR(INDEX($K$9:$K$1009,MATCH(N435,$I$9:$I$1009,0),0),"")</f>
        <v/>
      </c>
      <c r="P435" s="77"/>
      <c r="Q435" s="77"/>
      <c r="R435" s="67"/>
      <c r="S435" s="67"/>
      <c r="T435" s="67"/>
      <c r="U435" s="73">
        <f t="shared" si="29"/>
        <v>0</v>
      </c>
      <c r="V435" s="57"/>
      <c r="W435" s="78"/>
      <c r="X435" s="69"/>
      <c r="Y435" s="69"/>
      <c r="Z435" s="69"/>
      <c r="AA435" s="69"/>
      <c r="AB435" s="69"/>
      <c r="AC435" s="69"/>
      <c r="AD435" s="69"/>
      <c r="AF435" s="69"/>
      <c r="AG435" s="69"/>
      <c r="AH435" s="69"/>
      <c r="AI435" s="69"/>
      <c r="AJ435" s="69"/>
      <c r="AK435" s="69"/>
      <c r="AL435" s="70">
        <f t="shared" si="27"/>
        <v>0</v>
      </c>
      <c r="AM435" s="69"/>
      <c r="AN435" s="69"/>
      <c r="AO435" s="69"/>
      <c r="AR435" s="46" t="s">
        <v>20</v>
      </c>
    </row>
    <row r="436" spans="4:44" x14ac:dyDescent="0.3">
      <c r="D436" s="79">
        <f t="shared" si="30"/>
        <v>427</v>
      </c>
      <c r="E436" s="76"/>
      <c r="F436" s="76"/>
      <c r="G436" s="73">
        <f t="shared" si="28"/>
        <v>0</v>
      </c>
      <c r="H436" s="74" t="str" cm="1">
        <f t="array" ref="H436">IFERROR(INDEX(GCC.Param!$D$3:$D$94,MATCH(L436,GCC.Param!$B$3:$B$94,0),0),"")</f>
        <v/>
      </c>
      <c r="I436" s="76"/>
      <c r="J436" s="76"/>
      <c r="K436" s="76"/>
      <c r="L436" s="76"/>
      <c r="M436" s="76"/>
      <c r="N436" s="76"/>
      <c r="O436" s="73" t="str" cm="1">
        <f t="array" ref="O436">IFERROR(INDEX($K$9:$K$1009,MATCH(N436,$I$9:$I$1009,0),0),"")</f>
        <v/>
      </c>
      <c r="P436" s="77"/>
      <c r="Q436" s="77"/>
      <c r="R436" s="67"/>
      <c r="S436" s="67"/>
      <c r="T436" s="67"/>
      <c r="U436" s="73">
        <f t="shared" si="29"/>
        <v>0</v>
      </c>
      <c r="V436" s="57"/>
      <c r="W436" s="78"/>
      <c r="X436" s="69"/>
      <c r="Y436" s="69"/>
      <c r="Z436" s="69"/>
      <c r="AA436" s="69"/>
      <c r="AB436" s="69"/>
      <c r="AC436" s="69"/>
      <c r="AD436" s="69"/>
      <c r="AF436" s="69"/>
      <c r="AG436" s="69"/>
      <c r="AH436" s="69"/>
      <c r="AI436" s="69"/>
      <c r="AJ436" s="69"/>
      <c r="AK436" s="69"/>
      <c r="AL436" s="70">
        <f t="shared" si="27"/>
        <v>0</v>
      </c>
      <c r="AM436" s="69"/>
      <c r="AN436" s="69"/>
      <c r="AO436" s="69"/>
      <c r="AR436" s="46" t="s">
        <v>20</v>
      </c>
    </row>
    <row r="437" spans="4:44" x14ac:dyDescent="0.3">
      <c r="D437" s="79">
        <f t="shared" si="30"/>
        <v>428</v>
      </c>
      <c r="E437" s="76"/>
      <c r="F437" s="76"/>
      <c r="G437" s="73">
        <f t="shared" si="28"/>
        <v>0</v>
      </c>
      <c r="H437" s="74" t="str" cm="1">
        <f t="array" ref="H437">IFERROR(INDEX(GCC.Param!$D$3:$D$94,MATCH(L437,GCC.Param!$B$3:$B$94,0),0),"")</f>
        <v/>
      </c>
      <c r="I437" s="76"/>
      <c r="J437" s="76"/>
      <c r="K437" s="76"/>
      <c r="L437" s="76"/>
      <c r="M437" s="76"/>
      <c r="N437" s="76"/>
      <c r="O437" s="73" t="str" cm="1">
        <f t="array" ref="O437">IFERROR(INDEX($K$9:$K$1009,MATCH(N437,$I$9:$I$1009,0),0),"")</f>
        <v/>
      </c>
      <c r="P437" s="77"/>
      <c r="Q437" s="77"/>
      <c r="R437" s="67"/>
      <c r="S437" s="67"/>
      <c r="T437" s="67"/>
      <c r="U437" s="73">
        <f t="shared" si="29"/>
        <v>0</v>
      </c>
      <c r="V437" s="57"/>
      <c r="W437" s="78"/>
      <c r="X437" s="69"/>
      <c r="Y437" s="69"/>
      <c r="Z437" s="69"/>
      <c r="AA437" s="69"/>
      <c r="AB437" s="69"/>
      <c r="AC437" s="69"/>
      <c r="AD437" s="69"/>
      <c r="AF437" s="69"/>
      <c r="AG437" s="69"/>
      <c r="AH437" s="69"/>
      <c r="AI437" s="69"/>
      <c r="AJ437" s="69"/>
      <c r="AK437" s="69"/>
      <c r="AL437" s="70">
        <f t="shared" si="27"/>
        <v>0</v>
      </c>
      <c r="AM437" s="69"/>
      <c r="AN437" s="69"/>
      <c r="AO437" s="69"/>
      <c r="AR437" s="46" t="s">
        <v>20</v>
      </c>
    </row>
    <row r="438" spans="4:44" x14ac:dyDescent="0.3">
      <c r="D438" s="79">
        <f t="shared" si="30"/>
        <v>429</v>
      </c>
      <c r="E438" s="76"/>
      <c r="F438" s="76"/>
      <c r="G438" s="73">
        <f t="shared" si="28"/>
        <v>0</v>
      </c>
      <c r="H438" s="74" t="str" cm="1">
        <f t="array" ref="H438">IFERROR(INDEX(GCC.Param!$D$3:$D$94,MATCH(L438,GCC.Param!$B$3:$B$94,0),0),"")</f>
        <v/>
      </c>
      <c r="I438" s="76"/>
      <c r="J438" s="76"/>
      <c r="K438" s="76"/>
      <c r="L438" s="76"/>
      <c r="M438" s="76"/>
      <c r="N438" s="76"/>
      <c r="O438" s="73" t="str" cm="1">
        <f t="array" ref="O438">IFERROR(INDEX($K$9:$K$1009,MATCH(N438,$I$9:$I$1009,0),0),"")</f>
        <v/>
      </c>
      <c r="P438" s="77"/>
      <c r="Q438" s="77"/>
      <c r="R438" s="67"/>
      <c r="S438" s="67"/>
      <c r="T438" s="67"/>
      <c r="U438" s="73">
        <f t="shared" si="29"/>
        <v>0</v>
      </c>
      <c r="V438" s="57"/>
      <c r="W438" s="78"/>
      <c r="X438" s="69"/>
      <c r="Y438" s="69"/>
      <c r="Z438" s="69"/>
      <c r="AA438" s="69"/>
      <c r="AB438" s="69"/>
      <c r="AC438" s="69"/>
      <c r="AD438" s="69"/>
      <c r="AF438" s="69"/>
      <c r="AG438" s="69"/>
      <c r="AH438" s="69"/>
      <c r="AI438" s="69"/>
      <c r="AJ438" s="69"/>
      <c r="AK438" s="69"/>
      <c r="AL438" s="70">
        <f t="shared" si="27"/>
        <v>0</v>
      </c>
      <c r="AM438" s="69"/>
      <c r="AN438" s="69"/>
      <c r="AO438" s="69"/>
      <c r="AR438" s="46" t="s">
        <v>20</v>
      </c>
    </row>
    <row r="439" spans="4:44" x14ac:dyDescent="0.3">
      <c r="D439" s="79">
        <f t="shared" si="30"/>
        <v>430</v>
      </c>
      <c r="E439" s="76"/>
      <c r="F439" s="76"/>
      <c r="G439" s="73">
        <f t="shared" si="28"/>
        <v>0</v>
      </c>
      <c r="H439" s="74" t="str" cm="1">
        <f t="array" ref="H439">IFERROR(INDEX(GCC.Param!$D$3:$D$94,MATCH(L439,GCC.Param!$B$3:$B$94,0),0),"")</f>
        <v/>
      </c>
      <c r="I439" s="76"/>
      <c r="J439" s="76"/>
      <c r="K439" s="76"/>
      <c r="L439" s="76"/>
      <c r="M439" s="76"/>
      <c r="N439" s="76"/>
      <c r="O439" s="73" t="str" cm="1">
        <f t="array" ref="O439">IFERROR(INDEX($K$9:$K$1009,MATCH(N439,$I$9:$I$1009,0),0),"")</f>
        <v/>
      </c>
      <c r="P439" s="77"/>
      <c r="Q439" s="77"/>
      <c r="R439" s="67"/>
      <c r="S439" s="67"/>
      <c r="T439" s="67"/>
      <c r="U439" s="73">
        <f t="shared" si="29"/>
        <v>0</v>
      </c>
      <c r="V439" s="57"/>
      <c r="W439" s="78"/>
      <c r="X439" s="69"/>
      <c r="Y439" s="69"/>
      <c r="Z439" s="69"/>
      <c r="AA439" s="69"/>
      <c r="AB439" s="69"/>
      <c r="AC439" s="69"/>
      <c r="AD439" s="69"/>
      <c r="AF439" s="69"/>
      <c r="AG439" s="69"/>
      <c r="AH439" s="69"/>
      <c r="AI439" s="69"/>
      <c r="AJ439" s="69"/>
      <c r="AK439" s="69"/>
      <c r="AL439" s="70">
        <f t="shared" si="27"/>
        <v>0</v>
      </c>
      <c r="AM439" s="69"/>
      <c r="AN439" s="69"/>
      <c r="AO439" s="69"/>
      <c r="AR439" s="46" t="s">
        <v>20</v>
      </c>
    </row>
    <row r="440" spans="4:44" x14ac:dyDescent="0.3">
      <c r="D440" s="79">
        <f t="shared" si="30"/>
        <v>431</v>
      </c>
      <c r="E440" s="76"/>
      <c r="F440" s="76"/>
      <c r="G440" s="73">
        <f t="shared" si="28"/>
        <v>0</v>
      </c>
      <c r="H440" s="74" t="str" cm="1">
        <f t="array" ref="H440">IFERROR(INDEX(GCC.Param!$D$3:$D$94,MATCH(L440,GCC.Param!$B$3:$B$94,0),0),"")</f>
        <v/>
      </c>
      <c r="I440" s="76"/>
      <c r="J440" s="76"/>
      <c r="K440" s="76"/>
      <c r="L440" s="76"/>
      <c r="M440" s="76"/>
      <c r="N440" s="76"/>
      <c r="O440" s="73" t="str" cm="1">
        <f t="array" ref="O440">IFERROR(INDEX($K$9:$K$1009,MATCH(N440,$I$9:$I$1009,0),0),"")</f>
        <v/>
      </c>
      <c r="P440" s="77"/>
      <c r="Q440" s="77"/>
      <c r="R440" s="67"/>
      <c r="S440" s="67"/>
      <c r="T440" s="67"/>
      <c r="U440" s="73">
        <f t="shared" si="29"/>
        <v>0</v>
      </c>
      <c r="V440" s="57"/>
      <c r="W440" s="78"/>
      <c r="X440" s="69"/>
      <c r="Y440" s="69"/>
      <c r="Z440" s="69"/>
      <c r="AA440" s="69"/>
      <c r="AB440" s="69"/>
      <c r="AC440" s="69"/>
      <c r="AD440" s="69"/>
      <c r="AF440" s="69"/>
      <c r="AG440" s="69"/>
      <c r="AH440" s="69"/>
      <c r="AI440" s="69"/>
      <c r="AJ440" s="69"/>
      <c r="AK440" s="69"/>
      <c r="AL440" s="70">
        <f t="shared" si="27"/>
        <v>0</v>
      </c>
      <c r="AM440" s="69"/>
      <c r="AN440" s="69"/>
      <c r="AO440" s="69"/>
      <c r="AR440" s="46" t="s">
        <v>20</v>
      </c>
    </row>
    <row r="441" spans="4:44" x14ac:dyDescent="0.3">
      <c r="D441" s="79">
        <f t="shared" si="30"/>
        <v>432</v>
      </c>
      <c r="E441" s="76"/>
      <c r="F441" s="76"/>
      <c r="G441" s="73">
        <f t="shared" si="28"/>
        <v>0</v>
      </c>
      <c r="H441" s="74" t="str" cm="1">
        <f t="array" ref="H441">IFERROR(INDEX(GCC.Param!$D$3:$D$94,MATCH(L441,GCC.Param!$B$3:$B$94,0),0),"")</f>
        <v/>
      </c>
      <c r="I441" s="76"/>
      <c r="J441" s="76"/>
      <c r="K441" s="76"/>
      <c r="L441" s="76"/>
      <c r="M441" s="76"/>
      <c r="N441" s="76"/>
      <c r="O441" s="73" t="str" cm="1">
        <f t="array" ref="O441">IFERROR(INDEX($K$9:$K$1009,MATCH(N441,$I$9:$I$1009,0),0),"")</f>
        <v/>
      </c>
      <c r="P441" s="77"/>
      <c r="Q441" s="77"/>
      <c r="R441" s="67"/>
      <c r="S441" s="67"/>
      <c r="T441" s="67"/>
      <c r="U441" s="73">
        <f t="shared" si="29"/>
        <v>0</v>
      </c>
      <c r="V441" s="57"/>
      <c r="W441" s="78"/>
      <c r="X441" s="69"/>
      <c r="Y441" s="69"/>
      <c r="Z441" s="69"/>
      <c r="AA441" s="69"/>
      <c r="AB441" s="69"/>
      <c r="AC441" s="69"/>
      <c r="AD441" s="69"/>
      <c r="AF441" s="69"/>
      <c r="AG441" s="69"/>
      <c r="AH441" s="69"/>
      <c r="AI441" s="69"/>
      <c r="AJ441" s="69"/>
      <c r="AK441" s="69"/>
      <c r="AL441" s="70">
        <f t="shared" si="27"/>
        <v>0</v>
      </c>
      <c r="AM441" s="69"/>
      <c r="AN441" s="69"/>
      <c r="AO441" s="69"/>
      <c r="AR441" s="46" t="s">
        <v>20</v>
      </c>
    </row>
    <row r="442" spans="4:44" x14ac:dyDescent="0.3">
      <c r="D442" s="79">
        <f t="shared" si="30"/>
        <v>433</v>
      </c>
      <c r="E442" s="76"/>
      <c r="F442" s="76"/>
      <c r="G442" s="73">
        <f t="shared" si="28"/>
        <v>0</v>
      </c>
      <c r="H442" s="74" t="str" cm="1">
        <f t="array" ref="H442">IFERROR(INDEX(GCC.Param!$D$3:$D$94,MATCH(L442,GCC.Param!$B$3:$B$94,0),0),"")</f>
        <v/>
      </c>
      <c r="I442" s="76"/>
      <c r="J442" s="76"/>
      <c r="K442" s="76"/>
      <c r="L442" s="76"/>
      <c r="M442" s="76"/>
      <c r="N442" s="76"/>
      <c r="O442" s="73" t="str" cm="1">
        <f t="array" ref="O442">IFERROR(INDEX($K$9:$K$1009,MATCH(N442,$I$9:$I$1009,0),0),"")</f>
        <v/>
      </c>
      <c r="P442" s="77"/>
      <c r="Q442" s="77"/>
      <c r="R442" s="67"/>
      <c r="S442" s="67"/>
      <c r="T442" s="67"/>
      <c r="U442" s="73">
        <f t="shared" si="29"/>
        <v>0</v>
      </c>
      <c r="V442" s="57"/>
      <c r="W442" s="78"/>
      <c r="X442" s="69"/>
      <c r="Y442" s="69"/>
      <c r="Z442" s="69"/>
      <c r="AA442" s="69"/>
      <c r="AB442" s="69"/>
      <c r="AC442" s="69"/>
      <c r="AD442" s="69"/>
      <c r="AF442" s="69"/>
      <c r="AG442" s="69"/>
      <c r="AH442" s="69"/>
      <c r="AI442" s="69"/>
      <c r="AJ442" s="69"/>
      <c r="AK442" s="69"/>
      <c r="AL442" s="70">
        <f t="shared" si="27"/>
        <v>0</v>
      </c>
      <c r="AM442" s="69"/>
      <c r="AN442" s="69"/>
      <c r="AO442" s="69"/>
      <c r="AR442" s="46" t="s">
        <v>20</v>
      </c>
    </row>
    <row r="443" spans="4:44" x14ac:dyDescent="0.3">
      <c r="D443" s="79">
        <f t="shared" si="30"/>
        <v>434</v>
      </c>
      <c r="E443" s="76"/>
      <c r="F443" s="76"/>
      <c r="G443" s="73">
        <f t="shared" si="28"/>
        <v>0</v>
      </c>
      <c r="H443" s="74" t="str" cm="1">
        <f t="array" ref="H443">IFERROR(INDEX(GCC.Param!$D$3:$D$94,MATCH(L443,GCC.Param!$B$3:$B$94,0),0),"")</f>
        <v/>
      </c>
      <c r="I443" s="76"/>
      <c r="J443" s="76"/>
      <c r="K443" s="76"/>
      <c r="L443" s="76"/>
      <c r="M443" s="76"/>
      <c r="N443" s="76"/>
      <c r="O443" s="73" t="str" cm="1">
        <f t="array" ref="O443">IFERROR(INDEX($K$9:$K$1009,MATCH(N443,$I$9:$I$1009,0),0),"")</f>
        <v/>
      </c>
      <c r="P443" s="77"/>
      <c r="Q443" s="77"/>
      <c r="R443" s="67"/>
      <c r="S443" s="67"/>
      <c r="T443" s="67"/>
      <c r="U443" s="73">
        <f t="shared" si="29"/>
        <v>0</v>
      </c>
      <c r="V443" s="57"/>
      <c r="W443" s="78"/>
      <c r="X443" s="69"/>
      <c r="Y443" s="69"/>
      <c r="Z443" s="69"/>
      <c r="AA443" s="69"/>
      <c r="AB443" s="69"/>
      <c r="AC443" s="69"/>
      <c r="AD443" s="69"/>
      <c r="AF443" s="69"/>
      <c r="AG443" s="69"/>
      <c r="AH443" s="69"/>
      <c r="AI443" s="69"/>
      <c r="AJ443" s="69"/>
      <c r="AK443" s="69"/>
      <c r="AL443" s="70">
        <f t="shared" si="27"/>
        <v>0</v>
      </c>
      <c r="AM443" s="69"/>
      <c r="AN443" s="69"/>
      <c r="AO443" s="69"/>
      <c r="AR443" s="46" t="s">
        <v>20</v>
      </c>
    </row>
    <row r="444" spans="4:44" x14ac:dyDescent="0.3">
      <c r="D444" s="79">
        <f t="shared" si="30"/>
        <v>435</v>
      </c>
      <c r="E444" s="76"/>
      <c r="F444" s="76"/>
      <c r="G444" s="73">
        <f t="shared" si="28"/>
        <v>0</v>
      </c>
      <c r="H444" s="74" t="str" cm="1">
        <f t="array" ref="H444">IFERROR(INDEX(GCC.Param!$D$3:$D$94,MATCH(L444,GCC.Param!$B$3:$B$94,0),0),"")</f>
        <v/>
      </c>
      <c r="I444" s="76"/>
      <c r="J444" s="76"/>
      <c r="K444" s="76"/>
      <c r="L444" s="76"/>
      <c r="M444" s="76"/>
      <c r="N444" s="76"/>
      <c r="O444" s="73" t="str" cm="1">
        <f t="array" ref="O444">IFERROR(INDEX($K$9:$K$1009,MATCH(N444,$I$9:$I$1009,0),0),"")</f>
        <v/>
      </c>
      <c r="P444" s="77"/>
      <c r="Q444" s="77"/>
      <c r="R444" s="67"/>
      <c r="S444" s="67"/>
      <c r="T444" s="67"/>
      <c r="U444" s="73">
        <f t="shared" si="29"/>
        <v>0</v>
      </c>
      <c r="V444" s="57"/>
      <c r="W444" s="78"/>
      <c r="X444" s="69"/>
      <c r="Y444" s="69"/>
      <c r="Z444" s="69"/>
      <c r="AA444" s="69"/>
      <c r="AB444" s="69"/>
      <c r="AC444" s="69"/>
      <c r="AD444" s="69"/>
      <c r="AF444" s="69"/>
      <c r="AG444" s="69"/>
      <c r="AH444" s="69"/>
      <c r="AI444" s="69"/>
      <c r="AJ444" s="69"/>
      <c r="AK444" s="69"/>
      <c r="AL444" s="70">
        <f t="shared" si="27"/>
        <v>0</v>
      </c>
      <c r="AM444" s="69"/>
      <c r="AN444" s="69"/>
      <c r="AO444" s="69"/>
      <c r="AR444" s="46" t="s">
        <v>20</v>
      </c>
    </row>
    <row r="445" spans="4:44" x14ac:dyDescent="0.3">
      <c r="D445" s="79">
        <f t="shared" si="30"/>
        <v>436</v>
      </c>
      <c r="E445" s="76"/>
      <c r="F445" s="76"/>
      <c r="G445" s="73">
        <f t="shared" si="28"/>
        <v>0</v>
      </c>
      <c r="H445" s="74" t="str" cm="1">
        <f t="array" ref="H445">IFERROR(INDEX(GCC.Param!$D$3:$D$94,MATCH(L445,GCC.Param!$B$3:$B$94,0),0),"")</f>
        <v/>
      </c>
      <c r="I445" s="76"/>
      <c r="J445" s="76"/>
      <c r="K445" s="76"/>
      <c r="L445" s="76"/>
      <c r="M445" s="76"/>
      <c r="N445" s="76"/>
      <c r="O445" s="73" t="str" cm="1">
        <f t="array" ref="O445">IFERROR(INDEX($K$9:$K$1009,MATCH(N445,$I$9:$I$1009,0),0),"")</f>
        <v/>
      </c>
      <c r="P445" s="77"/>
      <c r="Q445" s="77"/>
      <c r="R445" s="67"/>
      <c r="S445" s="67"/>
      <c r="T445" s="67"/>
      <c r="U445" s="73">
        <f t="shared" si="29"/>
        <v>0</v>
      </c>
      <c r="V445" s="57"/>
      <c r="W445" s="78"/>
      <c r="X445" s="69"/>
      <c r="Y445" s="69"/>
      <c r="Z445" s="69"/>
      <c r="AA445" s="69"/>
      <c r="AB445" s="69"/>
      <c r="AC445" s="69"/>
      <c r="AD445" s="69"/>
      <c r="AF445" s="69"/>
      <c r="AG445" s="69"/>
      <c r="AH445" s="69"/>
      <c r="AI445" s="69"/>
      <c r="AJ445" s="69"/>
      <c r="AK445" s="69"/>
      <c r="AL445" s="70">
        <f t="shared" si="27"/>
        <v>0</v>
      </c>
      <c r="AM445" s="69"/>
      <c r="AN445" s="69"/>
      <c r="AO445" s="69"/>
      <c r="AR445" s="46" t="s">
        <v>20</v>
      </c>
    </row>
    <row r="446" spans="4:44" x14ac:dyDescent="0.3">
      <c r="D446" s="79">
        <f t="shared" si="30"/>
        <v>437</v>
      </c>
      <c r="E446" s="76"/>
      <c r="F446" s="76"/>
      <c r="G446" s="73">
        <f t="shared" si="28"/>
        <v>0</v>
      </c>
      <c r="H446" s="74" t="str" cm="1">
        <f t="array" ref="H446">IFERROR(INDEX(GCC.Param!$D$3:$D$94,MATCH(L446,GCC.Param!$B$3:$B$94,0),0),"")</f>
        <v/>
      </c>
      <c r="I446" s="76"/>
      <c r="J446" s="76"/>
      <c r="K446" s="76"/>
      <c r="L446" s="76"/>
      <c r="M446" s="76"/>
      <c r="N446" s="76"/>
      <c r="O446" s="73" t="str" cm="1">
        <f t="array" ref="O446">IFERROR(INDEX($K$9:$K$1009,MATCH(N446,$I$9:$I$1009,0),0),"")</f>
        <v/>
      </c>
      <c r="P446" s="77"/>
      <c r="Q446" s="77"/>
      <c r="R446" s="67"/>
      <c r="S446" s="67"/>
      <c r="T446" s="67"/>
      <c r="U446" s="73">
        <f t="shared" si="29"/>
        <v>0</v>
      </c>
      <c r="V446" s="57"/>
      <c r="W446" s="78"/>
      <c r="X446" s="69"/>
      <c r="Y446" s="69"/>
      <c r="Z446" s="69"/>
      <c r="AA446" s="69"/>
      <c r="AB446" s="69"/>
      <c r="AC446" s="69"/>
      <c r="AD446" s="69"/>
      <c r="AF446" s="69"/>
      <c r="AG446" s="69"/>
      <c r="AH446" s="69"/>
      <c r="AI446" s="69"/>
      <c r="AJ446" s="69"/>
      <c r="AK446" s="69"/>
      <c r="AL446" s="70">
        <f t="shared" si="27"/>
        <v>0</v>
      </c>
      <c r="AM446" s="69"/>
      <c r="AN446" s="69"/>
      <c r="AO446" s="69"/>
      <c r="AR446" s="46" t="s">
        <v>20</v>
      </c>
    </row>
    <row r="447" spans="4:44" x14ac:dyDescent="0.3">
      <c r="D447" s="79">
        <f t="shared" si="30"/>
        <v>438</v>
      </c>
      <c r="E447" s="76"/>
      <c r="F447" s="76"/>
      <c r="G447" s="73">
        <f t="shared" si="28"/>
        <v>0</v>
      </c>
      <c r="H447" s="74" t="str" cm="1">
        <f t="array" ref="H447">IFERROR(INDEX(GCC.Param!$D$3:$D$94,MATCH(L447,GCC.Param!$B$3:$B$94,0),0),"")</f>
        <v/>
      </c>
      <c r="I447" s="76"/>
      <c r="J447" s="76"/>
      <c r="K447" s="76"/>
      <c r="L447" s="76"/>
      <c r="M447" s="76"/>
      <c r="N447" s="76"/>
      <c r="O447" s="73" t="str" cm="1">
        <f t="array" ref="O447">IFERROR(INDEX($K$9:$K$1009,MATCH(N447,$I$9:$I$1009,0),0),"")</f>
        <v/>
      </c>
      <c r="P447" s="77"/>
      <c r="Q447" s="77"/>
      <c r="R447" s="67"/>
      <c r="S447" s="67"/>
      <c r="T447" s="67"/>
      <c r="U447" s="73">
        <f t="shared" si="29"/>
        <v>0</v>
      </c>
      <c r="V447" s="57"/>
      <c r="W447" s="78"/>
      <c r="X447" s="69"/>
      <c r="Y447" s="69"/>
      <c r="Z447" s="69"/>
      <c r="AA447" s="69"/>
      <c r="AB447" s="69"/>
      <c r="AC447" s="69"/>
      <c r="AD447" s="69"/>
      <c r="AF447" s="69"/>
      <c r="AG447" s="69"/>
      <c r="AH447" s="69"/>
      <c r="AI447" s="69"/>
      <c r="AJ447" s="69"/>
      <c r="AK447" s="69"/>
      <c r="AL447" s="70">
        <f t="shared" si="27"/>
        <v>0</v>
      </c>
      <c r="AM447" s="69"/>
      <c r="AN447" s="69"/>
      <c r="AO447" s="69"/>
      <c r="AR447" s="46" t="s">
        <v>20</v>
      </c>
    </row>
    <row r="448" spans="4:44" x14ac:dyDescent="0.3">
      <c r="D448" s="79">
        <f t="shared" si="30"/>
        <v>439</v>
      </c>
      <c r="E448" s="76"/>
      <c r="F448" s="76"/>
      <c r="G448" s="73">
        <f t="shared" si="28"/>
        <v>0</v>
      </c>
      <c r="H448" s="74" t="str" cm="1">
        <f t="array" ref="H448">IFERROR(INDEX(GCC.Param!$D$3:$D$94,MATCH(L448,GCC.Param!$B$3:$B$94,0),0),"")</f>
        <v/>
      </c>
      <c r="I448" s="76"/>
      <c r="J448" s="76"/>
      <c r="K448" s="76"/>
      <c r="L448" s="76"/>
      <c r="M448" s="76"/>
      <c r="N448" s="76"/>
      <c r="O448" s="73" t="str" cm="1">
        <f t="array" ref="O448">IFERROR(INDEX($K$9:$K$1009,MATCH(N448,$I$9:$I$1009,0),0),"")</f>
        <v/>
      </c>
      <c r="P448" s="77"/>
      <c r="Q448" s="77"/>
      <c r="R448" s="67"/>
      <c r="S448" s="67"/>
      <c r="T448" s="67"/>
      <c r="U448" s="73">
        <f t="shared" si="29"/>
        <v>0</v>
      </c>
      <c r="V448" s="57"/>
      <c r="W448" s="78"/>
      <c r="X448" s="69"/>
      <c r="Y448" s="69"/>
      <c r="Z448" s="69"/>
      <c r="AA448" s="69"/>
      <c r="AB448" s="69"/>
      <c r="AC448" s="69"/>
      <c r="AD448" s="69"/>
      <c r="AF448" s="69"/>
      <c r="AG448" s="69"/>
      <c r="AH448" s="69"/>
      <c r="AI448" s="69"/>
      <c r="AJ448" s="69"/>
      <c r="AK448" s="69"/>
      <c r="AL448" s="70">
        <f t="shared" si="27"/>
        <v>0</v>
      </c>
      <c r="AM448" s="69"/>
      <c r="AN448" s="69"/>
      <c r="AO448" s="69"/>
      <c r="AR448" s="46" t="s">
        <v>20</v>
      </c>
    </row>
    <row r="449" spans="4:44" x14ac:dyDescent="0.3">
      <c r="D449" s="79">
        <f t="shared" si="30"/>
        <v>440</v>
      </c>
      <c r="E449" s="76"/>
      <c r="F449" s="76"/>
      <c r="G449" s="73">
        <f t="shared" si="28"/>
        <v>0</v>
      </c>
      <c r="H449" s="74" t="str" cm="1">
        <f t="array" ref="H449">IFERROR(INDEX(GCC.Param!$D$3:$D$94,MATCH(L449,GCC.Param!$B$3:$B$94,0),0),"")</f>
        <v/>
      </c>
      <c r="I449" s="76"/>
      <c r="J449" s="76"/>
      <c r="K449" s="76"/>
      <c r="L449" s="76"/>
      <c r="M449" s="76"/>
      <c r="N449" s="76"/>
      <c r="O449" s="73" t="str" cm="1">
        <f t="array" ref="O449">IFERROR(INDEX($K$9:$K$1009,MATCH(N449,$I$9:$I$1009,0),0),"")</f>
        <v/>
      </c>
      <c r="P449" s="77"/>
      <c r="Q449" s="77"/>
      <c r="R449" s="67"/>
      <c r="S449" s="67"/>
      <c r="T449" s="67"/>
      <c r="U449" s="73">
        <f t="shared" si="29"/>
        <v>0</v>
      </c>
      <c r="V449" s="57"/>
      <c r="W449" s="78"/>
      <c r="X449" s="69"/>
      <c r="Y449" s="69"/>
      <c r="Z449" s="69"/>
      <c r="AA449" s="69"/>
      <c r="AB449" s="69"/>
      <c r="AC449" s="69"/>
      <c r="AD449" s="69"/>
      <c r="AF449" s="69"/>
      <c r="AG449" s="69"/>
      <c r="AH449" s="69"/>
      <c r="AI449" s="69"/>
      <c r="AJ449" s="69"/>
      <c r="AK449" s="69"/>
      <c r="AL449" s="70">
        <f t="shared" si="27"/>
        <v>0</v>
      </c>
      <c r="AM449" s="69"/>
      <c r="AN449" s="69"/>
      <c r="AO449" s="69"/>
      <c r="AR449" s="46" t="s">
        <v>20</v>
      </c>
    </row>
    <row r="450" spans="4:44" x14ac:dyDescent="0.3">
      <c r="D450" s="79">
        <f t="shared" si="30"/>
        <v>441</v>
      </c>
      <c r="E450" s="76"/>
      <c r="F450" s="76"/>
      <c r="G450" s="73">
        <f t="shared" si="28"/>
        <v>0</v>
      </c>
      <c r="H450" s="74" t="str" cm="1">
        <f t="array" ref="H450">IFERROR(INDEX(GCC.Param!$D$3:$D$94,MATCH(L450,GCC.Param!$B$3:$B$94,0),0),"")</f>
        <v/>
      </c>
      <c r="I450" s="76"/>
      <c r="J450" s="76"/>
      <c r="K450" s="76"/>
      <c r="L450" s="76"/>
      <c r="M450" s="76"/>
      <c r="N450" s="76"/>
      <c r="O450" s="73" t="str" cm="1">
        <f t="array" ref="O450">IFERROR(INDEX($K$9:$K$1009,MATCH(N450,$I$9:$I$1009,0),0),"")</f>
        <v/>
      </c>
      <c r="P450" s="77"/>
      <c r="Q450" s="77"/>
      <c r="R450" s="67"/>
      <c r="S450" s="67"/>
      <c r="T450" s="67"/>
      <c r="U450" s="73">
        <f t="shared" si="29"/>
        <v>0</v>
      </c>
      <c r="V450" s="57"/>
      <c r="W450" s="78"/>
      <c r="X450" s="69"/>
      <c r="Y450" s="69"/>
      <c r="Z450" s="69"/>
      <c r="AA450" s="69"/>
      <c r="AB450" s="69"/>
      <c r="AC450" s="69"/>
      <c r="AD450" s="69"/>
      <c r="AF450" s="69"/>
      <c r="AG450" s="69"/>
      <c r="AH450" s="69"/>
      <c r="AI450" s="69"/>
      <c r="AJ450" s="69"/>
      <c r="AK450" s="69"/>
      <c r="AL450" s="70">
        <f t="shared" si="27"/>
        <v>0</v>
      </c>
      <c r="AM450" s="69"/>
      <c r="AN450" s="69"/>
      <c r="AO450" s="69"/>
      <c r="AR450" s="46" t="s">
        <v>20</v>
      </c>
    </row>
    <row r="451" spans="4:44" x14ac:dyDescent="0.3">
      <c r="D451" s="79">
        <f t="shared" si="30"/>
        <v>442</v>
      </c>
      <c r="E451" s="76"/>
      <c r="F451" s="76"/>
      <c r="G451" s="73">
        <f t="shared" si="28"/>
        <v>0</v>
      </c>
      <c r="H451" s="74" t="str" cm="1">
        <f t="array" ref="H451">IFERROR(INDEX(GCC.Param!$D$3:$D$94,MATCH(L451,GCC.Param!$B$3:$B$94,0),0),"")</f>
        <v/>
      </c>
      <c r="I451" s="76"/>
      <c r="J451" s="76"/>
      <c r="K451" s="76"/>
      <c r="L451" s="76"/>
      <c r="M451" s="76"/>
      <c r="N451" s="76"/>
      <c r="O451" s="73" t="str" cm="1">
        <f t="array" ref="O451">IFERROR(INDEX($K$9:$K$1009,MATCH(N451,$I$9:$I$1009,0),0),"")</f>
        <v/>
      </c>
      <c r="P451" s="77"/>
      <c r="Q451" s="77"/>
      <c r="R451" s="67"/>
      <c r="S451" s="67"/>
      <c r="T451" s="67"/>
      <c r="U451" s="73">
        <f t="shared" si="29"/>
        <v>0</v>
      </c>
      <c r="V451" s="57"/>
      <c r="W451" s="78"/>
      <c r="X451" s="69"/>
      <c r="Y451" s="69"/>
      <c r="Z451" s="69"/>
      <c r="AA451" s="69"/>
      <c r="AB451" s="69"/>
      <c r="AC451" s="69"/>
      <c r="AD451" s="69"/>
      <c r="AF451" s="69"/>
      <c r="AG451" s="69"/>
      <c r="AH451" s="69"/>
      <c r="AI451" s="69"/>
      <c r="AJ451" s="69"/>
      <c r="AK451" s="69"/>
      <c r="AL451" s="70">
        <f t="shared" si="27"/>
        <v>0</v>
      </c>
      <c r="AM451" s="69"/>
      <c r="AN451" s="69"/>
      <c r="AO451" s="69"/>
      <c r="AR451" s="46" t="s">
        <v>20</v>
      </c>
    </row>
    <row r="452" spans="4:44" x14ac:dyDescent="0.3">
      <c r="D452" s="79">
        <f t="shared" si="30"/>
        <v>443</v>
      </c>
      <c r="E452" s="76"/>
      <c r="F452" s="76"/>
      <c r="G452" s="73">
        <f t="shared" si="28"/>
        <v>0</v>
      </c>
      <c r="H452" s="74" t="str" cm="1">
        <f t="array" ref="H452">IFERROR(INDEX(GCC.Param!$D$3:$D$94,MATCH(L452,GCC.Param!$B$3:$B$94,0),0),"")</f>
        <v/>
      </c>
      <c r="I452" s="76"/>
      <c r="J452" s="76"/>
      <c r="K452" s="76"/>
      <c r="L452" s="76"/>
      <c r="M452" s="76"/>
      <c r="N452" s="76"/>
      <c r="O452" s="73" t="str" cm="1">
        <f t="array" ref="O452">IFERROR(INDEX($K$9:$K$1009,MATCH(N452,$I$9:$I$1009,0),0),"")</f>
        <v/>
      </c>
      <c r="P452" s="77"/>
      <c r="Q452" s="77"/>
      <c r="R452" s="67"/>
      <c r="S452" s="67"/>
      <c r="T452" s="67"/>
      <c r="U452" s="73">
        <f t="shared" si="29"/>
        <v>0</v>
      </c>
      <c r="V452" s="57"/>
      <c r="W452" s="78"/>
      <c r="X452" s="69"/>
      <c r="Y452" s="69"/>
      <c r="Z452" s="69"/>
      <c r="AA452" s="69"/>
      <c r="AB452" s="69"/>
      <c r="AC452" s="69"/>
      <c r="AD452" s="69"/>
      <c r="AF452" s="69"/>
      <c r="AG452" s="69"/>
      <c r="AH452" s="69"/>
      <c r="AI452" s="69"/>
      <c r="AJ452" s="69"/>
      <c r="AK452" s="69"/>
      <c r="AL452" s="70">
        <f t="shared" si="27"/>
        <v>0</v>
      </c>
      <c r="AM452" s="69"/>
      <c r="AN452" s="69"/>
      <c r="AO452" s="69"/>
      <c r="AR452" s="46" t="s">
        <v>20</v>
      </c>
    </row>
    <row r="453" spans="4:44" x14ac:dyDescent="0.3">
      <c r="D453" s="79">
        <f t="shared" si="30"/>
        <v>444</v>
      </c>
      <c r="E453" s="76"/>
      <c r="F453" s="76"/>
      <c r="G453" s="73">
        <f t="shared" si="28"/>
        <v>0</v>
      </c>
      <c r="H453" s="74" t="str" cm="1">
        <f t="array" ref="H453">IFERROR(INDEX(GCC.Param!$D$3:$D$94,MATCH(L453,GCC.Param!$B$3:$B$94,0),0),"")</f>
        <v/>
      </c>
      <c r="I453" s="76"/>
      <c r="J453" s="76"/>
      <c r="K453" s="76"/>
      <c r="L453" s="76"/>
      <c r="M453" s="76"/>
      <c r="N453" s="76"/>
      <c r="O453" s="73" t="str" cm="1">
        <f t="array" ref="O453">IFERROR(INDEX($K$9:$K$1009,MATCH(N453,$I$9:$I$1009,0),0),"")</f>
        <v/>
      </c>
      <c r="P453" s="77"/>
      <c r="Q453" s="77"/>
      <c r="R453" s="67"/>
      <c r="S453" s="67"/>
      <c r="T453" s="67"/>
      <c r="U453" s="73">
        <f t="shared" si="29"/>
        <v>0</v>
      </c>
      <c r="V453" s="57"/>
      <c r="W453" s="78"/>
      <c r="X453" s="69"/>
      <c r="Y453" s="69"/>
      <c r="Z453" s="69"/>
      <c r="AA453" s="69"/>
      <c r="AB453" s="69"/>
      <c r="AC453" s="69"/>
      <c r="AD453" s="69"/>
      <c r="AF453" s="69"/>
      <c r="AG453" s="69"/>
      <c r="AH453" s="69"/>
      <c r="AI453" s="69"/>
      <c r="AJ453" s="69"/>
      <c r="AK453" s="69"/>
      <c r="AL453" s="70">
        <f t="shared" si="27"/>
        <v>0</v>
      </c>
      <c r="AM453" s="69"/>
      <c r="AN453" s="69"/>
      <c r="AO453" s="69"/>
      <c r="AR453" s="46" t="s">
        <v>20</v>
      </c>
    </row>
    <row r="454" spans="4:44" x14ac:dyDescent="0.3">
      <c r="D454" s="79">
        <f t="shared" si="30"/>
        <v>445</v>
      </c>
      <c r="E454" s="76"/>
      <c r="F454" s="76"/>
      <c r="G454" s="73">
        <f t="shared" si="28"/>
        <v>0</v>
      </c>
      <c r="H454" s="74" t="str" cm="1">
        <f t="array" ref="H454">IFERROR(INDEX(GCC.Param!$D$3:$D$94,MATCH(L454,GCC.Param!$B$3:$B$94,0),0),"")</f>
        <v/>
      </c>
      <c r="I454" s="76"/>
      <c r="J454" s="76"/>
      <c r="K454" s="76"/>
      <c r="L454" s="76"/>
      <c r="M454" s="76"/>
      <c r="N454" s="76"/>
      <c r="O454" s="73" t="str" cm="1">
        <f t="array" ref="O454">IFERROR(INDEX($K$9:$K$1009,MATCH(N454,$I$9:$I$1009,0),0),"")</f>
        <v/>
      </c>
      <c r="P454" s="77"/>
      <c r="Q454" s="77"/>
      <c r="R454" s="67"/>
      <c r="S454" s="67"/>
      <c r="T454" s="67"/>
      <c r="U454" s="73">
        <f t="shared" si="29"/>
        <v>0</v>
      </c>
      <c r="V454" s="57"/>
      <c r="W454" s="78"/>
      <c r="X454" s="69"/>
      <c r="Y454" s="69"/>
      <c r="Z454" s="69"/>
      <c r="AA454" s="69"/>
      <c r="AB454" s="69"/>
      <c r="AC454" s="69"/>
      <c r="AD454" s="69"/>
      <c r="AF454" s="69"/>
      <c r="AG454" s="69"/>
      <c r="AH454" s="69"/>
      <c r="AI454" s="69"/>
      <c r="AJ454" s="69"/>
      <c r="AK454" s="69"/>
      <c r="AL454" s="70">
        <f t="shared" si="27"/>
        <v>0</v>
      </c>
      <c r="AM454" s="69"/>
      <c r="AN454" s="69"/>
      <c r="AO454" s="69"/>
      <c r="AR454" s="46" t="s">
        <v>20</v>
      </c>
    </row>
    <row r="455" spans="4:44" x14ac:dyDescent="0.3">
      <c r="D455" s="79">
        <f t="shared" si="30"/>
        <v>446</v>
      </c>
      <c r="E455" s="76"/>
      <c r="F455" s="76"/>
      <c r="G455" s="73">
        <f t="shared" si="28"/>
        <v>0</v>
      </c>
      <c r="H455" s="74" t="str" cm="1">
        <f t="array" ref="H455">IFERROR(INDEX(GCC.Param!$D$3:$D$94,MATCH(L455,GCC.Param!$B$3:$B$94,0),0),"")</f>
        <v/>
      </c>
      <c r="I455" s="76"/>
      <c r="J455" s="76"/>
      <c r="K455" s="76"/>
      <c r="L455" s="76"/>
      <c r="M455" s="76"/>
      <c r="N455" s="76"/>
      <c r="O455" s="73" t="str" cm="1">
        <f t="array" ref="O455">IFERROR(INDEX($K$9:$K$1009,MATCH(N455,$I$9:$I$1009,0),0),"")</f>
        <v/>
      </c>
      <c r="P455" s="77"/>
      <c r="Q455" s="77"/>
      <c r="R455" s="67"/>
      <c r="S455" s="67"/>
      <c r="T455" s="67"/>
      <c r="U455" s="73">
        <f t="shared" si="29"/>
        <v>0</v>
      </c>
      <c r="V455" s="57"/>
      <c r="W455" s="78"/>
      <c r="X455" s="69"/>
      <c r="Y455" s="69"/>
      <c r="Z455" s="69"/>
      <c r="AA455" s="69"/>
      <c r="AB455" s="69"/>
      <c r="AC455" s="69"/>
      <c r="AD455" s="69"/>
      <c r="AF455" s="69"/>
      <c r="AG455" s="69"/>
      <c r="AH455" s="69"/>
      <c r="AI455" s="69"/>
      <c r="AJ455" s="69"/>
      <c r="AK455" s="69"/>
      <c r="AL455" s="70">
        <f t="shared" si="27"/>
        <v>0</v>
      </c>
      <c r="AM455" s="69"/>
      <c r="AN455" s="69"/>
      <c r="AO455" s="69"/>
      <c r="AR455" s="46" t="s">
        <v>20</v>
      </c>
    </row>
    <row r="456" spans="4:44" x14ac:dyDescent="0.3">
      <c r="D456" s="79">
        <f t="shared" si="30"/>
        <v>447</v>
      </c>
      <c r="E456" s="76"/>
      <c r="F456" s="76"/>
      <c r="G456" s="73">
        <f t="shared" si="28"/>
        <v>0</v>
      </c>
      <c r="H456" s="74" t="str" cm="1">
        <f t="array" ref="H456">IFERROR(INDEX(GCC.Param!$D$3:$D$94,MATCH(L456,GCC.Param!$B$3:$B$94,0),0),"")</f>
        <v/>
      </c>
      <c r="I456" s="76"/>
      <c r="J456" s="76"/>
      <c r="K456" s="76"/>
      <c r="L456" s="76"/>
      <c r="M456" s="76"/>
      <c r="N456" s="76"/>
      <c r="O456" s="73" t="str" cm="1">
        <f t="array" ref="O456">IFERROR(INDEX($K$9:$K$1009,MATCH(N456,$I$9:$I$1009,0),0),"")</f>
        <v/>
      </c>
      <c r="P456" s="77"/>
      <c r="Q456" s="77"/>
      <c r="R456" s="67"/>
      <c r="S456" s="67"/>
      <c r="T456" s="67"/>
      <c r="U456" s="73">
        <f t="shared" si="29"/>
        <v>0</v>
      </c>
      <c r="V456" s="57"/>
      <c r="W456" s="78"/>
      <c r="X456" s="69"/>
      <c r="Y456" s="69"/>
      <c r="Z456" s="69"/>
      <c r="AA456" s="69"/>
      <c r="AB456" s="69"/>
      <c r="AC456" s="69"/>
      <c r="AD456" s="69"/>
      <c r="AF456" s="69"/>
      <c r="AG456" s="69"/>
      <c r="AH456" s="69"/>
      <c r="AI456" s="69"/>
      <c r="AJ456" s="69"/>
      <c r="AK456" s="69"/>
      <c r="AL456" s="70">
        <f t="shared" si="27"/>
        <v>0</v>
      </c>
      <c r="AM456" s="69"/>
      <c r="AN456" s="69"/>
      <c r="AO456" s="69"/>
      <c r="AR456" s="46" t="s">
        <v>20</v>
      </c>
    </row>
    <row r="457" spans="4:44" x14ac:dyDescent="0.3">
      <c r="D457" s="79">
        <f t="shared" si="30"/>
        <v>448</v>
      </c>
      <c r="E457" s="76"/>
      <c r="F457" s="76"/>
      <c r="G457" s="73">
        <f t="shared" si="28"/>
        <v>0</v>
      </c>
      <c r="H457" s="74" t="str" cm="1">
        <f t="array" ref="H457">IFERROR(INDEX(GCC.Param!$D$3:$D$94,MATCH(L457,GCC.Param!$B$3:$B$94,0),0),"")</f>
        <v/>
      </c>
      <c r="I457" s="76"/>
      <c r="J457" s="76"/>
      <c r="K457" s="76"/>
      <c r="L457" s="76"/>
      <c r="M457" s="76"/>
      <c r="N457" s="76"/>
      <c r="O457" s="73" t="str" cm="1">
        <f t="array" ref="O457">IFERROR(INDEX($K$9:$K$1009,MATCH(N457,$I$9:$I$1009,0),0),"")</f>
        <v/>
      </c>
      <c r="P457" s="77"/>
      <c r="Q457" s="77"/>
      <c r="R457" s="67"/>
      <c r="S457" s="67"/>
      <c r="T457" s="67"/>
      <c r="U457" s="73">
        <f t="shared" si="29"/>
        <v>0</v>
      </c>
      <c r="V457" s="57"/>
      <c r="W457" s="78"/>
      <c r="X457" s="69"/>
      <c r="Y457" s="69"/>
      <c r="Z457" s="69"/>
      <c r="AA457" s="69"/>
      <c r="AB457" s="69"/>
      <c r="AC457" s="69"/>
      <c r="AD457" s="69"/>
      <c r="AF457" s="69"/>
      <c r="AG457" s="69"/>
      <c r="AH457" s="69"/>
      <c r="AI457" s="69"/>
      <c r="AJ457" s="69"/>
      <c r="AK457" s="69"/>
      <c r="AL457" s="70">
        <f t="shared" ref="AL457:AL520" si="31">SUM(AG457:AK457)</f>
        <v>0</v>
      </c>
      <c r="AM457" s="69"/>
      <c r="AN457" s="69"/>
      <c r="AO457" s="69"/>
      <c r="AR457" s="46" t="s">
        <v>20</v>
      </c>
    </row>
    <row r="458" spans="4:44" x14ac:dyDescent="0.3">
      <c r="D458" s="79">
        <f t="shared" si="30"/>
        <v>449</v>
      </c>
      <c r="E458" s="76"/>
      <c r="F458" s="76"/>
      <c r="G458" s="73">
        <f t="shared" ref="G458:G521" si="32">IF(OR(F458="",F458=0),E458,F458)</f>
        <v>0</v>
      </c>
      <c r="H458" s="74" t="str" cm="1">
        <f t="array" ref="H458">IFERROR(INDEX(GCC.Param!$D$3:$D$94,MATCH(L458,GCC.Param!$B$3:$B$94,0),0),"")</f>
        <v/>
      </c>
      <c r="I458" s="76"/>
      <c r="J458" s="76"/>
      <c r="K458" s="76"/>
      <c r="L458" s="76"/>
      <c r="M458" s="76"/>
      <c r="N458" s="76"/>
      <c r="O458" s="73" t="str" cm="1">
        <f t="array" ref="O458">IFERROR(INDEX($K$9:$K$1009,MATCH(N458,$I$9:$I$1009,0),0),"")</f>
        <v/>
      </c>
      <c r="P458" s="77"/>
      <c r="Q458" s="77"/>
      <c r="R458" s="67"/>
      <c r="S458" s="67"/>
      <c r="T458" s="67"/>
      <c r="U458" s="73">
        <f t="shared" si="29"/>
        <v>0</v>
      </c>
      <c r="V458" s="57"/>
      <c r="W458" s="78"/>
      <c r="X458" s="69"/>
      <c r="Y458" s="69"/>
      <c r="Z458" s="69"/>
      <c r="AA458" s="69"/>
      <c r="AB458" s="69"/>
      <c r="AC458" s="69"/>
      <c r="AD458" s="69"/>
      <c r="AF458" s="69"/>
      <c r="AG458" s="69"/>
      <c r="AH458" s="69"/>
      <c r="AI458" s="69"/>
      <c r="AJ458" s="69"/>
      <c r="AK458" s="69"/>
      <c r="AL458" s="70">
        <f t="shared" si="31"/>
        <v>0</v>
      </c>
      <c r="AM458" s="69"/>
      <c r="AN458" s="69"/>
      <c r="AO458" s="69"/>
      <c r="AR458" s="46" t="s">
        <v>20</v>
      </c>
    </row>
    <row r="459" spans="4:44" x14ac:dyDescent="0.3">
      <c r="D459" s="79">
        <f t="shared" si="30"/>
        <v>450</v>
      </c>
      <c r="E459" s="76"/>
      <c r="F459" s="76"/>
      <c r="G459" s="73">
        <f t="shared" si="32"/>
        <v>0</v>
      </c>
      <c r="H459" s="74" t="str" cm="1">
        <f t="array" ref="H459">IFERROR(INDEX(GCC.Param!$D$3:$D$94,MATCH(L459,GCC.Param!$B$3:$B$94,0),0),"")</f>
        <v/>
      </c>
      <c r="I459" s="76"/>
      <c r="J459" s="76"/>
      <c r="K459" s="76"/>
      <c r="L459" s="76"/>
      <c r="M459" s="76"/>
      <c r="N459" s="76"/>
      <c r="O459" s="73" t="str" cm="1">
        <f t="array" ref="O459">IFERROR(INDEX($K$9:$K$1009,MATCH(N459,$I$9:$I$1009,0),0),"")</f>
        <v/>
      </c>
      <c r="P459" s="77"/>
      <c r="Q459" s="77"/>
      <c r="R459" s="67"/>
      <c r="S459" s="67"/>
      <c r="T459" s="67"/>
      <c r="U459" s="73">
        <f t="shared" ref="U459:U522" si="33">IF(M459="",K459,M459)</f>
        <v>0</v>
      </c>
      <c r="V459" s="57"/>
      <c r="W459" s="78"/>
      <c r="X459" s="69"/>
      <c r="Y459" s="69"/>
      <c r="Z459" s="69"/>
      <c r="AA459" s="69"/>
      <c r="AB459" s="69"/>
      <c r="AC459" s="69"/>
      <c r="AD459" s="69"/>
      <c r="AF459" s="69"/>
      <c r="AG459" s="69"/>
      <c r="AH459" s="69"/>
      <c r="AI459" s="69"/>
      <c r="AJ459" s="69"/>
      <c r="AK459" s="69"/>
      <c r="AL459" s="70">
        <f t="shared" si="31"/>
        <v>0</v>
      </c>
      <c r="AM459" s="69"/>
      <c r="AN459" s="69"/>
      <c r="AO459" s="69"/>
      <c r="AR459" s="46" t="s">
        <v>20</v>
      </c>
    </row>
    <row r="460" spans="4:44" x14ac:dyDescent="0.3">
      <c r="D460" s="79">
        <f t="shared" ref="D460:D523" si="34">D459+1</f>
        <v>451</v>
      </c>
      <c r="E460" s="76"/>
      <c r="F460" s="76"/>
      <c r="G460" s="73">
        <f t="shared" si="32"/>
        <v>0</v>
      </c>
      <c r="H460" s="74" t="str" cm="1">
        <f t="array" ref="H460">IFERROR(INDEX(GCC.Param!$D$3:$D$94,MATCH(L460,GCC.Param!$B$3:$B$94,0),0),"")</f>
        <v/>
      </c>
      <c r="I460" s="76"/>
      <c r="J460" s="76"/>
      <c r="K460" s="76"/>
      <c r="L460" s="76"/>
      <c r="M460" s="76"/>
      <c r="N460" s="76"/>
      <c r="O460" s="73" t="str" cm="1">
        <f t="array" ref="O460">IFERROR(INDEX($K$9:$K$1009,MATCH(N460,$I$9:$I$1009,0),0),"")</f>
        <v/>
      </c>
      <c r="P460" s="77"/>
      <c r="Q460" s="77"/>
      <c r="R460" s="67"/>
      <c r="S460" s="67"/>
      <c r="T460" s="67"/>
      <c r="U460" s="73">
        <f t="shared" si="33"/>
        <v>0</v>
      </c>
      <c r="V460" s="57"/>
      <c r="W460" s="78"/>
      <c r="X460" s="69"/>
      <c r="Y460" s="69"/>
      <c r="Z460" s="69"/>
      <c r="AA460" s="69"/>
      <c r="AB460" s="69"/>
      <c r="AC460" s="69"/>
      <c r="AD460" s="69"/>
      <c r="AF460" s="69"/>
      <c r="AG460" s="69"/>
      <c r="AH460" s="69"/>
      <c r="AI460" s="69"/>
      <c r="AJ460" s="69"/>
      <c r="AK460" s="69"/>
      <c r="AL460" s="70">
        <f t="shared" si="31"/>
        <v>0</v>
      </c>
      <c r="AM460" s="69"/>
      <c r="AN460" s="69"/>
      <c r="AO460" s="69"/>
      <c r="AR460" s="46" t="s">
        <v>20</v>
      </c>
    </row>
    <row r="461" spans="4:44" x14ac:dyDescent="0.3">
      <c r="D461" s="79">
        <f t="shared" si="34"/>
        <v>452</v>
      </c>
      <c r="E461" s="76"/>
      <c r="F461" s="76"/>
      <c r="G461" s="73">
        <f t="shared" si="32"/>
        <v>0</v>
      </c>
      <c r="H461" s="74" t="str" cm="1">
        <f t="array" ref="H461">IFERROR(INDEX(GCC.Param!$D$3:$D$94,MATCH(L461,GCC.Param!$B$3:$B$94,0),0),"")</f>
        <v/>
      </c>
      <c r="I461" s="76"/>
      <c r="J461" s="76"/>
      <c r="K461" s="76"/>
      <c r="L461" s="76"/>
      <c r="M461" s="76"/>
      <c r="N461" s="76"/>
      <c r="O461" s="73" t="str" cm="1">
        <f t="array" ref="O461">IFERROR(INDEX($K$9:$K$1009,MATCH(N461,$I$9:$I$1009,0),0),"")</f>
        <v/>
      </c>
      <c r="P461" s="77"/>
      <c r="Q461" s="77"/>
      <c r="R461" s="67"/>
      <c r="S461" s="67"/>
      <c r="T461" s="67"/>
      <c r="U461" s="73">
        <f t="shared" si="33"/>
        <v>0</v>
      </c>
      <c r="V461" s="57"/>
      <c r="W461" s="78"/>
      <c r="X461" s="69"/>
      <c r="Y461" s="69"/>
      <c r="Z461" s="69"/>
      <c r="AA461" s="69"/>
      <c r="AB461" s="69"/>
      <c r="AC461" s="69"/>
      <c r="AD461" s="69"/>
      <c r="AF461" s="69"/>
      <c r="AG461" s="69"/>
      <c r="AH461" s="69"/>
      <c r="AI461" s="69"/>
      <c r="AJ461" s="69"/>
      <c r="AK461" s="69"/>
      <c r="AL461" s="70">
        <f t="shared" si="31"/>
        <v>0</v>
      </c>
      <c r="AM461" s="69"/>
      <c r="AN461" s="69"/>
      <c r="AO461" s="69"/>
      <c r="AR461" s="46" t="s">
        <v>20</v>
      </c>
    </row>
    <row r="462" spans="4:44" x14ac:dyDescent="0.3">
      <c r="D462" s="79">
        <f t="shared" si="34"/>
        <v>453</v>
      </c>
      <c r="E462" s="76"/>
      <c r="F462" s="76"/>
      <c r="G462" s="73">
        <f t="shared" si="32"/>
        <v>0</v>
      </c>
      <c r="H462" s="74" t="str" cm="1">
        <f t="array" ref="H462">IFERROR(INDEX(GCC.Param!$D$3:$D$94,MATCH(L462,GCC.Param!$B$3:$B$94,0),0),"")</f>
        <v/>
      </c>
      <c r="I462" s="76"/>
      <c r="J462" s="76"/>
      <c r="K462" s="76"/>
      <c r="L462" s="76"/>
      <c r="M462" s="76"/>
      <c r="N462" s="76"/>
      <c r="O462" s="73" t="str" cm="1">
        <f t="array" ref="O462">IFERROR(INDEX($K$9:$K$1009,MATCH(N462,$I$9:$I$1009,0),0),"")</f>
        <v/>
      </c>
      <c r="P462" s="77"/>
      <c r="Q462" s="77"/>
      <c r="R462" s="67"/>
      <c r="S462" s="67"/>
      <c r="T462" s="67"/>
      <c r="U462" s="73">
        <f t="shared" si="33"/>
        <v>0</v>
      </c>
      <c r="V462" s="57"/>
      <c r="W462" s="78"/>
      <c r="X462" s="69"/>
      <c r="Y462" s="69"/>
      <c r="Z462" s="69"/>
      <c r="AA462" s="69"/>
      <c r="AB462" s="69"/>
      <c r="AC462" s="69"/>
      <c r="AD462" s="69"/>
      <c r="AF462" s="69"/>
      <c r="AG462" s="69"/>
      <c r="AH462" s="69"/>
      <c r="AI462" s="69"/>
      <c r="AJ462" s="69"/>
      <c r="AK462" s="69"/>
      <c r="AL462" s="70">
        <f t="shared" si="31"/>
        <v>0</v>
      </c>
      <c r="AM462" s="69"/>
      <c r="AN462" s="69"/>
      <c r="AO462" s="69"/>
      <c r="AR462" s="46" t="s">
        <v>20</v>
      </c>
    </row>
    <row r="463" spans="4:44" x14ac:dyDescent="0.3">
      <c r="D463" s="79">
        <f t="shared" si="34"/>
        <v>454</v>
      </c>
      <c r="E463" s="76"/>
      <c r="F463" s="76"/>
      <c r="G463" s="73">
        <f t="shared" si="32"/>
        <v>0</v>
      </c>
      <c r="H463" s="74" t="str" cm="1">
        <f t="array" ref="H463">IFERROR(INDEX(GCC.Param!$D$3:$D$94,MATCH(L463,GCC.Param!$B$3:$B$94,0),0),"")</f>
        <v/>
      </c>
      <c r="I463" s="76"/>
      <c r="J463" s="76"/>
      <c r="K463" s="76"/>
      <c r="L463" s="76"/>
      <c r="M463" s="76"/>
      <c r="N463" s="76"/>
      <c r="O463" s="73" t="str" cm="1">
        <f t="array" ref="O463">IFERROR(INDEX($K$9:$K$1009,MATCH(N463,$I$9:$I$1009,0),0),"")</f>
        <v/>
      </c>
      <c r="P463" s="77"/>
      <c r="Q463" s="77"/>
      <c r="R463" s="67"/>
      <c r="S463" s="67"/>
      <c r="T463" s="67"/>
      <c r="U463" s="73">
        <f t="shared" si="33"/>
        <v>0</v>
      </c>
      <c r="V463" s="57"/>
      <c r="W463" s="78"/>
      <c r="X463" s="69"/>
      <c r="Y463" s="69"/>
      <c r="Z463" s="69"/>
      <c r="AA463" s="69"/>
      <c r="AB463" s="69"/>
      <c r="AC463" s="69"/>
      <c r="AD463" s="69"/>
      <c r="AF463" s="69"/>
      <c r="AG463" s="69"/>
      <c r="AH463" s="69"/>
      <c r="AI463" s="69"/>
      <c r="AJ463" s="69"/>
      <c r="AK463" s="69"/>
      <c r="AL463" s="70">
        <f t="shared" si="31"/>
        <v>0</v>
      </c>
      <c r="AM463" s="69"/>
      <c r="AN463" s="69"/>
      <c r="AO463" s="69"/>
      <c r="AR463" s="46" t="s">
        <v>20</v>
      </c>
    </row>
    <row r="464" spans="4:44" x14ac:dyDescent="0.3">
      <c r="D464" s="79">
        <f t="shared" si="34"/>
        <v>455</v>
      </c>
      <c r="E464" s="76"/>
      <c r="F464" s="76"/>
      <c r="G464" s="73">
        <f t="shared" si="32"/>
        <v>0</v>
      </c>
      <c r="H464" s="74" t="str" cm="1">
        <f t="array" ref="H464">IFERROR(INDEX(GCC.Param!$D$3:$D$94,MATCH(L464,GCC.Param!$B$3:$B$94,0),0),"")</f>
        <v/>
      </c>
      <c r="I464" s="76"/>
      <c r="J464" s="76"/>
      <c r="K464" s="76"/>
      <c r="L464" s="76"/>
      <c r="M464" s="76"/>
      <c r="N464" s="76"/>
      <c r="O464" s="73" t="str" cm="1">
        <f t="array" ref="O464">IFERROR(INDEX($K$9:$K$1009,MATCH(N464,$I$9:$I$1009,0),0),"")</f>
        <v/>
      </c>
      <c r="P464" s="77"/>
      <c r="Q464" s="77"/>
      <c r="R464" s="67"/>
      <c r="S464" s="67"/>
      <c r="T464" s="67"/>
      <c r="U464" s="73">
        <f t="shared" si="33"/>
        <v>0</v>
      </c>
      <c r="V464" s="57"/>
      <c r="W464" s="78"/>
      <c r="X464" s="69"/>
      <c r="Y464" s="69"/>
      <c r="Z464" s="69"/>
      <c r="AA464" s="69"/>
      <c r="AB464" s="69"/>
      <c r="AC464" s="69"/>
      <c r="AD464" s="69"/>
      <c r="AF464" s="69"/>
      <c r="AG464" s="69"/>
      <c r="AH464" s="69"/>
      <c r="AI464" s="69"/>
      <c r="AJ464" s="69"/>
      <c r="AK464" s="69"/>
      <c r="AL464" s="70">
        <f t="shared" si="31"/>
        <v>0</v>
      </c>
      <c r="AM464" s="69"/>
      <c r="AN464" s="69"/>
      <c r="AO464" s="69"/>
      <c r="AR464" s="46" t="s">
        <v>20</v>
      </c>
    </row>
    <row r="465" spans="4:44" x14ac:dyDescent="0.3">
      <c r="D465" s="79">
        <f t="shared" si="34"/>
        <v>456</v>
      </c>
      <c r="E465" s="76"/>
      <c r="F465" s="76"/>
      <c r="G465" s="73">
        <f t="shared" si="32"/>
        <v>0</v>
      </c>
      <c r="H465" s="74" t="str" cm="1">
        <f t="array" ref="H465">IFERROR(INDEX(GCC.Param!$D$3:$D$94,MATCH(L465,GCC.Param!$B$3:$B$94,0),0),"")</f>
        <v/>
      </c>
      <c r="I465" s="76"/>
      <c r="J465" s="76"/>
      <c r="K465" s="76"/>
      <c r="L465" s="76"/>
      <c r="M465" s="76"/>
      <c r="N465" s="76"/>
      <c r="O465" s="73" t="str" cm="1">
        <f t="array" ref="O465">IFERROR(INDEX($K$9:$K$1009,MATCH(N465,$I$9:$I$1009,0),0),"")</f>
        <v/>
      </c>
      <c r="P465" s="77"/>
      <c r="Q465" s="77"/>
      <c r="R465" s="67"/>
      <c r="S465" s="67"/>
      <c r="T465" s="67"/>
      <c r="U465" s="73">
        <f t="shared" si="33"/>
        <v>0</v>
      </c>
      <c r="V465" s="57"/>
      <c r="W465" s="78"/>
      <c r="X465" s="69"/>
      <c r="Y465" s="69"/>
      <c r="Z465" s="69"/>
      <c r="AA465" s="69"/>
      <c r="AB465" s="69"/>
      <c r="AC465" s="69"/>
      <c r="AD465" s="69"/>
      <c r="AF465" s="69"/>
      <c r="AG465" s="69"/>
      <c r="AH465" s="69"/>
      <c r="AI465" s="69"/>
      <c r="AJ465" s="69"/>
      <c r="AK465" s="69"/>
      <c r="AL465" s="70">
        <f t="shared" si="31"/>
        <v>0</v>
      </c>
      <c r="AM465" s="69"/>
      <c r="AN465" s="69"/>
      <c r="AO465" s="69"/>
      <c r="AR465" s="46" t="s">
        <v>20</v>
      </c>
    </row>
    <row r="466" spans="4:44" x14ac:dyDescent="0.3">
      <c r="D466" s="79">
        <f t="shared" si="34"/>
        <v>457</v>
      </c>
      <c r="E466" s="76"/>
      <c r="F466" s="76"/>
      <c r="G466" s="73">
        <f t="shared" si="32"/>
        <v>0</v>
      </c>
      <c r="H466" s="74" t="str" cm="1">
        <f t="array" ref="H466">IFERROR(INDEX(GCC.Param!$D$3:$D$94,MATCH(L466,GCC.Param!$B$3:$B$94,0),0),"")</f>
        <v/>
      </c>
      <c r="I466" s="76"/>
      <c r="J466" s="76"/>
      <c r="K466" s="76"/>
      <c r="L466" s="76"/>
      <c r="M466" s="76"/>
      <c r="N466" s="76"/>
      <c r="O466" s="73" t="str" cm="1">
        <f t="array" ref="O466">IFERROR(INDEX($K$9:$K$1009,MATCH(N466,$I$9:$I$1009,0),0),"")</f>
        <v/>
      </c>
      <c r="P466" s="77"/>
      <c r="Q466" s="77"/>
      <c r="R466" s="67"/>
      <c r="S466" s="67"/>
      <c r="T466" s="67"/>
      <c r="U466" s="73">
        <f t="shared" si="33"/>
        <v>0</v>
      </c>
      <c r="V466" s="57"/>
      <c r="W466" s="78"/>
      <c r="X466" s="69"/>
      <c r="Y466" s="69"/>
      <c r="Z466" s="69"/>
      <c r="AA466" s="69"/>
      <c r="AB466" s="69"/>
      <c r="AC466" s="69"/>
      <c r="AD466" s="69"/>
      <c r="AF466" s="69"/>
      <c r="AG466" s="69"/>
      <c r="AH466" s="69"/>
      <c r="AI466" s="69"/>
      <c r="AJ466" s="69"/>
      <c r="AK466" s="69"/>
      <c r="AL466" s="70">
        <f t="shared" si="31"/>
        <v>0</v>
      </c>
      <c r="AM466" s="69"/>
      <c r="AN466" s="69"/>
      <c r="AO466" s="69"/>
      <c r="AR466" s="46" t="s">
        <v>20</v>
      </c>
    </row>
    <row r="467" spans="4:44" x14ac:dyDescent="0.3">
      <c r="D467" s="79">
        <f t="shared" si="34"/>
        <v>458</v>
      </c>
      <c r="E467" s="76"/>
      <c r="F467" s="76"/>
      <c r="G467" s="73">
        <f t="shared" si="32"/>
        <v>0</v>
      </c>
      <c r="H467" s="74" t="str" cm="1">
        <f t="array" ref="H467">IFERROR(INDEX(GCC.Param!$D$3:$D$94,MATCH(L467,GCC.Param!$B$3:$B$94,0),0),"")</f>
        <v/>
      </c>
      <c r="I467" s="76"/>
      <c r="J467" s="76"/>
      <c r="K467" s="76"/>
      <c r="L467" s="76"/>
      <c r="M467" s="76"/>
      <c r="N467" s="76"/>
      <c r="O467" s="73" t="str" cm="1">
        <f t="array" ref="O467">IFERROR(INDEX($K$9:$K$1009,MATCH(N467,$I$9:$I$1009,0),0),"")</f>
        <v/>
      </c>
      <c r="P467" s="77"/>
      <c r="Q467" s="77"/>
      <c r="R467" s="67"/>
      <c r="S467" s="67"/>
      <c r="T467" s="67"/>
      <c r="U467" s="73">
        <f t="shared" si="33"/>
        <v>0</v>
      </c>
      <c r="V467" s="57"/>
      <c r="W467" s="78"/>
      <c r="X467" s="69"/>
      <c r="Y467" s="69"/>
      <c r="Z467" s="69"/>
      <c r="AA467" s="69"/>
      <c r="AB467" s="69"/>
      <c r="AC467" s="69"/>
      <c r="AD467" s="69"/>
      <c r="AF467" s="69"/>
      <c r="AG467" s="69"/>
      <c r="AH467" s="69"/>
      <c r="AI467" s="69"/>
      <c r="AJ467" s="69"/>
      <c r="AK467" s="69"/>
      <c r="AL467" s="70">
        <f t="shared" si="31"/>
        <v>0</v>
      </c>
      <c r="AM467" s="69"/>
      <c r="AN467" s="69"/>
      <c r="AO467" s="69"/>
      <c r="AR467" s="46" t="s">
        <v>20</v>
      </c>
    </row>
    <row r="468" spans="4:44" x14ac:dyDescent="0.3">
      <c r="D468" s="79">
        <f t="shared" si="34"/>
        <v>459</v>
      </c>
      <c r="E468" s="76"/>
      <c r="F468" s="76"/>
      <c r="G468" s="73">
        <f t="shared" si="32"/>
        <v>0</v>
      </c>
      <c r="H468" s="74" t="str" cm="1">
        <f t="array" ref="H468">IFERROR(INDEX(GCC.Param!$D$3:$D$94,MATCH(L468,GCC.Param!$B$3:$B$94,0),0),"")</f>
        <v/>
      </c>
      <c r="I468" s="76"/>
      <c r="J468" s="76"/>
      <c r="K468" s="76"/>
      <c r="L468" s="76"/>
      <c r="M468" s="76"/>
      <c r="N468" s="76"/>
      <c r="O468" s="73" t="str" cm="1">
        <f t="array" ref="O468">IFERROR(INDEX($K$9:$K$1009,MATCH(N468,$I$9:$I$1009,0),0),"")</f>
        <v/>
      </c>
      <c r="P468" s="77"/>
      <c r="Q468" s="77"/>
      <c r="R468" s="67"/>
      <c r="S468" s="67"/>
      <c r="T468" s="67"/>
      <c r="U468" s="73">
        <f t="shared" si="33"/>
        <v>0</v>
      </c>
      <c r="V468" s="57"/>
      <c r="W468" s="78"/>
      <c r="X468" s="69"/>
      <c r="Y468" s="69"/>
      <c r="Z468" s="69"/>
      <c r="AA468" s="69"/>
      <c r="AB468" s="69"/>
      <c r="AC468" s="69"/>
      <c r="AD468" s="69"/>
      <c r="AF468" s="69"/>
      <c r="AG468" s="69"/>
      <c r="AH468" s="69"/>
      <c r="AI468" s="69"/>
      <c r="AJ468" s="69"/>
      <c r="AK468" s="69"/>
      <c r="AL468" s="70">
        <f t="shared" si="31"/>
        <v>0</v>
      </c>
      <c r="AM468" s="69"/>
      <c r="AN468" s="69"/>
      <c r="AO468" s="69"/>
      <c r="AR468" s="46" t="s">
        <v>20</v>
      </c>
    </row>
    <row r="469" spans="4:44" x14ac:dyDescent="0.3">
      <c r="D469" s="79">
        <f t="shared" si="34"/>
        <v>460</v>
      </c>
      <c r="E469" s="76"/>
      <c r="F469" s="76"/>
      <c r="G469" s="73">
        <f t="shared" si="32"/>
        <v>0</v>
      </c>
      <c r="H469" s="74" t="str" cm="1">
        <f t="array" ref="H469">IFERROR(INDEX(GCC.Param!$D$3:$D$94,MATCH(L469,GCC.Param!$B$3:$B$94,0),0),"")</f>
        <v/>
      </c>
      <c r="I469" s="76"/>
      <c r="J469" s="76"/>
      <c r="K469" s="76"/>
      <c r="L469" s="76"/>
      <c r="M469" s="76"/>
      <c r="N469" s="76"/>
      <c r="O469" s="73" t="str" cm="1">
        <f t="array" ref="O469">IFERROR(INDEX($K$9:$K$1009,MATCH(N469,$I$9:$I$1009,0),0),"")</f>
        <v/>
      </c>
      <c r="P469" s="77"/>
      <c r="Q469" s="77"/>
      <c r="R469" s="67"/>
      <c r="S469" s="67"/>
      <c r="T469" s="67"/>
      <c r="U469" s="73">
        <f t="shared" si="33"/>
        <v>0</v>
      </c>
      <c r="V469" s="57"/>
      <c r="W469" s="78"/>
      <c r="X469" s="69"/>
      <c r="Y469" s="69"/>
      <c r="Z469" s="69"/>
      <c r="AA469" s="69"/>
      <c r="AB469" s="69"/>
      <c r="AC469" s="69"/>
      <c r="AD469" s="69"/>
      <c r="AF469" s="69"/>
      <c r="AG469" s="69"/>
      <c r="AH469" s="69"/>
      <c r="AI469" s="69"/>
      <c r="AJ469" s="69"/>
      <c r="AK469" s="69"/>
      <c r="AL469" s="70">
        <f t="shared" si="31"/>
        <v>0</v>
      </c>
      <c r="AM469" s="69"/>
      <c r="AN469" s="69"/>
      <c r="AO469" s="69"/>
      <c r="AR469" s="46" t="s">
        <v>20</v>
      </c>
    </row>
    <row r="470" spans="4:44" x14ac:dyDescent="0.3">
      <c r="D470" s="79">
        <f t="shared" si="34"/>
        <v>461</v>
      </c>
      <c r="E470" s="76"/>
      <c r="F470" s="76"/>
      <c r="G470" s="73">
        <f t="shared" si="32"/>
        <v>0</v>
      </c>
      <c r="H470" s="74" t="str" cm="1">
        <f t="array" ref="H470">IFERROR(INDEX(GCC.Param!$D$3:$D$94,MATCH(L470,GCC.Param!$B$3:$B$94,0),0),"")</f>
        <v/>
      </c>
      <c r="I470" s="76"/>
      <c r="J470" s="76"/>
      <c r="K470" s="76"/>
      <c r="L470" s="76"/>
      <c r="M470" s="76"/>
      <c r="N470" s="76"/>
      <c r="O470" s="73" t="str" cm="1">
        <f t="array" ref="O470">IFERROR(INDEX($K$9:$K$1009,MATCH(N470,$I$9:$I$1009,0),0),"")</f>
        <v/>
      </c>
      <c r="P470" s="77"/>
      <c r="Q470" s="77"/>
      <c r="R470" s="67"/>
      <c r="S470" s="67"/>
      <c r="T470" s="67"/>
      <c r="U470" s="73">
        <f t="shared" si="33"/>
        <v>0</v>
      </c>
      <c r="V470" s="57"/>
      <c r="W470" s="78"/>
      <c r="X470" s="69"/>
      <c r="Y470" s="69"/>
      <c r="Z470" s="69"/>
      <c r="AA470" s="69"/>
      <c r="AB470" s="69"/>
      <c r="AC470" s="69"/>
      <c r="AD470" s="69"/>
      <c r="AF470" s="69"/>
      <c r="AG470" s="69"/>
      <c r="AH470" s="69"/>
      <c r="AI470" s="69"/>
      <c r="AJ470" s="69"/>
      <c r="AK470" s="69"/>
      <c r="AL470" s="70">
        <f t="shared" si="31"/>
        <v>0</v>
      </c>
      <c r="AM470" s="69"/>
      <c r="AN470" s="69"/>
      <c r="AO470" s="69"/>
      <c r="AR470" s="46" t="s">
        <v>20</v>
      </c>
    </row>
    <row r="471" spans="4:44" x14ac:dyDescent="0.3">
      <c r="D471" s="79">
        <f t="shared" si="34"/>
        <v>462</v>
      </c>
      <c r="E471" s="76"/>
      <c r="F471" s="76"/>
      <c r="G471" s="73">
        <f t="shared" si="32"/>
        <v>0</v>
      </c>
      <c r="H471" s="74" t="str" cm="1">
        <f t="array" ref="H471">IFERROR(INDEX(GCC.Param!$D$3:$D$94,MATCH(L471,GCC.Param!$B$3:$B$94,0),0),"")</f>
        <v/>
      </c>
      <c r="I471" s="76"/>
      <c r="J471" s="76"/>
      <c r="K471" s="76"/>
      <c r="L471" s="76"/>
      <c r="M471" s="76"/>
      <c r="N471" s="76"/>
      <c r="O471" s="73" t="str" cm="1">
        <f t="array" ref="O471">IFERROR(INDEX($K$9:$K$1009,MATCH(N471,$I$9:$I$1009,0),0),"")</f>
        <v/>
      </c>
      <c r="P471" s="77"/>
      <c r="Q471" s="77"/>
      <c r="R471" s="67"/>
      <c r="S471" s="67"/>
      <c r="T471" s="67"/>
      <c r="U471" s="73">
        <f t="shared" si="33"/>
        <v>0</v>
      </c>
      <c r="V471" s="57"/>
      <c r="W471" s="78"/>
      <c r="X471" s="69"/>
      <c r="Y471" s="69"/>
      <c r="Z471" s="69"/>
      <c r="AA471" s="69"/>
      <c r="AB471" s="69"/>
      <c r="AC471" s="69"/>
      <c r="AD471" s="69"/>
      <c r="AF471" s="69"/>
      <c r="AG471" s="69"/>
      <c r="AH471" s="69"/>
      <c r="AI471" s="69"/>
      <c r="AJ471" s="69"/>
      <c r="AK471" s="69"/>
      <c r="AL471" s="70">
        <f t="shared" si="31"/>
        <v>0</v>
      </c>
      <c r="AM471" s="69"/>
      <c r="AN471" s="69"/>
      <c r="AO471" s="69"/>
      <c r="AR471" s="46" t="s">
        <v>20</v>
      </c>
    </row>
    <row r="472" spans="4:44" x14ac:dyDescent="0.3">
      <c r="D472" s="79">
        <f t="shared" si="34"/>
        <v>463</v>
      </c>
      <c r="E472" s="76"/>
      <c r="F472" s="76"/>
      <c r="G472" s="73">
        <f t="shared" si="32"/>
        <v>0</v>
      </c>
      <c r="H472" s="74" t="str" cm="1">
        <f t="array" ref="H472">IFERROR(INDEX(GCC.Param!$D$3:$D$94,MATCH(L472,GCC.Param!$B$3:$B$94,0),0),"")</f>
        <v/>
      </c>
      <c r="I472" s="76"/>
      <c r="J472" s="76"/>
      <c r="K472" s="76"/>
      <c r="L472" s="76"/>
      <c r="M472" s="76"/>
      <c r="N472" s="76"/>
      <c r="O472" s="73" t="str" cm="1">
        <f t="array" ref="O472">IFERROR(INDEX($K$9:$K$1009,MATCH(N472,$I$9:$I$1009,0),0),"")</f>
        <v/>
      </c>
      <c r="P472" s="77"/>
      <c r="Q472" s="77"/>
      <c r="R472" s="67"/>
      <c r="S472" s="67"/>
      <c r="T472" s="67"/>
      <c r="U472" s="73">
        <f t="shared" si="33"/>
        <v>0</v>
      </c>
      <c r="V472" s="57"/>
      <c r="W472" s="78"/>
      <c r="X472" s="69"/>
      <c r="Y472" s="69"/>
      <c r="Z472" s="69"/>
      <c r="AA472" s="69"/>
      <c r="AB472" s="69"/>
      <c r="AC472" s="69"/>
      <c r="AD472" s="69"/>
      <c r="AF472" s="69"/>
      <c r="AG472" s="69"/>
      <c r="AH472" s="69"/>
      <c r="AI472" s="69"/>
      <c r="AJ472" s="69"/>
      <c r="AK472" s="69"/>
      <c r="AL472" s="70">
        <f t="shared" si="31"/>
        <v>0</v>
      </c>
      <c r="AM472" s="69"/>
      <c r="AN472" s="69"/>
      <c r="AO472" s="69"/>
      <c r="AR472" s="46" t="s">
        <v>20</v>
      </c>
    </row>
    <row r="473" spans="4:44" x14ac:dyDescent="0.3">
      <c r="D473" s="79">
        <f t="shared" si="34"/>
        <v>464</v>
      </c>
      <c r="E473" s="76"/>
      <c r="F473" s="76"/>
      <c r="G473" s="73">
        <f t="shared" si="32"/>
        <v>0</v>
      </c>
      <c r="H473" s="74" t="str" cm="1">
        <f t="array" ref="H473">IFERROR(INDEX(GCC.Param!$D$3:$D$94,MATCH(L473,GCC.Param!$B$3:$B$94,0),0),"")</f>
        <v/>
      </c>
      <c r="I473" s="76"/>
      <c r="J473" s="76"/>
      <c r="K473" s="76"/>
      <c r="L473" s="76"/>
      <c r="M473" s="76"/>
      <c r="N473" s="76"/>
      <c r="O473" s="73" t="str" cm="1">
        <f t="array" ref="O473">IFERROR(INDEX($K$9:$K$1009,MATCH(N473,$I$9:$I$1009,0),0),"")</f>
        <v/>
      </c>
      <c r="P473" s="77"/>
      <c r="Q473" s="77"/>
      <c r="R473" s="67"/>
      <c r="S473" s="67"/>
      <c r="T473" s="67"/>
      <c r="U473" s="73">
        <f t="shared" si="33"/>
        <v>0</v>
      </c>
      <c r="V473" s="57"/>
      <c r="W473" s="78"/>
      <c r="X473" s="69"/>
      <c r="Y473" s="69"/>
      <c r="Z473" s="69"/>
      <c r="AA473" s="69"/>
      <c r="AB473" s="69"/>
      <c r="AC473" s="69"/>
      <c r="AD473" s="69"/>
      <c r="AF473" s="69"/>
      <c r="AG473" s="69"/>
      <c r="AH473" s="69"/>
      <c r="AI473" s="69"/>
      <c r="AJ473" s="69"/>
      <c r="AK473" s="69"/>
      <c r="AL473" s="70">
        <f t="shared" si="31"/>
        <v>0</v>
      </c>
      <c r="AM473" s="69"/>
      <c r="AN473" s="69"/>
      <c r="AO473" s="69"/>
      <c r="AR473" s="46" t="s">
        <v>20</v>
      </c>
    </row>
    <row r="474" spans="4:44" x14ac:dyDescent="0.3">
      <c r="D474" s="79">
        <f t="shared" si="34"/>
        <v>465</v>
      </c>
      <c r="E474" s="76"/>
      <c r="F474" s="76"/>
      <c r="G474" s="73">
        <f t="shared" si="32"/>
        <v>0</v>
      </c>
      <c r="H474" s="74" t="str" cm="1">
        <f t="array" ref="H474">IFERROR(INDEX(GCC.Param!$D$3:$D$94,MATCH(L474,GCC.Param!$B$3:$B$94,0),0),"")</f>
        <v/>
      </c>
      <c r="I474" s="76"/>
      <c r="J474" s="76"/>
      <c r="K474" s="76"/>
      <c r="L474" s="76"/>
      <c r="M474" s="76"/>
      <c r="N474" s="76"/>
      <c r="O474" s="73" t="str" cm="1">
        <f t="array" ref="O474">IFERROR(INDEX($K$9:$K$1009,MATCH(N474,$I$9:$I$1009,0),0),"")</f>
        <v/>
      </c>
      <c r="P474" s="77"/>
      <c r="Q474" s="77"/>
      <c r="R474" s="67"/>
      <c r="S474" s="67"/>
      <c r="T474" s="67"/>
      <c r="U474" s="73">
        <f t="shared" si="33"/>
        <v>0</v>
      </c>
      <c r="V474" s="57"/>
      <c r="W474" s="78"/>
      <c r="X474" s="69"/>
      <c r="Y474" s="69"/>
      <c r="Z474" s="69"/>
      <c r="AA474" s="69"/>
      <c r="AB474" s="69"/>
      <c r="AC474" s="69"/>
      <c r="AD474" s="69"/>
      <c r="AF474" s="69"/>
      <c r="AG474" s="69"/>
      <c r="AH474" s="69"/>
      <c r="AI474" s="69"/>
      <c r="AJ474" s="69"/>
      <c r="AK474" s="69"/>
      <c r="AL474" s="70">
        <f t="shared" si="31"/>
        <v>0</v>
      </c>
      <c r="AM474" s="69"/>
      <c r="AN474" s="69"/>
      <c r="AO474" s="69"/>
      <c r="AR474" s="46" t="s">
        <v>20</v>
      </c>
    </row>
    <row r="475" spans="4:44" x14ac:dyDescent="0.3">
      <c r="D475" s="79">
        <f t="shared" si="34"/>
        <v>466</v>
      </c>
      <c r="E475" s="76"/>
      <c r="F475" s="76"/>
      <c r="G475" s="73">
        <f t="shared" si="32"/>
        <v>0</v>
      </c>
      <c r="H475" s="74" t="str" cm="1">
        <f t="array" ref="H475">IFERROR(INDEX(GCC.Param!$D$3:$D$94,MATCH(L475,GCC.Param!$B$3:$B$94,0),0),"")</f>
        <v/>
      </c>
      <c r="I475" s="76"/>
      <c r="J475" s="76"/>
      <c r="K475" s="76"/>
      <c r="L475" s="76"/>
      <c r="M475" s="76"/>
      <c r="N475" s="76"/>
      <c r="O475" s="73" t="str" cm="1">
        <f t="array" ref="O475">IFERROR(INDEX($K$9:$K$1009,MATCH(N475,$I$9:$I$1009,0),0),"")</f>
        <v/>
      </c>
      <c r="P475" s="77"/>
      <c r="Q475" s="77"/>
      <c r="R475" s="67"/>
      <c r="S475" s="67"/>
      <c r="T475" s="67"/>
      <c r="U475" s="73">
        <f t="shared" si="33"/>
        <v>0</v>
      </c>
      <c r="V475" s="57"/>
      <c r="W475" s="78"/>
      <c r="X475" s="69"/>
      <c r="Y475" s="69"/>
      <c r="Z475" s="69"/>
      <c r="AA475" s="69"/>
      <c r="AB475" s="69"/>
      <c r="AC475" s="69"/>
      <c r="AD475" s="69"/>
      <c r="AF475" s="69"/>
      <c r="AG475" s="69"/>
      <c r="AH475" s="69"/>
      <c r="AI475" s="69"/>
      <c r="AJ475" s="69"/>
      <c r="AK475" s="69"/>
      <c r="AL475" s="70">
        <f t="shared" si="31"/>
        <v>0</v>
      </c>
      <c r="AM475" s="69"/>
      <c r="AN475" s="69"/>
      <c r="AO475" s="69"/>
      <c r="AR475" s="46" t="s">
        <v>20</v>
      </c>
    </row>
    <row r="476" spans="4:44" x14ac:dyDescent="0.3">
      <c r="D476" s="79">
        <f t="shared" si="34"/>
        <v>467</v>
      </c>
      <c r="E476" s="76"/>
      <c r="F476" s="76"/>
      <c r="G476" s="73">
        <f t="shared" si="32"/>
        <v>0</v>
      </c>
      <c r="H476" s="74" t="str" cm="1">
        <f t="array" ref="H476">IFERROR(INDEX(GCC.Param!$D$3:$D$94,MATCH(L476,GCC.Param!$B$3:$B$94,0),0),"")</f>
        <v/>
      </c>
      <c r="I476" s="76"/>
      <c r="J476" s="76"/>
      <c r="K476" s="76"/>
      <c r="L476" s="76"/>
      <c r="M476" s="76"/>
      <c r="N476" s="76"/>
      <c r="O476" s="73" t="str" cm="1">
        <f t="array" ref="O476">IFERROR(INDEX($K$9:$K$1009,MATCH(N476,$I$9:$I$1009,0),0),"")</f>
        <v/>
      </c>
      <c r="P476" s="77"/>
      <c r="Q476" s="77"/>
      <c r="R476" s="67"/>
      <c r="S476" s="67"/>
      <c r="T476" s="67"/>
      <c r="U476" s="73">
        <f t="shared" si="33"/>
        <v>0</v>
      </c>
      <c r="V476" s="57"/>
      <c r="W476" s="78"/>
      <c r="X476" s="69"/>
      <c r="Y476" s="69"/>
      <c r="Z476" s="69"/>
      <c r="AA476" s="69"/>
      <c r="AB476" s="69"/>
      <c r="AC476" s="69"/>
      <c r="AD476" s="69"/>
      <c r="AF476" s="69"/>
      <c r="AG476" s="69"/>
      <c r="AH476" s="69"/>
      <c r="AI476" s="69"/>
      <c r="AJ476" s="69"/>
      <c r="AK476" s="69"/>
      <c r="AL476" s="70">
        <f t="shared" si="31"/>
        <v>0</v>
      </c>
      <c r="AM476" s="69"/>
      <c r="AN476" s="69"/>
      <c r="AO476" s="69"/>
      <c r="AR476" s="46" t="s">
        <v>20</v>
      </c>
    </row>
    <row r="477" spans="4:44" x14ac:dyDescent="0.3">
      <c r="D477" s="79">
        <f t="shared" si="34"/>
        <v>468</v>
      </c>
      <c r="E477" s="76"/>
      <c r="F477" s="76"/>
      <c r="G477" s="73">
        <f t="shared" si="32"/>
        <v>0</v>
      </c>
      <c r="H477" s="74" t="str" cm="1">
        <f t="array" ref="H477">IFERROR(INDEX(GCC.Param!$D$3:$D$94,MATCH(L477,GCC.Param!$B$3:$B$94,0),0),"")</f>
        <v/>
      </c>
      <c r="I477" s="76"/>
      <c r="J477" s="76"/>
      <c r="K477" s="76"/>
      <c r="L477" s="76"/>
      <c r="M477" s="76"/>
      <c r="N477" s="76"/>
      <c r="O477" s="73" t="str" cm="1">
        <f t="array" ref="O477">IFERROR(INDEX($K$9:$K$1009,MATCH(N477,$I$9:$I$1009,0),0),"")</f>
        <v/>
      </c>
      <c r="P477" s="77"/>
      <c r="Q477" s="77"/>
      <c r="R477" s="67"/>
      <c r="S477" s="67"/>
      <c r="T477" s="67"/>
      <c r="U477" s="73">
        <f t="shared" si="33"/>
        <v>0</v>
      </c>
      <c r="V477" s="57"/>
      <c r="W477" s="78"/>
      <c r="X477" s="69"/>
      <c r="Y477" s="69"/>
      <c r="Z477" s="69"/>
      <c r="AA477" s="69"/>
      <c r="AB477" s="69"/>
      <c r="AC477" s="69"/>
      <c r="AD477" s="69"/>
      <c r="AF477" s="69"/>
      <c r="AG477" s="69"/>
      <c r="AH477" s="69"/>
      <c r="AI477" s="69"/>
      <c r="AJ477" s="69"/>
      <c r="AK477" s="69"/>
      <c r="AL477" s="70">
        <f t="shared" si="31"/>
        <v>0</v>
      </c>
      <c r="AM477" s="69"/>
      <c r="AN477" s="69"/>
      <c r="AO477" s="69"/>
      <c r="AR477" s="46" t="s">
        <v>20</v>
      </c>
    </row>
    <row r="478" spans="4:44" x14ac:dyDescent="0.3">
      <c r="D478" s="79">
        <f t="shared" si="34"/>
        <v>469</v>
      </c>
      <c r="E478" s="76"/>
      <c r="F478" s="76"/>
      <c r="G478" s="73">
        <f t="shared" si="32"/>
        <v>0</v>
      </c>
      <c r="H478" s="74" t="str" cm="1">
        <f t="array" ref="H478">IFERROR(INDEX(GCC.Param!$D$3:$D$94,MATCH(L478,GCC.Param!$B$3:$B$94,0),0),"")</f>
        <v/>
      </c>
      <c r="I478" s="76"/>
      <c r="J478" s="76"/>
      <c r="K478" s="76"/>
      <c r="L478" s="76"/>
      <c r="M478" s="76"/>
      <c r="N478" s="76"/>
      <c r="O478" s="73" t="str" cm="1">
        <f t="array" ref="O478">IFERROR(INDEX($K$9:$K$1009,MATCH(N478,$I$9:$I$1009,0),0),"")</f>
        <v/>
      </c>
      <c r="P478" s="77"/>
      <c r="Q478" s="77"/>
      <c r="R478" s="67"/>
      <c r="S478" s="67"/>
      <c r="T478" s="67"/>
      <c r="U478" s="73">
        <f t="shared" si="33"/>
        <v>0</v>
      </c>
      <c r="V478" s="57"/>
      <c r="W478" s="78"/>
      <c r="X478" s="69"/>
      <c r="Y478" s="69"/>
      <c r="Z478" s="69"/>
      <c r="AA478" s="69"/>
      <c r="AB478" s="69"/>
      <c r="AC478" s="69"/>
      <c r="AD478" s="69"/>
      <c r="AF478" s="69"/>
      <c r="AG478" s="69"/>
      <c r="AH478" s="69"/>
      <c r="AI478" s="69"/>
      <c r="AJ478" s="69"/>
      <c r="AK478" s="69"/>
      <c r="AL478" s="70">
        <f t="shared" si="31"/>
        <v>0</v>
      </c>
      <c r="AM478" s="69"/>
      <c r="AN478" s="69"/>
      <c r="AO478" s="69"/>
      <c r="AR478" s="46" t="s">
        <v>20</v>
      </c>
    </row>
    <row r="479" spans="4:44" x14ac:dyDescent="0.3">
      <c r="D479" s="79">
        <f t="shared" si="34"/>
        <v>470</v>
      </c>
      <c r="E479" s="76"/>
      <c r="F479" s="76"/>
      <c r="G479" s="73">
        <f t="shared" si="32"/>
        <v>0</v>
      </c>
      <c r="H479" s="74" t="str" cm="1">
        <f t="array" ref="H479">IFERROR(INDEX(GCC.Param!$D$3:$D$94,MATCH(L479,GCC.Param!$B$3:$B$94,0),0),"")</f>
        <v/>
      </c>
      <c r="I479" s="76"/>
      <c r="J479" s="76"/>
      <c r="K479" s="76"/>
      <c r="L479" s="76"/>
      <c r="M479" s="76"/>
      <c r="N479" s="76"/>
      <c r="O479" s="73" t="str" cm="1">
        <f t="array" ref="O479">IFERROR(INDEX($K$9:$K$1009,MATCH(N479,$I$9:$I$1009,0),0),"")</f>
        <v/>
      </c>
      <c r="P479" s="77"/>
      <c r="Q479" s="77"/>
      <c r="R479" s="67"/>
      <c r="S479" s="67"/>
      <c r="T479" s="67"/>
      <c r="U479" s="73">
        <f t="shared" si="33"/>
        <v>0</v>
      </c>
      <c r="V479" s="57"/>
      <c r="W479" s="78"/>
      <c r="X479" s="69"/>
      <c r="Y479" s="69"/>
      <c r="Z479" s="69"/>
      <c r="AA479" s="69"/>
      <c r="AB479" s="69"/>
      <c r="AC479" s="69"/>
      <c r="AD479" s="69"/>
      <c r="AF479" s="69"/>
      <c r="AG479" s="69"/>
      <c r="AH479" s="69"/>
      <c r="AI479" s="69"/>
      <c r="AJ479" s="69"/>
      <c r="AK479" s="69"/>
      <c r="AL479" s="70">
        <f t="shared" si="31"/>
        <v>0</v>
      </c>
      <c r="AM479" s="69"/>
      <c r="AN479" s="69"/>
      <c r="AO479" s="69"/>
      <c r="AR479" s="46" t="s">
        <v>20</v>
      </c>
    </row>
    <row r="480" spans="4:44" x14ac:dyDescent="0.3">
      <c r="D480" s="79">
        <f t="shared" si="34"/>
        <v>471</v>
      </c>
      <c r="E480" s="76"/>
      <c r="F480" s="76"/>
      <c r="G480" s="73">
        <f t="shared" si="32"/>
        <v>0</v>
      </c>
      <c r="H480" s="74" t="str" cm="1">
        <f t="array" ref="H480">IFERROR(INDEX(GCC.Param!$D$3:$D$94,MATCH(L480,GCC.Param!$B$3:$B$94,0),0),"")</f>
        <v/>
      </c>
      <c r="I480" s="76"/>
      <c r="J480" s="76"/>
      <c r="K480" s="76"/>
      <c r="L480" s="76"/>
      <c r="M480" s="76"/>
      <c r="N480" s="76"/>
      <c r="O480" s="73" t="str" cm="1">
        <f t="array" ref="O480">IFERROR(INDEX($K$9:$K$1009,MATCH(N480,$I$9:$I$1009,0),0),"")</f>
        <v/>
      </c>
      <c r="P480" s="77"/>
      <c r="Q480" s="77"/>
      <c r="R480" s="67"/>
      <c r="S480" s="67"/>
      <c r="T480" s="67"/>
      <c r="U480" s="73">
        <f t="shared" si="33"/>
        <v>0</v>
      </c>
      <c r="V480" s="57"/>
      <c r="W480" s="78"/>
      <c r="X480" s="69"/>
      <c r="Y480" s="69"/>
      <c r="Z480" s="69"/>
      <c r="AA480" s="69"/>
      <c r="AB480" s="69"/>
      <c r="AC480" s="69"/>
      <c r="AD480" s="69"/>
      <c r="AF480" s="69"/>
      <c r="AG480" s="69"/>
      <c r="AH480" s="69"/>
      <c r="AI480" s="69"/>
      <c r="AJ480" s="69"/>
      <c r="AK480" s="69"/>
      <c r="AL480" s="70">
        <f t="shared" si="31"/>
        <v>0</v>
      </c>
      <c r="AM480" s="69"/>
      <c r="AN480" s="69"/>
      <c r="AO480" s="69"/>
      <c r="AR480" s="46" t="s">
        <v>20</v>
      </c>
    </row>
    <row r="481" spans="4:44" x14ac:dyDescent="0.3">
      <c r="D481" s="79">
        <f t="shared" si="34"/>
        <v>472</v>
      </c>
      <c r="E481" s="76"/>
      <c r="F481" s="76"/>
      <c r="G481" s="73">
        <f t="shared" si="32"/>
        <v>0</v>
      </c>
      <c r="H481" s="74" t="str" cm="1">
        <f t="array" ref="H481">IFERROR(INDEX(GCC.Param!$D$3:$D$94,MATCH(L481,GCC.Param!$B$3:$B$94,0),0),"")</f>
        <v/>
      </c>
      <c r="I481" s="76"/>
      <c r="J481" s="76"/>
      <c r="K481" s="76"/>
      <c r="L481" s="76"/>
      <c r="M481" s="76"/>
      <c r="N481" s="76"/>
      <c r="O481" s="73" t="str" cm="1">
        <f t="array" ref="O481">IFERROR(INDEX($K$9:$K$1009,MATCH(N481,$I$9:$I$1009,0),0),"")</f>
        <v/>
      </c>
      <c r="P481" s="77"/>
      <c r="Q481" s="77"/>
      <c r="R481" s="67"/>
      <c r="S481" s="67"/>
      <c r="T481" s="67"/>
      <c r="U481" s="73">
        <f t="shared" si="33"/>
        <v>0</v>
      </c>
      <c r="V481" s="57"/>
      <c r="W481" s="78"/>
      <c r="X481" s="69"/>
      <c r="Y481" s="69"/>
      <c r="Z481" s="69"/>
      <c r="AA481" s="69"/>
      <c r="AB481" s="69"/>
      <c r="AC481" s="69"/>
      <c r="AD481" s="69"/>
      <c r="AF481" s="69"/>
      <c r="AG481" s="69"/>
      <c r="AH481" s="69"/>
      <c r="AI481" s="69"/>
      <c r="AJ481" s="69"/>
      <c r="AK481" s="69"/>
      <c r="AL481" s="70">
        <f t="shared" si="31"/>
        <v>0</v>
      </c>
      <c r="AM481" s="69"/>
      <c r="AN481" s="69"/>
      <c r="AO481" s="69"/>
      <c r="AR481" s="46" t="s">
        <v>20</v>
      </c>
    </row>
    <row r="482" spans="4:44" x14ac:dyDescent="0.3">
      <c r="D482" s="79">
        <f t="shared" si="34"/>
        <v>473</v>
      </c>
      <c r="E482" s="76"/>
      <c r="F482" s="76"/>
      <c r="G482" s="73">
        <f t="shared" si="32"/>
        <v>0</v>
      </c>
      <c r="H482" s="74" t="str" cm="1">
        <f t="array" ref="H482">IFERROR(INDEX(GCC.Param!$D$3:$D$94,MATCH(L482,GCC.Param!$B$3:$B$94,0),0),"")</f>
        <v/>
      </c>
      <c r="I482" s="76"/>
      <c r="J482" s="76"/>
      <c r="K482" s="76"/>
      <c r="L482" s="76"/>
      <c r="M482" s="76"/>
      <c r="N482" s="76"/>
      <c r="O482" s="73" t="str" cm="1">
        <f t="array" ref="O482">IFERROR(INDEX($K$9:$K$1009,MATCH(N482,$I$9:$I$1009,0),0),"")</f>
        <v/>
      </c>
      <c r="P482" s="77"/>
      <c r="Q482" s="77"/>
      <c r="R482" s="67"/>
      <c r="S482" s="67"/>
      <c r="T482" s="67"/>
      <c r="U482" s="73">
        <f t="shared" si="33"/>
        <v>0</v>
      </c>
      <c r="V482" s="57"/>
      <c r="W482" s="78"/>
      <c r="X482" s="69"/>
      <c r="Y482" s="69"/>
      <c r="Z482" s="69"/>
      <c r="AA482" s="69"/>
      <c r="AB482" s="69"/>
      <c r="AC482" s="69"/>
      <c r="AD482" s="69"/>
      <c r="AF482" s="69"/>
      <c r="AG482" s="69"/>
      <c r="AH482" s="69"/>
      <c r="AI482" s="69"/>
      <c r="AJ482" s="69"/>
      <c r="AK482" s="69"/>
      <c r="AL482" s="70">
        <f t="shared" si="31"/>
        <v>0</v>
      </c>
      <c r="AM482" s="69"/>
      <c r="AN482" s="69"/>
      <c r="AO482" s="69"/>
      <c r="AR482" s="46" t="s">
        <v>20</v>
      </c>
    </row>
    <row r="483" spans="4:44" x14ac:dyDescent="0.3">
      <c r="D483" s="79">
        <f t="shared" si="34"/>
        <v>474</v>
      </c>
      <c r="E483" s="76"/>
      <c r="F483" s="76"/>
      <c r="G483" s="73">
        <f t="shared" si="32"/>
        <v>0</v>
      </c>
      <c r="H483" s="74" t="str" cm="1">
        <f t="array" ref="H483">IFERROR(INDEX(GCC.Param!$D$3:$D$94,MATCH(L483,GCC.Param!$B$3:$B$94,0),0),"")</f>
        <v/>
      </c>
      <c r="I483" s="76"/>
      <c r="J483" s="76"/>
      <c r="K483" s="76"/>
      <c r="L483" s="76"/>
      <c r="M483" s="76"/>
      <c r="N483" s="76"/>
      <c r="O483" s="73" t="str" cm="1">
        <f t="array" ref="O483">IFERROR(INDEX($K$9:$K$1009,MATCH(N483,$I$9:$I$1009,0),0),"")</f>
        <v/>
      </c>
      <c r="P483" s="77"/>
      <c r="Q483" s="77"/>
      <c r="R483" s="67"/>
      <c r="S483" s="67"/>
      <c r="T483" s="67"/>
      <c r="U483" s="73">
        <f t="shared" si="33"/>
        <v>0</v>
      </c>
      <c r="V483" s="57"/>
      <c r="W483" s="78"/>
      <c r="X483" s="69"/>
      <c r="Y483" s="69"/>
      <c r="Z483" s="69"/>
      <c r="AA483" s="69"/>
      <c r="AB483" s="69"/>
      <c r="AC483" s="69"/>
      <c r="AD483" s="69"/>
      <c r="AF483" s="69"/>
      <c r="AG483" s="69"/>
      <c r="AH483" s="69"/>
      <c r="AI483" s="69"/>
      <c r="AJ483" s="69"/>
      <c r="AK483" s="69"/>
      <c r="AL483" s="70">
        <f t="shared" si="31"/>
        <v>0</v>
      </c>
      <c r="AM483" s="69"/>
      <c r="AN483" s="69"/>
      <c r="AO483" s="69"/>
      <c r="AR483" s="46" t="s">
        <v>20</v>
      </c>
    </row>
    <row r="484" spans="4:44" x14ac:dyDescent="0.3">
      <c r="D484" s="79">
        <f t="shared" si="34"/>
        <v>475</v>
      </c>
      <c r="E484" s="76"/>
      <c r="F484" s="76"/>
      <c r="G484" s="73">
        <f t="shared" si="32"/>
        <v>0</v>
      </c>
      <c r="H484" s="74" t="str" cm="1">
        <f t="array" ref="H484">IFERROR(INDEX(GCC.Param!$D$3:$D$94,MATCH(L484,GCC.Param!$B$3:$B$94,0),0),"")</f>
        <v/>
      </c>
      <c r="I484" s="76"/>
      <c r="J484" s="76"/>
      <c r="K484" s="76"/>
      <c r="L484" s="76"/>
      <c r="M484" s="76"/>
      <c r="N484" s="76"/>
      <c r="O484" s="73" t="str" cm="1">
        <f t="array" ref="O484">IFERROR(INDEX($K$9:$K$1009,MATCH(N484,$I$9:$I$1009,0),0),"")</f>
        <v/>
      </c>
      <c r="P484" s="77"/>
      <c r="Q484" s="77"/>
      <c r="R484" s="67"/>
      <c r="S484" s="67"/>
      <c r="T484" s="67"/>
      <c r="U484" s="73">
        <f t="shared" si="33"/>
        <v>0</v>
      </c>
      <c r="V484" s="57"/>
      <c r="W484" s="78"/>
      <c r="X484" s="69"/>
      <c r="Y484" s="69"/>
      <c r="Z484" s="69"/>
      <c r="AA484" s="69"/>
      <c r="AB484" s="69"/>
      <c r="AC484" s="69"/>
      <c r="AD484" s="69"/>
      <c r="AF484" s="69"/>
      <c r="AG484" s="69"/>
      <c r="AH484" s="69"/>
      <c r="AI484" s="69"/>
      <c r="AJ484" s="69"/>
      <c r="AK484" s="69"/>
      <c r="AL484" s="70">
        <f t="shared" si="31"/>
        <v>0</v>
      </c>
      <c r="AM484" s="69"/>
      <c r="AN484" s="69"/>
      <c r="AO484" s="69"/>
      <c r="AR484" s="46" t="s">
        <v>20</v>
      </c>
    </row>
    <row r="485" spans="4:44" x14ac:dyDescent="0.3">
      <c r="D485" s="79">
        <f t="shared" si="34"/>
        <v>476</v>
      </c>
      <c r="E485" s="76"/>
      <c r="F485" s="76"/>
      <c r="G485" s="73">
        <f t="shared" si="32"/>
        <v>0</v>
      </c>
      <c r="H485" s="74" t="str" cm="1">
        <f t="array" ref="H485">IFERROR(INDEX(GCC.Param!$D$3:$D$94,MATCH(L485,GCC.Param!$B$3:$B$94,0),0),"")</f>
        <v/>
      </c>
      <c r="I485" s="76"/>
      <c r="J485" s="76"/>
      <c r="K485" s="76"/>
      <c r="L485" s="76"/>
      <c r="M485" s="76"/>
      <c r="N485" s="76"/>
      <c r="O485" s="73" t="str" cm="1">
        <f t="array" ref="O485">IFERROR(INDEX($K$9:$K$1009,MATCH(N485,$I$9:$I$1009,0),0),"")</f>
        <v/>
      </c>
      <c r="P485" s="77"/>
      <c r="Q485" s="77"/>
      <c r="R485" s="67"/>
      <c r="S485" s="67"/>
      <c r="T485" s="67"/>
      <c r="U485" s="73">
        <f t="shared" si="33"/>
        <v>0</v>
      </c>
      <c r="V485" s="57"/>
      <c r="W485" s="78"/>
      <c r="X485" s="69"/>
      <c r="Y485" s="69"/>
      <c r="Z485" s="69"/>
      <c r="AA485" s="69"/>
      <c r="AB485" s="69"/>
      <c r="AC485" s="69"/>
      <c r="AD485" s="69"/>
      <c r="AF485" s="69"/>
      <c r="AG485" s="69"/>
      <c r="AH485" s="69"/>
      <c r="AI485" s="69"/>
      <c r="AJ485" s="69"/>
      <c r="AK485" s="69"/>
      <c r="AL485" s="70">
        <f t="shared" si="31"/>
        <v>0</v>
      </c>
      <c r="AM485" s="69"/>
      <c r="AN485" s="69"/>
      <c r="AO485" s="69"/>
      <c r="AR485" s="46" t="s">
        <v>20</v>
      </c>
    </row>
    <row r="486" spans="4:44" x14ac:dyDescent="0.3">
      <c r="D486" s="79">
        <f t="shared" si="34"/>
        <v>477</v>
      </c>
      <c r="E486" s="76"/>
      <c r="F486" s="76"/>
      <c r="G486" s="73">
        <f t="shared" si="32"/>
        <v>0</v>
      </c>
      <c r="H486" s="74" t="str" cm="1">
        <f t="array" ref="H486">IFERROR(INDEX(GCC.Param!$D$3:$D$94,MATCH(L486,GCC.Param!$B$3:$B$94,0),0),"")</f>
        <v/>
      </c>
      <c r="I486" s="76"/>
      <c r="J486" s="76"/>
      <c r="K486" s="76"/>
      <c r="L486" s="76"/>
      <c r="M486" s="76"/>
      <c r="N486" s="76"/>
      <c r="O486" s="73" t="str" cm="1">
        <f t="array" ref="O486">IFERROR(INDEX($K$9:$K$1009,MATCH(N486,$I$9:$I$1009,0),0),"")</f>
        <v/>
      </c>
      <c r="P486" s="77"/>
      <c r="Q486" s="77"/>
      <c r="R486" s="67"/>
      <c r="S486" s="67"/>
      <c r="T486" s="67"/>
      <c r="U486" s="73">
        <f t="shared" si="33"/>
        <v>0</v>
      </c>
      <c r="V486" s="57"/>
      <c r="W486" s="78"/>
      <c r="X486" s="69"/>
      <c r="Y486" s="69"/>
      <c r="Z486" s="69"/>
      <c r="AA486" s="69"/>
      <c r="AB486" s="69"/>
      <c r="AC486" s="69"/>
      <c r="AD486" s="69"/>
      <c r="AF486" s="69"/>
      <c r="AG486" s="69"/>
      <c r="AH486" s="69"/>
      <c r="AI486" s="69"/>
      <c r="AJ486" s="69"/>
      <c r="AK486" s="69"/>
      <c r="AL486" s="70">
        <f t="shared" si="31"/>
        <v>0</v>
      </c>
      <c r="AM486" s="69"/>
      <c r="AN486" s="69"/>
      <c r="AO486" s="69"/>
      <c r="AR486" s="46" t="s">
        <v>20</v>
      </c>
    </row>
    <row r="487" spans="4:44" x14ac:dyDescent="0.3">
      <c r="D487" s="79">
        <f t="shared" si="34"/>
        <v>478</v>
      </c>
      <c r="E487" s="76"/>
      <c r="F487" s="76"/>
      <c r="G487" s="73">
        <f t="shared" si="32"/>
        <v>0</v>
      </c>
      <c r="H487" s="74" t="str" cm="1">
        <f t="array" ref="H487">IFERROR(INDEX(GCC.Param!$D$3:$D$94,MATCH(L487,GCC.Param!$B$3:$B$94,0),0),"")</f>
        <v/>
      </c>
      <c r="I487" s="76"/>
      <c r="J487" s="76"/>
      <c r="K487" s="76"/>
      <c r="L487" s="76"/>
      <c r="M487" s="76"/>
      <c r="N487" s="76"/>
      <c r="O487" s="73" t="str" cm="1">
        <f t="array" ref="O487">IFERROR(INDEX($K$9:$K$1009,MATCH(N487,$I$9:$I$1009,0),0),"")</f>
        <v/>
      </c>
      <c r="P487" s="77"/>
      <c r="Q487" s="77"/>
      <c r="R487" s="67"/>
      <c r="S487" s="67"/>
      <c r="T487" s="67"/>
      <c r="U487" s="73">
        <f t="shared" si="33"/>
        <v>0</v>
      </c>
      <c r="V487" s="57"/>
      <c r="W487" s="78"/>
      <c r="X487" s="69"/>
      <c r="Y487" s="69"/>
      <c r="Z487" s="69"/>
      <c r="AA487" s="69"/>
      <c r="AB487" s="69"/>
      <c r="AC487" s="69"/>
      <c r="AD487" s="69"/>
      <c r="AF487" s="69"/>
      <c r="AG487" s="69"/>
      <c r="AH487" s="69"/>
      <c r="AI487" s="69"/>
      <c r="AJ487" s="69"/>
      <c r="AK487" s="69"/>
      <c r="AL487" s="70">
        <f t="shared" si="31"/>
        <v>0</v>
      </c>
      <c r="AM487" s="69"/>
      <c r="AN487" s="69"/>
      <c r="AO487" s="69"/>
      <c r="AR487" s="46" t="s">
        <v>20</v>
      </c>
    </row>
    <row r="488" spans="4:44" x14ac:dyDescent="0.3">
      <c r="D488" s="79">
        <f t="shared" si="34"/>
        <v>479</v>
      </c>
      <c r="E488" s="76"/>
      <c r="F488" s="76"/>
      <c r="G488" s="73">
        <f t="shared" si="32"/>
        <v>0</v>
      </c>
      <c r="H488" s="74" t="str" cm="1">
        <f t="array" ref="H488">IFERROR(INDEX(GCC.Param!$D$3:$D$94,MATCH(L488,GCC.Param!$B$3:$B$94,0),0),"")</f>
        <v/>
      </c>
      <c r="I488" s="76"/>
      <c r="J488" s="76"/>
      <c r="K488" s="76"/>
      <c r="L488" s="76"/>
      <c r="M488" s="76"/>
      <c r="N488" s="76"/>
      <c r="O488" s="73" t="str" cm="1">
        <f t="array" ref="O488">IFERROR(INDEX($K$9:$K$1009,MATCH(N488,$I$9:$I$1009,0),0),"")</f>
        <v/>
      </c>
      <c r="P488" s="77"/>
      <c r="Q488" s="77"/>
      <c r="R488" s="67"/>
      <c r="S488" s="67"/>
      <c r="T488" s="67"/>
      <c r="U488" s="73">
        <f t="shared" si="33"/>
        <v>0</v>
      </c>
      <c r="V488" s="57"/>
      <c r="W488" s="78"/>
      <c r="X488" s="69"/>
      <c r="Y488" s="69"/>
      <c r="Z488" s="69"/>
      <c r="AA488" s="69"/>
      <c r="AB488" s="69"/>
      <c r="AC488" s="69"/>
      <c r="AD488" s="69"/>
      <c r="AF488" s="69"/>
      <c r="AG488" s="69"/>
      <c r="AH488" s="69"/>
      <c r="AI488" s="69"/>
      <c r="AJ488" s="69"/>
      <c r="AK488" s="69"/>
      <c r="AL488" s="70">
        <f t="shared" si="31"/>
        <v>0</v>
      </c>
      <c r="AM488" s="69"/>
      <c r="AN488" s="69"/>
      <c r="AO488" s="69"/>
      <c r="AR488" s="46" t="s">
        <v>20</v>
      </c>
    </row>
    <row r="489" spans="4:44" x14ac:dyDescent="0.3">
      <c r="D489" s="79">
        <f t="shared" si="34"/>
        <v>480</v>
      </c>
      <c r="E489" s="76"/>
      <c r="F489" s="76"/>
      <c r="G489" s="73">
        <f t="shared" si="32"/>
        <v>0</v>
      </c>
      <c r="H489" s="74" t="str" cm="1">
        <f t="array" ref="H489">IFERROR(INDEX(GCC.Param!$D$3:$D$94,MATCH(L489,GCC.Param!$B$3:$B$94,0),0),"")</f>
        <v/>
      </c>
      <c r="I489" s="76"/>
      <c r="J489" s="76"/>
      <c r="K489" s="76"/>
      <c r="L489" s="76"/>
      <c r="M489" s="76"/>
      <c r="N489" s="76"/>
      <c r="O489" s="73" t="str" cm="1">
        <f t="array" ref="O489">IFERROR(INDEX($K$9:$K$1009,MATCH(N489,$I$9:$I$1009,0),0),"")</f>
        <v/>
      </c>
      <c r="P489" s="77"/>
      <c r="Q489" s="77"/>
      <c r="R489" s="67"/>
      <c r="S489" s="67"/>
      <c r="T489" s="67"/>
      <c r="U489" s="73">
        <f t="shared" si="33"/>
        <v>0</v>
      </c>
      <c r="V489" s="57"/>
      <c r="W489" s="78"/>
      <c r="X489" s="69"/>
      <c r="Y489" s="69"/>
      <c r="Z489" s="69"/>
      <c r="AA489" s="69"/>
      <c r="AB489" s="69"/>
      <c r="AC489" s="69"/>
      <c r="AD489" s="69"/>
      <c r="AF489" s="69"/>
      <c r="AG489" s="69"/>
      <c r="AH489" s="69"/>
      <c r="AI489" s="69"/>
      <c r="AJ489" s="69"/>
      <c r="AK489" s="69"/>
      <c r="AL489" s="70">
        <f t="shared" si="31"/>
        <v>0</v>
      </c>
      <c r="AM489" s="69"/>
      <c r="AN489" s="69"/>
      <c r="AO489" s="69"/>
      <c r="AR489" s="46" t="s">
        <v>20</v>
      </c>
    </row>
    <row r="490" spans="4:44" x14ac:dyDescent="0.3">
      <c r="D490" s="79">
        <f t="shared" si="34"/>
        <v>481</v>
      </c>
      <c r="E490" s="76"/>
      <c r="F490" s="76"/>
      <c r="G490" s="73">
        <f t="shared" si="32"/>
        <v>0</v>
      </c>
      <c r="H490" s="74" t="str" cm="1">
        <f t="array" ref="H490">IFERROR(INDEX(GCC.Param!$D$3:$D$94,MATCH(L490,GCC.Param!$B$3:$B$94,0),0),"")</f>
        <v/>
      </c>
      <c r="I490" s="76"/>
      <c r="J490" s="76"/>
      <c r="K490" s="76"/>
      <c r="L490" s="76"/>
      <c r="M490" s="76"/>
      <c r="N490" s="76"/>
      <c r="O490" s="73" t="str" cm="1">
        <f t="array" ref="O490">IFERROR(INDEX($K$9:$K$1009,MATCH(N490,$I$9:$I$1009,0),0),"")</f>
        <v/>
      </c>
      <c r="P490" s="77"/>
      <c r="Q490" s="77"/>
      <c r="R490" s="67"/>
      <c r="S490" s="67"/>
      <c r="T490" s="67"/>
      <c r="U490" s="73">
        <f t="shared" si="33"/>
        <v>0</v>
      </c>
      <c r="V490" s="57"/>
      <c r="W490" s="78"/>
      <c r="X490" s="69"/>
      <c r="Y490" s="69"/>
      <c r="Z490" s="69"/>
      <c r="AA490" s="69"/>
      <c r="AB490" s="69"/>
      <c r="AC490" s="69"/>
      <c r="AD490" s="69"/>
      <c r="AF490" s="69"/>
      <c r="AG490" s="69"/>
      <c r="AH490" s="69"/>
      <c r="AI490" s="69"/>
      <c r="AJ490" s="69"/>
      <c r="AK490" s="69"/>
      <c r="AL490" s="70">
        <f t="shared" si="31"/>
        <v>0</v>
      </c>
      <c r="AM490" s="69"/>
      <c r="AN490" s="69"/>
      <c r="AO490" s="69"/>
      <c r="AR490" s="46" t="s">
        <v>20</v>
      </c>
    </row>
    <row r="491" spans="4:44" x14ac:dyDescent="0.3">
      <c r="D491" s="79">
        <f t="shared" si="34"/>
        <v>482</v>
      </c>
      <c r="E491" s="76"/>
      <c r="F491" s="76"/>
      <c r="G491" s="73">
        <f t="shared" si="32"/>
        <v>0</v>
      </c>
      <c r="H491" s="74" t="str" cm="1">
        <f t="array" ref="H491">IFERROR(INDEX(GCC.Param!$D$3:$D$94,MATCH(L491,GCC.Param!$B$3:$B$94,0),0),"")</f>
        <v/>
      </c>
      <c r="I491" s="76"/>
      <c r="J491" s="76"/>
      <c r="K491" s="76"/>
      <c r="L491" s="76"/>
      <c r="M491" s="76"/>
      <c r="N491" s="76"/>
      <c r="O491" s="73" t="str" cm="1">
        <f t="array" ref="O491">IFERROR(INDEX($K$9:$K$1009,MATCH(N491,$I$9:$I$1009,0),0),"")</f>
        <v/>
      </c>
      <c r="P491" s="77"/>
      <c r="Q491" s="77"/>
      <c r="R491" s="67"/>
      <c r="S491" s="67"/>
      <c r="T491" s="67"/>
      <c r="U491" s="73">
        <f t="shared" si="33"/>
        <v>0</v>
      </c>
      <c r="V491" s="57"/>
      <c r="W491" s="78"/>
      <c r="X491" s="69"/>
      <c r="Y491" s="69"/>
      <c r="Z491" s="69"/>
      <c r="AA491" s="69"/>
      <c r="AB491" s="69"/>
      <c r="AC491" s="69"/>
      <c r="AD491" s="69"/>
      <c r="AF491" s="69"/>
      <c r="AG491" s="69"/>
      <c r="AH491" s="69"/>
      <c r="AI491" s="69"/>
      <c r="AJ491" s="69"/>
      <c r="AK491" s="69"/>
      <c r="AL491" s="70">
        <f t="shared" si="31"/>
        <v>0</v>
      </c>
      <c r="AM491" s="69"/>
      <c r="AN491" s="69"/>
      <c r="AO491" s="69"/>
      <c r="AR491" s="46" t="s">
        <v>20</v>
      </c>
    </row>
    <row r="492" spans="4:44" x14ac:dyDescent="0.3">
      <c r="D492" s="79">
        <f t="shared" si="34"/>
        <v>483</v>
      </c>
      <c r="E492" s="76"/>
      <c r="F492" s="76"/>
      <c r="G492" s="73">
        <f t="shared" si="32"/>
        <v>0</v>
      </c>
      <c r="H492" s="74" t="str" cm="1">
        <f t="array" ref="H492">IFERROR(INDEX(GCC.Param!$D$3:$D$94,MATCH(L492,GCC.Param!$B$3:$B$94,0),0),"")</f>
        <v/>
      </c>
      <c r="I492" s="76"/>
      <c r="J492" s="76"/>
      <c r="K492" s="76"/>
      <c r="L492" s="76"/>
      <c r="M492" s="76"/>
      <c r="N492" s="76"/>
      <c r="O492" s="73" t="str" cm="1">
        <f t="array" ref="O492">IFERROR(INDEX($K$9:$K$1009,MATCH(N492,$I$9:$I$1009,0),0),"")</f>
        <v/>
      </c>
      <c r="P492" s="77"/>
      <c r="Q492" s="77"/>
      <c r="R492" s="67"/>
      <c r="S492" s="67"/>
      <c r="T492" s="67"/>
      <c r="U492" s="73">
        <f t="shared" si="33"/>
        <v>0</v>
      </c>
      <c r="V492" s="57"/>
      <c r="W492" s="78"/>
      <c r="X492" s="69"/>
      <c r="Y492" s="69"/>
      <c r="Z492" s="69"/>
      <c r="AA492" s="69"/>
      <c r="AB492" s="69"/>
      <c r="AC492" s="69"/>
      <c r="AD492" s="69"/>
      <c r="AF492" s="69"/>
      <c r="AG492" s="69"/>
      <c r="AH492" s="69"/>
      <c r="AI492" s="69"/>
      <c r="AJ492" s="69"/>
      <c r="AK492" s="69"/>
      <c r="AL492" s="70">
        <f t="shared" si="31"/>
        <v>0</v>
      </c>
      <c r="AM492" s="69"/>
      <c r="AN492" s="69"/>
      <c r="AO492" s="69"/>
      <c r="AR492" s="46" t="s">
        <v>20</v>
      </c>
    </row>
    <row r="493" spans="4:44" x14ac:dyDescent="0.3">
      <c r="D493" s="79">
        <f t="shared" si="34"/>
        <v>484</v>
      </c>
      <c r="E493" s="76"/>
      <c r="F493" s="76"/>
      <c r="G493" s="73">
        <f t="shared" si="32"/>
        <v>0</v>
      </c>
      <c r="H493" s="74" t="str" cm="1">
        <f t="array" ref="H493">IFERROR(INDEX(GCC.Param!$D$3:$D$94,MATCH(L493,GCC.Param!$B$3:$B$94,0),0),"")</f>
        <v/>
      </c>
      <c r="I493" s="76"/>
      <c r="J493" s="76"/>
      <c r="K493" s="76"/>
      <c r="L493" s="76"/>
      <c r="M493" s="76"/>
      <c r="N493" s="76"/>
      <c r="O493" s="73" t="str" cm="1">
        <f t="array" ref="O493">IFERROR(INDEX($K$9:$K$1009,MATCH(N493,$I$9:$I$1009,0),0),"")</f>
        <v/>
      </c>
      <c r="P493" s="77"/>
      <c r="Q493" s="77"/>
      <c r="R493" s="67"/>
      <c r="S493" s="67"/>
      <c r="T493" s="67"/>
      <c r="U493" s="73">
        <f t="shared" si="33"/>
        <v>0</v>
      </c>
      <c r="V493" s="57"/>
      <c r="W493" s="78"/>
      <c r="X493" s="69"/>
      <c r="Y493" s="69"/>
      <c r="Z493" s="69"/>
      <c r="AA493" s="69"/>
      <c r="AB493" s="69"/>
      <c r="AC493" s="69"/>
      <c r="AD493" s="69"/>
      <c r="AF493" s="69"/>
      <c r="AG493" s="69"/>
      <c r="AH493" s="69"/>
      <c r="AI493" s="69"/>
      <c r="AJ493" s="69"/>
      <c r="AK493" s="69"/>
      <c r="AL493" s="70">
        <f t="shared" si="31"/>
        <v>0</v>
      </c>
      <c r="AM493" s="69"/>
      <c r="AN493" s="69"/>
      <c r="AO493" s="69"/>
      <c r="AR493" s="46" t="s">
        <v>20</v>
      </c>
    </row>
    <row r="494" spans="4:44" x14ac:dyDescent="0.3">
      <c r="D494" s="79">
        <f t="shared" si="34"/>
        <v>485</v>
      </c>
      <c r="E494" s="76"/>
      <c r="F494" s="76"/>
      <c r="G494" s="73">
        <f t="shared" si="32"/>
        <v>0</v>
      </c>
      <c r="H494" s="74" t="str" cm="1">
        <f t="array" ref="H494">IFERROR(INDEX(GCC.Param!$D$3:$D$94,MATCH(L494,GCC.Param!$B$3:$B$94,0),0),"")</f>
        <v/>
      </c>
      <c r="I494" s="76"/>
      <c r="J494" s="76"/>
      <c r="K494" s="76"/>
      <c r="L494" s="76"/>
      <c r="M494" s="76"/>
      <c r="N494" s="76"/>
      <c r="O494" s="73" t="str" cm="1">
        <f t="array" ref="O494">IFERROR(INDEX($K$9:$K$1009,MATCH(N494,$I$9:$I$1009,0),0),"")</f>
        <v/>
      </c>
      <c r="P494" s="77"/>
      <c r="Q494" s="77"/>
      <c r="R494" s="67"/>
      <c r="S494" s="67"/>
      <c r="T494" s="67"/>
      <c r="U494" s="73">
        <f t="shared" si="33"/>
        <v>0</v>
      </c>
      <c r="V494" s="57"/>
      <c r="W494" s="78"/>
      <c r="X494" s="69"/>
      <c r="Y494" s="69"/>
      <c r="Z494" s="69"/>
      <c r="AA494" s="69"/>
      <c r="AB494" s="69"/>
      <c r="AC494" s="69"/>
      <c r="AD494" s="69"/>
      <c r="AF494" s="69"/>
      <c r="AG494" s="69"/>
      <c r="AH494" s="69"/>
      <c r="AI494" s="69"/>
      <c r="AJ494" s="69"/>
      <c r="AK494" s="69"/>
      <c r="AL494" s="70">
        <f t="shared" si="31"/>
        <v>0</v>
      </c>
      <c r="AM494" s="69"/>
      <c r="AN494" s="69"/>
      <c r="AO494" s="69"/>
      <c r="AR494" s="46" t="s">
        <v>20</v>
      </c>
    </row>
    <row r="495" spans="4:44" x14ac:dyDescent="0.3">
      <c r="D495" s="79">
        <f t="shared" si="34"/>
        <v>486</v>
      </c>
      <c r="E495" s="76"/>
      <c r="F495" s="76"/>
      <c r="G495" s="73">
        <f t="shared" si="32"/>
        <v>0</v>
      </c>
      <c r="H495" s="74" t="str" cm="1">
        <f t="array" ref="H495">IFERROR(INDEX(GCC.Param!$D$3:$D$94,MATCH(L495,GCC.Param!$B$3:$B$94,0),0),"")</f>
        <v/>
      </c>
      <c r="I495" s="76"/>
      <c r="J495" s="76"/>
      <c r="K495" s="76"/>
      <c r="L495" s="76"/>
      <c r="M495" s="76"/>
      <c r="N495" s="76"/>
      <c r="O495" s="73" t="str" cm="1">
        <f t="array" ref="O495">IFERROR(INDEX($K$9:$K$1009,MATCH(N495,$I$9:$I$1009,0),0),"")</f>
        <v/>
      </c>
      <c r="P495" s="77"/>
      <c r="Q495" s="77"/>
      <c r="R495" s="67"/>
      <c r="S495" s="67"/>
      <c r="T495" s="67"/>
      <c r="U495" s="73">
        <f t="shared" si="33"/>
        <v>0</v>
      </c>
      <c r="V495" s="57"/>
      <c r="W495" s="78"/>
      <c r="X495" s="69"/>
      <c r="Y495" s="69"/>
      <c r="Z495" s="69"/>
      <c r="AA495" s="69"/>
      <c r="AB495" s="69"/>
      <c r="AC495" s="69"/>
      <c r="AD495" s="69"/>
      <c r="AF495" s="69"/>
      <c r="AG495" s="69"/>
      <c r="AH495" s="69"/>
      <c r="AI495" s="69"/>
      <c r="AJ495" s="69"/>
      <c r="AK495" s="69"/>
      <c r="AL495" s="70">
        <f t="shared" si="31"/>
        <v>0</v>
      </c>
      <c r="AM495" s="69"/>
      <c r="AN495" s="69"/>
      <c r="AO495" s="69"/>
      <c r="AR495" s="46" t="s">
        <v>20</v>
      </c>
    </row>
    <row r="496" spans="4:44" x14ac:dyDescent="0.3">
      <c r="D496" s="79">
        <f t="shared" si="34"/>
        <v>487</v>
      </c>
      <c r="E496" s="76"/>
      <c r="F496" s="76"/>
      <c r="G496" s="73">
        <f t="shared" si="32"/>
        <v>0</v>
      </c>
      <c r="H496" s="74" t="str" cm="1">
        <f t="array" ref="H496">IFERROR(INDEX(GCC.Param!$D$3:$D$94,MATCH(L496,GCC.Param!$B$3:$B$94,0),0),"")</f>
        <v/>
      </c>
      <c r="I496" s="76"/>
      <c r="J496" s="76"/>
      <c r="K496" s="76"/>
      <c r="L496" s="76"/>
      <c r="M496" s="76"/>
      <c r="N496" s="76"/>
      <c r="O496" s="73" t="str" cm="1">
        <f t="array" ref="O496">IFERROR(INDEX($K$9:$K$1009,MATCH(N496,$I$9:$I$1009,0),0),"")</f>
        <v/>
      </c>
      <c r="P496" s="77"/>
      <c r="Q496" s="77"/>
      <c r="R496" s="67"/>
      <c r="S496" s="67"/>
      <c r="T496" s="67"/>
      <c r="U496" s="73">
        <f t="shared" si="33"/>
        <v>0</v>
      </c>
      <c r="V496" s="57"/>
      <c r="W496" s="78"/>
      <c r="X496" s="69"/>
      <c r="Y496" s="69"/>
      <c r="Z496" s="69"/>
      <c r="AA496" s="69"/>
      <c r="AB496" s="69"/>
      <c r="AC496" s="69"/>
      <c r="AD496" s="69"/>
      <c r="AF496" s="69"/>
      <c r="AG496" s="69"/>
      <c r="AH496" s="69"/>
      <c r="AI496" s="69"/>
      <c r="AJ496" s="69"/>
      <c r="AK496" s="69"/>
      <c r="AL496" s="70">
        <f t="shared" si="31"/>
        <v>0</v>
      </c>
      <c r="AM496" s="69"/>
      <c r="AN496" s="69"/>
      <c r="AO496" s="69"/>
      <c r="AR496" s="46" t="s">
        <v>20</v>
      </c>
    </row>
    <row r="497" spans="4:44" x14ac:dyDescent="0.3">
      <c r="D497" s="79">
        <f t="shared" si="34"/>
        <v>488</v>
      </c>
      <c r="E497" s="76"/>
      <c r="F497" s="76"/>
      <c r="G497" s="73">
        <f t="shared" si="32"/>
        <v>0</v>
      </c>
      <c r="H497" s="74" t="str" cm="1">
        <f t="array" ref="H497">IFERROR(INDEX(GCC.Param!$D$3:$D$94,MATCH(L497,GCC.Param!$B$3:$B$94,0),0),"")</f>
        <v/>
      </c>
      <c r="I497" s="76"/>
      <c r="J497" s="76"/>
      <c r="K497" s="76"/>
      <c r="L497" s="76"/>
      <c r="M497" s="76"/>
      <c r="N497" s="76"/>
      <c r="O497" s="73" t="str" cm="1">
        <f t="array" ref="O497">IFERROR(INDEX($K$9:$K$1009,MATCH(N497,$I$9:$I$1009,0),0),"")</f>
        <v/>
      </c>
      <c r="P497" s="77"/>
      <c r="Q497" s="77"/>
      <c r="R497" s="67"/>
      <c r="S497" s="67"/>
      <c r="T497" s="67"/>
      <c r="U497" s="73">
        <f t="shared" si="33"/>
        <v>0</v>
      </c>
      <c r="V497" s="57"/>
      <c r="W497" s="78"/>
      <c r="X497" s="69"/>
      <c r="Y497" s="69"/>
      <c r="Z497" s="69"/>
      <c r="AA497" s="69"/>
      <c r="AB497" s="69"/>
      <c r="AC497" s="69"/>
      <c r="AD497" s="69"/>
      <c r="AF497" s="69"/>
      <c r="AG497" s="69"/>
      <c r="AH497" s="69"/>
      <c r="AI497" s="69"/>
      <c r="AJ497" s="69"/>
      <c r="AK497" s="69"/>
      <c r="AL497" s="70">
        <f t="shared" si="31"/>
        <v>0</v>
      </c>
      <c r="AM497" s="69"/>
      <c r="AN497" s="69"/>
      <c r="AO497" s="69"/>
      <c r="AR497" s="46" t="s">
        <v>20</v>
      </c>
    </row>
    <row r="498" spans="4:44" x14ac:dyDescent="0.3">
      <c r="D498" s="79">
        <f t="shared" si="34"/>
        <v>489</v>
      </c>
      <c r="E498" s="76"/>
      <c r="F498" s="76"/>
      <c r="G498" s="73">
        <f t="shared" si="32"/>
        <v>0</v>
      </c>
      <c r="H498" s="74" t="str" cm="1">
        <f t="array" ref="H498">IFERROR(INDEX(GCC.Param!$D$3:$D$94,MATCH(L498,GCC.Param!$B$3:$B$94,0),0),"")</f>
        <v/>
      </c>
      <c r="I498" s="76"/>
      <c r="J498" s="76"/>
      <c r="K498" s="76"/>
      <c r="L498" s="76"/>
      <c r="M498" s="76"/>
      <c r="N498" s="76"/>
      <c r="O498" s="73" t="str" cm="1">
        <f t="array" ref="O498">IFERROR(INDEX($K$9:$K$1009,MATCH(N498,$I$9:$I$1009,0),0),"")</f>
        <v/>
      </c>
      <c r="P498" s="77"/>
      <c r="Q498" s="77"/>
      <c r="R498" s="67"/>
      <c r="S498" s="67"/>
      <c r="T498" s="67"/>
      <c r="U498" s="73">
        <f t="shared" si="33"/>
        <v>0</v>
      </c>
      <c r="V498" s="57"/>
      <c r="W498" s="78"/>
      <c r="X498" s="69"/>
      <c r="Y498" s="69"/>
      <c r="Z498" s="69"/>
      <c r="AA498" s="69"/>
      <c r="AB498" s="69"/>
      <c r="AC498" s="69"/>
      <c r="AD498" s="69"/>
      <c r="AF498" s="69"/>
      <c r="AG498" s="69"/>
      <c r="AH498" s="69"/>
      <c r="AI498" s="69"/>
      <c r="AJ498" s="69"/>
      <c r="AK498" s="69"/>
      <c r="AL498" s="70">
        <f t="shared" si="31"/>
        <v>0</v>
      </c>
      <c r="AM498" s="69"/>
      <c r="AN498" s="69"/>
      <c r="AO498" s="69"/>
      <c r="AR498" s="46" t="s">
        <v>20</v>
      </c>
    </row>
    <row r="499" spans="4:44" x14ac:dyDescent="0.3">
      <c r="D499" s="79">
        <f t="shared" si="34"/>
        <v>490</v>
      </c>
      <c r="E499" s="76"/>
      <c r="F499" s="76"/>
      <c r="G499" s="73">
        <f t="shared" si="32"/>
        <v>0</v>
      </c>
      <c r="H499" s="74" t="str" cm="1">
        <f t="array" ref="H499">IFERROR(INDEX(GCC.Param!$D$3:$D$94,MATCH(L499,GCC.Param!$B$3:$B$94,0),0),"")</f>
        <v/>
      </c>
      <c r="I499" s="76"/>
      <c r="J499" s="76"/>
      <c r="K499" s="76"/>
      <c r="L499" s="76"/>
      <c r="M499" s="76"/>
      <c r="N499" s="76"/>
      <c r="O499" s="73" t="str" cm="1">
        <f t="array" ref="O499">IFERROR(INDEX($K$9:$K$1009,MATCH(N499,$I$9:$I$1009,0),0),"")</f>
        <v/>
      </c>
      <c r="P499" s="77"/>
      <c r="Q499" s="77"/>
      <c r="R499" s="67"/>
      <c r="S499" s="67"/>
      <c r="T499" s="67"/>
      <c r="U499" s="73">
        <f t="shared" si="33"/>
        <v>0</v>
      </c>
      <c r="V499" s="57"/>
      <c r="W499" s="78"/>
      <c r="X499" s="69"/>
      <c r="Y499" s="69"/>
      <c r="Z499" s="69"/>
      <c r="AA499" s="69"/>
      <c r="AB499" s="69"/>
      <c r="AC499" s="69"/>
      <c r="AD499" s="69"/>
      <c r="AF499" s="69"/>
      <c r="AG499" s="69"/>
      <c r="AH499" s="69"/>
      <c r="AI499" s="69"/>
      <c r="AJ499" s="69"/>
      <c r="AK499" s="69"/>
      <c r="AL499" s="70">
        <f t="shared" si="31"/>
        <v>0</v>
      </c>
      <c r="AM499" s="69"/>
      <c r="AN499" s="69"/>
      <c r="AO499" s="69"/>
      <c r="AR499" s="46" t="s">
        <v>20</v>
      </c>
    </row>
    <row r="500" spans="4:44" x14ac:dyDescent="0.3">
      <c r="D500" s="79">
        <f t="shared" si="34"/>
        <v>491</v>
      </c>
      <c r="E500" s="76"/>
      <c r="F500" s="76"/>
      <c r="G500" s="73">
        <f t="shared" si="32"/>
        <v>0</v>
      </c>
      <c r="H500" s="74" t="str" cm="1">
        <f t="array" ref="H500">IFERROR(INDEX(GCC.Param!$D$3:$D$94,MATCH(L500,GCC.Param!$B$3:$B$94,0),0),"")</f>
        <v/>
      </c>
      <c r="I500" s="76"/>
      <c r="J500" s="76"/>
      <c r="K500" s="76"/>
      <c r="L500" s="76"/>
      <c r="M500" s="76"/>
      <c r="N500" s="76"/>
      <c r="O500" s="73" t="str" cm="1">
        <f t="array" ref="O500">IFERROR(INDEX($K$9:$K$1009,MATCH(N500,$I$9:$I$1009,0),0),"")</f>
        <v/>
      </c>
      <c r="P500" s="77"/>
      <c r="Q500" s="77"/>
      <c r="R500" s="67"/>
      <c r="S500" s="67"/>
      <c r="T500" s="67"/>
      <c r="U500" s="73">
        <f t="shared" si="33"/>
        <v>0</v>
      </c>
      <c r="V500" s="57"/>
      <c r="W500" s="78"/>
      <c r="X500" s="69"/>
      <c r="Y500" s="69"/>
      <c r="Z500" s="69"/>
      <c r="AA500" s="69"/>
      <c r="AB500" s="69"/>
      <c r="AC500" s="69"/>
      <c r="AD500" s="69"/>
      <c r="AF500" s="69"/>
      <c r="AG500" s="69"/>
      <c r="AH500" s="69"/>
      <c r="AI500" s="69"/>
      <c r="AJ500" s="69"/>
      <c r="AK500" s="69"/>
      <c r="AL500" s="70">
        <f t="shared" si="31"/>
        <v>0</v>
      </c>
      <c r="AM500" s="69"/>
      <c r="AN500" s="69"/>
      <c r="AO500" s="69"/>
      <c r="AR500" s="46" t="s">
        <v>20</v>
      </c>
    </row>
    <row r="501" spans="4:44" x14ac:dyDescent="0.3">
      <c r="D501" s="79">
        <f t="shared" si="34"/>
        <v>492</v>
      </c>
      <c r="E501" s="76"/>
      <c r="F501" s="76"/>
      <c r="G501" s="73">
        <f t="shared" si="32"/>
        <v>0</v>
      </c>
      <c r="H501" s="74" t="str" cm="1">
        <f t="array" ref="H501">IFERROR(INDEX(GCC.Param!$D$3:$D$94,MATCH(L501,GCC.Param!$B$3:$B$94,0),0),"")</f>
        <v/>
      </c>
      <c r="I501" s="76"/>
      <c r="J501" s="76"/>
      <c r="K501" s="76"/>
      <c r="L501" s="76"/>
      <c r="M501" s="76"/>
      <c r="N501" s="76"/>
      <c r="O501" s="73" t="str" cm="1">
        <f t="array" ref="O501">IFERROR(INDEX($K$9:$K$1009,MATCH(N501,$I$9:$I$1009,0),0),"")</f>
        <v/>
      </c>
      <c r="P501" s="77"/>
      <c r="Q501" s="77"/>
      <c r="R501" s="67"/>
      <c r="S501" s="67"/>
      <c r="T501" s="67"/>
      <c r="U501" s="73">
        <f t="shared" si="33"/>
        <v>0</v>
      </c>
      <c r="V501" s="57"/>
      <c r="W501" s="78"/>
      <c r="X501" s="69"/>
      <c r="Y501" s="69"/>
      <c r="Z501" s="69"/>
      <c r="AA501" s="69"/>
      <c r="AB501" s="69"/>
      <c r="AC501" s="69"/>
      <c r="AD501" s="69"/>
      <c r="AF501" s="69"/>
      <c r="AG501" s="69"/>
      <c r="AH501" s="69"/>
      <c r="AI501" s="69"/>
      <c r="AJ501" s="69"/>
      <c r="AK501" s="69"/>
      <c r="AL501" s="70">
        <f t="shared" si="31"/>
        <v>0</v>
      </c>
      <c r="AM501" s="69"/>
      <c r="AN501" s="69"/>
      <c r="AO501" s="69"/>
      <c r="AR501" s="46" t="s">
        <v>20</v>
      </c>
    </row>
    <row r="502" spans="4:44" x14ac:dyDescent="0.3">
      <c r="D502" s="79">
        <f t="shared" si="34"/>
        <v>493</v>
      </c>
      <c r="E502" s="76"/>
      <c r="F502" s="76"/>
      <c r="G502" s="73">
        <f t="shared" si="32"/>
        <v>0</v>
      </c>
      <c r="H502" s="74" t="str" cm="1">
        <f t="array" ref="H502">IFERROR(INDEX(GCC.Param!$D$3:$D$94,MATCH(L502,GCC.Param!$B$3:$B$94,0),0),"")</f>
        <v/>
      </c>
      <c r="I502" s="76"/>
      <c r="J502" s="76"/>
      <c r="K502" s="76"/>
      <c r="L502" s="76"/>
      <c r="M502" s="76"/>
      <c r="N502" s="76"/>
      <c r="O502" s="73" t="str" cm="1">
        <f t="array" ref="O502">IFERROR(INDEX($K$9:$K$1009,MATCH(N502,$I$9:$I$1009,0),0),"")</f>
        <v/>
      </c>
      <c r="P502" s="77"/>
      <c r="Q502" s="77"/>
      <c r="R502" s="67"/>
      <c r="S502" s="67"/>
      <c r="T502" s="67"/>
      <c r="U502" s="73">
        <f t="shared" si="33"/>
        <v>0</v>
      </c>
      <c r="V502" s="57"/>
      <c r="W502" s="78"/>
      <c r="X502" s="69"/>
      <c r="Y502" s="69"/>
      <c r="Z502" s="69"/>
      <c r="AA502" s="69"/>
      <c r="AB502" s="69"/>
      <c r="AC502" s="69"/>
      <c r="AD502" s="69"/>
      <c r="AF502" s="69"/>
      <c r="AG502" s="69"/>
      <c r="AH502" s="69"/>
      <c r="AI502" s="69"/>
      <c r="AJ502" s="69"/>
      <c r="AK502" s="69"/>
      <c r="AL502" s="70">
        <f t="shared" si="31"/>
        <v>0</v>
      </c>
      <c r="AM502" s="69"/>
      <c r="AN502" s="69"/>
      <c r="AO502" s="69"/>
      <c r="AR502" s="46" t="s">
        <v>20</v>
      </c>
    </row>
    <row r="503" spans="4:44" x14ac:dyDescent="0.3">
      <c r="D503" s="79">
        <f t="shared" si="34"/>
        <v>494</v>
      </c>
      <c r="E503" s="76"/>
      <c r="F503" s="76"/>
      <c r="G503" s="73">
        <f t="shared" si="32"/>
        <v>0</v>
      </c>
      <c r="H503" s="74" t="str" cm="1">
        <f t="array" ref="H503">IFERROR(INDEX(GCC.Param!$D$3:$D$94,MATCH(L503,GCC.Param!$B$3:$B$94,0),0),"")</f>
        <v/>
      </c>
      <c r="I503" s="76"/>
      <c r="J503" s="76"/>
      <c r="K503" s="76"/>
      <c r="L503" s="76"/>
      <c r="M503" s="76"/>
      <c r="N503" s="76"/>
      <c r="O503" s="73" t="str" cm="1">
        <f t="array" ref="O503">IFERROR(INDEX($K$9:$K$1009,MATCH(N503,$I$9:$I$1009,0),0),"")</f>
        <v/>
      </c>
      <c r="P503" s="77"/>
      <c r="Q503" s="77"/>
      <c r="R503" s="67"/>
      <c r="S503" s="67"/>
      <c r="T503" s="67"/>
      <c r="U503" s="73">
        <f t="shared" si="33"/>
        <v>0</v>
      </c>
      <c r="V503" s="57"/>
      <c r="W503" s="78"/>
      <c r="X503" s="69"/>
      <c r="Y503" s="69"/>
      <c r="Z503" s="69"/>
      <c r="AA503" s="69"/>
      <c r="AB503" s="69"/>
      <c r="AC503" s="69"/>
      <c r="AD503" s="69"/>
      <c r="AF503" s="69"/>
      <c r="AG503" s="69"/>
      <c r="AH503" s="69"/>
      <c r="AI503" s="69"/>
      <c r="AJ503" s="69"/>
      <c r="AK503" s="69"/>
      <c r="AL503" s="70">
        <f t="shared" si="31"/>
        <v>0</v>
      </c>
      <c r="AM503" s="69"/>
      <c r="AN503" s="69"/>
      <c r="AO503" s="69"/>
      <c r="AR503" s="46" t="s">
        <v>20</v>
      </c>
    </row>
    <row r="504" spans="4:44" x14ac:dyDescent="0.3">
      <c r="D504" s="79">
        <f t="shared" si="34"/>
        <v>495</v>
      </c>
      <c r="E504" s="76"/>
      <c r="F504" s="76"/>
      <c r="G504" s="73">
        <f t="shared" si="32"/>
        <v>0</v>
      </c>
      <c r="H504" s="74" t="str" cm="1">
        <f t="array" ref="H504">IFERROR(INDEX(GCC.Param!$D$3:$D$94,MATCH(L504,GCC.Param!$B$3:$B$94,0),0),"")</f>
        <v/>
      </c>
      <c r="I504" s="76"/>
      <c r="J504" s="76"/>
      <c r="K504" s="76"/>
      <c r="L504" s="76"/>
      <c r="M504" s="76"/>
      <c r="N504" s="76"/>
      <c r="O504" s="73" t="str" cm="1">
        <f t="array" ref="O504">IFERROR(INDEX($K$9:$K$1009,MATCH(N504,$I$9:$I$1009,0),0),"")</f>
        <v/>
      </c>
      <c r="P504" s="77"/>
      <c r="Q504" s="77"/>
      <c r="R504" s="67"/>
      <c r="S504" s="67"/>
      <c r="T504" s="67"/>
      <c r="U504" s="73">
        <f t="shared" si="33"/>
        <v>0</v>
      </c>
      <c r="V504" s="57"/>
      <c r="W504" s="78"/>
      <c r="X504" s="69"/>
      <c r="Y504" s="69"/>
      <c r="Z504" s="69"/>
      <c r="AA504" s="69"/>
      <c r="AB504" s="69"/>
      <c r="AC504" s="69"/>
      <c r="AD504" s="69"/>
      <c r="AF504" s="69"/>
      <c r="AG504" s="69"/>
      <c r="AH504" s="69"/>
      <c r="AI504" s="69"/>
      <c r="AJ504" s="69"/>
      <c r="AK504" s="69"/>
      <c r="AL504" s="70">
        <f t="shared" si="31"/>
        <v>0</v>
      </c>
      <c r="AM504" s="69"/>
      <c r="AN504" s="69"/>
      <c r="AO504" s="69"/>
      <c r="AR504" s="46" t="s">
        <v>20</v>
      </c>
    </row>
    <row r="505" spans="4:44" x14ac:dyDescent="0.3">
      <c r="D505" s="79">
        <f t="shared" si="34"/>
        <v>496</v>
      </c>
      <c r="E505" s="76"/>
      <c r="F505" s="76"/>
      <c r="G505" s="73">
        <f t="shared" si="32"/>
        <v>0</v>
      </c>
      <c r="H505" s="74" t="str" cm="1">
        <f t="array" ref="H505">IFERROR(INDEX(GCC.Param!$D$3:$D$94,MATCH(L505,GCC.Param!$B$3:$B$94,0),0),"")</f>
        <v/>
      </c>
      <c r="I505" s="76"/>
      <c r="J505" s="76"/>
      <c r="K505" s="76"/>
      <c r="L505" s="76"/>
      <c r="M505" s="76"/>
      <c r="N505" s="76"/>
      <c r="O505" s="73" t="str" cm="1">
        <f t="array" ref="O505">IFERROR(INDEX($K$9:$K$1009,MATCH(N505,$I$9:$I$1009,0),0),"")</f>
        <v/>
      </c>
      <c r="P505" s="77"/>
      <c r="Q505" s="77"/>
      <c r="R505" s="67"/>
      <c r="S505" s="67"/>
      <c r="T505" s="67"/>
      <c r="U505" s="73">
        <f t="shared" si="33"/>
        <v>0</v>
      </c>
      <c r="V505" s="57"/>
      <c r="W505" s="78"/>
      <c r="X505" s="69"/>
      <c r="Y505" s="69"/>
      <c r="Z505" s="69"/>
      <c r="AA505" s="69"/>
      <c r="AB505" s="69"/>
      <c r="AC505" s="69"/>
      <c r="AD505" s="69"/>
      <c r="AF505" s="69"/>
      <c r="AG505" s="69"/>
      <c r="AH505" s="69"/>
      <c r="AI505" s="69"/>
      <c r="AJ505" s="69"/>
      <c r="AK505" s="69"/>
      <c r="AL505" s="70">
        <f t="shared" si="31"/>
        <v>0</v>
      </c>
      <c r="AM505" s="69"/>
      <c r="AN505" s="69"/>
      <c r="AO505" s="69"/>
      <c r="AR505" s="46" t="s">
        <v>20</v>
      </c>
    </row>
    <row r="506" spans="4:44" x14ac:dyDescent="0.3">
      <c r="D506" s="79">
        <f t="shared" si="34"/>
        <v>497</v>
      </c>
      <c r="E506" s="76"/>
      <c r="F506" s="76"/>
      <c r="G506" s="73">
        <f t="shared" si="32"/>
        <v>0</v>
      </c>
      <c r="H506" s="74" t="str" cm="1">
        <f t="array" ref="H506">IFERROR(INDEX(GCC.Param!$D$3:$D$94,MATCH(L506,GCC.Param!$B$3:$B$94,0),0),"")</f>
        <v/>
      </c>
      <c r="I506" s="76"/>
      <c r="J506" s="76"/>
      <c r="K506" s="76"/>
      <c r="L506" s="76"/>
      <c r="M506" s="76"/>
      <c r="N506" s="76"/>
      <c r="O506" s="73" t="str" cm="1">
        <f t="array" ref="O506">IFERROR(INDEX($K$9:$K$1009,MATCH(N506,$I$9:$I$1009,0),0),"")</f>
        <v/>
      </c>
      <c r="P506" s="77"/>
      <c r="Q506" s="77"/>
      <c r="R506" s="67"/>
      <c r="S506" s="67"/>
      <c r="T506" s="67"/>
      <c r="U506" s="73">
        <f t="shared" si="33"/>
        <v>0</v>
      </c>
      <c r="V506" s="57"/>
      <c r="W506" s="78"/>
      <c r="X506" s="69"/>
      <c r="Y506" s="69"/>
      <c r="Z506" s="69"/>
      <c r="AA506" s="69"/>
      <c r="AB506" s="69"/>
      <c r="AC506" s="69"/>
      <c r="AD506" s="69"/>
      <c r="AF506" s="69"/>
      <c r="AG506" s="69"/>
      <c r="AH506" s="69"/>
      <c r="AI506" s="69"/>
      <c r="AJ506" s="69"/>
      <c r="AK506" s="69"/>
      <c r="AL506" s="70">
        <f t="shared" si="31"/>
        <v>0</v>
      </c>
      <c r="AM506" s="69"/>
      <c r="AN506" s="69"/>
      <c r="AO506" s="69"/>
      <c r="AR506" s="46" t="s">
        <v>20</v>
      </c>
    </row>
    <row r="507" spans="4:44" x14ac:dyDescent="0.3">
      <c r="D507" s="79">
        <f t="shared" si="34"/>
        <v>498</v>
      </c>
      <c r="E507" s="76"/>
      <c r="F507" s="76"/>
      <c r="G507" s="73">
        <f t="shared" si="32"/>
        <v>0</v>
      </c>
      <c r="H507" s="74" t="str" cm="1">
        <f t="array" ref="H507">IFERROR(INDEX(GCC.Param!$D$3:$D$94,MATCH(L507,GCC.Param!$B$3:$B$94,0),0),"")</f>
        <v/>
      </c>
      <c r="I507" s="76"/>
      <c r="J507" s="76"/>
      <c r="K507" s="76"/>
      <c r="L507" s="76"/>
      <c r="M507" s="76"/>
      <c r="N507" s="76"/>
      <c r="O507" s="73" t="str" cm="1">
        <f t="array" ref="O507">IFERROR(INDEX($K$9:$K$1009,MATCH(N507,$I$9:$I$1009,0),0),"")</f>
        <v/>
      </c>
      <c r="P507" s="77"/>
      <c r="Q507" s="77"/>
      <c r="R507" s="67"/>
      <c r="S507" s="67"/>
      <c r="T507" s="67"/>
      <c r="U507" s="73">
        <f t="shared" si="33"/>
        <v>0</v>
      </c>
      <c r="V507" s="57"/>
      <c r="W507" s="78"/>
      <c r="X507" s="69"/>
      <c r="Y507" s="69"/>
      <c r="Z507" s="69"/>
      <c r="AA507" s="69"/>
      <c r="AB507" s="69"/>
      <c r="AC507" s="69"/>
      <c r="AD507" s="69"/>
      <c r="AF507" s="69"/>
      <c r="AG507" s="69"/>
      <c r="AH507" s="69"/>
      <c r="AI507" s="69"/>
      <c r="AJ507" s="69"/>
      <c r="AK507" s="69"/>
      <c r="AL507" s="70">
        <f t="shared" si="31"/>
        <v>0</v>
      </c>
      <c r="AM507" s="69"/>
      <c r="AN507" s="69"/>
      <c r="AO507" s="69"/>
      <c r="AR507" s="46" t="s">
        <v>20</v>
      </c>
    </row>
    <row r="508" spans="4:44" x14ac:dyDescent="0.3">
      <c r="D508" s="79">
        <f t="shared" si="34"/>
        <v>499</v>
      </c>
      <c r="E508" s="76"/>
      <c r="F508" s="76"/>
      <c r="G508" s="73">
        <f t="shared" si="32"/>
        <v>0</v>
      </c>
      <c r="H508" s="74" t="str" cm="1">
        <f t="array" ref="H508">IFERROR(INDEX(GCC.Param!$D$3:$D$94,MATCH(L508,GCC.Param!$B$3:$B$94,0),0),"")</f>
        <v/>
      </c>
      <c r="I508" s="76"/>
      <c r="J508" s="76"/>
      <c r="K508" s="76"/>
      <c r="L508" s="76"/>
      <c r="M508" s="76"/>
      <c r="N508" s="76"/>
      <c r="O508" s="73" t="str" cm="1">
        <f t="array" ref="O508">IFERROR(INDEX($K$9:$K$1009,MATCH(N508,$I$9:$I$1009,0),0),"")</f>
        <v/>
      </c>
      <c r="P508" s="77"/>
      <c r="Q508" s="77"/>
      <c r="R508" s="67"/>
      <c r="S508" s="67"/>
      <c r="T508" s="67"/>
      <c r="U508" s="73">
        <f t="shared" si="33"/>
        <v>0</v>
      </c>
      <c r="V508" s="57"/>
      <c r="W508" s="78"/>
      <c r="X508" s="69"/>
      <c r="Y508" s="69"/>
      <c r="Z508" s="69"/>
      <c r="AA508" s="69"/>
      <c r="AB508" s="69"/>
      <c r="AC508" s="69"/>
      <c r="AD508" s="69"/>
      <c r="AF508" s="69"/>
      <c r="AG508" s="69"/>
      <c r="AH508" s="69"/>
      <c r="AI508" s="69"/>
      <c r="AJ508" s="69"/>
      <c r="AK508" s="69"/>
      <c r="AL508" s="70">
        <f t="shared" si="31"/>
        <v>0</v>
      </c>
      <c r="AM508" s="69"/>
      <c r="AN508" s="69"/>
      <c r="AO508" s="69"/>
      <c r="AR508" s="46" t="s">
        <v>20</v>
      </c>
    </row>
    <row r="509" spans="4:44" x14ac:dyDescent="0.3">
      <c r="D509" s="79">
        <f t="shared" si="34"/>
        <v>500</v>
      </c>
      <c r="E509" s="76"/>
      <c r="F509" s="76"/>
      <c r="G509" s="73">
        <f t="shared" si="32"/>
        <v>0</v>
      </c>
      <c r="H509" s="74" t="str" cm="1">
        <f t="array" ref="H509">IFERROR(INDEX(GCC.Param!$D$3:$D$94,MATCH(L509,GCC.Param!$B$3:$B$94,0),0),"")</f>
        <v/>
      </c>
      <c r="I509" s="76"/>
      <c r="J509" s="76"/>
      <c r="K509" s="76"/>
      <c r="L509" s="76"/>
      <c r="M509" s="76"/>
      <c r="N509" s="76"/>
      <c r="O509" s="73" t="str" cm="1">
        <f t="array" ref="O509">IFERROR(INDEX($K$9:$K$1009,MATCH(N509,$I$9:$I$1009,0),0),"")</f>
        <v/>
      </c>
      <c r="P509" s="77"/>
      <c r="Q509" s="77"/>
      <c r="R509" s="67"/>
      <c r="S509" s="67"/>
      <c r="T509" s="67"/>
      <c r="U509" s="73">
        <f t="shared" si="33"/>
        <v>0</v>
      </c>
      <c r="V509" s="57"/>
      <c r="W509" s="78"/>
      <c r="X509" s="69"/>
      <c r="Y509" s="69"/>
      <c r="Z509" s="69"/>
      <c r="AA509" s="69"/>
      <c r="AB509" s="69"/>
      <c r="AC509" s="69"/>
      <c r="AD509" s="69"/>
      <c r="AF509" s="69"/>
      <c r="AG509" s="69"/>
      <c r="AH509" s="69"/>
      <c r="AI509" s="69"/>
      <c r="AJ509" s="69"/>
      <c r="AK509" s="69"/>
      <c r="AL509" s="70">
        <f t="shared" si="31"/>
        <v>0</v>
      </c>
      <c r="AM509" s="69"/>
      <c r="AN509" s="69"/>
      <c r="AO509" s="69"/>
      <c r="AR509" s="46" t="s">
        <v>20</v>
      </c>
    </row>
    <row r="510" spans="4:44" x14ac:dyDescent="0.3">
      <c r="D510" s="79">
        <f t="shared" si="34"/>
        <v>501</v>
      </c>
      <c r="E510" s="76"/>
      <c r="F510" s="76"/>
      <c r="G510" s="73">
        <f t="shared" si="32"/>
        <v>0</v>
      </c>
      <c r="H510" s="74" t="str" cm="1">
        <f t="array" ref="H510">IFERROR(INDEX(GCC.Param!$D$3:$D$94,MATCH(L510,GCC.Param!$B$3:$B$94,0),0),"")</f>
        <v/>
      </c>
      <c r="I510" s="76"/>
      <c r="J510" s="76"/>
      <c r="K510" s="76"/>
      <c r="L510" s="76"/>
      <c r="M510" s="76"/>
      <c r="N510" s="76"/>
      <c r="O510" s="73" t="str" cm="1">
        <f t="array" ref="O510">IFERROR(INDEX($K$9:$K$1009,MATCH(N510,$I$9:$I$1009,0),0),"")</f>
        <v/>
      </c>
      <c r="P510" s="77"/>
      <c r="Q510" s="77"/>
      <c r="R510" s="67"/>
      <c r="S510" s="67"/>
      <c r="T510" s="67"/>
      <c r="U510" s="73">
        <f t="shared" si="33"/>
        <v>0</v>
      </c>
      <c r="V510" s="57"/>
      <c r="W510" s="78"/>
      <c r="X510" s="69"/>
      <c r="Y510" s="69"/>
      <c r="Z510" s="69"/>
      <c r="AA510" s="69"/>
      <c r="AB510" s="69"/>
      <c r="AC510" s="69"/>
      <c r="AD510" s="69"/>
      <c r="AF510" s="69"/>
      <c r="AG510" s="69"/>
      <c r="AH510" s="69"/>
      <c r="AI510" s="69"/>
      <c r="AJ510" s="69"/>
      <c r="AK510" s="69"/>
      <c r="AL510" s="70">
        <f t="shared" si="31"/>
        <v>0</v>
      </c>
      <c r="AM510" s="69"/>
      <c r="AN510" s="69"/>
      <c r="AO510" s="69"/>
      <c r="AR510" s="46" t="s">
        <v>20</v>
      </c>
    </row>
    <row r="511" spans="4:44" x14ac:dyDescent="0.3">
      <c r="D511" s="79">
        <f t="shared" si="34"/>
        <v>502</v>
      </c>
      <c r="E511" s="76"/>
      <c r="F511" s="76"/>
      <c r="G511" s="73">
        <f t="shared" si="32"/>
        <v>0</v>
      </c>
      <c r="H511" s="74" t="str" cm="1">
        <f t="array" ref="H511">IFERROR(INDEX(GCC.Param!$D$3:$D$94,MATCH(L511,GCC.Param!$B$3:$B$94,0),0),"")</f>
        <v/>
      </c>
      <c r="I511" s="76"/>
      <c r="J511" s="76"/>
      <c r="K511" s="76"/>
      <c r="L511" s="76"/>
      <c r="M511" s="76"/>
      <c r="N511" s="76"/>
      <c r="O511" s="73" t="str" cm="1">
        <f t="array" ref="O511">IFERROR(INDEX($K$9:$K$1009,MATCH(N511,$I$9:$I$1009,0),0),"")</f>
        <v/>
      </c>
      <c r="P511" s="77"/>
      <c r="Q511" s="77"/>
      <c r="R511" s="67"/>
      <c r="S511" s="67"/>
      <c r="T511" s="67"/>
      <c r="U511" s="73">
        <f t="shared" si="33"/>
        <v>0</v>
      </c>
      <c r="V511" s="57"/>
      <c r="W511" s="78"/>
      <c r="X511" s="69"/>
      <c r="Y511" s="69"/>
      <c r="Z511" s="69"/>
      <c r="AA511" s="69"/>
      <c r="AB511" s="69"/>
      <c r="AC511" s="69"/>
      <c r="AD511" s="69"/>
      <c r="AF511" s="69"/>
      <c r="AG511" s="69"/>
      <c r="AH511" s="69"/>
      <c r="AI511" s="69"/>
      <c r="AJ511" s="69"/>
      <c r="AK511" s="69"/>
      <c r="AL511" s="70">
        <f t="shared" si="31"/>
        <v>0</v>
      </c>
      <c r="AM511" s="69"/>
      <c r="AN511" s="69"/>
      <c r="AO511" s="69"/>
      <c r="AR511" s="46" t="s">
        <v>20</v>
      </c>
    </row>
    <row r="512" spans="4:44" x14ac:dyDescent="0.3">
      <c r="D512" s="79">
        <f t="shared" si="34"/>
        <v>503</v>
      </c>
      <c r="E512" s="76"/>
      <c r="F512" s="76"/>
      <c r="G512" s="73">
        <f t="shared" si="32"/>
        <v>0</v>
      </c>
      <c r="H512" s="74" t="str" cm="1">
        <f t="array" ref="H512">IFERROR(INDEX(GCC.Param!$D$3:$D$94,MATCH(L512,GCC.Param!$B$3:$B$94,0),0),"")</f>
        <v/>
      </c>
      <c r="I512" s="76"/>
      <c r="J512" s="76"/>
      <c r="K512" s="76"/>
      <c r="L512" s="76"/>
      <c r="M512" s="76"/>
      <c r="N512" s="76"/>
      <c r="O512" s="73" t="str" cm="1">
        <f t="array" ref="O512">IFERROR(INDEX($K$9:$K$1009,MATCH(N512,$I$9:$I$1009,0),0),"")</f>
        <v/>
      </c>
      <c r="P512" s="77"/>
      <c r="Q512" s="77"/>
      <c r="R512" s="67"/>
      <c r="S512" s="67"/>
      <c r="T512" s="67"/>
      <c r="U512" s="73">
        <f t="shared" si="33"/>
        <v>0</v>
      </c>
      <c r="V512" s="57"/>
      <c r="W512" s="78"/>
      <c r="X512" s="69"/>
      <c r="Y512" s="69"/>
      <c r="Z512" s="69"/>
      <c r="AA512" s="69"/>
      <c r="AB512" s="69"/>
      <c r="AC512" s="69"/>
      <c r="AD512" s="69"/>
      <c r="AF512" s="69"/>
      <c r="AG512" s="69"/>
      <c r="AH512" s="69"/>
      <c r="AI512" s="69"/>
      <c r="AJ512" s="69"/>
      <c r="AK512" s="69"/>
      <c r="AL512" s="70">
        <f t="shared" si="31"/>
        <v>0</v>
      </c>
      <c r="AM512" s="69"/>
      <c r="AN512" s="69"/>
      <c r="AO512" s="69"/>
      <c r="AR512" s="46" t="s">
        <v>20</v>
      </c>
    </row>
    <row r="513" spans="4:44" x14ac:dyDescent="0.3">
      <c r="D513" s="79">
        <f t="shared" si="34"/>
        <v>504</v>
      </c>
      <c r="E513" s="76"/>
      <c r="F513" s="76"/>
      <c r="G513" s="73">
        <f t="shared" si="32"/>
        <v>0</v>
      </c>
      <c r="H513" s="74" t="str" cm="1">
        <f t="array" ref="H513">IFERROR(INDEX(GCC.Param!$D$3:$D$94,MATCH(L513,GCC.Param!$B$3:$B$94,0),0),"")</f>
        <v/>
      </c>
      <c r="I513" s="76"/>
      <c r="J513" s="76"/>
      <c r="K513" s="76"/>
      <c r="L513" s="76"/>
      <c r="M513" s="76"/>
      <c r="N513" s="76"/>
      <c r="O513" s="73" t="str" cm="1">
        <f t="array" ref="O513">IFERROR(INDEX($K$9:$K$1009,MATCH(N513,$I$9:$I$1009,0),0),"")</f>
        <v/>
      </c>
      <c r="P513" s="77"/>
      <c r="Q513" s="77"/>
      <c r="R513" s="67"/>
      <c r="S513" s="67"/>
      <c r="T513" s="67"/>
      <c r="U513" s="73">
        <f t="shared" si="33"/>
        <v>0</v>
      </c>
      <c r="V513" s="57"/>
      <c r="W513" s="78"/>
      <c r="X513" s="69"/>
      <c r="Y513" s="69"/>
      <c r="Z513" s="69"/>
      <c r="AA513" s="69"/>
      <c r="AB513" s="69"/>
      <c r="AC513" s="69"/>
      <c r="AD513" s="69"/>
      <c r="AF513" s="69"/>
      <c r="AG513" s="69"/>
      <c r="AH513" s="69"/>
      <c r="AI513" s="69"/>
      <c r="AJ513" s="69"/>
      <c r="AK513" s="69"/>
      <c r="AL513" s="70">
        <f t="shared" si="31"/>
        <v>0</v>
      </c>
      <c r="AM513" s="69"/>
      <c r="AN513" s="69"/>
      <c r="AO513" s="69"/>
      <c r="AR513" s="46" t="s">
        <v>20</v>
      </c>
    </row>
    <row r="514" spans="4:44" x14ac:dyDescent="0.3">
      <c r="D514" s="79">
        <f t="shared" si="34"/>
        <v>505</v>
      </c>
      <c r="E514" s="76"/>
      <c r="F514" s="76"/>
      <c r="G514" s="73">
        <f t="shared" si="32"/>
        <v>0</v>
      </c>
      <c r="H514" s="74" t="str" cm="1">
        <f t="array" ref="H514">IFERROR(INDEX(GCC.Param!$D$3:$D$94,MATCH(L514,GCC.Param!$B$3:$B$94,0),0),"")</f>
        <v/>
      </c>
      <c r="I514" s="76"/>
      <c r="J514" s="76"/>
      <c r="K514" s="76"/>
      <c r="L514" s="76"/>
      <c r="M514" s="76"/>
      <c r="N514" s="76"/>
      <c r="O514" s="73" t="str" cm="1">
        <f t="array" ref="O514">IFERROR(INDEX($K$9:$K$1009,MATCH(N514,$I$9:$I$1009,0),0),"")</f>
        <v/>
      </c>
      <c r="P514" s="77"/>
      <c r="Q514" s="77"/>
      <c r="R514" s="67"/>
      <c r="S514" s="67"/>
      <c r="T514" s="67"/>
      <c r="U514" s="73">
        <f t="shared" si="33"/>
        <v>0</v>
      </c>
      <c r="V514" s="57"/>
      <c r="W514" s="78"/>
      <c r="X514" s="69"/>
      <c r="Y514" s="69"/>
      <c r="Z514" s="69"/>
      <c r="AA514" s="69"/>
      <c r="AB514" s="69"/>
      <c r="AC514" s="69"/>
      <c r="AD514" s="69"/>
      <c r="AF514" s="69"/>
      <c r="AG514" s="69"/>
      <c r="AH514" s="69"/>
      <c r="AI514" s="69"/>
      <c r="AJ514" s="69"/>
      <c r="AK514" s="69"/>
      <c r="AL514" s="70">
        <f t="shared" si="31"/>
        <v>0</v>
      </c>
      <c r="AM514" s="69"/>
      <c r="AN514" s="69"/>
      <c r="AO514" s="69"/>
      <c r="AR514" s="46" t="s">
        <v>20</v>
      </c>
    </row>
    <row r="515" spans="4:44" x14ac:dyDescent="0.3">
      <c r="D515" s="79">
        <f t="shared" si="34"/>
        <v>506</v>
      </c>
      <c r="E515" s="76"/>
      <c r="F515" s="76"/>
      <c r="G515" s="73">
        <f t="shared" si="32"/>
        <v>0</v>
      </c>
      <c r="H515" s="74" t="str" cm="1">
        <f t="array" ref="H515">IFERROR(INDEX(GCC.Param!$D$3:$D$94,MATCH(L515,GCC.Param!$B$3:$B$94,0),0),"")</f>
        <v/>
      </c>
      <c r="I515" s="76"/>
      <c r="J515" s="76"/>
      <c r="K515" s="76"/>
      <c r="L515" s="76"/>
      <c r="M515" s="76"/>
      <c r="N515" s="76"/>
      <c r="O515" s="73" t="str" cm="1">
        <f t="array" ref="O515">IFERROR(INDEX($K$9:$K$1009,MATCH(N515,$I$9:$I$1009,0),0),"")</f>
        <v/>
      </c>
      <c r="P515" s="77"/>
      <c r="Q515" s="77"/>
      <c r="R515" s="67"/>
      <c r="S515" s="67"/>
      <c r="T515" s="67"/>
      <c r="U515" s="73">
        <f t="shared" si="33"/>
        <v>0</v>
      </c>
      <c r="V515" s="57"/>
      <c r="W515" s="78"/>
      <c r="X515" s="69"/>
      <c r="Y515" s="69"/>
      <c r="Z515" s="69"/>
      <c r="AA515" s="69"/>
      <c r="AB515" s="69"/>
      <c r="AC515" s="69"/>
      <c r="AD515" s="69"/>
      <c r="AF515" s="69"/>
      <c r="AG515" s="69"/>
      <c r="AH515" s="69"/>
      <c r="AI515" s="69"/>
      <c r="AJ515" s="69"/>
      <c r="AK515" s="69"/>
      <c r="AL515" s="70">
        <f t="shared" si="31"/>
        <v>0</v>
      </c>
      <c r="AM515" s="69"/>
      <c r="AN515" s="69"/>
      <c r="AO515" s="69"/>
      <c r="AR515" s="46" t="s">
        <v>20</v>
      </c>
    </row>
    <row r="516" spans="4:44" x14ac:dyDescent="0.3">
      <c r="D516" s="79">
        <f t="shared" si="34"/>
        <v>507</v>
      </c>
      <c r="E516" s="76"/>
      <c r="F516" s="76"/>
      <c r="G516" s="73">
        <f t="shared" si="32"/>
        <v>0</v>
      </c>
      <c r="H516" s="74" t="str" cm="1">
        <f t="array" ref="H516">IFERROR(INDEX(GCC.Param!$D$3:$D$94,MATCH(L516,GCC.Param!$B$3:$B$94,0),0),"")</f>
        <v/>
      </c>
      <c r="I516" s="76"/>
      <c r="J516" s="76"/>
      <c r="K516" s="76"/>
      <c r="L516" s="76"/>
      <c r="M516" s="76"/>
      <c r="N516" s="76"/>
      <c r="O516" s="73" t="str" cm="1">
        <f t="array" ref="O516">IFERROR(INDEX($K$9:$K$1009,MATCH(N516,$I$9:$I$1009,0),0),"")</f>
        <v/>
      </c>
      <c r="P516" s="77"/>
      <c r="Q516" s="77"/>
      <c r="R516" s="67"/>
      <c r="S516" s="67"/>
      <c r="T516" s="67"/>
      <c r="U516" s="73">
        <f t="shared" si="33"/>
        <v>0</v>
      </c>
      <c r="V516" s="57"/>
      <c r="W516" s="78"/>
      <c r="X516" s="69"/>
      <c r="Y516" s="69"/>
      <c r="Z516" s="69"/>
      <c r="AA516" s="69"/>
      <c r="AB516" s="69"/>
      <c r="AC516" s="69"/>
      <c r="AD516" s="69"/>
      <c r="AF516" s="69"/>
      <c r="AG516" s="69"/>
      <c r="AH516" s="69"/>
      <c r="AI516" s="69"/>
      <c r="AJ516" s="69"/>
      <c r="AK516" s="69"/>
      <c r="AL516" s="70">
        <f t="shared" si="31"/>
        <v>0</v>
      </c>
      <c r="AM516" s="69"/>
      <c r="AN516" s="69"/>
      <c r="AO516" s="69"/>
      <c r="AR516" s="46" t="s">
        <v>20</v>
      </c>
    </row>
    <row r="517" spans="4:44" x14ac:dyDescent="0.3">
      <c r="D517" s="79">
        <f t="shared" si="34"/>
        <v>508</v>
      </c>
      <c r="E517" s="76"/>
      <c r="F517" s="76"/>
      <c r="G517" s="73">
        <f t="shared" si="32"/>
        <v>0</v>
      </c>
      <c r="H517" s="74" t="str" cm="1">
        <f t="array" ref="H517">IFERROR(INDEX(GCC.Param!$D$3:$D$94,MATCH(L517,GCC.Param!$B$3:$B$94,0),0),"")</f>
        <v/>
      </c>
      <c r="I517" s="76"/>
      <c r="J517" s="76"/>
      <c r="K517" s="76"/>
      <c r="L517" s="76"/>
      <c r="M517" s="76"/>
      <c r="N517" s="76"/>
      <c r="O517" s="73" t="str" cm="1">
        <f t="array" ref="O517">IFERROR(INDEX($K$9:$K$1009,MATCH(N517,$I$9:$I$1009,0),0),"")</f>
        <v/>
      </c>
      <c r="P517" s="77"/>
      <c r="Q517" s="77"/>
      <c r="R517" s="67"/>
      <c r="S517" s="67"/>
      <c r="T517" s="67"/>
      <c r="U517" s="73">
        <f t="shared" si="33"/>
        <v>0</v>
      </c>
      <c r="V517" s="57"/>
      <c r="W517" s="78"/>
      <c r="X517" s="69"/>
      <c r="Y517" s="69"/>
      <c r="Z517" s="69"/>
      <c r="AA517" s="69"/>
      <c r="AB517" s="69"/>
      <c r="AC517" s="69"/>
      <c r="AD517" s="69"/>
      <c r="AF517" s="69"/>
      <c r="AG517" s="69"/>
      <c r="AH517" s="69"/>
      <c r="AI517" s="69"/>
      <c r="AJ517" s="69"/>
      <c r="AK517" s="69"/>
      <c r="AL517" s="70">
        <f t="shared" si="31"/>
        <v>0</v>
      </c>
      <c r="AM517" s="69"/>
      <c r="AN517" s="69"/>
      <c r="AO517" s="69"/>
      <c r="AR517" s="46" t="s">
        <v>20</v>
      </c>
    </row>
    <row r="518" spans="4:44" x14ac:dyDescent="0.3">
      <c r="D518" s="79">
        <f t="shared" si="34"/>
        <v>509</v>
      </c>
      <c r="E518" s="76"/>
      <c r="F518" s="76"/>
      <c r="G518" s="73">
        <f t="shared" si="32"/>
        <v>0</v>
      </c>
      <c r="H518" s="74" t="str" cm="1">
        <f t="array" ref="H518">IFERROR(INDEX(GCC.Param!$D$3:$D$94,MATCH(L518,GCC.Param!$B$3:$B$94,0),0),"")</f>
        <v/>
      </c>
      <c r="I518" s="76"/>
      <c r="J518" s="76"/>
      <c r="K518" s="76"/>
      <c r="L518" s="76"/>
      <c r="M518" s="76"/>
      <c r="N518" s="76"/>
      <c r="O518" s="73" t="str" cm="1">
        <f t="array" ref="O518">IFERROR(INDEX($K$9:$K$1009,MATCH(N518,$I$9:$I$1009,0),0),"")</f>
        <v/>
      </c>
      <c r="P518" s="77"/>
      <c r="Q518" s="77"/>
      <c r="R518" s="67"/>
      <c r="S518" s="67"/>
      <c r="T518" s="67"/>
      <c r="U518" s="73">
        <f t="shared" si="33"/>
        <v>0</v>
      </c>
      <c r="V518" s="57"/>
      <c r="W518" s="78"/>
      <c r="X518" s="69"/>
      <c r="Y518" s="69"/>
      <c r="Z518" s="69"/>
      <c r="AA518" s="69"/>
      <c r="AB518" s="69"/>
      <c r="AC518" s="69"/>
      <c r="AD518" s="69"/>
      <c r="AF518" s="69"/>
      <c r="AG518" s="69"/>
      <c r="AH518" s="69"/>
      <c r="AI518" s="69"/>
      <c r="AJ518" s="69"/>
      <c r="AK518" s="69"/>
      <c r="AL518" s="70">
        <f t="shared" si="31"/>
        <v>0</v>
      </c>
      <c r="AM518" s="69"/>
      <c r="AN518" s="69"/>
      <c r="AO518" s="69"/>
      <c r="AR518" s="46" t="s">
        <v>20</v>
      </c>
    </row>
    <row r="519" spans="4:44" x14ac:dyDescent="0.3">
      <c r="D519" s="79">
        <f t="shared" si="34"/>
        <v>510</v>
      </c>
      <c r="E519" s="76"/>
      <c r="F519" s="76"/>
      <c r="G519" s="73">
        <f t="shared" si="32"/>
        <v>0</v>
      </c>
      <c r="H519" s="74" t="str" cm="1">
        <f t="array" ref="H519">IFERROR(INDEX(GCC.Param!$D$3:$D$94,MATCH(L519,GCC.Param!$B$3:$B$94,0),0),"")</f>
        <v/>
      </c>
      <c r="I519" s="76"/>
      <c r="J519" s="76"/>
      <c r="K519" s="76"/>
      <c r="L519" s="76"/>
      <c r="M519" s="76"/>
      <c r="N519" s="76"/>
      <c r="O519" s="73" t="str" cm="1">
        <f t="array" ref="O519">IFERROR(INDEX($K$9:$K$1009,MATCH(N519,$I$9:$I$1009,0),0),"")</f>
        <v/>
      </c>
      <c r="P519" s="77"/>
      <c r="Q519" s="77"/>
      <c r="R519" s="67"/>
      <c r="S519" s="67"/>
      <c r="T519" s="67"/>
      <c r="U519" s="73">
        <f t="shared" si="33"/>
        <v>0</v>
      </c>
      <c r="V519" s="57"/>
      <c r="W519" s="78"/>
      <c r="X519" s="69"/>
      <c r="Y519" s="69"/>
      <c r="Z519" s="69"/>
      <c r="AA519" s="69"/>
      <c r="AB519" s="69"/>
      <c r="AC519" s="69"/>
      <c r="AD519" s="69"/>
      <c r="AF519" s="69"/>
      <c r="AG519" s="69"/>
      <c r="AH519" s="69"/>
      <c r="AI519" s="69"/>
      <c r="AJ519" s="69"/>
      <c r="AK519" s="69"/>
      <c r="AL519" s="70">
        <f t="shared" si="31"/>
        <v>0</v>
      </c>
      <c r="AM519" s="69"/>
      <c r="AN519" s="69"/>
      <c r="AO519" s="69"/>
      <c r="AR519" s="46" t="s">
        <v>20</v>
      </c>
    </row>
    <row r="520" spans="4:44" x14ac:dyDescent="0.3">
      <c r="D520" s="79">
        <f t="shared" si="34"/>
        <v>511</v>
      </c>
      <c r="E520" s="76"/>
      <c r="F520" s="76"/>
      <c r="G520" s="73">
        <f t="shared" si="32"/>
        <v>0</v>
      </c>
      <c r="H520" s="74" t="str" cm="1">
        <f t="array" ref="H520">IFERROR(INDEX(GCC.Param!$D$3:$D$94,MATCH(L520,GCC.Param!$B$3:$B$94,0),0),"")</f>
        <v/>
      </c>
      <c r="I520" s="76"/>
      <c r="J520" s="76"/>
      <c r="K520" s="76"/>
      <c r="L520" s="76"/>
      <c r="M520" s="76"/>
      <c r="N520" s="76"/>
      <c r="O520" s="73" t="str" cm="1">
        <f t="array" ref="O520">IFERROR(INDEX($K$9:$K$1009,MATCH(N520,$I$9:$I$1009,0),0),"")</f>
        <v/>
      </c>
      <c r="P520" s="77"/>
      <c r="Q520" s="77"/>
      <c r="R520" s="67"/>
      <c r="S520" s="67"/>
      <c r="T520" s="67"/>
      <c r="U520" s="73">
        <f t="shared" si="33"/>
        <v>0</v>
      </c>
      <c r="V520" s="57"/>
      <c r="W520" s="78"/>
      <c r="X520" s="69"/>
      <c r="Y520" s="69"/>
      <c r="Z520" s="69"/>
      <c r="AA520" s="69"/>
      <c r="AB520" s="69"/>
      <c r="AC520" s="69"/>
      <c r="AD520" s="69"/>
      <c r="AF520" s="69"/>
      <c r="AG520" s="69"/>
      <c r="AH520" s="69"/>
      <c r="AI520" s="69"/>
      <c r="AJ520" s="69"/>
      <c r="AK520" s="69"/>
      <c r="AL520" s="70">
        <f t="shared" si="31"/>
        <v>0</v>
      </c>
      <c r="AM520" s="69"/>
      <c r="AN520" s="69"/>
      <c r="AO520" s="69"/>
      <c r="AR520" s="46" t="s">
        <v>20</v>
      </c>
    </row>
    <row r="521" spans="4:44" x14ac:dyDescent="0.3">
      <c r="D521" s="79">
        <f t="shared" si="34"/>
        <v>512</v>
      </c>
      <c r="E521" s="76"/>
      <c r="F521" s="76"/>
      <c r="G521" s="73">
        <f t="shared" si="32"/>
        <v>0</v>
      </c>
      <c r="H521" s="74" t="str" cm="1">
        <f t="array" ref="H521">IFERROR(INDEX(GCC.Param!$D$3:$D$94,MATCH(L521,GCC.Param!$B$3:$B$94,0),0),"")</f>
        <v/>
      </c>
      <c r="I521" s="76"/>
      <c r="J521" s="76"/>
      <c r="K521" s="76"/>
      <c r="L521" s="76"/>
      <c r="M521" s="76"/>
      <c r="N521" s="76"/>
      <c r="O521" s="73" t="str" cm="1">
        <f t="array" ref="O521">IFERROR(INDEX($K$9:$K$1009,MATCH(N521,$I$9:$I$1009,0),0),"")</f>
        <v/>
      </c>
      <c r="P521" s="77"/>
      <c r="Q521" s="77"/>
      <c r="R521" s="67"/>
      <c r="S521" s="67"/>
      <c r="T521" s="67"/>
      <c r="U521" s="73">
        <f t="shared" si="33"/>
        <v>0</v>
      </c>
      <c r="V521" s="57"/>
      <c r="W521" s="78"/>
      <c r="X521" s="69"/>
      <c r="Y521" s="69"/>
      <c r="Z521" s="69"/>
      <c r="AA521" s="69"/>
      <c r="AB521" s="69"/>
      <c r="AC521" s="69"/>
      <c r="AD521" s="69"/>
      <c r="AF521" s="69"/>
      <c r="AG521" s="69"/>
      <c r="AH521" s="69"/>
      <c r="AI521" s="69"/>
      <c r="AJ521" s="69"/>
      <c r="AK521" s="69"/>
      <c r="AL521" s="70">
        <f t="shared" ref="AL521:AL584" si="35">SUM(AG521:AK521)</f>
        <v>0</v>
      </c>
      <c r="AM521" s="69"/>
      <c r="AN521" s="69"/>
      <c r="AO521" s="69"/>
      <c r="AR521" s="46" t="s">
        <v>20</v>
      </c>
    </row>
    <row r="522" spans="4:44" x14ac:dyDescent="0.3">
      <c r="D522" s="79">
        <f t="shared" si="34"/>
        <v>513</v>
      </c>
      <c r="E522" s="76"/>
      <c r="F522" s="76"/>
      <c r="G522" s="73">
        <f t="shared" ref="G522:G585" si="36">IF(OR(F522="",F522=0),E522,F522)</f>
        <v>0</v>
      </c>
      <c r="H522" s="74" t="str" cm="1">
        <f t="array" ref="H522">IFERROR(INDEX(GCC.Param!$D$3:$D$94,MATCH(L522,GCC.Param!$B$3:$B$94,0),0),"")</f>
        <v/>
      </c>
      <c r="I522" s="76"/>
      <c r="J522" s="76"/>
      <c r="K522" s="76"/>
      <c r="L522" s="76"/>
      <c r="M522" s="76"/>
      <c r="N522" s="76"/>
      <c r="O522" s="73" t="str" cm="1">
        <f t="array" ref="O522">IFERROR(INDEX($K$9:$K$1009,MATCH(N522,$I$9:$I$1009,0),0),"")</f>
        <v/>
      </c>
      <c r="P522" s="77"/>
      <c r="Q522" s="77"/>
      <c r="R522" s="67"/>
      <c r="S522" s="67"/>
      <c r="T522" s="67"/>
      <c r="U522" s="73">
        <f t="shared" si="33"/>
        <v>0</v>
      </c>
      <c r="V522" s="57"/>
      <c r="W522" s="78"/>
      <c r="X522" s="69"/>
      <c r="Y522" s="69"/>
      <c r="Z522" s="69"/>
      <c r="AA522" s="69"/>
      <c r="AB522" s="69"/>
      <c r="AC522" s="69"/>
      <c r="AD522" s="69"/>
      <c r="AF522" s="69"/>
      <c r="AG522" s="69"/>
      <c r="AH522" s="69"/>
      <c r="AI522" s="69"/>
      <c r="AJ522" s="69"/>
      <c r="AK522" s="69"/>
      <c r="AL522" s="70">
        <f t="shared" si="35"/>
        <v>0</v>
      </c>
      <c r="AM522" s="69"/>
      <c r="AN522" s="69"/>
      <c r="AO522" s="69"/>
      <c r="AR522" s="46" t="s">
        <v>20</v>
      </c>
    </row>
    <row r="523" spans="4:44" x14ac:dyDescent="0.3">
      <c r="D523" s="79">
        <f t="shared" si="34"/>
        <v>514</v>
      </c>
      <c r="E523" s="76"/>
      <c r="F523" s="76"/>
      <c r="G523" s="73">
        <f t="shared" si="36"/>
        <v>0</v>
      </c>
      <c r="H523" s="74" t="str" cm="1">
        <f t="array" ref="H523">IFERROR(INDEX(GCC.Param!$D$3:$D$94,MATCH(L523,GCC.Param!$B$3:$B$94,0),0),"")</f>
        <v/>
      </c>
      <c r="I523" s="76"/>
      <c r="J523" s="76"/>
      <c r="K523" s="76"/>
      <c r="L523" s="76"/>
      <c r="M523" s="76"/>
      <c r="N523" s="76"/>
      <c r="O523" s="73" t="str" cm="1">
        <f t="array" ref="O523">IFERROR(INDEX($K$9:$K$1009,MATCH(N523,$I$9:$I$1009,0),0),"")</f>
        <v/>
      </c>
      <c r="P523" s="77"/>
      <c r="Q523" s="77"/>
      <c r="R523" s="67"/>
      <c r="S523" s="67"/>
      <c r="T523" s="67"/>
      <c r="U523" s="73">
        <f t="shared" ref="U523:U586" si="37">IF(M523="",K523,M523)</f>
        <v>0</v>
      </c>
      <c r="V523" s="57"/>
      <c r="W523" s="78"/>
      <c r="X523" s="69"/>
      <c r="Y523" s="69"/>
      <c r="Z523" s="69"/>
      <c r="AA523" s="69"/>
      <c r="AB523" s="69"/>
      <c r="AC523" s="69"/>
      <c r="AD523" s="69"/>
      <c r="AF523" s="69"/>
      <c r="AG523" s="69"/>
      <c r="AH523" s="69"/>
      <c r="AI523" s="69"/>
      <c r="AJ523" s="69"/>
      <c r="AK523" s="69"/>
      <c r="AL523" s="70">
        <f t="shared" si="35"/>
        <v>0</v>
      </c>
      <c r="AM523" s="69"/>
      <c r="AN523" s="69"/>
      <c r="AO523" s="69"/>
      <c r="AR523" s="46" t="s">
        <v>20</v>
      </c>
    </row>
    <row r="524" spans="4:44" x14ac:dyDescent="0.3">
      <c r="D524" s="79">
        <f t="shared" ref="D524:D587" si="38">D523+1</f>
        <v>515</v>
      </c>
      <c r="E524" s="76"/>
      <c r="F524" s="76"/>
      <c r="G524" s="73">
        <f t="shared" si="36"/>
        <v>0</v>
      </c>
      <c r="H524" s="74" t="str" cm="1">
        <f t="array" ref="H524">IFERROR(INDEX(GCC.Param!$D$3:$D$94,MATCH(L524,GCC.Param!$B$3:$B$94,0),0),"")</f>
        <v/>
      </c>
      <c r="I524" s="76"/>
      <c r="J524" s="76"/>
      <c r="K524" s="76"/>
      <c r="L524" s="76"/>
      <c r="M524" s="76"/>
      <c r="N524" s="76"/>
      <c r="O524" s="73" t="str" cm="1">
        <f t="array" ref="O524">IFERROR(INDEX($K$9:$K$1009,MATCH(N524,$I$9:$I$1009,0),0),"")</f>
        <v/>
      </c>
      <c r="P524" s="77"/>
      <c r="Q524" s="77"/>
      <c r="R524" s="67"/>
      <c r="S524" s="67"/>
      <c r="T524" s="67"/>
      <c r="U524" s="73">
        <f t="shared" si="37"/>
        <v>0</v>
      </c>
      <c r="V524" s="57"/>
      <c r="W524" s="78"/>
      <c r="X524" s="69"/>
      <c r="Y524" s="69"/>
      <c r="Z524" s="69"/>
      <c r="AA524" s="69"/>
      <c r="AB524" s="69"/>
      <c r="AC524" s="69"/>
      <c r="AD524" s="69"/>
      <c r="AF524" s="69"/>
      <c r="AG524" s="69"/>
      <c r="AH524" s="69"/>
      <c r="AI524" s="69"/>
      <c r="AJ524" s="69"/>
      <c r="AK524" s="69"/>
      <c r="AL524" s="70">
        <f t="shared" si="35"/>
        <v>0</v>
      </c>
      <c r="AM524" s="69"/>
      <c r="AN524" s="69"/>
      <c r="AO524" s="69"/>
      <c r="AR524" s="46" t="s">
        <v>20</v>
      </c>
    </row>
    <row r="525" spans="4:44" x14ac:dyDescent="0.3">
      <c r="D525" s="79">
        <f t="shared" si="38"/>
        <v>516</v>
      </c>
      <c r="E525" s="76"/>
      <c r="F525" s="76"/>
      <c r="G525" s="73">
        <f t="shared" si="36"/>
        <v>0</v>
      </c>
      <c r="H525" s="74" t="str" cm="1">
        <f t="array" ref="H525">IFERROR(INDEX(GCC.Param!$D$3:$D$94,MATCH(L525,GCC.Param!$B$3:$B$94,0),0),"")</f>
        <v/>
      </c>
      <c r="I525" s="76"/>
      <c r="J525" s="76"/>
      <c r="K525" s="76"/>
      <c r="L525" s="76"/>
      <c r="M525" s="76"/>
      <c r="N525" s="76"/>
      <c r="O525" s="73" t="str" cm="1">
        <f t="array" ref="O525">IFERROR(INDEX($K$9:$K$1009,MATCH(N525,$I$9:$I$1009,0),0),"")</f>
        <v/>
      </c>
      <c r="P525" s="77"/>
      <c r="Q525" s="77"/>
      <c r="R525" s="67"/>
      <c r="S525" s="67"/>
      <c r="T525" s="67"/>
      <c r="U525" s="73">
        <f t="shared" si="37"/>
        <v>0</v>
      </c>
      <c r="V525" s="57"/>
      <c r="W525" s="78"/>
      <c r="X525" s="69"/>
      <c r="Y525" s="69"/>
      <c r="Z525" s="69"/>
      <c r="AA525" s="69"/>
      <c r="AB525" s="69"/>
      <c r="AC525" s="69"/>
      <c r="AD525" s="69"/>
      <c r="AF525" s="69"/>
      <c r="AG525" s="69"/>
      <c r="AH525" s="69"/>
      <c r="AI525" s="69"/>
      <c r="AJ525" s="69"/>
      <c r="AK525" s="69"/>
      <c r="AL525" s="70">
        <f t="shared" si="35"/>
        <v>0</v>
      </c>
      <c r="AM525" s="69"/>
      <c r="AN525" s="69"/>
      <c r="AO525" s="69"/>
      <c r="AR525" s="46" t="s">
        <v>20</v>
      </c>
    </row>
    <row r="526" spans="4:44" x14ac:dyDescent="0.3">
      <c r="D526" s="79">
        <f t="shared" si="38"/>
        <v>517</v>
      </c>
      <c r="E526" s="76"/>
      <c r="F526" s="76"/>
      <c r="G526" s="73">
        <f t="shared" si="36"/>
        <v>0</v>
      </c>
      <c r="H526" s="74" t="str" cm="1">
        <f t="array" ref="H526">IFERROR(INDEX(GCC.Param!$D$3:$D$94,MATCH(L526,GCC.Param!$B$3:$B$94,0),0),"")</f>
        <v/>
      </c>
      <c r="I526" s="76"/>
      <c r="J526" s="76"/>
      <c r="K526" s="76"/>
      <c r="L526" s="76"/>
      <c r="M526" s="76"/>
      <c r="N526" s="76"/>
      <c r="O526" s="73" t="str" cm="1">
        <f t="array" ref="O526">IFERROR(INDEX($K$9:$K$1009,MATCH(N526,$I$9:$I$1009,0),0),"")</f>
        <v/>
      </c>
      <c r="P526" s="77"/>
      <c r="Q526" s="77"/>
      <c r="R526" s="67"/>
      <c r="S526" s="67"/>
      <c r="T526" s="67"/>
      <c r="U526" s="73">
        <f t="shared" si="37"/>
        <v>0</v>
      </c>
      <c r="V526" s="57"/>
      <c r="W526" s="78"/>
      <c r="X526" s="69"/>
      <c r="Y526" s="69"/>
      <c r="Z526" s="69"/>
      <c r="AA526" s="69"/>
      <c r="AB526" s="69"/>
      <c r="AC526" s="69"/>
      <c r="AD526" s="69"/>
      <c r="AF526" s="69"/>
      <c r="AG526" s="69"/>
      <c r="AH526" s="69"/>
      <c r="AI526" s="69"/>
      <c r="AJ526" s="69"/>
      <c r="AK526" s="69"/>
      <c r="AL526" s="70">
        <f t="shared" si="35"/>
        <v>0</v>
      </c>
      <c r="AM526" s="69"/>
      <c r="AN526" s="69"/>
      <c r="AO526" s="69"/>
      <c r="AR526" s="46" t="s">
        <v>20</v>
      </c>
    </row>
    <row r="527" spans="4:44" x14ac:dyDescent="0.3">
      <c r="D527" s="79">
        <f t="shared" si="38"/>
        <v>518</v>
      </c>
      <c r="E527" s="76"/>
      <c r="F527" s="76"/>
      <c r="G527" s="73">
        <f t="shared" si="36"/>
        <v>0</v>
      </c>
      <c r="H527" s="74" t="str" cm="1">
        <f t="array" ref="H527">IFERROR(INDEX(GCC.Param!$D$3:$D$94,MATCH(L527,GCC.Param!$B$3:$B$94,0),0),"")</f>
        <v/>
      </c>
      <c r="I527" s="76"/>
      <c r="J527" s="76"/>
      <c r="K527" s="76"/>
      <c r="L527" s="76"/>
      <c r="M527" s="76"/>
      <c r="N527" s="76"/>
      <c r="O527" s="73" t="str" cm="1">
        <f t="array" ref="O527">IFERROR(INDEX($K$9:$K$1009,MATCH(N527,$I$9:$I$1009,0),0),"")</f>
        <v/>
      </c>
      <c r="P527" s="77"/>
      <c r="Q527" s="77"/>
      <c r="R527" s="67"/>
      <c r="S527" s="67"/>
      <c r="T527" s="67"/>
      <c r="U527" s="73">
        <f t="shared" si="37"/>
        <v>0</v>
      </c>
      <c r="V527" s="57"/>
      <c r="W527" s="78"/>
      <c r="X527" s="69"/>
      <c r="Y527" s="69"/>
      <c r="Z527" s="69"/>
      <c r="AA527" s="69"/>
      <c r="AB527" s="69"/>
      <c r="AC527" s="69"/>
      <c r="AD527" s="69"/>
      <c r="AF527" s="69"/>
      <c r="AG527" s="69"/>
      <c r="AH527" s="69"/>
      <c r="AI527" s="69"/>
      <c r="AJ527" s="69"/>
      <c r="AK527" s="69"/>
      <c r="AL527" s="70">
        <f t="shared" si="35"/>
        <v>0</v>
      </c>
      <c r="AM527" s="69"/>
      <c r="AN527" s="69"/>
      <c r="AO527" s="69"/>
      <c r="AR527" s="46" t="s">
        <v>20</v>
      </c>
    </row>
    <row r="528" spans="4:44" x14ac:dyDescent="0.3">
      <c r="D528" s="79">
        <f t="shared" si="38"/>
        <v>519</v>
      </c>
      <c r="E528" s="76"/>
      <c r="F528" s="76"/>
      <c r="G528" s="73">
        <f t="shared" si="36"/>
        <v>0</v>
      </c>
      <c r="H528" s="74" t="str" cm="1">
        <f t="array" ref="H528">IFERROR(INDEX(GCC.Param!$D$3:$D$94,MATCH(L528,GCC.Param!$B$3:$B$94,0),0),"")</f>
        <v/>
      </c>
      <c r="I528" s="76"/>
      <c r="J528" s="76"/>
      <c r="K528" s="76"/>
      <c r="L528" s="76"/>
      <c r="M528" s="76"/>
      <c r="N528" s="76"/>
      <c r="O528" s="73" t="str" cm="1">
        <f t="array" ref="O528">IFERROR(INDEX($K$9:$K$1009,MATCH(N528,$I$9:$I$1009,0),0),"")</f>
        <v/>
      </c>
      <c r="P528" s="77"/>
      <c r="Q528" s="77"/>
      <c r="R528" s="67"/>
      <c r="S528" s="67"/>
      <c r="T528" s="67"/>
      <c r="U528" s="73">
        <f t="shared" si="37"/>
        <v>0</v>
      </c>
      <c r="V528" s="57"/>
      <c r="W528" s="78"/>
      <c r="X528" s="69"/>
      <c r="Y528" s="69"/>
      <c r="Z528" s="69"/>
      <c r="AA528" s="69"/>
      <c r="AB528" s="69"/>
      <c r="AC528" s="69"/>
      <c r="AD528" s="69"/>
      <c r="AF528" s="69"/>
      <c r="AG528" s="69"/>
      <c r="AH528" s="69"/>
      <c r="AI528" s="69"/>
      <c r="AJ528" s="69"/>
      <c r="AK528" s="69"/>
      <c r="AL528" s="70">
        <f t="shared" si="35"/>
        <v>0</v>
      </c>
      <c r="AM528" s="69"/>
      <c r="AN528" s="69"/>
      <c r="AO528" s="69"/>
      <c r="AR528" s="46" t="s">
        <v>20</v>
      </c>
    </row>
    <row r="529" spans="4:44" x14ac:dyDescent="0.3">
      <c r="D529" s="79">
        <f t="shared" si="38"/>
        <v>520</v>
      </c>
      <c r="E529" s="76"/>
      <c r="F529" s="76"/>
      <c r="G529" s="73">
        <f t="shared" si="36"/>
        <v>0</v>
      </c>
      <c r="H529" s="74" t="str" cm="1">
        <f t="array" ref="H529">IFERROR(INDEX(GCC.Param!$D$3:$D$94,MATCH(L529,GCC.Param!$B$3:$B$94,0),0),"")</f>
        <v/>
      </c>
      <c r="I529" s="76"/>
      <c r="J529" s="76"/>
      <c r="K529" s="76"/>
      <c r="L529" s="76"/>
      <c r="M529" s="76"/>
      <c r="N529" s="76"/>
      <c r="O529" s="73" t="str" cm="1">
        <f t="array" ref="O529">IFERROR(INDEX($K$9:$K$1009,MATCH(N529,$I$9:$I$1009,0),0),"")</f>
        <v/>
      </c>
      <c r="P529" s="77"/>
      <c r="Q529" s="77"/>
      <c r="R529" s="67"/>
      <c r="S529" s="67"/>
      <c r="T529" s="67"/>
      <c r="U529" s="73">
        <f t="shared" si="37"/>
        <v>0</v>
      </c>
      <c r="V529" s="57"/>
      <c r="W529" s="78"/>
      <c r="X529" s="69"/>
      <c r="Y529" s="69"/>
      <c r="Z529" s="69"/>
      <c r="AA529" s="69"/>
      <c r="AB529" s="69"/>
      <c r="AC529" s="69"/>
      <c r="AD529" s="69"/>
      <c r="AF529" s="69"/>
      <c r="AG529" s="69"/>
      <c r="AH529" s="69"/>
      <c r="AI529" s="69"/>
      <c r="AJ529" s="69"/>
      <c r="AK529" s="69"/>
      <c r="AL529" s="70">
        <f t="shared" si="35"/>
        <v>0</v>
      </c>
      <c r="AM529" s="69"/>
      <c r="AN529" s="69"/>
      <c r="AO529" s="69"/>
      <c r="AR529" s="46" t="s">
        <v>20</v>
      </c>
    </row>
    <row r="530" spans="4:44" x14ac:dyDescent="0.3">
      <c r="D530" s="79">
        <f t="shared" si="38"/>
        <v>521</v>
      </c>
      <c r="E530" s="76"/>
      <c r="F530" s="76"/>
      <c r="G530" s="73">
        <f t="shared" si="36"/>
        <v>0</v>
      </c>
      <c r="H530" s="74" t="str" cm="1">
        <f t="array" ref="H530">IFERROR(INDEX(GCC.Param!$D$3:$D$94,MATCH(L530,GCC.Param!$B$3:$B$94,0),0),"")</f>
        <v/>
      </c>
      <c r="I530" s="76"/>
      <c r="J530" s="76"/>
      <c r="K530" s="76"/>
      <c r="L530" s="76"/>
      <c r="M530" s="76"/>
      <c r="N530" s="76"/>
      <c r="O530" s="73" t="str" cm="1">
        <f t="array" ref="O530">IFERROR(INDEX($K$9:$K$1009,MATCH(N530,$I$9:$I$1009,0),0),"")</f>
        <v/>
      </c>
      <c r="P530" s="77"/>
      <c r="Q530" s="77"/>
      <c r="R530" s="67"/>
      <c r="S530" s="67"/>
      <c r="T530" s="67"/>
      <c r="U530" s="73">
        <f t="shared" si="37"/>
        <v>0</v>
      </c>
      <c r="V530" s="57"/>
      <c r="W530" s="78"/>
      <c r="X530" s="69"/>
      <c r="Y530" s="69"/>
      <c r="Z530" s="69"/>
      <c r="AA530" s="69"/>
      <c r="AB530" s="69"/>
      <c r="AC530" s="69"/>
      <c r="AD530" s="69"/>
      <c r="AF530" s="69"/>
      <c r="AG530" s="69"/>
      <c r="AH530" s="69"/>
      <c r="AI530" s="69"/>
      <c r="AJ530" s="69"/>
      <c r="AK530" s="69"/>
      <c r="AL530" s="70">
        <f t="shared" si="35"/>
        <v>0</v>
      </c>
      <c r="AM530" s="69"/>
      <c r="AN530" s="69"/>
      <c r="AO530" s="69"/>
      <c r="AR530" s="46" t="s">
        <v>20</v>
      </c>
    </row>
    <row r="531" spans="4:44" x14ac:dyDescent="0.3">
      <c r="D531" s="79">
        <f t="shared" si="38"/>
        <v>522</v>
      </c>
      <c r="E531" s="76"/>
      <c r="F531" s="76"/>
      <c r="G531" s="73">
        <f t="shared" si="36"/>
        <v>0</v>
      </c>
      <c r="H531" s="74" t="str" cm="1">
        <f t="array" ref="H531">IFERROR(INDEX(GCC.Param!$D$3:$D$94,MATCH(L531,GCC.Param!$B$3:$B$94,0),0),"")</f>
        <v/>
      </c>
      <c r="I531" s="76"/>
      <c r="J531" s="76"/>
      <c r="K531" s="76"/>
      <c r="L531" s="76"/>
      <c r="M531" s="76"/>
      <c r="N531" s="76"/>
      <c r="O531" s="73" t="str" cm="1">
        <f t="array" ref="O531">IFERROR(INDEX($K$9:$K$1009,MATCH(N531,$I$9:$I$1009,0),0),"")</f>
        <v/>
      </c>
      <c r="P531" s="77"/>
      <c r="Q531" s="77"/>
      <c r="R531" s="67"/>
      <c r="S531" s="67"/>
      <c r="T531" s="67"/>
      <c r="U531" s="73">
        <f t="shared" si="37"/>
        <v>0</v>
      </c>
      <c r="V531" s="57"/>
      <c r="W531" s="78"/>
      <c r="X531" s="69"/>
      <c r="Y531" s="69"/>
      <c r="Z531" s="69"/>
      <c r="AA531" s="69"/>
      <c r="AB531" s="69"/>
      <c r="AC531" s="69"/>
      <c r="AD531" s="69"/>
      <c r="AF531" s="69"/>
      <c r="AG531" s="69"/>
      <c r="AH531" s="69"/>
      <c r="AI531" s="69"/>
      <c r="AJ531" s="69"/>
      <c r="AK531" s="69"/>
      <c r="AL531" s="70">
        <f t="shared" si="35"/>
        <v>0</v>
      </c>
      <c r="AM531" s="69"/>
      <c r="AN531" s="69"/>
      <c r="AO531" s="69"/>
      <c r="AR531" s="46" t="s">
        <v>20</v>
      </c>
    </row>
    <row r="532" spans="4:44" x14ac:dyDescent="0.3">
      <c r="D532" s="79">
        <f t="shared" si="38"/>
        <v>523</v>
      </c>
      <c r="E532" s="76"/>
      <c r="F532" s="76"/>
      <c r="G532" s="73">
        <f t="shared" si="36"/>
        <v>0</v>
      </c>
      <c r="H532" s="74" t="str" cm="1">
        <f t="array" ref="H532">IFERROR(INDEX(GCC.Param!$D$3:$D$94,MATCH(L532,GCC.Param!$B$3:$B$94,0),0),"")</f>
        <v/>
      </c>
      <c r="I532" s="76"/>
      <c r="J532" s="76"/>
      <c r="K532" s="76"/>
      <c r="L532" s="76"/>
      <c r="M532" s="76"/>
      <c r="N532" s="76"/>
      <c r="O532" s="73" t="str" cm="1">
        <f t="array" ref="O532">IFERROR(INDEX($K$9:$K$1009,MATCH(N532,$I$9:$I$1009,0),0),"")</f>
        <v/>
      </c>
      <c r="P532" s="77"/>
      <c r="Q532" s="77"/>
      <c r="R532" s="67"/>
      <c r="S532" s="67"/>
      <c r="T532" s="67"/>
      <c r="U532" s="73">
        <f t="shared" si="37"/>
        <v>0</v>
      </c>
      <c r="V532" s="57"/>
      <c r="W532" s="78"/>
      <c r="X532" s="69"/>
      <c r="Y532" s="69"/>
      <c r="Z532" s="69"/>
      <c r="AA532" s="69"/>
      <c r="AB532" s="69"/>
      <c r="AC532" s="69"/>
      <c r="AD532" s="69"/>
      <c r="AF532" s="69"/>
      <c r="AG532" s="69"/>
      <c r="AH532" s="69"/>
      <c r="AI532" s="69"/>
      <c r="AJ532" s="69"/>
      <c r="AK532" s="69"/>
      <c r="AL532" s="70">
        <f t="shared" si="35"/>
        <v>0</v>
      </c>
      <c r="AM532" s="69"/>
      <c r="AN532" s="69"/>
      <c r="AO532" s="69"/>
      <c r="AR532" s="46" t="s">
        <v>20</v>
      </c>
    </row>
    <row r="533" spans="4:44" x14ac:dyDescent="0.3">
      <c r="D533" s="79">
        <f t="shared" si="38"/>
        <v>524</v>
      </c>
      <c r="E533" s="76"/>
      <c r="F533" s="76"/>
      <c r="G533" s="73">
        <f t="shared" si="36"/>
        <v>0</v>
      </c>
      <c r="H533" s="74" t="str" cm="1">
        <f t="array" ref="H533">IFERROR(INDEX(GCC.Param!$D$3:$D$94,MATCH(L533,GCC.Param!$B$3:$B$94,0),0),"")</f>
        <v/>
      </c>
      <c r="I533" s="76"/>
      <c r="J533" s="76"/>
      <c r="K533" s="76"/>
      <c r="L533" s="76"/>
      <c r="M533" s="76"/>
      <c r="N533" s="76"/>
      <c r="O533" s="73" t="str" cm="1">
        <f t="array" ref="O533">IFERROR(INDEX($K$9:$K$1009,MATCH(N533,$I$9:$I$1009,0),0),"")</f>
        <v/>
      </c>
      <c r="P533" s="77"/>
      <c r="Q533" s="77"/>
      <c r="R533" s="67"/>
      <c r="S533" s="67"/>
      <c r="T533" s="67"/>
      <c r="U533" s="73">
        <f t="shared" si="37"/>
        <v>0</v>
      </c>
      <c r="V533" s="57"/>
      <c r="W533" s="78"/>
      <c r="X533" s="69"/>
      <c r="Y533" s="69"/>
      <c r="Z533" s="69"/>
      <c r="AA533" s="69"/>
      <c r="AB533" s="69"/>
      <c r="AC533" s="69"/>
      <c r="AD533" s="69"/>
      <c r="AF533" s="69"/>
      <c r="AG533" s="69"/>
      <c r="AH533" s="69"/>
      <c r="AI533" s="69"/>
      <c r="AJ533" s="69"/>
      <c r="AK533" s="69"/>
      <c r="AL533" s="70">
        <f t="shared" si="35"/>
        <v>0</v>
      </c>
      <c r="AM533" s="69"/>
      <c r="AN533" s="69"/>
      <c r="AO533" s="69"/>
      <c r="AR533" s="46" t="s">
        <v>20</v>
      </c>
    </row>
    <row r="534" spans="4:44" x14ac:dyDescent="0.3">
      <c r="D534" s="79">
        <f t="shared" si="38"/>
        <v>525</v>
      </c>
      <c r="E534" s="76"/>
      <c r="F534" s="76"/>
      <c r="G534" s="73">
        <f t="shared" si="36"/>
        <v>0</v>
      </c>
      <c r="H534" s="74" t="str" cm="1">
        <f t="array" ref="H534">IFERROR(INDEX(GCC.Param!$D$3:$D$94,MATCH(L534,GCC.Param!$B$3:$B$94,0),0),"")</f>
        <v/>
      </c>
      <c r="I534" s="76"/>
      <c r="J534" s="76"/>
      <c r="K534" s="76"/>
      <c r="L534" s="76"/>
      <c r="M534" s="76"/>
      <c r="N534" s="76"/>
      <c r="O534" s="73" t="str" cm="1">
        <f t="array" ref="O534">IFERROR(INDEX($K$9:$K$1009,MATCH(N534,$I$9:$I$1009,0),0),"")</f>
        <v/>
      </c>
      <c r="P534" s="77"/>
      <c r="Q534" s="77"/>
      <c r="R534" s="67"/>
      <c r="S534" s="67"/>
      <c r="T534" s="67"/>
      <c r="U534" s="73">
        <f t="shared" si="37"/>
        <v>0</v>
      </c>
      <c r="V534" s="57"/>
      <c r="W534" s="78"/>
      <c r="X534" s="69"/>
      <c r="Y534" s="69"/>
      <c r="Z534" s="69"/>
      <c r="AA534" s="69"/>
      <c r="AB534" s="69"/>
      <c r="AC534" s="69"/>
      <c r="AD534" s="69"/>
      <c r="AF534" s="69"/>
      <c r="AG534" s="69"/>
      <c r="AH534" s="69"/>
      <c r="AI534" s="69"/>
      <c r="AJ534" s="69"/>
      <c r="AK534" s="69"/>
      <c r="AL534" s="70">
        <f t="shared" si="35"/>
        <v>0</v>
      </c>
      <c r="AM534" s="69"/>
      <c r="AN534" s="69"/>
      <c r="AO534" s="69"/>
      <c r="AR534" s="46" t="s">
        <v>20</v>
      </c>
    </row>
    <row r="535" spans="4:44" x14ac:dyDescent="0.3">
      <c r="D535" s="79">
        <f t="shared" si="38"/>
        <v>526</v>
      </c>
      <c r="E535" s="76"/>
      <c r="F535" s="76"/>
      <c r="G535" s="73">
        <f t="shared" si="36"/>
        <v>0</v>
      </c>
      <c r="H535" s="74" t="str" cm="1">
        <f t="array" ref="H535">IFERROR(INDEX(GCC.Param!$D$3:$D$94,MATCH(L535,GCC.Param!$B$3:$B$94,0),0),"")</f>
        <v/>
      </c>
      <c r="I535" s="76"/>
      <c r="J535" s="76"/>
      <c r="K535" s="76"/>
      <c r="L535" s="76"/>
      <c r="M535" s="76"/>
      <c r="N535" s="76"/>
      <c r="O535" s="73" t="str" cm="1">
        <f t="array" ref="O535">IFERROR(INDEX($K$9:$K$1009,MATCH(N535,$I$9:$I$1009,0),0),"")</f>
        <v/>
      </c>
      <c r="P535" s="77"/>
      <c r="Q535" s="77"/>
      <c r="R535" s="67"/>
      <c r="S535" s="67"/>
      <c r="T535" s="67"/>
      <c r="U535" s="73">
        <f t="shared" si="37"/>
        <v>0</v>
      </c>
      <c r="V535" s="57"/>
      <c r="W535" s="78"/>
      <c r="X535" s="69"/>
      <c r="Y535" s="69"/>
      <c r="Z535" s="69"/>
      <c r="AA535" s="69"/>
      <c r="AB535" s="69"/>
      <c r="AC535" s="69"/>
      <c r="AD535" s="69"/>
      <c r="AF535" s="69"/>
      <c r="AG535" s="69"/>
      <c r="AH535" s="69"/>
      <c r="AI535" s="69"/>
      <c r="AJ535" s="69"/>
      <c r="AK535" s="69"/>
      <c r="AL535" s="70">
        <f t="shared" si="35"/>
        <v>0</v>
      </c>
      <c r="AM535" s="69"/>
      <c r="AN535" s="69"/>
      <c r="AO535" s="69"/>
      <c r="AR535" s="46" t="s">
        <v>20</v>
      </c>
    </row>
    <row r="536" spans="4:44" x14ac:dyDescent="0.3">
      <c r="D536" s="79">
        <f t="shared" si="38"/>
        <v>527</v>
      </c>
      <c r="E536" s="76"/>
      <c r="F536" s="76"/>
      <c r="G536" s="73">
        <f t="shared" si="36"/>
        <v>0</v>
      </c>
      <c r="H536" s="74" t="str" cm="1">
        <f t="array" ref="H536">IFERROR(INDEX(GCC.Param!$D$3:$D$94,MATCH(L536,GCC.Param!$B$3:$B$94,0),0),"")</f>
        <v/>
      </c>
      <c r="I536" s="76"/>
      <c r="J536" s="76"/>
      <c r="K536" s="76"/>
      <c r="L536" s="76"/>
      <c r="M536" s="76"/>
      <c r="N536" s="76"/>
      <c r="O536" s="73" t="str" cm="1">
        <f t="array" ref="O536">IFERROR(INDEX($K$9:$K$1009,MATCH(N536,$I$9:$I$1009,0),0),"")</f>
        <v/>
      </c>
      <c r="P536" s="77"/>
      <c r="Q536" s="77"/>
      <c r="R536" s="67"/>
      <c r="S536" s="67"/>
      <c r="T536" s="67"/>
      <c r="U536" s="73">
        <f t="shared" si="37"/>
        <v>0</v>
      </c>
      <c r="V536" s="57"/>
      <c r="W536" s="78"/>
      <c r="X536" s="69"/>
      <c r="Y536" s="69"/>
      <c r="Z536" s="69"/>
      <c r="AA536" s="69"/>
      <c r="AB536" s="69"/>
      <c r="AC536" s="69"/>
      <c r="AD536" s="69"/>
      <c r="AF536" s="69"/>
      <c r="AG536" s="69"/>
      <c r="AH536" s="69"/>
      <c r="AI536" s="69"/>
      <c r="AJ536" s="69"/>
      <c r="AK536" s="69"/>
      <c r="AL536" s="70">
        <f t="shared" si="35"/>
        <v>0</v>
      </c>
      <c r="AM536" s="69"/>
      <c r="AN536" s="69"/>
      <c r="AO536" s="69"/>
      <c r="AR536" s="46" t="s">
        <v>20</v>
      </c>
    </row>
    <row r="537" spans="4:44" x14ac:dyDescent="0.3">
      <c r="D537" s="79">
        <f t="shared" si="38"/>
        <v>528</v>
      </c>
      <c r="E537" s="76"/>
      <c r="F537" s="76"/>
      <c r="G537" s="73">
        <f t="shared" si="36"/>
        <v>0</v>
      </c>
      <c r="H537" s="74" t="str" cm="1">
        <f t="array" ref="H537">IFERROR(INDEX(GCC.Param!$D$3:$D$94,MATCH(L537,GCC.Param!$B$3:$B$94,0),0),"")</f>
        <v/>
      </c>
      <c r="I537" s="76"/>
      <c r="J537" s="76"/>
      <c r="K537" s="76"/>
      <c r="L537" s="76"/>
      <c r="M537" s="76"/>
      <c r="N537" s="76"/>
      <c r="O537" s="73" t="str" cm="1">
        <f t="array" ref="O537">IFERROR(INDEX($K$9:$K$1009,MATCH(N537,$I$9:$I$1009,0),0),"")</f>
        <v/>
      </c>
      <c r="P537" s="77"/>
      <c r="Q537" s="77"/>
      <c r="R537" s="67"/>
      <c r="S537" s="67"/>
      <c r="T537" s="67"/>
      <c r="U537" s="73">
        <f t="shared" si="37"/>
        <v>0</v>
      </c>
      <c r="V537" s="57"/>
      <c r="W537" s="78"/>
      <c r="X537" s="69"/>
      <c r="Y537" s="69"/>
      <c r="Z537" s="69"/>
      <c r="AA537" s="69"/>
      <c r="AB537" s="69"/>
      <c r="AC537" s="69"/>
      <c r="AD537" s="69"/>
      <c r="AF537" s="69"/>
      <c r="AG537" s="69"/>
      <c r="AH537" s="69"/>
      <c r="AI537" s="69"/>
      <c r="AJ537" s="69"/>
      <c r="AK537" s="69"/>
      <c r="AL537" s="70">
        <f t="shared" si="35"/>
        <v>0</v>
      </c>
      <c r="AM537" s="69"/>
      <c r="AN537" s="69"/>
      <c r="AO537" s="69"/>
      <c r="AR537" s="46" t="s">
        <v>20</v>
      </c>
    </row>
    <row r="538" spans="4:44" x14ac:dyDescent="0.3">
      <c r="D538" s="79">
        <f t="shared" si="38"/>
        <v>529</v>
      </c>
      <c r="E538" s="76"/>
      <c r="F538" s="76"/>
      <c r="G538" s="73">
        <f t="shared" si="36"/>
        <v>0</v>
      </c>
      <c r="H538" s="74" t="str" cm="1">
        <f t="array" ref="H538">IFERROR(INDEX(GCC.Param!$D$3:$D$94,MATCH(L538,GCC.Param!$B$3:$B$94,0),0),"")</f>
        <v/>
      </c>
      <c r="I538" s="76"/>
      <c r="J538" s="76"/>
      <c r="K538" s="76"/>
      <c r="L538" s="76"/>
      <c r="M538" s="76"/>
      <c r="N538" s="76"/>
      <c r="O538" s="73" t="str" cm="1">
        <f t="array" ref="O538">IFERROR(INDEX($K$9:$K$1009,MATCH(N538,$I$9:$I$1009,0),0),"")</f>
        <v/>
      </c>
      <c r="P538" s="77"/>
      <c r="Q538" s="77"/>
      <c r="R538" s="67"/>
      <c r="S538" s="67"/>
      <c r="T538" s="67"/>
      <c r="U538" s="73">
        <f t="shared" si="37"/>
        <v>0</v>
      </c>
      <c r="V538" s="57"/>
      <c r="W538" s="78"/>
      <c r="X538" s="69"/>
      <c r="Y538" s="69"/>
      <c r="Z538" s="69"/>
      <c r="AA538" s="69"/>
      <c r="AB538" s="69"/>
      <c r="AC538" s="69"/>
      <c r="AD538" s="69"/>
      <c r="AF538" s="69"/>
      <c r="AG538" s="69"/>
      <c r="AH538" s="69"/>
      <c r="AI538" s="69"/>
      <c r="AJ538" s="69"/>
      <c r="AK538" s="69"/>
      <c r="AL538" s="70">
        <f t="shared" si="35"/>
        <v>0</v>
      </c>
      <c r="AM538" s="69"/>
      <c r="AN538" s="69"/>
      <c r="AO538" s="69"/>
      <c r="AR538" s="46" t="s">
        <v>20</v>
      </c>
    </row>
    <row r="539" spans="4:44" x14ac:dyDescent="0.3">
      <c r="D539" s="79">
        <f t="shared" si="38"/>
        <v>530</v>
      </c>
      <c r="E539" s="76"/>
      <c r="F539" s="76"/>
      <c r="G539" s="73">
        <f t="shared" si="36"/>
        <v>0</v>
      </c>
      <c r="H539" s="74" t="str" cm="1">
        <f t="array" ref="H539">IFERROR(INDEX(GCC.Param!$D$3:$D$94,MATCH(L539,GCC.Param!$B$3:$B$94,0),0),"")</f>
        <v/>
      </c>
      <c r="I539" s="76"/>
      <c r="J539" s="76"/>
      <c r="K539" s="76"/>
      <c r="L539" s="76"/>
      <c r="M539" s="76"/>
      <c r="N539" s="76"/>
      <c r="O539" s="73" t="str" cm="1">
        <f t="array" ref="O539">IFERROR(INDEX($K$9:$K$1009,MATCH(N539,$I$9:$I$1009,0),0),"")</f>
        <v/>
      </c>
      <c r="P539" s="77"/>
      <c r="Q539" s="77"/>
      <c r="R539" s="67"/>
      <c r="S539" s="67"/>
      <c r="T539" s="67"/>
      <c r="U539" s="73">
        <f t="shared" si="37"/>
        <v>0</v>
      </c>
      <c r="V539" s="57"/>
      <c r="W539" s="78"/>
      <c r="X539" s="69"/>
      <c r="Y539" s="69"/>
      <c r="Z539" s="69"/>
      <c r="AA539" s="69"/>
      <c r="AB539" s="69"/>
      <c r="AC539" s="69"/>
      <c r="AD539" s="69"/>
      <c r="AF539" s="69"/>
      <c r="AG539" s="69"/>
      <c r="AH539" s="69"/>
      <c r="AI539" s="69"/>
      <c r="AJ539" s="69"/>
      <c r="AK539" s="69"/>
      <c r="AL539" s="70">
        <f t="shared" si="35"/>
        <v>0</v>
      </c>
      <c r="AM539" s="69"/>
      <c r="AN539" s="69"/>
      <c r="AO539" s="69"/>
      <c r="AR539" s="46" t="s">
        <v>20</v>
      </c>
    </row>
    <row r="540" spans="4:44" x14ac:dyDescent="0.3">
      <c r="D540" s="79">
        <f t="shared" si="38"/>
        <v>531</v>
      </c>
      <c r="E540" s="76"/>
      <c r="F540" s="76"/>
      <c r="G540" s="73">
        <f t="shared" si="36"/>
        <v>0</v>
      </c>
      <c r="H540" s="74" t="str" cm="1">
        <f t="array" ref="H540">IFERROR(INDEX(GCC.Param!$D$3:$D$94,MATCH(L540,GCC.Param!$B$3:$B$94,0),0),"")</f>
        <v/>
      </c>
      <c r="I540" s="76"/>
      <c r="J540" s="76"/>
      <c r="K540" s="76"/>
      <c r="L540" s="76"/>
      <c r="M540" s="76"/>
      <c r="N540" s="76"/>
      <c r="O540" s="73" t="str" cm="1">
        <f t="array" ref="O540">IFERROR(INDEX($K$9:$K$1009,MATCH(N540,$I$9:$I$1009,0),0),"")</f>
        <v/>
      </c>
      <c r="P540" s="77"/>
      <c r="Q540" s="77"/>
      <c r="R540" s="67"/>
      <c r="S540" s="67"/>
      <c r="T540" s="67"/>
      <c r="U540" s="73">
        <f t="shared" si="37"/>
        <v>0</v>
      </c>
      <c r="V540" s="57"/>
      <c r="W540" s="78"/>
      <c r="X540" s="69"/>
      <c r="Y540" s="69"/>
      <c r="Z540" s="69"/>
      <c r="AA540" s="69"/>
      <c r="AB540" s="69"/>
      <c r="AC540" s="69"/>
      <c r="AD540" s="69"/>
      <c r="AF540" s="69"/>
      <c r="AG540" s="69"/>
      <c r="AH540" s="69"/>
      <c r="AI540" s="69"/>
      <c r="AJ540" s="69"/>
      <c r="AK540" s="69"/>
      <c r="AL540" s="70">
        <f t="shared" si="35"/>
        <v>0</v>
      </c>
      <c r="AM540" s="69"/>
      <c r="AN540" s="69"/>
      <c r="AO540" s="69"/>
      <c r="AR540" s="46" t="s">
        <v>20</v>
      </c>
    </row>
    <row r="541" spans="4:44" x14ac:dyDescent="0.3">
      <c r="D541" s="79">
        <f t="shared" si="38"/>
        <v>532</v>
      </c>
      <c r="E541" s="76"/>
      <c r="F541" s="76"/>
      <c r="G541" s="73">
        <f t="shared" si="36"/>
        <v>0</v>
      </c>
      <c r="H541" s="74" t="str" cm="1">
        <f t="array" ref="H541">IFERROR(INDEX(GCC.Param!$D$3:$D$94,MATCH(L541,GCC.Param!$B$3:$B$94,0),0),"")</f>
        <v/>
      </c>
      <c r="I541" s="76"/>
      <c r="J541" s="76"/>
      <c r="K541" s="76"/>
      <c r="L541" s="76"/>
      <c r="M541" s="76"/>
      <c r="N541" s="76"/>
      <c r="O541" s="73" t="str" cm="1">
        <f t="array" ref="O541">IFERROR(INDEX($K$9:$K$1009,MATCH(N541,$I$9:$I$1009,0),0),"")</f>
        <v/>
      </c>
      <c r="P541" s="77"/>
      <c r="Q541" s="77"/>
      <c r="R541" s="67"/>
      <c r="S541" s="67"/>
      <c r="T541" s="67"/>
      <c r="U541" s="73">
        <f t="shared" si="37"/>
        <v>0</v>
      </c>
      <c r="V541" s="57"/>
      <c r="W541" s="78"/>
      <c r="X541" s="69"/>
      <c r="Y541" s="69"/>
      <c r="Z541" s="69"/>
      <c r="AA541" s="69"/>
      <c r="AB541" s="69"/>
      <c r="AC541" s="69"/>
      <c r="AD541" s="69"/>
      <c r="AF541" s="69"/>
      <c r="AG541" s="69"/>
      <c r="AH541" s="69"/>
      <c r="AI541" s="69"/>
      <c r="AJ541" s="69"/>
      <c r="AK541" s="69"/>
      <c r="AL541" s="70">
        <f t="shared" si="35"/>
        <v>0</v>
      </c>
      <c r="AM541" s="69"/>
      <c r="AN541" s="69"/>
      <c r="AO541" s="69"/>
      <c r="AR541" s="46" t="s">
        <v>20</v>
      </c>
    </row>
    <row r="542" spans="4:44" x14ac:dyDescent="0.3">
      <c r="D542" s="79">
        <f t="shared" si="38"/>
        <v>533</v>
      </c>
      <c r="E542" s="76"/>
      <c r="F542" s="76"/>
      <c r="G542" s="73">
        <f t="shared" si="36"/>
        <v>0</v>
      </c>
      <c r="H542" s="74" t="str" cm="1">
        <f t="array" ref="H542">IFERROR(INDEX(GCC.Param!$D$3:$D$94,MATCH(L542,GCC.Param!$B$3:$B$94,0),0),"")</f>
        <v/>
      </c>
      <c r="I542" s="76"/>
      <c r="J542" s="76"/>
      <c r="K542" s="76"/>
      <c r="L542" s="76"/>
      <c r="M542" s="76"/>
      <c r="N542" s="76"/>
      <c r="O542" s="73" t="str" cm="1">
        <f t="array" ref="O542">IFERROR(INDEX($K$9:$K$1009,MATCH(N542,$I$9:$I$1009,0),0),"")</f>
        <v/>
      </c>
      <c r="P542" s="77"/>
      <c r="Q542" s="77"/>
      <c r="R542" s="67"/>
      <c r="S542" s="67"/>
      <c r="T542" s="67"/>
      <c r="U542" s="73">
        <f t="shared" si="37"/>
        <v>0</v>
      </c>
      <c r="V542" s="57"/>
      <c r="W542" s="78"/>
      <c r="X542" s="69"/>
      <c r="Y542" s="69"/>
      <c r="Z542" s="69"/>
      <c r="AA542" s="69"/>
      <c r="AB542" s="69"/>
      <c r="AC542" s="69"/>
      <c r="AD542" s="69"/>
      <c r="AF542" s="69"/>
      <c r="AG542" s="69"/>
      <c r="AH542" s="69"/>
      <c r="AI542" s="69"/>
      <c r="AJ542" s="69"/>
      <c r="AK542" s="69"/>
      <c r="AL542" s="70">
        <f t="shared" si="35"/>
        <v>0</v>
      </c>
      <c r="AM542" s="69"/>
      <c r="AN542" s="69"/>
      <c r="AO542" s="69"/>
      <c r="AR542" s="46" t="s">
        <v>20</v>
      </c>
    </row>
    <row r="543" spans="4:44" x14ac:dyDescent="0.3">
      <c r="D543" s="79">
        <f t="shared" si="38"/>
        <v>534</v>
      </c>
      <c r="E543" s="76"/>
      <c r="F543" s="76"/>
      <c r="G543" s="73">
        <f t="shared" si="36"/>
        <v>0</v>
      </c>
      <c r="H543" s="74" t="str" cm="1">
        <f t="array" ref="H543">IFERROR(INDEX(GCC.Param!$D$3:$D$94,MATCH(L543,GCC.Param!$B$3:$B$94,0),0),"")</f>
        <v/>
      </c>
      <c r="I543" s="76"/>
      <c r="J543" s="76"/>
      <c r="K543" s="76"/>
      <c r="L543" s="76"/>
      <c r="M543" s="76"/>
      <c r="N543" s="76"/>
      <c r="O543" s="73" t="str" cm="1">
        <f t="array" ref="O543">IFERROR(INDEX($K$9:$K$1009,MATCH(N543,$I$9:$I$1009,0),0),"")</f>
        <v/>
      </c>
      <c r="P543" s="77"/>
      <c r="Q543" s="77"/>
      <c r="R543" s="67"/>
      <c r="S543" s="67"/>
      <c r="T543" s="67"/>
      <c r="U543" s="73">
        <f t="shared" si="37"/>
        <v>0</v>
      </c>
      <c r="V543" s="57"/>
      <c r="W543" s="78"/>
      <c r="X543" s="69"/>
      <c r="Y543" s="69"/>
      <c r="Z543" s="69"/>
      <c r="AA543" s="69"/>
      <c r="AB543" s="69"/>
      <c r="AC543" s="69"/>
      <c r="AD543" s="69"/>
      <c r="AF543" s="69"/>
      <c r="AG543" s="69"/>
      <c r="AH543" s="69"/>
      <c r="AI543" s="69"/>
      <c r="AJ543" s="69"/>
      <c r="AK543" s="69"/>
      <c r="AL543" s="70">
        <f t="shared" si="35"/>
        <v>0</v>
      </c>
      <c r="AM543" s="69"/>
      <c r="AN543" s="69"/>
      <c r="AO543" s="69"/>
      <c r="AR543" s="46" t="s">
        <v>20</v>
      </c>
    </row>
    <row r="544" spans="4:44" x14ac:dyDescent="0.3">
      <c r="D544" s="79">
        <f t="shared" si="38"/>
        <v>535</v>
      </c>
      <c r="E544" s="76"/>
      <c r="F544" s="76"/>
      <c r="G544" s="73">
        <f t="shared" si="36"/>
        <v>0</v>
      </c>
      <c r="H544" s="74" t="str" cm="1">
        <f t="array" ref="H544">IFERROR(INDEX(GCC.Param!$D$3:$D$94,MATCH(L544,GCC.Param!$B$3:$B$94,0),0),"")</f>
        <v/>
      </c>
      <c r="I544" s="76"/>
      <c r="J544" s="76"/>
      <c r="K544" s="76"/>
      <c r="L544" s="76"/>
      <c r="M544" s="76"/>
      <c r="N544" s="76"/>
      <c r="O544" s="73" t="str" cm="1">
        <f t="array" ref="O544">IFERROR(INDEX($K$9:$K$1009,MATCH(N544,$I$9:$I$1009,0),0),"")</f>
        <v/>
      </c>
      <c r="P544" s="77"/>
      <c r="Q544" s="77"/>
      <c r="R544" s="67"/>
      <c r="S544" s="67"/>
      <c r="T544" s="67"/>
      <c r="U544" s="73">
        <f t="shared" si="37"/>
        <v>0</v>
      </c>
      <c r="V544" s="57"/>
      <c r="W544" s="78"/>
      <c r="X544" s="69"/>
      <c r="Y544" s="69"/>
      <c r="Z544" s="69"/>
      <c r="AA544" s="69"/>
      <c r="AB544" s="69"/>
      <c r="AC544" s="69"/>
      <c r="AD544" s="69"/>
      <c r="AF544" s="69"/>
      <c r="AG544" s="69"/>
      <c r="AH544" s="69"/>
      <c r="AI544" s="69"/>
      <c r="AJ544" s="69"/>
      <c r="AK544" s="69"/>
      <c r="AL544" s="70">
        <f t="shared" si="35"/>
        <v>0</v>
      </c>
      <c r="AM544" s="69"/>
      <c r="AN544" s="69"/>
      <c r="AO544" s="69"/>
      <c r="AR544" s="46" t="s">
        <v>20</v>
      </c>
    </row>
    <row r="545" spans="4:44" x14ac:dyDescent="0.3">
      <c r="D545" s="79">
        <f t="shared" si="38"/>
        <v>536</v>
      </c>
      <c r="E545" s="76"/>
      <c r="F545" s="76"/>
      <c r="G545" s="73">
        <f t="shared" si="36"/>
        <v>0</v>
      </c>
      <c r="H545" s="74" t="str" cm="1">
        <f t="array" ref="H545">IFERROR(INDEX(GCC.Param!$D$3:$D$94,MATCH(L545,GCC.Param!$B$3:$B$94,0),0),"")</f>
        <v/>
      </c>
      <c r="I545" s="76"/>
      <c r="J545" s="76"/>
      <c r="K545" s="76"/>
      <c r="L545" s="76"/>
      <c r="M545" s="76"/>
      <c r="N545" s="76"/>
      <c r="O545" s="73" t="str" cm="1">
        <f t="array" ref="O545">IFERROR(INDEX($K$9:$K$1009,MATCH(N545,$I$9:$I$1009,0),0),"")</f>
        <v/>
      </c>
      <c r="P545" s="77"/>
      <c r="Q545" s="77"/>
      <c r="R545" s="67"/>
      <c r="S545" s="67"/>
      <c r="T545" s="67"/>
      <c r="U545" s="73">
        <f t="shared" si="37"/>
        <v>0</v>
      </c>
      <c r="V545" s="57"/>
      <c r="W545" s="78"/>
      <c r="X545" s="69"/>
      <c r="Y545" s="69"/>
      <c r="Z545" s="69"/>
      <c r="AA545" s="69"/>
      <c r="AB545" s="69"/>
      <c r="AC545" s="69"/>
      <c r="AD545" s="69"/>
      <c r="AF545" s="69"/>
      <c r="AG545" s="69"/>
      <c r="AH545" s="69"/>
      <c r="AI545" s="69"/>
      <c r="AJ545" s="69"/>
      <c r="AK545" s="69"/>
      <c r="AL545" s="70">
        <f t="shared" si="35"/>
        <v>0</v>
      </c>
      <c r="AM545" s="69"/>
      <c r="AN545" s="69"/>
      <c r="AO545" s="69"/>
      <c r="AR545" s="46" t="s">
        <v>20</v>
      </c>
    </row>
    <row r="546" spans="4:44" x14ac:dyDescent="0.3">
      <c r="D546" s="79">
        <f t="shared" si="38"/>
        <v>537</v>
      </c>
      <c r="E546" s="76"/>
      <c r="F546" s="76"/>
      <c r="G546" s="73">
        <f t="shared" si="36"/>
        <v>0</v>
      </c>
      <c r="H546" s="74" t="str" cm="1">
        <f t="array" ref="H546">IFERROR(INDEX(GCC.Param!$D$3:$D$94,MATCH(L546,GCC.Param!$B$3:$B$94,0),0),"")</f>
        <v/>
      </c>
      <c r="I546" s="76"/>
      <c r="J546" s="76"/>
      <c r="K546" s="76"/>
      <c r="L546" s="76"/>
      <c r="M546" s="76"/>
      <c r="N546" s="76"/>
      <c r="O546" s="73" t="str" cm="1">
        <f t="array" ref="O546">IFERROR(INDEX($K$9:$K$1009,MATCH(N546,$I$9:$I$1009,0),0),"")</f>
        <v/>
      </c>
      <c r="P546" s="77"/>
      <c r="Q546" s="77"/>
      <c r="R546" s="67"/>
      <c r="S546" s="67"/>
      <c r="T546" s="67"/>
      <c r="U546" s="73">
        <f t="shared" si="37"/>
        <v>0</v>
      </c>
      <c r="V546" s="57"/>
      <c r="W546" s="78"/>
      <c r="X546" s="69"/>
      <c r="Y546" s="69"/>
      <c r="Z546" s="69"/>
      <c r="AA546" s="69"/>
      <c r="AB546" s="69"/>
      <c r="AC546" s="69"/>
      <c r="AD546" s="69"/>
      <c r="AF546" s="69"/>
      <c r="AG546" s="69"/>
      <c r="AH546" s="69"/>
      <c r="AI546" s="69"/>
      <c r="AJ546" s="69"/>
      <c r="AK546" s="69"/>
      <c r="AL546" s="70">
        <f t="shared" si="35"/>
        <v>0</v>
      </c>
      <c r="AM546" s="69"/>
      <c r="AN546" s="69"/>
      <c r="AO546" s="69"/>
      <c r="AR546" s="46" t="s">
        <v>20</v>
      </c>
    </row>
    <row r="547" spans="4:44" x14ac:dyDescent="0.3">
      <c r="D547" s="79">
        <f t="shared" si="38"/>
        <v>538</v>
      </c>
      <c r="E547" s="76"/>
      <c r="F547" s="76"/>
      <c r="G547" s="73">
        <f t="shared" si="36"/>
        <v>0</v>
      </c>
      <c r="H547" s="74" t="str" cm="1">
        <f t="array" ref="H547">IFERROR(INDEX(GCC.Param!$D$3:$D$94,MATCH(L547,GCC.Param!$B$3:$B$94,0),0),"")</f>
        <v/>
      </c>
      <c r="I547" s="76"/>
      <c r="J547" s="76"/>
      <c r="K547" s="76"/>
      <c r="L547" s="76"/>
      <c r="M547" s="76"/>
      <c r="N547" s="76"/>
      <c r="O547" s="73" t="str" cm="1">
        <f t="array" ref="O547">IFERROR(INDEX($K$9:$K$1009,MATCH(N547,$I$9:$I$1009,0),0),"")</f>
        <v/>
      </c>
      <c r="P547" s="77"/>
      <c r="Q547" s="77"/>
      <c r="R547" s="67"/>
      <c r="S547" s="67"/>
      <c r="T547" s="67"/>
      <c r="U547" s="73">
        <f t="shared" si="37"/>
        <v>0</v>
      </c>
      <c r="V547" s="57"/>
      <c r="W547" s="78"/>
      <c r="X547" s="69"/>
      <c r="Y547" s="69"/>
      <c r="Z547" s="69"/>
      <c r="AA547" s="69"/>
      <c r="AB547" s="69"/>
      <c r="AC547" s="69"/>
      <c r="AD547" s="69"/>
      <c r="AF547" s="69"/>
      <c r="AG547" s="69"/>
      <c r="AH547" s="69"/>
      <c r="AI547" s="69"/>
      <c r="AJ547" s="69"/>
      <c r="AK547" s="69"/>
      <c r="AL547" s="70">
        <f t="shared" si="35"/>
        <v>0</v>
      </c>
      <c r="AM547" s="69"/>
      <c r="AN547" s="69"/>
      <c r="AO547" s="69"/>
      <c r="AR547" s="46" t="s">
        <v>20</v>
      </c>
    </row>
    <row r="548" spans="4:44" x14ac:dyDescent="0.3">
      <c r="D548" s="79">
        <f t="shared" si="38"/>
        <v>539</v>
      </c>
      <c r="E548" s="76"/>
      <c r="F548" s="76"/>
      <c r="G548" s="73">
        <f t="shared" si="36"/>
        <v>0</v>
      </c>
      <c r="H548" s="74" t="str" cm="1">
        <f t="array" ref="H548">IFERROR(INDEX(GCC.Param!$D$3:$D$94,MATCH(L548,GCC.Param!$B$3:$B$94,0),0),"")</f>
        <v/>
      </c>
      <c r="I548" s="76"/>
      <c r="J548" s="76"/>
      <c r="K548" s="76"/>
      <c r="L548" s="76"/>
      <c r="M548" s="76"/>
      <c r="N548" s="76"/>
      <c r="O548" s="73" t="str" cm="1">
        <f t="array" ref="O548">IFERROR(INDEX($K$9:$K$1009,MATCH(N548,$I$9:$I$1009,0),0),"")</f>
        <v/>
      </c>
      <c r="P548" s="77"/>
      <c r="Q548" s="77"/>
      <c r="R548" s="67"/>
      <c r="S548" s="67"/>
      <c r="T548" s="67"/>
      <c r="U548" s="73">
        <f t="shared" si="37"/>
        <v>0</v>
      </c>
      <c r="V548" s="57"/>
      <c r="W548" s="78"/>
      <c r="X548" s="69"/>
      <c r="Y548" s="69"/>
      <c r="Z548" s="69"/>
      <c r="AA548" s="69"/>
      <c r="AB548" s="69"/>
      <c r="AC548" s="69"/>
      <c r="AD548" s="69"/>
      <c r="AF548" s="69"/>
      <c r="AG548" s="69"/>
      <c r="AH548" s="69"/>
      <c r="AI548" s="69"/>
      <c r="AJ548" s="69"/>
      <c r="AK548" s="69"/>
      <c r="AL548" s="70">
        <f t="shared" si="35"/>
        <v>0</v>
      </c>
      <c r="AM548" s="69"/>
      <c r="AN548" s="69"/>
      <c r="AO548" s="69"/>
      <c r="AR548" s="46" t="s">
        <v>20</v>
      </c>
    </row>
    <row r="549" spans="4:44" x14ac:dyDescent="0.3">
      <c r="D549" s="79">
        <f t="shared" si="38"/>
        <v>540</v>
      </c>
      <c r="E549" s="76"/>
      <c r="F549" s="76"/>
      <c r="G549" s="73">
        <f t="shared" si="36"/>
        <v>0</v>
      </c>
      <c r="H549" s="74" t="str" cm="1">
        <f t="array" ref="H549">IFERROR(INDEX(GCC.Param!$D$3:$D$94,MATCH(L549,GCC.Param!$B$3:$B$94,0),0),"")</f>
        <v/>
      </c>
      <c r="I549" s="76"/>
      <c r="J549" s="76"/>
      <c r="K549" s="76"/>
      <c r="L549" s="76"/>
      <c r="M549" s="76"/>
      <c r="N549" s="76"/>
      <c r="O549" s="73" t="str" cm="1">
        <f t="array" ref="O549">IFERROR(INDEX($K$9:$K$1009,MATCH(N549,$I$9:$I$1009,0),0),"")</f>
        <v/>
      </c>
      <c r="P549" s="77"/>
      <c r="Q549" s="77"/>
      <c r="R549" s="67"/>
      <c r="S549" s="67"/>
      <c r="T549" s="67"/>
      <c r="U549" s="73">
        <f t="shared" si="37"/>
        <v>0</v>
      </c>
      <c r="V549" s="57"/>
      <c r="W549" s="78"/>
      <c r="X549" s="69"/>
      <c r="Y549" s="69"/>
      <c r="Z549" s="69"/>
      <c r="AA549" s="69"/>
      <c r="AB549" s="69"/>
      <c r="AC549" s="69"/>
      <c r="AD549" s="69"/>
      <c r="AF549" s="69"/>
      <c r="AG549" s="69"/>
      <c r="AH549" s="69"/>
      <c r="AI549" s="69"/>
      <c r="AJ549" s="69"/>
      <c r="AK549" s="69"/>
      <c r="AL549" s="70">
        <f t="shared" si="35"/>
        <v>0</v>
      </c>
      <c r="AM549" s="69"/>
      <c r="AN549" s="69"/>
      <c r="AO549" s="69"/>
      <c r="AR549" s="46" t="s">
        <v>20</v>
      </c>
    </row>
    <row r="550" spans="4:44" x14ac:dyDescent="0.3">
      <c r="D550" s="79">
        <f t="shared" si="38"/>
        <v>541</v>
      </c>
      <c r="E550" s="76"/>
      <c r="F550" s="76"/>
      <c r="G550" s="73">
        <f t="shared" si="36"/>
        <v>0</v>
      </c>
      <c r="H550" s="74" t="str" cm="1">
        <f t="array" ref="H550">IFERROR(INDEX(GCC.Param!$D$3:$D$94,MATCH(L550,GCC.Param!$B$3:$B$94,0),0),"")</f>
        <v/>
      </c>
      <c r="I550" s="76"/>
      <c r="J550" s="76"/>
      <c r="K550" s="76"/>
      <c r="L550" s="76"/>
      <c r="M550" s="76"/>
      <c r="N550" s="76"/>
      <c r="O550" s="73" t="str" cm="1">
        <f t="array" ref="O550">IFERROR(INDEX($K$9:$K$1009,MATCH(N550,$I$9:$I$1009,0),0),"")</f>
        <v/>
      </c>
      <c r="P550" s="77"/>
      <c r="Q550" s="77"/>
      <c r="R550" s="67"/>
      <c r="S550" s="67"/>
      <c r="T550" s="67"/>
      <c r="U550" s="73">
        <f t="shared" si="37"/>
        <v>0</v>
      </c>
      <c r="V550" s="57"/>
      <c r="W550" s="78"/>
      <c r="X550" s="69"/>
      <c r="Y550" s="69"/>
      <c r="Z550" s="69"/>
      <c r="AA550" s="69"/>
      <c r="AB550" s="69"/>
      <c r="AC550" s="69"/>
      <c r="AD550" s="69"/>
      <c r="AF550" s="69"/>
      <c r="AG550" s="69"/>
      <c r="AH550" s="69"/>
      <c r="AI550" s="69"/>
      <c r="AJ550" s="69"/>
      <c r="AK550" s="69"/>
      <c r="AL550" s="70">
        <f t="shared" si="35"/>
        <v>0</v>
      </c>
      <c r="AM550" s="69"/>
      <c r="AN550" s="69"/>
      <c r="AO550" s="69"/>
      <c r="AR550" s="46" t="s">
        <v>20</v>
      </c>
    </row>
    <row r="551" spans="4:44" x14ac:dyDescent="0.3">
      <c r="D551" s="79">
        <f t="shared" si="38"/>
        <v>542</v>
      </c>
      <c r="E551" s="76"/>
      <c r="F551" s="76"/>
      <c r="G551" s="73">
        <f t="shared" si="36"/>
        <v>0</v>
      </c>
      <c r="H551" s="74" t="str" cm="1">
        <f t="array" ref="H551">IFERROR(INDEX(GCC.Param!$D$3:$D$94,MATCH(L551,GCC.Param!$B$3:$B$94,0),0),"")</f>
        <v/>
      </c>
      <c r="I551" s="76"/>
      <c r="J551" s="76"/>
      <c r="K551" s="76"/>
      <c r="L551" s="76"/>
      <c r="M551" s="76"/>
      <c r="N551" s="76"/>
      <c r="O551" s="73" t="str" cm="1">
        <f t="array" ref="O551">IFERROR(INDEX($K$9:$K$1009,MATCH(N551,$I$9:$I$1009,0),0),"")</f>
        <v/>
      </c>
      <c r="P551" s="77"/>
      <c r="Q551" s="77"/>
      <c r="R551" s="67"/>
      <c r="S551" s="67"/>
      <c r="T551" s="67"/>
      <c r="U551" s="73">
        <f t="shared" si="37"/>
        <v>0</v>
      </c>
      <c r="V551" s="57"/>
      <c r="W551" s="78"/>
      <c r="X551" s="69"/>
      <c r="Y551" s="69"/>
      <c r="Z551" s="69"/>
      <c r="AA551" s="69"/>
      <c r="AB551" s="69"/>
      <c r="AC551" s="69"/>
      <c r="AD551" s="69"/>
      <c r="AF551" s="69"/>
      <c r="AG551" s="69"/>
      <c r="AH551" s="69"/>
      <c r="AI551" s="69"/>
      <c r="AJ551" s="69"/>
      <c r="AK551" s="69"/>
      <c r="AL551" s="70">
        <f t="shared" si="35"/>
        <v>0</v>
      </c>
      <c r="AM551" s="69"/>
      <c r="AN551" s="69"/>
      <c r="AO551" s="69"/>
      <c r="AR551" s="46" t="s">
        <v>20</v>
      </c>
    </row>
    <row r="552" spans="4:44" x14ac:dyDescent="0.3">
      <c r="D552" s="79">
        <f t="shared" si="38"/>
        <v>543</v>
      </c>
      <c r="E552" s="76"/>
      <c r="F552" s="76"/>
      <c r="G552" s="73">
        <f t="shared" si="36"/>
        <v>0</v>
      </c>
      <c r="H552" s="74" t="str" cm="1">
        <f t="array" ref="H552">IFERROR(INDEX(GCC.Param!$D$3:$D$94,MATCH(L552,GCC.Param!$B$3:$B$94,0),0),"")</f>
        <v/>
      </c>
      <c r="I552" s="76"/>
      <c r="J552" s="76"/>
      <c r="K552" s="76"/>
      <c r="L552" s="76"/>
      <c r="M552" s="76"/>
      <c r="N552" s="76"/>
      <c r="O552" s="73" t="str" cm="1">
        <f t="array" ref="O552">IFERROR(INDEX($K$9:$K$1009,MATCH(N552,$I$9:$I$1009,0),0),"")</f>
        <v/>
      </c>
      <c r="P552" s="77"/>
      <c r="Q552" s="77"/>
      <c r="R552" s="67"/>
      <c r="S552" s="67"/>
      <c r="T552" s="67"/>
      <c r="U552" s="73">
        <f t="shared" si="37"/>
        <v>0</v>
      </c>
      <c r="V552" s="57"/>
      <c r="W552" s="78"/>
      <c r="X552" s="69"/>
      <c r="Y552" s="69"/>
      <c r="Z552" s="69"/>
      <c r="AA552" s="69"/>
      <c r="AB552" s="69"/>
      <c r="AC552" s="69"/>
      <c r="AD552" s="69"/>
      <c r="AF552" s="69"/>
      <c r="AG552" s="69"/>
      <c r="AH552" s="69"/>
      <c r="AI552" s="69"/>
      <c r="AJ552" s="69"/>
      <c r="AK552" s="69"/>
      <c r="AL552" s="70">
        <f t="shared" si="35"/>
        <v>0</v>
      </c>
      <c r="AM552" s="69"/>
      <c r="AN552" s="69"/>
      <c r="AO552" s="69"/>
      <c r="AR552" s="46" t="s">
        <v>20</v>
      </c>
    </row>
    <row r="553" spans="4:44" x14ac:dyDescent="0.3">
      <c r="D553" s="79">
        <f t="shared" si="38"/>
        <v>544</v>
      </c>
      <c r="E553" s="76"/>
      <c r="F553" s="76"/>
      <c r="G553" s="73">
        <f t="shared" si="36"/>
        <v>0</v>
      </c>
      <c r="H553" s="74" t="str" cm="1">
        <f t="array" ref="H553">IFERROR(INDEX(GCC.Param!$D$3:$D$94,MATCH(L553,GCC.Param!$B$3:$B$94,0),0),"")</f>
        <v/>
      </c>
      <c r="I553" s="76"/>
      <c r="J553" s="76"/>
      <c r="K553" s="76"/>
      <c r="L553" s="76"/>
      <c r="M553" s="76"/>
      <c r="N553" s="76"/>
      <c r="O553" s="73" t="str" cm="1">
        <f t="array" ref="O553">IFERROR(INDEX($K$9:$K$1009,MATCH(N553,$I$9:$I$1009,0),0),"")</f>
        <v/>
      </c>
      <c r="P553" s="77"/>
      <c r="Q553" s="77"/>
      <c r="R553" s="67"/>
      <c r="S553" s="67"/>
      <c r="T553" s="67"/>
      <c r="U553" s="73">
        <f t="shared" si="37"/>
        <v>0</v>
      </c>
      <c r="V553" s="57"/>
      <c r="W553" s="78"/>
      <c r="X553" s="69"/>
      <c r="Y553" s="69"/>
      <c r="Z553" s="69"/>
      <c r="AA553" s="69"/>
      <c r="AB553" s="69"/>
      <c r="AC553" s="69"/>
      <c r="AD553" s="69"/>
      <c r="AF553" s="69"/>
      <c r="AG553" s="69"/>
      <c r="AH553" s="69"/>
      <c r="AI553" s="69"/>
      <c r="AJ553" s="69"/>
      <c r="AK553" s="69"/>
      <c r="AL553" s="70">
        <f t="shared" si="35"/>
        <v>0</v>
      </c>
      <c r="AM553" s="69"/>
      <c r="AN553" s="69"/>
      <c r="AO553" s="69"/>
      <c r="AR553" s="46" t="s">
        <v>20</v>
      </c>
    </row>
    <row r="554" spans="4:44" x14ac:dyDescent="0.3">
      <c r="D554" s="79">
        <f t="shared" si="38"/>
        <v>545</v>
      </c>
      <c r="E554" s="76"/>
      <c r="F554" s="76"/>
      <c r="G554" s="73">
        <f t="shared" si="36"/>
        <v>0</v>
      </c>
      <c r="H554" s="74" t="str" cm="1">
        <f t="array" ref="H554">IFERROR(INDEX(GCC.Param!$D$3:$D$94,MATCH(L554,GCC.Param!$B$3:$B$94,0),0),"")</f>
        <v/>
      </c>
      <c r="I554" s="76"/>
      <c r="J554" s="76"/>
      <c r="K554" s="76"/>
      <c r="L554" s="76"/>
      <c r="M554" s="76"/>
      <c r="N554" s="76"/>
      <c r="O554" s="73" t="str" cm="1">
        <f t="array" ref="O554">IFERROR(INDEX($K$9:$K$1009,MATCH(N554,$I$9:$I$1009,0),0),"")</f>
        <v/>
      </c>
      <c r="P554" s="77"/>
      <c r="Q554" s="77"/>
      <c r="R554" s="67"/>
      <c r="S554" s="67"/>
      <c r="T554" s="67"/>
      <c r="U554" s="73">
        <f t="shared" si="37"/>
        <v>0</v>
      </c>
      <c r="V554" s="57"/>
      <c r="W554" s="78"/>
      <c r="X554" s="69"/>
      <c r="Y554" s="69"/>
      <c r="Z554" s="69"/>
      <c r="AA554" s="69"/>
      <c r="AB554" s="69"/>
      <c r="AC554" s="69"/>
      <c r="AD554" s="69"/>
      <c r="AF554" s="69"/>
      <c r="AG554" s="69"/>
      <c r="AH554" s="69"/>
      <c r="AI554" s="69"/>
      <c r="AJ554" s="69"/>
      <c r="AK554" s="69"/>
      <c r="AL554" s="70">
        <f t="shared" si="35"/>
        <v>0</v>
      </c>
      <c r="AM554" s="69"/>
      <c r="AN554" s="69"/>
      <c r="AO554" s="69"/>
      <c r="AR554" s="46" t="s">
        <v>20</v>
      </c>
    </row>
    <row r="555" spans="4:44" x14ac:dyDescent="0.3">
      <c r="D555" s="79">
        <f t="shared" si="38"/>
        <v>546</v>
      </c>
      <c r="E555" s="76"/>
      <c r="F555" s="76"/>
      <c r="G555" s="73">
        <f t="shared" si="36"/>
        <v>0</v>
      </c>
      <c r="H555" s="74" t="str" cm="1">
        <f t="array" ref="H555">IFERROR(INDEX(GCC.Param!$D$3:$D$94,MATCH(L555,GCC.Param!$B$3:$B$94,0),0),"")</f>
        <v/>
      </c>
      <c r="I555" s="76"/>
      <c r="J555" s="76"/>
      <c r="K555" s="76"/>
      <c r="L555" s="76"/>
      <c r="M555" s="76"/>
      <c r="N555" s="76"/>
      <c r="O555" s="73" t="str" cm="1">
        <f t="array" ref="O555">IFERROR(INDEX($K$9:$K$1009,MATCH(N555,$I$9:$I$1009,0),0),"")</f>
        <v/>
      </c>
      <c r="P555" s="77"/>
      <c r="Q555" s="77"/>
      <c r="R555" s="67"/>
      <c r="S555" s="67"/>
      <c r="T555" s="67"/>
      <c r="U555" s="73">
        <f t="shared" si="37"/>
        <v>0</v>
      </c>
      <c r="V555" s="57"/>
      <c r="W555" s="78"/>
      <c r="X555" s="69"/>
      <c r="Y555" s="69"/>
      <c r="Z555" s="69"/>
      <c r="AA555" s="69"/>
      <c r="AB555" s="69"/>
      <c r="AC555" s="69"/>
      <c r="AD555" s="69"/>
      <c r="AF555" s="69"/>
      <c r="AG555" s="69"/>
      <c r="AH555" s="69"/>
      <c r="AI555" s="69"/>
      <c r="AJ555" s="69"/>
      <c r="AK555" s="69"/>
      <c r="AL555" s="70">
        <f t="shared" si="35"/>
        <v>0</v>
      </c>
      <c r="AM555" s="69"/>
      <c r="AN555" s="69"/>
      <c r="AO555" s="69"/>
      <c r="AR555" s="46" t="s">
        <v>20</v>
      </c>
    </row>
    <row r="556" spans="4:44" x14ac:dyDescent="0.3">
      <c r="D556" s="79">
        <f t="shared" si="38"/>
        <v>547</v>
      </c>
      <c r="E556" s="76"/>
      <c r="F556" s="76"/>
      <c r="G556" s="73">
        <f t="shared" si="36"/>
        <v>0</v>
      </c>
      <c r="H556" s="74" t="str" cm="1">
        <f t="array" ref="H556">IFERROR(INDEX(GCC.Param!$D$3:$D$94,MATCH(L556,GCC.Param!$B$3:$B$94,0),0),"")</f>
        <v/>
      </c>
      <c r="I556" s="76"/>
      <c r="J556" s="76"/>
      <c r="K556" s="76"/>
      <c r="L556" s="76"/>
      <c r="M556" s="76"/>
      <c r="N556" s="76"/>
      <c r="O556" s="73" t="str" cm="1">
        <f t="array" ref="O556">IFERROR(INDEX($K$9:$K$1009,MATCH(N556,$I$9:$I$1009,0),0),"")</f>
        <v/>
      </c>
      <c r="P556" s="77"/>
      <c r="Q556" s="77"/>
      <c r="R556" s="67"/>
      <c r="S556" s="67"/>
      <c r="T556" s="67"/>
      <c r="U556" s="73">
        <f t="shared" si="37"/>
        <v>0</v>
      </c>
      <c r="V556" s="57"/>
      <c r="W556" s="78"/>
      <c r="X556" s="69"/>
      <c r="Y556" s="69"/>
      <c r="Z556" s="69"/>
      <c r="AA556" s="69"/>
      <c r="AB556" s="69"/>
      <c r="AC556" s="69"/>
      <c r="AD556" s="69"/>
      <c r="AF556" s="69"/>
      <c r="AG556" s="69"/>
      <c r="AH556" s="69"/>
      <c r="AI556" s="69"/>
      <c r="AJ556" s="69"/>
      <c r="AK556" s="69"/>
      <c r="AL556" s="70">
        <f t="shared" si="35"/>
        <v>0</v>
      </c>
      <c r="AM556" s="69"/>
      <c r="AN556" s="69"/>
      <c r="AO556" s="69"/>
      <c r="AR556" s="46" t="s">
        <v>20</v>
      </c>
    </row>
    <row r="557" spans="4:44" x14ac:dyDescent="0.3">
      <c r="D557" s="79">
        <f t="shared" si="38"/>
        <v>548</v>
      </c>
      <c r="E557" s="76"/>
      <c r="F557" s="76"/>
      <c r="G557" s="73">
        <f t="shared" si="36"/>
        <v>0</v>
      </c>
      <c r="H557" s="74" t="str" cm="1">
        <f t="array" ref="H557">IFERROR(INDEX(GCC.Param!$D$3:$D$94,MATCH(L557,GCC.Param!$B$3:$B$94,0),0),"")</f>
        <v/>
      </c>
      <c r="I557" s="76"/>
      <c r="J557" s="76"/>
      <c r="K557" s="76"/>
      <c r="L557" s="76"/>
      <c r="M557" s="76"/>
      <c r="N557" s="76"/>
      <c r="O557" s="73" t="str" cm="1">
        <f t="array" ref="O557">IFERROR(INDEX($K$9:$K$1009,MATCH(N557,$I$9:$I$1009,0),0),"")</f>
        <v/>
      </c>
      <c r="P557" s="77"/>
      <c r="Q557" s="77"/>
      <c r="R557" s="67"/>
      <c r="S557" s="67"/>
      <c r="T557" s="67"/>
      <c r="U557" s="73">
        <f t="shared" si="37"/>
        <v>0</v>
      </c>
      <c r="V557" s="57"/>
      <c r="W557" s="78"/>
      <c r="X557" s="69"/>
      <c r="Y557" s="69"/>
      <c r="Z557" s="69"/>
      <c r="AA557" s="69"/>
      <c r="AB557" s="69"/>
      <c r="AC557" s="69"/>
      <c r="AD557" s="69"/>
      <c r="AF557" s="69"/>
      <c r="AG557" s="69"/>
      <c r="AH557" s="69"/>
      <c r="AI557" s="69"/>
      <c r="AJ557" s="69"/>
      <c r="AK557" s="69"/>
      <c r="AL557" s="70">
        <f t="shared" si="35"/>
        <v>0</v>
      </c>
      <c r="AM557" s="69"/>
      <c r="AN557" s="69"/>
      <c r="AO557" s="69"/>
      <c r="AR557" s="46" t="s">
        <v>20</v>
      </c>
    </row>
    <row r="558" spans="4:44" x14ac:dyDescent="0.3">
      <c r="D558" s="79">
        <f t="shared" si="38"/>
        <v>549</v>
      </c>
      <c r="E558" s="76"/>
      <c r="F558" s="76"/>
      <c r="G558" s="73">
        <f t="shared" si="36"/>
        <v>0</v>
      </c>
      <c r="H558" s="74" t="str" cm="1">
        <f t="array" ref="H558">IFERROR(INDEX(GCC.Param!$D$3:$D$94,MATCH(L558,GCC.Param!$B$3:$B$94,0),0),"")</f>
        <v/>
      </c>
      <c r="I558" s="76"/>
      <c r="J558" s="76"/>
      <c r="K558" s="76"/>
      <c r="L558" s="76"/>
      <c r="M558" s="76"/>
      <c r="N558" s="76"/>
      <c r="O558" s="73" t="str" cm="1">
        <f t="array" ref="O558">IFERROR(INDEX($K$9:$K$1009,MATCH(N558,$I$9:$I$1009,0),0),"")</f>
        <v/>
      </c>
      <c r="P558" s="77"/>
      <c r="Q558" s="77"/>
      <c r="R558" s="67"/>
      <c r="S558" s="67"/>
      <c r="T558" s="67"/>
      <c r="U558" s="73">
        <f t="shared" si="37"/>
        <v>0</v>
      </c>
      <c r="V558" s="57"/>
      <c r="W558" s="78"/>
      <c r="X558" s="69"/>
      <c r="Y558" s="69"/>
      <c r="Z558" s="69"/>
      <c r="AA558" s="69"/>
      <c r="AB558" s="69"/>
      <c r="AC558" s="69"/>
      <c r="AD558" s="69"/>
      <c r="AF558" s="69"/>
      <c r="AG558" s="69"/>
      <c r="AH558" s="69"/>
      <c r="AI558" s="69"/>
      <c r="AJ558" s="69"/>
      <c r="AK558" s="69"/>
      <c r="AL558" s="70">
        <f t="shared" si="35"/>
        <v>0</v>
      </c>
      <c r="AM558" s="69"/>
      <c r="AN558" s="69"/>
      <c r="AO558" s="69"/>
      <c r="AR558" s="46" t="s">
        <v>20</v>
      </c>
    </row>
    <row r="559" spans="4:44" x14ac:dyDescent="0.3">
      <c r="D559" s="79">
        <f t="shared" si="38"/>
        <v>550</v>
      </c>
      <c r="E559" s="76"/>
      <c r="F559" s="76"/>
      <c r="G559" s="73">
        <f t="shared" si="36"/>
        <v>0</v>
      </c>
      <c r="H559" s="74" t="str" cm="1">
        <f t="array" ref="H559">IFERROR(INDEX(GCC.Param!$D$3:$D$94,MATCH(L559,GCC.Param!$B$3:$B$94,0),0),"")</f>
        <v/>
      </c>
      <c r="I559" s="76"/>
      <c r="J559" s="76"/>
      <c r="K559" s="76"/>
      <c r="L559" s="76"/>
      <c r="M559" s="76"/>
      <c r="N559" s="76"/>
      <c r="O559" s="73" t="str" cm="1">
        <f t="array" ref="O559">IFERROR(INDEX($K$9:$K$1009,MATCH(N559,$I$9:$I$1009,0),0),"")</f>
        <v/>
      </c>
      <c r="P559" s="77"/>
      <c r="Q559" s="77"/>
      <c r="R559" s="67"/>
      <c r="S559" s="67"/>
      <c r="T559" s="67"/>
      <c r="U559" s="73">
        <f t="shared" si="37"/>
        <v>0</v>
      </c>
      <c r="V559" s="57"/>
      <c r="W559" s="78"/>
      <c r="X559" s="69"/>
      <c r="Y559" s="69"/>
      <c r="Z559" s="69"/>
      <c r="AA559" s="69"/>
      <c r="AB559" s="69"/>
      <c r="AC559" s="69"/>
      <c r="AD559" s="69"/>
      <c r="AF559" s="69"/>
      <c r="AG559" s="69"/>
      <c r="AH559" s="69"/>
      <c r="AI559" s="69"/>
      <c r="AJ559" s="69"/>
      <c r="AK559" s="69"/>
      <c r="AL559" s="70">
        <f t="shared" si="35"/>
        <v>0</v>
      </c>
      <c r="AM559" s="69"/>
      <c r="AN559" s="69"/>
      <c r="AO559" s="69"/>
      <c r="AR559" s="46" t="s">
        <v>20</v>
      </c>
    </row>
    <row r="560" spans="4:44" x14ac:dyDescent="0.3">
      <c r="D560" s="79">
        <f t="shared" si="38"/>
        <v>551</v>
      </c>
      <c r="E560" s="76"/>
      <c r="F560" s="76"/>
      <c r="G560" s="73">
        <f t="shared" si="36"/>
        <v>0</v>
      </c>
      <c r="H560" s="74" t="str" cm="1">
        <f t="array" ref="H560">IFERROR(INDEX(GCC.Param!$D$3:$D$94,MATCH(L560,GCC.Param!$B$3:$B$94,0),0),"")</f>
        <v/>
      </c>
      <c r="I560" s="76"/>
      <c r="J560" s="76"/>
      <c r="K560" s="76"/>
      <c r="L560" s="76"/>
      <c r="M560" s="76"/>
      <c r="N560" s="76"/>
      <c r="O560" s="73" t="str" cm="1">
        <f t="array" ref="O560">IFERROR(INDEX($K$9:$K$1009,MATCH(N560,$I$9:$I$1009,0),0),"")</f>
        <v/>
      </c>
      <c r="P560" s="77"/>
      <c r="Q560" s="77"/>
      <c r="R560" s="67"/>
      <c r="S560" s="67"/>
      <c r="T560" s="67"/>
      <c r="U560" s="73">
        <f t="shared" si="37"/>
        <v>0</v>
      </c>
      <c r="V560" s="57"/>
      <c r="W560" s="78"/>
      <c r="X560" s="69"/>
      <c r="Y560" s="69"/>
      <c r="Z560" s="69"/>
      <c r="AA560" s="69"/>
      <c r="AB560" s="69"/>
      <c r="AC560" s="69"/>
      <c r="AD560" s="69"/>
      <c r="AF560" s="69"/>
      <c r="AG560" s="69"/>
      <c r="AH560" s="69"/>
      <c r="AI560" s="69"/>
      <c r="AJ560" s="69"/>
      <c r="AK560" s="69"/>
      <c r="AL560" s="70">
        <f t="shared" si="35"/>
        <v>0</v>
      </c>
      <c r="AM560" s="69"/>
      <c r="AN560" s="69"/>
      <c r="AO560" s="69"/>
      <c r="AR560" s="46" t="s">
        <v>20</v>
      </c>
    </row>
    <row r="561" spans="4:44" x14ac:dyDescent="0.3">
      <c r="D561" s="79">
        <f t="shared" si="38"/>
        <v>552</v>
      </c>
      <c r="E561" s="76"/>
      <c r="F561" s="76"/>
      <c r="G561" s="73">
        <f t="shared" si="36"/>
        <v>0</v>
      </c>
      <c r="H561" s="74" t="str" cm="1">
        <f t="array" ref="H561">IFERROR(INDEX(GCC.Param!$D$3:$D$94,MATCH(L561,GCC.Param!$B$3:$B$94,0),0),"")</f>
        <v/>
      </c>
      <c r="I561" s="76"/>
      <c r="J561" s="76"/>
      <c r="K561" s="76"/>
      <c r="L561" s="76"/>
      <c r="M561" s="76"/>
      <c r="N561" s="76"/>
      <c r="O561" s="73" t="str" cm="1">
        <f t="array" ref="O561">IFERROR(INDEX($K$9:$K$1009,MATCH(N561,$I$9:$I$1009,0),0),"")</f>
        <v/>
      </c>
      <c r="P561" s="77"/>
      <c r="Q561" s="77"/>
      <c r="R561" s="67"/>
      <c r="S561" s="67"/>
      <c r="T561" s="67"/>
      <c r="U561" s="73">
        <f t="shared" si="37"/>
        <v>0</v>
      </c>
      <c r="V561" s="57"/>
      <c r="W561" s="78"/>
      <c r="X561" s="69"/>
      <c r="Y561" s="69"/>
      <c r="Z561" s="69"/>
      <c r="AA561" s="69"/>
      <c r="AB561" s="69"/>
      <c r="AC561" s="69"/>
      <c r="AD561" s="69"/>
      <c r="AF561" s="69"/>
      <c r="AG561" s="69"/>
      <c r="AH561" s="69"/>
      <c r="AI561" s="69"/>
      <c r="AJ561" s="69"/>
      <c r="AK561" s="69"/>
      <c r="AL561" s="70">
        <f t="shared" si="35"/>
        <v>0</v>
      </c>
      <c r="AM561" s="69"/>
      <c r="AN561" s="69"/>
      <c r="AO561" s="69"/>
      <c r="AR561" s="46" t="s">
        <v>20</v>
      </c>
    </row>
    <row r="562" spans="4:44" x14ac:dyDescent="0.3">
      <c r="D562" s="79">
        <f t="shared" si="38"/>
        <v>553</v>
      </c>
      <c r="E562" s="76"/>
      <c r="F562" s="76"/>
      <c r="G562" s="73">
        <f t="shared" si="36"/>
        <v>0</v>
      </c>
      <c r="H562" s="74" t="str" cm="1">
        <f t="array" ref="H562">IFERROR(INDEX(GCC.Param!$D$3:$D$94,MATCH(L562,GCC.Param!$B$3:$B$94,0),0),"")</f>
        <v/>
      </c>
      <c r="I562" s="76"/>
      <c r="J562" s="76"/>
      <c r="K562" s="76"/>
      <c r="L562" s="76"/>
      <c r="M562" s="76"/>
      <c r="N562" s="76"/>
      <c r="O562" s="73" t="str" cm="1">
        <f t="array" ref="O562">IFERROR(INDEX($K$9:$K$1009,MATCH(N562,$I$9:$I$1009,0),0),"")</f>
        <v/>
      </c>
      <c r="P562" s="77"/>
      <c r="Q562" s="77"/>
      <c r="R562" s="67"/>
      <c r="S562" s="67"/>
      <c r="T562" s="67"/>
      <c r="U562" s="73">
        <f t="shared" si="37"/>
        <v>0</v>
      </c>
      <c r="V562" s="57"/>
      <c r="W562" s="78"/>
      <c r="X562" s="69"/>
      <c r="Y562" s="69"/>
      <c r="Z562" s="69"/>
      <c r="AA562" s="69"/>
      <c r="AB562" s="69"/>
      <c r="AC562" s="69"/>
      <c r="AD562" s="69"/>
      <c r="AF562" s="69"/>
      <c r="AG562" s="69"/>
      <c r="AH562" s="69"/>
      <c r="AI562" s="69"/>
      <c r="AJ562" s="69"/>
      <c r="AK562" s="69"/>
      <c r="AL562" s="70">
        <f t="shared" si="35"/>
        <v>0</v>
      </c>
      <c r="AM562" s="69"/>
      <c r="AN562" s="69"/>
      <c r="AO562" s="69"/>
      <c r="AR562" s="46" t="s">
        <v>20</v>
      </c>
    </row>
    <row r="563" spans="4:44" x14ac:dyDescent="0.3">
      <c r="D563" s="79">
        <f t="shared" si="38"/>
        <v>554</v>
      </c>
      <c r="E563" s="76"/>
      <c r="F563" s="76"/>
      <c r="G563" s="73">
        <f t="shared" si="36"/>
        <v>0</v>
      </c>
      <c r="H563" s="74" t="str" cm="1">
        <f t="array" ref="H563">IFERROR(INDEX(GCC.Param!$D$3:$D$94,MATCH(L563,GCC.Param!$B$3:$B$94,0),0),"")</f>
        <v/>
      </c>
      <c r="I563" s="76"/>
      <c r="J563" s="76"/>
      <c r="K563" s="76"/>
      <c r="L563" s="76"/>
      <c r="M563" s="76"/>
      <c r="N563" s="76"/>
      <c r="O563" s="73" t="str" cm="1">
        <f t="array" ref="O563">IFERROR(INDEX($K$9:$K$1009,MATCH(N563,$I$9:$I$1009,0),0),"")</f>
        <v/>
      </c>
      <c r="P563" s="77"/>
      <c r="Q563" s="77"/>
      <c r="R563" s="67"/>
      <c r="S563" s="67"/>
      <c r="T563" s="67"/>
      <c r="U563" s="73">
        <f t="shared" si="37"/>
        <v>0</v>
      </c>
      <c r="V563" s="57"/>
      <c r="W563" s="78"/>
      <c r="X563" s="69"/>
      <c r="Y563" s="69"/>
      <c r="Z563" s="69"/>
      <c r="AA563" s="69"/>
      <c r="AB563" s="69"/>
      <c r="AC563" s="69"/>
      <c r="AD563" s="69"/>
      <c r="AF563" s="69"/>
      <c r="AG563" s="69"/>
      <c r="AH563" s="69"/>
      <c r="AI563" s="69"/>
      <c r="AJ563" s="69"/>
      <c r="AK563" s="69"/>
      <c r="AL563" s="70">
        <f t="shared" si="35"/>
        <v>0</v>
      </c>
      <c r="AM563" s="69"/>
      <c r="AN563" s="69"/>
      <c r="AO563" s="69"/>
      <c r="AR563" s="46" t="s">
        <v>20</v>
      </c>
    </row>
    <row r="564" spans="4:44" x14ac:dyDescent="0.3">
      <c r="D564" s="79">
        <f t="shared" si="38"/>
        <v>555</v>
      </c>
      <c r="E564" s="76"/>
      <c r="F564" s="76"/>
      <c r="G564" s="73">
        <f t="shared" si="36"/>
        <v>0</v>
      </c>
      <c r="H564" s="74" t="str" cm="1">
        <f t="array" ref="H564">IFERROR(INDEX(GCC.Param!$D$3:$D$94,MATCH(L564,GCC.Param!$B$3:$B$94,0),0),"")</f>
        <v/>
      </c>
      <c r="I564" s="76"/>
      <c r="J564" s="76"/>
      <c r="K564" s="76"/>
      <c r="L564" s="76"/>
      <c r="M564" s="76"/>
      <c r="N564" s="76"/>
      <c r="O564" s="73" t="str" cm="1">
        <f t="array" ref="O564">IFERROR(INDEX($K$9:$K$1009,MATCH(N564,$I$9:$I$1009,0),0),"")</f>
        <v/>
      </c>
      <c r="P564" s="77"/>
      <c r="Q564" s="77"/>
      <c r="R564" s="67"/>
      <c r="S564" s="67"/>
      <c r="T564" s="67"/>
      <c r="U564" s="73">
        <f t="shared" si="37"/>
        <v>0</v>
      </c>
      <c r="V564" s="57"/>
      <c r="W564" s="78"/>
      <c r="X564" s="69"/>
      <c r="Y564" s="69"/>
      <c r="Z564" s="69"/>
      <c r="AA564" s="69"/>
      <c r="AB564" s="69"/>
      <c r="AC564" s="69"/>
      <c r="AD564" s="69"/>
      <c r="AF564" s="69"/>
      <c r="AG564" s="69"/>
      <c r="AH564" s="69"/>
      <c r="AI564" s="69"/>
      <c r="AJ564" s="69"/>
      <c r="AK564" s="69"/>
      <c r="AL564" s="70">
        <f t="shared" si="35"/>
        <v>0</v>
      </c>
      <c r="AM564" s="69"/>
      <c r="AN564" s="69"/>
      <c r="AO564" s="69"/>
      <c r="AR564" s="46" t="s">
        <v>20</v>
      </c>
    </row>
    <row r="565" spans="4:44" x14ac:dyDescent="0.3">
      <c r="D565" s="79">
        <f t="shared" si="38"/>
        <v>556</v>
      </c>
      <c r="E565" s="76"/>
      <c r="F565" s="76"/>
      <c r="G565" s="73">
        <f t="shared" si="36"/>
        <v>0</v>
      </c>
      <c r="H565" s="74" t="str" cm="1">
        <f t="array" ref="H565">IFERROR(INDEX(GCC.Param!$D$3:$D$94,MATCH(L565,GCC.Param!$B$3:$B$94,0),0),"")</f>
        <v/>
      </c>
      <c r="I565" s="76"/>
      <c r="J565" s="76"/>
      <c r="K565" s="76"/>
      <c r="L565" s="76"/>
      <c r="M565" s="76"/>
      <c r="N565" s="76"/>
      <c r="O565" s="73" t="str" cm="1">
        <f t="array" ref="O565">IFERROR(INDEX($K$9:$K$1009,MATCH(N565,$I$9:$I$1009,0),0),"")</f>
        <v/>
      </c>
      <c r="P565" s="77"/>
      <c r="Q565" s="77"/>
      <c r="R565" s="67"/>
      <c r="S565" s="67"/>
      <c r="T565" s="67"/>
      <c r="U565" s="73">
        <f t="shared" si="37"/>
        <v>0</v>
      </c>
      <c r="V565" s="57"/>
      <c r="W565" s="78"/>
      <c r="X565" s="69"/>
      <c r="Y565" s="69"/>
      <c r="Z565" s="69"/>
      <c r="AA565" s="69"/>
      <c r="AB565" s="69"/>
      <c r="AC565" s="69"/>
      <c r="AD565" s="69"/>
      <c r="AF565" s="69"/>
      <c r="AG565" s="69"/>
      <c r="AH565" s="69"/>
      <c r="AI565" s="69"/>
      <c r="AJ565" s="69"/>
      <c r="AK565" s="69"/>
      <c r="AL565" s="70">
        <f t="shared" si="35"/>
        <v>0</v>
      </c>
      <c r="AM565" s="69"/>
      <c r="AN565" s="69"/>
      <c r="AO565" s="69"/>
      <c r="AR565" s="46" t="s">
        <v>20</v>
      </c>
    </row>
    <row r="566" spans="4:44" x14ac:dyDescent="0.3">
      <c r="D566" s="79">
        <f t="shared" si="38"/>
        <v>557</v>
      </c>
      <c r="E566" s="76"/>
      <c r="F566" s="76"/>
      <c r="G566" s="73">
        <f t="shared" si="36"/>
        <v>0</v>
      </c>
      <c r="H566" s="74" t="str" cm="1">
        <f t="array" ref="H566">IFERROR(INDEX(GCC.Param!$D$3:$D$94,MATCH(L566,GCC.Param!$B$3:$B$94,0),0),"")</f>
        <v/>
      </c>
      <c r="I566" s="76"/>
      <c r="J566" s="76"/>
      <c r="K566" s="76"/>
      <c r="L566" s="76"/>
      <c r="M566" s="76"/>
      <c r="N566" s="76"/>
      <c r="O566" s="73" t="str" cm="1">
        <f t="array" ref="O566">IFERROR(INDEX($K$9:$K$1009,MATCH(N566,$I$9:$I$1009,0),0),"")</f>
        <v/>
      </c>
      <c r="P566" s="77"/>
      <c r="Q566" s="77"/>
      <c r="R566" s="67"/>
      <c r="S566" s="67"/>
      <c r="T566" s="67"/>
      <c r="U566" s="73">
        <f t="shared" si="37"/>
        <v>0</v>
      </c>
      <c r="V566" s="57"/>
      <c r="W566" s="78"/>
      <c r="X566" s="69"/>
      <c r="Y566" s="69"/>
      <c r="Z566" s="69"/>
      <c r="AA566" s="69"/>
      <c r="AB566" s="69"/>
      <c r="AC566" s="69"/>
      <c r="AD566" s="69"/>
      <c r="AF566" s="69"/>
      <c r="AG566" s="69"/>
      <c r="AH566" s="69"/>
      <c r="AI566" s="69"/>
      <c r="AJ566" s="69"/>
      <c r="AK566" s="69"/>
      <c r="AL566" s="70">
        <f t="shared" si="35"/>
        <v>0</v>
      </c>
      <c r="AM566" s="69"/>
      <c r="AN566" s="69"/>
      <c r="AO566" s="69"/>
      <c r="AR566" s="46" t="s">
        <v>20</v>
      </c>
    </row>
    <row r="567" spans="4:44" x14ac:dyDescent="0.3">
      <c r="D567" s="79">
        <f t="shared" si="38"/>
        <v>558</v>
      </c>
      <c r="E567" s="76"/>
      <c r="F567" s="76"/>
      <c r="G567" s="73">
        <f t="shared" si="36"/>
        <v>0</v>
      </c>
      <c r="H567" s="74" t="str" cm="1">
        <f t="array" ref="H567">IFERROR(INDEX(GCC.Param!$D$3:$D$94,MATCH(L567,GCC.Param!$B$3:$B$94,0),0),"")</f>
        <v/>
      </c>
      <c r="I567" s="76"/>
      <c r="J567" s="76"/>
      <c r="K567" s="76"/>
      <c r="L567" s="76"/>
      <c r="M567" s="76"/>
      <c r="N567" s="76"/>
      <c r="O567" s="73" t="str" cm="1">
        <f t="array" ref="O567">IFERROR(INDEX($K$9:$K$1009,MATCH(N567,$I$9:$I$1009,0),0),"")</f>
        <v/>
      </c>
      <c r="P567" s="77"/>
      <c r="Q567" s="77"/>
      <c r="R567" s="67"/>
      <c r="S567" s="67"/>
      <c r="T567" s="67"/>
      <c r="U567" s="73">
        <f t="shared" si="37"/>
        <v>0</v>
      </c>
      <c r="V567" s="57"/>
      <c r="W567" s="78"/>
      <c r="X567" s="69"/>
      <c r="Y567" s="69"/>
      <c r="Z567" s="69"/>
      <c r="AA567" s="69"/>
      <c r="AB567" s="69"/>
      <c r="AC567" s="69"/>
      <c r="AD567" s="69"/>
      <c r="AF567" s="69"/>
      <c r="AG567" s="69"/>
      <c r="AH567" s="69"/>
      <c r="AI567" s="69"/>
      <c r="AJ567" s="69"/>
      <c r="AK567" s="69"/>
      <c r="AL567" s="70">
        <f t="shared" si="35"/>
        <v>0</v>
      </c>
      <c r="AM567" s="69"/>
      <c r="AN567" s="69"/>
      <c r="AO567" s="69"/>
      <c r="AR567" s="46" t="s">
        <v>20</v>
      </c>
    </row>
    <row r="568" spans="4:44" x14ac:dyDescent="0.3">
      <c r="D568" s="79">
        <f t="shared" si="38"/>
        <v>559</v>
      </c>
      <c r="E568" s="76"/>
      <c r="F568" s="76"/>
      <c r="G568" s="73">
        <f t="shared" si="36"/>
        <v>0</v>
      </c>
      <c r="H568" s="74" t="str" cm="1">
        <f t="array" ref="H568">IFERROR(INDEX(GCC.Param!$D$3:$D$94,MATCH(L568,GCC.Param!$B$3:$B$94,0),0),"")</f>
        <v/>
      </c>
      <c r="I568" s="76"/>
      <c r="J568" s="76"/>
      <c r="K568" s="76"/>
      <c r="L568" s="76"/>
      <c r="M568" s="76"/>
      <c r="N568" s="76"/>
      <c r="O568" s="73" t="str" cm="1">
        <f t="array" ref="O568">IFERROR(INDEX($K$9:$K$1009,MATCH(N568,$I$9:$I$1009,0),0),"")</f>
        <v/>
      </c>
      <c r="P568" s="77"/>
      <c r="Q568" s="77"/>
      <c r="R568" s="67"/>
      <c r="S568" s="67"/>
      <c r="T568" s="67"/>
      <c r="U568" s="73">
        <f t="shared" si="37"/>
        <v>0</v>
      </c>
      <c r="V568" s="57"/>
      <c r="W568" s="78"/>
      <c r="X568" s="69"/>
      <c r="Y568" s="69"/>
      <c r="Z568" s="69"/>
      <c r="AA568" s="69"/>
      <c r="AB568" s="69"/>
      <c r="AC568" s="69"/>
      <c r="AD568" s="69"/>
      <c r="AF568" s="69"/>
      <c r="AG568" s="69"/>
      <c r="AH568" s="69"/>
      <c r="AI568" s="69"/>
      <c r="AJ568" s="69"/>
      <c r="AK568" s="69"/>
      <c r="AL568" s="70">
        <f t="shared" si="35"/>
        <v>0</v>
      </c>
      <c r="AM568" s="69"/>
      <c r="AN568" s="69"/>
      <c r="AO568" s="69"/>
      <c r="AR568" s="46" t="s">
        <v>20</v>
      </c>
    </row>
    <row r="569" spans="4:44" x14ac:dyDescent="0.3">
      <c r="D569" s="79">
        <f t="shared" si="38"/>
        <v>560</v>
      </c>
      <c r="E569" s="76"/>
      <c r="F569" s="76"/>
      <c r="G569" s="73">
        <f t="shared" si="36"/>
        <v>0</v>
      </c>
      <c r="H569" s="74" t="str" cm="1">
        <f t="array" ref="H569">IFERROR(INDEX(GCC.Param!$D$3:$D$94,MATCH(L569,GCC.Param!$B$3:$B$94,0),0),"")</f>
        <v/>
      </c>
      <c r="I569" s="76"/>
      <c r="J569" s="76"/>
      <c r="K569" s="76"/>
      <c r="L569" s="76"/>
      <c r="M569" s="76"/>
      <c r="N569" s="76"/>
      <c r="O569" s="73" t="str" cm="1">
        <f t="array" ref="O569">IFERROR(INDEX($K$9:$K$1009,MATCH(N569,$I$9:$I$1009,0),0),"")</f>
        <v/>
      </c>
      <c r="P569" s="77"/>
      <c r="Q569" s="77"/>
      <c r="R569" s="67"/>
      <c r="S569" s="67"/>
      <c r="T569" s="67"/>
      <c r="U569" s="73">
        <f t="shared" si="37"/>
        <v>0</v>
      </c>
      <c r="V569" s="57"/>
      <c r="W569" s="78"/>
      <c r="X569" s="69"/>
      <c r="Y569" s="69"/>
      <c r="Z569" s="69"/>
      <c r="AA569" s="69"/>
      <c r="AB569" s="69"/>
      <c r="AC569" s="69"/>
      <c r="AD569" s="69"/>
      <c r="AF569" s="69"/>
      <c r="AG569" s="69"/>
      <c r="AH569" s="69"/>
      <c r="AI569" s="69"/>
      <c r="AJ569" s="69"/>
      <c r="AK569" s="69"/>
      <c r="AL569" s="70">
        <f t="shared" si="35"/>
        <v>0</v>
      </c>
      <c r="AM569" s="69"/>
      <c r="AN569" s="69"/>
      <c r="AO569" s="69"/>
      <c r="AR569" s="46" t="s">
        <v>20</v>
      </c>
    </row>
    <row r="570" spans="4:44" x14ac:dyDescent="0.3">
      <c r="D570" s="79">
        <f t="shared" si="38"/>
        <v>561</v>
      </c>
      <c r="E570" s="76"/>
      <c r="F570" s="76"/>
      <c r="G570" s="73">
        <f t="shared" si="36"/>
        <v>0</v>
      </c>
      <c r="H570" s="74" t="str" cm="1">
        <f t="array" ref="H570">IFERROR(INDEX(GCC.Param!$D$3:$D$94,MATCH(L570,GCC.Param!$B$3:$B$94,0),0),"")</f>
        <v/>
      </c>
      <c r="I570" s="76"/>
      <c r="J570" s="76"/>
      <c r="K570" s="76"/>
      <c r="L570" s="76"/>
      <c r="M570" s="76"/>
      <c r="N570" s="76"/>
      <c r="O570" s="73" t="str" cm="1">
        <f t="array" ref="O570">IFERROR(INDEX($K$9:$K$1009,MATCH(N570,$I$9:$I$1009,0),0),"")</f>
        <v/>
      </c>
      <c r="P570" s="77"/>
      <c r="Q570" s="77"/>
      <c r="R570" s="67"/>
      <c r="S570" s="67"/>
      <c r="T570" s="67"/>
      <c r="U570" s="73">
        <f t="shared" si="37"/>
        <v>0</v>
      </c>
      <c r="V570" s="57"/>
      <c r="W570" s="78"/>
      <c r="X570" s="69"/>
      <c r="Y570" s="69"/>
      <c r="Z570" s="69"/>
      <c r="AA570" s="69"/>
      <c r="AB570" s="69"/>
      <c r="AC570" s="69"/>
      <c r="AD570" s="69"/>
      <c r="AF570" s="69"/>
      <c r="AG570" s="69"/>
      <c r="AH570" s="69"/>
      <c r="AI570" s="69"/>
      <c r="AJ570" s="69"/>
      <c r="AK570" s="69"/>
      <c r="AL570" s="70">
        <f t="shared" si="35"/>
        <v>0</v>
      </c>
      <c r="AM570" s="69"/>
      <c r="AN570" s="69"/>
      <c r="AO570" s="69"/>
      <c r="AR570" s="46" t="s">
        <v>20</v>
      </c>
    </row>
    <row r="571" spans="4:44" x14ac:dyDescent="0.3">
      <c r="D571" s="79">
        <f t="shared" si="38"/>
        <v>562</v>
      </c>
      <c r="E571" s="76"/>
      <c r="F571" s="76"/>
      <c r="G571" s="73">
        <f t="shared" si="36"/>
        <v>0</v>
      </c>
      <c r="H571" s="74" t="str" cm="1">
        <f t="array" ref="H571">IFERROR(INDEX(GCC.Param!$D$3:$D$94,MATCH(L571,GCC.Param!$B$3:$B$94,0),0),"")</f>
        <v/>
      </c>
      <c r="I571" s="76"/>
      <c r="J571" s="76"/>
      <c r="K571" s="76"/>
      <c r="L571" s="76"/>
      <c r="M571" s="76"/>
      <c r="N571" s="76"/>
      <c r="O571" s="73" t="str" cm="1">
        <f t="array" ref="O571">IFERROR(INDEX($K$9:$K$1009,MATCH(N571,$I$9:$I$1009,0),0),"")</f>
        <v/>
      </c>
      <c r="P571" s="77"/>
      <c r="Q571" s="77"/>
      <c r="R571" s="67"/>
      <c r="S571" s="67"/>
      <c r="T571" s="67"/>
      <c r="U571" s="73">
        <f t="shared" si="37"/>
        <v>0</v>
      </c>
      <c r="V571" s="57"/>
      <c r="W571" s="78"/>
      <c r="X571" s="69"/>
      <c r="Y571" s="69"/>
      <c r="Z571" s="69"/>
      <c r="AA571" s="69"/>
      <c r="AB571" s="69"/>
      <c r="AC571" s="69"/>
      <c r="AD571" s="69"/>
      <c r="AF571" s="69"/>
      <c r="AG571" s="69"/>
      <c r="AH571" s="69"/>
      <c r="AI571" s="69"/>
      <c r="AJ571" s="69"/>
      <c r="AK571" s="69"/>
      <c r="AL571" s="70">
        <f t="shared" si="35"/>
        <v>0</v>
      </c>
      <c r="AM571" s="69"/>
      <c r="AN571" s="69"/>
      <c r="AO571" s="69"/>
      <c r="AR571" s="46" t="s">
        <v>20</v>
      </c>
    </row>
    <row r="572" spans="4:44" x14ac:dyDescent="0.3">
      <c r="D572" s="79">
        <f t="shared" si="38"/>
        <v>563</v>
      </c>
      <c r="E572" s="76"/>
      <c r="F572" s="76"/>
      <c r="G572" s="73">
        <f t="shared" si="36"/>
        <v>0</v>
      </c>
      <c r="H572" s="74" t="str" cm="1">
        <f t="array" ref="H572">IFERROR(INDEX(GCC.Param!$D$3:$D$94,MATCH(L572,GCC.Param!$B$3:$B$94,0),0),"")</f>
        <v/>
      </c>
      <c r="I572" s="76"/>
      <c r="J572" s="76"/>
      <c r="K572" s="76"/>
      <c r="L572" s="76"/>
      <c r="M572" s="76"/>
      <c r="N572" s="76"/>
      <c r="O572" s="73" t="str" cm="1">
        <f t="array" ref="O572">IFERROR(INDEX($K$9:$K$1009,MATCH(N572,$I$9:$I$1009,0),0),"")</f>
        <v/>
      </c>
      <c r="P572" s="77"/>
      <c r="Q572" s="77"/>
      <c r="R572" s="67"/>
      <c r="S572" s="67"/>
      <c r="T572" s="67"/>
      <c r="U572" s="73">
        <f t="shared" si="37"/>
        <v>0</v>
      </c>
      <c r="V572" s="57"/>
      <c r="W572" s="78"/>
      <c r="X572" s="69"/>
      <c r="Y572" s="69"/>
      <c r="Z572" s="69"/>
      <c r="AA572" s="69"/>
      <c r="AB572" s="69"/>
      <c r="AC572" s="69"/>
      <c r="AD572" s="69"/>
      <c r="AF572" s="69"/>
      <c r="AG572" s="69"/>
      <c r="AH572" s="69"/>
      <c r="AI572" s="69"/>
      <c r="AJ572" s="69"/>
      <c r="AK572" s="69"/>
      <c r="AL572" s="70">
        <f t="shared" si="35"/>
        <v>0</v>
      </c>
      <c r="AM572" s="69"/>
      <c r="AN572" s="69"/>
      <c r="AO572" s="69"/>
      <c r="AR572" s="46" t="s">
        <v>20</v>
      </c>
    </row>
    <row r="573" spans="4:44" x14ac:dyDescent="0.3">
      <c r="D573" s="79">
        <f t="shared" si="38"/>
        <v>564</v>
      </c>
      <c r="E573" s="76"/>
      <c r="F573" s="76"/>
      <c r="G573" s="73">
        <f t="shared" si="36"/>
        <v>0</v>
      </c>
      <c r="H573" s="74" t="str" cm="1">
        <f t="array" ref="H573">IFERROR(INDEX(GCC.Param!$D$3:$D$94,MATCH(L573,GCC.Param!$B$3:$B$94,0),0),"")</f>
        <v/>
      </c>
      <c r="I573" s="76"/>
      <c r="J573" s="76"/>
      <c r="K573" s="76"/>
      <c r="L573" s="76"/>
      <c r="M573" s="76"/>
      <c r="N573" s="76"/>
      <c r="O573" s="73" t="str" cm="1">
        <f t="array" ref="O573">IFERROR(INDEX($K$9:$K$1009,MATCH(N573,$I$9:$I$1009,0),0),"")</f>
        <v/>
      </c>
      <c r="P573" s="77"/>
      <c r="Q573" s="77"/>
      <c r="R573" s="67"/>
      <c r="S573" s="67"/>
      <c r="T573" s="67"/>
      <c r="U573" s="73">
        <f t="shared" si="37"/>
        <v>0</v>
      </c>
      <c r="V573" s="57"/>
      <c r="W573" s="78"/>
      <c r="X573" s="69"/>
      <c r="Y573" s="69"/>
      <c r="Z573" s="69"/>
      <c r="AA573" s="69"/>
      <c r="AB573" s="69"/>
      <c r="AC573" s="69"/>
      <c r="AD573" s="69"/>
      <c r="AF573" s="69"/>
      <c r="AG573" s="69"/>
      <c r="AH573" s="69"/>
      <c r="AI573" s="69"/>
      <c r="AJ573" s="69"/>
      <c r="AK573" s="69"/>
      <c r="AL573" s="70">
        <f t="shared" si="35"/>
        <v>0</v>
      </c>
      <c r="AM573" s="69"/>
      <c r="AN573" s="69"/>
      <c r="AO573" s="69"/>
      <c r="AR573" s="46" t="s">
        <v>20</v>
      </c>
    </row>
    <row r="574" spans="4:44" x14ac:dyDescent="0.3">
      <c r="D574" s="79">
        <f t="shared" si="38"/>
        <v>565</v>
      </c>
      <c r="E574" s="76"/>
      <c r="F574" s="76"/>
      <c r="G574" s="73">
        <f t="shared" si="36"/>
        <v>0</v>
      </c>
      <c r="H574" s="74" t="str" cm="1">
        <f t="array" ref="H574">IFERROR(INDEX(GCC.Param!$D$3:$D$94,MATCH(L574,GCC.Param!$B$3:$B$94,0),0),"")</f>
        <v/>
      </c>
      <c r="I574" s="76"/>
      <c r="J574" s="76"/>
      <c r="K574" s="76"/>
      <c r="L574" s="76"/>
      <c r="M574" s="76"/>
      <c r="N574" s="76"/>
      <c r="O574" s="73" t="str" cm="1">
        <f t="array" ref="O574">IFERROR(INDEX($K$9:$K$1009,MATCH(N574,$I$9:$I$1009,0),0),"")</f>
        <v/>
      </c>
      <c r="P574" s="77"/>
      <c r="Q574" s="77"/>
      <c r="R574" s="67"/>
      <c r="S574" s="67"/>
      <c r="T574" s="67"/>
      <c r="U574" s="73">
        <f t="shared" si="37"/>
        <v>0</v>
      </c>
      <c r="V574" s="57"/>
      <c r="W574" s="78"/>
      <c r="X574" s="69"/>
      <c r="Y574" s="69"/>
      <c r="Z574" s="69"/>
      <c r="AA574" s="69"/>
      <c r="AB574" s="69"/>
      <c r="AC574" s="69"/>
      <c r="AD574" s="69"/>
      <c r="AF574" s="69"/>
      <c r="AG574" s="69"/>
      <c r="AH574" s="69"/>
      <c r="AI574" s="69"/>
      <c r="AJ574" s="69"/>
      <c r="AK574" s="69"/>
      <c r="AL574" s="70">
        <f t="shared" si="35"/>
        <v>0</v>
      </c>
      <c r="AM574" s="69"/>
      <c r="AN574" s="69"/>
      <c r="AO574" s="69"/>
      <c r="AR574" s="46" t="s">
        <v>20</v>
      </c>
    </row>
    <row r="575" spans="4:44" x14ac:dyDescent="0.3">
      <c r="D575" s="79">
        <f t="shared" si="38"/>
        <v>566</v>
      </c>
      <c r="E575" s="76"/>
      <c r="F575" s="76"/>
      <c r="G575" s="73">
        <f t="shared" si="36"/>
        <v>0</v>
      </c>
      <c r="H575" s="74" t="str" cm="1">
        <f t="array" ref="H575">IFERROR(INDEX(GCC.Param!$D$3:$D$94,MATCH(L575,GCC.Param!$B$3:$B$94,0),0),"")</f>
        <v/>
      </c>
      <c r="I575" s="76"/>
      <c r="J575" s="76"/>
      <c r="K575" s="76"/>
      <c r="L575" s="76"/>
      <c r="M575" s="76"/>
      <c r="N575" s="76"/>
      <c r="O575" s="73" t="str" cm="1">
        <f t="array" ref="O575">IFERROR(INDEX($K$9:$K$1009,MATCH(N575,$I$9:$I$1009,0),0),"")</f>
        <v/>
      </c>
      <c r="P575" s="77"/>
      <c r="Q575" s="77"/>
      <c r="R575" s="67"/>
      <c r="S575" s="67"/>
      <c r="T575" s="67"/>
      <c r="U575" s="73">
        <f t="shared" si="37"/>
        <v>0</v>
      </c>
      <c r="V575" s="57"/>
      <c r="W575" s="78"/>
      <c r="X575" s="69"/>
      <c r="Y575" s="69"/>
      <c r="Z575" s="69"/>
      <c r="AA575" s="69"/>
      <c r="AB575" s="69"/>
      <c r="AC575" s="69"/>
      <c r="AD575" s="69"/>
      <c r="AF575" s="69"/>
      <c r="AG575" s="69"/>
      <c r="AH575" s="69"/>
      <c r="AI575" s="69"/>
      <c r="AJ575" s="69"/>
      <c r="AK575" s="69"/>
      <c r="AL575" s="70">
        <f t="shared" si="35"/>
        <v>0</v>
      </c>
      <c r="AM575" s="69"/>
      <c r="AN575" s="69"/>
      <c r="AO575" s="69"/>
      <c r="AR575" s="46" t="s">
        <v>20</v>
      </c>
    </row>
    <row r="576" spans="4:44" x14ac:dyDescent="0.3">
      <c r="D576" s="79">
        <f t="shared" si="38"/>
        <v>567</v>
      </c>
      <c r="E576" s="76"/>
      <c r="F576" s="76"/>
      <c r="G576" s="73">
        <f t="shared" si="36"/>
        <v>0</v>
      </c>
      <c r="H576" s="74" t="str" cm="1">
        <f t="array" ref="H576">IFERROR(INDEX(GCC.Param!$D$3:$D$94,MATCH(L576,GCC.Param!$B$3:$B$94,0),0),"")</f>
        <v/>
      </c>
      <c r="I576" s="76"/>
      <c r="J576" s="76"/>
      <c r="K576" s="76"/>
      <c r="L576" s="76"/>
      <c r="M576" s="76"/>
      <c r="N576" s="76"/>
      <c r="O576" s="73" t="str" cm="1">
        <f t="array" ref="O576">IFERROR(INDEX($K$9:$K$1009,MATCH(N576,$I$9:$I$1009,0),0),"")</f>
        <v/>
      </c>
      <c r="P576" s="77"/>
      <c r="Q576" s="77"/>
      <c r="R576" s="67"/>
      <c r="S576" s="67"/>
      <c r="T576" s="67"/>
      <c r="U576" s="73">
        <f t="shared" si="37"/>
        <v>0</v>
      </c>
      <c r="V576" s="57"/>
      <c r="W576" s="78"/>
      <c r="X576" s="69"/>
      <c r="Y576" s="69"/>
      <c r="Z576" s="69"/>
      <c r="AA576" s="69"/>
      <c r="AB576" s="69"/>
      <c r="AC576" s="69"/>
      <c r="AD576" s="69"/>
      <c r="AF576" s="69"/>
      <c r="AG576" s="69"/>
      <c r="AH576" s="69"/>
      <c r="AI576" s="69"/>
      <c r="AJ576" s="69"/>
      <c r="AK576" s="69"/>
      <c r="AL576" s="70">
        <f t="shared" si="35"/>
        <v>0</v>
      </c>
      <c r="AM576" s="69"/>
      <c r="AN576" s="69"/>
      <c r="AO576" s="69"/>
      <c r="AR576" s="46" t="s">
        <v>20</v>
      </c>
    </row>
    <row r="577" spans="4:44" x14ac:dyDescent="0.3">
      <c r="D577" s="79">
        <f t="shared" si="38"/>
        <v>568</v>
      </c>
      <c r="E577" s="76"/>
      <c r="F577" s="76"/>
      <c r="G577" s="73">
        <f t="shared" si="36"/>
        <v>0</v>
      </c>
      <c r="H577" s="74" t="str" cm="1">
        <f t="array" ref="H577">IFERROR(INDEX(GCC.Param!$D$3:$D$94,MATCH(L577,GCC.Param!$B$3:$B$94,0),0),"")</f>
        <v/>
      </c>
      <c r="I577" s="76"/>
      <c r="J577" s="76"/>
      <c r="K577" s="76"/>
      <c r="L577" s="76"/>
      <c r="M577" s="76"/>
      <c r="N577" s="76"/>
      <c r="O577" s="73" t="str" cm="1">
        <f t="array" ref="O577">IFERROR(INDEX($K$9:$K$1009,MATCH(N577,$I$9:$I$1009,0),0),"")</f>
        <v/>
      </c>
      <c r="P577" s="77"/>
      <c r="Q577" s="77"/>
      <c r="R577" s="67"/>
      <c r="S577" s="67"/>
      <c r="T577" s="67"/>
      <c r="U577" s="73">
        <f t="shared" si="37"/>
        <v>0</v>
      </c>
      <c r="V577" s="57"/>
      <c r="W577" s="78"/>
      <c r="X577" s="69"/>
      <c r="Y577" s="69"/>
      <c r="Z577" s="69"/>
      <c r="AA577" s="69"/>
      <c r="AB577" s="69"/>
      <c r="AC577" s="69"/>
      <c r="AD577" s="69"/>
      <c r="AF577" s="69"/>
      <c r="AG577" s="69"/>
      <c r="AH577" s="69"/>
      <c r="AI577" s="69"/>
      <c r="AJ577" s="69"/>
      <c r="AK577" s="69"/>
      <c r="AL577" s="70">
        <f t="shared" si="35"/>
        <v>0</v>
      </c>
      <c r="AM577" s="69"/>
      <c r="AN577" s="69"/>
      <c r="AO577" s="69"/>
      <c r="AR577" s="46" t="s">
        <v>20</v>
      </c>
    </row>
    <row r="578" spans="4:44" x14ac:dyDescent="0.3">
      <c r="D578" s="79">
        <f t="shared" si="38"/>
        <v>569</v>
      </c>
      <c r="E578" s="76"/>
      <c r="F578" s="76"/>
      <c r="G578" s="73">
        <f t="shared" si="36"/>
        <v>0</v>
      </c>
      <c r="H578" s="74" t="str" cm="1">
        <f t="array" ref="H578">IFERROR(INDEX(GCC.Param!$D$3:$D$94,MATCH(L578,GCC.Param!$B$3:$B$94,0),0),"")</f>
        <v/>
      </c>
      <c r="I578" s="76"/>
      <c r="J578" s="76"/>
      <c r="K578" s="76"/>
      <c r="L578" s="76"/>
      <c r="M578" s="76"/>
      <c r="N578" s="76"/>
      <c r="O578" s="73" t="str" cm="1">
        <f t="array" ref="O578">IFERROR(INDEX($K$9:$K$1009,MATCH(N578,$I$9:$I$1009,0),0),"")</f>
        <v/>
      </c>
      <c r="P578" s="77"/>
      <c r="Q578" s="77"/>
      <c r="R578" s="67"/>
      <c r="S578" s="67"/>
      <c r="T578" s="67"/>
      <c r="U578" s="73">
        <f t="shared" si="37"/>
        <v>0</v>
      </c>
      <c r="V578" s="57"/>
      <c r="W578" s="78"/>
      <c r="X578" s="69"/>
      <c r="Y578" s="69"/>
      <c r="Z578" s="69"/>
      <c r="AA578" s="69"/>
      <c r="AB578" s="69"/>
      <c r="AC578" s="69"/>
      <c r="AD578" s="69"/>
      <c r="AF578" s="69"/>
      <c r="AG578" s="69"/>
      <c r="AH578" s="69"/>
      <c r="AI578" s="69"/>
      <c r="AJ578" s="69"/>
      <c r="AK578" s="69"/>
      <c r="AL578" s="70">
        <f t="shared" si="35"/>
        <v>0</v>
      </c>
      <c r="AM578" s="69"/>
      <c r="AN578" s="69"/>
      <c r="AO578" s="69"/>
      <c r="AR578" s="46" t="s">
        <v>20</v>
      </c>
    </row>
    <row r="579" spans="4:44" x14ac:dyDescent="0.3">
      <c r="D579" s="79">
        <f t="shared" si="38"/>
        <v>570</v>
      </c>
      <c r="E579" s="76"/>
      <c r="F579" s="76"/>
      <c r="G579" s="73">
        <f t="shared" si="36"/>
        <v>0</v>
      </c>
      <c r="H579" s="74" t="str" cm="1">
        <f t="array" ref="H579">IFERROR(INDEX(GCC.Param!$D$3:$D$94,MATCH(L579,GCC.Param!$B$3:$B$94,0),0),"")</f>
        <v/>
      </c>
      <c r="I579" s="76"/>
      <c r="J579" s="76"/>
      <c r="K579" s="76"/>
      <c r="L579" s="76"/>
      <c r="M579" s="76"/>
      <c r="N579" s="76"/>
      <c r="O579" s="73" t="str" cm="1">
        <f t="array" ref="O579">IFERROR(INDEX($K$9:$K$1009,MATCH(N579,$I$9:$I$1009,0),0),"")</f>
        <v/>
      </c>
      <c r="P579" s="77"/>
      <c r="Q579" s="77"/>
      <c r="R579" s="67"/>
      <c r="S579" s="67"/>
      <c r="T579" s="67"/>
      <c r="U579" s="73">
        <f t="shared" si="37"/>
        <v>0</v>
      </c>
      <c r="V579" s="57"/>
      <c r="W579" s="78"/>
      <c r="X579" s="69"/>
      <c r="Y579" s="69"/>
      <c r="Z579" s="69"/>
      <c r="AA579" s="69"/>
      <c r="AB579" s="69"/>
      <c r="AC579" s="69"/>
      <c r="AD579" s="69"/>
      <c r="AF579" s="69"/>
      <c r="AG579" s="69"/>
      <c r="AH579" s="69"/>
      <c r="AI579" s="69"/>
      <c r="AJ579" s="69"/>
      <c r="AK579" s="69"/>
      <c r="AL579" s="70">
        <f t="shared" si="35"/>
        <v>0</v>
      </c>
      <c r="AM579" s="69"/>
      <c r="AN579" s="69"/>
      <c r="AO579" s="69"/>
      <c r="AR579" s="46" t="s">
        <v>20</v>
      </c>
    </row>
    <row r="580" spans="4:44" x14ac:dyDescent="0.3">
      <c r="D580" s="79">
        <f t="shared" si="38"/>
        <v>571</v>
      </c>
      <c r="E580" s="76"/>
      <c r="F580" s="76"/>
      <c r="G580" s="73">
        <f t="shared" si="36"/>
        <v>0</v>
      </c>
      <c r="H580" s="74" t="str" cm="1">
        <f t="array" ref="H580">IFERROR(INDEX(GCC.Param!$D$3:$D$94,MATCH(L580,GCC.Param!$B$3:$B$94,0),0),"")</f>
        <v/>
      </c>
      <c r="I580" s="76"/>
      <c r="J580" s="76"/>
      <c r="K580" s="76"/>
      <c r="L580" s="76"/>
      <c r="M580" s="76"/>
      <c r="N580" s="76"/>
      <c r="O580" s="73" t="str" cm="1">
        <f t="array" ref="O580">IFERROR(INDEX($K$9:$K$1009,MATCH(N580,$I$9:$I$1009,0),0),"")</f>
        <v/>
      </c>
      <c r="P580" s="77"/>
      <c r="Q580" s="77"/>
      <c r="R580" s="67"/>
      <c r="S580" s="67"/>
      <c r="T580" s="67"/>
      <c r="U580" s="73">
        <f t="shared" si="37"/>
        <v>0</v>
      </c>
      <c r="V580" s="57"/>
      <c r="W580" s="78"/>
      <c r="X580" s="69"/>
      <c r="Y580" s="69"/>
      <c r="Z580" s="69"/>
      <c r="AA580" s="69"/>
      <c r="AB580" s="69"/>
      <c r="AC580" s="69"/>
      <c r="AD580" s="69"/>
      <c r="AF580" s="69"/>
      <c r="AG580" s="69"/>
      <c r="AH580" s="69"/>
      <c r="AI580" s="69"/>
      <c r="AJ580" s="69"/>
      <c r="AK580" s="69"/>
      <c r="AL580" s="70">
        <f t="shared" si="35"/>
        <v>0</v>
      </c>
      <c r="AM580" s="69"/>
      <c r="AN580" s="69"/>
      <c r="AO580" s="69"/>
      <c r="AR580" s="46" t="s">
        <v>20</v>
      </c>
    </row>
    <row r="581" spans="4:44" x14ac:dyDescent="0.3">
      <c r="D581" s="79">
        <f t="shared" si="38"/>
        <v>572</v>
      </c>
      <c r="E581" s="76"/>
      <c r="F581" s="76"/>
      <c r="G581" s="73">
        <f t="shared" si="36"/>
        <v>0</v>
      </c>
      <c r="H581" s="74" t="str" cm="1">
        <f t="array" ref="H581">IFERROR(INDEX(GCC.Param!$D$3:$D$94,MATCH(L581,GCC.Param!$B$3:$B$94,0),0),"")</f>
        <v/>
      </c>
      <c r="I581" s="76"/>
      <c r="J581" s="76"/>
      <c r="K581" s="76"/>
      <c r="L581" s="76"/>
      <c r="M581" s="76"/>
      <c r="N581" s="76"/>
      <c r="O581" s="73" t="str" cm="1">
        <f t="array" ref="O581">IFERROR(INDEX($K$9:$K$1009,MATCH(N581,$I$9:$I$1009,0),0),"")</f>
        <v/>
      </c>
      <c r="P581" s="77"/>
      <c r="Q581" s="77"/>
      <c r="R581" s="67"/>
      <c r="S581" s="67"/>
      <c r="T581" s="67"/>
      <c r="U581" s="73">
        <f t="shared" si="37"/>
        <v>0</v>
      </c>
      <c r="V581" s="57"/>
      <c r="W581" s="78"/>
      <c r="X581" s="69"/>
      <c r="Y581" s="69"/>
      <c r="Z581" s="69"/>
      <c r="AA581" s="69"/>
      <c r="AB581" s="69"/>
      <c r="AC581" s="69"/>
      <c r="AD581" s="69"/>
      <c r="AF581" s="69"/>
      <c r="AG581" s="69"/>
      <c r="AH581" s="69"/>
      <c r="AI581" s="69"/>
      <c r="AJ581" s="69"/>
      <c r="AK581" s="69"/>
      <c r="AL581" s="70">
        <f t="shared" si="35"/>
        <v>0</v>
      </c>
      <c r="AM581" s="69"/>
      <c r="AN581" s="69"/>
      <c r="AO581" s="69"/>
      <c r="AR581" s="46" t="s">
        <v>20</v>
      </c>
    </row>
    <row r="582" spans="4:44" x14ac:dyDescent="0.3">
      <c r="D582" s="79">
        <f t="shared" si="38"/>
        <v>573</v>
      </c>
      <c r="E582" s="76"/>
      <c r="F582" s="76"/>
      <c r="G582" s="73">
        <f t="shared" si="36"/>
        <v>0</v>
      </c>
      <c r="H582" s="74" t="str" cm="1">
        <f t="array" ref="H582">IFERROR(INDEX(GCC.Param!$D$3:$D$94,MATCH(L582,GCC.Param!$B$3:$B$94,0),0),"")</f>
        <v/>
      </c>
      <c r="I582" s="76"/>
      <c r="J582" s="76"/>
      <c r="K582" s="76"/>
      <c r="L582" s="76"/>
      <c r="M582" s="76"/>
      <c r="N582" s="76"/>
      <c r="O582" s="73" t="str" cm="1">
        <f t="array" ref="O582">IFERROR(INDEX($K$9:$K$1009,MATCH(N582,$I$9:$I$1009,0),0),"")</f>
        <v/>
      </c>
      <c r="P582" s="77"/>
      <c r="Q582" s="77"/>
      <c r="R582" s="67"/>
      <c r="S582" s="67"/>
      <c r="T582" s="67"/>
      <c r="U582" s="73">
        <f t="shared" si="37"/>
        <v>0</v>
      </c>
      <c r="V582" s="57"/>
      <c r="W582" s="78"/>
      <c r="X582" s="69"/>
      <c r="Y582" s="69"/>
      <c r="Z582" s="69"/>
      <c r="AA582" s="69"/>
      <c r="AB582" s="69"/>
      <c r="AC582" s="69"/>
      <c r="AD582" s="69"/>
      <c r="AF582" s="69"/>
      <c r="AG582" s="69"/>
      <c r="AH582" s="69"/>
      <c r="AI582" s="69"/>
      <c r="AJ582" s="69"/>
      <c r="AK582" s="69"/>
      <c r="AL582" s="70">
        <f t="shared" si="35"/>
        <v>0</v>
      </c>
      <c r="AM582" s="69"/>
      <c r="AN582" s="69"/>
      <c r="AO582" s="69"/>
      <c r="AR582" s="46" t="s">
        <v>20</v>
      </c>
    </row>
    <row r="583" spans="4:44" x14ac:dyDescent="0.3">
      <c r="D583" s="79">
        <f t="shared" si="38"/>
        <v>574</v>
      </c>
      <c r="E583" s="76"/>
      <c r="F583" s="76"/>
      <c r="G583" s="73">
        <f t="shared" si="36"/>
        <v>0</v>
      </c>
      <c r="H583" s="74" t="str" cm="1">
        <f t="array" ref="H583">IFERROR(INDEX(GCC.Param!$D$3:$D$94,MATCH(L583,GCC.Param!$B$3:$B$94,0),0),"")</f>
        <v/>
      </c>
      <c r="I583" s="76"/>
      <c r="J583" s="76"/>
      <c r="K583" s="76"/>
      <c r="L583" s="76"/>
      <c r="M583" s="76"/>
      <c r="N583" s="76"/>
      <c r="O583" s="73" t="str" cm="1">
        <f t="array" ref="O583">IFERROR(INDEX($K$9:$K$1009,MATCH(N583,$I$9:$I$1009,0),0),"")</f>
        <v/>
      </c>
      <c r="P583" s="77"/>
      <c r="Q583" s="77"/>
      <c r="R583" s="67"/>
      <c r="S583" s="67"/>
      <c r="T583" s="67"/>
      <c r="U583" s="73">
        <f t="shared" si="37"/>
        <v>0</v>
      </c>
      <c r="V583" s="57"/>
      <c r="W583" s="78"/>
      <c r="X583" s="69"/>
      <c r="Y583" s="69"/>
      <c r="Z583" s="69"/>
      <c r="AA583" s="69"/>
      <c r="AB583" s="69"/>
      <c r="AC583" s="69"/>
      <c r="AD583" s="69"/>
      <c r="AF583" s="69"/>
      <c r="AG583" s="69"/>
      <c r="AH583" s="69"/>
      <c r="AI583" s="69"/>
      <c r="AJ583" s="69"/>
      <c r="AK583" s="69"/>
      <c r="AL583" s="70">
        <f t="shared" si="35"/>
        <v>0</v>
      </c>
      <c r="AM583" s="69"/>
      <c r="AN583" s="69"/>
      <c r="AO583" s="69"/>
      <c r="AR583" s="46" t="s">
        <v>20</v>
      </c>
    </row>
    <row r="584" spans="4:44" x14ac:dyDescent="0.3">
      <c r="D584" s="79">
        <f t="shared" si="38"/>
        <v>575</v>
      </c>
      <c r="E584" s="76"/>
      <c r="F584" s="76"/>
      <c r="G584" s="73">
        <f t="shared" si="36"/>
        <v>0</v>
      </c>
      <c r="H584" s="74" t="str" cm="1">
        <f t="array" ref="H584">IFERROR(INDEX(GCC.Param!$D$3:$D$94,MATCH(L584,GCC.Param!$B$3:$B$94,0),0),"")</f>
        <v/>
      </c>
      <c r="I584" s="76"/>
      <c r="J584" s="76"/>
      <c r="K584" s="76"/>
      <c r="L584" s="76"/>
      <c r="M584" s="76"/>
      <c r="N584" s="76"/>
      <c r="O584" s="73" t="str" cm="1">
        <f t="array" ref="O584">IFERROR(INDEX($K$9:$K$1009,MATCH(N584,$I$9:$I$1009,0),0),"")</f>
        <v/>
      </c>
      <c r="P584" s="77"/>
      <c r="Q584" s="77"/>
      <c r="R584" s="67"/>
      <c r="S584" s="67"/>
      <c r="T584" s="67"/>
      <c r="U584" s="73">
        <f t="shared" si="37"/>
        <v>0</v>
      </c>
      <c r="V584" s="57"/>
      <c r="W584" s="78"/>
      <c r="X584" s="69"/>
      <c r="Y584" s="69"/>
      <c r="Z584" s="69"/>
      <c r="AA584" s="69"/>
      <c r="AB584" s="69"/>
      <c r="AC584" s="69"/>
      <c r="AD584" s="69"/>
      <c r="AF584" s="69"/>
      <c r="AG584" s="69"/>
      <c r="AH584" s="69"/>
      <c r="AI584" s="69"/>
      <c r="AJ584" s="69"/>
      <c r="AK584" s="69"/>
      <c r="AL584" s="70">
        <f t="shared" si="35"/>
        <v>0</v>
      </c>
      <c r="AM584" s="69"/>
      <c r="AN584" s="69"/>
      <c r="AO584" s="69"/>
      <c r="AR584" s="46" t="s">
        <v>20</v>
      </c>
    </row>
    <row r="585" spans="4:44" x14ac:dyDescent="0.3">
      <c r="D585" s="79">
        <f t="shared" si="38"/>
        <v>576</v>
      </c>
      <c r="E585" s="76"/>
      <c r="F585" s="76"/>
      <c r="G585" s="73">
        <f t="shared" si="36"/>
        <v>0</v>
      </c>
      <c r="H585" s="74" t="str" cm="1">
        <f t="array" ref="H585">IFERROR(INDEX(GCC.Param!$D$3:$D$94,MATCH(L585,GCC.Param!$B$3:$B$94,0),0),"")</f>
        <v/>
      </c>
      <c r="I585" s="76"/>
      <c r="J585" s="76"/>
      <c r="K585" s="76"/>
      <c r="L585" s="76"/>
      <c r="M585" s="76"/>
      <c r="N585" s="76"/>
      <c r="O585" s="73" t="str" cm="1">
        <f t="array" ref="O585">IFERROR(INDEX($K$9:$K$1009,MATCH(N585,$I$9:$I$1009,0),0),"")</f>
        <v/>
      </c>
      <c r="P585" s="77"/>
      <c r="Q585" s="77"/>
      <c r="R585" s="67"/>
      <c r="S585" s="67"/>
      <c r="T585" s="67"/>
      <c r="U585" s="73">
        <f t="shared" si="37"/>
        <v>0</v>
      </c>
      <c r="V585" s="57"/>
      <c r="W585" s="78"/>
      <c r="X585" s="69"/>
      <c r="Y585" s="69"/>
      <c r="Z585" s="69"/>
      <c r="AA585" s="69"/>
      <c r="AB585" s="69"/>
      <c r="AC585" s="69"/>
      <c r="AD585" s="69"/>
      <c r="AF585" s="69"/>
      <c r="AG585" s="69"/>
      <c r="AH585" s="69"/>
      <c r="AI585" s="69"/>
      <c r="AJ585" s="69"/>
      <c r="AK585" s="69"/>
      <c r="AL585" s="70">
        <f t="shared" ref="AL585:AL648" si="39">SUM(AG585:AK585)</f>
        <v>0</v>
      </c>
      <c r="AM585" s="69"/>
      <c r="AN585" s="69"/>
      <c r="AO585" s="69"/>
      <c r="AR585" s="46" t="s">
        <v>20</v>
      </c>
    </row>
    <row r="586" spans="4:44" x14ac:dyDescent="0.3">
      <c r="D586" s="79">
        <f t="shared" si="38"/>
        <v>577</v>
      </c>
      <c r="E586" s="76"/>
      <c r="F586" s="76"/>
      <c r="G586" s="73">
        <f t="shared" ref="G586:G649" si="40">IF(OR(F586="",F586=0),E586,F586)</f>
        <v>0</v>
      </c>
      <c r="H586" s="74" t="str" cm="1">
        <f t="array" ref="H586">IFERROR(INDEX(GCC.Param!$D$3:$D$94,MATCH(L586,GCC.Param!$B$3:$B$94,0),0),"")</f>
        <v/>
      </c>
      <c r="I586" s="76"/>
      <c r="J586" s="76"/>
      <c r="K586" s="76"/>
      <c r="L586" s="76"/>
      <c r="M586" s="76"/>
      <c r="N586" s="76"/>
      <c r="O586" s="73" t="str" cm="1">
        <f t="array" ref="O586">IFERROR(INDEX($K$9:$K$1009,MATCH(N586,$I$9:$I$1009,0),0),"")</f>
        <v/>
      </c>
      <c r="P586" s="77"/>
      <c r="Q586" s="77"/>
      <c r="R586" s="67"/>
      <c r="S586" s="67"/>
      <c r="T586" s="67"/>
      <c r="U586" s="73">
        <f t="shared" si="37"/>
        <v>0</v>
      </c>
      <c r="V586" s="57"/>
      <c r="W586" s="78"/>
      <c r="X586" s="69"/>
      <c r="Y586" s="69"/>
      <c r="Z586" s="69"/>
      <c r="AA586" s="69"/>
      <c r="AB586" s="69"/>
      <c r="AC586" s="69"/>
      <c r="AD586" s="69"/>
      <c r="AF586" s="69"/>
      <c r="AG586" s="69"/>
      <c r="AH586" s="69"/>
      <c r="AI586" s="69"/>
      <c r="AJ586" s="69"/>
      <c r="AK586" s="69"/>
      <c r="AL586" s="70">
        <f t="shared" si="39"/>
        <v>0</v>
      </c>
      <c r="AM586" s="69"/>
      <c r="AN586" s="69"/>
      <c r="AO586" s="69"/>
      <c r="AR586" s="46" t="s">
        <v>20</v>
      </c>
    </row>
    <row r="587" spans="4:44" x14ac:dyDescent="0.3">
      <c r="D587" s="79">
        <f t="shared" si="38"/>
        <v>578</v>
      </c>
      <c r="E587" s="76"/>
      <c r="F587" s="76"/>
      <c r="G587" s="73">
        <f t="shared" si="40"/>
        <v>0</v>
      </c>
      <c r="H587" s="74" t="str" cm="1">
        <f t="array" ref="H587">IFERROR(INDEX(GCC.Param!$D$3:$D$94,MATCH(L587,GCC.Param!$B$3:$B$94,0),0),"")</f>
        <v/>
      </c>
      <c r="I587" s="76"/>
      <c r="J587" s="76"/>
      <c r="K587" s="76"/>
      <c r="L587" s="76"/>
      <c r="M587" s="76"/>
      <c r="N587" s="76"/>
      <c r="O587" s="73" t="str" cm="1">
        <f t="array" ref="O587">IFERROR(INDEX($K$9:$K$1009,MATCH(N587,$I$9:$I$1009,0),0),"")</f>
        <v/>
      </c>
      <c r="P587" s="77"/>
      <c r="Q587" s="77"/>
      <c r="R587" s="67"/>
      <c r="S587" s="67"/>
      <c r="T587" s="67"/>
      <c r="U587" s="73">
        <f t="shared" ref="U587:U650" si="41">IF(M587="",K587,M587)</f>
        <v>0</v>
      </c>
      <c r="V587" s="57"/>
      <c r="W587" s="78"/>
      <c r="X587" s="69"/>
      <c r="Y587" s="69"/>
      <c r="Z587" s="69"/>
      <c r="AA587" s="69"/>
      <c r="AB587" s="69"/>
      <c r="AC587" s="69"/>
      <c r="AD587" s="69"/>
      <c r="AF587" s="69"/>
      <c r="AG587" s="69"/>
      <c r="AH587" s="69"/>
      <c r="AI587" s="69"/>
      <c r="AJ587" s="69"/>
      <c r="AK587" s="69"/>
      <c r="AL587" s="70">
        <f t="shared" si="39"/>
        <v>0</v>
      </c>
      <c r="AM587" s="69"/>
      <c r="AN587" s="69"/>
      <c r="AO587" s="69"/>
      <c r="AR587" s="46" t="s">
        <v>20</v>
      </c>
    </row>
    <row r="588" spans="4:44" x14ac:dyDescent="0.3">
      <c r="D588" s="79">
        <f t="shared" ref="D588:D651" si="42">D587+1</f>
        <v>579</v>
      </c>
      <c r="E588" s="76"/>
      <c r="F588" s="76"/>
      <c r="G588" s="73">
        <f t="shared" si="40"/>
        <v>0</v>
      </c>
      <c r="H588" s="74" t="str" cm="1">
        <f t="array" ref="H588">IFERROR(INDEX(GCC.Param!$D$3:$D$94,MATCH(L588,GCC.Param!$B$3:$B$94,0),0),"")</f>
        <v/>
      </c>
      <c r="I588" s="76"/>
      <c r="J588" s="76"/>
      <c r="K588" s="76"/>
      <c r="L588" s="76"/>
      <c r="M588" s="76"/>
      <c r="N588" s="76"/>
      <c r="O588" s="73" t="str" cm="1">
        <f t="array" ref="O588">IFERROR(INDEX($K$9:$K$1009,MATCH(N588,$I$9:$I$1009,0),0),"")</f>
        <v/>
      </c>
      <c r="P588" s="77"/>
      <c r="Q588" s="77"/>
      <c r="R588" s="67"/>
      <c r="S588" s="67"/>
      <c r="T588" s="67"/>
      <c r="U588" s="73">
        <f t="shared" si="41"/>
        <v>0</v>
      </c>
      <c r="V588" s="57"/>
      <c r="W588" s="78"/>
      <c r="X588" s="69"/>
      <c r="Y588" s="69"/>
      <c r="Z588" s="69"/>
      <c r="AA588" s="69"/>
      <c r="AB588" s="69"/>
      <c r="AC588" s="69"/>
      <c r="AD588" s="69"/>
      <c r="AF588" s="69"/>
      <c r="AG588" s="69"/>
      <c r="AH588" s="69"/>
      <c r="AI588" s="69"/>
      <c r="AJ588" s="69"/>
      <c r="AK588" s="69"/>
      <c r="AL588" s="70">
        <f t="shared" si="39"/>
        <v>0</v>
      </c>
      <c r="AM588" s="69"/>
      <c r="AN588" s="69"/>
      <c r="AO588" s="69"/>
      <c r="AR588" s="46" t="s">
        <v>20</v>
      </c>
    </row>
    <row r="589" spans="4:44" x14ac:dyDescent="0.3">
      <c r="D589" s="79">
        <f t="shared" si="42"/>
        <v>580</v>
      </c>
      <c r="E589" s="76"/>
      <c r="F589" s="76"/>
      <c r="G589" s="73">
        <f t="shared" si="40"/>
        <v>0</v>
      </c>
      <c r="H589" s="74" t="str" cm="1">
        <f t="array" ref="H589">IFERROR(INDEX(GCC.Param!$D$3:$D$94,MATCH(L589,GCC.Param!$B$3:$B$94,0),0),"")</f>
        <v/>
      </c>
      <c r="I589" s="76"/>
      <c r="J589" s="76"/>
      <c r="K589" s="76"/>
      <c r="L589" s="76"/>
      <c r="M589" s="76"/>
      <c r="N589" s="76"/>
      <c r="O589" s="73" t="str" cm="1">
        <f t="array" ref="O589">IFERROR(INDEX($K$9:$K$1009,MATCH(N589,$I$9:$I$1009,0),0),"")</f>
        <v/>
      </c>
      <c r="P589" s="77"/>
      <c r="Q589" s="77"/>
      <c r="R589" s="67"/>
      <c r="S589" s="67"/>
      <c r="T589" s="67"/>
      <c r="U589" s="73">
        <f t="shared" si="41"/>
        <v>0</v>
      </c>
      <c r="V589" s="57"/>
      <c r="W589" s="78"/>
      <c r="X589" s="69"/>
      <c r="Y589" s="69"/>
      <c r="Z589" s="69"/>
      <c r="AA589" s="69"/>
      <c r="AB589" s="69"/>
      <c r="AC589" s="69"/>
      <c r="AD589" s="69"/>
      <c r="AF589" s="69"/>
      <c r="AG589" s="69"/>
      <c r="AH589" s="69"/>
      <c r="AI589" s="69"/>
      <c r="AJ589" s="69"/>
      <c r="AK589" s="69"/>
      <c r="AL589" s="70">
        <f t="shared" si="39"/>
        <v>0</v>
      </c>
      <c r="AM589" s="69"/>
      <c r="AN589" s="69"/>
      <c r="AO589" s="69"/>
      <c r="AR589" s="46" t="s">
        <v>20</v>
      </c>
    </row>
    <row r="590" spans="4:44" x14ac:dyDescent="0.3">
      <c r="D590" s="79">
        <f t="shared" si="42"/>
        <v>581</v>
      </c>
      <c r="E590" s="76"/>
      <c r="F590" s="76"/>
      <c r="G590" s="73">
        <f t="shared" si="40"/>
        <v>0</v>
      </c>
      <c r="H590" s="74" t="str" cm="1">
        <f t="array" ref="H590">IFERROR(INDEX(GCC.Param!$D$3:$D$94,MATCH(L590,GCC.Param!$B$3:$B$94,0),0),"")</f>
        <v/>
      </c>
      <c r="I590" s="76"/>
      <c r="J590" s="76"/>
      <c r="K590" s="76"/>
      <c r="L590" s="76"/>
      <c r="M590" s="76"/>
      <c r="N590" s="76"/>
      <c r="O590" s="73" t="str" cm="1">
        <f t="array" ref="O590">IFERROR(INDEX($K$9:$K$1009,MATCH(N590,$I$9:$I$1009,0),0),"")</f>
        <v/>
      </c>
      <c r="P590" s="77"/>
      <c r="Q590" s="77"/>
      <c r="R590" s="67"/>
      <c r="S590" s="67"/>
      <c r="T590" s="67"/>
      <c r="U590" s="73">
        <f t="shared" si="41"/>
        <v>0</v>
      </c>
      <c r="V590" s="57"/>
      <c r="W590" s="78"/>
      <c r="X590" s="69"/>
      <c r="Y590" s="69"/>
      <c r="Z590" s="69"/>
      <c r="AA590" s="69"/>
      <c r="AB590" s="69"/>
      <c r="AC590" s="69"/>
      <c r="AD590" s="69"/>
      <c r="AF590" s="69"/>
      <c r="AG590" s="69"/>
      <c r="AH590" s="69"/>
      <c r="AI590" s="69"/>
      <c r="AJ590" s="69"/>
      <c r="AK590" s="69"/>
      <c r="AL590" s="70">
        <f t="shared" si="39"/>
        <v>0</v>
      </c>
      <c r="AM590" s="69"/>
      <c r="AN590" s="69"/>
      <c r="AO590" s="69"/>
      <c r="AR590" s="46" t="s">
        <v>20</v>
      </c>
    </row>
    <row r="591" spans="4:44" x14ac:dyDescent="0.3">
      <c r="D591" s="79">
        <f t="shared" si="42"/>
        <v>582</v>
      </c>
      <c r="E591" s="76"/>
      <c r="F591" s="76"/>
      <c r="G591" s="73">
        <f t="shared" si="40"/>
        <v>0</v>
      </c>
      <c r="H591" s="74" t="str" cm="1">
        <f t="array" ref="H591">IFERROR(INDEX(GCC.Param!$D$3:$D$94,MATCH(L591,GCC.Param!$B$3:$B$94,0),0),"")</f>
        <v/>
      </c>
      <c r="I591" s="76"/>
      <c r="J591" s="76"/>
      <c r="K591" s="76"/>
      <c r="L591" s="76"/>
      <c r="M591" s="76"/>
      <c r="N591" s="76"/>
      <c r="O591" s="73" t="str" cm="1">
        <f t="array" ref="O591">IFERROR(INDEX($K$9:$K$1009,MATCH(N591,$I$9:$I$1009,0),0),"")</f>
        <v/>
      </c>
      <c r="P591" s="77"/>
      <c r="Q591" s="77"/>
      <c r="R591" s="67"/>
      <c r="S591" s="67"/>
      <c r="T591" s="67"/>
      <c r="U591" s="73">
        <f t="shared" si="41"/>
        <v>0</v>
      </c>
      <c r="V591" s="57"/>
      <c r="W591" s="78"/>
      <c r="X591" s="69"/>
      <c r="Y591" s="69"/>
      <c r="Z591" s="69"/>
      <c r="AA591" s="69"/>
      <c r="AB591" s="69"/>
      <c r="AC591" s="69"/>
      <c r="AD591" s="69"/>
      <c r="AF591" s="69"/>
      <c r="AG591" s="69"/>
      <c r="AH591" s="69"/>
      <c r="AI591" s="69"/>
      <c r="AJ591" s="69"/>
      <c r="AK591" s="69"/>
      <c r="AL591" s="70">
        <f t="shared" si="39"/>
        <v>0</v>
      </c>
      <c r="AM591" s="69"/>
      <c r="AN591" s="69"/>
      <c r="AO591" s="69"/>
      <c r="AR591" s="46" t="s">
        <v>20</v>
      </c>
    </row>
    <row r="592" spans="4:44" x14ac:dyDescent="0.3">
      <c r="D592" s="79">
        <f t="shared" si="42"/>
        <v>583</v>
      </c>
      <c r="E592" s="76"/>
      <c r="F592" s="76"/>
      <c r="G592" s="73">
        <f t="shared" si="40"/>
        <v>0</v>
      </c>
      <c r="H592" s="74" t="str" cm="1">
        <f t="array" ref="H592">IFERROR(INDEX(GCC.Param!$D$3:$D$94,MATCH(L592,GCC.Param!$B$3:$B$94,0),0),"")</f>
        <v/>
      </c>
      <c r="I592" s="76"/>
      <c r="J592" s="76"/>
      <c r="K592" s="76"/>
      <c r="L592" s="76"/>
      <c r="M592" s="76"/>
      <c r="N592" s="76"/>
      <c r="O592" s="73" t="str" cm="1">
        <f t="array" ref="O592">IFERROR(INDEX($K$9:$K$1009,MATCH(N592,$I$9:$I$1009,0),0),"")</f>
        <v/>
      </c>
      <c r="P592" s="77"/>
      <c r="Q592" s="77"/>
      <c r="R592" s="67"/>
      <c r="S592" s="67"/>
      <c r="T592" s="67"/>
      <c r="U592" s="73">
        <f t="shared" si="41"/>
        <v>0</v>
      </c>
      <c r="V592" s="57"/>
      <c r="W592" s="78"/>
      <c r="X592" s="69"/>
      <c r="Y592" s="69"/>
      <c r="Z592" s="69"/>
      <c r="AA592" s="69"/>
      <c r="AB592" s="69"/>
      <c r="AC592" s="69"/>
      <c r="AD592" s="69"/>
      <c r="AF592" s="69"/>
      <c r="AG592" s="69"/>
      <c r="AH592" s="69"/>
      <c r="AI592" s="69"/>
      <c r="AJ592" s="69"/>
      <c r="AK592" s="69"/>
      <c r="AL592" s="70">
        <f t="shared" si="39"/>
        <v>0</v>
      </c>
      <c r="AM592" s="69"/>
      <c r="AN592" s="69"/>
      <c r="AO592" s="69"/>
      <c r="AR592" s="46" t="s">
        <v>20</v>
      </c>
    </row>
    <row r="593" spans="4:44" x14ac:dyDescent="0.3">
      <c r="D593" s="79">
        <f t="shared" si="42"/>
        <v>584</v>
      </c>
      <c r="E593" s="76"/>
      <c r="F593" s="76"/>
      <c r="G593" s="73">
        <f t="shared" si="40"/>
        <v>0</v>
      </c>
      <c r="H593" s="74" t="str" cm="1">
        <f t="array" ref="H593">IFERROR(INDEX(GCC.Param!$D$3:$D$94,MATCH(L593,GCC.Param!$B$3:$B$94,0),0),"")</f>
        <v/>
      </c>
      <c r="I593" s="76"/>
      <c r="J593" s="76"/>
      <c r="K593" s="76"/>
      <c r="L593" s="76"/>
      <c r="M593" s="76"/>
      <c r="N593" s="76"/>
      <c r="O593" s="73" t="str" cm="1">
        <f t="array" ref="O593">IFERROR(INDEX($K$9:$K$1009,MATCH(N593,$I$9:$I$1009,0),0),"")</f>
        <v/>
      </c>
      <c r="P593" s="77"/>
      <c r="Q593" s="77"/>
      <c r="R593" s="67"/>
      <c r="S593" s="67"/>
      <c r="T593" s="67"/>
      <c r="U593" s="73">
        <f t="shared" si="41"/>
        <v>0</v>
      </c>
      <c r="V593" s="57"/>
      <c r="W593" s="78"/>
      <c r="X593" s="69"/>
      <c r="Y593" s="69"/>
      <c r="Z593" s="69"/>
      <c r="AA593" s="69"/>
      <c r="AB593" s="69"/>
      <c r="AC593" s="69"/>
      <c r="AD593" s="69"/>
      <c r="AF593" s="69"/>
      <c r="AG593" s="69"/>
      <c r="AH593" s="69"/>
      <c r="AI593" s="69"/>
      <c r="AJ593" s="69"/>
      <c r="AK593" s="69"/>
      <c r="AL593" s="70">
        <f t="shared" si="39"/>
        <v>0</v>
      </c>
      <c r="AM593" s="69"/>
      <c r="AN593" s="69"/>
      <c r="AO593" s="69"/>
      <c r="AR593" s="46" t="s">
        <v>20</v>
      </c>
    </row>
    <row r="594" spans="4:44" x14ac:dyDescent="0.3">
      <c r="D594" s="79">
        <f t="shared" si="42"/>
        <v>585</v>
      </c>
      <c r="E594" s="76"/>
      <c r="F594" s="76"/>
      <c r="G594" s="73">
        <f t="shared" si="40"/>
        <v>0</v>
      </c>
      <c r="H594" s="74" t="str" cm="1">
        <f t="array" ref="H594">IFERROR(INDEX(GCC.Param!$D$3:$D$94,MATCH(L594,GCC.Param!$B$3:$B$94,0),0),"")</f>
        <v/>
      </c>
      <c r="I594" s="76"/>
      <c r="J594" s="76"/>
      <c r="K594" s="76"/>
      <c r="L594" s="76"/>
      <c r="M594" s="76"/>
      <c r="N594" s="76"/>
      <c r="O594" s="73" t="str" cm="1">
        <f t="array" ref="O594">IFERROR(INDEX($K$9:$K$1009,MATCH(N594,$I$9:$I$1009,0),0),"")</f>
        <v/>
      </c>
      <c r="P594" s="77"/>
      <c r="Q594" s="77"/>
      <c r="R594" s="67"/>
      <c r="S594" s="67"/>
      <c r="T594" s="67"/>
      <c r="U594" s="73">
        <f t="shared" si="41"/>
        <v>0</v>
      </c>
      <c r="V594" s="57"/>
      <c r="W594" s="78"/>
      <c r="X594" s="69"/>
      <c r="Y594" s="69"/>
      <c r="Z594" s="69"/>
      <c r="AA594" s="69"/>
      <c r="AB594" s="69"/>
      <c r="AC594" s="69"/>
      <c r="AD594" s="69"/>
      <c r="AF594" s="69"/>
      <c r="AG594" s="69"/>
      <c r="AH594" s="69"/>
      <c r="AI594" s="69"/>
      <c r="AJ594" s="69"/>
      <c r="AK594" s="69"/>
      <c r="AL594" s="70">
        <f t="shared" si="39"/>
        <v>0</v>
      </c>
      <c r="AM594" s="69"/>
      <c r="AN594" s="69"/>
      <c r="AO594" s="69"/>
      <c r="AR594" s="46" t="s">
        <v>20</v>
      </c>
    </row>
    <row r="595" spans="4:44" x14ac:dyDescent="0.3">
      <c r="D595" s="79">
        <f t="shared" si="42"/>
        <v>586</v>
      </c>
      <c r="E595" s="76"/>
      <c r="F595" s="76"/>
      <c r="G595" s="73">
        <f t="shared" si="40"/>
        <v>0</v>
      </c>
      <c r="H595" s="74" t="str" cm="1">
        <f t="array" ref="H595">IFERROR(INDEX(GCC.Param!$D$3:$D$94,MATCH(L595,GCC.Param!$B$3:$B$94,0),0),"")</f>
        <v/>
      </c>
      <c r="I595" s="76"/>
      <c r="J595" s="76"/>
      <c r="K595" s="76"/>
      <c r="L595" s="76"/>
      <c r="M595" s="76"/>
      <c r="N595" s="76"/>
      <c r="O595" s="73" t="str" cm="1">
        <f t="array" ref="O595">IFERROR(INDEX($K$9:$K$1009,MATCH(N595,$I$9:$I$1009,0),0),"")</f>
        <v/>
      </c>
      <c r="P595" s="77"/>
      <c r="Q595" s="77"/>
      <c r="R595" s="67"/>
      <c r="S595" s="67"/>
      <c r="T595" s="67"/>
      <c r="U595" s="73">
        <f t="shared" si="41"/>
        <v>0</v>
      </c>
      <c r="V595" s="57"/>
      <c r="W595" s="78"/>
      <c r="X595" s="69"/>
      <c r="Y595" s="69"/>
      <c r="Z595" s="69"/>
      <c r="AA595" s="69"/>
      <c r="AB595" s="69"/>
      <c r="AC595" s="69"/>
      <c r="AD595" s="69"/>
      <c r="AF595" s="69"/>
      <c r="AG595" s="69"/>
      <c r="AH595" s="69"/>
      <c r="AI595" s="69"/>
      <c r="AJ595" s="69"/>
      <c r="AK595" s="69"/>
      <c r="AL595" s="70">
        <f t="shared" si="39"/>
        <v>0</v>
      </c>
      <c r="AM595" s="69"/>
      <c r="AN595" s="69"/>
      <c r="AO595" s="69"/>
      <c r="AR595" s="46" t="s">
        <v>20</v>
      </c>
    </row>
    <row r="596" spans="4:44" x14ac:dyDescent="0.3">
      <c r="D596" s="79">
        <f t="shared" si="42"/>
        <v>587</v>
      </c>
      <c r="E596" s="76"/>
      <c r="F596" s="76"/>
      <c r="G596" s="73">
        <f t="shared" si="40"/>
        <v>0</v>
      </c>
      <c r="H596" s="74" t="str" cm="1">
        <f t="array" ref="H596">IFERROR(INDEX(GCC.Param!$D$3:$D$94,MATCH(L596,GCC.Param!$B$3:$B$94,0),0),"")</f>
        <v/>
      </c>
      <c r="I596" s="76"/>
      <c r="J596" s="76"/>
      <c r="K596" s="76"/>
      <c r="L596" s="76"/>
      <c r="M596" s="76"/>
      <c r="N596" s="76"/>
      <c r="O596" s="73" t="str" cm="1">
        <f t="array" ref="O596">IFERROR(INDEX($K$9:$K$1009,MATCH(N596,$I$9:$I$1009,0),0),"")</f>
        <v/>
      </c>
      <c r="P596" s="77"/>
      <c r="Q596" s="77"/>
      <c r="R596" s="67"/>
      <c r="S596" s="67"/>
      <c r="T596" s="67"/>
      <c r="U596" s="73">
        <f t="shared" si="41"/>
        <v>0</v>
      </c>
      <c r="V596" s="57"/>
      <c r="W596" s="78"/>
      <c r="X596" s="69"/>
      <c r="Y596" s="69"/>
      <c r="Z596" s="69"/>
      <c r="AA596" s="69"/>
      <c r="AB596" s="69"/>
      <c r="AC596" s="69"/>
      <c r="AD596" s="69"/>
      <c r="AF596" s="69"/>
      <c r="AG596" s="69"/>
      <c r="AH596" s="69"/>
      <c r="AI596" s="69"/>
      <c r="AJ596" s="69"/>
      <c r="AK596" s="69"/>
      <c r="AL596" s="70">
        <f t="shared" si="39"/>
        <v>0</v>
      </c>
      <c r="AM596" s="69"/>
      <c r="AN596" s="69"/>
      <c r="AO596" s="69"/>
      <c r="AR596" s="46" t="s">
        <v>20</v>
      </c>
    </row>
    <row r="597" spans="4:44" x14ac:dyDescent="0.3">
      <c r="D597" s="79">
        <f t="shared" si="42"/>
        <v>588</v>
      </c>
      <c r="E597" s="76"/>
      <c r="F597" s="76"/>
      <c r="G597" s="73">
        <f t="shared" si="40"/>
        <v>0</v>
      </c>
      <c r="H597" s="74" t="str" cm="1">
        <f t="array" ref="H597">IFERROR(INDEX(GCC.Param!$D$3:$D$94,MATCH(L597,GCC.Param!$B$3:$B$94,0),0),"")</f>
        <v/>
      </c>
      <c r="I597" s="76"/>
      <c r="J597" s="76"/>
      <c r="K597" s="76"/>
      <c r="L597" s="76"/>
      <c r="M597" s="76"/>
      <c r="N597" s="76"/>
      <c r="O597" s="73" t="str" cm="1">
        <f t="array" ref="O597">IFERROR(INDEX($K$9:$K$1009,MATCH(N597,$I$9:$I$1009,0),0),"")</f>
        <v/>
      </c>
      <c r="P597" s="77"/>
      <c r="Q597" s="77"/>
      <c r="R597" s="67"/>
      <c r="S597" s="67"/>
      <c r="T597" s="67"/>
      <c r="U597" s="73">
        <f t="shared" si="41"/>
        <v>0</v>
      </c>
      <c r="V597" s="57"/>
      <c r="W597" s="78"/>
      <c r="X597" s="69"/>
      <c r="Y597" s="69"/>
      <c r="Z597" s="69"/>
      <c r="AA597" s="69"/>
      <c r="AB597" s="69"/>
      <c r="AC597" s="69"/>
      <c r="AD597" s="69"/>
      <c r="AF597" s="69"/>
      <c r="AG597" s="69"/>
      <c r="AH597" s="69"/>
      <c r="AI597" s="69"/>
      <c r="AJ597" s="69"/>
      <c r="AK597" s="69"/>
      <c r="AL597" s="70">
        <f t="shared" si="39"/>
        <v>0</v>
      </c>
      <c r="AM597" s="69"/>
      <c r="AN597" s="69"/>
      <c r="AO597" s="69"/>
      <c r="AR597" s="46" t="s">
        <v>20</v>
      </c>
    </row>
    <row r="598" spans="4:44" x14ac:dyDescent="0.3">
      <c r="D598" s="79">
        <f t="shared" si="42"/>
        <v>589</v>
      </c>
      <c r="E598" s="76"/>
      <c r="F598" s="76"/>
      <c r="G598" s="73">
        <f t="shared" si="40"/>
        <v>0</v>
      </c>
      <c r="H598" s="74" t="str" cm="1">
        <f t="array" ref="H598">IFERROR(INDEX(GCC.Param!$D$3:$D$94,MATCH(L598,GCC.Param!$B$3:$B$94,0),0),"")</f>
        <v/>
      </c>
      <c r="I598" s="76"/>
      <c r="J598" s="76"/>
      <c r="K598" s="76"/>
      <c r="L598" s="76"/>
      <c r="M598" s="76"/>
      <c r="N598" s="76"/>
      <c r="O598" s="73" t="str" cm="1">
        <f t="array" ref="O598">IFERROR(INDEX($K$9:$K$1009,MATCH(N598,$I$9:$I$1009,0),0),"")</f>
        <v/>
      </c>
      <c r="P598" s="77"/>
      <c r="Q598" s="77"/>
      <c r="R598" s="67"/>
      <c r="S598" s="67"/>
      <c r="T598" s="67"/>
      <c r="U598" s="73">
        <f t="shared" si="41"/>
        <v>0</v>
      </c>
      <c r="V598" s="57"/>
      <c r="W598" s="78"/>
      <c r="X598" s="69"/>
      <c r="Y598" s="69"/>
      <c r="Z598" s="69"/>
      <c r="AA598" s="69"/>
      <c r="AB598" s="69"/>
      <c r="AC598" s="69"/>
      <c r="AD598" s="69"/>
      <c r="AF598" s="69"/>
      <c r="AG598" s="69"/>
      <c r="AH598" s="69"/>
      <c r="AI598" s="69"/>
      <c r="AJ598" s="69"/>
      <c r="AK598" s="69"/>
      <c r="AL598" s="70">
        <f t="shared" si="39"/>
        <v>0</v>
      </c>
      <c r="AM598" s="69"/>
      <c r="AN598" s="69"/>
      <c r="AO598" s="69"/>
      <c r="AR598" s="46" t="s">
        <v>20</v>
      </c>
    </row>
    <row r="599" spans="4:44" x14ac:dyDescent="0.3">
      <c r="D599" s="79">
        <f t="shared" si="42"/>
        <v>590</v>
      </c>
      <c r="E599" s="76"/>
      <c r="F599" s="76"/>
      <c r="G599" s="73">
        <f t="shared" si="40"/>
        <v>0</v>
      </c>
      <c r="H599" s="74" t="str" cm="1">
        <f t="array" ref="H599">IFERROR(INDEX(GCC.Param!$D$3:$D$94,MATCH(L599,GCC.Param!$B$3:$B$94,0),0),"")</f>
        <v/>
      </c>
      <c r="I599" s="76"/>
      <c r="J599" s="76"/>
      <c r="K599" s="76"/>
      <c r="L599" s="76"/>
      <c r="M599" s="76"/>
      <c r="N599" s="76"/>
      <c r="O599" s="73" t="str" cm="1">
        <f t="array" ref="O599">IFERROR(INDEX($K$9:$K$1009,MATCH(N599,$I$9:$I$1009,0),0),"")</f>
        <v/>
      </c>
      <c r="P599" s="77"/>
      <c r="Q599" s="77"/>
      <c r="R599" s="67"/>
      <c r="S599" s="67"/>
      <c r="T599" s="67"/>
      <c r="U599" s="73">
        <f t="shared" si="41"/>
        <v>0</v>
      </c>
      <c r="V599" s="57"/>
      <c r="W599" s="78"/>
      <c r="X599" s="69"/>
      <c r="Y599" s="69"/>
      <c r="Z599" s="69"/>
      <c r="AA599" s="69"/>
      <c r="AB599" s="69"/>
      <c r="AC599" s="69"/>
      <c r="AD599" s="69"/>
      <c r="AF599" s="69"/>
      <c r="AG599" s="69"/>
      <c r="AH599" s="69"/>
      <c r="AI599" s="69"/>
      <c r="AJ599" s="69"/>
      <c r="AK599" s="69"/>
      <c r="AL599" s="70">
        <f t="shared" si="39"/>
        <v>0</v>
      </c>
      <c r="AM599" s="69"/>
      <c r="AN599" s="69"/>
      <c r="AO599" s="69"/>
      <c r="AR599" s="46" t="s">
        <v>20</v>
      </c>
    </row>
    <row r="600" spans="4:44" x14ac:dyDescent="0.3">
      <c r="D600" s="79">
        <f t="shared" si="42"/>
        <v>591</v>
      </c>
      <c r="E600" s="76"/>
      <c r="F600" s="76"/>
      <c r="G600" s="73">
        <f t="shared" si="40"/>
        <v>0</v>
      </c>
      <c r="H600" s="74" t="str" cm="1">
        <f t="array" ref="H600">IFERROR(INDEX(GCC.Param!$D$3:$D$94,MATCH(L600,GCC.Param!$B$3:$B$94,0),0),"")</f>
        <v/>
      </c>
      <c r="I600" s="76"/>
      <c r="J600" s="76"/>
      <c r="K600" s="76"/>
      <c r="L600" s="76"/>
      <c r="M600" s="76"/>
      <c r="N600" s="76"/>
      <c r="O600" s="73" t="str" cm="1">
        <f t="array" ref="O600">IFERROR(INDEX($K$9:$K$1009,MATCH(N600,$I$9:$I$1009,0),0),"")</f>
        <v/>
      </c>
      <c r="P600" s="77"/>
      <c r="Q600" s="77"/>
      <c r="R600" s="67"/>
      <c r="S600" s="67"/>
      <c r="T600" s="67"/>
      <c r="U600" s="73">
        <f t="shared" si="41"/>
        <v>0</v>
      </c>
      <c r="V600" s="57"/>
      <c r="W600" s="78"/>
      <c r="X600" s="69"/>
      <c r="Y600" s="69"/>
      <c r="Z600" s="69"/>
      <c r="AA600" s="69"/>
      <c r="AB600" s="69"/>
      <c r="AC600" s="69"/>
      <c r="AD600" s="69"/>
      <c r="AF600" s="69"/>
      <c r="AG600" s="69"/>
      <c r="AH600" s="69"/>
      <c r="AI600" s="69"/>
      <c r="AJ600" s="69"/>
      <c r="AK600" s="69"/>
      <c r="AL600" s="70">
        <f t="shared" si="39"/>
        <v>0</v>
      </c>
      <c r="AM600" s="69"/>
      <c r="AN600" s="69"/>
      <c r="AO600" s="69"/>
      <c r="AR600" s="46" t="s">
        <v>20</v>
      </c>
    </row>
    <row r="601" spans="4:44" x14ac:dyDescent="0.3">
      <c r="D601" s="79">
        <f t="shared" si="42"/>
        <v>592</v>
      </c>
      <c r="E601" s="76"/>
      <c r="F601" s="76"/>
      <c r="G601" s="73">
        <f t="shared" si="40"/>
        <v>0</v>
      </c>
      <c r="H601" s="74" t="str" cm="1">
        <f t="array" ref="H601">IFERROR(INDEX(GCC.Param!$D$3:$D$94,MATCH(L601,GCC.Param!$B$3:$B$94,0),0),"")</f>
        <v/>
      </c>
      <c r="I601" s="76"/>
      <c r="J601" s="76"/>
      <c r="K601" s="76"/>
      <c r="L601" s="76"/>
      <c r="M601" s="76"/>
      <c r="N601" s="76"/>
      <c r="O601" s="73" t="str" cm="1">
        <f t="array" ref="O601">IFERROR(INDEX($K$9:$K$1009,MATCH(N601,$I$9:$I$1009,0),0),"")</f>
        <v/>
      </c>
      <c r="P601" s="77"/>
      <c r="Q601" s="77"/>
      <c r="R601" s="67"/>
      <c r="S601" s="67"/>
      <c r="T601" s="67"/>
      <c r="U601" s="73">
        <f t="shared" si="41"/>
        <v>0</v>
      </c>
      <c r="V601" s="57"/>
      <c r="W601" s="78"/>
      <c r="X601" s="69"/>
      <c r="Y601" s="69"/>
      <c r="Z601" s="69"/>
      <c r="AA601" s="69"/>
      <c r="AB601" s="69"/>
      <c r="AC601" s="69"/>
      <c r="AD601" s="69"/>
      <c r="AF601" s="69"/>
      <c r="AG601" s="69"/>
      <c r="AH601" s="69"/>
      <c r="AI601" s="69"/>
      <c r="AJ601" s="69"/>
      <c r="AK601" s="69"/>
      <c r="AL601" s="70">
        <f t="shared" si="39"/>
        <v>0</v>
      </c>
      <c r="AM601" s="69"/>
      <c r="AN601" s="69"/>
      <c r="AO601" s="69"/>
      <c r="AR601" s="46" t="s">
        <v>20</v>
      </c>
    </row>
    <row r="602" spans="4:44" x14ac:dyDescent="0.3">
      <c r="D602" s="79">
        <f t="shared" si="42"/>
        <v>593</v>
      </c>
      <c r="E602" s="76"/>
      <c r="F602" s="76"/>
      <c r="G602" s="73">
        <f t="shared" si="40"/>
        <v>0</v>
      </c>
      <c r="H602" s="74" t="str" cm="1">
        <f t="array" ref="H602">IFERROR(INDEX(GCC.Param!$D$3:$D$94,MATCH(L602,GCC.Param!$B$3:$B$94,0),0),"")</f>
        <v/>
      </c>
      <c r="I602" s="76"/>
      <c r="J602" s="76"/>
      <c r="K602" s="76"/>
      <c r="L602" s="76"/>
      <c r="M602" s="76"/>
      <c r="N602" s="76"/>
      <c r="O602" s="73" t="str" cm="1">
        <f t="array" ref="O602">IFERROR(INDEX($K$9:$K$1009,MATCH(N602,$I$9:$I$1009,0),0),"")</f>
        <v/>
      </c>
      <c r="P602" s="77"/>
      <c r="Q602" s="77"/>
      <c r="R602" s="67"/>
      <c r="S602" s="67"/>
      <c r="T602" s="67"/>
      <c r="U602" s="73">
        <f t="shared" si="41"/>
        <v>0</v>
      </c>
      <c r="V602" s="57"/>
      <c r="W602" s="78"/>
      <c r="X602" s="69"/>
      <c r="Y602" s="69"/>
      <c r="Z602" s="69"/>
      <c r="AA602" s="69"/>
      <c r="AB602" s="69"/>
      <c r="AC602" s="69"/>
      <c r="AD602" s="69"/>
      <c r="AF602" s="69"/>
      <c r="AG602" s="69"/>
      <c r="AH602" s="69"/>
      <c r="AI602" s="69"/>
      <c r="AJ602" s="69"/>
      <c r="AK602" s="69"/>
      <c r="AL602" s="70">
        <f t="shared" si="39"/>
        <v>0</v>
      </c>
      <c r="AM602" s="69"/>
      <c r="AN602" s="69"/>
      <c r="AO602" s="69"/>
      <c r="AR602" s="46" t="s">
        <v>20</v>
      </c>
    </row>
    <row r="603" spans="4:44" x14ac:dyDescent="0.3">
      <c r="D603" s="79">
        <f t="shared" si="42"/>
        <v>594</v>
      </c>
      <c r="E603" s="76"/>
      <c r="F603" s="76"/>
      <c r="G603" s="73">
        <f t="shared" si="40"/>
        <v>0</v>
      </c>
      <c r="H603" s="74" t="str" cm="1">
        <f t="array" ref="H603">IFERROR(INDEX(GCC.Param!$D$3:$D$94,MATCH(L603,GCC.Param!$B$3:$B$94,0),0),"")</f>
        <v/>
      </c>
      <c r="I603" s="76"/>
      <c r="J603" s="76"/>
      <c r="K603" s="76"/>
      <c r="L603" s="76"/>
      <c r="M603" s="76"/>
      <c r="N603" s="76"/>
      <c r="O603" s="73" t="str" cm="1">
        <f t="array" ref="O603">IFERROR(INDEX($K$9:$K$1009,MATCH(N603,$I$9:$I$1009,0),0),"")</f>
        <v/>
      </c>
      <c r="P603" s="77"/>
      <c r="Q603" s="77"/>
      <c r="R603" s="67"/>
      <c r="S603" s="67"/>
      <c r="T603" s="67"/>
      <c r="U603" s="73">
        <f t="shared" si="41"/>
        <v>0</v>
      </c>
      <c r="V603" s="57"/>
      <c r="W603" s="78"/>
      <c r="X603" s="69"/>
      <c r="Y603" s="69"/>
      <c r="Z603" s="69"/>
      <c r="AA603" s="69"/>
      <c r="AB603" s="69"/>
      <c r="AC603" s="69"/>
      <c r="AD603" s="69"/>
      <c r="AF603" s="69"/>
      <c r="AG603" s="69"/>
      <c r="AH603" s="69"/>
      <c r="AI603" s="69"/>
      <c r="AJ603" s="69"/>
      <c r="AK603" s="69"/>
      <c r="AL603" s="70">
        <f t="shared" si="39"/>
        <v>0</v>
      </c>
      <c r="AM603" s="69"/>
      <c r="AN603" s="69"/>
      <c r="AO603" s="69"/>
      <c r="AR603" s="46" t="s">
        <v>20</v>
      </c>
    </row>
    <row r="604" spans="4:44" x14ac:dyDescent="0.3">
      <c r="D604" s="79">
        <f t="shared" si="42"/>
        <v>595</v>
      </c>
      <c r="E604" s="76"/>
      <c r="F604" s="76"/>
      <c r="G604" s="73">
        <f t="shared" si="40"/>
        <v>0</v>
      </c>
      <c r="H604" s="74" t="str" cm="1">
        <f t="array" ref="H604">IFERROR(INDEX(GCC.Param!$D$3:$D$94,MATCH(L604,GCC.Param!$B$3:$B$94,0),0),"")</f>
        <v/>
      </c>
      <c r="I604" s="76"/>
      <c r="J604" s="76"/>
      <c r="K604" s="76"/>
      <c r="L604" s="76"/>
      <c r="M604" s="76"/>
      <c r="N604" s="76"/>
      <c r="O604" s="73" t="str" cm="1">
        <f t="array" ref="O604">IFERROR(INDEX($K$9:$K$1009,MATCH(N604,$I$9:$I$1009,0),0),"")</f>
        <v/>
      </c>
      <c r="P604" s="77"/>
      <c r="Q604" s="77"/>
      <c r="R604" s="67"/>
      <c r="S604" s="67"/>
      <c r="T604" s="67"/>
      <c r="U604" s="73">
        <f t="shared" si="41"/>
        <v>0</v>
      </c>
      <c r="V604" s="57"/>
      <c r="W604" s="78"/>
      <c r="X604" s="69"/>
      <c r="Y604" s="69"/>
      <c r="Z604" s="69"/>
      <c r="AA604" s="69"/>
      <c r="AB604" s="69"/>
      <c r="AC604" s="69"/>
      <c r="AD604" s="69"/>
      <c r="AF604" s="69"/>
      <c r="AG604" s="69"/>
      <c r="AH604" s="69"/>
      <c r="AI604" s="69"/>
      <c r="AJ604" s="69"/>
      <c r="AK604" s="69"/>
      <c r="AL604" s="70">
        <f t="shared" si="39"/>
        <v>0</v>
      </c>
      <c r="AM604" s="69"/>
      <c r="AN604" s="69"/>
      <c r="AO604" s="69"/>
      <c r="AR604" s="46" t="s">
        <v>20</v>
      </c>
    </row>
    <row r="605" spans="4:44" x14ac:dyDescent="0.3">
      <c r="D605" s="79">
        <f t="shared" si="42"/>
        <v>596</v>
      </c>
      <c r="E605" s="76"/>
      <c r="F605" s="76"/>
      <c r="G605" s="73">
        <f t="shared" si="40"/>
        <v>0</v>
      </c>
      <c r="H605" s="74" t="str" cm="1">
        <f t="array" ref="H605">IFERROR(INDEX(GCC.Param!$D$3:$D$94,MATCH(L605,GCC.Param!$B$3:$B$94,0),0),"")</f>
        <v/>
      </c>
      <c r="I605" s="76"/>
      <c r="J605" s="76"/>
      <c r="K605" s="76"/>
      <c r="L605" s="76"/>
      <c r="M605" s="76"/>
      <c r="N605" s="76"/>
      <c r="O605" s="73" t="str" cm="1">
        <f t="array" ref="O605">IFERROR(INDEX($K$9:$K$1009,MATCH(N605,$I$9:$I$1009,0),0),"")</f>
        <v/>
      </c>
      <c r="P605" s="77"/>
      <c r="Q605" s="77"/>
      <c r="R605" s="67"/>
      <c r="S605" s="67"/>
      <c r="T605" s="67"/>
      <c r="U605" s="73">
        <f t="shared" si="41"/>
        <v>0</v>
      </c>
      <c r="V605" s="57"/>
      <c r="W605" s="78"/>
      <c r="X605" s="69"/>
      <c r="Y605" s="69"/>
      <c r="Z605" s="69"/>
      <c r="AA605" s="69"/>
      <c r="AB605" s="69"/>
      <c r="AC605" s="69"/>
      <c r="AD605" s="69"/>
      <c r="AF605" s="69"/>
      <c r="AG605" s="69"/>
      <c r="AH605" s="69"/>
      <c r="AI605" s="69"/>
      <c r="AJ605" s="69"/>
      <c r="AK605" s="69"/>
      <c r="AL605" s="70">
        <f t="shared" si="39"/>
        <v>0</v>
      </c>
      <c r="AM605" s="69"/>
      <c r="AN605" s="69"/>
      <c r="AO605" s="69"/>
      <c r="AR605" s="46" t="s">
        <v>20</v>
      </c>
    </row>
    <row r="606" spans="4:44" x14ac:dyDescent="0.3">
      <c r="D606" s="79">
        <f t="shared" si="42"/>
        <v>597</v>
      </c>
      <c r="E606" s="76"/>
      <c r="F606" s="76"/>
      <c r="G606" s="73">
        <f t="shared" si="40"/>
        <v>0</v>
      </c>
      <c r="H606" s="74" t="str" cm="1">
        <f t="array" ref="H606">IFERROR(INDEX(GCC.Param!$D$3:$D$94,MATCH(L606,GCC.Param!$B$3:$B$94,0),0),"")</f>
        <v/>
      </c>
      <c r="I606" s="76"/>
      <c r="J606" s="76"/>
      <c r="K606" s="76"/>
      <c r="L606" s="76"/>
      <c r="M606" s="76"/>
      <c r="N606" s="76"/>
      <c r="O606" s="73" t="str" cm="1">
        <f t="array" ref="O606">IFERROR(INDEX($K$9:$K$1009,MATCH(N606,$I$9:$I$1009,0),0),"")</f>
        <v/>
      </c>
      <c r="P606" s="77"/>
      <c r="Q606" s="77"/>
      <c r="R606" s="67"/>
      <c r="S606" s="67"/>
      <c r="T606" s="67"/>
      <c r="U606" s="73">
        <f t="shared" si="41"/>
        <v>0</v>
      </c>
      <c r="V606" s="57"/>
      <c r="W606" s="78"/>
      <c r="X606" s="69"/>
      <c r="Y606" s="69"/>
      <c r="Z606" s="69"/>
      <c r="AA606" s="69"/>
      <c r="AB606" s="69"/>
      <c r="AC606" s="69"/>
      <c r="AD606" s="69"/>
      <c r="AF606" s="69"/>
      <c r="AG606" s="69"/>
      <c r="AH606" s="69"/>
      <c r="AI606" s="69"/>
      <c r="AJ606" s="69"/>
      <c r="AK606" s="69"/>
      <c r="AL606" s="70">
        <f t="shared" si="39"/>
        <v>0</v>
      </c>
      <c r="AM606" s="69"/>
      <c r="AN606" s="69"/>
      <c r="AO606" s="69"/>
      <c r="AR606" s="46" t="s">
        <v>20</v>
      </c>
    </row>
    <row r="607" spans="4:44" x14ac:dyDescent="0.3">
      <c r="D607" s="79">
        <f t="shared" si="42"/>
        <v>598</v>
      </c>
      <c r="E607" s="76"/>
      <c r="F607" s="76"/>
      <c r="G607" s="73">
        <f t="shared" si="40"/>
        <v>0</v>
      </c>
      <c r="H607" s="74" t="str" cm="1">
        <f t="array" ref="H607">IFERROR(INDEX(GCC.Param!$D$3:$D$94,MATCH(L607,GCC.Param!$B$3:$B$94,0),0),"")</f>
        <v/>
      </c>
      <c r="I607" s="76"/>
      <c r="J607" s="76"/>
      <c r="K607" s="76"/>
      <c r="L607" s="76"/>
      <c r="M607" s="76"/>
      <c r="N607" s="76"/>
      <c r="O607" s="73" t="str" cm="1">
        <f t="array" ref="O607">IFERROR(INDEX($K$9:$K$1009,MATCH(N607,$I$9:$I$1009,0),0),"")</f>
        <v/>
      </c>
      <c r="P607" s="77"/>
      <c r="Q607" s="77"/>
      <c r="R607" s="67"/>
      <c r="S607" s="67"/>
      <c r="T607" s="67"/>
      <c r="U607" s="73">
        <f t="shared" si="41"/>
        <v>0</v>
      </c>
      <c r="V607" s="57"/>
      <c r="W607" s="78"/>
      <c r="X607" s="69"/>
      <c r="Y607" s="69"/>
      <c r="Z607" s="69"/>
      <c r="AA607" s="69"/>
      <c r="AB607" s="69"/>
      <c r="AC607" s="69"/>
      <c r="AD607" s="69"/>
      <c r="AF607" s="69"/>
      <c r="AG607" s="69"/>
      <c r="AH607" s="69"/>
      <c r="AI607" s="69"/>
      <c r="AJ607" s="69"/>
      <c r="AK607" s="69"/>
      <c r="AL607" s="70">
        <f t="shared" si="39"/>
        <v>0</v>
      </c>
      <c r="AM607" s="69"/>
      <c r="AN607" s="69"/>
      <c r="AO607" s="69"/>
      <c r="AR607" s="46" t="s">
        <v>20</v>
      </c>
    </row>
    <row r="608" spans="4:44" x14ac:dyDescent="0.3">
      <c r="D608" s="79">
        <f t="shared" si="42"/>
        <v>599</v>
      </c>
      <c r="E608" s="76"/>
      <c r="F608" s="76"/>
      <c r="G608" s="73">
        <f t="shared" si="40"/>
        <v>0</v>
      </c>
      <c r="H608" s="74" t="str" cm="1">
        <f t="array" ref="H608">IFERROR(INDEX(GCC.Param!$D$3:$D$94,MATCH(L608,GCC.Param!$B$3:$B$94,0),0),"")</f>
        <v/>
      </c>
      <c r="I608" s="76"/>
      <c r="J608" s="76"/>
      <c r="K608" s="76"/>
      <c r="L608" s="76"/>
      <c r="M608" s="76"/>
      <c r="N608" s="76"/>
      <c r="O608" s="73" t="str" cm="1">
        <f t="array" ref="O608">IFERROR(INDEX($K$9:$K$1009,MATCH(N608,$I$9:$I$1009,0),0),"")</f>
        <v/>
      </c>
      <c r="P608" s="77"/>
      <c r="Q608" s="77"/>
      <c r="R608" s="67"/>
      <c r="S608" s="67"/>
      <c r="T608" s="67"/>
      <c r="U608" s="73">
        <f t="shared" si="41"/>
        <v>0</v>
      </c>
      <c r="V608" s="57"/>
      <c r="W608" s="78"/>
      <c r="X608" s="69"/>
      <c r="Y608" s="69"/>
      <c r="Z608" s="69"/>
      <c r="AA608" s="69"/>
      <c r="AB608" s="69"/>
      <c r="AC608" s="69"/>
      <c r="AD608" s="69"/>
      <c r="AF608" s="69"/>
      <c r="AG608" s="69"/>
      <c r="AH608" s="69"/>
      <c r="AI608" s="69"/>
      <c r="AJ608" s="69"/>
      <c r="AK608" s="69"/>
      <c r="AL608" s="70">
        <f t="shared" si="39"/>
        <v>0</v>
      </c>
      <c r="AM608" s="69"/>
      <c r="AN608" s="69"/>
      <c r="AO608" s="69"/>
      <c r="AR608" s="46" t="s">
        <v>20</v>
      </c>
    </row>
    <row r="609" spans="4:44" x14ac:dyDescent="0.3">
      <c r="D609" s="79">
        <f t="shared" si="42"/>
        <v>600</v>
      </c>
      <c r="E609" s="76"/>
      <c r="F609" s="76"/>
      <c r="G609" s="73">
        <f t="shared" si="40"/>
        <v>0</v>
      </c>
      <c r="H609" s="74" t="str" cm="1">
        <f t="array" ref="H609">IFERROR(INDEX(GCC.Param!$D$3:$D$94,MATCH(L609,GCC.Param!$B$3:$B$94,0),0),"")</f>
        <v/>
      </c>
      <c r="I609" s="76"/>
      <c r="J609" s="76"/>
      <c r="K609" s="76"/>
      <c r="L609" s="76"/>
      <c r="M609" s="76"/>
      <c r="N609" s="76"/>
      <c r="O609" s="73" t="str" cm="1">
        <f t="array" ref="O609">IFERROR(INDEX($K$9:$K$1009,MATCH(N609,$I$9:$I$1009,0),0),"")</f>
        <v/>
      </c>
      <c r="P609" s="77"/>
      <c r="Q609" s="77"/>
      <c r="R609" s="67"/>
      <c r="S609" s="67"/>
      <c r="T609" s="67"/>
      <c r="U609" s="73">
        <f t="shared" si="41"/>
        <v>0</v>
      </c>
      <c r="V609" s="57"/>
      <c r="W609" s="78"/>
      <c r="X609" s="69"/>
      <c r="Y609" s="69"/>
      <c r="Z609" s="69"/>
      <c r="AA609" s="69"/>
      <c r="AB609" s="69"/>
      <c r="AC609" s="69"/>
      <c r="AD609" s="69"/>
      <c r="AF609" s="69"/>
      <c r="AG609" s="69"/>
      <c r="AH609" s="69"/>
      <c r="AI609" s="69"/>
      <c r="AJ609" s="69"/>
      <c r="AK609" s="69"/>
      <c r="AL609" s="70">
        <f t="shared" si="39"/>
        <v>0</v>
      </c>
      <c r="AM609" s="69"/>
      <c r="AN609" s="69"/>
      <c r="AO609" s="69"/>
      <c r="AR609" s="46" t="s">
        <v>20</v>
      </c>
    </row>
    <row r="610" spans="4:44" x14ac:dyDescent="0.3">
      <c r="D610" s="79">
        <f t="shared" si="42"/>
        <v>601</v>
      </c>
      <c r="E610" s="76"/>
      <c r="F610" s="76"/>
      <c r="G610" s="73">
        <f t="shared" si="40"/>
        <v>0</v>
      </c>
      <c r="H610" s="74" t="str" cm="1">
        <f t="array" ref="H610">IFERROR(INDEX(GCC.Param!$D$3:$D$94,MATCH(L610,GCC.Param!$B$3:$B$94,0),0),"")</f>
        <v/>
      </c>
      <c r="I610" s="76"/>
      <c r="J610" s="76"/>
      <c r="K610" s="76"/>
      <c r="L610" s="76"/>
      <c r="M610" s="76"/>
      <c r="N610" s="76"/>
      <c r="O610" s="73" t="str" cm="1">
        <f t="array" ref="O610">IFERROR(INDEX($K$9:$K$1009,MATCH(N610,$I$9:$I$1009,0),0),"")</f>
        <v/>
      </c>
      <c r="P610" s="77"/>
      <c r="Q610" s="77"/>
      <c r="R610" s="67"/>
      <c r="S610" s="67"/>
      <c r="T610" s="67"/>
      <c r="U610" s="73">
        <f t="shared" si="41"/>
        <v>0</v>
      </c>
      <c r="V610" s="57"/>
      <c r="W610" s="78"/>
      <c r="X610" s="69"/>
      <c r="Y610" s="69"/>
      <c r="Z610" s="69"/>
      <c r="AA610" s="69"/>
      <c r="AB610" s="69"/>
      <c r="AC610" s="69"/>
      <c r="AD610" s="69"/>
      <c r="AF610" s="69"/>
      <c r="AG610" s="69"/>
      <c r="AH610" s="69"/>
      <c r="AI610" s="69"/>
      <c r="AJ610" s="69"/>
      <c r="AK610" s="69"/>
      <c r="AL610" s="70">
        <f t="shared" si="39"/>
        <v>0</v>
      </c>
      <c r="AM610" s="69"/>
      <c r="AN610" s="69"/>
      <c r="AO610" s="69"/>
      <c r="AR610" s="46" t="s">
        <v>20</v>
      </c>
    </row>
    <row r="611" spans="4:44" x14ac:dyDescent="0.3">
      <c r="D611" s="79">
        <f t="shared" si="42"/>
        <v>602</v>
      </c>
      <c r="E611" s="76"/>
      <c r="F611" s="76"/>
      <c r="G611" s="73">
        <f t="shared" si="40"/>
        <v>0</v>
      </c>
      <c r="H611" s="74" t="str" cm="1">
        <f t="array" ref="H611">IFERROR(INDEX(GCC.Param!$D$3:$D$94,MATCH(L611,GCC.Param!$B$3:$B$94,0),0),"")</f>
        <v/>
      </c>
      <c r="I611" s="76"/>
      <c r="J611" s="76"/>
      <c r="K611" s="76"/>
      <c r="L611" s="76"/>
      <c r="M611" s="76"/>
      <c r="N611" s="76"/>
      <c r="O611" s="73" t="str" cm="1">
        <f t="array" ref="O611">IFERROR(INDEX($K$9:$K$1009,MATCH(N611,$I$9:$I$1009,0),0),"")</f>
        <v/>
      </c>
      <c r="P611" s="77"/>
      <c r="Q611" s="77"/>
      <c r="R611" s="67"/>
      <c r="S611" s="67"/>
      <c r="T611" s="67"/>
      <c r="U611" s="73">
        <f t="shared" si="41"/>
        <v>0</v>
      </c>
      <c r="V611" s="57"/>
      <c r="W611" s="78"/>
      <c r="X611" s="69"/>
      <c r="Y611" s="69"/>
      <c r="Z611" s="69"/>
      <c r="AA611" s="69"/>
      <c r="AB611" s="69"/>
      <c r="AC611" s="69"/>
      <c r="AD611" s="69"/>
      <c r="AF611" s="69"/>
      <c r="AG611" s="69"/>
      <c r="AH611" s="69"/>
      <c r="AI611" s="69"/>
      <c r="AJ611" s="69"/>
      <c r="AK611" s="69"/>
      <c r="AL611" s="70">
        <f t="shared" si="39"/>
        <v>0</v>
      </c>
      <c r="AM611" s="69"/>
      <c r="AN611" s="69"/>
      <c r="AO611" s="69"/>
      <c r="AR611" s="46" t="s">
        <v>20</v>
      </c>
    </row>
    <row r="612" spans="4:44" x14ac:dyDescent="0.3">
      <c r="D612" s="79">
        <f t="shared" si="42"/>
        <v>603</v>
      </c>
      <c r="E612" s="76"/>
      <c r="F612" s="76"/>
      <c r="G612" s="73">
        <f t="shared" si="40"/>
        <v>0</v>
      </c>
      <c r="H612" s="74" t="str" cm="1">
        <f t="array" ref="H612">IFERROR(INDEX(GCC.Param!$D$3:$D$94,MATCH(L612,GCC.Param!$B$3:$B$94,0),0),"")</f>
        <v/>
      </c>
      <c r="I612" s="76"/>
      <c r="J612" s="76"/>
      <c r="K612" s="76"/>
      <c r="L612" s="76"/>
      <c r="M612" s="76"/>
      <c r="N612" s="76"/>
      <c r="O612" s="73" t="str" cm="1">
        <f t="array" ref="O612">IFERROR(INDEX($K$9:$K$1009,MATCH(N612,$I$9:$I$1009,0),0),"")</f>
        <v/>
      </c>
      <c r="P612" s="77"/>
      <c r="Q612" s="77"/>
      <c r="R612" s="67"/>
      <c r="S612" s="67"/>
      <c r="T612" s="67"/>
      <c r="U612" s="73">
        <f t="shared" si="41"/>
        <v>0</v>
      </c>
      <c r="V612" s="57"/>
      <c r="W612" s="78"/>
      <c r="X612" s="69"/>
      <c r="Y612" s="69"/>
      <c r="Z612" s="69"/>
      <c r="AA612" s="69"/>
      <c r="AB612" s="69"/>
      <c r="AC612" s="69"/>
      <c r="AD612" s="69"/>
      <c r="AF612" s="69"/>
      <c r="AG612" s="69"/>
      <c r="AH612" s="69"/>
      <c r="AI612" s="69"/>
      <c r="AJ612" s="69"/>
      <c r="AK612" s="69"/>
      <c r="AL612" s="70">
        <f t="shared" si="39"/>
        <v>0</v>
      </c>
      <c r="AM612" s="69"/>
      <c r="AN612" s="69"/>
      <c r="AO612" s="69"/>
      <c r="AR612" s="46" t="s">
        <v>20</v>
      </c>
    </row>
    <row r="613" spans="4:44" x14ac:dyDescent="0.3">
      <c r="D613" s="79">
        <f t="shared" si="42"/>
        <v>604</v>
      </c>
      <c r="E613" s="76"/>
      <c r="F613" s="76"/>
      <c r="G613" s="73">
        <f t="shared" si="40"/>
        <v>0</v>
      </c>
      <c r="H613" s="74" t="str" cm="1">
        <f t="array" ref="H613">IFERROR(INDEX(GCC.Param!$D$3:$D$94,MATCH(L613,GCC.Param!$B$3:$B$94,0),0),"")</f>
        <v/>
      </c>
      <c r="I613" s="76"/>
      <c r="J613" s="76"/>
      <c r="K613" s="76"/>
      <c r="L613" s="76"/>
      <c r="M613" s="76"/>
      <c r="N613" s="76"/>
      <c r="O613" s="73" t="str" cm="1">
        <f t="array" ref="O613">IFERROR(INDEX($K$9:$K$1009,MATCH(N613,$I$9:$I$1009,0),0),"")</f>
        <v/>
      </c>
      <c r="P613" s="77"/>
      <c r="Q613" s="77"/>
      <c r="R613" s="67"/>
      <c r="S613" s="67"/>
      <c r="T613" s="67"/>
      <c r="U613" s="73">
        <f t="shared" si="41"/>
        <v>0</v>
      </c>
      <c r="V613" s="57"/>
      <c r="W613" s="78"/>
      <c r="X613" s="69"/>
      <c r="Y613" s="69"/>
      <c r="Z613" s="69"/>
      <c r="AA613" s="69"/>
      <c r="AB613" s="69"/>
      <c r="AC613" s="69"/>
      <c r="AD613" s="69"/>
      <c r="AF613" s="69"/>
      <c r="AG613" s="69"/>
      <c r="AH613" s="69"/>
      <c r="AI613" s="69"/>
      <c r="AJ613" s="69"/>
      <c r="AK613" s="69"/>
      <c r="AL613" s="70">
        <f t="shared" si="39"/>
        <v>0</v>
      </c>
      <c r="AM613" s="69"/>
      <c r="AN613" s="69"/>
      <c r="AO613" s="69"/>
      <c r="AR613" s="46" t="s">
        <v>20</v>
      </c>
    </row>
    <row r="614" spans="4:44" x14ac:dyDescent="0.3">
      <c r="D614" s="79">
        <f t="shared" si="42"/>
        <v>605</v>
      </c>
      <c r="E614" s="76"/>
      <c r="F614" s="76"/>
      <c r="G614" s="73">
        <f t="shared" si="40"/>
        <v>0</v>
      </c>
      <c r="H614" s="74" t="str" cm="1">
        <f t="array" ref="H614">IFERROR(INDEX(GCC.Param!$D$3:$D$94,MATCH(L614,GCC.Param!$B$3:$B$94,0),0),"")</f>
        <v/>
      </c>
      <c r="I614" s="76"/>
      <c r="J614" s="76"/>
      <c r="K614" s="76"/>
      <c r="L614" s="76"/>
      <c r="M614" s="76"/>
      <c r="N614" s="76"/>
      <c r="O614" s="73" t="str" cm="1">
        <f t="array" ref="O614">IFERROR(INDEX($K$9:$K$1009,MATCH(N614,$I$9:$I$1009,0),0),"")</f>
        <v/>
      </c>
      <c r="P614" s="77"/>
      <c r="Q614" s="77"/>
      <c r="R614" s="67"/>
      <c r="S614" s="67"/>
      <c r="T614" s="67"/>
      <c r="U614" s="73">
        <f t="shared" si="41"/>
        <v>0</v>
      </c>
      <c r="V614" s="57"/>
      <c r="W614" s="78"/>
      <c r="X614" s="69"/>
      <c r="Y614" s="69"/>
      <c r="Z614" s="69"/>
      <c r="AA614" s="69"/>
      <c r="AB614" s="69"/>
      <c r="AC614" s="69"/>
      <c r="AD614" s="69"/>
      <c r="AF614" s="69"/>
      <c r="AG614" s="69"/>
      <c r="AH614" s="69"/>
      <c r="AI614" s="69"/>
      <c r="AJ614" s="69"/>
      <c r="AK614" s="69"/>
      <c r="AL614" s="70">
        <f t="shared" si="39"/>
        <v>0</v>
      </c>
      <c r="AM614" s="69"/>
      <c r="AN614" s="69"/>
      <c r="AO614" s="69"/>
      <c r="AR614" s="46" t="s">
        <v>20</v>
      </c>
    </row>
    <row r="615" spans="4:44" x14ac:dyDescent="0.3">
      <c r="D615" s="79">
        <f t="shared" si="42"/>
        <v>606</v>
      </c>
      <c r="E615" s="76"/>
      <c r="F615" s="76"/>
      <c r="G615" s="73">
        <f t="shared" si="40"/>
        <v>0</v>
      </c>
      <c r="H615" s="74" t="str" cm="1">
        <f t="array" ref="H615">IFERROR(INDEX(GCC.Param!$D$3:$D$94,MATCH(L615,GCC.Param!$B$3:$B$94,0),0),"")</f>
        <v/>
      </c>
      <c r="I615" s="76"/>
      <c r="J615" s="76"/>
      <c r="K615" s="76"/>
      <c r="L615" s="76"/>
      <c r="M615" s="76"/>
      <c r="N615" s="76"/>
      <c r="O615" s="73" t="str" cm="1">
        <f t="array" ref="O615">IFERROR(INDEX($K$9:$K$1009,MATCH(N615,$I$9:$I$1009,0),0),"")</f>
        <v/>
      </c>
      <c r="P615" s="77"/>
      <c r="Q615" s="77"/>
      <c r="R615" s="67"/>
      <c r="S615" s="67"/>
      <c r="T615" s="67"/>
      <c r="U615" s="73">
        <f t="shared" si="41"/>
        <v>0</v>
      </c>
      <c r="V615" s="57"/>
      <c r="W615" s="78"/>
      <c r="X615" s="69"/>
      <c r="Y615" s="69"/>
      <c r="Z615" s="69"/>
      <c r="AA615" s="69"/>
      <c r="AB615" s="69"/>
      <c r="AC615" s="69"/>
      <c r="AD615" s="69"/>
      <c r="AF615" s="69"/>
      <c r="AG615" s="69"/>
      <c r="AH615" s="69"/>
      <c r="AI615" s="69"/>
      <c r="AJ615" s="69"/>
      <c r="AK615" s="69"/>
      <c r="AL615" s="70">
        <f t="shared" si="39"/>
        <v>0</v>
      </c>
      <c r="AM615" s="69"/>
      <c r="AN615" s="69"/>
      <c r="AO615" s="69"/>
      <c r="AR615" s="46" t="s">
        <v>20</v>
      </c>
    </row>
    <row r="616" spans="4:44" x14ac:dyDescent="0.3">
      <c r="D616" s="79">
        <f t="shared" si="42"/>
        <v>607</v>
      </c>
      <c r="E616" s="76"/>
      <c r="F616" s="76"/>
      <c r="G616" s="73">
        <f t="shared" si="40"/>
        <v>0</v>
      </c>
      <c r="H616" s="74" t="str" cm="1">
        <f t="array" ref="H616">IFERROR(INDEX(GCC.Param!$D$3:$D$94,MATCH(L616,GCC.Param!$B$3:$B$94,0),0),"")</f>
        <v/>
      </c>
      <c r="I616" s="76"/>
      <c r="J616" s="76"/>
      <c r="K616" s="76"/>
      <c r="L616" s="76"/>
      <c r="M616" s="76"/>
      <c r="N616" s="76"/>
      <c r="O616" s="73" t="str" cm="1">
        <f t="array" ref="O616">IFERROR(INDEX($K$9:$K$1009,MATCH(N616,$I$9:$I$1009,0),0),"")</f>
        <v/>
      </c>
      <c r="P616" s="77"/>
      <c r="Q616" s="77"/>
      <c r="R616" s="67"/>
      <c r="S616" s="67"/>
      <c r="T616" s="67"/>
      <c r="U616" s="73">
        <f t="shared" si="41"/>
        <v>0</v>
      </c>
      <c r="V616" s="57"/>
      <c r="W616" s="78"/>
      <c r="X616" s="69"/>
      <c r="Y616" s="69"/>
      <c r="Z616" s="69"/>
      <c r="AA616" s="69"/>
      <c r="AB616" s="69"/>
      <c r="AC616" s="69"/>
      <c r="AD616" s="69"/>
      <c r="AF616" s="69"/>
      <c r="AG616" s="69"/>
      <c r="AH616" s="69"/>
      <c r="AI616" s="69"/>
      <c r="AJ616" s="69"/>
      <c r="AK616" s="69"/>
      <c r="AL616" s="70">
        <f t="shared" si="39"/>
        <v>0</v>
      </c>
      <c r="AM616" s="69"/>
      <c r="AN616" s="69"/>
      <c r="AO616" s="69"/>
      <c r="AR616" s="46" t="s">
        <v>20</v>
      </c>
    </row>
    <row r="617" spans="4:44" x14ac:dyDescent="0.3">
      <c r="D617" s="79">
        <f t="shared" si="42"/>
        <v>608</v>
      </c>
      <c r="E617" s="76"/>
      <c r="F617" s="76"/>
      <c r="G617" s="73">
        <f t="shared" si="40"/>
        <v>0</v>
      </c>
      <c r="H617" s="74" t="str" cm="1">
        <f t="array" ref="H617">IFERROR(INDEX(GCC.Param!$D$3:$D$94,MATCH(L617,GCC.Param!$B$3:$B$94,0),0),"")</f>
        <v/>
      </c>
      <c r="I617" s="76"/>
      <c r="J617" s="76"/>
      <c r="K617" s="76"/>
      <c r="L617" s="76"/>
      <c r="M617" s="76"/>
      <c r="N617" s="76"/>
      <c r="O617" s="73" t="str" cm="1">
        <f t="array" ref="O617">IFERROR(INDEX($K$9:$K$1009,MATCH(N617,$I$9:$I$1009,0),0),"")</f>
        <v/>
      </c>
      <c r="P617" s="77"/>
      <c r="Q617" s="77"/>
      <c r="R617" s="67"/>
      <c r="S617" s="67"/>
      <c r="T617" s="67"/>
      <c r="U617" s="73">
        <f t="shared" si="41"/>
        <v>0</v>
      </c>
      <c r="V617" s="57"/>
      <c r="W617" s="78"/>
      <c r="X617" s="69"/>
      <c r="Y617" s="69"/>
      <c r="Z617" s="69"/>
      <c r="AA617" s="69"/>
      <c r="AB617" s="69"/>
      <c r="AC617" s="69"/>
      <c r="AD617" s="69"/>
      <c r="AF617" s="69"/>
      <c r="AG617" s="69"/>
      <c r="AH617" s="69"/>
      <c r="AI617" s="69"/>
      <c r="AJ617" s="69"/>
      <c r="AK617" s="69"/>
      <c r="AL617" s="70">
        <f t="shared" si="39"/>
        <v>0</v>
      </c>
      <c r="AM617" s="69"/>
      <c r="AN617" s="69"/>
      <c r="AO617" s="69"/>
      <c r="AR617" s="46" t="s">
        <v>20</v>
      </c>
    </row>
    <row r="618" spans="4:44" x14ac:dyDescent="0.3">
      <c r="D618" s="79">
        <f t="shared" si="42"/>
        <v>609</v>
      </c>
      <c r="E618" s="76"/>
      <c r="F618" s="76"/>
      <c r="G618" s="73">
        <f t="shared" si="40"/>
        <v>0</v>
      </c>
      <c r="H618" s="74" t="str" cm="1">
        <f t="array" ref="H618">IFERROR(INDEX(GCC.Param!$D$3:$D$94,MATCH(L618,GCC.Param!$B$3:$B$94,0),0),"")</f>
        <v/>
      </c>
      <c r="I618" s="76"/>
      <c r="J618" s="76"/>
      <c r="K618" s="76"/>
      <c r="L618" s="76"/>
      <c r="M618" s="76"/>
      <c r="N618" s="76"/>
      <c r="O618" s="73" t="str" cm="1">
        <f t="array" ref="O618">IFERROR(INDEX($K$9:$K$1009,MATCH(N618,$I$9:$I$1009,0),0),"")</f>
        <v/>
      </c>
      <c r="P618" s="77"/>
      <c r="Q618" s="77"/>
      <c r="R618" s="67"/>
      <c r="S618" s="67"/>
      <c r="T618" s="67"/>
      <c r="U618" s="73">
        <f t="shared" si="41"/>
        <v>0</v>
      </c>
      <c r="V618" s="57"/>
      <c r="W618" s="78"/>
      <c r="X618" s="69"/>
      <c r="Y618" s="69"/>
      <c r="Z618" s="69"/>
      <c r="AA618" s="69"/>
      <c r="AB618" s="69"/>
      <c r="AC618" s="69"/>
      <c r="AD618" s="69"/>
      <c r="AF618" s="69"/>
      <c r="AG618" s="69"/>
      <c r="AH618" s="69"/>
      <c r="AI618" s="69"/>
      <c r="AJ618" s="69"/>
      <c r="AK618" s="69"/>
      <c r="AL618" s="70">
        <f t="shared" si="39"/>
        <v>0</v>
      </c>
      <c r="AM618" s="69"/>
      <c r="AN618" s="69"/>
      <c r="AO618" s="69"/>
      <c r="AR618" s="46" t="s">
        <v>20</v>
      </c>
    </row>
    <row r="619" spans="4:44" x14ac:dyDescent="0.3">
      <c r="D619" s="79">
        <f t="shared" si="42"/>
        <v>610</v>
      </c>
      <c r="E619" s="76"/>
      <c r="F619" s="76"/>
      <c r="G619" s="73">
        <f t="shared" si="40"/>
        <v>0</v>
      </c>
      <c r="H619" s="74" t="str" cm="1">
        <f t="array" ref="H619">IFERROR(INDEX(GCC.Param!$D$3:$D$94,MATCH(L619,GCC.Param!$B$3:$B$94,0),0),"")</f>
        <v/>
      </c>
      <c r="I619" s="76"/>
      <c r="J619" s="76"/>
      <c r="K619" s="76"/>
      <c r="L619" s="76"/>
      <c r="M619" s="76"/>
      <c r="N619" s="76"/>
      <c r="O619" s="73" t="str" cm="1">
        <f t="array" ref="O619">IFERROR(INDEX($K$9:$K$1009,MATCH(N619,$I$9:$I$1009,0),0),"")</f>
        <v/>
      </c>
      <c r="P619" s="77"/>
      <c r="Q619" s="77"/>
      <c r="R619" s="67"/>
      <c r="S619" s="67"/>
      <c r="T619" s="67"/>
      <c r="U619" s="73">
        <f t="shared" si="41"/>
        <v>0</v>
      </c>
      <c r="V619" s="57"/>
      <c r="W619" s="78"/>
      <c r="X619" s="69"/>
      <c r="Y619" s="69"/>
      <c r="Z619" s="69"/>
      <c r="AA619" s="69"/>
      <c r="AB619" s="69"/>
      <c r="AC619" s="69"/>
      <c r="AD619" s="69"/>
      <c r="AF619" s="69"/>
      <c r="AG619" s="69"/>
      <c r="AH619" s="69"/>
      <c r="AI619" s="69"/>
      <c r="AJ619" s="69"/>
      <c r="AK619" s="69"/>
      <c r="AL619" s="70">
        <f t="shared" si="39"/>
        <v>0</v>
      </c>
      <c r="AM619" s="69"/>
      <c r="AN619" s="69"/>
      <c r="AO619" s="69"/>
      <c r="AR619" s="46" t="s">
        <v>20</v>
      </c>
    </row>
    <row r="620" spans="4:44" x14ac:dyDescent="0.3">
      <c r="D620" s="79">
        <f t="shared" si="42"/>
        <v>611</v>
      </c>
      <c r="E620" s="76"/>
      <c r="F620" s="76"/>
      <c r="G620" s="73">
        <f t="shared" si="40"/>
        <v>0</v>
      </c>
      <c r="H620" s="74" t="str" cm="1">
        <f t="array" ref="H620">IFERROR(INDEX(GCC.Param!$D$3:$D$94,MATCH(L620,GCC.Param!$B$3:$B$94,0),0),"")</f>
        <v/>
      </c>
      <c r="I620" s="76"/>
      <c r="J620" s="76"/>
      <c r="K620" s="76"/>
      <c r="L620" s="76"/>
      <c r="M620" s="76"/>
      <c r="N620" s="76"/>
      <c r="O620" s="73" t="str" cm="1">
        <f t="array" ref="O620">IFERROR(INDEX($K$9:$K$1009,MATCH(N620,$I$9:$I$1009,0),0),"")</f>
        <v/>
      </c>
      <c r="P620" s="77"/>
      <c r="Q620" s="77"/>
      <c r="R620" s="67"/>
      <c r="S620" s="67"/>
      <c r="T620" s="67"/>
      <c r="U620" s="73">
        <f t="shared" si="41"/>
        <v>0</v>
      </c>
      <c r="V620" s="57"/>
      <c r="W620" s="78"/>
      <c r="X620" s="69"/>
      <c r="Y620" s="69"/>
      <c r="Z620" s="69"/>
      <c r="AA620" s="69"/>
      <c r="AB620" s="69"/>
      <c r="AC620" s="69"/>
      <c r="AD620" s="69"/>
      <c r="AF620" s="69"/>
      <c r="AG620" s="69"/>
      <c r="AH620" s="69"/>
      <c r="AI620" s="69"/>
      <c r="AJ620" s="69"/>
      <c r="AK620" s="69"/>
      <c r="AL620" s="70">
        <f t="shared" si="39"/>
        <v>0</v>
      </c>
      <c r="AM620" s="69"/>
      <c r="AN620" s="69"/>
      <c r="AO620" s="69"/>
      <c r="AR620" s="46" t="s">
        <v>20</v>
      </c>
    </row>
    <row r="621" spans="4:44" x14ac:dyDescent="0.3">
      <c r="D621" s="79">
        <f t="shared" si="42"/>
        <v>612</v>
      </c>
      <c r="E621" s="76"/>
      <c r="F621" s="76"/>
      <c r="G621" s="73">
        <f t="shared" si="40"/>
        <v>0</v>
      </c>
      <c r="H621" s="74" t="str" cm="1">
        <f t="array" ref="H621">IFERROR(INDEX(GCC.Param!$D$3:$D$94,MATCH(L621,GCC.Param!$B$3:$B$94,0),0),"")</f>
        <v/>
      </c>
      <c r="I621" s="76"/>
      <c r="J621" s="76"/>
      <c r="K621" s="76"/>
      <c r="L621" s="76"/>
      <c r="M621" s="76"/>
      <c r="N621" s="76"/>
      <c r="O621" s="73" t="str" cm="1">
        <f t="array" ref="O621">IFERROR(INDEX($K$9:$K$1009,MATCH(N621,$I$9:$I$1009,0),0),"")</f>
        <v/>
      </c>
      <c r="P621" s="77"/>
      <c r="Q621" s="77"/>
      <c r="R621" s="67"/>
      <c r="S621" s="67"/>
      <c r="T621" s="67"/>
      <c r="U621" s="73">
        <f t="shared" si="41"/>
        <v>0</v>
      </c>
      <c r="V621" s="57"/>
      <c r="W621" s="78"/>
      <c r="X621" s="69"/>
      <c r="Y621" s="69"/>
      <c r="Z621" s="69"/>
      <c r="AA621" s="69"/>
      <c r="AB621" s="69"/>
      <c r="AC621" s="69"/>
      <c r="AD621" s="69"/>
      <c r="AF621" s="69"/>
      <c r="AG621" s="69"/>
      <c r="AH621" s="69"/>
      <c r="AI621" s="69"/>
      <c r="AJ621" s="69"/>
      <c r="AK621" s="69"/>
      <c r="AL621" s="70">
        <f t="shared" si="39"/>
        <v>0</v>
      </c>
      <c r="AM621" s="69"/>
      <c r="AN621" s="69"/>
      <c r="AO621" s="69"/>
      <c r="AR621" s="46" t="s">
        <v>20</v>
      </c>
    </row>
    <row r="622" spans="4:44" x14ac:dyDescent="0.3">
      <c r="D622" s="79">
        <f t="shared" si="42"/>
        <v>613</v>
      </c>
      <c r="E622" s="76"/>
      <c r="F622" s="76"/>
      <c r="G622" s="73">
        <f t="shared" si="40"/>
        <v>0</v>
      </c>
      <c r="H622" s="74" t="str" cm="1">
        <f t="array" ref="H622">IFERROR(INDEX(GCC.Param!$D$3:$D$94,MATCH(L622,GCC.Param!$B$3:$B$94,0),0),"")</f>
        <v/>
      </c>
      <c r="I622" s="76"/>
      <c r="J622" s="76"/>
      <c r="K622" s="76"/>
      <c r="L622" s="76"/>
      <c r="M622" s="76"/>
      <c r="N622" s="76"/>
      <c r="O622" s="73" t="str" cm="1">
        <f t="array" ref="O622">IFERROR(INDEX($K$9:$K$1009,MATCH(N622,$I$9:$I$1009,0),0),"")</f>
        <v/>
      </c>
      <c r="P622" s="77"/>
      <c r="Q622" s="77"/>
      <c r="R622" s="67"/>
      <c r="S622" s="67"/>
      <c r="T622" s="67"/>
      <c r="U622" s="73">
        <f t="shared" si="41"/>
        <v>0</v>
      </c>
      <c r="V622" s="57"/>
      <c r="W622" s="78"/>
      <c r="X622" s="69"/>
      <c r="Y622" s="69"/>
      <c r="Z622" s="69"/>
      <c r="AA622" s="69"/>
      <c r="AB622" s="69"/>
      <c r="AC622" s="69"/>
      <c r="AD622" s="69"/>
      <c r="AF622" s="69"/>
      <c r="AG622" s="69"/>
      <c r="AH622" s="69"/>
      <c r="AI622" s="69"/>
      <c r="AJ622" s="69"/>
      <c r="AK622" s="69"/>
      <c r="AL622" s="70">
        <f t="shared" si="39"/>
        <v>0</v>
      </c>
      <c r="AM622" s="69"/>
      <c r="AN622" s="69"/>
      <c r="AO622" s="69"/>
      <c r="AR622" s="46" t="s">
        <v>20</v>
      </c>
    </row>
    <row r="623" spans="4:44" x14ac:dyDescent="0.3">
      <c r="D623" s="79">
        <f t="shared" si="42"/>
        <v>614</v>
      </c>
      <c r="E623" s="76"/>
      <c r="F623" s="76"/>
      <c r="G623" s="73">
        <f t="shared" si="40"/>
        <v>0</v>
      </c>
      <c r="H623" s="74" t="str" cm="1">
        <f t="array" ref="H623">IFERROR(INDEX(GCC.Param!$D$3:$D$94,MATCH(L623,GCC.Param!$B$3:$B$94,0),0),"")</f>
        <v/>
      </c>
      <c r="I623" s="76"/>
      <c r="J623" s="76"/>
      <c r="K623" s="76"/>
      <c r="L623" s="76"/>
      <c r="M623" s="76"/>
      <c r="N623" s="76"/>
      <c r="O623" s="73" t="str" cm="1">
        <f t="array" ref="O623">IFERROR(INDEX($K$9:$K$1009,MATCH(N623,$I$9:$I$1009,0),0),"")</f>
        <v/>
      </c>
      <c r="P623" s="77"/>
      <c r="Q623" s="77"/>
      <c r="R623" s="67"/>
      <c r="S623" s="67"/>
      <c r="T623" s="67"/>
      <c r="U623" s="73">
        <f t="shared" si="41"/>
        <v>0</v>
      </c>
      <c r="V623" s="57"/>
      <c r="W623" s="78"/>
      <c r="X623" s="69"/>
      <c r="Y623" s="69"/>
      <c r="Z623" s="69"/>
      <c r="AA623" s="69"/>
      <c r="AB623" s="69"/>
      <c r="AC623" s="69"/>
      <c r="AD623" s="69"/>
      <c r="AF623" s="69"/>
      <c r="AG623" s="69"/>
      <c r="AH623" s="69"/>
      <c r="AI623" s="69"/>
      <c r="AJ623" s="69"/>
      <c r="AK623" s="69"/>
      <c r="AL623" s="70">
        <f t="shared" si="39"/>
        <v>0</v>
      </c>
      <c r="AM623" s="69"/>
      <c r="AN623" s="69"/>
      <c r="AO623" s="69"/>
      <c r="AR623" s="46" t="s">
        <v>20</v>
      </c>
    </row>
    <row r="624" spans="4:44" x14ac:dyDescent="0.3">
      <c r="D624" s="79">
        <f t="shared" si="42"/>
        <v>615</v>
      </c>
      <c r="E624" s="76"/>
      <c r="F624" s="76"/>
      <c r="G624" s="73">
        <f t="shared" si="40"/>
        <v>0</v>
      </c>
      <c r="H624" s="74" t="str" cm="1">
        <f t="array" ref="H624">IFERROR(INDEX(GCC.Param!$D$3:$D$94,MATCH(L624,GCC.Param!$B$3:$B$94,0),0),"")</f>
        <v/>
      </c>
      <c r="I624" s="76"/>
      <c r="J624" s="76"/>
      <c r="K624" s="76"/>
      <c r="L624" s="76"/>
      <c r="M624" s="76"/>
      <c r="N624" s="76"/>
      <c r="O624" s="73" t="str" cm="1">
        <f t="array" ref="O624">IFERROR(INDEX($K$9:$K$1009,MATCH(N624,$I$9:$I$1009,0),0),"")</f>
        <v/>
      </c>
      <c r="P624" s="77"/>
      <c r="Q624" s="77"/>
      <c r="R624" s="67"/>
      <c r="S624" s="67"/>
      <c r="T624" s="67"/>
      <c r="U624" s="73">
        <f t="shared" si="41"/>
        <v>0</v>
      </c>
      <c r="V624" s="57"/>
      <c r="W624" s="78"/>
      <c r="X624" s="69"/>
      <c r="Y624" s="69"/>
      <c r="Z624" s="69"/>
      <c r="AA624" s="69"/>
      <c r="AB624" s="69"/>
      <c r="AC624" s="69"/>
      <c r="AD624" s="69"/>
      <c r="AF624" s="69"/>
      <c r="AG624" s="69"/>
      <c r="AH624" s="69"/>
      <c r="AI624" s="69"/>
      <c r="AJ624" s="69"/>
      <c r="AK624" s="69"/>
      <c r="AL624" s="70">
        <f t="shared" si="39"/>
        <v>0</v>
      </c>
      <c r="AM624" s="69"/>
      <c r="AN624" s="69"/>
      <c r="AO624" s="69"/>
      <c r="AR624" s="46" t="s">
        <v>20</v>
      </c>
    </row>
    <row r="625" spans="4:44" x14ac:dyDescent="0.3">
      <c r="D625" s="79">
        <f t="shared" si="42"/>
        <v>616</v>
      </c>
      <c r="E625" s="76"/>
      <c r="F625" s="76"/>
      <c r="G625" s="73">
        <f t="shared" si="40"/>
        <v>0</v>
      </c>
      <c r="H625" s="74" t="str" cm="1">
        <f t="array" ref="H625">IFERROR(INDEX(GCC.Param!$D$3:$D$94,MATCH(L625,GCC.Param!$B$3:$B$94,0),0),"")</f>
        <v/>
      </c>
      <c r="I625" s="76"/>
      <c r="J625" s="76"/>
      <c r="K625" s="76"/>
      <c r="L625" s="76"/>
      <c r="M625" s="76"/>
      <c r="N625" s="76"/>
      <c r="O625" s="73" t="str" cm="1">
        <f t="array" ref="O625">IFERROR(INDEX($K$9:$K$1009,MATCH(N625,$I$9:$I$1009,0),0),"")</f>
        <v/>
      </c>
      <c r="P625" s="77"/>
      <c r="Q625" s="77"/>
      <c r="R625" s="67"/>
      <c r="S625" s="67"/>
      <c r="T625" s="67"/>
      <c r="U625" s="73">
        <f t="shared" si="41"/>
        <v>0</v>
      </c>
      <c r="V625" s="57"/>
      <c r="W625" s="78"/>
      <c r="X625" s="69"/>
      <c r="Y625" s="69"/>
      <c r="Z625" s="69"/>
      <c r="AA625" s="69"/>
      <c r="AB625" s="69"/>
      <c r="AC625" s="69"/>
      <c r="AD625" s="69"/>
      <c r="AF625" s="69"/>
      <c r="AG625" s="69"/>
      <c r="AH625" s="69"/>
      <c r="AI625" s="69"/>
      <c r="AJ625" s="69"/>
      <c r="AK625" s="69"/>
      <c r="AL625" s="70">
        <f t="shared" si="39"/>
        <v>0</v>
      </c>
      <c r="AM625" s="69"/>
      <c r="AN625" s="69"/>
      <c r="AO625" s="69"/>
      <c r="AR625" s="46" t="s">
        <v>20</v>
      </c>
    </row>
    <row r="626" spans="4:44" x14ac:dyDescent="0.3">
      <c r="D626" s="79">
        <f t="shared" si="42"/>
        <v>617</v>
      </c>
      <c r="E626" s="76"/>
      <c r="F626" s="76"/>
      <c r="G626" s="73">
        <f t="shared" si="40"/>
        <v>0</v>
      </c>
      <c r="H626" s="74" t="str" cm="1">
        <f t="array" ref="H626">IFERROR(INDEX(GCC.Param!$D$3:$D$94,MATCH(L626,GCC.Param!$B$3:$B$94,0),0),"")</f>
        <v/>
      </c>
      <c r="I626" s="76"/>
      <c r="J626" s="76"/>
      <c r="K626" s="76"/>
      <c r="L626" s="76"/>
      <c r="M626" s="76"/>
      <c r="N626" s="76"/>
      <c r="O626" s="73" t="str" cm="1">
        <f t="array" ref="O626">IFERROR(INDEX($K$9:$K$1009,MATCH(N626,$I$9:$I$1009,0),0),"")</f>
        <v/>
      </c>
      <c r="P626" s="77"/>
      <c r="Q626" s="77"/>
      <c r="R626" s="67"/>
      <c r="S626" s="67"/>
      <c r="T626" s="67"/>
      <c r="U626" s="73">
        <f t="shared" si="41"/>
        <v>0</v>
      </c>
      <c r="V626" s="57"/>
      <c r="W626" s="78"/>
      <c r="X626" s="69"/>
      <c r="Y626" s="69"/>
      <c r="Z626" s="69"/>
      <c r="AA626" s="69"/>
      <c r="AB626" s="69"/>
      <c r="AC626" s="69"/>
      <c r="AD626" s="69"/>
      <c r="AF626" s="69"/>
      <c r="AG626" s="69"/>
      <c r="AH626" s="69"/>
      <c r="AI626" s="69"/>
      <c r="AJ626" s="69"/>
      <c r="AK626" s="69"/>
      <c r="AL626" s="70">
        <f t="shared" si="39"/>
        <v>0</v>
      </c>
      <c r="AM626" s="69"/>
      <c r="AN626" s="69"/>
      <c r="AO626" s="69"/>
      <c r="AR626" s="46" t="s">
        <v>20</v>
      </c>
    </row>
    <row r="627" spans="4:44" x14ac:dyDescent="0.3">
      <c r="D627" s="79">
        <f t="shared" si="42"/>
        <v>618</v>
      </c>
      <c r="E627" s="76"/>
      <c r="F627" s="76"/>
      <c r="G627" s="73">
        <f t="shared" si="40"/>
        <v>0</v>
      </c>
      <c r="H627" s="74" t="str" cm="1">
        <f t="array" ref="H627">IFERROR(INDEX(GCC.Param!$D$3:$D$94,MATCH(L627,GCC.Param!$B$3:$B$94,0),0),"")</f>
        <v/>
      </c>
      <c r="I627" s="76"/>
      <c r="J627" s="76"/>
      <c r="K627" s="76"/>
      <c r="L627" s="76"/>
      <c r="M627" s="76"/>
      <c r="N627" s="76"/>
      <c r="O627" s="73" t="str" cm="1">
        <f t="array" ref="O627">IFERROR(INDEX($K$9:$K$1009,MATCH(N627,$I$9:$I$1009,0),0),"")</f>
        <v/>
      </c>
      <c r="P627" s="77"/>
      <c r="Q627" s="77"/>
      <c r="R627" s="67"/>
      <c r="S627" s="67"/>
      <c r="T627" s="67"/>
      <c r="U627" s="73">
        <f t="shared" si="41"/>
        <v>0</v>
      </c>
      <c r="V627" s="57"/>
      <c r="W627" s="78"/>
      <c r="X627" s="69"/>
      <c r="Y627" s="69"/>
      <c r="Z627" s="69"/>
      <c r="AA627" s="69"/>
      <c r="AB627" s="69"/>
      <c r="AC627" s="69"/>
      <c r="AD627" s="69"/>
      <c r="AF627" s="69"/>
      <c r="AG627" s="69"/>
      <c r="AH627" s="69"/>
      <c r="AI627" s="69"/>
      <c r="AJ627" s="69"/>
      <c r="AK627" s="69"/>
      <c r="AL627" s="70">
        <f t="shared" si="39"/>
        <v>0</v>
      </c>
      <c r="AM627" s="69"/>
      <c r="AN627" s="69"/>
      <c r="AO627" s="69"/>
      <c r="AR627" s="46" t="s">
        <v>20</v>
      </c>
    </row>
    <row r="628" spans="4:44" x14ac:dyDescent="0.3">
      <c r="D628" s="79">
        <f t="shared" si="42"/>
        <v>619</v>
      </c>
      <c r="E628" s="76"/>
      <c r="F628" s="76"/>
      <c r="G628" s="73">
        <f t="shared" si="40"/>
        <v>0</v>
      </c>
      <c r="H628" s="74" t="str" cm="1">
        <f t="array" ref="H628">IFERROR(INDEX(GCC.Param!$D$3:$D$94,MATCH(L628,GCC.Param!$B$3:$B$94,0),0),"")</f>
        <v/>
      </c>
      <c r="I628" s="76"/>
      <c r="J628" s="76"/>
      <c r="K628" s="76"/>
      <c r="L628" s="76"/>
      <c r="M628" s="76"/>
      <c r="N628" s="76"/>
      <c r="O628" s="73" t="str" cm="1">
        <f t="array" ref="O628">IFERROR(INDEX($K$9:$K$1009,MATCH(N628,$I$9:$I$1009,0),0),"")</f>
        <v/>
      </c>
      <c r="P628" s="77"/>
      <c r="Q628" s="77"/>
      <c r="R628" s="67"/>
      <c r="S628" s="67"/>
      <c r="T628" s="67"/>
      <c r="U628" s="73">
        <f t="shared" si="41"/>
        <v>0</v>
      </c>
      <c r="V628" s="57"/>
      <c r="W628" s="78"/>
      <c r="X628" s="69"/>
      <c r="Y628" s="69"/>
      <c r="Z628" s="69"/>
      <c r="AA628" s="69"/>
      <c r="AB628" s="69"/>
      <c r="AC628" s="69"/>
      <c r="AD628" s="69"/>
      <c r="AF628" s="69"/>
      <c r="AG628" s="69"/>
      <c r="AH628" s="69"/>
      <c r="AI628" s="69"/>
      <c r="AJ628" s="69"/>
      <c r="AK628" s="69"/>
      <c r="AL628" s="70">
        <f t="shared" si="39"/>
        <v>0</v>
      </c>
      <c r="AM628" s="69"/>
      <c r="AN628" s="69"/>
      <c r="AO628" s="69"/>
      <c r="AR628" s="46" t="s">
        <v>20</v>
      </c>
    </row>
    <row r="629" spans="4:44" x14ac:dyDescent="0.3">
      <c r="D629" s="79">
        <f t="shared" si="42"/>
        <v>620</v>
      </c>
      <c r="E629" s="76"/>
      <c r="F629" s="76"/>
      <c r="G629" s="73">
        <f t="shared" si="40"/>
        <v>0</v>
      </c>
      <c r="H629" s="74" t="str" cm="1">
        <f t="array" ref="H629">IFERROR(INDEX(GCC.Param!$D$3:$D$94,MATCH(L629,GCC.Param!$B$3:$B$94,0),0),"")</f>
        <v/>
      </c>
      <c r="I629" s="76"/>
      <c r="J629" s="76"/>
      <c r="K629" s="76"/>
      <c r="L629" s="76"/>
      <c r="M629" s="76"/>
      <c r="N629" s="76"/>
      <c r="O629" s="73" t="str" cm="1">
        <f t="array" ref="O629">IFERROR(INDEX($K$9:$K$1009,MATCH(N629,$I$9:$I$1009,0),0),"")</f>
        <v/>
      </c>
      <c r="P629" s="77"/>
      <c r="Q629" s="77"/>
      <c r="R629" s="67"/>
      <c r="S629" s="67"/>
      <c r="T629" s="67"/>
      <c r="U629" s="73">
        <f t="shared" si="41"/>
        <v>0</v>
      </c>
      <c r="V629" s="57"/>
      <c r="W629" s="78"/>
      <c r="X629" s="69"/>
      <c r="Y629" s="69"/>
      <c r="Z629" s="69"/>
      <c r="AA629" s="69"/>
      <c r="AB629" s="69"/>
      <c r="AC629" s="69"/>
      <c r="AD629" s="69"/>
      <c r="AF629" s="69"/>
      <c r="AG629" s="69"/>
      <c r="AH629" s="69"/>
      <c r="AI629" s="69"/>
      <c r="AJ629" s="69"/>
      <c r="AK629" s="69"/>
      <c r="AL629" s="70">
        <f t="shared" si="39"/>
        <v>0</v>
      </c>
      <c r="AM629" s="69"/>
      <c r="AN629" s="69"/>
      <c r="AO629" s="69"/>
      <c r="AR629" s="46" t="s">
        <v>20</v>
      </c>
    </row>
    <row r="630" spans="4:44" x14ac:dyDescent="0.3">
      <c r="D630" s="79">
        <f t="shared" si="42"/>
        <v>621</v>
      </c>
      <c r="E630" s="76"/>
      <c r="F630" s="76"/>
      <c r="G630" s="73">
        <f t="shared" si="40"/>
        <v>0</v>
      </c>
      <c r="H630" s="74" t="str" cm="1">
        <f t="array" ref="H630">IFERROR(INDEX(GCC.Param!$D$3:$D$94,MATCH(L630,GCC.Param!$B$3:$B$94,0),0),"")</f>
        <v/>
      </c>
      <c r="I630" s="76"/>
      <c r="J630" s="76"/>
      <c r="K630" s="76"/>
      <c r="L630" s="76"/>
      <c r="M630" s="76"/>
      <c r="N630" s="76"/>
      <c r="O630" s="73" t="str" cm="1">
        <f t="array" ref="O630">IFERROR(INDEX($K$9:$K$1009,MATCH(N630,$I$9:$I$1009,0),0),"")</f>
        <v/>
      </c>
      <c r="P630" s="77"/>
      <c r="Q630" s="77"/>
      <c r="R630" s="67"/>
      <c r="S630" s="67"/>
      <c r="T630" s="67"/>
      <c r="U630" s="73">
        <f t="shared" si="41"/>
        <v>0</v>
      </c>
      <c r="V630" s="57"/>
      <c r="W630" s="78"/>
      <c r="X630" s="69"/>
      <c r="Y630" s="69"/>
      <c r="Z630" s="69"/>
      <c r="AA630" s="69"/>
      <c r="AB630" s="69"/>
      <c r="AC630" s="69"/>
      <c r="AD630" s="69"/>
      <c r="AF630" s="69"/>
      <c r="AG630" s="69"/>
      <c r="AH630" s="69"/>
      <c r="AI630" s="69"/>
      <c r="AJ630" s="69"/>
      <c r="AK630" s="69"/>
      <c r="AL630" s="70">
        <f t="shared" si="39"/>
        <v>0</v>
      </c>
      <c r="AM630" s="69"/>
      <c r="AN630" s="69"/>
      <c r="AO630" s="69"/>
      <c r="AR630" s="46" t="s">
        <v>20</v>
      </c>
    </row>
    <row r="631" spans="4:44" x14ac:dyDescent="0.3">
      <c r="D631" s="79">
        <f t="shared" si="42"/>
        <v>622</v>
      </c>
      <c r="E631" s="76"/>
      <c r="F631" s="76"/>
      <c r="G631" s="73">
        <f t="shared" si="40"/>
        <v>0</v>
      </c>
      <c r="H631" s="74" t="str" cm="1">
        <f t="array" ref="H631">IFERROR(INDEX(GCC.Param!$D$3:$D$94,MATCH(L631,GCC.Param!$B$3:$B$94,0),0),"")</f>
        <v/>
      </c>
      <c r="I631" s="76"/>
      <c r="J631" s="76"/>
      <c r="K631" s="76"/>
      <c r="L631" s="76"/>
      <c r="M631" s="76"/>
      <c r="N631" s="76"/>
      <c r="O631" s="73" t="str" cm="1">
        <f t="array" ref="O631">IFERROR(INDEX($K$9:$K$1009,MATCH(N631,$I$9:$I$1009,0),0),"")</f>
        <v/>
      </c>
      <c r="P631" s="77"/>
      <c r="Q631" s="77"/>
      <c r="R631" s="67"/>
      <c r="S631" s="67"/>
      <c r="T631" s="67"/>
      <c r="U631" s="73">
        <f t="shared" si="41"/>
        <v>0</v>
      </c>
      <c r="V631" s="57"/>
      <c r="W631" s="78"/>
      <c r="X631" s="69"/>
      <c r="Y631" s="69"/>
      <c r="Z631" s="69"/>
      <c r="AA631" s="69"/>
      <c r="AB631" s="69"/>
      <c r="AC631" s="69"/>
      <c r="AD631" s="69"/>
      <c r="AF631" s="69"/>
      <c r="AG631" s="69"/>
      <c r="AH631" s="69"/>
      <c r="AI631" s="69"/>
      <c r="AJ631" s="69"/>
      <c r="AK631" s="69"/>
      <c r="AL631" s="70">
        <f t="shared" si="39"/>
        <v>0</v>
      </c>
      <c r="AM631" s="69"/>
      <c r="AN631" s="69"/>
      <c r="AO631" s="69"/>
      <c r="AR631" s="46" t="s">
        <v>20</v>
      </c>
    </row>
    <row r="632" spans="4:44" x14ac:dyDescent="0.3">
      <c r="D632" s="79">
        <f t="shared" si="42"/>
        <v>623</v>
      </c>
      <c r="E632" s="76"/>
      <c r="F632" s="76"/>
      <c r="G632" s="73">
        <f t="shared" si="40"/>
        <v>0</v>
      </c>
      <c r="H632" s="74" t="str" cm="1">
        <f t="array" ref="H632">IFERROR(INDEX(GCC.Param!$D$3:$D$94,MATCH(L632,GCC.Param!$B$3:$B$94,0),0),"")</f>
        <v/>
      </c>
      <c r="I632" s="76"/>
      <c r="J632" s="76"/>
      <c r="K632" s="76"/>
      <c r="L632" s="76"/>
      <c r="M632" s="76"/>
      <c r="N632" s="76"/>
      <c r="O632" s="73" t="str" cm="1">
        <f t="array" ref="O632">IFERROR(INDEX($K$9:$K$1009,MATCH(N632,$I$9:$I$1009,0),0),"")</f>
        <v/>
      </c>
      <c r="P632" s="77"/>
      <c r="Q632" s="77"/>
      <c r="R632" s="67"/>
      <c r="S632" s="67"/>
      <c r="T632" s="67"/>
      <c r="U632" s="73">
        <f t="shared" si="41"/>
        <v>0</v>
      </c>
      <c r="V632" s="57"/>
      <c r="W632" s="78"/>
      <c r="X632" s="69"/>
      <c r="Y632" s="69"/>
      <c r="Z632" s="69"/>
      <c r="AA632" s="69"/>
      <c r="AB632" s="69"/>
      <c r="AC632" s="69"/>
      <c r="AD632" s="69"/>
      <c r="AF632" s="69"/>
      <c r="AG632" s="69"/>
      <c r="AH632" s="69"/>
      <c r="AI632" s="69"/>
      <c r="AJ632" s="69"/>
      <c r="AK632" s="69"/>
      <c r="AL632" s="70">
        <f t="shared" si="39"/>
        <v>0</v>
      </c>
      <c r="AM632" s="69"/>
      <c r="AN632" s="69"/>
      <c r="AO632" s="69"/>
      <c r="AR632" s="46" t="s">
        <v>20</v>
      </c>
    </row>
    <row r="633" spans="4:44" x14ac:dyDescent="0.3">
      <c r="D633" s="79">
        <f t="shared" si="42"/>
        <v>624</v>
      </c>
      <c r="E633" s="76"/>
      <c r="F633" s="76"/>
      <c r="G633" s="73">
        <f t="shared" si="40"/>
        <v>0</v>
      </c>
      <c r="H633" s="74" t="str" cm="1">
        <f t="array" ref="H633">IFERROR(INDEX(GCC.Param!$D$3:$D$94,MATCH(L633,GCC.Param!$B$3:$B$94,0),0),"")</f>
        <v/>
      </c>
      <c r="I633" s="76"/>
      <c r="J633" s="76"/>
      <c r="K633" s="76"/>
      <c r="L633" s="76"/>
      <c r="M633" s="76"/>
      <c r="N633" s="76"/>
      <c r="O633" s="73" t="str" cm="1">
        <f t="array" ref="O633">IFERROR(INDEX($K$9:$K$1009,MATCH(N633,$I$9:$I$1009,0),0),"")</f>
        <v/>
      </c>
      <c r="P633" s="77"/>
      <c r="Q633" s="77"/>
      <c r="R633" s="67"/>
      <c r="S633" s="67"/>
      <c r="T633" s="67"/>
      <c r="U633" s="73">
        <f t="shared" si="41"/>
        <v>0</v>
      </c>
      <c r="V633" s="57"/>
      <c r="W633" s="78"/>
      <c r="X633" s="69"/>
      <c r="Y633" s="69"/>
      <c r="Z633" s="69"/>
      <c r="AA633" s="69"/>
      <c r="AB633" s="69"/>
      <c r="AC633" s="69"/>
      <c r="AD633" s="69"/>
      <c r="AF633" s="69"/>
      <c r="AG633" s="69"/>
      <c r="AH633" s="69"/>
      <c r="AI633" s="69"/>
      <c r="AJ633" s="69"/>
      <c r="AK633" s="69"/>
      <c r="AL633" s="70">
        <f t="shared" si="39"/>
        <v>0</v>
      </c>
      <c r="AM633" s="69"/>
      <c r="AN633" s="69"/>
      <c r="AO633" s="69"/>
      <c r="AR633" s="46" t="s">
        <v>20</v>
      </c>
    </row>
    <row r="634" spans="4:44" x14ac:dyDescent="0.3">
      <c r="D634" s="79">
        <f t="shared" si="42"/>
        <v>625</v>
      </c>
      <c r="E634" s="76"/>
      <c r="F634" s="76"/>
      <c r="G634" s="73">
        <f t="shared" si="40"/>
        <v>0</v>
      </c>
      <c r="H634" s="74" t="str" cm="1">
        <f t="array" ref="H634">IFERROR(INDEX(GCC.Param!$D$3:$D$94,MATCH(L634,GCC.Param!$B$3:$B$94,0),0),"")</f>
        <v/>
      </c>
      <c r="I634" s="76"/>
      <c r="J634" s="76"/>
      <c r="K634" s="76"/>
      <c r="L634" s="76"/>
      <c r="M634" s="76"/>
      <c r="N634" s="76"/>
      <c r="O634" s="73" t="str" cm="1">
        <f t="array" ref="O634">IFERROR(INDEX($K$9:$K$1009,MATCH(N634,$I$9:$I$1009,0),0),"")</f>
        <v/>
      </c>
      <c r="P634" s="77"/>
      <c r="Q634" s="77"/>
      <c r="R634" s="67"/>
      <c r="S634" s="67"/>
      <c r="T634" s="67"/>
      <c r="U634" s="73">
        <f t="shared" si="41"/>
        <v>0</v>
      </c>
      <c r="V634" s="57"/>
      <c r="W634" s="78"/>
      <c r="X634" s="69"/>
      <c r="Y634" s="69"/>
      <c r="Z634" s="69"/>
      <c r="AA634" s="69"/>
      <c r="AB634" s="69"/>
      <c r="AC634" s="69"/>
      <c r="AD634" s="69"/>
      <c r="AF634" s="69"/>
      <c r="AG634" s="69"/>
      <c r="AH634" s="69"/>
      <c r="AI634" s="69"/>
      <c r="AJ634" s="69"/>
      <c r="AK634" s="69"/>
      <c r="AL634" s="70">
        <f t="shared" si="39"/>
        <v>0</v>
      </c>
      <c r="AM634" s="69"/>
      <c r="AN634" s="69"/>
      <c r="AO634" s="69"/>
      <c r="AR634" s="46" t="s">
        <v>20</v>
      </c>
    </row>
    <row r="635" spans="4:44" x14ac:dyDescent="0.3">
      <c r="D635" s="79">
        <f t="shared" si="42"/>
        <v>626</v>
      </c>
      <c r="E635" s="76"/>
      <c r="F635" s="76"/>
      <c r="G635" s="73">
        <f t="shared" si="40"/>
        <v>0</v>
      </c>
      <c r="H635" s="74" t="str" cm="1">
        <f t="array" ref="H635">IFERROR(INDEX(GCC.Param!$D$3:$D$94,MATCH(L635,GCC.Param!$B$3:$B$94,0),0),"")</f>
        <v/>
      </c>
      <c r="I635" s="76"/>
      <c r="J635" s="76"/>
      <c r="K635" s="76"/>
      <c r="L635" s="76"/>
      <c r="M635" s="76"/>
      <c r="N635" s="76"/>
      <c r="O635" s="73" t="str" cm="1">
        <f t="array" ref="O635">IFERROR(INDEX($K$9:$K$1009,MATCH(N635,$I$9:$I$1009,0),0),"")</f>
        <v/>
      </c>
      <c r="P635" s="77"/>
      <c r="Q635" s="77"/>
      <c r="R635" s="67"/>
      <c r="S635" s="67"/>
      <c r="T635" s="67"/>
      <c r="U635" s="73">
        <f t="shared" si="41"/>
        <v>0</v>
      </c>
      <c r="V635" s="57"/>
      <c r="W635" s="78"/>
      <c r="X635" s="69"/>
      <c r="Y635" s="69"/>
      <c r="Z635" s="69"/>
      <c r="AA635" s="69"/>
      <c r="AB635" s="69"/>
      <c r="AC635" s="69"/>
      <c r="AD635" s="69"/>
      <c r="AF635" s="69"/>
      <c r="AG635" s="69"/>
      <c r="AH635" s="69"/>
      <c r="AI635" s="69"/>
      <c r="AJ635" s="69"/>
      <c r="AK635" s="69"/>
      <c r="AL635" s="70">
        <f t="shared" si="39"/>
        <v>0</v>
      </c>
      <c r="AM635" s="69"/>
      <c r="AN635" s="69"/>
      <c r="AO635" s="69"/>
      <c r="AR635" s="46" t="s">
        <v>20</v>
      </c>
    </row>
    <row r="636" spans="4:44" x14ac:dyDescent="0.3">
      <c r="D636" s="79">
        <f t="shared" si="42"/>
        <v>627</v>
      </c>
      <c r="E636" s="76"/>
      <c r="F636" s="76"/>
      <c r="G636" s="73">
        <f t="shared" si="40"/>
        <v>0</v>
      </c>
      <c r="H636" s="74" t="str" cm="1">
        <f t="array" ref="H636">IFERROR(INDEX(GCC.Param!$D$3:$D$94,MATCH(L636,GCC.Param!$B$3:$B$94,0),0),"")</f>
        <v/>
      </c>
      <c r="I636" s="76"/>
      <c r="J636" s="76"/>
      <c r="K636" s="76"/>
      <c r="L636" s="76"/>
      <c r="M636" s="76"/>
      <c r="N636" s="76"/>
      <c r="O636" s="73" t="str" cm="1">
        <f t="array" ref="O636">IFERROR(INDEX($K$9:$K$1009,MATCH(N636,$I$9:$I$1009,0),0),"")</f>
        <v/>
      </c>
      <c r="P636" s="77"/>
      <c r="Q636" s="77"/>
      <c r="R636" s="67"/>
      <c r="S636" s="67"/>
      <c r="T636" s="67"/>
      <c r="U636" s="73">
        <f t="shared" si="41"/>
        <v>0</v>
      </c>
      <c r="V636" s="57"/>
      <c r="W636" s="78"/>
      <c r="X636" s="69"/>
      <c r="Y636" s="69"/>
      <c r="Z636" s="69"/>
      <c r="AA636" s="69"/>
      <c r="AB636" s="69"/>
      <c r="AC636" s="69"/>
      <c r="AD636" s="69"/>
      <c r="AF636" s="69"/>
      <c r="AG636" s="69"/>
      <c r="AH636" s="69"/>
      <c r="AI636" s="69"/>
      <c r="AJ636" s="69"/>
      <c r="AK636" s="69"/>
      <c r="AL636" s="70">
        <f t="shared" si="39"/>
        <v>0</v>
      </c>
      <c r="AM636" s="69"/>
      <c r="AN636" s="69"/>
      <c r="AO636" s="69"/>
      <c r="AR636" s="46" t="s">
        <v>20</v>
      </c>
    </row>
    <row r="637" spans="4:44" x14ac:dyDescent="0.3">
      <c r="D637" s="79">
        <f t="shared" si="42"/>
        <v>628</v>
      </c>
      <c r="E637" s="76"/>
      <c r="F637" s="76"/>
      <c r="G637" s="73">
        <f t="shared" si="40"/>
        <v>0</v>
      </c>
      <c r="H637" s="74" t="str" cm="1">
        <f t="array" ref="H637">IFERROR(INDEX(GCC.Param!$D$3:$D$94,MATCH(L637,GCC.Param!$B$3:$B$94,0),0),"")</f>
        <v/>
      </c>
      <c r="I637" s="76"/>
      <c r="J637" s="76"/>
      <c r="K637" s="76"/>
      <c r="L637" s="76"/>
      <c r="M637" s="76"/>
      <c r="N637" s="76"/>
      <c r="O637" s="73" t="str" cm="1">
        <f t="array" ref="O637">IFERROR(INDEX($K$9:$K$1009,MATCH(N637,$I$9:$I$1009,0),0),"")</f>
        <v/>
      </c>
      <c r="P637" s="77"/>
      <c r="Q637" s="77"/>
      <c r="R637" s="67"/>
      <c r="S637" s="67"/>
      <c r="T637" s="67"/>
      <c r="U637" s="73">
        <f t="shared" si="41"/>
        <v>0</v>
      </c>
      <c r="V637" s="57"/>
      <c r="W637" s="78"/>
      <c r="X637" s="69"/>
      <c r="Y637" s="69"/>
      <c r="Z637" s="69"/>
      <c r="AA637" s="69"/>
      <c r="AB637" s="69"/>
      <c r="AC637" s="69"/>
      <c r="AD637" s="69"/>
      <c r="AF637" s="69"/>
      <c r="AG637" s="69"/>
      <c r="AH637" s="69"/>
      <c r="AI637" s="69"/>
      <c r="AJ637" s="69"/>
      <c r="AK637" s="69"/>
      <c r="AL637" s="70">
        <f t="shared" si="39"/>
        <v>0</v>
      </c>
      <c r="AM637" s="69"/>
      <c r="AN637" s="69"/>
      <c r="AO637" s="69"/>
      <c r="AR637" s="46" t="s">
        <v>20</v>
      </c>
    </row>
    <row r="638" spans="4:44" x14ac:dyDescent="0.3">
      <c r="D638" s="79">
        <f t="shared" si="42"/>
        <v>629</v>
      </c>
      <c r="E638" s="76"/>
      <c r="F638" s="76"/>
      <c r="G638" s="73">
        <f t="shared" si="40"/>
        <v>0</v>
      </c>
      <c r="H638" s="74" t="str" cm="1">
        <f t="array" ref="H638">IFERROR(INDEX(GCC.Param!$D$3:$D$94,MATCH(L638,GCC.Param!$B$3:$B$94,0),0),"")</f>
        <v/>
      </c>
      <c r="I638" s="76"/>
      <c r="J638" s="76"/>
      <c r="K638" s="76"/>
      <c r="L638" s="76"/>
      <c r="M638" s="76"/>
      <c r="N638" s="76"/>
      <c r="O638" s="73" t="str" cm="1">
        <f t="array" ref="O638">IFERROR(INDEX($K$9:$K$1009,MATCH(N638,$I$9:$I$1009,0),0),"")</f>
        <v/>
      </c>
      <c r="P638" s="77"/>
      <c r="Q638" s="77"/>
      <c r="R638" s="67"/>
      <c r="S638" s="67"/>
      <c r="T638" s="67"/>
      <c r="U638" s="73">
        <f t="shared" si="41"/>
        <v>0</v>
      </c>
      <c r="V638" s="57"/>
      <c r="W638" s="78"/>
      <c r="X638" s="69"/>
      <c r="Y638" s="69"/>
      <c r="Z638" s="69"/>
      <c r="AA638" s="69"/>
      <c r="AB638" s="69"/>
      <c r="AC638" s="69"/>
      <c r="AD638" s="69"/>
      <c r="AF638" s="69"/>
      <c r="AG638" s="69"/>
      <c r="AH638" s="69"/>
      <c r="AI638" s="69"/>
      <c r="AJ638" s="69"/>
      <c r="AK638" s="69"/>
      <c r="AL638" s="70">
        <f t="shared" si="39"/>
        <v>0</v>
      </c>
      <c r="AM638" s="69"/>
      <c r="AN638" s="69"/>
      <c r="AO638" s="69"/>
      <c r="AR638" s="46" t="s">
        <v>20</v>
      </c>
    </row>
    <row r="639" spans="4:44" x14ac:dyDescent="0.3">
      <c r="D639" s="79">
        <f t="shared" si="42"/>
        <v>630</v>
      </c>
      <c r="E639" s="76"/>
      <c r="F639" s="76"/>
      <c r="G639" s="73">
        <f t="shared" si="40"/>
        <v>0</v>
      </c>
      <c r="H639" s="74" t="str" cm="1">
        <f t="array" ref="H639">IFERROR(INDEX(GCC.Param!$D$3:$D$94,MATCH(L639,GCC.Param!$B$3:$B$94,0),0),"")</f>
        <v/>
      </c>
      <c r="I639" s="76"/>
      <c r="J639" s="76"/>
      <c r="K639" s="76"/>
      <c r="L639" s="76"/>
      <c r="M639" s="76"/>
      <c r="N639" s="76"/>
      <c r="O639" s="73" t="str" cm="1">
        <f t="array" ref="O639">IFERROR(INDEX($K$9:$K$1009,MATCH(N639,$I$9:$I$1009,0),0),"")</f>
        <v/>
      </c>
      <c r="P639" s="77"/>
      <c r="Q639" s="77"/>
      <c r="R639" s="67"/>
      <c r="S639" s="67"/>
      <c r="T639" s="67"/>
      <c r="U639" s="73">
        <f t="shared" si="41"/>
        <v>0</v>
      </c>
      <c r="V639" s="57"/>
      <c r="W639" s="78"/>
      <c r="X639" s="69"/>
      <c r="Y639" s="69"/>
      <c r="Z639" s="69"/>
      <c r="AA639" s="69"/>
      <c r="AB639" s="69"/>
      <c r="AC639" s="69"/>
      <c r="AD639" s="69"/>
      <c r="AF639" s="69"/>
      <c r="AG639" s="69"/>
      <c r="AH639" s="69"/>
      <c r="AI639" s="69"/>
      <c r="AJ639" s="69"/>
      <c r="AK639" s="69"/>
      <c r="AL639" s="70">
        <f t="shared" si="39"/>
        <v>0</v>
      </c>
      <c r="AM639" s="69"/>
      <c r="AN639" s="69"/>
      <c r="AO639" s="69"/>
      <c r="AR639" s="46" t="s">
        <v>20</v>
      </c>
    </row>
    <row r="640" spans="4:44" x14ac:dyDescent="0.3">
      <c r="D640" s="79">
        <f t="shared" si="42"/>
        <v>631</v>
      </c>
      <c r="E640" s="76"/>
      <c r="F640" s="76"/>
      <c r="G640" s="73">
        <f t="shared" si="40"/>
        <v>0</v>
      </c>
      <c r="H640" s="74" t="str" cm="1">
        <f t="array" ref="H640">IFERROR(INDEX(GCC.Param!$D$3:$D$94,MATCH(L640,GCC.Param!$B$3:$B$94,0),0),"")</f>
        <v/>
      </c>
      <c r="I640" s="76"/>
      <c r="J640" s="76"/>
      <c r="K640" s="76"/>
      <c r="L640" s="76"/>
      <c r="M640" s="76"/>
      <c r="N640" s="76"/>
      <c r="O640" s="73" t="str" cm="1">
        <f t="array" ref="O640">IFERROR(INDEX($K$9:$K$1009,MATCH(N640,$I$9:$I$1009,0),0),"")</f>
        <v/>
      </c>
      <c r="P640" s="77"/>
      <c r="Q640" s="77"/>
      <c r="R640" s="67"/>
      <c r="S640" s="67"/>
      <c r="T640" s="67"/>
      <c r="U640" s="73">
        <f t="shared" si="41"/>
        <v>0</v>
      </c>
      <c r="V640" s="57"/>
      <c r="W640" s="78"/>
      <c r="X640" s="69"/>
      <c r="Y640" s="69"/>
      <c r="Z640" s="69"/>
      <c r="AA640" s="69"/>
      <c r="AB640" s="69"/>
      <c r="AC640" s="69"/>
      <c r="AD640" s="69"/>
      <c r="AF640" s="69"/>
      <c r="AG640" s="69"/>
      <c r="AH640" s="69"/>
      <c r="AI640" s="69"/>
      <c r="AJ640" s="69"/>
      <c r="AK640" s="69"/>
      <c r="AL640" s="70">
        <f t="shared" si="39"/>
        <v>0</v>
      </c>
      <c r="AM640" s="69"/>
      <c r="AN640" s="69"/>
      <c r="AO640" s="69"/>
      <c r="AR640" s="46" t="s">
        <v>20</v>
      </c>
    </row>
    <row r="641" spans="4:44" x14ac:dyDescent="0.3">
      <c r="D641" s="79">
        <f t="shared" si="42"/>
        <v>632</v>
      </c>
      <c r="E641" s="76"/>
      <c r="F641" s="76"/>
      <c r="G641" s="73">
        <f t="shared" si="40"/>
        <v>0</v>
      </c>
      <c r="H641" s="74" t="str" cm="1">
        <f t="array" ref="H641">IFERROR(INDEX(GCC.Param!$D$3:$D$94,MATCH(L641,GCC.Param!$B$3:$B$94,0),0),"")</f>
        <v/>
      </c>
      <c r="I641" s="76"/>
      <c r="J641" s="76"/>
      <c r="K641" s="76"/>
      <c r="L641" s="76"/>
      <c r="M641" s="76"/>
      <c r="N641" s="76"/>
      <c r="O641" s="73" t="str" cm="1">
        <f t="array" ref="O641">IFERROR(INDEX($K$9:$K$1009,MATCH(N641,$I$9:$I$1009,0),0),"")</f>
        <v/>
      </c>
      <c r="P641" s="77"/>
      <c r="Q641" s="77"/>
      <c r="R641" s="67"/>
      <c r="S641" s="67"/>
      <c r="T641" s="67"/>
      <c r="U641" s="73">
        <f t="shared" si="41"/>
        <v>0</v>
      </c>
      <c r="V641" s="57"/>
      <c r="W641" s="78"/>
      <c r="X641" s="69"/>
      <c r="Y641" s="69"/>
      <c r="Z641" s="69"/>
      <c r="AA641" s="69"/>
      <c r="AB641" s="69"/>
      <c r="AC641" s="69"/>
      <c r="AD641" s="69"/>
      <c r="AF641" s="69"/>
      <c r="AG641" s="69"/>
      <c r="AH641" s="69"/>
      <c r="AI641" s="69"/>
      <c r="AJ641" s="69"/>
      <c r="AK641" s="69"/>
      <c r="AL641" s="70">
        <f t="shared" si="39"/>
        <v>0</v>
      </c>
      <c r="AM641" s="69"/>
      <c r="AN641" s="69"/>
      <c r="AO641" s="69"/>
      <c r="AR641" s="46" t="s">
        <v>20</v>
      </c>
    </row>
    <row r="642" spans="4:44" x14ac:dyDescent="0.3">
      <c r="D642" s="79">
        <f t="shared" si="42"/>
        <v>633</v>
      </c>
      <c r="E642" s="76"/>
      <c r="F642" s="76"/>
      <c r="G642" s="73">
        <f t="shared" si="40"/>
        <v>0</v>
      </c>
      <c r="H642" s="74" t="str" cm="1">
        <f t="array" ref="H642">IFERROR(INDEX(GCC.Param!$D$3:$D$94,MATCH(L642,GCC.Param!$B$3:$B$94,0),0),"")</f>
        <v/>
      </c>
      <c r="I642" s="76"/>
      <c r="J642" s="76"/>
      <c r="K642" s="76"/>
      <c r="L642" s="76"/>
      <c r="M642" s="76"/>
      <c r="N642" s="76"/>
      <c r="O642" s="73" t="str" cm="1">
        <f t="array" ref="O642">IFERROR(INDEX($K$9:$K$1009,MATCH(N642,$I$9:$I$1009,0),0),"")</f>
        <v/>
      </c>
      <c r="P642" s="77"/>
      <c r="Q642" s="77"/>
      <c r="R642" s="67"/>
      <c r="S642" s="67"/>
      <c r="T642" s="67"/>
      <c r="U642" s="73">
        <f t="shared" si="41"/>
        <v>0</v>
      </c>
      <c r="V642" s="57"/>
      <c r="W642" s="78"/>
      <c r="X642" s="69"/>
      <c r="Y642" s="69"/>
      <c r="Z642" s="69"/>
      <c r="AA642" s="69"/>
      <c r="AB642" s="69"/>
      <c r="AC642" s="69"/>
      <c r="AD642" s="69"/>
      <c r="AF642" s="69"/>
      <c r="AG642" s="69"/>
      <c r="AH642" s="69"/>
      <c r="AI642" s="69"/>
      <c r="AJ642" s="69"/>
      <c r="AK642" s="69"/>
      <c r="AL642" s="70">
        <f t="shared" si="39"/>
        <v>0</v>
      </c>
      <c r="AM642" s="69"/>
      <c r="AN642" s="69"/>
      <c r="AO642" s="69"/>
      <c r="AR642" s="46" t="s">
        <v>20</v>
      </c>
    </row>
    <row r="643" spans="4:44" x14ac:dyDescent="0.3">
      <c r="D643" s="79">
        <f t="shared" si="42"/>
        <v>634</v>
      </c>
      <c r="E643" s="76"/>
      <c r="F643" s="76"/>
      <c r="G643" s="73">
        <f t="shared" si="40"/>
        <v>0</v>
      </c>
      <c r="H643" s="74" t="str" cm="1">
        <f t="array" ref="H643">IFERROR(INDEX(GCC.Param!$D$3:$D$94,MATCH(L643,GCC.Param!$B$3:$B$94,0),0),"")</f>
        <v/>
      </c>
      <c r="I643" s="76"/>
      <c r="J643" s="76"/>
      <c r="K643" s="76"/>
      <c r="L643" s="76"/>
      <c r="M643" s="76"/>
      <c r="N643" s="76"/>
      <c r="O643" s="73" t="str" cm="1">
        <f t="array" ref="O643">IFERROR(INDEX($K$9:$K$1009,MATCH(N643,$I$9:$I$1009,0),0),"")</f>
        <v/>
      </c>
      <c r="P643" s="77"/>
      <c r="Q643" s="77"/>
      <c r="R643" s="67"/>
      <c r="S643" s="67"/>
      <c r="T643" s="67"/>
      <c r="U643" s="73">
        <f t="shared" si="41"/>
        <v>0</v>
      </c>
      <c r="V643" s="57"/>
      <c r="W643" s="78"/>
      <c r="X643" s="69"/>
      <c r="Y643" s="69"/>
      <c r="Z643" s="69"/>
      <c r="AA643" s="69"/>
      <c r="AB643" s="69"/>
      <c r="AC643" s="69"/>
      <c r="AD643" s="69"/>
      <c r="AF643" s="69"/>
      <c r="AG643" s="69"/>
      <c r="AH643" s="69"/>
      <c r="AI643" s="69"/>
      <c r="AJ643" s="69"/>
      <c r="AK643" s="69"/>
      <c r="AL643" s="70">
        <f t="shared" si="39"/>
        <v>0</v>
      </c>
      <c r="AM643" s="69"/>
      <c r="AN643" s="69"/>
      <c r="AO643" s="69"/>
      <c r="AR643" s="46" t="s">
        <v>20</v>
      </c>
    </row>
    <row r="644" spans="4:44" x14ac:dyDescent="0.3">
      <c r="D644" s="79">
        <f t="shared" si="42"/>
        <v>635</v>
      </c>
      <c r="E644" s="76"/>
      <c r="F644" s="76"/>
      <c r="G644" s="73">
        <f t="shared" si="40"/>
        <v>0</v>
      </c>
      <c r="H644" s="74" t="str" cm="1">
        <f t="array" ref="H644">IFERROR(INDEX(GCC.Param!$D$3:$D$94,MATCH(L644,GCC.Param!$B$3:$B$94,0),0),"")</f>
        <v/>
      </c>
      <c r="I644" s="76"/>
      <c r="J644" s="76"/>
      <c r="K644" s="76"/>
      <c r="L644" s="76"/>
      <c r="M644" s="76"/>
      <c r="N644" s="76"/>
      <c r="O644" s="73" t="str" cm="1">
        <f t="array" ref="O644">IFERROR(INDEX($K$9:$K$1009,MATCH(N644,$I$9:$I$1009,0),0),"")</f>
        <v/>
      </c>
      <c r="P644" s="77"/>
      <c r="Q644" s="77"/>
      <c r="R644" s="67"/>
      <c r="S644" s="67"/>
      <c r="T644" s="67"/>
      <c r="U644" s="73">
        <f t="shared" si="41"/>
        <v>0</v>
      </c>
      <c r="V644" s="57"/>
      <c r="W644" s="78"/>
      <c r="X644" s="69"/>
      <c r="Y644" s="69"/>
      <c r="Z644" s="69"/>
      <c r="AA644" s="69"/>
      <c r="AB644" s="69"/>
      <c r="AC644" s="69"/>
      <c r="AD644" s="69"/>
      <c r="AF644" s="69"/>
      <c r="AG644" s="69"/>
      <c r="AH644" s="69"/>
      <c r="AI644" s="69"/>
      <c r="AJ644" s="69"/>
      <c r="AK644" s="69"/>
      <c r="AL644" s="70">
        <f t="shared" si="39"/>
        <v>0</v>
      </c>
      <c r="AM644" s="69"/>
      <c r="AN644" s="69"/>
      <c r="AO644" s="69"/>
      <c r="AR644" s="46" t="s">
        <v>20</v>
      </c>
    </row>
    <row r="645" spans="4:44" x14ac:dyDescent="0.3">
      <c r="D645" s="79">
        <f t="shared" si="42"/>
        <v>636</v>
      </c>
      <c r="E645" s="76"/>
      <c r="F645" s="76"/>
      <c r="G645" s="73">
        <f t="shared" si="40"/>
        <v>0</v>
      </c>
      <c r="H645" s="74" t="str" cm="1">
        <f t="array" ref="H645">IFERROR(INDEX(GCC.Param!$D$3:$D$94,MATCH(L645,GCC.Param!$B$3:$B$94,0),0),"")</f>
        <v/>
      </c>
      <c r="I645" s="76"/>
      <c r="J645" s="76"/>
      <c r="K645" s="76"/>
      <c r="L645" s="76"/>
      <c r="M645" s="76"/>
      <c r="N645" s="76"/>
      <c r="O645" s="73" t="str" cm="1">
        <f t="array" ref="O645">IFERROR(INDEX($K$9:$K$1009,MATCH(N645,$I$9:$I$1009,0),0),"")</f>
        <v/>
      </c>
      <c r="P645" s="77"/>
      <c r="Q645" s="77"/>
      <c r="R645" s="67"/>
      <c r="S645" s="67"/>
      <c r="T645" s="67"/>
      <c r="U645" s="73">
        <f t="shared" si="41"/>
        <v>0</v>
      </c>
      <c r="V645" s="57"/>
      <c r="W645" s="78"/>
      <c r="X645" s="69"/>
      <c r="Y645" s="69"/>
      <c r="Z645" s="69"/>
      <c r="AA645" s="69"/>
      <c r="AB645" s="69"/>
      <c r="AC645" s="69"/>
      <c r="AD645" s="69"/>
      <c r="AF645" s="69"/>
      <c r="AG645" s="69"/>
      <c r="AH645" s="69"/>
      <c r="AI645" s="69"/>
      <c r="AJ645" s="69"/>
      <c r="AK645" s="69"/>
      <c r="AL645" s="70">
        <f t="shared" si="39"/>
        <v>0</v>
      </c>
      <c r="AM645" s="69"/>
      <c r="AN645" s="69"/>
      <c r="AO645" s="69"/>
      <c r="AR645" s="46" t="s">
        <v>20</v>
      </c>
    </row>
    <row r="646" spans="4:44" x14ac:dyDescent="0.3">
      <c r="D646" s="79">
        <f t="shared" si="42"/>
        <v>637</v>
      </c>
      <c r="E646" s="76"/>
      <c r="F646" s="76"/>
      <c r="G646" s="73">
        <f t="shared" si="40"/>
        <v>0</v>
      </c>
      <c r="H646" s="74" t="str" cm="1">
        <f t="array" ref="H646">IFERROR(INDEX(GCC.Param!$D$3:$D$94,MATCH(L646,GCC.Param!$B$3:$B$94,0),0),"")</f>
        <v/>
      </c>
      <c r="I646" s="76"/>
      <c r="J646" s="76"/>
      <c r="K646" s="76"/>
      <c r="L646" s="76"/>
      <c r="M646" s="76"/>
      <c r="N646" s="76"/>
      <c r="O646" s="73" t="str" cm="1">
        <f t="array" ref="O646">IFERROR(INDEX($K$9:$K$1009,MATCH(N646,$I$9:$I$1009,0),0),"")</f>
        <v/>
      </c>
      <c r="P646" s="77"/>
      <c r="Q646" s="77"/>
      <c r="R646" s="67"/>
      <c r="S646" s="67"/>
      <c r="T646" s="67"/>
      <c r="U646" s="73">
        <f t="shared" si="41"/>
        <v>0</v>
      </c>
      <c r="V646" s="57"/>
      <c r="W646" s="78"/>
      <c r="X646" s="69"/>
      <c r="Y646" s="69"/>
      <c r="Z646" s="69"/>
      <c r="AA646" s="69"/>
      <c r="AB646" s="69"/>
      <c r="AC646" s="69"/>
      <c r="AD646" s="69"/>
      <c r="AF646" s="69"/>
      <c r="AG646" s="69"/>
      <c r="AH646" s="69"/>
      <c r="AI646" s="69"/>
      <c r="AJ646" s="69"/>
      <c r="AK646" s="69"/>
      <c r="AL646" s="70">
        <f t="shared" si="39"/>
        <v>0</v>
      </c>
      <c r="AM646" s="69"/>
      <c r="AN646" s="69"/>
      <c r="AO646" s="69"/>
      <c r="AR646" s="46" t="s">
        <v>20</v>
      </c>
    </row>
    <row r="647" spans="4:44" x14ac:dyDescent="0.3">
      <c r="D647" s="79">
        <f t="shared" si="42"/>
        <v>638</v>
      </c>
      <c r="E647" s="76"/>
      <c r="F647" s="76"/>
      <c r="G647" s="73">
        <f t="shared" si="40"/>
        <v>0</v>
      </c>
      <c r="H647" s="74" t="str" cm="1">
        <f t="array" ref="H647">IFERROR(INDEX(GCC.Param!$D$3:$D$94,MATCH(L647,GCC.Param!$B$3:$B$94,0),0),"")</f>
        <v/>
      </c>
      <c r="I647" s="76"/>
      <c r="J647" s="76"/>
      <c r="K647" s="76"/>
      <c r="L647" s="76"/>
      <c r="M647" s="76"/>
      <c r="N647" s="76"/>
      <c r="O647" s="73" t="str" cm="1">
        <f t="array" ref="O647">IFERROR(INDEX($K$9:$K$1009,MATCH(N647,$I$9:$I$1009,0),0),"")</f>
        <v/>
      </c>
      <c r="P647" s="77"/>
      <c r="Q647" s="77"/>
      <c r="R647" s="67"/>
      <c r="S647" s="67"/>
      <c r="T647" s="67"/>
      <c r="U647" s="73">
        <f t="shared" si="41"/>
        <v>0</v>
      </c>
      <c r="V647" s="57"/>
      <c r="W647" s="78"/>
      <c r="X647" s="69"/>
      <c r="Y647" s="69"/>
      <c r="Z647" s="69"/>
      <c r="AA647" s="69"/>
      <c r="AB647" s="69"/>
      <c r="AC647" s="69"/>
      <c r="AD647" s="69"/>
      <c r="AF647" s="69"/>
      <c r="AG647" s="69"/>
      <c r="AH647" s="69"/>
      <c r="AI647" s="69"/>
      <c r="AJ647" s="69"/>
      <c r="AK647" s="69"/>
      <c r="AL647" s="70">
        <f t="shared" si="39"/>
        <v>0</v>
      </c>
      <c r="AM647" s="69"/>
      <c r="AN647" s="69"/>
      <c r="AO647" s="69"/>
      <c r="AR647" s="46" t="s">
        <v>20</v>
      </c>
    </row>
    <row r="648" spans="4:44" x14ac:dyDescent="0.3">
      <c r="D648" s="79">
        <f t="shared" si="42"/>
        <v>639</v>
      </c>
      <c r="E648" s="76"/>
      <c r="F648" s="76"/>
      <c r="G648" s="73">
        <f t="shared" si="40"/>
        <v>0</v>
      </c>
      <c r="H648" s="74" t="str" cm="1">
        <f t="array" ref="H648">IFERROR(INDEX(GCC.Param!$D$3:$D$94,MATCH(L648,GCC.Param!$B$3:$B$94,0),0),"")</f>
        <v/>
      </c>
      <c r="I648" s="76"/>
      <c r="J648" s="76"/>
      <c r="K648" s="76"/>
      <c r="L648" s="76"/>
      <c r="M648" s="76"/>
      <c r="N648" s="76"/>
      <c r="O648" s="73" t="str" cm="1">
        <f t="array" ref="O648">IFERROR(INDEX($K$9:$K$1009,MATCH(N648,$I$9:$I$1009,0),0),"")</f>
        <v/>
      </c>
      <c r="P648" s="77"/>
      <c r="Q648" s="77"/>
      <c r="R648" s="67"/>
      <c r="S648" s="67"/>
      <c r="T648" s="67"/>
      <c r="U648" s="73">
        <f t="shared" si="41"/>
        <v>0</v>
      </c>
      <c r="V648" s="57"/>
      <c r="W648" s="78"/>
      <c r="X648" s="69"/>
      <c r="Y648" s="69"/>
      <c r="Z648" s="69"/>
      <c r="AA648" s="69"/>
      <c r="AB648" s="69"/>
      <c r="AC648" s="69"/>
      <c r="AD648" s="69"/>
      <c r="AF648" s="69"/>
      <c r="AG648" s="69"/>
      <c r="AH648" s="69"/>
      <c r="AI648" s="69"/>
      <c r="AJ648" s="69"/>
      <c r="AK648" s="69"/>
      <c r="AL648" s="70">
        <f t="shared" si="39"/>
        <v>0</v>
      </c>
      <c r="AM648" s="69"/>
      <c r="AN648" s="69"/>
      <c r="AO648" s="69"/>
      <c r="AR648" s="46" t="s">
        <v>20</v>
      </c>
    </row>
    <row r="649" spans="4:44" x14ac:dyDescent="0.3">
      <c r="D649" s="79">
        <f t="shared" si="42"/>
        <v>640</v>
      </c>
      <c r="E649" s="76"/>
      <c r="F649" s="76"/>
      <c r="G649" s="73">
        <f t="shared" si="40"/>
        <v>0</v>
      </c>
      <c r="H649" s="74" t="str" cm="1">
        <f t="array" ref="H649">IFERROR(INDEX(GCC.Param!$D$3:$D$94,MATCH(L649,GCC.Param!$B$3:$B$94,0),0),"")</f>
        <v/>
      </c>
      <c r="I649" s="76"/>
      <c r="J649" s="76"/>
      <c r="K649" s="76"/>
      <c r="L649" s="76"/>
      <c r="M649" s="76"/>
      <c r="N649" s="76"/>
      <c r="O649" s="73" t="str" cm="1">
        <f t="array" ref="O649">IFERROR(INDEX($K$9:$K$1009,MATCH(N649,$I$9:$I$1009,0),0),"")</f>
        <v/>
      </c>
      <c r="P649" s="77"/>
      <c r="Q649" s="77"/>
      <c r="R649" s="67"/>
      <c r="S649" s="67"/>
      <c r="T649" s="67"/>
      <c r="U649" s="73">
        <f t="shared" si="41"/>
        <v>0</v>
      </c>
      <c r="V649" s="57"/>
      <c r="W649" s="78"/>
      <c r="X649" s="69"/>
      <c r="Y649" s="69"/>
      <c r="Z649" s="69"/>
      <c r="AA649" s="69"/>
      <c r="AB649" s="69"/>
      <c r="AC649" s="69"/>
      <c r="AD649" s="69"/>
      <c r="AF649" s="69"/>
      <c r="AG649" s="69"/>
      <c r="AH649" s="69"/>
      <c r="AI649" s="69"/>
      <c r="AJ649" s="69"/>
      <c r="AK649" s="69"/>
      <c r="AL649" s="70">
        <f t="shared" ref="AL649:AL712" si="43">SUM(AG649:AK649)</f>
        <v>0</v>
      </c>
      <c r="AM649" s="69"/>
      <c r="AN649" s="69"/>
      <c r="AO649" s="69"/>
      <c r="AR649" s="46" t="s">
        <v>20</v>
      </c>
    </row>
    <row r="650" spans="4:44" x14ac:dyDescent="0.3">
      <c r="D650" s="79">
        <f t="shared" si="42"/>
        <v>641</v>
      </c>
      <c r="E650" s="76"/>
      <c r="F650" s="76"/>
      <c r="G650" s="73">
        <f t="shared" ref="G650:G713" si="44">IF(OR(F650="",F650=0),E650,F650)</f>
        <v>0</v>
      </c>
      <c r="H650" s="74" t="str" cm="1">
        <f t="array" ref="H650">IFERROR(INDEX(GCC.Param!$D$3:$D$94,MATCH(L650,GCC.Param!$B$3:$B$94,0),0),"")</f>
        <v/>
      </c>
      <c r="I650" s="76"/>
      <c r="J650" s="76"/>
      <c r="K650" s="76"/>
      <c r="L650" s="76"/>
      <c r="M650" s="76"/>
      <c r="N650" s="76"/>
      <c r="O650" s="73" t="str" cm="1">
        <f t="array" ref="O650">IFERROR(INDEX($K$9:$K$1009,MATCH(N650,$I$9:$I$1009,0),0),"")</f>
        <v/>
      </c>
      <c r="P650" s="77"/>
      <c r="Q650" s="77"/>
      <c r="R650" s="67"/>
      <c r="S650" s="67"/>
      <c r="T650" s="67"/>
      <c r="U650" s="73">
        <f t="shared" si="41"/>
        <v>0</v>
      </c>
      <c r="V650" s="57"/>
      <c r="W650" s="78"/>
      <c r="X650" s="69"/>
      <c r="Y650" s="69"/>
      <c r="Z650" s="69"/>
      <c r="AA650" s="69"/>
      <c r="AB650" s="69"/>
      <c r="AC650" s="69"/>
      <c r="AD650" s="69"/>
      <c r="AF650" s="69"/>
      <c r="AG650" s="69"/>
      <c r="AH650" s="69"/>
      <c r="AI650" s="69"/>
      <c r="AJ650" s="69"/>
      <c r="AK650" s="69"/>
      <c r="AL650" s="70">
        <f t="shared" si="43"/>
        <v>0</v>
      </c>
      <c r="AM650" s="69"/>
      <c r="AN650" s="69"/>
      <c r="AO650" s="69"/>
      <c r="AR650" s="46" t="s">
        <v>20</v>
      </c>
    </row>
    <row r="651" spans="4:44" x14ac:dyDescent="0.3">
      <c r="D651" s="79">
        <f t="shared" si="42"/>
        <v>642</v>
      </c>
      <c r="E651" s="76"/>
      <c r="F651" s="76"/>
      <c r="G651" s="73">
        <f t="shared" si="44"/>
        <v>0</v>
      </c>
      <c r="H651" s="74" t="str" cm="1">
        <f t="array" ref="H651">IFERROR(INDEX(GCC.Param!$D$3:$D$94,MATCH(L651,GCC.Param!$B$3:$B$94,0),0),"")</f>
        <v/>
      </c>
      <c r="I651" s="76"/>
      <c r="J651" s="76"/>
      <c r="K651" s="76"/>
      <c r="L651" s="76"/>
      <c r="M651" s="76"/>
      <c r="N651" s="76"/>
      <c r="O651" s="73" t="str" cm="1">
        <f t="array" ref="O651">IFERROR(INDEX($K$9:$K$1009,MATCH(N651,$I$9:$I$1009,0),0),"")</f>
        <v/>
      </c>
      <c r="P651" s="77"/>
      <c r="Q651" s="77"/>
      <c r="R651" s="67"/>
      <c r="S651" s="67"/>
      <c r="T651" s="67"/>
      <c r="U651" s="73">
        <f t="shared" ref="U651:U714" si="45">IF(M651="",K651,M651)</f>
        <v>0</v>
      </c>
      <c r="V651" s="57"/>
      <c r="W651" s="78"/>
      <c r="X651" s="69"/>
      <c r="Y651" s="69"/>
      <c r="Z651" s="69"/>
      <c r="AA651" s="69"/>
      <c r="AB651" s="69"/>
      <c r="AC651" s="69"/>
      <c r="AD651" s="69"/>
      <c r="AF651" s="69"/>
      <c r="AG651" s="69"/>
      <c r="AH651" s="69"/>
      <c r="AI651" s="69"/>
      <c r="AJ651" s="69"/>
      <c r="AK651" s="69"/>
      <c r="AL651" s="70">
        <f t="shared" si="43"/>
        <v>0</v>
      </c>
      <c r="AM651" s="69"/>
      <c r="AN651" s="69"/>
      <c r="AO651" s="69"/>
      <c r="AR651" s="46" t="s">
        <v>20</v>
      </c>
    </row>
    <row r="652" spans="4:44" x14ac:dyDescent="0.3">
      <c r="D652" s="79">
        <f t="shared" ref="D652:D715" si="46">D651+1</f>
        <v>643</v>
      </c>
      <c r="E652" s="76"/>
      <c r="F652" s="76"/>
      <c r="G652" s="73">
        <f t="shared" si="44"/>
        <v>0</v>
      </c>
      <c r="H652" s="74" t="str" cm="1">
        <f t="array" ref="H652">IFERROR(INDEX(GCC.Param!$D$3:$D$94,MATCH(L652,GCC.Param!$B$3:$B$94,0),0),"")</f>
        <v/>
      </c>
      <c r="I652" s="76"/>
      <c r="J652" s="76"/>
      <c r="K652" s="76"/>
      <c r="L652" s="76"/>
      <c r="M652" s="76"/>
      <c r="N652" s="76"/>
      <c r="O652" s="73" t="str" cm="1">
        <f t="array" ref="O652">IFERROR(INDEX($K$9:$K$1009,MATCH(N652,$I$9:$I$1009,0),0),"")</f>
        <v/>
      </c>
      <c r="P652" s="77"/>
      <c r="Q652" s="77"/>
      <c r="R652" s="67"/>
      <c r="S652" s="67"/>
      <c r="T652" s="67"/>
      <c r="U652" s="73">
        <f t="shared" si="45"/>
        <v>0</v>
      </c>
      <c r="V652" s="57"/>
      <c r="W652" s="78"/>
      <c r="X652" s="69"/>
      <c r="Y652" s="69"/>
      <c r="Z652" s="69"/>
      <c r="AA652" s="69"/>
      <c r="AB652" s="69"/>
      <c r="AC652" s="69"/>
      <c r="AD652" s="69"/>
      <c r="AF652" s="69"/>
      <c r="AG652" s="69"/>
      <c r="AH652" s="69"/>
      <c r="AI652" s="69"/>
      <c r="AJ652" s="69"/>
      <c r="AK652" s="69"/>
      <c r="AL652" s="70">
        <f t="shared" si="43"/>
        <v>0</v>
      </c>
      <c r="AM652" s="69"/>
      <c r="AN652" s="69"/>
      <c r="AO652" s="69"/>
      <c r="AR652" s="46" t="s">
        <v>20</v>
      </c>
    </row>
    <row r="653" spans="4:44" x14ac:dyDescent="0.3">
      <c r="D653" s="79">
        <f t="shared" si="46"/>
        <v>644</v>
      </c>
      <c r="E653" s="76"/>
      <c r="F653" s="76"/>
      <c r="G653" s="73">
        <f t="shared" si="44"/>
        <v>0</v>
      </c>
      <c r="H653" s="74" t="str" cm="1">
        <f t="array" ref="H653">IFERROR(INDEX(GCC.Param!$D$3:$D$94,MATCH(L653,GCC.Param!$B$3:$B$94,0),0),"")</f>
        <v/>
      </c>
      <c r="I653" s="76"/>
      <c r="J653" s="76"/>
      <c r="K653" s="76"/>
      <c r="L653" s="76"/>
      <c r="M653" s="76"/>
      <c r="N653" s="76"/>
      <c r="O653" s="73" t="str" cm="1">
        <f t="array" ref="O653">IFERROR(INDEX($K$9:$K$1009,MATCH(N653,$I$9:$I$1009,0),0),"")</f>
        <v/>
      </c>
      <c r="P653" s="77"/>
      <c r="Q653" s="77"/>
      <c r="R653" s="67"/>
      <c r="S653" s="67"/>
      <c r="T653" s="67"/>
      <c r="U653" s="73">
        <f t="shared" si="45"/>
        <v>0</v>
      </c>
      <c r="V653" s="57"/>
      <c r="W653" s="78"/>
      <c r="X653" s="69"/>
      <c r="Y653" s="69"/>
      <c r="Z653" s="69"/>
      <c r="AA653" s="69"/>
      <c r="AB653" s="69"/>
      <c r="AC653" s="69"/>
      <c r="AD653" s="69"/>
      <c r="AF653" s="69"/>
      <c r="AG653" s="69"/>
      <c r="AH653" s="69"/>
      <c r="AI653" s="69"/>
      <c r="AJ653" s="69"/>
      <c r="AK653" s="69"/>
      <c r="AL653" s="70">
        <f t="shared" si="43"/>
        <v>0</v>
      </c>
      <c r="AM653" s="69"/>
      <c r="AN653" s="69"/>
      <c r="AO653" s="69"/>
      <c r="AR653" s="46" t="s">
        <v>20</v>
      </c>
    </row>
    <row r="654" spans="4:44" x14ac:dyDescent="0.3">
      <c r="D654" s="79">
        <f t="shared" si="46"/>
        <v>645</v>
      </c>
      <c r="E654" s="76"/>
      <c r="F654" s="76"/>
      <c r="G654" s="73">
        <f t="shared" si="44"/>
        <v>0</v>
      </c>
      <c r="H654" s="74" t="str" cm="1">
        <f t="array" ref="H654">IFERROR(INDEX(GCC.Param!$D$3:$D$94,MATCH(L654,GCC.Param!$B$3:$B$94,0),0),"")</f>
        <v/>
      </c>
      <c r="I654" s="76"/>
      <c r="J654" s="76"/>
      <c r="K654" s="76"/>
      <c r="L654" s="76"/>
      <c r="M654" s="76"/>
      <c r="N654" s="76"/>
      <c r="O654" s="73" t="str" cm="1">
        <f t="array" ref="O654">IFERROR(INDEX($K$9:$K$1009,MATCH(N654,$I$9:$I$1009,0),0),"")</f>
        <v/>
      </c>
      <c r="P654" s="77"/>
      <c r="Q654" s="77"/>
      <c r="R654" s="67"/>
      <c r="S654" s="67"/>
      <c r="T654" s="67"/>
      <c r="U654" s="73">
        <f t="shared" si="45"/>
        <v>0</v>
      </c>
      <c r="V654" s="57"/>
      <c r="W654" s="78"/>
      <c r="X654" s="69"/>
      <c r="Y654" s="69"/>
      <c r="Z654" s="69"/>
      <c r="AA654" s="69"/>
      <c r="AB654" s="69"/>
      <c r="AC654" s="69"/>
      <c r="AD654" s="69"/>
      <c r="AF654" s="69"/>
      <c r="AG654" s="69"/>
      <c r="AH654" s="69"/>
      <c r="AI654" s="69"/>
      <c r="AJ654" s="69"/>
      <c r="AK654" s="69"/>
      <c r="AL654" s="70">
        <f t="shared" si="43"/>
        <v>0</v>
      </c>
      <c r="AM654" s="69"/>
      <c r="AN654" s="69"/>
      <c r="AO654" s="69"/>
      <c r="AR654" s="46" t="s">
        <v>20</v>
      </c>
    </row>
    <row r="655" spans="4:44" x14ac:dyDescent="0.3">
      <c r="D655" s="79">
        <f t="shared" si="46"/>
        <v>646</v>
      </c>
      <c r="E655" s="76"/>
      <c r="F655" s="76"/>
      <c r="G655" s="73">
        <f t="shared" si="44"/>
        <v>0</v>
      </c>
      <c r="H655" s="74" t="str" cm="1">
        <f t="array" ref="H655">IFERROR(INDEX(GCC.Param!$D$3:$D$94,MATCH(L655,GCC.Param!$B$3:$B$94,0),0),"")</f>
        <v/>
      </c>
      <c r="I655" s="76"/>
      <c r="J655" s="76"/>
      <c r="K655" s="76"/>
      <c r="L655" s="76"/>
      <c r="M655" s="76"/>
      <c r="N655" s="76"/>
      <c r="O655" s="73" t="str" cm="1">
        <f t="array" ref="O655">IFERROR(INDEX($K$9:$K$1009,MATCH(N655,$I$9:$I$1009,0),0),"")</f>
        <v/>
      </c>
      <c r="P655" s="77"/>
      <c r="Q655" s="77"/>
      <c r="R655" s="67"/>
      <c r="S655" s="67"/>
      <c r="T655" s="67"/>
      <c r="U655" s="73">
        <f t="shared" si="45"/>
        <v>0</v>
      </c>
      <c r="V655" s="57"/>
      <c r="W655" s="78"/>
      <c r="X655" s="69"/>
      <c r="Y655" s="69"/>
      <c r="Z655" s="69"/>
      <c r="AA655" s="69"/>
      <c r="AB655" s="69"/>
      <c r="AC655" s="69"/>
      <c r="AD655" s="69"/>
      <c r="AF655" s="69"/>
      <c r="AG655" s="69"/>
      <c r="AH655" s="69"/>
      <c r="AI655" s="69"/>
      <c r="AJ655" s="69"/>
      <c r="AK655" s="69"/>
      <c r="AL655" s="70">
        <f t="shared" si="43"/>
        <v>0</v>
      </c>
      <c r="AM655" s="69"/>
      <c r="AN655" s="69"/>
      <c r="AO655" s="69"/>
      <c r="AR655" s="46" t="s">
        <v>20</v>
      </c>
    </row>
    <row r="656" spans="4:44" x14ac:dyDescent="0.3">
      <c r="D656" s="79">
        <f t="shared" si="46"/>
        <v>647</v>
      </c>
      <c r="E656" s="76"/>
      <c r="F656" s="76"/>
      <c r="G656" s="73">
        <f t="shared" si="44"/>
        <v>0</v>
      </c>
      <c r="H656" s="74" t="str" cm="1">
        <f t="array" ref="H656">IFERROR(INDEX(GCC.Param!$D$3:$D$94,MATCH(L656,GCC.Param!$B$3:$B$94,0),0),"")</f>
        <v/>
      </c>
      <c r="I656" s="76"/>
      <c r="J656" s="76"/>
      <c r="K656" s="76"/>
      <c r="L656" s="76"/>
      <c r="M656" s="76"/>
      <c r="N656" s="76"/>
      <c r="O656" s="73" t="str" cm="1">
        <f t="array" ref="O656">IFERROR(INDEX($K$9:$K$1009,MATCH(N656,$I$9:$I$1009,0),0),"")</f>
        <v/>
      </c>
      <c r="P656" s="77"/>
      <c r="Q656" s="77"/>
      <c r="R656" s="67"/>
      <c r="S656" s="67"/>
      <c r="T656" s="67"/>
      <c r="U656" s="73">
        <f t="shared" si="45"/>
        <v>0</v>
      </c>
      <c r="V656" s="57"/>
      <c r="W656" s="78"/>
      <c r="X656" s="69"/>
      <c r="Y656" s="69"/>
      <c r="Z656" s="69"/>
      <c r="AA656" s="69"/>
      <c r="AB656" s="69"/>
      <c r="AC656" s="69"/>
      <c r="AD656" s="69"/>
      <c r="AF656" s="69"/>
      <c r="AG656" s="69"/>
      <c r="AH656" s="69"/>
      <c r="AI656" s="69"/>
      <c r="AJ656" s="69"/>
      <c r="AK656" s="69"/>
      <c r="AL656" s="70">
        <f t="shared" si="43"/>
        <v>0</v>
      </c>
      <c r="AM656" s="69"/>
      <c r="AN656" s="69"/>
      <c r="AO656" s="69"/>
      <c r="AR656" s="46" t="s">
        <v>20</v>
      </c>
    </row>
    <row r="657" spans="4:44" x14ac:dyDescent="0.3">
      <c r="D657" s="79">
        <f t="shared" si="46"/>
        <v>648</v>
      </c>
      <c r="E657" s="76"/>
      <c r="F657" s="76"/>
      <c r="G657" s="73">
        <f t="shared" si="44"/>
        <v>0</v>
      </c>
      <c r="H657" s="74" t="str" cm="1">
        <f t="array" ref="H657">IFERROR(INDEX(GCC.Param!$D$3:$D$94,MATCH(L657,GCC.Param!$B$3:$B$94,0),0),"")</f>
        <v/>
      </c>
      <c r="I657" s="76"/>
      <c r="J657" s="76"/>
      <c r="K657" s="76"/>
      <c r="L657" s="76"/>
      <c r="M657" s="76"/>
      <c r="N657" s="76"/>
      <c r="O657" s="73" t="str" cm="1">
        <f t="array" ref="O657">IFERROR(INDEX($K$9:$K$1009,MATCH(N657,$I$9:$I$1009,0),0),"")</f>
        <v/>
      </c>
      <c r="P657" s="77"/>
      <c r="Q657" s="77"/>
      <c r="R657" s="67"/>
      <c r="S657" s="67"/>
      <c r="T657" s="67"/>
      <c r="U657" s="73">
        <f t="shared" si="45"/>
        <v>0</v>
      </c>
      <c r="V657" s="57"/>
      <c r="W657" s="78"/>
      <c r="X657" s="69"/>
      <c r="Y657" s="69"/>
      <c r="Z657" s="69"/>
      <c r="AA657" s="69"/>
      <c r="AB657" s="69"/>
      <c r="AC657" s="69"/>
      <c r="AD657" s="69"/>
      <c r="AF657" s="69"/>
      <c r="AG657" s="69"/>
      <c r="AH657" s="69"/>
      <c r="AI657" s="69"/>
      <c r="AJ657" s="69"/>
      <c r="AK657" s="69"/>
      <c r="AL657" s="70">
        <f t="shared" si="43"/>
        <v>0</v>
      </c>
      <c r="AM657" s="69"/>
      <c r="AN657" s="69"/>
      <c r="AO657" s="69"/>
      <c r="AR657" s="46" t="s">
        <v>20</v>
      </c>
    </row>
    <row r="658" spans="4:44" x14ac:dyDescent="0.3">
      <c r="D658" s="79">
        <f t="shared" si="46"/>
        <v>649</v>
      </c>
      <c r="E658" s="76"/>
      <c r="F658" s="76"/>
      <c r="G658" s="73">
        <f t="shared" si="44"/>
        <v>0</v>
      </c>
      <c r="H658" s="74" t="str" cm="1">
        <f t="array" ref="H658">IFERROR(INDEX(GCC.Param!$D$3:$D$94,MATCH(L658,GCC.Param!$B$3:$B$94,0),0),"")</f>
        <v/>
      </c>
      <c r="I658" s="76"/>
      <c r="J658" s="76"/>
      <c r="K658" s="76"/>
      <c r="L658" s="76"/>
      <c r="M658" s="76"/>
      <c r="N658" s="76"/>
      <c r="O658" s="73" t="str" cm="1">
        <f t="array" ref="O658">IFERROR(INDEX($K$9:$K$1009,MATCH(N658,$I$9:$I$1009,0),0),"")</f>
        <v/>
      </c>
      <c r="P658" s="77"/>
      <c r="Q658" s="77"/>
      <c r="R658" s="67"/>
      <c r="S658" s="67"/>
      <c r="T658" s="67"/>
      <c r="U658" s="73">
        <f t="shared" si="45"/>
        <v>0</v>
      </c>
      <c r="V658" s="57"/>
      <c r="W658" s="78"/>
      <c r="X658" s="69"/>
      <c r="Y658" s="69"/>
      <c r="Z658" s="69"/>
      <c r="AA658" s="69"/>
      <c r="AB658" s="69"/>
      <c r="AC658" s="69"/>
      <c r="AD658" s="69"/>
      <c r="AF658" s="69"/>
      <c r="AG658" s="69"/>
      <c r="AH658" s="69"/>
      <c r="AI658" s="69"/>
      <c r="AJ658" s="69"/>
      <c r="AK658" s="69"/>
      <c r="AL658" s="70">
        <f t="shared" si="43"/>
        <v>0</v>
      </c>
      <c r="AM658" s="69"/>
      <c r="AN658" s="69"/>
      <c r="AO658" s="69"/>
      <c r="AR658" s="46" t="s">
        <v>20</v>
      </c>
    </row>
    <row r="659" spans="4:44" x14ac:dyDescent="0.3">
      <c r="D659" s="79">
        <f t="shared" si="46"/>
        <v>650</v>
      </c>
      <c r="E659" s="76"/>
      <c r="F659" s="76"/>
      <c r="G659" s="73">
        <f t="shared" si="44"/>
        <v>0</v>
      </c>
      <c r="H659" s="74" t="str" cm="1">
        <f t="array" ref="H659">IFERROR(INDEX(GCC.Param!$D$3:$D$94,MATCH(L659,GCC.Param!$B$3:$B$94,0),0),"")</f>
        <v/>
      </c>
      <c r="I659" s="76"/>
      <c r="J659" s="76"/>
      <c r="K659" s="76"/>
      <c r="L659" s="76"/>
      <c r="M659" s="76"/>
      <c r="N659" s="76"/>
      <c r="O659" s="73" t="str" cm="1">
        <f t="array" ref="O659">IFERROR(INDEX($K$9:$K$1009,MATCH(N659,$I$9:$I$1009,0),0),"")</f>
        <v/>
      </c>
      <c r="P659" s="77"/>
      <c r="Q659" s="77"/>
      <c r="R659" s="67"/>
      <c r="S659" s="67"/>
      <c r="T659" s="67"/>
      <c r="U659" s="73">
        <f t="shared" si="45"/>
        <v>0</v>
      </c>
      <c r="V659" s="57"/>
      <c r="W659" s="78"/>
      <c r="X659" s="69"/>
      <c r="Y659" s="69"/>
      <c r="Z659" s="69"/>
      <c r="AA659" s="69"/>
      <c r="AB659" s="69"/>
      <c r="AC659" s="69"/>
      <c r="AD659" s="69"/>
      <c r="AF659" s="69"/>
      <c r="AG659" s="69"/>
      <c r="AH659" s="69"/>
      <c r="AI659" s="69"/>
      <c r="AJ659" s="69"/>
      <c r="AK659" s="69"/>
      <c r="AL659" s="70">
        <f t="shared" si="43"/>
        <v>0</v>
      </c>
      <c r="AM659" s="69"/>
      <c r="AN659" s="69"/>
      <c r="AO659" s="69"/>
      <c r="AR659" s="46" t="s">
        <v>20</v>
      </c>
    </row>
    <row r="660" spans="4:44" x14ac:dyDescent="0.3">
      <c r="D660" s="79">
        <f t="shared" si="46"/>
        <v>651</v>
      </c>
      <c r="E660" s="76"/>
      <c r="F660" s="76"/>
      <c r="G660" s="73">
        <f t="shared" si="44"/>
        <v>0</v>
      </c>
      <c r="H660" s="74" t="str" cm="1">
        <f t="array" ref="H660">IFERROR(INDEX(GCC.Param!$D$3:$D$94,MATCH(L660,GCC.Param!$B$3:$B$94,0),0),"")</f>
        <v/>
      </c>
      <c r="I660" s="76"/>
      <c r="J660" s="76"/>
      <c r="K660" s="76"/>
      <c r="L660" s="76"/>
      <c r="M660" s="76"/>
      <c r="N660" s="76"/>
      <c r="O660" s="73" t="str" cm="1">
        <f t="array" ref="O660">IFERROR(INDEX($K$9:$K$1009,MATCH(N660,$I$9:$I$1009,0),0),"")</f>
        <v/>
      </c>
      <c r="P660" s="77"/>
      <c r="Q660" s="77"/>
      <c r="R660" s="67"/>
      <c r="S660" s="67"/>
      <c r="T660" s="67"/>
      <c r="U660" s="73">
        <f t="shared" si="45"/>
        <v>0</v>
      </c>
      <c r="V660" s="57"/>
      <c r="W660" s="78"/>
      <c r="X660" s="69"/>
      <c r="Y660" s="69"/>
      <c r="Z660" s="69"/>
      <c r="AA660" s="69"/>
      <c r="AB660" s="69"/>
      <c r="AC660" s="69"/>
      <c r="AD660" s="69"/>
      <c r="AF660" s="69"/>
      <c r="AG660" s="69"/>
      <c r="AH660" s="69"/>
      <c r="AI660" s="69"/>
      <c r="AJ660" s="69"/>
      <c r="AK660" s="69"/>
      <c r="AL660" s="70">
        <f t="shared" si="43"/>
        <v>0</v>
      </c>
      <c r="AM660" s="69"/>
      <c r="AN660" s="69"/>
      <c r="AO660" s="69"/>
      <c r="AR660" s="46" t="s">
        <v>20</v>
      </c>
    </row>
    <row r="661" spans="4:44" x14ac:dyDescent="0.3">
      <c r="D661" s="79">
        <f t="shared" si="46"/>
        <v>652</v>
      </c>
      <c r="E661" s="76"/>
      <c r="F661" s="76"/>
      <c r="G661" s="73">
        <f t="shared" si="44"/>
        <v>0</v>
      </c>
      <c r="H661" s="74" t="str" cm="1">
        <f t="array" ref="H661">IFERROR(INDEX(GCC.Param!$D$3:$D$94,MATCH(L661,GCC.Param!$B$3:$B$94,0),0),"")</f>
        <v/>
      </c>
      <c r="I661" s="76"/>
      <c r="J661" s="76"/>
      <c r="K661" s="76"/>
      <c r="L661" s="76"/>
      <c r="M661" s="76"/>
      <c r="N661" s="76"/>
      <c r="O661" s="73" t="str" cm="1">
        <f t="array" ref="O661">IFERROR(INDEX($K$9:$K$1009,MATCH(N661,$I$9:$I$1009,0),0),"")</f>
        <v/>
      </c>
      <c r="P661" s="77"/>
      <c r="Q661" s="77"/>
      <c r="R661" s="67"/>
      <c r="S661" s="67"/>
      <c r="T661" s="67"/>
      <c r="U661" s="73">
        <f t="shared" si="45"/>
        <v>0</v>
      </c>
      <c r="V661" s="57"/>
      <c r="W661" s="78"/>
      <c r="X661" s="69"/>
      <c r="Y661" s="69"/>
      <c r="Z661" s="69"/>
      <c r="AA661" s="69"/>
      <c r="AB661" s="69"/>
      <c r="AC661" s="69"/>
      <c r="AD661" s="69"/>
      <c r="AF661" s="69"/>
      <c r="AG661" s="69"/>
      <c r="AH661" s="69"/>
      <c r="AI661" s="69"/>
      <c r="AJ661" s="69"/>
      <c r="AK661" s="69"/>
      <c r="AL661" s="70">
        <f t="shared" si="43"/>
        <v>0</v>
      </c>
      <c r="AM661" s="69"/>
      <c r="AN661" s="69"/>
      <c r="AO661" s="69"/>
      <c r="AR661" s="46" t="s">
        <v>20</v>
      </c>
    </row>
    <row r="662" spans="4:44" x14ac:dyDescent="0.3">
      <c r="D662" s="79">
        <f t="shared" si="46"/>
        <v>653</v>
      </c>
      <c r="E662" s="76"/>
      <c r="F662" s="76"/>
      <c r="G662" s="73">
        <f t="shared" si="44"/>
        <v>0</v>
      </c>
      <c r="H662" s="74" t="str" cm="1">
        <f t="array" ref="H662">IFERROR(INDEX(GCC.Param!$D$3:$D$94,MATCH(L662,GCC.Param!$B$3:$B$94,0),0),"")</f>
        <v/>
      </c>
      <c r="I662" s="76"/>
      <c r="J662" s="76"/>
      <c r="K662" s="76"/>
      <c r="L662" s="76"/>
      <c r="M662" s="76"/>
      <c r="N662" s="76"/>
      <c r="O662" s="73" t="str" cm="1">
        <f t="array" ref="O662">IFERROR(INDEX($K$9:$K$1009,MATCH(N662,$I$9:$I$1009,0),0),"")</f>
        <v/>
      </c>
      <c r="P662" s="77"/>
      <c r="Q662" s="77"/>
      <c r="R662" s="67"/>
      <c r="S662" s="67"/>
      <c r="T662" s="67"/>
      <c r="U662" s="73">
        <f t="shared" si="45"/>
        <v>0</v>
      </c>
      <c r="V662" s="57"/>
      <c r="W662" s="78"/>
      <c r="X662" s="69"/>
      <c r="Y662" s="69"/>
      <c r="Z662" s="69"/>
      <c r="AA662" s="69"/>
      <c r="AB662" s="69"/>
      <c r="AC662" s="69"/>
      <c r="AD662" s="69"/>
      <c r="AF662" s="69"/>
      <c r="AG662" s="69"/>
      <c r="AH662" s="69"/>
      <c r="AI662" s="69"/>
      <c r="AJ662" s="69"/>
      <c r="AK662" s="69"/>
      <c r="AL662" s="70">
        <f t="shared" si="43"/>
        <v>0</v>
      </c>
      <c r="AM662" s="69"/>
      <c r="AN662" s="69"/>
      <c r="AO662" s="69"/>
      <c r="AR662" s="46" t="s">
        <v>20</v>
      </c>
    </row>
    <row r="663" spans="4:44" x14ac:dyDescent="0.3">
      <c r="D663" s="79">
        <f t="shared" si="46"/>
        <v>654</v>
      </c>
      <c r="E663" s="76"/>
      <c r="F663" s="76"/>
      <c r="G663" s="73">
        <f t="shared" si="44"/>
        <v>0</v>
      </c>
      <c r="H663" s="74" t="str" cm="1">
        <f t="array" ref="H663">IFERROR(INDEX(GCC.Param!$D$3:$D$94,MATCH(L663,GCC.Param!$B$3:$B$94,0),0),"")</f>
        <v/>
      </c>
      <c r="I663" s="76"/>
      <c r="J663" s="76"/>
      <c r="K663" s="76"/>
      <c r="L663" s="76"/>
      <c r="M663" s="76"/>
      <c r="N663" s="76"/>
      <c r="O663" s="73" t="str" cm="1">
        <f t="array" ref="O663">IFERROR(INDEX($K$9:$K$1009,MATCH(N663,$I$9:$I$1009,0),0),"")</f>
        <v/>
      </c>
      <c r="P663" s="77"/>
      <c r="Q663" s="77"/>
      <c r="R663" s="67"/>
      <c r="S663" s="67"/>
      <c r="T663" s="67"/>
      <c r="U663" s="73">
        <f t="shared" si="45"/>
        <v>0</v>
      </c>
      <c r="V663" s="57"/>
      <c r="W663" s="78"/>
      <c r="X663" s="69"/>
      <c r="Y663" s="69"/>
      <c r="Z663" s="69"/>
      <c r="AA663" s="69"/>
      <c r="AB663" s="69"/>
      <c r="AC663" s="69"/>
      <c r="AD663" s="69"/>
      <c r="AF663" s="69"/>
      <c r="AG663" s="69"/>
      <c r="AH663" s="69"/>
      <c r="AI663" s="69"/>
      <c r="AJ663" s="69"/>
      <c r="AK663" s="69"/>
      <c r="AL663" s="70">
        <f t="shared" si="43"/>
        <v>0</v>
      </c>
      <c r="AM663" s="69"/>
      <c r="AN663" s="69"/>
      <c r="AO663" s="69"/>
      <c r="AR663" s="46" t="s">
        <v>20</v>
      </c>
    </row>
    <row r="664" spans="4:44" x14ac:dyDescent="0.3">
      <c r="D664" s="79">
        <f t="shared" si="46"/>
        <v>655</v>
      </c>
      <c r="E664" s="76"/>
      <c r="F664" s="76"/>
      <c r="G664" s="73">
        <f t="shared" si="44"/>
        <v>0</v>
      </c>
      <c r="H664" s="74" t="str" cm="1">
        <f t="array" ref="H664">IFERROR(INDEX(GCC.Param!$D$3:$D$94,MATCH(L664,GCC.Param!$B$3:$B$94,0),0),"")</f>
        <v/>
      </c>
      <c r="I664" s="76"/>
      <c r="J664" s="76"/>
      <c r="K664" s="76"/>
      <c r="L664" s="76"/>
      <c r="M664" s="76"/>
      <c r="N664" s="76"/>
      <c r="O664" s="73" t="str" cm="1">
        <f t="array" ref="O664">IFERROR(INDEX($K$9:$K$1009,MATCH(N664,$I$9:$I$1009,0),0),"")</f>
        <v/>
      </c>
      <c r="P664" s="77"/>
      <c r="Q664" s="77"/>
      <c r="R664" s="67"/>
      <c r="S664" s="67"/>
      <c r="T664" s="67"/>
      <c r="U664" s="73">
        <f t="shared" si="45"/>
        <v>0</v>
      </c>
      <c r="V664" s="57"/>
      <c r="W664" s="78"/>
      <c r="X664" s="69"/>
      <c r="Y664" s="69"/>
      <c r="Z664" s="69"/>
      <c r="AA664" s="69"/>
      <c r="AB664" s="69"/>
      <c r="AC664" s="69"/>
      <c r="AD664" s="69"/>
      <c r="AF664" s="69"/>
      <c r="AG664" s="69"/>
      <c r="AH664" s="69"/>
      <c r="AI664" s="69"/>
      <c r="AJ664" s="69"/>
      <c r="AK664" s="69"/>
      <c r="AL664" s="70">
        <f t="shared" si="43"/>
        <v>0</v>
      </c>
      <c r="AM664" s="69"/>
      <c r="AN664" s="69"/>
      <c r="AO664" s="69"/>
      <c r="AR664" s="46" t="s">
        <v>20</v>
      </c>
    </row>
    <row r="665" spans="4:44" x14ac:dyDescent="0.3">
      <c r="D665" s="79">
        <f t="shared" si="46"/>
        <v>656</v>
      </c>
      <c r="E665" s="76"/>
      <c r="F665" s="76"/>
      <c r="G665" s="73">
        <f t="shared" si="44"/>
        <v>0</v>
      </c>
      <c r="H665" s="74" t="str" cm="1">
        <f t="array" ref="H665">IFERROR(INDEX(GCC.Param!$D$3:$D$94,MATCH(L665,GCC.Param!$B$3:$B$94,0),0),"")</f>
        <v/>
      </c>
      <c r="I665" s="76"/>
      <c r="J665" s="76"/>
      <c r="K665" s="76"/>
      <c r="L665" s="76"/>
      <c r="M665" s="76"/>
      <c r="N665" s="76"/>
      <c r="O665" s="73" t="str" cm="1">
        <f t="array" ref="O665">IFERROR(INDEX($K$9:$K$1009,MATCH(N665,$I$9:$I$1009,0),0),"")</f>
        <v/>
      </c>
      <c r="P665" s="77"/>
      <c r="Q665" s="77"/>
      <c r="R665" s="67"/>
      <c r="S665" s="67"/>
      <c r="T665" s="67"/>
      <c r="U665" s="73">
        <f t="shared" si="45"/>
        <v>0</v>
      </c>
      <c r="V665" s="57"/>
      <c r="W665" s="78"/>
      <c r="X665" s="69"/>
      <c r="Y665" s="69"/>
      <c r="Z665" s="69"/>
      <c r="AA665" s="69"/>
      <c r="AB665" s="69"/>
      <c r="AC665" s="69"/>
      <c r="AD665" s="69"/>
      <c r="AF665" s="69"/>
      <c r="AG665" s="69"/>
      <c r="AH665" s="69"/>
      <c r="AI665" s="69"/>
      <c r="AJ665" s="69"/>
      <c r="AK665" s="69"/>
      <c r="AL665" s="70">
        <f t="shared" si="43"/>
        <v>0</v>
      </c>
      <c r="AM665" s="69"/>
      <c r="AN665" s="69"/>
      <c r="AO665" s="69"/>
      <c r="AR665" s="46" t="s">
        <v>20</v>
      </c>
    </row>
    <row r="666" spans="4:44" x14ac:dyDescent="0.3">
      <c r="D666" s="79">
        <f t="shared" si="46"/>
        <v>657</v>
      </c>
      <c r="E666" s="76"/>
      <c r="F666" s="76"/>
      <c r="G666" s="73">
        <f t="shared" si="44"/>
        <v>0</v>
      </c>
      <c r="H666" s="74" t="str" cm="1">
        <f t="array" ref="H666">IFERROR(INDEX(GCC.Param!$D$3:$D$94,MATCH(L666,GCC.Param!$B$3:$B$94,0),0),"")</f>
        <v/>
      </c>
      <c r="I666" s="76"/>
      <c r="J666" s="76"/>
      <c r="K666" s="76"/>
      <c r="L666" s="76"/>
      <c r="M666" s="76"/>
      <c r="N666" s="76"/>
      <c r="O666" s="73" t="str" cm="1">
        <f t="array" ref="O666">IFERROR(INDEX($K$9:$K$1009,MATCH(N666,$I$9:$I$1009,0),0),"")</f>
        <v/>
      </c>
      <c r="P666" s="77"/>
      <c r="Q666" s="77"/>
      <c r="R666" s="67"/>
      <c r="S666" s="67"/>
      <c r="T666" s="67"/>
      <c r="U666" s="73">
        <f t="shared" si="45"/>
        <v>0</v>
      </c>
      <c r="V666" s="57"/>
      <c r="W666" s="78"/>
      <c r="X666" s="69"/>
      <c r="Y666" s="69"/>
      <c r="Z666" s="69"/>
      <c r="AA666" s="69"/>
      <c r="AB666" s="69"/>
      <c r="AC666" s="69"/>
      <c r="AD666" s="69"/>
      <c r="AF666" s="69"/>
      <c r="AG666" s="69"/>
      <c r="AH666" s="69"/>
      <c r="AI666" s="69"/>
      <c r="AJ666" s="69"/>
      <c r="AK666" s="69"/>
      <c r="AL666" s="70">
        <f t="shared" si="43"/>
        <v>0</v>
      </c>
      <c r="AM666" s="69"/>
      <c r="AN666" s="69"/>
      <c r="AO666" s="69"/>
      <c r="AR666" s="46" t="s">
        <v>20</v>
      </c>
    </row>
    <row r="667" spans="4:44" x14ac:dyDescent="0.3">
      <c r="D667" s="79">
        <f t="shared" si="46"/>
        <v>658</v>
      </c>
      <c r="E667" s="76"/>
      <c r="F667" s="76"/>
      <c r="G667" s="73">
        <f t="shared" si="44"/>
        <v>0</v>
      </c>
      <c r="H667" s="74" t="str" cm="1">
        <f t="array" ref="H667">IFERROR(INDEX(GCC.Param!$D$3:$D$94,MATCH(L667,GCC.Param!$B$3:$B$94,0),0),"")</f>
        <v/>
      </c>
      <c r="I667" s="76"/>
      <c r="J667" s="76"/>
      <c r="K667" s="76"/>
      <c r="L667" s="76"/>
      <c r="M667" s="76"/>
      <c r="N667" s="76"/>
      <c r="O667" s="73" t="str" cm="1">
        <f t="array" ref="O667">IFERROR(INDEX($K$9:$K$1009,MATCH(N667,$I$9:$I$1009,0),0),"")</f>
        <v/>
      </c>
      <c r="P667" s="77"/>
      <c r="Q667" s="77"/>
      <c r="R667" s="67"/>
      <c r="S667" s="67"/>
      <c r="T667" s="67"/>
      <c r="U667" s="73">
        <f t="shared" si="45"/>
        <v>0</v>
      </c>
      <c r="V667" s="57"/>
      <c r="W667" s="78"/>
      <c r="X667" s="69"/>
      <c r="Y667" s="69"/>
      <c r="Z667" s="69"/>
      <c r="AA667" s="69"/>
      <c r="AB667" s="69"/>
      <c r="AC667" s="69"/>
      <c r="AD667" s="69"/>
      <c r="AF667" s="69"/>
      <c r="AG667" s="69"/>
      <c r="AH667" s="69"/>
      <c r="AI667" s="69"/>
      <c r="AJ667" s="69"/>
      <c r="AK667" s="69"/>
      <c r="AL667" s="70">
        <f t="shared" si="43"/>
        <v>0</v>
      </c>
      <c r="AM667" s="69"/>
      <c r="AN667" s="69"/>
      <c r="AO667" s="69"/>
      <c r="AR667" s="46" t="s">
        <v>20</v>
      </c>
    </row>
    <row r="668" spans="4:44" x14ac:dyDescent="0.3">
      <c r="D668" s="79">
        <f t="shared" si="46"/>
        <v>659</v>
      </c>
      <c r="E668" s="76"/>
      <c r="F668" s="76"/>
      <c r="G668" s="73">
        <f t="shared" si="44"/>
        <v>0</v>
      </c>
      <c r="H668" s="74" t="str" cm="1">
        <f t="array" ref="H668">IFERROR(INDEX(GCC.Param!$D$3:$D$94,MATCH(L668,GCC.Param!$B$3:$B$94,0),0),"")</f>
        <v/>
      </c>
      <c r="I668" s="76"/>
      <c r="J668" s="76"/>
      <c r="K668" s="76"/>
      <c r="L668" s="76"/>
      <c r="M668" s="76"/>
      <c r="N668" s="76"/>
      <c r="O668" s="73" t="str" cm="1">
        <f t="array" ref="O668">IFERROR(INDEX($K$9:$K$1009,MATCH(N668,$I$9:$I$1009,0),0),"")</f>
        <v/>
      </c>
      <c r="P668" s="77"/>
      <c r="Q668" s="77"/>
      <c r="R668" s="67"/>
      <c r="S668" s="67"/>
      <c r="T668" s="67"/>
      <c r="U668" s="73">
        <f t="shared" si="45"/>
        <v>0</v>
      </c>
      <c r="V668" s="57"/>
      <c r="W668" s="78"/>
      <c r="X668" s="69"/>
      <c r="Y668" s="69"/>
      <c r="Z668" s="69"/>
      <c r="AA668" s="69"/>
      <c r="AB668" s="69"/>
      <c r="AC668" s="69"/>
      <c r="AD668" s="69"/>
      <c r="AF668" s="69"/>
      <c r="AG668" s="69"/>
      <c r="AH668" s="69"/>
      <c r="AI668" s="69"/>
      <c r="AJ668" s="69"/>
      <c r="AK668" s="69"/>
      <c r="AL668" s="70">
        <f t="shared" si="43"/>
        <v>0</v>
      </c>
      <c r="AM668" s="69"/>
      <c r="AN668" s="69"/>
      <c r="AO668" s="69"/>
      <c r="AR668" s="46" t="s">
        <v>20</v>
      </c>
    </row>
    <row r="669" spans="4:44" x14ac:dyDescent="0.3">
      <c r="D669" s="79">
        <f t="shared" si="46"/>
        <v>660</v>
      </c>
      <c r="E669" s="76"/>
      <c r="F669" s="76"/>
      <c r="G669" s="73">
        <f t="shared" si="44"/>
        <v>0</v>
      </c>
      <c r="H669" s="74" t="str" cm="1">
        <f t="array" ref="H669">IFERROR(INDEX(GCC.Param!$D$3:$D$94,MATCH(L669,GCC.Param!$B$3:$B$94,0),0),"")</f>
        <v/>
      </c>
      <c r="I669" s="76"/>
      <c r="J669" s="76"/>
      <c r="K669" s="76"/>
      <c r="L669" s="76"/>
      <c r="M669" s="76"/>
      <c r="N669" s="76"/>
      <c r="O669" s="73" t="str" cm="1">
        <f t="array" ref="O669">IFERROR(INDEX($K$9:$K$1009,MATCH(N669,$I$9:$I$1009,0),0),"")</f>
        <v/>
      </c>
      <c r="P669" s="77"/>
      <c r="Q669" s="77"/>
      <c r="R669" s="67"/>
      <c r="S669" s="67"/>
      <c r="T669" s="67"/>
      <c r="U669" s="73">
        <f t="shared" si="45"/>
        <v>0</v>
      </c>
      <c r="V669" s="57"/>
      <c r="W669" s="78"/>
      <c r="X669" s="69"/>
      <c r="Y669" s="69"/>
      <c r="Z669" s="69"/>
      <c r="AA669" s="69"/>
      <c r="AB669" s="69"/>
      <c r="AC669" s="69"/>
      <c r="AD669" s="69"/>
      <c r="AF669" s="69"/>
      <c r="AG669" s="69"/>
      <c r="AH669" s="69"/>
      <c r="AI669" s="69"/>
      <c r="AJ669" s="69"/>
      <c r="AK669" s="69"/>
      <c r="AL669" s="70">
        <f t="shared" si="43"/>
        <v>0</v>
      </c>
      <c r="AM669" s="69"/>
      <c r="AN669" s="69"/>
      <c r="AO669" s="69"/>
      <c r="AR669" s="46" t="s">
        <v>20</v>
      </c>
    </row>
    <row r="670" spans="4:44" x14ac:dyDescent="0.3">
      <c r="D670" s="79">
        <f t="shared" si="46"/>
        <v>661</v>
      </c>
      <c r="E670" s="76"/>
      <c r="F670" s="76"/>
      <c r="G670" s="73">
        <f t="shared" si="44"/>
        <v>0</v>
      </c>
      <c r="H670" s="74" t="str" cm="1">
        <f t="array" ref="H670">IFERROR(INDEX(GCC.Param!$D$3:$D$94,MATCH(L670,GCC.Param!$B$3:$B$94,0),0),"")</f>
        <v/>
      </c>
      <c r="I670" s="76"/>
      <c r="J670" s="76"/>
      <c r="K670" s="76"/>
      <c r="L670" s="76"/>
      <c r="M670" s="76"/>
      <c r="N670" s="76"/>
      <c r="O670" s="73" t="str" cm="1">
        <f t="array" ref="O670">IFERROR(INDEX($K$9:$K$1009,MATCH(N670,$I$9:$I$1009,0),0),"")</f>
        <v/>
      </c>
      <c r="P670" s="77"/>
      <c r="Q670" s="77"/>
      <c r="R670" s="67"/>
      <c r="S670" s="67"/>
      <c r="T670" s="67"/>
      <c r="U670" s="73">
        <f t="shared" si="45"/>
        <v>0</v>
      </c>
      <c r="V670" s="57"/>
      <c r="W670" s="78"/>
      <c r="X670" s="69"/>
      <c r="Y670" s="69"/>
      <c r="Z670" s="69"/>
      <c r="AA670" s="69"/>
      <c r="AB670" s="69"/>
      <c r="AC670" s="69"/>
      <c r="AD670" s="69"/>
      <c r="AF670" s="69"/>
      <c r="AG670" s="69"/>
      <c r="AH670" s="69"/>
      <c r="AI670" s="69"/>
      <c r="AJ670" s="69"/>
      <c r="AK670" s="69"/>
      <c r="AL670" s="70">
        <f t="shared" si="43"/>
        <v>0</v>
      </c>
      <c r="AM670" s="69"/>
      <c r="AN670" s="69"/>
      <c r="AO670" s="69"/>
      <c r="AR670" s="46" t="s">
        <v>20</v>
      </c>
    </row>
    <row r="671" spans="4:44" x14ac:dyDescent="0.3">
      <c r="D671" s="79">
        <f t="shared" si="46"/>
        <v>662</v>
      </c>
      <c r="E671" s="76"/>
      <c r="F671" s="76"/>
      <c r="G671" s="73">
        <f t="shared" si="44"/>
        <v>0</v>
      </c>
      <c r="H671" s="74" t="str" cm="1">
        <f t="array" ref="H671">IFERROR(INDEX(GCC.Param!$D$3:$D$94,MATCH(L671,GCC.Param!$B$3:$B$94,0),0),"")</f>
        <v/>
      </c>
      <c r="I671" s="76"/>
      <c r="J671" s="76"/>
      <c r="K671" s="76"/>
      <c r="L671" s="76"/>
      <c r="M671" s="76"/>
      <c r="N671" s="76"/>
      <c r="O671" s="73" t="str" cm="1">
        <f t="array" ref="O671">IFERROR(INDEX($K$9:$K$1009,MATCH(N671,$I$9:$I$1009,0),0),"")</f>
        <v/>
      </c>
      <c r="P671" s="77"/>
      <c r="Q671" s="77"/>
      <c r="R671" s="67"/>
      <c r="S671" s="67"/>
      <c r="T671" s="67"/>
      <c r="U671" s="73">
        <f t="shared" si="45"/>
        <v>0</v>
      </c>
      <c r="V671" s="57"/>
      <c r="W671" s="78"/>
      <c r="X671" s="69"/>
      <c r="Y671" s="69"/>
      <c r="Z671" s="69"/>
      <c r="AA671" s="69"/>
      <c r="AB671" s="69"/>
      <c r="AC671" s="69"/>
      <c r="AD671" s="69"/>
      <c r="AF671" s="69"/>
      <c r="AG671" s="69"/>
      <c r="AH671" s="69"/>
      <c r="AI671" s="69"/>
      <c r="AJ671" s="69"/>
      <c r="AK671" s="69"/>
      <c r="AL671" s="70">
        <f t="shared" si="43"/>
        <v>0</v>
      </c>
      <c r="AM671" s="69"/>
      <c r="AN671" s="69"/>
      <c r="AO671" s="69"/>
      <c r="AR671" s="46" t="s">
        <v>20</v>
      </c>
    </row>
    <row r="672" spans="4:44" x14ac:dyDescent="0.3">
      <c r="D672" s="79">
        <f t="shared" si="46"/>
        <v>663</v>
      </c>
      <c r="E672" s="76"/>
      <c r="F672" s="76"/>
      <c r="G672" s="73">
        <f t="shared" si="44"/>
        <v>0</v>
      </c>
      <c r="H672" s="74" t="str" cm="1">
        <f t="array" ref="H672">IFERROR(INDEX(GCC.Param!$D$3:$D$94,MATCH(L672,GCC.Param!$B$3:$B$94,0),0),"")</f>
        <v/>
      </c>
      <c r="I672" s="76"/>
      <c r="J672" s="76"/>
      <c r="K672" s="76"/>
      <c r="L672" s="76"/>
      <c r="M672" s="76"/>
      <c r="N672" s="76"/>
      <c r="O672" s="73" t="str" cm="1">
        <f t="array" ref="O672">IFERROR(INDEX($K$9:$K$1009,MATCH(N672,$I$9:$I$1009,0),0),"")</f>
        <v/>
      </c>
      <c r="P672" s="77"/>
      <c r="Q672" s="77"/>
      <c r="R672" s="67"/>
      <c r="S672" s="67"/>
      <c r="T672" s="67"/>
      <c r="U672" s="73">
        <f t="shared" si="45"/>
        <v>0</v>
      </c>
      <c r="V672" s="57"/>
      <c r="W672" s="78"/>
      <c r="X672" s="69"/>
      <c r="Y672" s="69"/>
      <c r="Z672" s="69"/>
      <c r="AA672" s="69"/>
      <c r="AB672" s="69"/>
      <c r="AC672" s="69"/>
      <c r="AD672" s="69"/>
      <c r="AF672" s="69"/>
      <c r="AG672" s="69"/>
      <c r="AH672" s="69"/>
      <c r="AI672" s="69"/>
      <c r="AJ672" s="69"/>
      <c r="AK672" s="69"/>
      <c r="AL672" s="70">
        <f t="shared" si="43"/>
        <v>0</v>
      </c>
      <c r="AM672" s="69"/>
      <c r="AN672" s="69"/>
      <c r="AO672" s="69"/>
      <c r="AR672" s="46" t="s">
        <v>20</v>
      </c>
    </row>
    <row r="673" spans="4:44" x14ac:dyDescent="0.3">
      <c r="D673" s="79">
        <f t="shared" si="46"/>
        <v>664</v>
      </c>
      <c r="E673" s="76"/>
      <c r="F673" s="76"/>
      <c r="G673" s="73">
        <f t="shared" si="44"/>
        <v>0</v>
      </c>
      <c r="H673" s="74" t="str" cm="1">
        <f t="array" ref="H673">IFERROR(INDEX(GCC.Param!$D$3:$D$94,MATCH(L673,GCC.Param!$B$3:$B$94,0),0),"")</f>
        <v/>
      </c>
      <c r="I673" s="76"/>
      <c r="J673" s="76"/>
      <c r="K673" s="76"/>
      <c r="L673" s="76"/>
      <c r="M673" s="76"/>
      <c r="N673" s="76"/>
      <c r="O673" s="73" t="str" cm="1">
        <f t="array" ref="O673">IFERROR(INDEX($K$9:$K$1009,MATCH(N673,$I$9:$I$1009,0),0),"")</f>
        <v/>
      </c>
      <c r="P673" s="77"/>
      <c r="Q673" s="77"/>
      <c r="R673" s="67"/>
      <c r="S673" s="67"/>
      <c r="T673" s="67"/>
      <c r="U673" s="73">
        <f t="shared" si="45"/>
        <v>0</v>
      </c>
      <c r="V673" s="57"/>
      <c r="W673" s="78"/>
      <c r="X673" s="69"/>
      <c r="Y673" s="69"/>
      <c r="Z673" s="69"/>
      <c r="AA673" s="69"/>
      <c r="AB673" s="69"/>
      <c r="AC673" s="69"/>
      <c r="AD673" s="69"/>
      <c r="AF673" s="69"/>
      <c r="AG673" s="69"/>
      <c r="AH673" s="69"/>
      <c r="AI673" s="69"/>
      <c r="AJ673" s="69"/>
      <c r="AK673" s="69"/>
      <c r="AL673" s="70">
        <f t="shared" si="43"/>
        <v>0</v>
      </c>
      <c r="AM673" s="69"/>
      <c r="AN673" s="69"/>
      <c r="AO673" s="69"/>
      <c r="AR673" s="46" t="s">
        <v>20</v>
      </c>
    </row>
    <row r="674" spans="4:44" x14ac:dyDescent="0.3">
      <c r="D674" s="79">
        <f t="shared" si="46"/>
        <v>665</v>
      </c>
      <c r="E674" s="76"/>
      <c r="F674" s="76"/>
      <c r="G674" s="73">
        <f t="shared" si="44"/>
        <v>0</v>
      </c>
      <c r="H674" s="74" t="str" cm="1">
        <f t="array" ref="H674">IFERROR(INDEX(GCC.Param!$D$3:$D$94,MATCH(L674,GCC.Param!$B$3:$B$94,0),0),"")</f>
        <v/>
      </c>
      <c r="I674" s="76"/>
      <c r="J674" s="76"/>
      <c r="K674" s="76"/>
      <c r="L674" s="76"/>
      <c r="M674" s="76"/>
      <c r="N674" s="76"/>
      <c r="O674" s="73" t="str" cm="1">
        <f t="array" ref="O674">IFERROR(INDEX($K$9:$K$1009,MATCH(N674,$I$9:$I$1009,0),0),"")</f>
        <v/>
      </c>
      <c r="P674" s="77"/>
      <c r="Q674" s="77"/>
      <c r="R674" s="67"/>
      <c r="S674" s="67"/>
      <c r="T674" s="67"/>
      <c r="U674" s="73">
        <f t="shared" si="45"/>
        <v>0</v>
      </c>
      <c r="V674" s="57"/>
      <c r="W674" s="78"/>
      <c r="X674" s="69"/>
      <c r="Y674" s="69"/>
      <c r="Z674" s="69"/>
      <c r="AA674" s="69"/>
      <c r="AB674" s="69"/>
      <c r="AC674" s="69"/>
      <c r="AD674" s="69"/>
      <c r="AF674" s="69"/>
      <c r="AG674" s="69"/>
      <c r="AH674" s="69"/>
      <c r="AI674" s="69"/>
      <c r="AJ674" s="69"/>
      <c r="AK674" s="69"/>
      <c r="AL674" s="70">
        <f t="shared" si="43"/>
        <v>0</v>
      </c>
      <c r="AM674" s="69"/>
      <c r="AN674" s="69"/>
      <c r="AO674" s="69"/>
      <c r="AR674" s="46" t="s">
        <v>20</v>
      </c>
    </row>
    <row r="675" spans="4:44" x14ac:dyDescent="0.3">
      <c r="D675" s="79">
        <f t="shared" si="46"/>
        <v>666</v>
      </c>
      <c r="E675" s="76"/>
      <c r="F675" s="76"/>
      <c r="G675" s="73">
        <f t="shared" si="44"/>
        <v>0</v>
      </c>
      <c r="H675" s="74" t="str" cm="1">
        <f t="array" ref="H675">IFERROR(INDEX(GCC.Param!$D$3:$D$94,MATCH(L675,GCC.Param!$B$3:$B$94,0),0),"")</f>
        <v/>
      </c>
      <c r="I675" s="76"/>
      <c r="J675" s="76"/>
      <c r="K675" s="76"/>
      <c r="L675" s="76"/>
      <c r="M675" s="76"/>
      <c r="N675" s="76"/>
      <c r="O675" s="73" t="str" cm="1">
        <f t="array" ref="O675">IFERROR(INDEX($K$9:$K$1009,MATCH(N675,$I$9:$I$1009,0),0),"")</f>
        <v/>
      </c>
      <c r="P675" s="77"/>
      <c r="Q675" s="77"/>
      <c r="R675" s="67"/>
      <c r="S675" s="67"/>
      <c r="T675" s="67"/>
      <c r="U675" s="73">
        <f t="shared" si="45"/>
        <v>0</v>
      </c>
      <c r="V675" s="57"/>
      <c r="W675" s="78"/>
      <c r="X675" s="69"/>
      <c r="Y675" s="69"/>
      <c r="Z675" s="69"/>
      <c r="AA675" s="69"/>
      <c r="AB675" s="69"/>
      <c r="AC675" s="69"/>
      <c r="AD675" s="69"/>
      <c r="AF675" s="69"/>
      <c r="AG675" s="69"/>
      <c r="AH675" s="69"/>
      <c r="AI675" s="69"/>
      <c r="AJ675" s="69"/>
      <c r="AK675" s="69"/>
      <c r="AL675" s="70">
        <f t="shared" si="43"/>
        <v>0</v>
      </c>
      <c r="AM675" s="69"/>
      <c r="AN675" s="69"/>
      <c r="AO675" s="69"/>
      <c r="AR675" s="46" t="s">
        <v>20</v>
      </c>
    </row>
    <row r="676" spans="4:44" x14ac:dyDescent="0.3">
      <c r="D676" s="79">
        <f t="shared" si="46"/>
        <v>667</v>
      </c>
      <c r="E676" s="76"/>
      <c r="F676" s="76"/>
      <c r="G676" s="73">
        <f t="shared" si="44"/>
        <v>0</v>
      </c>
      <c r="H676" s="74" t="str" cm="1">
        <f t="array" ref="H676">IFERROR(INDEX(GCC.Param!$D$3:$D$94,MATCH(L676,GCC.Param!$B$3:$B$94,0),0),"")</f>
        <v/>
      </c>
      <c r="I676" s="76"/>
      <c r="J676" s="76"/>
      <c r="K676" s="76"/>
      <c r="L676" s="76"/>
      <c r="M676" s="76"/>
      <c r="N676" s="76"/>
      <c r="O676" s="73" t="str" cm="1">
        <f t="array" ref="O676">IFERROR(INDEX($K$9:$K$1009,MATCH(N676,$I$9:$I$1009,0),0),"")</f>
        <v/>
      </c>
      <c r="P676" s="77"/>
      <c r="Q676" s="77"/>
      <c r="R676" s="67"/>
      <c r="S676" s="67"/>
      <c r="T676" s="67"/>
      <c r="U676" s="73">
        <f t="shared" si="45"/>
        <v>0</v>
      </c>
      <c r="V676" s="57"/>
      <c r="W676" s="78"/>
      <c r="X676" s="69"/>
      <c r="Y676" s="69"/>
      <c r="Z676" s="69"/>
      <c r="AA676" s="69"/>
      <c r="AB676" s="69"/>
      <c r="AC676" s="69"/>
      <c r="AD676" s="69"/>
      <c r="AF676" s="69"/>
      <c r="AG676" s="69"/>
      <c r="AH676" s="69"/>
      <c r="AI676" s="69"/>
      <c r="AJ676" s="69"/>
      <c r="AK676" s="69"/>
      <c r="AL676" s="70">
        <f t="shared" si="43"/>
        <v>0</v>
      </c>
      <c r="AM676" s="69"/>
      <c r="AN676" s="69"/>
      <c r="AO676" s="69"/>
      <c r="AR676" s="46" t="s">
        <v>20</v>
      </c>
    </row>
    <row r="677" spans="4:44" x14ac:dyDescent="0.3">
      <c r="D677" s="79">
        <f t="shared" si="46"/>
        <v>668</v>
      </c>
      <c r="E677" s="76"/>
      <c r="F677" s="76"/>
      <c r="G677" s="73">
        <f t="shared" si="44"/>
        <v>0</v>
      </c>
      <c r="H677" s="74" t="str" cm="1">
        <f t="array" ref="H677">IFERROR(INDEX(GCC.Param!$D$3:$D$94,MATCH(L677,GCC.Param!$B$3:$B$94,0),0),"")</f>
        <v/>
      </c>
      <c r="I677" s="76"/>
      <c r="J677" s="76"/>
      <c r="K677" s="76"/>
      <c r="L677" s="76"/>
      <c r="M677" s="76"/>
      <c r="N677" s="76"/>
      <c r="O677" s="73" t="str" cm="1">
        <f t="array" ref="O677">IFERROR(INDEX($K$9:$K$1009,MATCH(N677,$I$9:$I$1009,0),0),"")</f>
        <v/>
      </c>
      <c r="P677" s="77"/>
      <c r="Q677" s="77"/>
      <c r="R677" s="67"/>
      <c r="S677" s="67"/>
      <c r="T677" s="67"/>
      <c r="U677" s="73">
        <f t="shared" si="45"/>
        <v>0</v>
      </c>
      <c r="V677" s="57"/>
      <c r="W677" s="78"/>
      <c r="X677" s="69"/>
      <c r="Y677" s="69"/>
      <c r="Z677" s="69"/>
      <c r="AA677" s="69"/>
      <c r="AB677" s="69"/>
      <c r="AC677" s="69"/>
      <c r="AD677" s="69"/>
      <c r="AF677" s="69"/>
      <c r="AG677" s="69"/>
      <c r="AH677" s="69"/>
      <c r="AI677" s="69"/>
      <c r="AJ677" s="69"/>
      <c r="AK677" s="69"/>
      <c r="AL677" s="70">
        <f t="shared" si="43"/>
        <v>0</v>
      </c>
      <c r="AM677" s="69"/>
      <c r="AN677" s="69"/>
      <c r="AO677" s="69"/>
      <c r="AR677" s="46" t="s">
        <v>20</v>
      </c>
    </row>
    <row r="678" spans="4:44" x14ac:dyDescent="0.3">
      <c r="D678" s="79">
        <f t="shared" si="46"/>
        <v>669</v>
      </c>
      <c r="E678" s="76"/>
      <c r="F678" s="76"/>
      <c r="G678" s="73">
        <f t="shared" si="44"/>
        <v>0</v>
      </c>
      <c r="H678" s="74" t="str" cm="1">
        <f t="array" ref="H678">IFERROR(INDEX(GCC.Param!$D$3:$D$94,MATCH(L678,GCC.Param!$B$3:$B$94,0),0),"")</f>
        <v/>
      </c>
      <c r="I678" s="76"/>
      <c r="J678" s="76"/>
      <c r="K678" s="76"/>
      <c r="L678" s="76"/>
      <c r="M678" s="76"/>
      <c r="N678" s="76"/>
      <c r="O678" s="73" t="str" cm="1">
        <f t="array" ref="O678">IFERROR(INDEX($K$9:$K$1009,MATCH(N678,$I$9:$I$1009,0),0),"")</f>
        <v/>
      </c>
      <c r="P678" s="77"/>
      <c r="Q678" s="77"/>
      <c r="R678" s="67"/>
      <c r="S678" s="67"/>
      <c r="T678" s="67"/>
      <c r="U678" s="73">
        <f t="shared" si="45"/>
        <v>0</v>
      </c>
      <c r="V678" s="57"/>
      <c r="W678" s="78"/>
      <c r="X678" s="69"/>
      <c r="Y678" s="69"/>
      <c r="Z678" s="69"/>
      <c r="AA678" s="69"/>
      <c r="AB678" s="69"/>
      <c r="AC678" s="69"/>
      <c r="AD678" s="69"/>
      <c r="AF678" s="69"/>
      <c r="AG678" s="69"/>
      <c r="AH678" s="69"/>
      <c r="AI678" s="69"/>
      <c r="AJ678" s="69"/>
      <c r="AK678" s="69"/>
      <c r="AL678" s="70">
        <f t="shared" si="43"/>
        <v>0</v>
      </c>
      <c r="AM678" s="69"/>
      <c r="AN678" s="69"/>
      <c r="AO678" s="69"/>
      <c r="AR678" s="46" t="s">
        <v>20</v>
      </c>
    </row>
    <row r="679" spans="4:44" x14ac:dyDescent="0.3">
      <c r="D679" s="79">
        <f t="shared" si="46"/>
        <v>670</v>
      </c>
      <c r="E679" s="76"/>
      <c r="F679" s="76"/>
      <c r="G679" s="73">
        <f t="shared" si="44"/>
        <v>0</v>
      </c>
      <c r="H679" s="74" t="str" cm="1">
        <f t="array" ref="H679">IFERROR(INDEX(GCC.Param!$D$3:$D$94,MATCH(L679,GCC.Param!$B$3:$B$94,0),0),"")</f>
        <v/>
      </c>
      <c r="I679" s="76"/>
      <c r="J679" s="76"/>
      <c r="K679" s="76"/>
      <c r="L679" s="76"/>
      <c r="M679" s="76"/>
      <c r="N679" s="76"/>
      <c r="O679" s="73" t="str" cm="1">
        <f t="array" ref="O679">IFERROR(INDEX($K$9:$K$1009,MATCH(N679,$I$9:$I$1009,0),0),"")</f>
        <v/>
      </c>
      <c r="P679" s="77"/>
      <c r="Q679" s="77"/>
      <c r="R679" s="67"/>
      <c r="S679" s="67"/>
      <c r="T679" s="67"/>
      <c r="U679" s="73">
        <f t="shared" si="45"/>
        <v>0</v>
      </c>
      <c r="V679" s="57"/>
      <c r="W679" s="78"/>
      <c r="X679" s="69"/>
      <c r="Y679" s="69"/>
      <c r="Z679" s="69"/>
      <c r="AA679" s="69"/>
      <c r="AB679" s="69"/>
      <c r="AC679" s="69"/>
      <c r="AD679" s="69"/>
      <c r="AF679" s="69"/>
      <c r="AG679" s="69"/>
      <c r="AH679" s="69"/>
      <c r="AI679" s="69"/>
      <c r="AJ679" s="69"/>
      <c r="AK679" s="69"/>
      <c r="AL679" s="70">
        <f t="shared" si="43"/>
        <v>0</v>
      </c>
      <c r="AM679" s="69"/>
      <c r="AN679" s="69"/>
      <c r="AO679" s="69"/>
      <c r="AR679" s="46" t="s">
        <v>20</v>
      </c>
    </row>
    <row r="680" spans="4:44" x14ac:dyDescent="0.3">
      <c r="D680" s="79">
        <f t="shared" si="46"/>
        <v>671</v>
      </c>
      <c r="E680" s="76"/>
      <c r="F680" s="76"/>
      <c r="G680" s="73">
        <f t="shared" si="44"/>
        <v>0</v>
      </c>
      <c r="H680" s="74" t="str" cm="1">
        <f t="array" ref="H680">IFERROR(INDEX(GCC.Param!$D$3:$D$94,MATCH(L680,GCC.Param!$B$3:$B$94,0),0),"")</f>
        <v/>
      </c>
      <c r="I680" s="76"/>
      <c r="J680" s="76"/>
      <c r="K680" s="76"/>
      <c r="L680" s="76"/>
      <c r="M680" s="76"/>
      <c r="N680" s="76"/>
      <c r="O680" s="73" t="str" cm="1">
        <f t="array" ref="O680">IFERROR(INDEX($K$9:$K$1009,MATCH(N680,$I$9:$I$1009,0),0),"")</f>
        <v/>
      </c>
      <c r="P680" s="77"/>
      <c r="Q680" s="77"/>
      <c r="R680" s="67"/>
      <c r="S680" s="67"/>
      <c r="T680" s="67"/>
      <c r="U680" s="73">
        <f t="shared" si="45"/>
        <v>0</v>
      </c>
      <c r="V680" s="57"/>
      <c r="W680" s="78"/>
      <c r="X680" s="69"/>
      <c r="Y680" s="69"/>
      <c r="Z680" s="69"/>
      <c r="AA680" s="69"/>
      <c r="AB680" s="69"/>
      <c r="AC680" s="69"/>
      <c r="AD680" s="69"/>
      <c r="AF680" s="69"/>
      <c r="AG680" s="69"/>
      <c r="AH680" s="69"/>
      <c r="AI680" s="69"/>
      <c r="AJ680" s="69"/>
      <c r="AK680" s="69"/>
      <c r="AL680" s="70">
        <f t="shared" si="43"/>
        <v>0</v>
      </c>
      <c r="AM680" s="69"/>
      <c r="AN680" s="69"/>
      <c r="AO680" s="69"/>
      <c r="AR680" s="46" t="s">
        <v>20</v>
      </c>
    </row>
    <row r="681" spans="4:44" x14ac:dyDescent="0.3">
      <c r="D681" s="79">
        <f t="shared" si="46"/>
        <v>672</v>
      </c>
      <c r="E681" s="76"/>
      <c r="F681" s="76"/>
      <c r="G681" s="73">
        <f t="shared" si="44"/>
        <v>0</v>
      </c>
      <c r="H681" s="74" t="str" cm="1">
        <f t="array" ref="H681">IFERROR(INDEX(GCC.Param!$D$3:$D$94,MATCH(L681,GCC.Param!$B$3:$B$94,0),0),"")</f>
        <v/>
      </c>
      <c r="I681" s="76"/>
      <c r="J681" s="76"/>
      <c r="K681" s="76"/>
      <c r="L681" s="76"/>
      <c r="M681" s="76"/>
      <c r="N681" s="76"/>
      <c r="O681" s="73" t="str" cm="1">
        <f t="array" ref="O681">IFERROR(INDEX($K$9:$K$1009,MATCH(N681,$I$9:$I$1009,0),0),"")</f>
        <v/>
      </c>
      <c r="P681" s="77"/>
      <c r="Q681" s="77"/>
      <c r="R681" s="67"/>
      <c r="S681" s="67"/>
      <c r="T681" s="67"/>
      <c r="U681" s="73">
        <f t="shared" si="45"/>
        <v>0</v>
      </c>
      <c r="V681" s="57"/>
      <c r="W681" s="78"/>
      <c r="X681" s="69"/>
      <c r="Y681" s="69"/>
      <c r="Z681" s="69"/>
      <c r="AA681" s="69"/>
      <c r="AB681" s="69"/>
      <c r="AC681" s="69"/>
      <c r="AD681" s="69"/>
      <c r="AF681" s="69"/>
      <c r="AG681" s="69"/>
      <c r="AH681" s="69"/>
      <c r="AI681" s="69"/>
      <c r="AJ681" s="69"/>
      <c r="AK681" s="69"/>
      <c r="AL681" s="70">
        <f t="shared" si="43"/>
        <v>0</v>
      </c>
      <c r="AM681" s="69"/>
      <c r="AN681" s="69"/>
      <c r="AO681" s="69"/>
      <c r="AR681" s="46" t="s">
        <v>20</v>
      </c>
    </row>
    <row r="682" spans="4:44" x14ac:dyDescent="0.3">
      <c r="D682" s="79">
        <f t="shared" si="46"/>
        <v>673</v>
      </c>
      <c r="E682" s="76"/>
      <c r="F682" s="76"/>
      <c r="G682" s="73">
        <f t="shared" si="44"/>
        <v>0</v>
      </c>
      <c r="H682" s="74" t="str" cm="1">
        <f t="array" ref="H682">IFERROR(INDEX(GCC.Param!$D$3:$D$94,MATCH(L682,GCC.Param!$B$3:$B$94,0),0),"")</f>
        <v/>
      </c>
      <c r="I682" s="76"/>
      <c r="J682" s="76"/>
      <c r="K682" s="76"/>
      <c r="L682" s="76"/>
      <c r="M682" s="76"/>
      <c r="N682" s="76"/>
      <c r="O682" s="73" t="str" cm="1">
        <f t="array" ref="O682">IFERROR(INDEX($K$9:$K$1009,MATCH(N682,$I$9:$I$1009,0),0),"")</f>
        <v/>
      </c>
      <c r="P682" s="77"/>
      <c r="Q682" s="77"/>
      <c r="R682" s="67"/>
      <c r="S682" s="67"/>
      <c r="T682" s="67"/>
      <c r="U682" s="73">
        <f t="shared" si="45"/>
        <v>0</v>
      </c>
      <c r="V682" s="57"/>
      <c r="W682" s="78"/>
      <c r="X682" s="69"/>
      <c r="Y682" s="69"/>
      <c r="Z682" s="69"/>
      <c r="AA682" s="69"/>
      <c r="AB682" s="69"/>
      <c r="AC682" s="69"/>
      <c r="AD682" s="69"/>
      <c r="AF682" s="69"/>
      <c r="AG682" s="69"/>
      <c r="AH682" s="69"/>
      <c r="AI682" s="69"/>
      <c r="AJ682" s="69"/>
      <c r="AK682" s="69"/>
      <c r="AL682" s="70">
        <f t="shared" si="43"/>
        <v>0</v>
      </c>
      <c r="AM682" s="69"/>
      <c r="AN682" s="69"/>
      <c r="AO682" s="69"/>
      <c r="AR682" s="46" t="s">
        <v>20</v>
      </c>
    </row>
    <row r="683" spans="4:44" x14ac:dyDescent="0.3">
      <c r="D683" s="79">
        <f t="shared" si="46"/>
        <v>674</v>
      </c>
      <c r="E683" s="76"/>
      <c r="F683" s="76"/>
      <c r="G683" s="73">
        <f t="shared" si="44"/>
        <v>0</v>
      </c>
      <c r="H683" s="74" t="str" cm="1">
        <f t="array" ref="H683">IFERROR(INDEX(GCC.Param!$D$3:$D$94,MATCH(L683,GCC.Param!$B$3:$B$94,0),0),"")</f>
        <v/>
      </c>
      <c r="I683" s="76"/>
      <c r="J683" s="76"/>
      <c r="K683" s="76"/>
      <c r="L683" s="76"/>
      <c r="M683" s="76"/>
      <c r="N683" s="76"/>
      <c r="O683" s="73" t="str" cm="1">
        <f t="array" ref="O683">IFERROR(INDEX($K$9:$K$1009,MATCH(N683,$I$9:$I$1009,0),0),"")</f>
        <v/>
      </c>
      <c r="P683" s="77"/>
      <c r="Q683" s="77"/>
      <c r="R683" s="67"/>
      <c r="S683" s="67"/>
      <c r="T683" s="67"/>
      <c r="U683" s="73">
        <f t="shared" si="45"/>
        <v>0</v>
      </c>
      <c r="V683" s="57"/>
      <c r="W683" s="78"/>
      <c r="X683" s="69"/>
      <c r="Y683" s="69"/>
      <c r="Z683" s="69"/>
      <c r="AA683" s="69"/>
      <c r="AB683" s="69"/>
      <c r="AC683" s="69"/>
      <c r="AD683" s="69"/>
      <c r="AF683" s="69"/>
      <c r="AG683" s="69"/>
      <c r="AH683" s="69"/>
      <c r="AI683" s="69"/>
      <c r="AJ683" s="69"/>
      <c r="AK683" s="69"/>
      <c r="AL683" s="70">
        <f t="shared" si="43"/>
        <v>0</v>
      </c>
      <c r="AM683" s="69"/>
      <c r="AN683" s="69"/>
      <c r="AO683" s="69"/>
      <c r="AR683" s="46" t="s">
        <v>20</v>
      </c>
    </row>
    <row r="684" spans="4:44" x14ac:dyDescent="0.3">
      <c r="D684" s="79">
        <f t="shared" si="46"/>
        <v>675</v>
      </c>
      <c r="E684" s="76"/>
      <c r="F684" s="76"/>
      <c r="G684" s="73">
        <f t="shared" si="44"/>
        <v>0</v>
      </c>
      <c r="H684" s="74" t="str" cm="1">
        <f t="array" ref="H684">IFERROR(INDEX(GCC.Param!$D$3:$D$94,MATCH(L684,GCC.Param!$B$3:$B$94,0),0),"")</f>
        <v/>
      </c>
      <c r="I684" s="76"/>
      <c r="J684" s="76"/>
      <c r="K684" s="76"/>
      <c r="L684" s="76"/>
      <c r="M684" s="76"/>
      <c r="N684" s="76"/>
      <c r="O684" s="73" t="str" cm="1">
        <f t="array" ref="O684">IFERROR(INDEX($K$9:$K$1009,MATCH(N684,$I$9:$I$1009,0),0),"")</f>
        <v/>
      </c>
      <c r="P684" s="77"/>
      <c r="Q684" s="77"/>
      <c r="R684" s="67"/>
      <c r="S684" s="67"/>
      <c r="T684" s="67"/>
      <c r="U684" s="73">
        <f t="shared" si="45"/>
        <v>0</v>
      </c>
      <c r="V684" s="57"/>
      <c r="W684" s="78"/>
      <c r="X684" s="69"/>
      <c r="Y684" s="69"/>
      <c r="Z684" s="69"/>
      <c r="AA684" s="69"/>
      <c r="AB684" s="69"/>
      <c r="AC684" s="69"/>
      <c r="AD684" s="69"/>
      <c r="AF684" s="69"/>
      <c r="AG684" s="69"/>
      <c r="AH684" s="69"/>
      <c r="AI684" s="69"/>
      <c r="AJ684" s="69"/>
      <c r="AK684" s="69"/>
      <c r="AL684" s="70">
        <f t="shared" si="43"/>
        <v>0</v>
      </c>
      <c r="AM684" s="69"/>
      <c r="AN684" s="69"/>
      <c r="AO684" s="69"/>
      <c r="AR684" s="46" t="s">
        <v>20</v>
      </c>
    </row>
    <row r="685" spans="4:44" x14ac:dyDescent="0.3">
      <c r="D685" s="79">
        <f t="shared" si="46"/>
        <v>676</v>
      </c>
      <c r="E685" s="76"/>
      <c r="F685" s="76"/>
      <c r="G685" s="73">
        <f t="shared" si="44"/>
        <v>0</v>
      </c>
      <c r="H685" s="74" t="str" cm="1">
        <f t="array" ref="H685">IFERROR(INDEX(GCC.Param!$D$3:$D$94,MATCH(L685,GCC.Param!$B$3:$B$94,0),0),"")</f>
        <v/>
      </c>
      <c r="I685" s="76"/>
      <c r="J685" s="76"/>
      <c r="K685" s="76"/>
      <c r="L685" s="76"/>
      <c r="M685" s="76"/>
      <c r="N685" s="76"/>
      <c r="O685" s="73" t="str" cm="1">
        <f t="array" ref="O685">IFERROR(INDEX($K$9:$K$1009,MATCH(N685,$I$9:$I$1009,0),0),"")</f>
        <v/>
      </c>
      <c r="P685" s="77"/>
      <c r="Q685" s="77"/>
      <c r="R685" s="67"/>
      <c r="S685" s="67"/>
      <c r="T685" s="67"/>
      <c r="U685" s="73">
        <f t="shared" si="45"/>
        <v>0</v>
      </c>
      <c r="V685" s="57"/>
      <c r="W685" s="78"/>
      <c r="X685" s="69"/>
      <c r="Y685" s="69"/>
      <c r="Z685" s="69"/>
      <c r="AA685" s="69"/>
      <c r="AB685" s="69"/>
      <c r="AC685" s="69"/>
      <c r="AD685" s="69"/>
      <c r="AF685" s="69"/>
      <c r="AG685" s="69"/>
      <c r="AH685" s="69"/>
      <c r="AI685" s="69"/>
      <c r="AJ685" s="69"/>
      <c r="AK685" s="69"/>
      <c r="AL685" s="70">
        <f t="shared" si="43"/>
        <v>0</v>
      </c>
      <c r="AM685" s="69"/>
      <c r="AN685" s="69"/>
      <c r="AO685" s="69"/>
      <c r="AR685" s="46" t="s">
        <v>20</v>
      </c>
    </row>
    <row r="686" spans="4:44" x14ac:dyDescent="0.3">
      <c r="D686" s="79">
        <f t="shared" si="46"/>
        <v>677</v>
      </c>
      <c r="E686" s="76"/>
      <c r="F686" s="76"/>
      <c r="G686" s="73">
        <f t="shared" si="44"/>
        <v>0</v>
      </c>
      <c r="H686" s="74" t="str" cm="1">
        <f t="array" ref="H686">IFERROR(INDEX(GCC.Param!$D$3:$D$94,MATCH(L686,GCC.Param!$B$3:$B$94,0),0),"")</f>
        <v/>
      </c>
      <c r="I686" s="76"/>
      <c r="J686" s="76"/>
      <c r="K686" s="76"/>
      <c r="L686" s="76"/>
      <c r="M686" s="76"/>
      <c r="N686" s="76"/>
      <c r="O686" s="73" t="str" cm="1">
        <f t="array" ref="O686">IFERROR(INDEX($K$9:$K$1009,MATCH(N686,$I$9:$I$1009,0),0),"")</f>
        <v/>
      </c>
      <c r="P686" s="77"/>
      <c r="Q686" s="77"/>
      <c r="R686" s="67"/>
      <c r="S686" s="67"/>
      <c r="T686" s="67"/>
      <c r="U686" s="73">
        <f t="shared" si="45"/>
        <v>0</v>
      </c>
      <c r="V686" s="57"/>
      <c r="W686" s="78"/>
      <c r="X686" s="69"/>
      <c r="Y686" s="69"/>
      <c r="Z686" s="69"/>
      <c r="AA686" s="69"/>
      <c r="AB686" s="69"/>
      <c r="AC686" s="69"/>
      <c r="AD686" s="69"/>
      <c r="AF686" s="69"/>
      <c r="AG686" s="69"/>
      <c r="AH686" s="69"/>
      <c r="AI686" s="69"/>
      <c r="AJ686" s="69"/>
      <c r="AK686" s="69"/>
      <c r="AL686" s="70">
        <f t="shared" si="43"/>
        <v>0</v>
      </c>
      <c r="AM686" s="69"/>
      <c r="AN686" s="69"/>
      <c r="AO686" s="69"/>
      <c r="AR686" s="46" t="s">
        <v>20</v>
      </c>
    </row>
    <row r="687" spans="4:44" x14ac:dyDescent="0.3">
      <c r="D687" s="79">
        <f t="shared" si="46"/>
        <v>678</v>
      </c>
      <c r="E687" s="76"/>
      <c r="F687" s="76"/>
      <c r="G687" s="73">
        <f t="shared" si="44"/>
        <v>0</v>
      </c>
      <c r="H687" s="74" t="str" cm="1">
        <f t="array" ref="H687">IFERROR(INDEX(GCC.Param!$D$3:$D$94,MATCH(L687,GCC.Param!$B$3:$B$94,0),0),"")</f>
        <v/>
      </c>
      <c r="I687" s="76"/>
      <c r="J687" s="76"/>
      <c r="K687" s="76"/>
      <c r="L687" s="76"/>
      <c r="M687" s="76"/>
      <c r="N687" s="76"/>
      <c r="O687" s="73" t="str" cm="1">
        <f t="array" ref="O687">IFERROR(INDEX($K$9:$K$1009,MATCH(N687,$I$9:$I$1009,0),0),"")</f>
        <v/>
      </c>
      <c r="P687" s="77"/>
      <c r="Q687" s="77"/>
      <c r="R687" s="67"/>
      <c r="S687" s="67"/>
      <c r="T687" s="67"/>
      <c r="U687" s="73">
        <f t="shared" si="45"/>
        <v>0</v>
      </c>
      <c r="V687" s="57"/>
      <c r="W687" s="78"/>
      <c r="X687" s="69"/>
      <c r="Y687" s="69"/>
      <c r="Z687" s="69"/>
      <c r="AA687" s="69"/>
      <c r="AB687" s="69"/>
      <c r="AC687" s="69"/>
      <c r="AD687" s="69"/>
      <c r="AF687" s="69"/>
      <c r="AG687" s="69"/>
      <c r="AH687" s="69"/>
      <c r="AI687" s="69"/>
      <c r="AJ687" s="69"/>
      <c r="AK687" s="69"/>
      <c r="AL687" s="70">
        <f t="shared" si="43"/>
        <v>0</v>
      </c>
      <c r="AM687" s="69"/>
      <c r="AN687" s="69"/>
      <c r="AO687" s="69"/>
      <c r="AR687" s="46" t="s">
        <v>20</v>
      </c>
    </row>
    <row r="688" spans="4:44" x14ac:dyDescent="0.3">
      <c r="D688" s="79">
        <f t="shared" si="46"/>
        <v>679</v>
      </c>
      <c r="E688" s="76"/>
      <c r="F688" s="76"/>
      <c r="G688" s="73">
        <f t="shared" si="44"/>
        <v>0</v>
      </c>
      <c r="H688" s="74" t="str" cm="1">
        <f t="array" ref="H688">IFERROR(INDEX(GCC.Param!$D$3:$D$94,MATCH(L688,GCC.Param!$B$3:$B$94,0),0),"")</f>
        <v/>
      </c>
      <c r="I688" s="76"/>
      <c r="J688" s="76"/>
      <c r="K688" s="76"/>
      <c r="L688" s="76"/>
      <c r="M688" s="76"/>
      <c r="N688" s="76"/>
      <c r="O688" s="73" t="str" cm="1">
        <f t="array" ref="O688">IFERROR(INDEX($K$9:$K$1009,MATCH(N688,$I$9:$I$1009,0),0),"")</f>
        <v/>
      </c>
      <c r="P688" s="77"/>
      <c r="Q688" s="77"/>
      <c r="R688" s="67"/>
      <c r="S688" s="67"/>
      <c r="T688" s="67"/>
      <c r="U688" s="73">
        <f t="shared" si="45"/>
        <v>0</v>
      </c>
      <c r="V688" s="57"/>
      <c r="W688" s="78"/>
      <c r="X688" s="69"/>
      <c r="Y688" s="69"/>
      <c r="Z688" s="69"/>
      <c r="AA688" s="69"/>
      <c r="AB688" s="69"/>
      <c r="AC688" s="69"/>
      <c r="AD688" s="69"/>
      <c r="AF688" s="69"/>
      <c r="AG688" s="69"/>
      <c r="AH688" s="69"/>
      <c r="AI688" s="69"/>
      <c r="AJ688" s="69"/>
      <c r="AK688" s="69"/>
      <c r="AL688" s="70">
        <f t="shared" si="43"/>
        <v>0</v>
      </c>
      <c r="AM688" s="69"/>
      <c r="AN688" s="69"/>
      <c r="AO688" s="69"/>
      <c r="AR688" s="46" t="s">
        <v>20</v>
      </c>
    </row>
    <row r="689" spans="4:44" x14ac:dyDescent="0.3">
      <c r="D689" s="79">
        <f t="shared" si="46"/>
        <v>680</v>
      </c>
      <c r="E689" s="76"/>
      <c r="F689" s="76"/>
      <c r="G689" s="73">
        <f t="shared" si="44"/>
        <v>0</v>
      </c>
      <c r="H689" s="74" t="str" cm="1">
        <f t="array" ref="H689">IFERROR(INDEX(GCC.Param!$D$3:$D$94,MATCH(L689,GCC.Param!$B$3:$B$94,0),0),"")</f>
        <v/>
      </c>
      <c r="I689" s="76"/>
      <c r="J689" s="76"/>
      <c r="K689" s="76"/>
      <c r="L689" s="76"/>
      <c r="M689" s="76"/>
      <c r="N689" s="76"/>
      <c r="O689" s="73" t="str" cm="1">
        <f t="array" ref="O689">IFERROR(INDEX($K$9:$K$1009,MATCH(N689,$I$9:$I$1009,0),0),"")</f>
        <v/>
      </c>
      <c r="P689" s="77"/>
      <c r="Q689" s="77"/>
      <c r="R689" s="67"/>
      <c r="S689" s="67"/>
      <c r="T689" s="67"/>
      <c r="U689" s="73">
        <f t="shared" si="45"/>
        <v>0</v>
      </c>
      <c r="V689" s="57"/>
      <c r="W689" s="78"/>
      <c r="X689" s="69"/>
      <c r="Y689" s="69"/>
      <c r="Z689" s="69"/>
      <c r="AA689" s="69"/>
      <c r="AB689" s="69"/>
      <c r="AC689" s="69"/>
      <c r="AD689" s="69"/>
      <c r="AF689" s="69"/>
      <c r="AG689" s="69"/>
      <c r="AH689" s="69"/>
      <c r="AI689" s="69"/>
      <c r="AJ689" s="69"/>
      <c r="AK689" s="69"/>
      <c r="AL689" s="70">
        <f t="shared" si="43"/>
        <v>0</v>
      </c>
      <c r="AM689" s="69"/>
      <c r="AN689" s="69"/>
      <c r="AO689" s="69"/>
      <c r="AR689" s="46" t="s">
        <v>20</v>
      </c>
    </row>
    <row r="690" spans="4:44" x14ac:dyDescent="0.3">
      <c r="D690" s="79">
        <f t="shared" si="46"/>
        <v>681</v>
      </c>
      <c r="E690" s="76"/>
      <c r="F690" s="76"/>
      <c r="G690" s="73">
        <f t="shared" si="44"/>
        <v>0</v>
      </c>
      <c r="H690" s="74" t="str" cm="1">
        <f t="array" ref="H690">IFERROR(INDEX(GCC.Param!$D$3:$D$94,MATCH(L690,GCC.Param!$B$3:$B$94,0),0),"")</f>
        <v/>
      </c>
      <c r="I690" s="76"/>
      <c r="J690" s="76"/>
      <c r="K690" s="76"/>
      <c r="L690" s="76"/>
      <c r="M690" s="76"/>
      <c r="N690" s="76"/>
      <c r="O690" s="73" t="str" cm="1">
        <f t="array" ref="O690">IFERROR(INDEX($K$9:$K$1009,MATCH(N690,$I$9:$I$1009,0),0),"")</f>
        <v/>
      </c>
      <c r="P690" s="77"/>
      <c r="Q690" s="77"/>
      <c r="R690" s="67"/>
      <c r="S690" s="67"/>
      <c r="T690" s="67"/>
      <c r="U690" s="73">
        <f t="shared" si="45"/>
        <v>0</v>
      </c>
      <c r="V690" s="57"/>
      <c r="W690" s="78"/>
      <c r="X690" s="69"/>
      <c r="Y690" s="69"/>
      <c r="Z690" s="69"/>
      <c r="AA690" s="69"/>
      <c r="AB690" s="69"/>
      <c r="AC690" s="69"/>
      <c r="AD690" s="69"/>
      <c r="AF690" s="69"/>
      <c r="AG690" s="69"/>
      <c r="AH690" s="69"/>
      <c r="AI690" s="69"/>
      <c r="AJ690" s="69"/>
      <c r="AK690" s="69"/>
      <c r="AL690" s="70">
        <f t="shared" si="43"/>
        <v>0</v>
      </c>
      <c r="AM690" s="69"/>
      <c r="AN690" s="69"/>
      <c r="AO690" s="69"/>
      <c r="AR690" s="46" t="s">
        <v>20</v>
      </c>
    </row>
    <row r="691" spans="4:44" x14ac:dyDescent="0.3">
      <c r="D691" s="79">
        <f t="shared" si="46"/>
        <v>682</v>
      </c>
      <c r="E691" s="76"/>
      <c r="F691" s="76"/>
      <c r="G691" s="73">
        <f t="shared" si="44"/>
        <v>0</v>
      </c>
      <c r="H691" s="74" t="str" cm="1">
        <f t="array" ref="H691">IFERROR(INDEX(GCC.Param!$D$3:$D$94,MATCH(L691,GCC.Param!$B$3:$B$94,0),0),"")</f>
        <v/>
      </c>
      <c r="I691" s="76"/>
      <c r="J691" s="76"/>
      <c r="K691" s="76"/>
      <c r="L691" s="76"/>
      <c r="M691" s="76"/>
      <c r="N691" s="76"/>
      <c r="O691" s="73" t="str" cm="1">
        <f t="array" ref="O691">IFERROR(INDEX($K$9:$K$1009,MATCH(N691,$I$9:$I$1009,0),0),"")</f>
        <v/>
      </c>
      <c r="P691" s="77"/>
      <c r="Q691" s="77"/>
      <c r="R691" s="67"/>
      <c r="S691" s="67"/>
      <c r="T691" s="67"/>
      <c r="U691" s="73">
        <f t="shared" si="45"/>
        <v>0</v>
      </c>
      <c r="V691" s="57"/>
      <c r="W691" s="78"/>
      <c r="X691" s="69"/>
      <c r="Y691" s="69"/>
      <c r="Z691" s="69"/>
      <c r="AA691" s="69"/>
      <c r="AB691" s="69"/>
      <c r="AC691" s="69"/>
      <c r="AD691" s="69"/>
      <c r="AF691" s="69"/>
      <c r="AG691" s="69"/>
      <c r="AH691" s="69"/>
      <c r="AI691" s="69"/>
      <c r="AJ691" s="69"/>
      <c r="AK691" s="69"/>
      <c r="AL691" s="70">
        <f t="shared" si="43"/>
        <v>0</v>
      </c>
      <c r="AM691" s="69"/>
      <c r="AN691" s="69"/>
      <c r="AO691" s="69"/>
      <c r="AR691" s="46" t="s">
        <v>20</v>
      </c>
    </row>
    <row r="692" spans="4:44" x14ac:dyDescent="0.3">
      <c r="D692" s="79">
        <f t="shared" si="46"/>
        <v>683</v>
      </c>
      <c r="E692" s="76"/>
      <c r="F692" s="76"/>
      <c r="G692" s="73">
        <f t="shared" si="44"/>
        <v>0</v>
      </c>
      <c r="H692" s="74" t="str" cm="1">
        <f t="array" ref="H692">IFERROR(INDEX(GCC.Param!$D$3:$D$94,MATCH(L692,GCC.Param!$B$3:$B$94,0),0),"")</f>
        <v/>
      </c>
      <c r="I692" s="76"/>
      <c r="J692" s="76"/>
      <c r="K692" s="76"/>
      <c r="L692" s="76"/>
      <c r="M692" s="76"/>
      <c r="N692" s="76"/>
      <c r="O692" s="73" t="str" cm="1">
        <f t="array" ref="O692">IFERROR(INDEX($K$9:$K$1009,MATCH(N692,$I$9:$I$1009,0),0),"")</f>
        <v/>
      </c>
      <c r="P692" s="77"/>
      <c r="Q692" s="77"/>
      <c r="R692" s="67"/>
      <c r="S692" s="67"/>
      <c r="T692" s="67"/>
      <c r="U692" s="73">
        <f t="shared" si="45"/>
        <v>0</v>
      </c>
      <c r="V692" s="57"/>
      <c r="W692" s="78"/>
      <c r="X692" s="69"/>
      <c r="Y692" s="69"/>
      <c r="Z692" s="69"/>
      <c r="AA692" s="69"/>
      <c r="AB692" s="69"/>
      <c r="AC692" s="69"/>
      <c r="AD692" s="69"/>
      <c r="AF692" s="69"/>
      <c r="AG692" s="69"/>
      <c r="AH692" s="69"/>
      <c r="AI692" s="69"/>
      <c r="AJ692" s="69"/>
      <c r="AK692" s="69"/>
      <c r="AL692" s="70">
        <f t="shared" si="43"/>
        <v>0</v>
      </c>
      <c r="AM692" s="69"/>
      <c r="AN692" s="69"/>
      <c r="AO692" s="69"/>
      <c r="AR692" s="46" t="s">
        <v>20</v>
      </c>
    </row>
    <row r="693" spans="4:44" x14ac:dyDescent="0.3">
      <c r="D693" s="79">
        <f t="shared" si="46"/>
        <v>684</v>
      </c>
      <c r="E693" s="76"/>
      <c r="F693" s="76"/>
      <c r="G693" s="73">
        <f t="shared" si="44"/>
        <v>0</v>
      </c>
      <c r="H693" s="74" t="str" cm="1">
        <f t="array" ref="H693">IFERROR(INDEX(GCC.Param!$D$3:$D$94,MATCH(L693,GCC.Param!$B$3:$B$94,0),0),"")</f>
        <v/>
      </c>
      <c r="I693" s="76"/>
      <c r="J693" s="76"/>
      <c r="K693" s="76"/>
      <c r="L693" s="76"/>
      <c r="M693" s="76"/>
      <c r="N693" s="76"/>
      <c r="O693" s="73" t="str" cm="1">
        <f t="array" ref="O693">IFERROR(INDEX($K$9:$K$1009,MATCH(N693,$I$9:$I$1009,0),0),"")</f>
        <v/>
      </c>
      <c r="P693" s="77"/>
      <c r="Q693" s="77"/>
      <c r="R693" s="67"/>
      <c r="S693" s="67"/>
      <c r="T693" s="67"/>
      <c r="U693" s="73">
        <f t="shared" si="45"/>
        <v>0</v>
      </c>
      <c r="V693" s="57"/>
      <c r="W693" s="78"/>
      <c r="X693" s="69"/>
      <c r="Y693" s="69"/>
      <c r="Z693" s="69"/>
      <c r="AA693" s="69"/>
      <c r="AB693" s="69"/>
      <c r="AC693" s="69"/>
      <c r="AD693" s="69"/>
      <c r="AF693" s="69"/>
      <c r="AG693" s="69"/>
      <c r="AH693" s="69"/>
      <c r="AI693" s="69"/>
      <c r="AJ693" s="69"/>
      <c r="AK693" s="69"/>
      <c r="AL693" s="70">
        <f t="shared" si="43"/>
        <v>0</v>
      </c>
      <c r="AM693" s="69"/>
      <c r="AN693" s="69"/>
      <c r="AO693" s="69"/>
      <c r="AR693" s="46" t="s">
        <v>20</v>
      </c>
    </row>
    <row r="694" spans="4:44" x14ac:dyDescent="0.3">
      <c r="D694" s="79">
        <f t="shared" si="46"/>
        <v>685</v>
      </c>
      <c r="E694" s="76"/>
      <c r="F694" s="76"/>
      <c r="G694" s="73">
        <f t="shared" si="44"/>
        <v>0</v>
      </c>
      <c r="H694" s="74" t="str" cm="1">
        <f t="array" ref="H694">IFERROR(INDEX(GCC.Param!$D$3:$D$94,MATCH(L694,GCC.Param!$B$3:$B$94,0),0),"")</f>
        <v/>
      </c>
      <c r="I694" s="76"/>
      <c r="J694" s="76"/>
      <c r="K694" s="76"/>
      <c r="L694" s="76"/>
      <c r="M694" s="76"/>
      <c r="N694" s="76"/>
      <c r="O694" s="73" t="str" cm="1">
        <f t="array" ref="O694">IFERROR(INDEX($K$9:$K$1009,MATCH(N694,$I$9:$I$1009,0),0),"")</f>
        <v/>
      </c>
      <c r="P694" s="77"/>
      <c r="Q694" s="77"/>
      <c r="R694" s="67"/>
      <c r="S694" s="67"/>
      <c r="T694" s="67"/>
      <c r="U694" s="73">
        <f t="shared" si="45"/>
        <v>0</v>
      </c>
      <c r="V694" s="57"/>
      <c r="W694" s="78"/>
      <c r="X694" s="69"/>
      <c r="Y694" s="69"/>
      <c r="Z694" s="69"/>
      <c r="AA694" s="69"/>
      <c r="AB694" s="69"/>
      <c r="AC694" s="69"/>
      <c r="AD694" s="69"/>
      <c r="AF694" s="69"/>
      <c r="AG694" s="69"/>
      <c r="AH694" s="69"/>
      <c r="AI694" s="69"/>
      <c r="AJ694" s="69"/>
      <c r="AK694" s="69"/>
      <c r="AL694" s="70">
        <f t="shared" si="43"/>
        <v>0</v>
      </c>
      <c r="AM694" s="69"/>
      <c r="AN694" s="69"/>
      <c r="AO694" s="69"/>
      <c r="AR694" s="46" t="s">
        <v>20</v>
      </c>
    </row>
    <row r="695" spans="4:44" x14ac:dyDescent="0.3">
      <c r="D695" s="79">
        <f t="shared" si="46"/>
        <v>686</v>
      </c>
      <c r="E695" s="76"/>
      <c r="F695" s="76"/>
      <c r="G695" s="73">
        <f t="shared" si="44"/>
        <v>0</v>
      </c>
      <c r="H695" s="74" t="str" cm="1">
        <f t="array" ref="H695">IFERROR(INDEX(GCC.Param!$D$3:$D$94,MATCH(L695,GCC.Param!$B$3:$B$94,0),0),"")</f>
        <v/>
      </c>
      <c r="I695" s="76"/>
      <c r="J695" s="76"/>
      <c r="K695" s="76"/>
      <c r="L695" s="76"/>
      <c r="M695" s="76"/>
      <c r="N695" s="76"/>
      <c r="O695" s="73" t="str" cm="1">
        <f t="array" ref="O695">IFERROR(INDEX($K$9:$K$1009,MATCH(N695,$I$9:$I$1009,0),0),"")</f>
        <v/>
      </c>
      <c r="P695" s="77"/>
      <c r="Q695" s="77"/>
      <c r="R695" s="67"/>
      <c r="S695" s="67"/>
      <c r="T695" s="67"/>
      <c r="U695" s="73">
        <f t="shared" si="45"/>
        <v>0</v>
      </c>
      <c r="V695" s="57"/>
      <c r="W695" s="78"/>
      <c r="X695" s="69"/>
      <c r="Y695" s="69"/>
      <c r="Z695" s="69"/>
      <c r="AA695" s="69"/>
      <c r="AB695" s="69"/>
      <c r="AC695" s="69"/>
      <c r="AD695" s="69"/>
      <c r="AF695" s="69"/>
      <c r="AG695" s="69"/>
      <c r="AH695" s="69"/>
      <c r="AI695" s="69"/>
      <c r="AJ695" s="69"/>
      <c r="AK695" s="69"/>
      <c r="AL695" s="70">
        <f t="shared" si="43"/>
        <v>0</v>
      </c>
      <c r="AM695" s="69"/>
      <c r="AN695" s="69"/>
      <c r="AO695" s="69"/>
      <c r="AR695" s="46" t="s">
        <v>20</v>
      </c>
    </row>
    <row r="696" spans="4:44" x14ac:dyDescent="0.3">
      <c r="D696" s="79">
        <f t="shared" si="46"/>
        <v>687</v>
      </c>
      <c r="E696" s="76"/>
      <c r="F696" s="76"/>
      <c r="G696" s="73">
        <f t="shared" si="44"/>
        <v>0</v>
      </c>
      <c r="H696" s="74" t="str" cm="1">
        <f t="array" ref="H696">IFERROR(INDEX(GCC.Param!$D$3:$D$94,MATCH(L696,GCC.Param!$B$3:$B$94,0),0),"")</f>
        <v/>
      </c>
      <c r="I696" s="76"/>
      <c r="J696" s="76"/>
      <c r="K696" s="76"/>
      <c r="L696" s="76"/>
      <c r="M696" s="76"/>
      <c r="N696" s="76"/>
      <c r="O696" s="73" t="str" cm="1">
        <f t="array" ref="O696">IFERROR(INDEX($K$9:$K$1009,MATCH(N696,$I$9:$I$1009,0),0),"")</f>
        <v/>
      </c>
      <c r="P696" s="77"/>
      <c r="Q696" s="77"/>
      <c r="R696" s="67"/>
      <c r="S696" s="67"/>
      <c r="T696" s="67"/>
      <c r="U696" s="73">
        <f t="shared" si="45"/>
        <v>0</v>
      </c>
      <c r="V696" s="57"/>
      <c r="W696" s="78"/>
      <c r="X696" s="69"/>
      <c r="Y696" s="69"/>
      <c r="Z696" s="69"/>
      <c r="AA696" s="69"/>
      <c r="AB696" s="69"/>
      <c r="AC696" s="69"/>
      <c r="AD696" s="69"/>
      <c r="AF696" s="69"/>
      <c r="AG696" s="69"/>
      <c r="AH696" s="69"/>
      <c r="AI696" s="69"/>
      <c r="AJ696" s="69"/>
      <c r="AK696" s="69"/>
      <c r="AL696" s="70">
        <f t="shared" si="43"/>
        <v>0</v>
      </c>
      <c r="AM696" s="69"/>
      <c r="AN696" s="69"/>
      <c r="AO696" s="69"/>
      <c r="AR696" s="46" t="s">
        <v>20</v>
      </c>
    </row>
    <row r="697" spans="4:44" x14ac:dyDescent="0.3">
      <c r="D697" s="79">
        <f t="shared" si="46"/>
        <v>688</v>
      </c>
      <c r="E697" s="76"/>
      <c r="F697" s="76"/>
      <c r="G697" s="73">
        <f t="shared" si="44"/>
        <v>0</v>
      </c>
      <c r="H697" s="74" t="str" cm="1">
        <f t="array" ref="H697">IFERROR(INDEX(GCC.Param!$D$3:$D$94,MATCH(L697,GCC.Param!$B$3:$B$94,0),0),"")</f>
        <v/>
      </c>
      <c r="I697" s="76"/>
      <c r="J697" s="76"/>
      <c r="K697" s="76"/>
      <c r="L697" s="76"/>
      <c r="M697" s="76"/>
      <c r="N697" s="76"/>
      <c r="O697" s="73" t="str" cm="1">
        <f t="array" ref="O697">IFERROR(INDEX($K$9:$K$1009,MATCH(N697,$I$9:$I$1009,0),0),"")</f>
        <v/>
      </c>
      <c r="P697" s="77"/>
      <c r="Q697" s="77"/>
      <c r="R697" s="67"/>
      <c r="S697" s="67"/>
      <c r="T697" s="67"/>
      <c r="U697" s="73">
        <f t="shared" si="45"/>
        <v>0</v>
      </c>
      <c r="V697" s="57"/>
      <c r="W697" s="78"/>
      <c r="X697" s="69"/>
      <c r="Y697" s="69"/>
      <c r="Z697" s="69"/>
      <c r="AA697" s="69"/>
      <c r="AB697" s="69"/>
      <c r="AC697" s="69"/>
      <c r="AD697" s="69"/>
      <c r="AF697" s="69"/>
      <c r="AG697" s="69"/>
      <c r="AH697" s="69"/>
      <c r="AI697" s="69"/>
      <c r="AJ697" s="69"/>
      <c r="AK697" s="69"/>
      <c r="AL697" s="70">
        <f t="shared" si="43"/>
        <v>0</v>
      </c>
      <c r="AM697" s="69"/>
      <c r="AN697" s="69"/>
      <c r="AO697" s="69"/>
      <c r="AR697" s="46" t="s">
        <v>20</v>
      </c>
    </row>
    <row r="698" spans="4:44" x14ac:dyDescent="0.3">
      <c r="D698" s="79">
        <f t="shared" si="46"/>
        <v>689</v>
      </c>
      <c r="E698" s="76"/>
      <c r="F698" s="76"/>
      <c r="G698" s="73">
        <f t="shared" si="44"/>
        <v>0</v>
      </c>
      <c r="H698" s="74" t="str" cm="1">
        <f t="array" ref="H698">IFERROR(INDEX(GCC.Param!$D$3:$D$94,MATCH(L698,GCC.Param!$B$3:$B$94,0),0),"")</f>
        <v/>
      </c>
      <c r="I698" s="76"/>
      <c r="J698" s="76"/>
      <c r="K698" s="76"/>
      <c r="L698" s="76"/>
      <c r="M698" s="76"/>
      <c r="N698" s="76"/>
      <c r="O698" s="73" t="str" cm="1">
        <f t="array" ref="O698">IFERROR(INDEX($K$9:$K$1009,MATCH(N698,$I$9:$I$1009,0),0),"")</f>
        <v/>
      </c>
      <c r="P698" s="77"/>
      <c r="Q698" s="77"/>
      <c r="R698" s="67"/>
      <c r="S698" s="67"/>
      <c r="T698" s="67"/>
      <c r="U698" s="73">
        <f t="shared" si="45"/>
        <v>0</v>
      </c>
      <c r="V698" s="57"/>
      <c r="W698" s="78"/>
      <c r="X698" s="69"/>
      <c r="Y698" s="69"/>
      <c r="Z698" s="69"/>
      <c r="AA698" s="69"/>
      <c r="AB698" s="69"/>
      <c r="AC698" s="69"/>
      <c r="AD698" s="69"/>
      <c r="AF698" s="69"/>
      <c r="AG698" s="69"/>
      <c r="AH698" s="69"/>
      <c r="AI698" s="69"/>
      <c r="AJ698" s="69"/>
      <c r="AK698" s="69"/>
      <c r="AL698" s="70">
        <f t="shared" si="43"/>
        <v>0</v>
      </c>
      <c r="AM698" s="69"/>
      <c r="AN698" s="69"/>
      <c r="AO698" s="69"/>
      <c r="AR698" s="46" t="s">
        <v>20</v>
      </c>
    </row>
    <row r="699" spans="4:44" x14ac:dyDescent="0.3">
      <c r="D699" s="79">
        <f t="shared" si="46"/>
        <v>690</v>
      </c>
      <c r="E699" s="76"/>
      <c r="F699" s="76"/>
      <c r="G699" s="73">
        <f t="shared" si="44"/>
        <v>0</v>
      </c>
      <c r="H699" s="74" t="str" cm="1">
        <f t="array" ref="H699">IFERROR(INDEX(GCC.Param!$D$3:$D$94,MATCH(L699,GCC.Param!$B$3:$B$94,0),0),"")</f>
        <v/>
      </c>
      <c r="I699" s="76"/>
      <c r="J699" s="76"/>
      <c r="K699" s="76"/>
      <c r="L699" s="76"/>
      <c r="M699" s="76"/>
      <c r="N699" s="76"/>
      <c r="O699" s="73" t="str" cm="1">
        <f t="array" ref="O699">IFERROR(INDEX($K$9:$K$1009,MATCH(N699,$I$9:$I$1009,0),0),"")</f>
        <v/>
      </c>
      <c r="P699" s="77"/>
      <c r="Q699" s="77"/>
      <c r="R699" s="67"/>
      <c r="S699" s="67"/>
      <c r="T699" s="67"/>
      <c r="U699" s="73">
        <f t="shared" si="45"/>
        <v>0</v>
      </c>
      <c r="V699" s="57"/>
      <c r="W699" s="78"/>
      <c r="X699" s="69"/>
      <c r="Y699" s="69"/>
      <c r="Z699" s="69"/>
      <c r="AA699" s="69"/>
      <c r="AB699" s="69"/>
      <c r="AC699" s="69"/>
      <c r="AD699" s="69"/>
      <c r="AF699" s="69"/>
      <c r="AG699" s="69"/>
      <c r="AH699" s="69"/>
      <c r="AI699" s="69"/>
      <c r="AJ699" s="69"/>
      <c r="AK699" s="69"/>
      <c r="AL699" s="70">
        <f t="shared" si="43"/>
        <v>0</v>
      </c>
      <c r="AM699" s="69"/>
      <c r="AN699" s="69"/>
      <c r="AO699" s="69"/>
      <c r="AR699" s="46" t="s">
        <v>20</v>
      </c>
    </row>
    <row r="700" spans="4:44" x14ac:dyDescent="0.3">
      <c r="D700" s="79">
        <f t="shared" si="46"/>
        <v>691</v>
      </c>
      <c r="E700" s="76"/>
      <c r="F700" s="76"/>
      <c r="G700" s="73">
        <f t="shared" si="44"/>
        <v>0</v>
      </c>
      <c r="H700" s="74" t="str" cm="1">
        <f t="array" ref="H700">IFERROR(INDEX(GCC.Param!$D$3:$D$94,MATCH(L700,GCC.Param!$B$3:$B$94,0),0),"")</f>
        <v/>
      </c>
      <c r="I700" s="76"/>
      <c r="J700" s="76"/>
      <c r="K700" s="76"/>
      <c r="L700" s="76"/>
      <c r="M700" s="76"/>
      <c r="N700" s="76"/>
      <c r="O700" s="73" t="str" cm="1">
        <f t="array" ref="O700">IFERROR(INDEX($K$9:$K$1009,MATCH(N700,$I$9:$I$1009,0),0),"")</f>
        <v/>
      </c>
      <c r="P700" s="77"/>
      <c r="Q700" s="77"/>
      <c r="R700" s="67"/>
      <c r="S700" s="67"/>
      <c r="T700" s="67"/>
      <c r="U700" s="73">
        <f t="shared" si="45"/>
        <v>0</v>
      </c>
      <c r="V700" s="57"/>
      <c r="W700" s="78"/>
      <c r="X700" s="69"/>
      <c r="Y700" s="69"/>
      <c r="Z700" s="69"/>
      <c r="AA700" s="69"/>
      <c r="AB700" s="69"/>
      <c r="AC700" s="69"/>
      <c r="AD700" s="69"/>
      <c r="AF700" s="69"/>
      <c r="AG700" s="69"/>
      <c r="AH700" s="69"/>
      <c r="AI700" s="69"/>
      <c r="AJ700" s="69"/>
      <c r="AK700" s="69"/>
      <c r="AL700" s="70">
        <f t="shared" si="43"/>
        <v>0</v>
      </c>
      <c r="AM700" s="69"/>
      <c r="AN700" s="69"/>
      <c r="AO700" s="69"/>
      <c r="AR700" s="46" t="s">
        <v>20</v>
      </c>
    </row>
    <row r="701" spans="4:44" x14ac:dyDescent="0.3">
      <c r="D701" s="79">
        <f t="shared" si="46"/>
        <v>692</v>
      </c>
      <c r="E701" s="76"/>
      <c r="F701" s="76"/>
      <c r="G701" s="73">
        <f t="shared" si="44"/>
        <v>0</v>
      </c>
      <c r="H701" s="74" t="str" cm="1">
        <f t="array" ref="H701">IFERROR(INDEX(GCC.Param!$D$3:$D$94,MATCH(L701,GCC.Param!$B$3:$B$94,0),0),"")</f>
        <v/>
      </c>
      <c r="I701" s="76"/>
      <c r="J701" s="76"/>
      <c r="K701" s="76"/>
      <c r="L701" s="76"/>
      <c r="M701" s="76"/>
      <c r="N701" s="76"/>
      <c r="O701" s="73" t="str" cm="1">
        <f t="array" ref="O701">IFERROR(INDEX($K$9:$K$1009,MATCH(N701,$I$9:$I$1009,0),0),"")</f>
        <v/>
      </c>
      <c r="P701" s="77"/>
      <c r="Q701" s="77"/>
      <c r="R701" s="67"/>
      <c r="S701" s="67"/>
      <c r="T701" s="67"/>
      <c r="U701" s="73">
        <f t="shared" si="45"/>
        <v>0</v>
      </c>
      <c r="V701" s="57"/>
      <c r="W701" s="78"/>
      <c r="X701" s="69"/>
      <c r="Y701" s="69"/>
      <c r="Z701" s="69"/>
      <c r="AA701" s="69"/>
      <c r="AB701" s="69"/>
      <c r="AC701" s="69"/>
      <c r="AD701" s="69"/>
      <c r="AF701" s="69"/>
      <c r="AG701" s="69"/>
      <c r="AH701" s="69"/>
      <c r="AI701" s="69"/>
      <c r="AJ701" s="69"/>
      <c r="AK701" s="69"/>
      <c r="AL701" s="70">
        <f t="shared" si="43"/>
        <v>0</v>
      </c>
      <c r="AM701" s="69"/>
      <c r="AN701" s="69"/>
      <c r="AO701" s="69"/>
      <c r="AR701" s="46" t="s">
        <v>20</v>
      </c>
    </row>
    <row r="702" spans="4:44" x14ac:dyDescent="0.3">
      <c r="D702" s="79">
        <f t="shared" si="46"/>
        <v>693</v>
      </c>
      <c r="E702" s="76"/>
      <c r="F702" s="76"/>
      <c r="G702" s="73">
        <f t="shared" si="44"/>
        <v>0</v>
      </c>
      <c r="H702" s="74" t="str" cm="1">
        <f t="array" ref="H702">IFERROR(INDEX(GCC.Param!$D$3:$D$94,MATCH(L702,GCC.Param!$B$3:$B$94,0),0),"")</f>
        <v/>
      </c>
      <c r="I702" s="76"/>
      <c r="J702" s="76"/>
      <c r="K702" s="76"/>
      <c r="L702" s="76"/>
      <c r="M702" s="76"/>
      <c r="N702" s="76"/>
      <c r="O702" s="73" t="str" cm="1">
        <f t="array" ref="O702">IFERROR(INDEX($K$9:$K$1009,MATCH(N702,$I$9:$I$1009,0),0),"")</f>
        <v/>
      </c>
      <c r="P702" s="77"/>
      <c r="Q702" s="77"/>
      <c r="R702" s="67"/>
      <c r="S702" s="67"/>
      <c r="T702" s="67"/>
      <c r="U702" s="73">
        <f t="shared" si="45"/>
        <v>0</v>
      </c>
      <c r="V702" s="57"/>
      <c r="W702" s="78"/>
      <c r="X702" s="69"/>
      <c r="Y702" s="69"/>
      <c r="Z702" s="69"/>
      <c r="AA702" s="69"/>
      <c r="AB702" s="69"/>
      <c r="AC702" s="69"/>
      <c r="AD702" s="69"/>
      <c r="AF702" s="69"/>
      <c r="AG702" s="69"/>
      <c r="AH702" s="69"/>
      <c r="AI702" s="69"/>
      <c r="AJ702" s="69"/>
      <c r="AK702" s="69"/>
      <c r="AL702" s="70">
        <f t="shared" si="43"/>
        <v>0</v>
      </c>
      <c r="AM702" s="69"/>
      <c r="AN702" s="69"/>
      <c r="AO702" s="69"/>
      <c r="AR702" s="46" t="s">
        <v>20</v>
      </c>
    </row>
    <row r="703" spans="4:44" x14ac:dyDescent="0.3">
      <c r="D703" s="79">
        <f t="shared" si="46"/>
        <v>694</v>
      </c>
      <c r="E703" s="76"/>
      <c r="F703" s="76"/>
      <c r="G703" s="73">
        <f t="shared" si="44"/>
        <v>0</v>
      </c>
      <c r="H703" s="74" t="str" cm="1">
        <f t="array" ref="H703">IFERROR(INDEX(GCC.Param!$D$3:$D$94,MATCH(L703,GCC.Param!$B$3:$B$94,0),0),"")</f>
        <v/>
      </c>
      <c r="I703" s="76"/>
      <c r="J703" s="76"/>
      <c r="K703" s="76"/>
      <c r="L703" s="76"/>
      <c r="M703" s="76"/>
      <c r="N703" s="76"/>
      <c r="O703" s="73" t="str" cm="1">
        <f t="array" ref="O703">IFERROR(INDEX($K$9:$K$1009,MATCH(N703,$I$9:$I$1009,0),0),"")</f>
        <v/>
      </c>
      <c r="P703" s="77"/>
      <c r="Q703" s="77"/>
      <c r="R703" s="67"/>
      <c r="S703" s="67"/>
      <c r="T703" s="67"/>
      <c r="U703" s="73">
        <f t="shared" si="45"/>
        <v>0</v>
      </c>
      <c r="V703" s="57"/>
      <c r="W703" s="78"/>
      <c r="X703" s="69"/>
      <c r="Y703" s="69"/>
      <c r="Z703" s="69"/>
      <c r="AA703" s="69"/>
      <c r="AB703" s="69"/>
      <c r="AC703" s="69"/>
      <c r="AD703" s="69"/>
      <c r="AF703" s="69"/>
      <c r="AG703" s="69"/>
      <c r="AH703" s="69"/>
      <c r="AI703" s="69"/>
      <c r="AJ703" s="69"/>
      <c r="AK703" s="69"/>
      <c r="AL703" s="70">
        <f t="shared" si="43"/>
        <v>0</v>
      </c>
      <c r="AM703" s="69"/>
      <c r="AN703" s="69"/>
      <c r="AO703" s="69"/>
      <c r="AR703" s="46" t="s">
        <v>20</v>
      </c>
    </row>
    <row r="704" spans="4:44" x14ac:dyDescent="0.3">
      <c r="D704" s="79">
        <f t="shared" si="46"/>
        <v>695</v>
      </c>
      <c r="E704" s="76"/>
      <c r="F704" s="76"/>
      <c r="G704" s="73">
        <f t="shared" si="44"/>
        <v>0</v>
      </c>
      <c r="H704" s="74" t="str" cm="1">
        <f t="array" ref="H704">IFERROR(INDEX(GCC.Param!$D$3:$D$94,MATCH(L704,GCC.Param!$B$3:$B$94,0),0),"")</f>
        <v/>
      </c>
      <c r="I704" s="76"/>
      <c r="J704" s="76"/>
      <c r="K704" s="76"/>
      <c r="L704" s="76"/>
      <c r="M704" s="76"/>
      <c r="N704" s="76"/>
      <c r="O704" s="73" t="str" cm="1">
        <f t="array" ref="O704">IFERROR(INDEX($K$9:$K$1009,MATCH(N704,$I$9:$I$1009,0),0),"")</f>
        <v/>
      </c>
      <c r="P704" s="77"/>
      <c r="Q704" s="77"/>
      <c r="R704" s="67"/>
      <c r="S704" s="67"/>
      <c r="T704" s="67"/>
      <c r="U704" s="73">
        <f t="shared" si="45"/>
        <v>0</v>
      </c>
      <c r="V704" s="57"/>
      <c r="W704" s="78"/>
      <c r="X704" s="69"/>
      <c r="Y704" s="69"/>
      <c r="Z704" s="69"/>
      <c r="AA704" s="69"/>
      <c r="AB704" s="69"/>
      <c r="AC704" s="69"/>
      <c r="AD704" s="69"/>
      <c r="AF704" s="69"/>
      <c r="AG704" s="69"/>
      <c r="AH704" s="69"/>
      <c r="AI704" s="69"/>
      <c r="AJ704" s="69"/>
      <c r="AK704" s="69"/>
      <c r="AL704" s="70">
        <f t="shared" si="43"/>
        <v>0</v>
      </c>
      <c r="AM704" s="69"/>
      <c r="AN704" s="69"/>
      <c r="AO704" s="69"/>
      <c r="AR704" s="46" t="s">
        <v>20</v>
      </c>
    </row>
    <row r="705" spans="4:44" x14ac:dyDescent="0.3">
      <c r="D705" s="79">
        <f t="shared" si="46"/>
        <v>696</v>
      </c>
      <c r="E705" s="76"/>
      <c r="F705" s="76"/>
      <c r="G705" s="73">
        <f t="shared" si="44"/>
        <v>0</v>
      </c>
      <c r="H705" s="74" t="str" cm="1">
        <f t="array" ref="H705">IFERROR(INDEX(GCC.Param!$D$3:$D$94,MATCH(L705,GCC.Param!$B$3:$B$94,0),0),"")</f>
        <v/>
      </c>
      <c r="I705" s="76"/>
      <c r="J705" s="76"/>
      <c r="K705" s="76"/>
      <c r="L705" s="76"/>
      <c r="M705" s="76"/>
      <c r="N705" s="76"/>
      <c r="O705" s="73" t="str" cm="1">
        <f t="array" ref="O705">IFERROR(INDEX($K$9:$K$1009,MATCH(N705,$I$9:$I$1009,0),0),"")</f>
        <v/>
      </c>
      <c r="P705" s="77"/>
      <c r="Q705" s="77"/>
      <c r="R705" s="67"/>
      <c r="S705" s="67"/>
      <c r="T705" s="67"/>
      <c r="U705" s="73">
        <f t="shared" si="45"/>
        <v>0</v>
      </c>
      <c r="V705" s="57"/>
      <c r="W705" s="78"/>
      <c r="X705" s="69"/>
      <c r="Y705" s="69"/>
      <c r="Z705" s="69"/>
      <c r="AA705" s="69"/>
      <c r="AB705" s="69"/>
      <c r="AC705" s="69"/>
      <c r="AD705" s="69"/>
      <c r="AF705" s="69"/>
      <c r="AG705" s="69"/>
      <c r="AH705" s="69"/>
      <c r="AI705" s="69"/>
      <c r="AJ705" s="69"/>
      <c r="AK705" s="69"/>
      <c r="AL705" s="70">
        <f t="shared" si="43"/>
        <v>0</v>
      </c>
      <c r="AM705" s="69"/>
      <c r="AN705" s="69"/>
      <c r="AO705" s="69"/>
      <c r="AR705" s="46" t="s">
        <v>20</v>
      </c>
    </row>
    <row r="706" spans="4:44" x14ac:dyDescent="0.3">
      <c r="D706" s="79">
        <f t="shared" si="46"/>
        <v>697</v>
      </c>
      <c r="E706" s="76"/>
      <c r="F706" s="76"/>
      <c r="G706" s="73">
        <f t="shared" si="44"/>
        <v>0</v>
      </c>
      <c r="H706" s="74" t="str" cm="1">
        <f t="array" ref="H706">IFERROR(INDEX(GCC.Param!$D$3:$D$94,MATCH(L706,GCC.Param!$B$3:$B$94,0),0),"")</f>
        <v/>
      </c>
      <c r="I706" s="76"/>
      <c r="J706" s="76"/>
      <c r="K706" s="76"/>
      <c r="L706" s="76"/>
      <c r="M706" s="76"/>
      <c r="N706" s="76"/>
      <c r="O706" s="73" t="str" cm="1">
        <f t="array" ref="O706">IFERROR(INDEX($K$9:$K$1009,MATCH(N706,$I$9:$I$1009,0),0),"")</f>
        <v/>
      </c>
      <c r="P706" s="77"/>
      <c r="Q706" s="77"/>
      <c r="R706" s="67"/>
      <c r="S706" s="67"/>
      <c r="T706" s="67"/>
      <c r="U706" s="73">
        <f t="shared" si="45"/>
        <v>0</v>
      </c>
      <c r="V706" s="57"/>
      <c r="W706" s="78"/>
      <c r="X706" s="69"/>
      <c r="Y706" s="69"/>
      <c r="Z706" s="69"/>
      <c r="AA706" s="69"/>
      <c r="AB706" s="69"/>
      <c r="AC706" s="69"/>
      <c r="AD706" s="69"/>
      <c r="AF706" s="69"/>
      <c r="AG706" s="69"/>
      <c r="AH706" s="69"/>
      <c r="AI706" s="69"/>
      <c r="AJ706" s="69"/>
      <c r="AK706" s="69"/>
      <c r="AL706" s="70">
        <f t="shared" si="43"/>
        <v>0</v>
      </c>
      <c r="AM706" s="69"/>
      <c r="AN706" s="69"/>
      <c r="AO706" s="69"/>
      <c r="AR706" s="46" t="s">
        <v>20</v>
      </c>
    </row>
    <row r="707" spans="4:44" x14ac:dyDescent="0.3">
      <c r="D707" s="79">
        <f t="shared" si="46"/>
        <v>698</v>
      </c>
      <c r="E707" s="76"/>
      <c r="F707" s="76"/>
      <c r="G707" s="73">
        <f t="shared" si="44"/>
        <v>0</v>
      </c>
      <c r="H707" s="74" t="str" cm="1">
        <f t="array" ref="H707">IFERROR(INDEX(GCC.Param!$D$3:$D$94,MATCH(L707,GCC.Param!$B$3:$B$94,0),0),"")</f>
        <v/>
      </c>
      <c r="I707" s="76"/>
      <c r="J707" s="76"/>
      <c r="K707" s="76"/>
      <c r="L707" s="76"/>
      <c r="M707" s="76"/>
      <c r="N707" s="76"/>
      <c r="O707" s="73" t="str" cm="1">
        <f t="array" ref="O707">IFERROR(INDEX($K$9:$K$1009,MATCH(N707,$I$9:$I$1009,0),0),"")</f>
        <v/>
      </c>
      <c r="P707" s="77"/>
      <c r="Q707" s="77"/>
      <c r="R707" s="67"/>
      <c r="S707" s="67"/>
      <c r="T707" s="67"/>
      <c r="U707" s="73">
        <f t="shared" si="45"/>
        <v>0</v>
      </c>
      <c r="V707" s="57"/>
      <c r="W707" s="78"/>
      <c r="X707" s="69"/>
      <c r="Y707" s="69"/>
      <c r="Z707" s="69"/>
      <c r="AA707" s="69"/>
      <c r="AB707" s="69"/>
      <c r="AC707" s="69"/>
      <c r="AD707" s="69"/>
      <c r="AF707" s="69"/>
      <c r="AG707" s="69"/>
      <c r="AH707" s="69"/>
      <c r="AI707" s="69"/>
      <c r="AJ707" s="69"/>
      <c r="AK707" s="69"/>
      <c r="AL707" s="70">
        <f t="shared" si="43"/>
        <v>0</v>
      </c>
      <c r="AM707" s="69"/>
      <c r="AN707" s="69"/>
      <c r="AO707" s="69"/>
      <c r="AR707" s="46" t="s">
        <v>20</v>
      </c>
    </row>
    <row r="708" spans="4:44" x14ac:dyDescent="0.3">
      <c r="D708" s="79">
        <f t="shared" si="46"/>
        <v>699</v>
      </c>
      <c r="E708" s="76"/>
      <c r="F708" s="76"/>
      <c r="G708" s="73">
        <f t="shared" si="44"/>
        <v>0</v>
      </c>
      <c r="H708" s="74" t="str" cm="1">
        <f t="array" ref="H708">IFERROR(INDEX(GCC.Param!$D$3:$D$94,MATCH(L708,GCC.Param!$B$3:$B$94,0),0),"")</f>
        <v/>
      </c>
      <c r="I708" s="76"/>
      <c r="J708" s="76"/>
      <c r="K708" s="76"/>
      <c r="L708" s="76"/>
      <c r="M708" s="76"/>
      <c r="N708" s="76"/>
      <c r="O708" s="73" t="str" cm="1">
        <f t="array" ref="O708">IFERROR(INDEX($K$9:$K$1009,MATCH(N708,$I$9:$I$1009,0),0),"")</f>
        <v/>
      </c>
      <c r="P708" s="77"/>
      <c r="Q708" s="77"/>
      <c r="R708" s="67"/>
      <c r="S708" s="67"/>
      <c r="T708" s="67"/>
      <c r="U708" s="73">
        <f t="shared" si="45"/>
        <v>0</v>
      </c>
      <c r="V708" s="57"/>
      <c r="W708" s="78"/>
      <c r="X708" s="69"/>
      <c r="Y708" s="69"/>
      <c r="Z708" s="69"/>
      <c r="AA708" s="69"/>
      <c r="AB708" s="69"/>
      <c r="AC708" s="69"/>
      <c r="AD708" s="69"/>
      <c r="AF708" s="69"/>
      <c r="AG708" s="69"/>
      <c r="AH708" s="69"/>
      <c r="AI708" s="69"/>
      <c r="AJ708" s="69"/>
      <c r="AK708" s="69"/>
      <c r="AL708" s="70">
        <f t="shared" si="43"/>
        <v>0</v>
      </c>
      <c r="AM708" s="69"/>
      <c r="AN708" s="69"/>
      <c r="AO708" s="69"/>
      <c r="AR708" s="46" t="s">
        <v>20</v>
      </c>
    </row>
    <row r="709" spans="4:44" x14ac:dyDescent="0.3">
      <c r="D709" s="79">
        <f t="shared" si="46"/>
        <v>700</v>
      </c>
      <c r="E709" s="76"/>
      <c r="F709" s="76"/>
      <c r="G709" s="73">
        <f t="shared" si="44"/>
        <v>0</v>
      </c>
      <c r="H709" s="74" t="str" cm="1">
        <f t="array" ref="H709">IFERROR(INDEX(GCC.Param!$D$3:$D$94,MATCH(L709,GCC.Param!$B$3:$B$94,0),0),"")</f>
        <v/>
      </c>
      <c r="I709" s="76"/>
      <c r="J709" s="76"/>
      <c r="K709" s="76"/>
      <c r="L709" s="76"/>
      <c r="M709" s="76"/>
      <c r="N709" s="76"/>
      <c r="O709" s="73" t="str" cm="1">
        <f t="array" ref="O709">IFERROR(INDEX($K$9:$K$1009,MATCH(N709,$I$9:$I$1009,0),0),"")</f>
        <v/>
      </c>
      <c r="P709" s="77"/>
      <c r="Q709" s="77"/>
      <c r="R709" s="67"/>
      <c r="S709" s="67"/>
      <c r="T709" s="67"/>
      <c r="U709" s="73">
        <f t="shared" si="45"/>
        <v>0</v>
      </c>
      <c r="V709" s="57"/>
      <c r="W709" s="78"/>
      <c r="X709" s="69"/>
      <c r="Y709" s="69"/>
      <c r="Z709" s="69"/>
      <c r="AA709" s="69"/>
      <c r="AB709" s="69"/>
      <c r="AC709" s="69"/>
      <c r="AD709" s="69"/>
      <c r="AF709" s="69"/>
      <c r="AG709" s="69"/>
      <c r="AH709" s="69"/>
      <c r="AI709" s="69"/>
      <c r="AJ709" s="69"/>
      <c r="AK709" s="69"/>
      <c r="AL709" s="70">
        <f t="shared" si="43"/>
        <v>0</v>
      </c>
      <c r="AM709" s="69"/>
      <c r="AN709" s="69"/>
      <c r="AO709" s="69"/>
      <c r="AR709" s="46" t="s">
        <v>20</v>
      </c>
    </row>
    <row r="710" spans="4:44" x14ac:dyDescent="0.3">
      <c r="D710" s="79">
        <f t="shared" si="46"/>
        <v>701</v>
      </c>
      <c r="E710" s="76"/>
      <c r="F710" s="76"/>
      <c r="G710" s="73">
        <f t="shared" si="44"/>
        <v>0</v>
      </c>
      <c r="H710" s="74" t="str" cm="1">
        <f t="array" ref="H710">IFERROR(INDEX(GCC.Param!$D$3:$D$94,MATCH(L710,GCC.Param!$B$3:$B$94,0),0),"")</f>
        <v/>
      </c>
      <c r="I710" s="76"/>
      <c r="J710" s="76"/>
      <c r="K710" s="76"/>
      <c r="L710" s="76"/>
      <c r="M710" s="76"/>
      <c r="N710" s="76"/>
      <c r="O710" s="73" t="str" cm="1">
        <f t="array" ref="O710">IFERROR(INDEX($K$9:$K$1009,MATCH(N710,$I$9:$I$1009,0),0),"")</f>
        <v/>
      </c>
      <c r="P710" s="77"/>
      <c r="Q710" s="77"/>
      <c r="R710" s="67"/>
      <c r="S710" s="67"/>
      <c r="T710" s="67"/>
      <c r="U710" s="73">
        <f t="shared" si="45"/>
        <v>0</v>
      </c>
      <c r="V710" s="57"/>
      <c r="W710" s="78"/>
      <c r="X710" s="69"/>
      <c r="Y710" s="69"/>
      <c r="Z710" s="69"/>
      <c r="AA710" s="69"/>
      <c r="AB710" s="69"/>
      <c r="AC710" s="69"/>
      <c r="AD710" s="69"/>
      <c r="AF710" s="69"/>
      <c r="AG710" s="69"/>
      <c r="AH710" s="69"/>
      <c r="AI710" s="69"/>
      <c r="AJ710" s="69"/>
      <c r="AK710" s="69"/>
      <c r="AL710" s="70">
        <f t="shared" si="43"/>
        <v>0</v>
      </c>
      <c r="AM710" s="69"/>
      <c r="AN710" s="69"/>
      <c r="AO710" s="69"/>
      <c r="AR710" s="46" t="s">
        <v>20</v>
      </c>
    </row>
    <row r="711" spans="4:44" x14ac:dyDescent="0.3">
      <c r="D711" s="79">
        <f t="shared" si="46"/>
        <v>702</v>
      </c>
      <c r="E711" s="76"/>
      <c r="F711" s="76"/>
      <c r="G711" s="73">
        <f t="shared" si="44"/>
        <v>0</v>
      </c>
      <c r="H711" s="74" t="str" cm="1">
        <f t="array" ref="H711">IFERROR(INDEX(GCC.Param!$D$3:$D$94,MATCH(L711,GCC.Param!$B$3:$B$94,0),0),"")</f>
        <v/>
      </c>
      <c r="I711" s="76"/>
      <c r="J711" s="76"/>
      <c r="K711" s="76"/>
      <c r="L711" s="76"/>
      <c r="M711" s="76"/>
      <c r="N711" s="76"/>
      <c r="O711" s="73" t="str" cm="1">
        <f t="array" ref="O711">IFERROR(INDEX($K$9:$K$1009,MATCH(N711,$I$9:$I$1009,0),0),"")</f>
        <v/>
      </c>
      <c r="P711" s="77"/>
      <c r="Q711" s="77"/>
      <c r="R711" s="67"/>
      <c r="S711" s="67"/>
      <c r="T711" s="67"/>
      <c r="U711" s="73">
        <f t="shared" si="45"/>
        <v>0</v>
      </c>
      <c r="V711" s="57"/>
      <c r="W711" s="78"/>
      <c r="X711" s="69"/>
      <c r="Y711" s="69"/>
      <c r="Z711" s="69"/>
      <c r="AA711" s="69"/>
      <c r="AB711" s="69"/>
      <c r="AC711" s="69"/>
      <c r="AD711" s="69"/>
      <c r="AF711" s="69"/>
      <c r="AG711" s="69"/>
      <c r="AH711" s="69"/>
      <c r="AI711" s="69"/>
      <c r="AJ711" s="69"/>
      <c r="AK711" s="69"/>
      <c r="AL711" s="70">
        <f t="shared" si="43"/>
        <v>0</v>
      </c>
      <c r="AM711" s="69"/>
      <c r="AN711" s="69"/>
      <c r="AO711" s="69"/>
      <c r="AR711" s="46" t="s">
        <v>20</v>
      </c>
    </row>
    <row r="712" spans="4:44" x14ac:dyDescent="0.3">
      <c r="D712" s="79">
        <f t="shared" si="46"/>
        <v>703</v>
      </c>
      <c r="E712" s="76"/>
      <c r="F712" s="76"/>
      <c r="G712" s="73">
        <f t="shared" si="44"/>
        <v>0</v>
      </c>
      <c r="H712" s="74" t="str" cm="1">
        <f t="array" ref="H712">IFERROR(INDEX(GCC.Param!$D$3:$D$94,MATCH(L712,GCC.Param!$B$3:$B$94,0),0),"")</f>
        <v/>
      </c>
      <c r="I712" s="76"/>
      <c r="J712" s="76"/>
      <c r="K712" s="76"/>
      <c r="L712" s="76"/>
      <c r="M712" s="76"/>
      <c r="N712" s="76"/>
      <c r="O712" s="73" t="str" cm="1">
        <f t="array" ref="O712">IFERROR(INDEX($K$9:$K$1009,MATCH(N712,$I$9:$I$1009,0),0),"")</f>
        <v/>
      </c>
      <c r="P712" s="77"/>
      <c r="Q712" s="77"/>
      <c r="R712" s="67"/>
      <c r="S712" s="67"/>
      <c r="T712" s="67"/>
      <c r="U712" s="73">
        <f t="shared" si="45"/>
        <v>0</v>
      </c>
      <c r="V712" s="57"/>
      <c r="W712" s="78"/>
      <c r="X712" s="69"/>
      <c r="Y712" s="69"/>
      <c r="Z712" s="69"/>
      <c r="AA712" s="69"/>
      <c r="AB712" s="69"/>
      <c r="AC712" s="69"/>
      <c r="AD712" s="69"/>
      <c r="AF712" s="69"/>
      <c r="AG712" s="69"/>
      <c r="AH712" s="69"/>
      <c r="AI712" s="69"/>
      <c r="AJ712" s="69"/>
      <c r="AK712" s="69"/>
      <c r="AL712" s="70">
        <f t="shared" si="43"/>
        <v>0</v>
      </c>
      <c r="AM712" s="69"/>
      <c r="AN712" s="69"/>
      <c r="AO712" s="69"/>
      <c r="AR712" s="46" t="s">
        <v>20</v>
      </c>
    </row>
    <row r="713" spans="4:44" x14ac:dyDescent="0.3">
      <c r="D713" s="79">
        <f t="shared" si="46"/>
        <v>704</v>
      </c>
      <c r="E713" s="76"/>
      <c r="F713" s="76"/>
      <c r="G713" s="73">
        <f t="shared" si="44"/>
        <v>0</v>
      </c>
      <c r="H713" s="74" t="str" cm="1">
        <f t="array" ref="H713">IFERROR(INDEX(GCC.Param!$D$3:$D$94,MATCH(L713,GCC.Param!$B$3:$B$94,0),0),"")</f>
        <v/>
      </c>
      <c r="I713" s="76"/>
      <c r="J713" s="76"/>
      <c r="K713" s="76"/>
      <c r="L713" s="76"/>
      <c r="M713" s="76"/>
      <c r="N713" s="76"/>
      <c r="O713" s="73" t="str" cm="1">
        <f t="array" ref="O713">IFERROR(INDEX($K$9:$K$1009,MATCH(N713,$I$9:$I$1009,0),0),"")</f>
        <v/>
      </c>
      <c r="P713" s="77"/>
      <c r="Q713" s="77"/>
      <c r="R713" s="67"/>
      <c r="S713" s="67"/>
      <c r="T713" s="67"/>
      <c r="U713" s="73">
        <f t="shared" si="45"/>
        <v>0</v>
      </c>
      <c r="V713" s="57"/>
      <c r="W713" s="78"/>
      <c r="X713" s="69"/>
      <c r="Y713" s="69"/>
      <c r="Z713" s="69"/>
      <c r="AA713" s="69"/>
      <c r="AB713" s="69"/>
      <c r="AC713" s="69"/>
      <c r="AD713" s="69"/>
      <c r="AF713" s="69"/>
      <c r="AG713" s="69"/>
      <c r="AH713" s="69"/>
      <c r="AI713" s="69"/>
      <c r="AJ713" s="69"/>
      <c r="AK713" s="69"/>
      <c r="AL713" s="70">
        <f t="shared" ref="AL713:AL776" si="47">SUM(AG713:AK713)</f>
        <v>0</v>
      </c>
      <c r="AM713" s="69"/>
      <c r="AN713" s="69"/>
      <c r="AO713" s="69"/>
      <c r="AR713" s="46" t="s">
        <v>20</v>
      </c>
    </row>
    <row r="714" spans="4:44" x14ac:dyDescent="0.3">
      <c r="D714" s="79">
        <f t="shared" si="46"/>
        <v>705</v>
      </c>
      <c r="E714" s="76"/>
      <c r="F714" s="76"/>
      <c r="G714" s="73">
        <f t="shared" ref="G714:G777" si="48">IF(OR(F714="",F714=0),E714,F714)</f>
        <v>0</v>
      </c>
      <c r="H714" s="74" t="str" cm="1">
        <f t="array" ref="H714">IFERROR(INDEX(GCC.Param!$D$3:$D$94,MATCH(L714,GCC.Param!$B$3:$B$94,0),0),"")</f>
        <v/>
      </c>
      <c r="I714" s="76"/>
      <c r="J714" s="76"/>
      <c r="K714" s="76"/>
      <c r="L714" s="76"/>
      <c r="M714" s="76"/>
      <c r="N714" s="76"/>
      <c r="O714" s="73" t="str" cm="1">
        <f t="array" ref="O714">IFERROR(INDEX($K$9:$K$1009,MATCH(N714,$I$9:$I$1009,0),0),"")</f>
        <v/>
      </c>
      <c r="P714" s="77"/>
      <c r="Q714" s="77"/>
      <c r="R714" s="67"/>
      <c r="S714" s="67"/>
      <c r="T714" s="67"/>
      <c r="U714" s="73">
        <f t="shared" si="45"/>
        <v>0</v>
      </c>
      <c r="V714" s="57"/>
      <c r="W714" s="78"/>
      <c r="X714" s="69"/>
      <c r="Y714" s="69"/>
      <c r="Z714" s="69"/>
      <c r="AA714" s="69"/>
      <c r="AB714" s="69"/>
      <c r="AC714" s="69"/>
      <c r="AD714" s="69"/>
      <c r="AF714" s="69"/>
      <c r="AG714" s="69"/>
      <c r="AH714" s="69"/>
      <c r="AI714" s="69"/>
      <c r="AJ714" s="69"/>
      <c r="AK714" s="69"/>
      <c r="AL714" s="70">
        <f t="shared" si="47"/>
        <v>0</v>
      </c>
      <c r="AM714" s="69"/>
      <c r="AN714" s="69"/>
      <c r="AO714" s="69"/>
      <c r="AR714" s="46" t="s">
        <v>20</v>
      </c>
    </row>
    <row r="715" spans="4:44" x14ac:dyDescent="0.3">
      <c r="D715" s="79">
        <f t="shared" si="46"/>
        <v>706</v>
      </c>
      <c r="E715" s="76"/>
      <c r="F715" s="76"/>
      <c r="G715" s="73">
        <f t="shared" si="48"/>
        <v>0</v>
      </c>
      <c r="H715" s="74" t="str" cm="1">
        <f t="array" ref="H715">IFERROR(INDEX(GCC.Param!$D$3:$D$94,MATCH(L715,GCC.Param!$B$3:$B$94,0),0),"")</f>
        <v/>
      </c>
      <c r="I715" s="76"/>
      <c r="J715" s="76"/>
      <c r="K715" s="76"/>
      <c r="L715" s="76"/>
      <c r="M715" s="76"/>
      <c r="N715" s="76"/>
      <c r="O715" s="73" t="str" cm="1">
        <f t="array" ref="O715">IFERROR(INDEX($K$9:$K$1009,MATCH(N715,$I$9:$I$1009,0),0),"")</f>
        <v/>
      </c>
      <c r="P715" s="77"/>
      <c r="Q715" s="77"/>
      <c r="R715" s="67"/>
      <c r="S715" s="67"/>
      <c r="T715" s="67"/>
      <c r="U715" s="73">
        <f t="shared" ref="U715:U778" si="49">IF(M715="",K715,M715)</f>
        <v>0</v>
      </c>
      <c r="V715" s="57"/>
      <c r="W715" s="78"/>
      <c r="X715" s="69"/>
      <c r="Y715" s="69"/>
      <c r="Z715" s="69"/>
      <c r="AA715" s="69"/>
      <c r="AB715" s="69"/>
      <c r="AC715" s="69"/>
      <c r="AD715" s="69"/>
      <c r="AF715" s="69"/>
      <c r="AG715" s="69"/>
      <c r="AH715" s="69"/>
      <c r="AI715" s="69"/>
      <c r="AJ715" s="69"/>
      <c r="AK715" s="69"/>
      <c r="AL715" s="70">
        <f t="shared" si="47"/>
        <v>0</v>
      </c>
      <c r="AM715" s="69"/>
      <c r="AN715" s="69"/>
      <c r="AO715" s="69"/>
      <c r="AR715" s="46" t="s">
        <v>20</v>
      </c>
    </row>
    <row r="716" spans="4:44" x14ac:dyDescent="0.3">
      <c r="D716" s="79">
        <f t="shared" ref="D716:D779" si="50">D715+1</f>
        <v>707</v>
      </c>
      <c r="E716" s="76"/>
      <c r="F716" s="76"/>
      <c r="G716" s="73">
        <f t="shared" si="48"/>
        <v>0</v>
      </c>
      <c r="H716" s="74" t="str" cm="1">
        <f t="array" ref="H716">IFERROR(INDEX(GCC.Param!$D$3:$D$94,MATCH(L716,GCC.Param!$B$3:$B$94,0),0),"")</f>
        <v/>
      </c>
      <c r="I716" s="76"/>
      <c r="J716" s="76"/>
      <c r="K716" s="76"/>
      <c r="L716" s="76"/>
      <c r="M716" s="76"/>
      <c r="N716" s="76"/>
      <c r="O716" s="73" t="str" cm="1">
        <f t="array" ref="O716">IFERROR(INDEX($K$9:$K$1009,MATCH(N716,$I$9:$I$1009,0),0),"")</f>
        <v/>
      </c>
      <c r="P716" s="77"/>
      <c r="Q716" s="77"/>
      <c r="R716" s="67"/>
      <c r="S716" s="67"/>
      <c r="T716" s="67"/>
      <c r="U716" s="73">
        <f t="shared" si="49"/>
        <v>0</v>
      </c>
      <c r="V716" s="57"/>
      <c r="W716" s="78"/>
      <c r="X716" s="69"/>
      <c r="Y716" s="69"/>
      <c r="Z716" s="69"/>
      <c r="AA716" s="69"/>
      <c r="AB716" s="69"/>
      <c r="AC716" s="69"/>
      <c r="AD716" s="69"/>
      <c r="AF716" s="69"/>
      <c r="AG716" s="69"/>
      <c r="AH716" s="69"/>
      <c r="AI716" s="69"/>
      <c r="AJ716" s="69"/>
      <c r="AK716" s="69"/>
      <c r="AL716" s="70">
        <f t="shared" si="47"/>
        <v>0</v>
      </c>
      <c r="AM716" s="69"/>
      <c r="AN716" s="69"/>
      <c r="AO716" s="69"/>
      <c r="AR716" s="46" t="s">
        <v>20</v>
      </c>
    </row>
    <row r="717" spans="4:44" x14ac:dyDescent="0.3">
      <c r="D717" s="79">
        <f t="shared" si="50"/>
        <v>708</v>
      </c>
      <c r="E717" s="76"/>
      <c r="F717" s="76"/>
      <c r="G717" s="73">
        <f t="shared" si="48"/>
        <v>0</v>
      </c>
      <c r="H717" s="74" t="str" cm="1">
        <f t="array" ref="H717">IFERROR(INDEX(GCC.Param!$D$3:$D$94,MATCH(L717,GCC.Param!$B$3:$B$94,0),0),"")</f>
        <v/>
      </c>
      <c r="I717" s="76"/>
      <c r="J717" s="76"/>
      <c r="K717" s="76"/>
      <c r="L717" s="76"/>
      <c r="M717" s="76"/>
      <c r="N717" s="76"/>
      <c r="O717" s="73" t="str" cm="1">
        <f t="array" ref="O717">IFERROR(INDEX($K$9:$K$1009,MATCH(N717,$I$9:$I$1009,0),0),"")</f>
        <v/>
      </c>
      <c r="P717" s="77"/>
      <c r="Q717" s="77"/>
      <c r="R717" s="67"/>
      <c r="S717" s="67"/>
      <c r="T717" s="67"/>
      <c r="U717" s="73">
        <f t="shared" si="49"/>
        <v>0</v>
      </c>
      <c r="V717" s="57"/>
      <c r="W717" s="78"/>
      <c r="X717" s="69"/>
      <c r="Y717" s="69"/>
      <c r="Z717" s="69"/>
      <c r="AA717" s="69"/>
      <c r="AB717" s="69"/>
      <c r="AC717" s="69"/>
      <c r="AD717" s="69"/>
      <c r="AF717" s="69"/>
      <c r="AG717" s="69"/>
      <c r="AH717" s="69"/>
      <c r="AI717" s="69"/>
      <c r="AJ717" s="69"/>
      <c r="AK717" s="69"/>
      <c r="AL717" s="70">
        <f t="shared" si="47"/>
        <v>0</v>
      </c>
      <c r="AM717" s="69"/>
      <c r="AN717" s="69"/>
      <c r="AO717" s="69"/>
      <c r="AR717" s="46" t="s">
        <v>20</v>
      </c>
    </row>
    <row r="718" spans="4:44" x14ac:dyDescent="0.3">
      <c r="D718" s="79">
        <f t="shared" si="50"/>
        <v>709</v>
      </c>
      <c r="E718" s="76"/>
      <c r="F718" s="76"/>
      <c r="G718" s="73">
        <f t="shared" si="48"/>
        <v>0</v>
      </c>
      <c r="H718" s="74" t="str" cm="1">
        <f t="array" ref="H718">IFERROR(INDEX(GCC.Param!$D$3:$D$94,MATCH(L718,GCC.Param!$B$3:$B$94,0),0),"")</f>
        <v/>
      </c>
      <c r="I718" s="76"/>
      <c r="J718" s="76"/>
      <c r="K718" s="76"/>
      <c r="L718" s="76"/>
      <c r="M718" s="76"/>
      <c r="N718" s="76"/>
      <c r="O718" s="73" t="str" cm="1">
        <f t="array" ref="O718">IFERROR(INDEX($K$9:$K$1009,MATCH(N718,$I$9:$I$1009,0),0),"")</f>
        <v/>
      </c>
      <c r="P718" s="77"/>
      <c r="Q718" s="77"/>
      <c r="R718" s="67"/>
      <c r="S718" s="67"/>
      <c r="T718" s="67"/>
      <c r="U718" s="73">
        <f t="shared" si="49"/>
        <v>0</v>
      </c>
      <c r="V718" s="57"/>
      <c r="W718" s="78"/>
      <c r="X718" s="69"/>
      <c r="Y718" s="69"/>
      <c r="Z718" s="69"/>
      <c r="AA718" s="69"/>
      <c r="AB718" s="69"/>
      <c r="AC718" s="69"/>
      <c r="AD718" s="69"/>
      <c r="AF718" s="69"/>
      <c r="AG718" s="69"/>
      <c r="AH718" s="69"/>
      <c r="AI718" s="69"/>
      <c r="AJ718" s="69"/>
      <c r="AK718" s="69"/>
      <c r="AL718" s="70">
        <f t="shared" si="47"/>
        <v>0</v>
      </c>
      <c r="AM718" s="69"/>
      <c r="AN718" s="69"/>
      <c r="AO718" s="69"/>
      <c r="AR718" s="46" t="s">
        <v>20</v>
      </c>
    </row>
    <row r="719" spans="4:44" x14ac:dyDescent="0.3">
      <c r="D719" s="79">
        <f t="shared" si="50"/>
        <v>710</v>
      </c>
      <c r="E719" s="76"/>
      <c r="F719" s="76"/>
      <c r="G719" s="73">
        <f t="shared" si="48"/>
        <v>0</v>
      </c>
      <c r="H719" s="74" t="str" cm="1">
        <f t="array" ref="H719">IFERROR(INDEX(GCC.Param!$D$3:$D$94,MATCH(L719,GCC.Param!$B$3:$B$94,0),0),"")</f>
        <v/>
      </c>
      <c r="I719" s="76"/>
      <c r="J719" s="76"/>
      <c r="K719" s="76"/>
      <c r="L719" s="76"/>
      <c r="M719" s="76"/>
      <c r="N719" s="76"/>
      <c r="O719" s="73" t="str" cm="1">
        <f t="array" ref="O719">IFERROR(INDEX($K$9:$K$1009,MATCH(N719,$I$9:$I$1009,0),0),"")</f>
        <v/>
      </c>
      <c r="P719" s="77"/>
      <c r="Q719" s="77"/>
      <c r="R719" s="67"/>
      <c r="S719" s="67"/>
      <c r="T719" s="67"/>
      <c r="U719" s="73">
        <f t="shared" si="49"/>
        <v>0</v>
      </c>
      <c r="V719" s="57"/>
      <c r="W719" s="78"/>
      <c r="X719" s="69"/>
      <c r="Y719" s="69"/>
      <c r="Z719" s="69"/>
      <c r="AA719" s="69"/>
      <c r="AB719" s="69"/>
      <c r="AC719" s="69"/>
      <c r="AD719" s="69"/>
      <c r="AF719" s="69"/>
      <c r="AG719" s="69"/>
      <c r="AH719" s="69"/>
      <c r="AI719" s="69"/>
      <c r="AJ719" s="69"/>
      <c r="AK719" s="69"/>
      <c r="AL719" s="70">
        <f t="shared" si="47"/>
        <v>0</v>
      </c>
      <c r="AM719" s="69"/>
      <c r="AN719" s="69"/>
      <c r="AO719" s="69"/>
      <c r="AR719" s="46" t="s">
        <v>20</v>
      </c>
    </row>
    <row r="720" spans="4:44" x14ac:dyDescent="0.3">
      <c r="D720" s="79">
        <f t="shared" si="50"/>
        <v>711</v>
      </c>
      <c r="E720" s="76"/>
      <c r="F720" s="76"/>
      <c r="G720" s="73">
        <f t="shared" si="48"/>
        <v>0</v>
      </c>
      <c r="H720" s="74" t="str" cm="1">
        <f t="array" ref="H720">IFERROR(INDEX(GCC.Param!$D$3:$D$94,MATCH(L720,GCC.Param!$B$3:$B$94,0),0),"")</f>
        <v/>
      </c>
      <c r="I720" s="76"/>
      <c r="J720" s="76"/>
      <c r="K720" s="76"/>
      <c r="L720" s="76"/>
      <c r="M720" s="76"/>
      <c r="N720" s="76"/>
      <c r="O720" s="73" t="str" cm="1">
        <f t="array" ref="O720">IFERROR(INDEX($K$9:$K$1009,MATCH(N720,$I$9:$I$1009,0),0),"")</f>
        <v/>
      </c>
      <c r="P720" s="77"/>
      <c r="Q720" s="77"/>
      <c r="R720" s="67"/>
      <c r="S720" s="67"/>
      <c r="T720" s="67"/>
      <c r="U720" s="73">
        <f t="shared" si="49"/>
        <v>0</v>
      </c>
      <c r="V720" s="57"/>
      <c r="W720" s="78"/>
      <c r="X720" s="69"/>
      <c r="Y720" s="69"/>
      <c r="Z720" s="69"/>
      <c r="AA720" s="69"/>
      <c r="AB720" s="69"/>
      <c r="AC720" s="69"/>
      <c r="AD720" s="69"/>
      <c r="AF720" s="69"/>
      <c r="AG720" s="69"/>
      <c r="AH720" s="69"/>
      <c r="AI720" s="69"/>
      <c r="AJ720" s="69"/>
      <c r="AK720" s="69"/>
      <c r="AL720" s="70">
        <f t="shared" si="47"/>
        <v>0</v>
      </c>
      <c r="AM720" s="69"/>
      <c r="AN720" s="69"/>
      <c r="AO720" s="69"/>
      <c r="AR720" s="46" t="s">
        <v>20</v>
      </c>
    </row>
    <row r="721" spans="4:44" x14ac:dyDescent="0.3">
      <c r="D721" s="79">
        <f t="shared" si="50"/>
        <v>712</v>
      </c>
      <c r="E721" s="76"/>
      <c r="F721" s="76"/>
      <c r="G721" s="73">
        <f t="shared" si="48"/>
        <v>0</v>
      </c>
      <c r="H721" s="74" t="str" cm="1">
        <f t="array" ref="H721">IFERROR(INDEX(GCC.Param!$D$3:$D$94,MATCH(L721,GCC.Param!$B$3:$B$94,0),0),"")</f>
        <v/>
      </c>
      <c r="I721" s="76"/>
      <c r="J721" s="76"/>
      <c r="K721" s="76"/>
      <c r="L721" s="76"/>
      <c r="M721" s="76"/>
      <c r="N721" s="76"/>
      <c r="O721" s="73" t="str" cm="1">
        <f t="array" ref="O721">IFERROR(INDEX($K$9:$K$1009,MATCH(N721,$I$9:$I$1009,0),0),"")</f>
        <v/>
      </c>
      <c r="P721" s="77"/>
      <c r="Q721" s="77"/>
      <c r="R721" s="67"/>
      <c r="S721" s="67"/>
      <c r="T721" s="67"/>
      <c r="U721" s="73">
        <f t="shared" si="49"/>
        <v>0</v>
      </c>
      <c r="V721" s="57"/>
      <c r="W721" s="78"/>
      <c r="X721" s="69"/>
      <c r="Y721" s="69"/>
      <c r="Z721" s="69"/>
      <c r="AA721" s="69"/>
      <c r="AB721" s="69"/>
      <c r="AC721" s="69"/>
      <c r="AD721" s="69"/>
      <c r="AF721" s="69"/>
      <c r="AG721" s="69"/>
      <c r="AH721" s="69"/>
      <c r="AI721" s="69"/>
      <c r="AJ721" s="69"/>
      <c r="AK721" s="69"/>
      <c r="AL721" s="70">
        <f t="shared" si="47"/>
        <v>0</v>
      </c>
      <c r="AM721" s="69"/>
      <c r="AN721" s="69"/>
      <c r="AO721" s="69"/>
      <c r="AR721" s="46" t="s">
        <v>20</v>
      </c>
    </row>
    <row r="722" spans="4:44" x14ac:dyDescent="0.3">
      <c r="D722" s="79">
        <f t="shared" si="50"/>
        <v>713</v>
      </c>
      <c r="E722" s="76"/>
      <c r="F722" s="76"/>
      <c r="G722" s="73">
        <f t="shared" si="48"/>
        <v>0</v>
      </c>
      <c r="H722" s="74" t="str" cm="1">
        <f t="array" ref="H722">IFERROR(INDEX(GCC.Param!$D$3:$D$94,MATCH(L722,GCC.Param!$B$3:$B$94,0),0),"")</f>
        <v/>
      </c>
      <c r="I722" s="76"/>
      <c r="J722" s="76"/>
      <c r="K722" s="76"/>
      <c r="L722" s="76"/>
      <c r="M722" s="76"/>
      <c r="N722" s="76"/>
      <c r="O722" s="73" t="str" cm="1">
        <f t="array" ref="O722">IFERROR(INDEX($K$9:$K$1009,MATCH(N722,$I$9:$I$1009,0),0),"")</f>
        <v/>
      </c>
      <c r="P722" s="77"/>
      <c r="Q722" s="77"/>
      <c r="R722" s="67"/>
      <c r="S722" s="67"/>
      <c r="T722" s="67"/>
      <c r="U722" s="73">
        <f t="shared" si="49"/>
        <v>0</v>
      </c>
      <c r="V722" s="57"/>
      <c r="W722" s="78"/>
      <c r="X722" s="69"/>
      <c r="Y722" s="69"/>
      <c r="Z722" s="69"/>
      <c r="AA722" s="69"/>
      <c r="AB722" s="69"/>
      <c r="AC722" s="69"/>
      <c r="AD722" s="69"/>
      <c r="AF722" s="69"/>
      <c r="AG722" s="69"/>
      <c r="AH722" s="69"/>
      <c r="AI722" s="69"/>
      <c r="AJ722" s="69"/>
      <c r="AK722" s="69"/>
      <c r="AL722" s="70">
        <f t="shared" si="47"/>
        <v>0</v>
      </c>
      <c r="AM722" s="69"/>
      <c r="AN722" s="69"/>
      <c r="AO722" s="69"/>
      <c r="AR722" s="46" t="s">
        <v>20</v>
      </c>
    </row>
    <row r="723" spans="4:44" x14ac:dyDescent="0.3">
      <c r="D723" s="79">
        <f t="shared" si="50"/>
        <v>714</v>
      </c>
      <c r="E723" s="76"/>
      <c r="F723" s="76"/>
      <c r="G723" s="73">
        <f t="shared" si="48"/>
        <v>0</v>
      </c>
      <c r="H723" s="74" t="str" cm="1">
        <f t="array" ref="H723">IFERROR(INDEX(GCC.Param!$D$3:$D$94,MATCH(L723,GCC.Param!$B$3:$B$94,0),0),"")</f>
        <v/>
      </c>
      <c r="I723" s="76"/>
      <c r="J723" s="76"/>
      <c r="K723" s="76"/>
      <c r="L723" s="76"/>
      <c r="M723" s="76"/>
      <c r="N723" s="76"/>
      <c r="O723" s="73" t="str" cm="1">
        <f t="array" ref="O723">IFERROR(INDEX($K$9:$K$1009,MATCH(N723,$I$9:$I$1009,0),0),"")</f>
        <v/>
      </c>
      <c r="P723" s="77"/>
      <c r="Q723" s="77"/>
      <c r="R723" s="67"/>
      <c r="S723" s="67"/>
      <c r="T723" s="67"/>
      <c r="U723" s="73">
        <f t="shared" si="49"/>
        <v>0</v>
      </c>
      <c r="V723" s="57"/>
      <c r="W723" s="78"/>
      <c r="X723" s="69"/>
      <c r="Y723" s="69"/>
      <c r="Z723" s="69"/>
      <c r="AA723" s="69"/>
      <c r="AB723" s="69"/>
      <c r="AC723" s="69"/>
      <c r="AD723" s="69"/>
      <c r="AF723" s="69"/>
      <c r="AG723" s="69"/>
      <c r="AH723" s="69"/>
      <c r="AI723" s="69"/>
      <c r="AJ723" s="69"/>
      <c r="AK723" s="69"/>
      <c r="AL723" s="70">
        <f t="shared" si="47"/>
        <v>0</v>
      </c>
      <c r="AM723" s="69"/>
      <c r="AN723" s="69"/>
      <c r="AO723" s="69"/>
      <c r="AR723" s="46" t="s">
        <v>20</v>
      </c>
    </row>
    <row r="724" spans="4:44" x14ac:dyDescent="0.3">
      <c r="D724" s="79">
        <f t="shared" si="50"/>
        <v>715</v>
      </c>
      <c r="E724" s="76"/>
      <c r="F724" s="76"/>
      <c r="G724" s="73">
        <f t="shared" si="48"/>
        <v>0</v>
      </c>
      <c r="H724" s="74" t="str" cm="1">
        <f t="array" ref="H724">IFERROR(INDEX(GCC.Param!$D$3:$D$94,MATCH(L724,GCC.Param!$B$3:$B$94,0),0),"")</f>
        <v/>
      </c>
      <c r="I724" s="76"/>
      <c r="J724" s="76"/>
      <c r="K724" s="76"/>
      <c r="L724" s="76"/>
      <c r="M724" s="76"/>
      <c r="N724" s="76"/>
      <c r="O724" s="73" t="str" cm="1">
        <f t="array" ref="O724">IFERROR(INDEX($K$9:$K$1009,MATCH(N724,$I$9:$I$1009,0),0),"")</f>
        <v/>
      </c>
      <c r="P724" s="77"/>
      <c r="Q724" s="77"/>
      <c r="R724" s="67"/>
      <c r="S724" s="67"/>
      <c r="T724" s="67"/>
      <c r="U724" s="73">
        <f t="shared" si="49"/>
        <v>0</v>
      </c>
      <c r="V724" s="57"/>
      <c r="W724" s="78"/>
      <c r="X724" s="69"/>
      <c r="Y724" s="69"/>
      <c r="Z724" s="69"/>
      <c r="AA724" s="69"/>
      <c r="AB724" s="69"/>
      <c r="AC724" s="69"/>
      <c r="AD724" s="69"/>
      <c r="AF724" s="69"/>
      <c r="AG724" s="69"/>
      <c r="AH724" s="69"/>
      <c r="AI724" s="69"/>
      <c r="AJ724" s="69"/>
      <c r="AK724" s="69"/>
      <c r="AL724" s="70">
        <f t="shared" si="47"/>
        <v>0</v>
      </c>
      <c r="AM724" s="69"/>
      <c r="AN724" s="69"/>
      <c r="AO724" s="69"/>
      <c r="AR724" s="46" t="s">
        <v>20</v>
      </c>
    </row>
    <row r="725" spans="4:44" x14ac:dyDescent="0.3">
      <c r="D725" s="79">
        <f t="shared" si="50"/>
        <v>716</v>
      </c>
      <c r="E725" s="76"/>
      <c r="F725" s="76"/>
      <c r="G725" s="73">
        <f t="shared" si="48"/>
        <v>0</v>
      </c>
      <c r="H725" s="74" t="str" cm="1">
        <f t="array" ref="H725">IFERROR(INDEX(GCC.Param!$D$3:$D$94,MATCH(L725,GCC.Param!$B$3:$B$94,0),0),"")</f>
        <v/>
      </c>
      <c r="I725" s="76"/>
      <c r="J725" s="76"/>
      <c r="K725" s="76"/>
      <c r="L725" s="76"/>
      <c r="M725" s="76"/>
      <c r="N725" s="76"/>
      <c r="O725" s="73" t="str" cm="1">
        <f t="array" ref="O725">IFERROR(INDEX($K$9:$K$1009,MATCH(N725,$I$9:$I$1009,0),0),"")</f>
        <v/>
      </c>
      <c r="P725" s="77"/>
      <c r="Q725" s="77"/>
      <c r="R725" s="67"/>
      <c r="S725" s="67"/>
      <c r="T725" s="67"/>
      <c r="U725" s="73">
        <f t="shared" si="49"/>
        <v>0</v>
      </c>
      <c r="V725" s="57"/>
      <c r="W725" s="78"/>
      <c r="X725" s="69"/>
      <c r="Y725" s="69"/>
      <c r="Z725" s="69"/>
      <c r="AA725" s="69"/>
      <c r="AB725" s="69"/>
      <c r="AC725" s="69"/>
      <c r="AD725" s="69"/>
      <c r="AF725" s="69"/>
      <c r="AG725" s="69"/>
      <c r="AH725" s="69"/>
      <c r="AI725" s="69"/>
      <c r="AJ725" s="69"/>
      <c r="AK725" s="69"/>
      <c r="AL725" s="70">
        <f t="shared" si="47"/>
        <v>0</v>
      </c>
      <c r="AM725" s="69"/>
      <c r="AN725" s="69"/>
      <c r="AO725" s="69"/>
      <c r="AR725" s="46" t="s">
        <v>20</v>
      </c>
    </row>
    <row r="726" spans="4:44" x14ac:dyDescent="0.3">
      <c r="D726" s="79">
        <f t="shared" si="50"/>
        <v>717</v>
      </c>
      <c r="E726" s="76"/>
      <c r="F726" s="76"/>
      <c r="G726" s="73">
        <f t="shared" si="48"/>
        <v>0</v>
      </c>
      <c r="H726" s="74" t="str" cm="1">
        <f t="array" ref="H726">IFERROR(INDEX(GCC.Param!$D$3:$D$94,MATCH(L726,GCC.Param!$B$3:$B$94,0),0),"")</f>
        <v/>
      </c>
      <c r="I726" s="76"/>
      <c r="J726" s="76"/>
      <c r="K726" s="76"/>
      <c r="L726" s="76"/>
      <c r="M726" s="76"/>
      <c r="N726" s="76"/>
      <c r="O726" s="73" t="str" cm="1">
        <f t="array" ref="O726">IFERROR(INDEX($K$9:$K$1009,MATCH(N726,$I$9:$I$1009,0),0),"")</f>
        <v/>
      </c>
      <c r="P726" s="77"/>
      <c r="Q726" s="77"/>
      <c r="R726" s="67"/>
      <c r="S726" s="67"/>
      <c r="T726" s="67"/>
      <c r="U726" s="73">
        <f t="shared" si="49"/>
        <v>0</v>
      </c>
      <c r="V726" s="57"/>
      <c r="W726" s="78"/>
      <c r="X726" s="69"/>
      <c r="Y726" s="69"/>
      <c r="Z726" s="69"/>
      <c r="AA726" s="69"/>
      <c r="AB726" s="69"/>
      <c r="AC726" s="69"/>
      <c r="AD726" s="69"/>
      <c r="AF726" s="69"/>
      <c r="AG726" s="69"/>
      <c r="AH726" s="69"/>
      <c r="AI726" s="69"/>
      <c r="AJ726" s="69"/>
      <c r="AK726" s="69"/>
      <c r="AL726" s="70">
        <f t="shared" si="47"/>
        <v>0</v>
      </c>
      <c r="AM726" s="69"/>
      <c r="AN726" s="69"/>
      <c r="AO726" s="69"/>
      <c r="AR726" s="46" t="s">
        <v>20</v>
      </c>
    </row>
    <row r="727" spans="4:44" x14ac:dyDescent="0.3">
      <c r="D727" s="79">
        <f t="shared" si="50"/>
        <v>718</v>
      </c>
      <c r="E727" s="76"/>
      <c r="F727" s="76"/>
      <c r="G727" s="73">
        <f t="shared" si="48"/>
        <v>0</v>
      </c>
      <c r="H727" s="74" t="str" cm="1">
        <f t="array" ref="H727">IFERROR(INDEX(GCC.Param!$D$3:$D$94,MATCH(L727,GCC.Param!$B$3:$B$94,0),0),"")</f>
        <v/>
      </c>
      <c r="I727" s="76"/>
      <c r="J727" s="76"/>
      <c r="K727" s="76"/>
      <c r="L727" s="76"/>
      <c r="M727" s="76"/>
      <c r="N727" s="76"/>
      <c r="O727" s="73" t="str" cm="1">
        <f t="array" ref="O727">IFERROR(INDEX($K$9:$K$1009,MATCH(N727,$I$9:$I$1009,0),0),"")</f>
        <v/>
      </c>
      <c r="P727" s="77"/>
      <c r="Q727" s="77"/>
      <c r="R727" s="67"/>
      <c r="S727" s="67"/>
      <c r="T727" s="67"/>
      <c r="U727" s="73">
        <f t="shared" si="49"/>
        <v>0</v>
      </c>
      <c r="V727" s="57"/>
      <c r="W727" s="78"/>
      <c r="X727" s="69"/>
      <c r="Y727" s="69"/>
      <c r="Z727" s="69"/>
      <c r="AA727" s="69"/>
      <c r="AB727" s="69"/>
      <c r="AC727" s="69"/>
      <c r="AD727" s="69"/>
      <c r="AF727" s="69"/>
      <c r="AG727" s="69"/>
      <c r="AH727" s="69"/>
      <c r="AI727" s="69"/>
      <c r="AJ727" s="69"/>
      <c r="AK727" s="69"/>
      <c r="AL727" s="70">
        <f t="shared" si="47"/>
        <v>0</v>
      </c>
      <c r="AM727" s="69"/>
      <c r="AN727" s="69"/>
      <c r="AO727" s="69"/>
      <c r="AR727" s="46" t="s">
        <v>20</v>
      </c>
    </row>
    <row r="728" spans="4:44" x14ac:dyDescent="0.3">
      <c r="D728" s="79">
        <f t="shared" si="50"/>
        <v>719</v>
      </c>
      <c r="E728" s="76"/>
      <c r="F728" s="76"/>
      <c r="G728" s="73">
        <f t="shared" si="48"/>
        <v>0</v>
      </c>
      <c r="H728" s="74" t="str" cm="1">
        <f t="array" ref="H728">IFERROR(INDEX(GCC.Param!$D$3:$D$94,MATCH(L728,GCC.Param!$B$3:$B$94,0),0),"")</f>
        <v/>
      </c>
      <c r="I728" s="76"/>
      <c r="J728" s="76"/>
      <c r="K728" s="76"/>
      <c r="L728" s="76"/>
      <c r="M728" s="76"/>
      <c r="N728" s="76"/>
      <c r="O728" s="73" t="str" cm="1">
        <f t="array" ref="O728">IFERROR(INDEX($K$9:$K$1009,MATCH(N728,$I$9:$I$1009,0),0),"")</f>
        <v/>
      </c>
      <c r="P728" s="77"/>
      <c r="Q728" s="77"/>
      <c r="R728" s="67"/>
      <c r="S728" s="67"/>
      <c r="T728" s="67"/>
      <c r="U728" s="73">
        <f t="shared" si="49"/>
        <v>0</v>
      </c>
      <c r="V728" s="57"/>
      <c r="W728" s="78"/>
      <c r="X728" s="69"/>
      <c r="Y728" s="69"/>
      <c r="Z728" s="69"/>
      <c r="AA728" s="69"/>
      <c r="AB728" s="69"/>
      <c r="AC728" s="69"/>
      <c r="AD728" s="69"/>
      <c r="AF728" s="69"/>
      <c r="AG728" s="69"/>
      <c r="AH728" s="69"/>
      <c r="AI728" s="69"/>
      <c r="AJ728" s="69"/>
      <c r="AK728" s="69"/>
      <c r="AL728" s="70">
        <f t="shared" si="47"/>
        <v>0</v>
      </c>
      <c r="AM728" s="69"/>
      <c r="AN728" s="69"/>
      <c r="AO728" s="69"/>
      <c r="AR728" s="46" t="s">
        <v>20</v>
      </c>
    </row>
    <row r="729" spans="4:44" x14ac:dyDescent="0.3">
      <c r="D729" s="79">
        <f t="shared" si="50"/>
        <v>720</v>
      </c>
      <c r="E729" s="76"/>
      <c r="F729" s="76"/>
      <c r="G729" s="73">
        <f t="shared" si="48"/>
        <v>0</v>
      </c>
      <c r="H729" s="74" t="str" cm="1">
        <f t="array" ref="H729">IFERROR(INDEX(GCC.Param!$D$3:$D$94,MATCH(L729,GCC.Param!$B$3:$B$94,0),0),"")</f>
        <v/>
      </c>
      <c r="I729" s="76"/>
      <c r="J729" s="76"/>
      <c r="K729" s="76"/>
      <c r="L729" s="76"/>
      <c r="M729" s="76"/>
      <c r="N729" s="76"/>
      <c r="O729" s="73" t="str" cm="1">
        <f t="array" ref="O729">IFERROR(INDEX($K$9:$K$1009,MATCH(N729,$I$9:$I$1009,0),0),"")</f>
        <v/>
      </c>
      <c r="P729" s="77"/>
      <c r="Q729" s="77"/>
      <c r="R729" s="67"/>
      <c r="S729" s="67"/>
      <c r="T729" s="67"/>
      <c r="U729" s="73">
        <f t="shared" si="49"/>
        <v>0</v>
      </c>
      <c r="V729" s="57"/>
      <c r="W729" s="78"/>
      <c r="X729" s="69"/>
      <c r="Y729" s="69"/>
      <c r="Z729" s="69"/>
      <c r="AA729" s="69"/>
      <c r="AB729" s="69"/>
      <c r="AC729" s="69"/>
      <c r="AD729" s="69"/>
      <c r="AF729" s="69"/>
      <c r="AG729" s="69"/>
      <c r="AH729" s="69"/>
      <c r="AI729" s="69"/>
      <c r="AJ729" s="69"/>
      <c r="AK729" s="69"/>
      <c r="AL729" s="70">
        <f t="shared" si="47"/>
        <v>0</v>
      </c>
      <c r="AM729" s="69"/>
      <c r="AN729" s="69"/>
      <c r="AO729" s="69"/>
      <c r="AR729" s="46" t="s">
        <v>20</v>
      </c>
    </row>
    <row r="730" spans="4:44" x14ac:dyDescent="0.3">
      <c r="D730" s="79">
        <f t="shared" si="50"/>
        <v>721</v>
      </c>
      <c r="E730" s="76"/>
      <c r="F730" s="76"/>
      <c r="G730" s="73">
        <f t="shared" si="48"/>
        <v>0</v>
      </c>
      <c r="H730" s="74" t="str" cm="1">
        <f t="array" ref="H730">IFERROR(INDEX(GCC.Param!$D$3:$D$94,MATCH(L730,GCC.Param!$B$3:$B$94,0),0),"")</f>
        <v/>
      </c>
      <c r="I730" s="76"/>
      <c r="J730" s="76"/>
      <c r="K730" s="76"/>
      <c r="L730" s="76"/>
      <c r="M730" s="76"/>
      <c r="N730" s="76"/>
      <c r="O730" s="73" t="str" cm="1">
        <f t="array" ref="O730">IFERROR(INDEX($K$9:$K$1009,MATCH(N730,$I$9:$I$1009,0),0),"")</f>
        <v/>
      </c>
      <c r="P730" s="77"/>
      <c r="Q730" s="77"/>
      <c r="R730" s="67"/>
      <c r="S730" s="67"/>
      <c r="T730" s="67"/>
      <c r="U730" s="73">
        <f t="shared" si="49"/>
        <v>0</v>
      </c>
      <c r="V730" s="57"/>
      <c r="W730" s="78"/>
      <c r="X730" s="69"/>
      <c r="Y730" s="69"/>
      <c r="Z730" s="69"/>
      <c r="AA730" s="69"/>
      <c r="AB730" s="69"/>
      <c r="AC730" s="69"/>
      <c r="AD730" s="69"/>
      <c r="AF730" s="69"/>
      <c r="AG730" s="69"/>
      <c r="AH730" s="69"/>
      <c r="AI730" s="69"/>
      <c r="AJ730" s="69"/>
      <c r="AK730" s="69"/>
      <c r="AL730" s="70">
        <f t="shared" si="47"/>
        <v>0</v>
      </c>
      <c r="AM730" s="69"/>
      <c r="AN730" s="69"/>
      <c r="AO730" s="69"/>
      <c r="AR730" s="46" t="s">
        <v>20</v>
      </c>
    </row>
    <row r="731" spans="4:44" x14ac:dyDescent="0.3">
      <c r="D731" s="79">
        <f t="shared" si="50"/>
        <v>722</v>
      </c>
      <c r="E731" s="76"/>
      <c r="F731" s="76"/>
      <c r="G731" s="73">
        <f t="shared" si="48"/>
        <v>0</v>
      </c>
      <c r="H731" s="74" t="str" cm="1">
        <f t="array" ref="H731">IFERROR(INDEX(GCC.Param!$D$3:$D$94,MATCH(L731,GCC.Param!$B$3:$B$94,0),0),"")</f>
        <v/>
      </c>
      <c r="I731" s="76"/>
      <c r="J731" s="76"/>
      <c r="K731" s="76"/>
      <c r="L731" s="76"/>
      <c r="M731" s="76"/>
      <c r="N731" s="76"/>
      <c r="O731" s="73" t="str" cm="1">
        <f t="array" ref="O731">IFERROR(INDEX($K$9:$K$1009,MATCH(N731,$I$9:$I$1009,0),0),"")</f>
        <v/>
      </c>
      <c r="P731" s="77"/>
      <c r="Q731" s="77"/>
      <c r="R731" s="67"/>
      <c r="S731" s="67"/>
      <c r="T731" s="67"/>
      <c r="U731" s="73">
        <f t="shared" si="49"/>
        <v>0</v>
      </c>
      <c r="V731" s="57"/>
      <c r="W731" s="78"/>
      <c r="X731" s="69"/>
      <c r="Y731" s="69"/>
      <c r="Z731" s="69"/>
      <c r="AA731" s="69"/>
      <c r="AB731" s="69"/>
      <c r="AC731" s="69"/>
      <c r="AD731" s="69"/>
      <c r="AF731" s="69"/>
      <c r="AG731" s="69"/>
      <c r="AH731" s="69"/>
      <c r="AI731" s="69"/>
      <c r="AJ731" s="69"/>
      <c r="AK731" s="69"/>
      <c r="AL731" s="70">
        <f t="shared" si="47"/>
        <v>0</v>
      </c>
      <c r="AM731" s="69"/>
      <c r="AN731" s="69"/>
      <c r="AO731" s="69"/>
      <c r="AR731" s="46" t="s">
        <v>20</v>
      </c>
    </row>
    <row r="732" spans="4:44" x14ac:dyDescent="0.3">
      <c r="D732" s="79">
        <f t="shared" si="50"/>
        <v>723</v>
      </c>
      <c r="E732" s="76"/>
      <c r="F732" s="76"/>
      <c r="G732" s="73">
        <f t="shared" si="48"/>
        <v>0</v>
      </c>
      <c r="H732" s="74" t="str" cm="1">
        <f t="array" ref="H732">IFERROR(INDEX(GCC.Param!$D$3:$D$94,MATCH(L732,GCC.Param!$B$3:$B$94,0),0),"")</f>
        <v/>
      </c>
      <c r="I732" s="76"/>
      <c r="J732" s="76"/>
      <c r="K732" s="76"/>
      <c r="L732" s="76"/>
      <c r="M732" s="76"/>
      <c r="N732" s="76"/>
      <c r="O732" s="73" t="str" cm="1">
        <f t="array" ref="O732">IFERROR(INDEX($K$9:$K$1009,MATCH(N732,$I$9:$I$1009,0),0),"")</f>
        <v/>
      </c>
      <c r="P732" s="77"/>
      <c r="Q732" s="77"/>
      <c r="R732" s="67"/>
      <c r="S732" s="67"/>
      <c r="T732" s="67"/>
      <c r="U732" s="73">
        <f t="shared" si="49"/>
        <v>0</v>
      </c>
      <c r="V732" s="57"/>
      <c r="W732" s="78"/>
      <c r="X732" s="69"/>
      <c r="Y732" s="69"/>
      <c r="Z732" s="69"/>
      <c r="AA732" s="69"/>
      <c r="AB732" s="69"/>
      <c r="AC732" s="69"/>
      <c r="AD732" s="69"/>
      <c r="AF732" s="69"/>
      <c r="AG732" s="69"/>
      <c r="AH732" s="69"/>
      <c r="AI732" s="69"/>
      <c r="AJ732" s="69"/>
      <c r="AK732" s="69"/>
      <c r="AL732" s="70">
        <f t="shared" si="47"/>
        <v>0</v>
      </c>
      <c r="AM732" s="69"/>
      <c r="AN732" s="69"/>
      <c r="AO732" s="69"/>
      <c r="AR732" s="46" t="s">
        <v>20</v>
      </c>
    </row>
    <row r="733" spans="4:44" x14ac:dyDescent="0.3">
      <c r="D733" s="79">
        <f t="shared" si="50"/>
        <v>724</v>
      </c>
      <c r="E733" s="76"/>
      <c r="F733" s="76"/>
      <c r="G733" s="73">
        <f t="shared" si="48"/>
        <v>0</v>
      </c>
      <c r="H733" s="74" t="str" cm="1">
        <f t="array" ref="H733">IFERROR(INDEX(GCC.Param!$D$3:$D$94,MATCH(L733,GCC.Param!$B$3:$B$94,0),0),"")</f>
        <v/>
      </c>
      <c r="I733" s="76"/>
      <c r="J733" s="76"/>
      <c r="K733" s="76"/>
      <c r="L733" s="76"/>
      <c r="M733" s="76"/>
      <c r="N733" s="76"/>
      <c r="O733" s="73" t="str" cm="1">
        <f t="array" ref="O733">IFERROR(INDEX($K$9:$K$1009,MATCH(N733,$I$9:$I$1009,0),0),"")</f>
        <v/>
      </c>
      <c r="P733" s="77"/>
      <c r="Q733" s="77"/>
      <c r="R733" s="67"/>
      <c r="S733" s="67"/>
      <c r="T733" s="67"/>
      <c r="U733" s="73">
        <f t="shared" si="49"/>
        <v>0</v>
      </c>
      <c r="V733" s="57"/>
      <c r="W733" s="78"/>
      <c r="X733" s="69"/>
      <c r="Y733" s="69"/>
      <c r="Z733" s="69"/>
      <c r="AA733" s="69"/>
      <c r="AB733" s="69"/>
      <c r="AC733" s="69"/>
      <c r="AD733" s="69"/>
      <c r="AF733" s="69"/>
      <c r="AG733" s="69"/>
      <c r="AH733" s="69"/>
      <c r="AI733" s="69"/>
      <c r="AJ733" s="69"/>
      <c r="AK733" s="69"/>
      <c r="AL733" s="70">
        <f t="shared" si="47"/>
        <v>0</v>
      </c>
      <c r="AM733" s="69"/>
      <c r="AN733" s="69"/>
      <c r="AO733" s="69"/>
      <c r="AR733" s="46" t="s">
        <v>20</v>
      </c>
    </row>
    <row r="734" spans="4:44" x14ac:dyDescent="0.3">
      <c r="D734" s="79">
        <f t="shared" si="50"/>
        <v>725</v>
      </c>
      <c r="E734" s="76"/>
      <c r="F734" s="76"/>
      <c r="G734" s="73">
        <f t="shared" si="48"/>
        <v>0</v>
      </c>
      <c r="H734" s="74" t="str" cm="1">
        <f t="array" ref="H734">IFERROR(INDEX(GCC.Param!$D$3:$D$94,MATCH(L734,GCC.Param!$B$3:$B$94,0),0),"")</f>
        <v/>
      </c>
      <c r="I734" s="76"/>
      <c r="J734" s="76"/>
      <c r="K734" s="76"/>
      <c r="L734" s="76"/>
      <c r="M734" s="76"/>
      <c r="N734" s="76"/>
      <c r="O734" s="73" t="str" cm="1">
        <f t="array" ref="O734">IFERROR(INDEX($K$9:$K$1009,MATCH(N734,$I$9:$I$1009,0),0),"")</f>
        <v/>
      </c>
      <c r="P734" s="77"/>
      <c r="Q734" s="77"/>
      <c r="R734" s="67"/>
      <c r="S734" s="67"/>
      <c r="T734" s="67"/>
      <c r="U734" s="73">
        <f t="shared" si="49"/>
        <v>0</v>
      </c>
      <c r="V734" s="57"/>
      <c r="W734" s="78"/>
      <c r="X734" s="69"/>
      <c r="Y734" s="69"/>
      <c r="Z734" s="69"/>
      <c r="AA734" s="69"/>
      <c r="AB734" s="69"/>
      <c r="AC734" s="69"/>
      <c r="AD734" s="69"/>
      <c r="AF734" s="69"/>
      <c r="AG734" s="69"/>
      <c r="AH734" s="69"/>
      <c r="AI734" s="69"/>
      <c r="AJ734" s="69"/>
      <c r="AK734" s="69"/>
      <c r="AL734" s="70">
        <f t="shared" si="47"/>
        <v>0</v>
      </c>
      <c r="AM734" s="69"/>
      <c r="AN734" s="69"/>
      <c r="AO734" s="69"/>
      <c r="AR734" s="46" t="s">
        <v>20</v>
      </c>
    </row>
    <row r="735" spans="4:44" x14ac:dyDescent="0.3">
      <c r="D735" s="79">
        <f t="shared" si="50"/>
        <v>726</v>
      </c>
      <c r="E735" s="76"/>
      <c r="F735" s="76"/>
      <c r="G735" s="73">
        <f t="shared" si="48"/>
        <v>0</v>
      </c>
      <c r="H735" s="74" t="str" cm="1">
        <f t="array" ref="H735">IFERROR(INDEX(GCC.Param!$D$3:$D$94,MATCH(L735,GCC.Param!$B$3:$B$94,0),0),"")</f>
        <v/>
      </c>
      <c r="I735" s="76"/>
      <c r="J735" s="76"/>
      <c r="K735" s="76"/>
      <c r="L735" s="76"/>
      <c r="M735" s="76"/>
      <c r="N735" s="76"/>
      <c r="O735" s="73" t="str" cm="1">
        <f t="array" ref="O735">IFERROR(INDEX($K$9:$K$1009,MATCH(N735,$I$9:$I$1009,0),0),"")</f>
        <v/>
      </c>
      <c r="P735" s="77"/>
      <c r="Q735" s="77"/>
      <c r="R735" s="67"/>
      <c r="S735" s="67"/>
      <c r="T735" s="67"/>
      <c r="U735" s="73">
        <f t="shared" si="49"/>
        <v>0</v>
      </c>
      <c r="V735" s="57"/>
      <c r="W735" s="78"/>
      <c r="X735" s="69"/>
      <c r="Y735" s="69"/>
      <c r="Z735" s="69"/>
      <c r="AA735" s="69"/>
      <c r="AB735" s="69"/>
      <c r="AC735" s="69"/>
      <c r="AD735" s="69"/>
      <c r="AF735" s="69"/>
      <c r="AG735" s="69"/>
      <c r="AH735" s="69"/>
      <c r="AI735" s="69"/>
      <c r="AJ735" s="69"/>
      <c r="AK735" s="69"/>
      <c r="AL735" s="70">
        <f t="shared" si="47"/>
        <v>0</v>
      </c>
      <c r="AM735" s="69"/>
      <c r="AN735" s="69"/>
      <c r="AO735" s="69"/>
      <c r="AR735" s="46" t="s">
        <v>20</v>
      </c>
    </row>
    <row r="736" spans="4:44" x14ac:dyDescent="0.3">
      <c r="D736" s="79">
        <f t="shared" si="50"/>
        <v>727</v>
      </c>
      <c r="E736" s="76"/>
      <c r="F736" s="76"/>
      <c r="G736" s="73">
        <f t="shared" si="48"/>
        <v>0</v>
      </c>
      <c r="H736" s="74" t="str" cm="1">
        <f t="array" ref="H736">IFERROR(INDEX(GCC.Param!$D$3:$D$94,MATCH(L736,GCC.Param!$B$3:$B$94,0),0),"")</f>
        <v/>
      </c>
      <c r="I736" s="76"/>
      <c r="J736" s="76"/>
      <c r="K736" s="76"/>
      <c r="L736" s="76"/>
      <c r="M736" s="76"/>
      <c r="N736" s="76"/>
      <c r="O736" s="73" t="str" cm="1">
        <f t="array" ref="O736">IFERROR(INDEX($K$9:$K$1009,MATCH(N736,$I$9:$I$1009,0),0),"")</f>
        <v/>
      </c>
      <c r="P736" s="77"/>
      <c r="Q736" s="77"/>
      <c r="R736" s="67"/>
      <c r="S736" s="67"/>
      <c r="T736" s="67"/>
      <c r="U736" s="73">
        <f t="shared" si="49"/>
        <v>0</v>
      </c>
      <c r="V736" s="57"/>
      <c r="W736" s="78"/>
      <c r="X736" s="69"/>
      <c r="Y736" s="69"/>
      <c r="Z736" s="69"/>
      <c r="AA736" s="69"/>
      <c r="AB736" s="69"/>
      <c r="AC736" s="69"/>
      <c r="AD736" s="69"/>
      <c r="AF736" s="69"/>
      <c r="AG736" s="69"/>
      <c r="AH736" s="69"/>
      <c r="AI736" s="69"/>
      <c r="AJ736" s="69"/>
      <c r="AK736" s="69"/>
      <c r="AL736" s="70">
        <f t="shared" si="47"/>
        <v>0</v>
      </c>
      <c r="AM736" s="69"/>
      <c r="AN736" s="69"/>
      <c r="AO736" s="69"/>
      <c r="AR736" s="46" t="s">
        <v>20</v>
      </c>
    </row>
    <row r="737" spans="4:44" x14ac:dyDescent="0.3">
      <c r="D737" s="79">
        <f t="shared" si="50"/>
        <v>728</v>
      </c>
      <c r="E737" s="76"/>
      <c r="F737" s="76"/>
      <c r="G737" s="73">
        <f t="shared" si="48"/>
        <v>0</v>
      </c>
      <c r="H737" s="74" t="str" cm="1">
        <f t="array" ref="H737">IFERROR(INDEX(GCC.Param!$D$3:$D$94,MATCH(L737,GCC.Param!$B$3:$B$94,0),0),"")</f>
        <v/>
      </c>
      <c r="I737" s="76"/>
      <c r="J737" s="76"/>
      <c r="K737" s="76"/>
      <c r="L737" s="76"/>
      <c r="M737" s="76"/>
      <c r="N737" s="76"/>
      <c r="O737" s="73" t="str" cm="1">
        <f t="array" ref="O737">IFERROR(INDEX($K$9:$K$1009,MATCH(N737,$I$9:$I$1009,0),0),"")</f>
        <v/>
      </c>
      <c r="P737" s="77"/>
      <c r="Q737" s="77"/>
      <c r="R737" s="67"/>
      <c r="S737" s="67"/>
      <c r="T737" s="67"/>
      <c r="U737" s="73">
        <f t="shared" si="49"/>
        <v>0</v>
      </c>
      <c r="V737" s="57"/>
      <c r="W737" s="78"/>
      <c r="X737" s="69"/>
      <c r="Y737" s="69"/>
      <c r="Z737" s="69"/>
      <c r="AA737" s="69"/>
      <c r="AB737" s="69"/>
      <c r="AC737" s="69"/>
      <c r="AD737" s="69"/>
      <c r="AF737" s="69"/>
      <c r="AG737" s="69"/>
      <c r="AH737" s="69"/>
      <c r="AI737" s="69"/>
      <c r="AJ737" s="69"/>
      <c r="AK737" s="69"/>
      <c r="AL737" s="70">
        <f t="shared" si="47"/>
        <v>0</v>
      </c>
      <c r="AM737" s="69"/>
      <c r="AN737" s="69"/>
      <c r="AO737" s="69"/>
      <c r="AR737" s="46" t="s">
        <v>20</v>
      </c>
    </row>
    <row r="738" spans="4:44" x14ac:dyDescent="0.3">
      <c r="D738" s="79">
        <f t="shared" si="50"/>
        <v>729</v>
      </c>
      <c r="E738" s="76"/>
      <c r="F738" s="76"/>
      <c r="G738" s="73">
        <f t="shared" si="48"/>
        <v>0</v>
      </c>
      <c r="H738" s="74" t="str" cm="1">
        <f t="array" ref="H738">IFERROR(INDEX(GCC.Param!$D$3:$D$94,MATCH(L738,GCC.Param!$B$3:$B$94,0),0),"")</f>
        <v/>
      </c>
      <c r="I738" s="76"/>
      <c r="J738" s="76"/>
      <c r="K738" s="76"/>
      <c r="L738" s="76"/>
      <c r="M738" s="76"/>
      <c r="N738" s="76"/>
      <c r="O738" s="73" t="str" cm="1">
        <f t="array" ref="O738">IFERROR(INDEX($K$9:$K$1009,MATCH(N738,$I$9:$I$1009,0),0),"")</f>
        <v/>
      </c>
      <c r="P738" s="77"/>
      <c r="Q738" s="77"/>
      <c r="R738" s="67"/>
      <c r="S738" s="67"/>
      <c r="T738" s="67"/>
      <c r="U738" s="73">
        <f t="shared" si="49"/>
        <v>0</v>
      </c>
      <c r="V738" s="57"/>
      <c r="W738" s="78"/>
      <c r="X738" s="69"/>
      <c r="Y738" s="69"/>
      <c r="Z738" s="69"/>
      <c r="AA738" s="69"/>
      <c r="AB738" s="69"/>
      <c r="AC738" s="69"/>
      <c r="AD738" s="69"/>
      <c r="AF738" s="69"/>
      <c r="AG738" s="69"/>
      <c r="AH738" s="69"/>
      <c r="AI738" s="69"/>
      <c r="AJ738" s="69"/>
      <c r="AK738" s="69"/>
      <c r="AL738" s="70">
        <f t="shared" si="47"/>
        <v>0</v>
      </c>
      <c r="AM738" s="69"/>
      <c r="AN738" s="69"/>
      <c r="AO738" s="69"/>
      <c r="AR738" s="46" t="s">
        <v>20</v>
      </c>
    </row>
    <row r="739" spans="4:44" x14ac:dyDescent="0.3">
      <c r="D739" s="79">
        <f t="shared" si="50"/>
        <v>730</v>
      </c>
      <c r="E739" s="76"/>
      <c r="F739" s="76"/>
      <c r="G739" s="73">
        <f t="shared" si="48"/>
        <v>0</v>
      </c>
      <c r="H739" s="74" t="str" cm="1">
        <f t="array" ref="H739">IFERROR(INDEX(GCC.Param!$D$3:$D$94,MATCH(L739,GCC.Param!$B$3:$B$94,0),0),"")</f>
        <v/>
      </c>
      <c r="I739" s="76"/>
      <c r="J739" s="76"/>
      <c r="K739" s="76"/>
      <c r="L739" s="76"/>
      <c r="M739" s="76"/>
      <c r="N739" s="76"/>
      <c r="O739" s="73" t="str" cm="1">
        <f t="array" ref="O739">IFERROR(INDEX($K$9:$K$1009,MATCH(N739,$I$9:$I$1009,0),0),"")</f>
        <v/>
      </c>
      <c r="P739" s="77"/>
      <c r="Q739" s="77"/>
      <c r="R739" s="67"/>
      <c r="S739" s="67"/>
      <c r="T739" s="67"/>
      <c r="U739" s="73">
        <f t="shared" si="49"/>
        <v>0</v>
      </c>
      <c r="V739" s="57"/>
      <c r="W739" s="78"/>
      <c r="X739" s="69"/>
      <c r="Y739" s="69"/>
      <c r="Z739" s="69"/>
      <c r="AA739" s="69"/>
      <c r="AB739" s="69"/>
      <c r="AC739" s="69"/>
      <c r="AD739" s="69"/>
      <c r="AF739" s="69"/>
      <c r="AG739" s="69"/>
      <c r="AH739" s="69"/>
      <c r="AI739" s="69"/>
      <c r="AJ739" s="69"/>
      <c r="AK739" s="69"/>
      <c r="AL739" s="70">
        <f t="shared" si="47"/>
        <v>0</v>
      </c>
      <c r="AM739" s="69"/>
      <c r="AN739" s="69"/>
      <c r="AO739" s="69"/>
      <c r="AR739" s="46" t="s">
        <v>20</v>
      </c>
    </row>
    <row r="740" spans="4:44" x14ac:dyDescent="0.3">
      <c r="D740" s="79">
        <f t="shared" si="50"/>
        <v>731</v>
      </c>
      <c r="E740" s="76"/>
      <c r="F740" s="76"/>
      <c r="G740" s="73">
        <f t="shared" si="48"/>
        <v>0</v>
      </c>
      <c r="H740" s="74" t="str" cm="1">
        <f t="array" ref="H740">IFERROR(INDEX(GCC.Param!$D$3:$D$94,MATCH(L740,GCC.Param!$B$3:$B$94,0),0),"")</f>
        <v/>
      </c>
      <c r="I740" s="76"/>
      <c r="J740" s="76"/>
      <c r="K740" s="76"/>
      <c r="L740" s="76"/>
      <c r="M740" s="76"/>
      <c r="N740" s="76"/>
      <c r="O740" s="73" t="str" cm="1">
        <f t="array" ref="O740">IFERROR(INDEX($K$9:$K$1009,MATCH(N740,$I$9:$I$1009,0),0),"")</f>
        <v/>
      </c>
      <c r="P740" s="77"/>
      <c r="Q740" s="77"/>
      <c r="R740" s="67"/>
      <c r="S740" s="67"/>
      <c r="T740" s="67"/>
      <c r="U740" s="73">
        <f t="shared" si="49"/>
        <v>0</v>
      </c>
      <c r="V740" s="57"/>
      <c r="W740" s="78"/>
      <c r="X740" s="69"/>
      <c r="Y740" s="69"/>
      <c r="Z740" s="69"/>
      <c r="AA740" s="69"/>
      <c r="AB740" s="69"/>
      <c r="AC740" s="69"/>
      <c r="AD740" s="69"/>
      <c r="AF740" s="69"/>
      <c r="AG740" s="69"/>
      <c r="AH740" s="69"/>
      <c r="AI740" s="69"/>
      <c r="AJ740" s="69"/>
      <c r="AK740" s="69"/>
      <c r="AL740" s="70">
        <f t="shared" si="47"/>
        <v>0</v>
      </c>
      <c r="AM740" s="69"/>
      <c r="AN740" s="69"/>
      <c r="AO740" s="69"/>
      <c r="AR740" s="46" t="s">
        <v>20</v>
      </c>
    </row>
    <row r="741" spans="4:44" x14ac:dyDescent="0.3">
      <c r="D741" s="79">
        <f t="shared" si="50"/>
        <v>732</v>
      </c>
      <c r="E741" s="76"/>
      <c r="F741" s="76"/>
      <c r="G741" s="73">
        <f t="shared" si="48"/>
        <v>0</v>
      </c>
      <c r="H741" s="74" t="str" cm="1">
        <f t="array" ref="H741">IFERROR(INDEX(GCC.Param!$D$3:$D$94,MATCH(L741,GCC.Param!$B$3:$B$94,0),0),"")</f>
        <v/>
      </c>
      <c r="I741" s="76"/>
      <c r="J741" s="76"/>
      <c r="K741" s="76"/>
      <c r="L741" s="76"/>
      <c r="M741" s="76"/>
      <c r="N741" s="76"/>
      <c r="O741" s="73" t="str" cm="1">
        <f t="array" ref="O741">IFERROR(INDEX($K$9:$K$1009,MATCH(N741,$I$9:$I$1009,0),0),"")</f>
        <v/>
      </c>
      <c r="P741" s="77"/>
      <c r="Q741" s="77"/>
      <c r="R741" s="67"/>
      <c r="S741" s="67"/>
      <c r="T741" s="67"/>
      <c r="U741" s="73">
        <f t="shared" si="49"/>
        <v>0</v>
      </c>
      <c r="V741" s="57"/>
      <c r="W741" s="78"/>
      <c r="X741" s="69"/>
      <c r="Y741" s="69"/>
      <c r="Z741" s="69"/>
      <c r="AA741" s="69"/>
      <c r="AB741" s="69"/>
      <c r="AC741" s="69"/>
      <c r="AD741" s="69"/>
      <c r="AF741" s="69"/>
      <c r="AG741" s="69"/>
      <c r="AH741" s="69"/>
      <c r="AI741" s="69"/>
      <c r="AJ741" s="69"/>
      <c r="AK741" s="69"/>
      <c r="AL741" s="70">
        <f t="shared" si="47"/>
        <v>0</v>
      </c>
      <c r="AM741" s="69"/>
      <c r="AN741" s="69"/>
      <c r="AO741" s="69"/>
      <c r="AR741" s="46" t="s">
        <v>20</v>
      </c>
    </row>
    <row r="742" spans="4:44" x14ac:dyDescent="0.3">
      <c r="D742" s="79">
        <f t="shared" si="50"/>
        <v>733</v>
      </c>
      <c r="E742" s="76"/>
      <c r="F742" s="76"/>
      <c r="G742" s="73">
        <f t="shared" si="48"/>
        <v>0</v>
      </c>
      <c r="H742" s="74" t="str" cm="1">
        <f t="array" ref="H742">IFERROR(INDEX(GCC.Param!$D$3:$D$94,MATCH(L742,GCC.Param!$B$3:$B$94,0),0),"")</f>
        <v/>
      </c>
      <c r="I742" s="76"/>
      <c r="J742" s="76"/>
      <c r="K742" s="76"/>
      <c r="L742" s="76"/>
      <c r="M742" s="76"/>
      <c r="N742" s="76"/>
      <c r="O742" s="73" t="str" cm="1">
        <f t="array" ref="O742">IFERROR(INDEX($K$9:$K$1009,MATCH(N742,$I$9:$I$1009,0),0),"")</f>
        <v/>
      </c>
      <c r="P742" s="77"/>
      <c r="Q742" s="77"/>
      <c r="R742" s="67"/>
      <c r="S742" s="67"/>
      <c r="T742" s="67"/>
      <c r="U742" s="73">
        <f t="shared" si="49"/>
        <v>0</v>
      </c>
      <c r="V742" s="57"/>
      <c r="W742" s="78"/>
      <c r="X742" s="69"/>
      <c r="Y742" s="69"/>
      <c r="Z742" s="69"/>
      <c r="AA742" s="69"/>
      <c r="AB742" s="69"/>
      <c r="AC742" s="69"/>
      <c r="AD742" s="69"/>
      <c r="AF742" s="69"/>
      <c r="AG742" s="69"/>
      <c r="AH742" s="69"/>
      <c r="AI742" s="69"/>
      <c r="AJ742" s="69"/>
      <c r="AK742" s="69"/>
      <c r="AL742" s="70">
        <f t="shared" si="47"/>
        <v>0</v>
      </c>
      <c r="AM742" s="69"/>
      <c r="AN742" s="69"/>
      <c r="AO742" s="69"/>
      <c r="AR742" s="46" t="s">
        <v>20</v>
      </c>
    </row>
    <row r="743" spans="4:44" x14ac:dyDescent="0.3">
      <c r="D743" s="79">
        <f t="shared" si="50"/>
        <v>734</v>
      </c>
      <c r="E743" s="76"/>
      <c r="F743" s="76"/>
      <c r="G743" s="73">
        <f t="shared" si="48"/>
        <v>0</v>
      </c>
      <c r="H743" s="74" t="str" cm="1">
        <f t="array" ref="H743">IFERROR(INDEX(GCC.Param!$D$3:$D$94,MATCH(L743,GCC.Param!$B$3:$B$94,0),0),"")</f>
        <v/>
      </c>
      <c r="I743" s="76"/>
      <c r="J743" s="76"/>
      <c r="K743" s="76"/>
      <c r="L743" s="76"/>
      <c r="M743" s="76"/>
      <c r="N743" s="76"/>
      <c r="O743" s="73" t="str" cm="1">
        <f t="array" ref="O743">IFERROR(INDEX($K$9:$K$1009,MATCH(N743,$I$9:$I$1009,0),0),"")</f>
        <v/>
      </c>
      <c r="P743" s="77"/>
      <c r="Q743" s="77"/>
      <c r="R743" s="67"/>
      <c r="S743" s="67"/>
      <c r="T743" s="67"/>
      <c r="U743" s="73">
        <f t="shared" si="49"/>
        <v>0</v>
      </c>
      <c r="V743" s="57"/>
      <c r="W743" s="78"/>
      <c r="X743" s="69"/>
      <c r="Y743" s="69"/>
      <c r="Z743" s="69"/>
      <c r="AA743" s="69"/>
      <c r="AB743" s="69"/>
      <c r="AC743" s="69"/>
      <c r="AD743" s="69"/>
      <c r="AF743" s="69"/>
      <c r="AG743" s="69"/>
      <c r="AH743" s="69"/>
      <c r="AI743" s="69"/>
      <c r="AJ743" s="69"/>
      <c r="AK743" s="69"/>
      <c r="AL743" s="70">
        <f t="shared" si="47"/>
        <v>0</v>
      </c>
      <c r="AM743" s="69"/>
      <c r="AN743" s="69"/>
      <c r="AO743" s="69"/>
      <c r="AR743" s="46" t="s">
        <v>20</v>
      </c>
    </row>
    <row r="744" spans="4:44" x14ac:dyDescent="0.3">
      <c r="D744" s="79">
        <f t="shared" si="50"/>
        <v>735</v>
      </c>
      <c r="E744" s="76"/>
      <c r="F744" s="76"/>
      <c r="G744" s="73">
        <f t="shared" si="48"/>
        <v>0</v>
      </c>
      <c r="H744" s="74" t="str" cm="1">
        <f t="array" ref="H744">IFERROR(INDEX(GCC.Param!$D$3:$D$94,MATCH(L744,GCC.Param!$B$3:$B$94,0),0),"")</f>
        <v/>
      </c>
      <c r="I744" s="76"/>
      <c r="J744" s="76"/>
      <c r="K744" s="76"/>
      <c r="L744" s="76"/>
      <c r="M744" s="76"/>
      <c r="N744" s="76"/>
      <c r="O744" s="73" t="str" cm="1">
        <f t="array" ref="O744">IFERROR(INDEX($K$9:$K$1009,MATCH(N744,$I$9:$I$1009,0),0),"")</f>
        <v/>
      </c>
      <c r="P744" s="77"/>
      <c r="Q744" s="77"/>
      <c r="R744" s="67"/>
      <c r="S744" s="67"/>
      <c r="T744" s="67"/>
      <c r="U744" s="73">
        <f t="shared" si="49"/>
        <v>0</v>
      </c>
      <c r="V744" s="57"/>
      <c r="W744" s="78"/>
      <c r="X744" s="69"/>
      <c r="Y744" s="69"/>
      <c r="Z744" s="69"/>
      <c r="AA744" s="69"/>
      <c r="AB744" s="69"/>
      <c r="AC744" s="69"/>
      <c r="AD744" s="69"/>
      <c r="AF744" s="69"/>
      <c r="AG744" s="69"/>
      <c r="AH744" s="69"/>
      <c r="AI744" s="69"/>
      <c r="AJ744" s="69"/>
      <c r="AK744" s="69"/>
      <c r="AL744" s="70">
        <f t="shared" si="47"/>
        <v>0</v>
      </c>
      <c r="AM744" s="69"/>
      <c r="AN744" s="69"/>
      <c r="AO744" s="69"/>
      <c r="AR744" s="46" t="s">
        <v>20</v>
      </c>
    </row>
    <row r="745" spans="4:44" x14ac:dyDescent="0.3">
      <c r="D745" s="79">
        <f t="shared" si="50"/>
        <v>736</v>
      </c>
      <c r="E745" s="76"/>
      <c r="F745" s="76"/>
      <c r="G745" s="73">
        <f t="shared" si="48"/>
        <v>0</v>
      </c>
      <c r="H745" s="74" t="str" cm="1">
        <f t="array" ref="H745">IFERROR(INDEX(GCC.Param!$D$3:$D$94,MATCH(L745,GCC.Param!$B$3:$B$94,0),0),"")</f>
        <v/>
      </c>
      <c r="I745" s="76"/>
      <c r="J745" s="76"/>
      <c r="K745" s="76"/>
      <c r="L745" s="76"/>
      <c r="M745" s="76"/>
      <c r="N745" s="76"/>
      <c r="O745" s="73" t="str" cm="1">
        <f t="array" ref="O745">IFERROR(INDEX($K$9:$K$1009,MATCH(N745,$I$9:$I$1009,0),0),"")</f>
        <v/>
      </c>
      <c r="P745" s="77"/>
      <c r="Q745" s="77"/>
      <c r="R745" s="67"/>
      <c r="S745" s="67"/>
      <c r="T745" s="67"/>
      <c r="U745" s="73">
        <f t="shared" si="49"/>
        <v>0</v>
      </c>
      <c r="V745" s="57"/>
      <c r="W745" s="78"/>
      <c r="X745" s="69"/>
      <c r="Y745" s="69"/>
      <c r="Z745" s="69"/>
      <c r="AA745" s="69"/>
      <c r="AB745" s="69"/>
      <c r="AC745" s="69"/>
      <c r="AD745" s="69"/>
      <c r="AF745" s="69"/>
      <c r="AG745" s="69"/>
      <c r="AH745" s="69"/>
      <c r="AI745" s="69"/>
      <c r="AJ745" s="69"/>
      <c r="AK745" s="69"/>
      <c r="AL745" s="70">
        <f t="shared" si="47"/>
        <v>0</v>
      </c>
      <c r="AM745" s="69"/>
      <c r="AN745" s="69"/>
      <c r="AO745" s="69"/>
      <c r="AR745" s="46" t="s">
        <v>20</v>
      </c>
    </row>
    <row r="746" spans="4:44" x14ac:dyDescent="0.3">
      <c r="D746" s="79">
        <f t="shared" si="50"/>
        <v>737</v>
      </c>
      <c r="E746" s="76"/>
      <c r="F746" s="76"/>
      <c r="G746" s="73">
        <f t="shared" si="48"/>
        <v>0</v>
      </c>
      <c r="H746" s="74" t="str" cm="1">
        <f t="array" ref="H746">IFERROR(INDEX(GCC.Param!$D$3:$D$94,MATCH(L746,GCC.Param!$B$3:$B$94,0),0),"")</f>
        <v/>
      </c>
      <c r="I746" s="76"/>
      <c r="J746" s="76"/>
      <c r="K746" s="76"/>
      <c r="L746" s="76"/>
      <c r="M746" s="76"/>
      <c r="N746" s="76"/>
      <c r="O746" s="73" t="str" cm="1">
        <f t="array" ref="O746">IFERROR(INDEX($K$9:$K$1009,MATCH(N746,$I$9:$I$1009,0),0),"")</f>
        <v/>
      </c>
      <c r="P746" s="77"/>
      <c r="Q746" s="77"/>
      <c r="R746" s="67"/>
      <c r="S746" s="67"/>
      <c r="T746" s="67"/>
      <c r="U746" s="73">
        <f t="shared" si="49"/>
        <v>0</v>
      </c>
      <c r="V746" s="57"/>
      <c r="W746" s="78"/>
      <c r="X746" s="69"/>
      <c r="Y746" s="69"/>
      <c r="Z746" s="69"/>
      <c r="AA746" s="69"/>
      <c r="AB746" s="69"/>
      <c r="AC746" s="69"/>
      <c r="AD746" s="69"/>
      <c r="AF746" s="69"/>
      <c r="AG746" s="69"/>
      <c r="AH746" s="69"/>
      <c r="AI746" s="69"/>
      <c r="AJ746" s="69"/>
      <c r="AK746" s="69"/>
      <c r="AL746" s="70">
        <f t="shared" si="47"/>
        <v>0</v>
      </c>
      <c r="AM746" s="69"/>
      <c r="AN746" s="69"/>
      <c r="AO746" s="69"/>
      <c r="AR746" s="46" t="s">
        <v>20</v>
      </c>
    </row>
    <row r="747" spans="4:44" x14ac:dyDescent="0.3">
      <c r="D747" s="79">
        <f t="shared" si="50"/>
        <v>738</v>
      </c>
      <c r="E747" s="76"/>
      <c r="F747" s="76"/>
      <c r="G747" s="73">
        <f t="shared" si="48"/>
        <v>0</v>
      </c>
      <c r="H747" s="74" t="str" cm="1">
        <f t="array" ref="H747">IFERROR(INDEX(GCC.Param!$D$3:$D$94,MATCH(L747,GCC.Param!$B$3:$B$94,0),0),"")</f>
        <v/>
      </c>
      <c r="I747" s="76"/>
      <c r="J747" s="76"/>
      <c r="K747" s="76"/>
      <c r="L747" s="76"/>
      <c r="M747" s="76"/>
      <c r="N747" s="76"/>
      <c r="O747" s="73" t="str" cm="1">
        <f t="array" ref="O747">IFERROR(INDEX($K$9:$K$1009,MATCH(N747,$I$9:$I$1009,0),0),"")</f>
        <v/>
      </c>
      <c r="P747" s="77"/>
      <c r="Q747" s="77"/>
      <c r="R747" s="67"/>
      <c r="S747" s="67"/>
      <c r="T747" s="67"/>
      <c r="U747" s="73">
        <f t="shared" si="49"/>
        <v>0</v>
      </c>
      <c r="V747" s="57"/>
      <c r="W747" s="78"/>
      <c r="X747" s="69"/>
      <c r="Y747" s="69"/>
      <c r="Z747" s="69"/>
      <c r="AA747" s="69"/>
      <c r="AB747" s="69"/>
      <c r="AC747" s="69"/>
      <c r="AD747" s="69"/>
      <c r="AF747" s="69"/>
      <c r="AG747" s="69"/>
      <c r="AH747" s="69"/>
      <c r="AI747" s="69"/>
      <c r="AJ747" s="69"/>
      <c r="AK747" s="69"/>
      <c r="AL747" s="70">
        <f t="shared" si="47"/>
        <v>0</v>
      </c>
      <c r="AM747" s="69"/>
      <c r="AN747" s="69"/>
      <c r="AO747" s="69"/>
      <c r="AR747" s="46" t="s">
        <v>20</v>
      </c>
    </row>
    <row r="748" spans="4:44" x14ac:dyDescent="0.3">
      <c r="D748" s="79">
        <f t="shared" si="50"/>
        <v>739</v>
      </c>
      <c r="E748" s="76"/>
      <c r="F748" s="76"/>
      <c r="G748" s="73">
        <f t="shared" si="48"/>
        <v>0</v>
      </c>
      <c r="H748" s="74" t="str" cm="1">
        <f t="array" ref="H748">IFERROR(INDEX(GCC.Param!$D$3:$D$94,MATCH(L748,GCC.Param!$B$3:$B$94,0),0),"")</f>
        <v/>
      </c>
      <c r="I748" s="76"/>
      <c r="J748" s="76"/>
      <c r="K748" s="76"/>
      <c r="L748" s="76"/>
      <c r="M748" s="76"/>
      <c r="N748" s="76"/>
      <c r="O748" s="73" t="str" cm="1">
        <f t="array" ref="O748">IFERROR(INDEX($K$9:$K$1009,MATCH(N748,$I$9:$I$1009,0),0),"")</f>
        <v/>
      </c>
      <c r="P748" s="77"/>
      <c r="Q748" s="77"/>
      <c r="R748" s="67"/>
      <c r="S748" s="67"/>
      <c r="T748" s="67"/>
      <c r="U748" s="73">
        <f t="shared" si="49"/>
        <v>0</v>
      </c>
      <c r="V748" s="57"/>
      <c r="W748" s="78"/>
      <c r="X748" s="69"/>
      <c r="Y748" s="69"/>
      <c r="Z748" s="69"/>
      <c r="AA748" s="69"/>
      <c r="AB748" s="69"/>
      <c r="AC748" s="69"/>
      <c r="AD748" s="69"/>
      <c r="AF748" s="69"/>
      <c r="AG748" s="69"/>
      <c r="AH748" s="69"/>
      <c r="AI748" s="69"/>
      <c r="AJ748" s="69"/>
      <c r="AK748" s="69"/>
      <c r="AL748" s="70">
        <f t="shared" si="47"/>
        <v>0</v>
      </c>
      <c r="AM748" s="69"/>
      <c r="AN748" s="69"/>
      <c r="AO748" s="69"/>
      <c r="AR748" s="46" t="s">
        <v>20</v>
      </c>
    </row>
    <row r="749" spans="4:44" x14ac:dyDescent="0.3">
      <c r="D749" s="79">
        <f t="shared" si="50"/>
        <v>740</v>
      </c>
      <c r="E749" s="76"/>
      <c r="F749" s="76"/>
      <c r="G749" s="73">
        <f t="shared" si="48"/>
        <v>0</v>
      </c>
      <c r="H749" s="74" t="str" cm="1">
        <f t="array" ref="H749">IFERROR(INDEX(GCC.Param!$D$3:$D$94,MATCH(L749,GCC.Param!$B$3:$B$94,0),0),"")</f>
        <v/>
      </c>
      <c r="I749" s="76"/>
      <c r="J749" s="76"/>
      <c r="K749" s="76"/>
      <c r="L749" s="76"/>
      <c r="M749" s="76"/>
      <c r="N749" s="76"/>
      <c r="O749" s="73" t="str" cm="1">
        <f t="array" ref="O749">IFERROR(INDEX($K$9:$K$1009,MATCH(N749,$I$9:$I$1009,0),0),"")</f>
        <v/>
      </c>
      <c r="P749" s="77"/>
      <c r="Q749" s="77"/>
      <c r="R749" s="67"/>
      <c r="S749" s="67"/>
      <c r="T749" s="67"/>
      <c r="U749" s="73">
        <f t="shared" si="49"/>
        <v>0</v>
      </c>
      <c r="V749" s="57"/>
      <c r="W749" s="78"/>
      <c r="X749" s="69"/>
      <c r="Y749" s="69"/>
      <c r="Z749" s="69"/>
      <c r="AA749" s="69"/>
      <c r="AB749" s="69"/>
      <c r="AC749" s="69"/>
      <c r="AD749" s="69"/>
      <c r="AF749" s="69"/>
      <c r="AG749" s="69"/>
      <c r="AH749" s="69"/>
      <c r="AI749" s="69"/>
      <c r="AJ749" s="69"/>
      <c r="AK749" s="69"/>
      <c r="AL749" s="70">
        <f t="shared" si="47"/>
        <v>0</v>
      </c>
      <c r="AM749" s="69"/>
      <c r="AN749" s="69"/>
      <c r="AO749" s="69"/>
      <c r="AR749" s="46" t="s">
        <v>20</v>
      </c>
    </row>
    <row r="750" spans="4:44" x14ac:dyDescent="0.3">
      <c r="D750" s="79">
        <f t="shared" si="50"/>
        <v>741</v>
      </c>
      <c r="E750" s="76"/>
      <c r="F750" s="76"/>
      <c r="G750" s="73">
        <f t="shared" si="48"/>
        <v>0</v>
      </c>
      <c r="H750" s="74" t="str" cm="1">
        <f t="array" ref="H750">IFERROR(INDEX(GCC.Param!$D$3:$D$94,MATCH(L750,GCC.Param!$B$3:$B$94,0),0),"")</f>
        <v/>
      </c>
      <c r="I750" s="76"/>
      <c r="J750" s="76"/>
      <c r="K750" s="76"/>
      <c r="L750" s="76"/>
      <c r="M750" s="76"/>
      <c r="N750" s="76"/>
      <c r="O750" s="73" t="str" cm="1">
        <f t="array" ref="O750">IFERROR(INDEX($K$9:$K$1009,MATCH(N750,$I$9:$I$1009,0),0),"")</f>
        <v/>
      </c>
      <c r="P750" s="77"/>
      <c r="Q750" s="77"/>
      <c r="R750" s="67"/>
      <c r="S750" s="67"/>
      <c r="T750" s="67"/>
      <c r="U750" s="73">
        <f t="shared" si="49"/>
        <v>0</v>
      </c>
      <c r="V750" s="57"/>
      <c r="W750" s="78"/>
      <c r="X750" s="69"/>
      <c r="Y750" s="69"/>
      <c r="Z750" s="69"/>
      <c r="AA750" s="69"/>
      <c r="AB750" s="69"/>
      <c r="AC750" s="69"/>
      <c r="AD750" s="69"/>
      <c r="AF750" s="69"/>
      <c r="AG750" s="69"/>
      <c r="AH750" s="69"/>
      <c r="AI750" s="69"/>
      <c r="AJ750" s="69"/>
      <c r="AK750" s="69"/>
      <c r="AL750" s="70">
        <f t="shared" si="47"/>
        <v>0</v>
      </c>
      <c r="AM750" s="69"/>
      <c r="AN750" s="69"/>
      <c r="AO750" s="69"/>
      <c r="AR750" s="46" t="s">
        <v>20</v>
      </c>
    </row>
    <row r="751" spans="4:44" x14ac:dyDescent="0.3">
      <c r="D751" s="79">
        <f t="shared" si="50"/>
        <v>742</v>
      </c>
      <c r="E751" s="76"/>
      <c r="F751" s="76"/>
      <c r="G751" s="73">
        <f t="shared" si="48"/>
        <v>0</v>
      </c>
      <c r="H751" s="74" t="str" cm="1">
        <f t="array" ref="H751">IFERROR(INDEX(GCC.Param!$D$3:$D$94,MATCH(L751,GCC.Param!$B$3:$B$94,0),0),"")</f>
        <v/>
      </c>
      <c r="I751" s="76"/>
      <c r="J751" s="76"/>
      <c r="K751" s="76"/>
      <c r="L751" s="76"/>
      <c r="M751" s="76"/>
      <c r="N751" s="76"/>
      <c r="O751" s="73" t="str" cm="1">
        <f t="array" ref="O751">IFERROR(INDEX($K$9:$K$1009,MATCH(N751,$I$9:$I$1009,0),0),"")</f>
        <v/>
      </c>
      <c r="P751" s="77"/>
      <c r="Q751" s="77"/>
      <c r="R751" s="67"/>
      <c r="S751" s="67"/>
      <c r="T751" s="67"/>
      <c r="U751" s="73">
        <f t="shared" si="49"/>
        <v>0</v>
      </c>
      <c r="V751" s="57"/>
      <c r="W751" s="78"/>
      <c r="X751" s="69"/>
      <c r="Y751" s="69"/>
      <c r="Z751" s="69"/>
      <c r="AA751" s="69"/>
      <c r="AB751" s="69"/>
      <c r="AC751" s="69"/>
      <c r="AD751" s="69"/>
      <c r="AF751" s="69"/>
      <c r="AG751" s="69"/>
      <c r="AH751" s="69"/>
      <c r="AI751" s="69"/>
      <c r="AJ751" s="69"/>
      <c r="AK751" s="69"/>
      <c r="AL751" s="70">
        <f t="shared" si="47"/>
        <v>0</v>
      </c>
      <c r="AM751" s="69"/>
      <c r="AN751" s="69"/>
      <c r="AO751" s="69"/>
      <c r="AR751" s="46" t="s">
        <v>20</v>
      </c>
    </row>
    <row r="752" spans="4:44" x14ac:dyDescent="0.3">
      <c r="D752" s="79">
        <f t="shared" si="50"/>
        <v>743</v>
      </c>
      <c r="E752" s="76"/>
      <c r="F752" s="76"/>
      <c r="G752" s="73">
        <f t="shared" si="48"/>
        <v>0</v>
      </c>
      <c r="H752" s="74" t="str" cm="1">
        <f t="array" ref="H752">IFERROR(INDEX(GCC.Param!$D$3:$D$94,MATCH(L752,GCC.Param!$B$3:$B$94,0),0),"")</f>
        <v/>
      </c>
      <c r="I752" s="76"/>
      <c r="J752" s="76"/>
      <c r="K752" s="76"/>
      <c r="L752" s="76"/>
      <c r="M752" s="76"/>
      <c r="N752" s="76"/>
      <c r="O752" s="73" t="str" cm="1">
        <f t="array" ref="O752">IFERROR(INDEX($K$9:$K$1009,MATCH(N752,$I$9:$I$1009,0),0),"")</f>
        <v/>
      </c>
      <c r="P752" s="77"/>
      <c r="Q752" s="77"/>
      <c r="R752" s="67"/>
      <c r="S752" s="67"/>
      <c r="T752" s="67"/>
      <c r="U752" s="73">
        <f t="shared" si="49"/>
        <v>0</v>
      </c>
      <c r="V752" s="57"/>
      <c r="W752" s="78"/>
      <c r="X752" s="69"/>
      <c r="Y752" s="69"/>
      <c r="Z752" s="69"/>
      <c r="AA752" s="69"/>
      <c r="AB752" s="69"/>
      <c r="AC752" s="69"/>
      <c r="AD752" s="69"/>
      <c r="AF752" s="69"/>
      <c r="AG752" s="69"/>
      <c r="AH752" s="69"/>
      <c r="AI752" s="69"/>
      <c r="AJ752" s="69"/>
      <c r="AK752" s="69"/>
      <c r="AL752" s="70">
        <f t="shared" si="47"/>
        <v>0</v>
      </c>
      <c r="AM752" s="69"/>
      <c r="AN752" s="69"/>
      <c r="AO752" s="69"/>
      <c r="AR752" s="46" t="s">
        <v>20</v>
      </c>
    </row>
    <row r="753" spans="4:44" x14ac:dyDescent="0.3">
      <c r="D753" s="79">
        <f t="shared" si="50"/>
        <v>744</v>
      </c>
      <c r="E753" s="76"/>
      <c r="F753" s="76"/>
      <c r="G753" s="73">
        <f t="shared" si="48"/>
        <v>0</v>
      </c>
      <c r="H753" s="74" t="str" cm="1">
        <f t="array" ref="H753">IFERROR(INDEX(GCC.Param!$D$3:$D$94,MATCH(L753,GCC.Param!$B$3:$B$94,0),0),"")</f>
        <v/>
      </c>
      <c r="I753" s="76"/>
      <c r="J753" s="76"/>
      <c r="K753" s="76"/>
      <c r="L753" s="76"/>
      <c r="M753" s="76"/>
      <c r="N753" s="76"/>
      <c r="O753" s="73" t="str" cm="1">
        <f t="array" ref="O753">IFERROR(INDEX($K$9:$K$1009,MATCH(N753,$I$9:$I$1009,0),0),"")</f>
        <v/>
      </c>
      <c r="P753" s="77"/>
      <c r="Q753" s="77"/>
      <c r="R753" s="67"/>
      <c r="S753" s="67"/>
      <c r="T753" s="67"/>
      <c r="U753" s="73">
        <f t="shared" si="49"/>
        <v>0</v>
      </c>
      <c r="V753" s="57"/>
      <c r="W753" s="78"/>
      <c r="X753" s="69"/>
      <c r="Y753" s="69"/>
      <c r="Z753" s="69"/>
      <c r="AA753" s="69"/>
      <c r="AB753" s="69"/>
      <c r="AC753" s="69"/>
      <c r="AD753" s="69"/>
      <c r="AF753" s="69"/>
      <c r="AG753" s="69"/>
      <c r="AH753" s="69"/>
      <c r="AI753" s="69"/>
      <c r="AJ753" s="69"/>
      <c r="AK753" s="69"/>
      <c r="AL753" s="70">
        <f t="shared" si="47"/>
        <v>0</v>
      </c>
      <c r="AM753" s="69"/>
      <c r="AN753" s="69"/>
      <c r="AO753" s="69"/>
      <c r="AR753" s="46" t="s">
        <v>20</v>
      </c>
    </row>
    <row r="754" spans="4:44" x14ac:dyDescent="0.3">
      <c r="D754" s="79">
        <f t="shared" si="50"/>
        <v>745</v>
      </c>
      <c r="E754" s="76"/>
      <c r="F754" s="76"/>
      <c r="G754" s="73">
        <f t="shared" si="48"/>
        <v>0</v>
      </c>
      <c r="H754" s="74" t="str" cm="1">
        <f t="array" ref="H754">IFERROR(INDEX(GCC.Param!$D$3:$D$94,MATCH(L754,GCC.Param!$B$3:$B$94,0),0),"")</f>
        <v/>
      </c>
      <c r="I754" s="76"/>
      <c r="J754" s="76"/>
      <c r="K754" s="76"/>
      <c r="L754" s="76"/>
      <c r="M754" s="76"/>
      <c r="N754" s="76"/>
      <c r="O754" s="73" t="str" cm="1">
        <f t="array" ref="O754">IFERROR(INDEX($K$9:$K$1009,MATCH(N754,$I$9:$I$1009,0),0),"")</f>
        <v/>
      </c>
      <c r="P754" s="77"/>
      <c r="Q754" s="77"/>
      <c r="R754" s="67"/>
      <c r="S754" s="67"/>
      <c r="T754" s="67"/>
      <c r="U754" s="73">
        <f t="shared" si="49"/>
        <v>0</v>
      </c>
      <c r="V754" s="57"/>
      <c r="W754" s="78"/>
      <c r="X754" s="69"/>
      <c r="Y754" s="69"/>
      <c r="Z754" s="69"/>
      <c r="AA754" s="69"/>
      <c r="AB754" s="69"/>
      <c r="AC754" s="69"/>
      <c r="AD754" s="69"/>
      <c r="AF754" s="69"/>
      <c r="AG754" s="69"/>
      <c r="AH754" s="69"/>
      <c r="AI754" s="69"/>
      <c r="AJ754" s="69"/>
      <c r="AK754" s="69"/>
      <c r="AL754" s="70">
        <f t="shared" si="47"/>
        <v>0</v>
      </c>
      <c r="AM754" s="69"/>
      <c r="AN754" s="69"/>
      <c r="AO754" s="69"/>
      <c r="AR754" s="46" t="s">
        <v>20</v>
      </c>
    </row>
    <row r="755" spans="4:44" x14ac:dyDescent="0.3">
      <c r="D755" s="79">
        <f t="shared" si="50"/>
        <v>746</v>
      </c>
      <c r="E755" s="76"/>
      <c r="F755" s="76"/>
      <c r="G755" s="73">
        <f t="shared" si="48"/>
        <v>0</v>
      </c>
      <c r="H755" s="74" t="str" cm="1">
        <f t="array" ref="H755">IFERROR(INDEX(GCC.Param!$D$3:$D$94,MATCH(L755,GCC.Param!$B$3:$B$94,0),0),"")</f>
        <v/>
      </c>
      <c r="I755" s="76"/>
      <c r="J755" s="76"/>
      <c r="K755" s="76"/>
      <c r="L755" s="76"/>
      <c r="M755" s="76"/>
      <c r="N755" s="76"/>
      <c r="O755" s="73" t="str" cm="1">
        <f t="array" ref="O755">IFERROR(INDEX($K$9:$K$1009,MATCH(N755,$I$9:$I$1009,0),0),"")</f>
        <v/>
      </c>
      <c r="P755" s="77"/>
      <c r="Q755" s="77"/>
      <c r="R755" s="67"/>
      <c r="S755" s="67"/>
      <c r="T755" s="67"/>
      <c r="U755" s="73">
        <f t="shared" si="49"/>
        <v>0</v>
      </c>
      <c r="V755" s="57"/>
      <c r="W755" s="78"/>
      <c r="X755" s="69"/>
      <c r="Y755" s="69"/>
      <c r="Z755" s="69"/>
      <c r="AA755" s="69"/>
      <c r="AB755" s="69"/>
      <c r="AC755" s="69"/>
      <c r="AD755" s="69"/>
      <c r="AF755" s="69"/>
      <c r="AG755" s="69"/>
      <c r="AH755" s="69"/>
      <c r="AI755" s="69"/>
      <c r="AJ755" s="69"/>
      <c r="AK755" s="69"/>
      <c r="AL755" s="70">
        <f t="shared" si="47"/>
        <v>0</v>
      </c>
      <c r="AM755" s="69"/>
      <c r="AN755" s="69"/>
      <c r="AO755" s="69"/>
      <c r="AR755" s="46" t="s">
        <v>20</v>
      </c>
    </row>
    <row r="756" spans="4:44" x14ac:dyDescent="0.3">
      <c r="D756" s="79">
        <f t="shared" si="50"/>
        <v>747</v>
      </c>
      <c r="E756" s="76"/>
      <c r="F756" s="76"/>
      <c r="G756" s="73">
        <f t="shared" si="48"/>
        <v>0</v>
      </c>
      <c r="H756" s="74" t="str" cm="1">
        <f t="array" ref="H756">IFERROR(INDEX(GCC.Param!$D$3:$D$94,MATCH(L756,GCC.Param!$B$3:$B$94,0),0),"")</f>
        <v/>
      </c>
      <c r="I756" s="76"/>
      <c r="J756" s="76"/>
      <c r="K756" s="76"/>
      <c r="L756" s="76"/>
      <c r="M756" s="76"/>
      <c r="N756" s="76"/>
      <c r="O756" s="73" t="str" cm="1">
        <f t="array" ref="O756">IFERROR(INDEX($K$9:$K$1009,MATCH(N756,$I$9:$I$1009,0),0),"")</f>
        <v/>
      </c>
      <c r="P756" s="77"/>
      <c r="Q756" s="77"/>
      <c r="R756" s="67"/>
      <c r="S756" s="67"/>
      <c r="T756" s="67"/>
      <c r="U756" s="73">
        <f t="shared" si="49"/>
        <v>0</v>
      </c>
      <c r="V756" s="57"/>
      <c r="W756" s="78"/>
      <c r="X756" s="69"/>
      <c r="Y756" s="69"/>
      <c r="Z756" s="69"/>
      <c r="AA756" s="69"/>
      <c r="AB756" s="69"/>
      <c r="AC756" s="69"/>
      <c r="AD756" s="69"/>
      <c r="AF756" s="69"/>
      <c r="AG756" s="69"/>
      <c r="AH756" s="69"/>
      <c r="AI756" s="69"/>
      <c r="AJ756" s="69"/>
      <c r="AK756" s="69"/>
      <c r="AL756" s="70">
        <f t="shared" si="47"/>
        <v>0</v>
      </c>
      <c r="AM756" s="69"/>
      <c r="AN756" s="69"/>
      <c r="AO756" s="69"/>
      <c r="AR756" s="46" t="s">
        <v>20</v>
      </c>
    </row>
    <row r="757" spans="4:44" x14ac:dyDescent="0.3">
      <c r="D757" s="79">
        <f t="shared" si="50"/>
        <v>748</v>
      </c>
      <c r="E757" s="76"/>
      <c r="F757" s="76"/>
      <c r="G757" s="73">
        <f t="shared" si="48"/>
        <v>0</v>
      </c>
      <c r="H757" s="74" t="str" cm="1">
        <f t="array" ref="H757">IFERROR(INDEX(GCC.Param!$D$3:$D$94,MATCH(L757,GCC.Param!$B$3:$B$94,0),0),"")</f>
        <v/>
      </c>
      <c r="I757" s="76"/>
      <c r="J757" s="76"/>
      <c r="K757" s="76"/>
      <c r="L757" s="76"/>
      <c r="M757" s="76"/>
      <c r="N757" s="76"/>
      <c r="O757" s="73" t="str" cm="1">
        <f t="array" ref="O757">IFERROR(INDEX($K$9:$K$1009,MATCH(N757,$I$9:$I$1009,0),0),"")</f>
        <v/>
      </c>
      <c r="P757" s="77"/>
      <c r="Q757" s="77"/>
      <c r="R757" s="67"/>
      <c r="S757" s="67"/>
      <c r="T757" s="67"/>
      <c r="U757" s="73">
        <f t="shared" si="49"/>
        <v>0</v>
      </c>
      <c r="V757" s="57"/>
      <c r="W757" s="78"/>
      <c r="X757" s="69"/>
      <c r="Y757" s="69"/>
      <c r="Z757" s="69"/>
      <c r="AA757" s="69"/>
      <c r="AB757" s="69"/>
      <c r="AC757" s="69"/>
      <c r="AD757" s="69"/>
      <c r="AF757" s="69"/>
      <c r="AG757" s="69"/>
      <c r="AH757" s="69"/>
      <c r="AI757" s="69"/>
      <c r="AJ757" s="69"/>
      <c r="AK757" s="69"/>
      <c r="AL757" s="70">
        <f t="shared" si="47"/>
        <v>0</v>
      </c>
      <c r="AM757" s="69"/>
      <c r="AN757" s="69"/>
      <c r="AO757" s="69"/>
      <c r="AR757" s="46" t="s">
        <v>20</v>
      </c>
    </row>
    <row r="758" spans="4:44" x14ac:dyDescent="0.3">
      <c r="D758" s="79">
        <f t="shared" si="50"/>
        <v>749</v>
      </c>
      <c r="E758" s="76"/>
      <c r="F758" s="76"/>
      <c r="G758" s="73">
        <f t="shared" si="48"/>
        <v>0</v>
      </c>
      <c r="H758" s="74" t="str" cm="1">
        <f t="array" ref="H758">IFERROR(INDEX(GCC.Param!$D$3:$D$94,MATCH(L758,GCC.Param!$B$3:$B$94,0),0),"")</f>
        <v/>
      </c>
      <c r="I758" s="76"/>
      <c r="J758" s="76"/>
      <c r="K758" s="76"/>
      <c r="L758" s="76"/>
      <c r="M758" s="76"/>
      <c r="N758" s="76"/>
      <c r="O758" s="73" t="str" cm="1">
        <f t="array" ref="O758">IFERROR(INDEX($K$9:$K$1009,MATCH(N758,$I$9:$I$1009,0),0),"")</f>
        <v/>
      </c>
      <c r="P758" s="77"/>
      <c r="Q758" s="77"/>
      <c r="R758" s="67"/>
      <c r="S758" s="67"/>
      <c r="T758" s="67"/>
      <c r="U758" s="73">
        <f t="shared" si="49"/>
        <v>0</v>
      </c>
      <c r="V758" s="57"/>
      <c r="W758" s="78"/>
      <c r="X758" s="69"/>
      <c r="Y758" s="69"/>
      <c r="Z758" s="69"/>
      <c r="AA758" s="69"/>
      <c r="AB758" s="69"/>
      <c r="AC758" s="69"/>
      <c r="AD758" s="69"/>
      <c r="AF758" s="69"/>
      <c r="AG758" s="69"/>
      <c r="AH758" s="69"/>
      <c r="AI758" s="69"/>
      <c r="AJ758" s="69"/>
      <c r="AK758" s="69"/>
      <c r="AL758" s="70">
        <f t="shared" si="47"/>
        <v>0</v>
      </c>
      <c r="AM758" s="69"/>
      <c r="AN758" s="69"/>
      <c r="AO758" s="69"/>
      <c r="AR758" s="46" t="s">
        <v>20</v>
      </c>
    </row>
    <row r="759" spans="4:44" x14ac:dyDescent="0.3">
      <c r="D759" s="79">
        <f t="shared" si="50"/>
        <v>750</v>
      </c>
      <c r="E759" s="76"/>
      <c r="F759" s="76"/>
      <c r="G759" s="73">
        <f t="shared" si="48"/>
        <v>0</v>
      </c>
      <c r="H759" s="74" t="str" cm="1">
        <f t="array" ref="H759">IFERROR(INDEX(GCC.Param!$D$3:$D$94,MATCH(L759,GCC.Param!$B$3:$B$94,0),0),"")</f>
        <v/>
      </c>
      <c r="I759" s="76"/>
      <c r="J759" s="76"/>
      <c r="K759" s="76"/>
      <c r="L759" s="76"/>
      <c r="M759" s="76"/>
      <c r="N759" s="76"/>
      <c r="O759" s="73" t="str" cm="1">
        <f t="array" ref="O759">IFERROR(INDEX($K$9:$K$1009,MATCH(N759,$I$9:$I$1009,0),0),"")</f>
        <v/>
      </c>
      <c r="P759" s="77"/>
      <c r="Q759" s="77"/>
      <c r="R759" s="67"/>
      <c r="S759" s="67"/>
      <c r="T759" s="67"/>
      <c r="U759" s="73">
        <f t="shared" si="49"/>
        <v>0</v>
      </c>
      <c r="V759" s="57"/>
      <c r="W759" s="78"/>
      <c r="X759" s="69"/>
      <c r="Y759" s="69"/>
      <c r="Z759" s="69"/>
      <c r="AA759" s="69"/>
      <c r="AB759" s="69"/>
      <c r="AC759" s="69"/>
      <c r="AD759" s="69"/>
      <c r="AF759" s="69"/>
      <c r="AG759" s="69"/>
      <c r="AH759" s="69"/>
      <c r="AI759" s="69"/>
      <c r="AJ759" s="69"/>
      <c r="AK759" s="69"/>
      <c r="AL759" s="70">
        <f t="shared" si="47"/>
        <v>0</v>
      </c>
      <c r="AM759" s="69"/>
      <c r="AN759" s="69"/>
      <c r="AO759" s="69"/>
      <c r="AR759" s="46" t="s">
        <v>20</v>
      </c>
    </row>
    <row r="760" spans="4:44" x14ac:dyDescent="0.3">
      <c r="D760" s="79">
        <f t="shared" si="50"/>
        <v>751</v>
      </c>
      <c r="E760" s="76"/>
      <c r="F760" s="76"/>
      <c r="G760" s="73">
        <f t="shared" si="48"/>
        <v>0</v>
      </c>
      <c r="H760" s="74" t="str" cm="1">
        <f t="array" ref="H760">IFERROR(INDEX(GCC.Param!$D$3:$D$94,MATCH(L760,GCC.Param!$B$3:$B$94,0),0),"")</f>
        <v/>
      </c>
      <c r="I760" s="76"/>
      <c r="J760" s="76"/>
      <c r="K760" s="76"/>
      <c r="L760" s="76"/>
      <c r="M760" s="76"/>
      <c r="N760" s="76"/>
      <c r="O760" s="73" t="str" cm="1">
        <f t="array" ref="O760">IFERROR(INDEX($K$9:$K$1009,MATCH(N760,$I$9:$I$1009,0),0),"")</f>
        <v/>
      </c>
      <c r="P760" s="77"/>
      <c r="Q760" s="77"/>
      <c r="R760" s="67"/>
      <c r="S760" s="67"/>
      <c r="T760" s="67"/>
      <c r="U760" s="73">
        <f t="shared" si="49"/>
        <v>0</v>
      </c>
      <c r="V760" s="57"/>
      <c r="W760" s="78"/>
      <c r="X760" s="69"/>
      <c r="Y760" s="69"/>
      <c r="Z760" s="69"/>
      <c r="AA760" s="69"/>
      <c r="AB760" s="69"/>
      <c r="AC760" s="69"/>
      <c r="AD760" s="69"/>
      <c r="AF760" s="69"/>
      <c r="AG760" s="69"/>
      <c r="AH760" s="69"/>
      <c r="AI760" s="69"/>
      <c r="AJ760" s="69"/>
      <c r="AK760" s="69"/>
      <c r="AL760" s="70">
        <f t="shared" si="47"/>
        <v>0</v>
      </c>
      <c r="AM760" s="69"/>
      <c r="AN760" s="69"/>
      <c r="AO760" s="69"/>
      <c r="AR760" s="46" t="s">
        <v>20</v>
      </c>
    </row>
    <row r="761" spans="4:44" x14ac:dyDescent="0.3">
      <c r="D761" s="79">
        <f t="shared" si="50"/>
        <v>752</v>
      </c>
      <c r="E761" s="76"/>
      <c r="F761" s="76"/>
      <c r="G761" s="73">
        <f t="shared" si="48"/>
        <v>0</v>
      </c>
      <c r="H761" s="74" t="str" cm="1">
        <f t="array" ref="H761">IFERROR(INDEX(GCC.Param!$D$3:$D$94,MATCH(L761,GCC.Param!$B$3:$B$94,0),0),"")</f>
        <v/>
      </c>
      <c r="I761" s="76"/>
      <c r="J761" s="76"/>
      <c r="K761" s="76"/>
      <c r="L761" s="76"/>
      <c r="M761" s="76"/>
      <c r="N761" s="76"/>
      <c r="O761" s="73" t="str" cm="1">
        <f t="array" ref="O761">IFERROR(INDEX($K$9:$K$1009,MATCH(N761,$I$9:$I$1009,0),0),"")</f>
        <v/>
      </c>
      <c r="P761" s="77"/>
      <c r="Q761" s="77"/>
      <c r="R761" s="67"/>
      <c r="S761" s="67"/>
      <c r="T761" s="67"/>
      <c r="U761" s="73">
        <f t="shared" si="49"/>
        <v>0</v>
      </c>
      <c r="V761" s="57"/>
      <c r="W761" s="78"/>
      <c r="X761" s="69"/>
      <c r="Y761" s="69"/>
      <c r="Z761" s="69"/>
      <c r="AA761" s="69"/>
      <c r="AB761" s="69"/>
      <c r="AC761" s="69"/>
      <c r="AD761" s="69"/>
      <c r="AF761" s="69"/>
      <c r="AG761" s="69"/>
      <c r="AH761" s="69"/>
      <c r="AI761" s="69"/>
      <c r="AJ761" s="69"/>
      <c r="AK761" s="69"/>
      <c r="AL761" s="70">
        <f t="shared" si="47"/>
        <v>0</v>
      </c>
      <c r="AM761" s="69"/>
      <c r="AN761" s="69"/>
      <c r="AO761" s="69"/>
      <c r="AR761" s="46" t="s">
        <v>20</v>
      </c>
    </row>
    <row r="762" spans="4:44" x14ac:dyDescent="0.3">
      <c r="D762" s="79">
        <f t="shared" si="50"/>
        <v>753</v>
      </c>
      <c r="E762" s="76"/>
      <c r="F762" s="76"/>
      <c r="G762" s="73">
        <f t="shared" si="48"/>
        <v>0</v>
      </c>
      <c r="H762" s="74" t="str" cm="1">
        <f t="array" ref="H762">IFERROR(INDEX(GCC.Param!$D$3:$D$94,MATCH(L762,GCC.Param!$B$3:$B$94,0),0),"")</f>
        <v/>
      </c>
      <c r="I762" s="76"/>
      <c r="J762" s="76"/>
      <c r="K762" s="76"/>
      <c r="L762" s="76"/>
      <c r="M762" s="76"/>
      <c r="N762" s="76"/>
      <c r="O762" s="73" t="str" cm="1">
        <f t="array" ref="O762">IFERROR(INDEX($K$9:$K$1009,MATCH(N762,$I$9:$I$1009,0),0),"")</f>
        <v/>
      </c>
      <c r="P762" s="77"/>
      <c r="Q762" s="77"/>
      <c r="R762" s="67"/>
      <c r="S762" s="67"/>
      <c r="T762" s="67"/>
      <c r="U762" s="73">
        <f t="shared" si="49"/>
        <v>0</v>
      </c>
      <c r="V762" s="57"/>
      <c r="W762" s="78"/>
      <c r="X762" s="69"/>
      <c r="Y762" s="69"/>
      <c r="Z762" s="69"/>
      <c r="AA762" s="69"/>
      <c r="AB762" s="69"/>
      <c r="AC762" s="69"/>
      <c r="AD762" s="69"/>
      <c r="AF762" s="69"/>
      <c r="AG762" s="69"/>
      <c r="AH762" s="69"/>
      <c r="AI762" s="69"/>
      <c r="AJ762" s="69"/>
      <c r="AK762" s="69"/>
      <c r="AL762" s="70">
        <f t="shared" si="47"/>
        <v>0</v>
      </c>
      <c r="AM762" s="69"/>
      <c r="AN762" s="69"/>
      <c r="AO762" s="69"/>
      <c r="AR762" s="46" t="s">
        <v>20</v>
      </c>
    </row>
    <row r="763" spans="4:44" x14ac:dyDescent="0.3">
      <c r="D763" s="79">
        <f t="shared" si="50"/>
        <v>754</v>
      </c>
      <c r="E763" s="76"/>
      <c r="F763" s="76"/>
      <c r="G763" s="73">
        <f t="shared" si="48"/>
        <v>0</v>
      </c>
      <c r="H763" s="74" t="str" cm="1">
        <f t="array" ref="H763">IFERROR(INDEX(GCC.Param!$D$3:$D$94,MATCH(L763,GCC.Param!$B$3:$B$94,0),0),"")</f>
        <v/>
      </c>
      <c r="I763" s="76"/>
      <c r="J763" s="76"/>
      <c r="K763" s="76"/>
      <c r="L763" s="76"/>
      <c r="M763" s="76"/>
      <c r="N763" s="76"/>
      <c r="O763" s="73" t="str" cm="1">
        <f t="array" ref="O763">IFERROR(INDEX($K$9:$K$1009,MATCH(N763,$I$9:$I$1009,0),0),"")</f>
        <v/>
      </c>
      <c r="P763" s="77"/>
      <c r="Q763" s="77"/>
      <c r="R763" s="67"/>
      <c r="S763" s="67"/>
      <c r="T763" s="67"/>
      <c r="U763" s="73">
        <f t="shared" si="49"/>
        <v>0</v>
      </c>
      <c r="V763" s="57"/>
      <c r="W763" s="78"/>
      <c r="X763" s="69"/>
      <c r="Y763" s="69"/>
      <c r="Z763" s="69"/>
      <c r="AA763" s="69"/>
      <c r="AB763" s="69"/>
      <c r="AC763" s="69"/>
      <c r="AD763" s="69"/>
      <c r="AF763" s="69"/>
      <c r="AG763" s="69"/>
      <c r="AH763" s="69"/>
      <c r="AI763" s="69"/>
      <c r="AJ763" s="69"/>
      <c r="AK763" s="69"/>
      <c r="AL763" s="70">
        <f t="shared" si="47"/>
        <v>0</v>
      </c>
      <c r="AM763" s="69"/>
      <c r="AN763" s="69"/>
      <c r="AO763" s="69"/>
      <c r="AR763" s="46" t="s">
        <v>20</v>
      </c>
    </row>
    <row r="764" spans="4:44" x14ac:dyDescent="0.3">
      <c r="D764" s="79">
        <f t="shared" si="50"/>
        <v>755</v>
      </c>
      <c r="E764" s="76"/>
      <c r="F764" s="76"/>
      <c r="G764" s="73">
        <f t="shared" si="48"/>
        <v>0</v>
      </c>
      <c r="H764" s="74" t="str" cm="1">
        <f t="array" ref="H764">IFERROR(INDEX(GCC.Param!$D$3:$D$94,MATCH(L764,GCC.Param!$B$3:$B$94,0),0),"")</f>
        <v/>
      </c>
      <c r="I764" s="76"/>
      <c r="J764" s="76"/>
      <c r="K764" s="76"/>
      <c r="L764" s="76"/>
      <c r="M764" s="76"/>
      <c r="N764" s="76"/>
      <c r="O764" s="73" t="str" cm="1">
        <f t="array" ref="O764">IFERROR(INDEX($K$9:$K$1009,MATCH(N764,$I$9:$I$1009,0),0),"")</f>
        <v/>
      </c>
      <c r="P764" s="77"/>
      <c r="Q764" s="77"/>
      <c r="R764" s="67"/>
      <c r="S764" s="67"/>
      <c r="T764" s="67"/>
      <c r="U764" s="73">
        <f t="shared" si="49"/>
        <v>0</v>
      </c>
      <c r="V764" s="57"/>
      <c r="W764" s="78"/>
      <c r="X764" s="69"/>
      <c r="Y764" s="69"/>
      <c r="Z764" s="69"/>
      <c r="AA764" s="69"/>
      <c r="AB764" s="69"/>
      <c r="AC764" s="69"/>
      <c r="AD764" s="69"/>
      <c r="AF764" s="69"/>
      <c r="AG764" s="69"/>
      <c r="AH764" s="69"/>
      <c r="AI764" s="69"/>
      <c r="AJ764" s="69"/>
      <c r="AK764" s="69"/>
      <c r="AL764" s="70">
        <f t="shared" si="47"/>
        <v>0</v>
      </c>
      <c r="AM764" s="69"/>
      <c r="AN764" s="69"/>
      <c r="AO764" s="69"/>
      <c r="AR764" s="46" t="s">
        <v>20</v>
      </c>
    </row>
    <row r="765" spans="4:44" x14ac:dyDescent="0.3">
      <c r="D765" s="79">
        <f t="shared" si="50"/>
        <v>756</v>
      </c>
      <c r="E765" s="76"/>
      <c r="F765" s="76"/>
      <c r="G765" s="73">
        <f t="shared" si="48"/>
        <v>0</v>
      </c>
      <c r="H765" s="74" t="str" cm="1">
        <f t="array" ref="H765">IFERROR(INDEX(GCC.Param!$D$3:$D$94,MATCH(L765,GCC.Param!$B$3:$B$94,0),0),"")</f>
        <v/>
      </c>
      <c r="I765" s="76"/>
      <c r="J765" s="76"/>
      <c r="K765" s="76"/>
      <c r="L765" s="76"/>
      <c r="M765" s="76"/>
      <c r="N765" s="76"/>
      <c r="O765" s="73" t="str" cm="1">
        <f t="array" ref="O765">IFERROR(INDEX($K$9:$K$1009,MATCH(N765,$I$9:$I$1009,0),0),"")</f>
        <v/>
      </c>
      <c r="P765" s="77"/>
      <c r="Q765" s="77"/>
      <c r="R765" s="67"/>
      <c r="S765" s="67"/>
      <c r="T765" s="67"/>
      <c r="U765" s="73">
        <f t="shared" si="49"/>
        <v>0</v>
      </c>
      <c r="V765" s="57"/>
      <c r="W765" s="78"/>
      <c r="X765" s="69"/>
      <c r="Y765" s="69"/>
      <c r="Z765" s="69"/>
      <c r="AA765" s="69"/>
      <c r="AB765" s="69"/>
      <c r="AC765" s="69"/>
      <c r="AD765" s="69"/>
      <c r="AF765" s="69"/>
      <c r="AG765" s="69"/>
      <c r="AH765" s="69"/>
      <c r="AI765" s="69"/>
      <c r="AJ765" s="69"/>
      <c r="AK765" s="69"/>
      <c r="AL765" s="70">
        <f t="shared" si="47"/>
        <v>0</v>
      </c>
      <c r="AM765" s="69"/>
      <c r="AN765" s="69"/>
      <c r="AO765" s="69"/>
      <c r="AR765" s="46" t="s">
        <v>20</v>
      </c>
    </row>
    <row r="766" spans="4:44" x14ac:dyDescent="0.3">
      <c r="D766" s="79">
        <f t="shared" si="50"/>
        <v>757</v>
      </c>
      <c r="E766" s="76"/>
      <c r="F766" s="76"/>
      <c r="G766" s="73">
        <f t="shared" si="48"/>
        <v>0</v>
      </c>
      <c r="H766" s="74" t="str" cm="1">
        <f t="array" ref="H766">IFERROR(INDEX(GCC.Param!$D$3:$D$94,MATCH(L766,GCC.Param!$B$3:$B$94,0),0),"")</f>
        <v/>
      </c>
      <c r="I766" s="76"/>
      <c r="J766" s="76"/>
      <c r="K766" s="76"/>
      <c r="L766" s="76"/>
      <c r="M766" s="76"/>
      <c r="N766" s="76"/>
      <c r="O766" s="73" t="str" cm="1">
        <f t="array" ref="O766">IFERROR(INDEX($K$9:$K$1009,MATCH(N766,$I$9:$I$1009,0),0),"")</f>
        <v/>
      </c>
      <c r="P766" s="77"/>
      <c r="Q766" s="77"/>
      <c r="R766" s="67"/>
      <c r="S766" s="67"/>
      <c r="T766" s="67"/>
      <c r="U766" s="73">
        <f t="shared" si="49"/>
        <v>0</v>
      </c>
      <c r="V766" s="57"/>
      <c r="W766" s="78"/>
      <c r="X766" s="69"/>
      <c r="Y766" s="69"/>
      <c r="Z766" s="69"/>
      <c r="AA766" s="69"/>
      <c r="AB766" s="69"/>
      <c r="AC766" s="69"/>
      <c r="AD766" s="69"/>
      <c r="AF766" s="69"/>
      <c r="AG766" s="69"/>
      <c r="AH766" s="69"/>
      <c r="AI766" s="69"/>
      <c r="AJ766" s="69"/>
      <c r="AK766" s="69"/>
      <c r="AL766" s="70">
        <f t="shared" si="47"/>
        <v>0</v>
      </c>
      <c r="AM766" s="69"/>
      <c r="AN766" s="69"/>
      <c r="AO766" s="69"/>
      <c r="AR766" s="46" t="s">
        <v>20</v>
      </c>
    </row>
    <row r="767" spans="4:44" x14ac:dyDescent="0.3">
      <c r="D767" s="79">
        <f t="shared" si="50"/>
        <v>758</v>
      </c>
      <c r="E767" s="76"/>
      <c r="F767" s="76"/>
      <c r="G767" s="73">
        <f t="shared" si="48"/>
        <v>0</v>
      </c>
      <c r="H767" s="74" t="str" cm="1">
        <f t="array" ref="H767">IFERROR(INDEX(GCC.Param!$D$3:$D$94,MATCH(L767,GCC.Param!$B$3:$B$94,0),0),"")</f>
        <v/>
      </c>
      <c r="I767" s="76"/>
      <c r="J767" s="76"/>
      <c r="K767" s="76"/>
      <c r="L767" s="76"/>
      <c r="M767" s="76"/>
      <c r="N767" s="76"/>
      <c r="O767" s="73" t="str" cm="1">
        <f t="array" ref="O767">IFERROR(INDEX($K$9:$K$1009,MATCH(N767,$I$9:$I$1009,0),0),"")</f>
        <v/>
      </c>
      <c r="P767" s="77"/>
      <c r="Q767" s="77"/>
      <c r="R767" s="67"/>
      <c r="S767" s="67"/>
      <c r="T767" s="67"/>
      <c r="U767" s="73">
        <f t="shared" si="49"/>
        <v>0</v>
      </c>
      <c r="V767" s="57"/>
      <c r="W767" s="78"/>
      <c r="X767" s="69"/>
      <c r="Y767" s="69"/>
      <c r="Z767" s="69"/>
      <c r="AA767" s="69"/>
      <c r="AB767" s="69"/>
      <c r="AC767" s="69"/>
      <c r="AD767" s="69"/>
      <c r="AF767" s="69"/>
      <c r="AG767" s="69"/>
      <c r="AH767" s="69"/>
      <c r="AI767" s="69"/>
      <c r="AJ767" s="69"/>
      <c r="AK767" s="69"/>
      <c r="AL767" s="70">
        <f t="shared" si="47"/>
        <v>0</v>
      </c>
      <c r="AM767" s="69"/>
      <c r="AN767" s="69"/>
      <c r="AO767" s="69"/>
      <c r="AR767" s="46" t="s">
        <v>20</v>
      </c>
    </row>
    <row r="768" spans="4:44" x14ac:dyDescent="0.3">
      <c r="D768" s="79">
        <f t="shared" si="50"/>
        <v>759</v>
      </c>
      <c r="E768" s="76"/>
      <c r="F768" s="76"/>
      <c r="G768" s="73">
        <f t="shared" si="48"/>
        <v>0</v>
      </c>
      <c r="H768" s="74" t="str" cm="1">
        <f t="array" ref="H768">IFERROR(INDEX(GCC.Param!$D$3:$D$94,MATCH(L768,GCC.Param!$B$3:$B$94,0),0),"")</f>
        <v/>
      </c>
      <c r="I768" s="76"/>
      <c r="J768" s="76"/>
      <c r="K768" s="76"/>
      <c r="L768" s="76"/>
      <c r="M768" s="76"/>
      <c r="N768" s="76"/>
      <c r="O768" s="73" t="str" cm="1">
        <f t="array" ref="O768">IFERROR(INDEX($K$9:$K$1009,MATCH(N768,$I$9:$I$1009,0),0),"")</f>
        <v/>
      </c>
      <c r="P768" s="77"/>
      <c r="Q768" s="77"/>
      <c r="R768" s="67"/>
      <c r="S768" s="67"/>
      <c r="T768" s="67"/>
      <c r="U768" s="73">
        <f t="shared" si="49"/>
        <v>0</v>
      </c>
      <c r="V768" s="57"/>
      <c r="W768" s="78"/>
      <c r="X768" s="69"/>
      <c r="Y768" s="69"/>
      <c r="Z768" s="69"/>
      <c r="AA768" s="69"/>
      <c r="AB768" s="69"/>
      <c r="AC768" s="69"/>
      <c r="AD768" s="69"/>
      <c r="AF768" s="69"/>
      <c r="AG768" s="69"/>
      <c r="AH768" s="69"/>
      <c r="AI768" s="69"/>
      <c r="AJ768" s="69"/>
      <c r="AK768" s="69"/>
      <c r="AL768" s="70">
        <f t="shared" si="47"/>
        <v>0</v>
      </c>
      <c r="AM768" s="69"/>
      <c r="AN768" s="69"/>
      <c r="AO768" s="69"/>
      <c r="AR768" s="46" t="s">
        <v>20</v>
      </c>
    </row>
    <row r="769" spans="4:44" x14ac:dyDescent="0.3">
      <c r="D769" s="79">
        <f t="shared" si="50"/>
        <v>760</v>
      </c>
      <c r="E769" s="76"/>
      <c r="F769" s="76"/>
      <c r="G769" s="73">
        <f t="shared" si="48"/>
        <v>0</v>
      </c>
      <c r="H769" s="74" t="str" cm="1">
        <f t="array" ref="H769">IFERROR(INDEX(GCC.Param!$D$3:$D$94,MATCH(L769,GCC.Param!$B$3:$B$94,0),0),"")</f>
        <v/>
      </c>
      <c r="I769" s="76"/>
      <c r="J769" s="76"/>
      <c r="K769" s="76"/>
      <c r="L769" s="76"/>
      <c r="M769" s="76"/>
      <c r="N769" s="76"/>
      <c r="O769" s="73" t="str" cm="1">
        <f t="array" ref="O769">IFERROR(INDEX($K$9:$K$1009,MATCH(N769,$I$9:$I$1009,0),0),"")</f>
        <v/>
      </c>
      <c r="P769" s="77"/>
      <c r="Q769" s="77"/>
      <c r="R769" s="67"/>
      <c r="S769" s="67"/>
      <c r="T769" s="67"/>
      <c r="U769" s="73">
        <f t="shared" si="49"/>
        <v>0</v>
      </c>
      <c r="V769" s="57"/>
      <c r="W769" s="78"/>
      <c r="X769" s="69"/>
      <c r="Y769" s="69"/>
      <c r="Z769" s="69"/>
      <c r="AA769" s="69"/>
      <c r="AB769" s="69"/>
      <c r="AC769" s="69"/>
      <c r="AD769" s="69"/>
      <c r="AF769" s="69"/>
      <c r="AG769" s="69"/>
      <c r="AH769" s="69"/>
      <c r="AI769" s="69"/>
      <c r="AJ769" s="69"/>
      <c r="AK769" s="69"/>
      <c r="AL769" s="70">
        <f t="shared" si="47"/>
        <v>0</v>
      </c>
      <c r="AM769" s="69"/>
      <c r="AN769" s="69"/>
      <c r="AO769" s="69"/>
      <c r="AR769" s="46" t="s">
        <v>20</v>
      </c>
    </row>
    <row r="770" spans="4:44" x14ac:dyDescent="0.3">
      <c r="D770" s="79">
        <f t="shared" si="50"/>
        <v>761</v>
      </c>
      <c r="E770" s="76"/>
      <c r="F770" s="76"/>
      <c r="G770" s="73">
        <f t="shared" si="48"/>
        <v>0</v>
      </c>
      <c r="H770" s="74" t="str" cm="1">
        <f t="array" ref="H770">IFERROR(INDEX(GCC.Param!$D$3:$D$94,MATCH(L770,GCC.Param!$B$3:$B$94,0),0),"")</f>
        <v/>
      </c>
      <c r="I770" s="76"/>
      <c r="J770" s="76"/>
      <c r="K770" s="76"/>
      <c r="L770" s="76"/>
      <c r="M770" s="76"/>
      <c r="N770" s="76"/>
      <c r="O770" s="73" t="str" cm="1">
        <f t="array" ref="O770">IFERROR(INDEX($K$9:$K$1009,MATCH(N770,$I$9:$I$1009,0),0),"")</f>
        <v/>
      </c>
      <c r="P770" s="77"/>
      <c r="Q770" s="77"/>
      <c r="R770" s="67"/>
      <c r="S770" s="67"/>
      <c r="T770" s="67"/>
      <c r="U770" s="73">
        <f t="shared" si="49"/>
        <v>0</v>
      </c>
      <c r="V770" s="57"/>
      <c r="W770" s="78"/>
      <c r="X770" s="69"/>
      <c r="Y770" s="69"/>
      <c r="Z770" s="69"/>
      <c r="AA770" s="69"/>
      <c r="AB770" s="69"/>
      <c r="AC770" s="69"/>
      <c r="AD770" s="69"/>
      <c r="AF770" s="69"/>
      <c r="AG770" s="69"/>
      <c r="AH770" s="69"/>
      <c r="AI770" s="69"/>
      <c r="AJ770" s="69"/>
      <c r="AK770" s="69"/>
      <c r="AL770" s="70">
        <f t="shared" si="47"/>
        <v>0</v>
      </c>
      <c r="AM770" s="69"/>
      <c r="AN770" s="69"/>
      <c r="AO770" s="69"/>
      <c r="AR770" s="46" t="s">
        <v>20</v>
      </c>
    </row>
    <row r="771" spans="4:44" x14ac:dyDescent="0.3">
      <c r="D771" s="79">
        <f t="shared" si="50"/>
        <v>762</v>
      </c>
      <c r="E771" s="76"/>
      <c r="F771" s="76"/>
      <c r="G771" s="73">
        <f t="shared" si="48"/>
        <v>0</v>
      </c>
      <c r="H771" s="74" t="str" cm="1">
        <f t="array" ref="H771">IFERROR(INDEX(GCC.Param!$D$3:$D$94,MATCH(L771,GCC.Param!$B$3:$B$94,0),0),"")</f>
        <v/>
      </c>
      <c r="I771" s="76"/>
      <c r="J771" s="76"/>
      <c r="K771" s="76"/>
      <c r="L771" s="76"/>
      <c r="M771" s="76"/>
      <c r="N771" s="76"/>
      <c r="O771" s="73" t="str" cm="1">
        <f t="array" ref="O771">IFERROR(INDEX($K$9:$K$1009,MATCH(N771,$I$9:$I$1009,0),0),"")</f>
        <v/>
      </c>
      <c r="P771" s="77"/>
      <c r="Q771" s="77"/>
      <c r="R771" s="67"/>
      <c r="S771" s="67"/>
      <c r="T771" s="67"/>
      <c r="U771" s="73">
        <f t="shared" si="49"/>
        <v>0</v>
      </c>
      <c r="V771" s="57"/>
      <c r="W771" s="78"/>
      <c r="X771" s="69"/>
      <c r="Y771" s="69"/>
      <c r="Z771" s="69"/>
      <c r="AA771" s="69"/>
      <c r="AB771" s="69"/>
      <c r="AC771" s="69"/>
      <c r="AD771" s="69"/>
      <c r="AF771" s="69"/>
      <c r="AG771" s="69"/>
      <c r="AH771" s="69"/>
      <c r="AI771" s="69"/>
      <c r="AJ771" s="69"/>
      <c r="AK771" s="69"/>
      <c r="AL771" s="70">
        <f t="shared" si="47"/>
        <v>0</v>
      </c>
      <c r="AM771" s="69"/>
      <c r="AN771" s="69"/>
      <c r="AO771" s="69"/>
      <c r="AR771" s="46" t="s">
        <v>20</v>
      </c>
    </row>
    <row r="772" spans="4:44" x14ac:dyDescent="0.3">
      <c r="D772" s="79">
        <f t="shared" si="50"/>
        <v>763</v>
      </c>
      <c r="E772" s="76"/>
      <c r="F772" s="76"/>
      <c r="G772" s="73">
        <f t="shared" si="48"/>
        <v>0</v>
      </c>
      <c r="H772" s="74" t="str" cm="1">
        <f t="array" ref="H772">IFERROR(INDEX(GCC.Param!$D$3:$D$94,MATCH(L772,GCC.Param!$B$3:$B$94,0),0),"")</f>
        <v/>
      </c>
      <c r="I772" s="76"/>
      <c r="J772" s="76"/>
      <c r="K772" s="76"/>
      <c r="L772" s="76"/>
      <c r="M772" s="76"/>
      <c r="N772" s="76"/>
      <c r="O772" s="73" t="str" cm="1">
        <f t="array" ref="O772">IFERROR(INDEX($K$9:$K$1009,MATCH(N772,$I$9:$I$1009,0),0),"")</f>
        <v/>
      </c>
      <c r="P772" s="77"/>
      <c r="Q772" s="77"/>
      <c r="R772" s="67"/>
      <c r="S772" s="67"/>
      <c r="T772" s="67"/>
      <c r="U772" s="73">
        <f t="shared" si="49"/>
        <v>0</v>
      </c>
      <c r="V772" s="57"/>
      <c r="W772" s="78"/>
      <c r="X772" s="69"/>
      <c r="Y772" s="69"/>
      <c r="Z772" s="69"/>
      <c r="AA772" s="69"/>
      <c r="AB772" s="69"/>
      <c r="AC772" s="69"/>
      <c r="AD772" s="69"/>
      <c r="AF772" s="69"/>
      <c r="AG772" s="69"/>
      <c r="AH772" s="69"/>
      <c r="AI772" s="69"/>
      <c r="AJ772" s="69"/>
      <c r="AK772" s="69"/>
      <c r="AL772" s="70">
        <f t="shared" si="47"/>
        <v>0</v>
      </c>
      <c r="AM772" s="69"/>
      <c r="AN772" s="69"/>
      <c r="AO772" s="69"/>
      <c r="AR772" s="46" t="s">
        <v>20</v>
      </c>
    </row>
    <row r="773" spans="4:44" x14ac:dyDescent="0.3">
      <c r="D773" s="79">
        <f t="shared" si="50"/>
        <v>764</v>
      </c>
      <c r="E773" s="76"/>
      <c r="F773" s="76"/>
      <c r="G773" s="73">
        <f t="shared" si="48"/>
        <v>0</v>
      </c>
      <c r="H773" s="74" t="str" cm="1">
        <f t="array" ref="H773">IFERROR(INDEX(GCC.Param!$D$3:$D$94,MATCH(L773,GCC.Param!$B$3:$B$94,0),0),"")</f>
        <v/>
      </c>
      <c r="I773" s="76"/>
      <c r="J773" s="76"/>
      <c r="K773" s="76"/>
      <c r="L773" s="76"/>
      <c r="M773" s="76"/>
      <c r="N773" s="76"/>
      <c r="O773" s="73" t="str" cm="1">
        <f t="array" ref="O773">IFERROR(INDEX($K$9:$K$1009,MATCH(N773,$I$9:$I$1009,0),0),"")</f>
        <v/>
      </c>
      <c r="P773" s="77"/>
      <c r="Q773" s="77"/>
      <c r="R773" s="67"/>
      <c r="S773" s="67"/>
      <c r="T773" s="67"/>
      <c r="U773" s="73">
        <f t="shared" si="49"/>
        <v>0</v>
      </c>
      <c r="V773" s="57"/>
      <c r="W773" s="78"/>
      <c r="X773" s="69"/>
      <c r="Y773" s="69"/>
      <c r="Z773" s="69"/>
      <c r="AA773" s="69"/>
      <c r="AB773" s="69"/>
      <c r="AC773" s="69"/>
      <c r="AD773" s="69"/>
      <c r="AF773" s="69"/>
      <c r="AG773" s="69"/>
      <c r="AH773" s="69"/>
      <c r="AI773" s="69"/>
      <c r="AJ773" s="69"/>
      <c r="AK773" s="69"/>
      <c r="AL773" s="70">
        <f t="shared" si="47"/>
        <v>0</v>
      </c>
      <c r="AM773" s="69"/>
      <c r="AN773" s="69"/>
      <c r="AO773" s="69"/>
      <c r="AR773" s="46" t="s">
        <v>20</v>
      </c>
    </row>
    <row r="774" spans="4:44" x14ac:dyDescent="0.3">
      <c r="D774" s="79">
        <f t="shared" si="50"/>
        <v>765</v>
      </c>
      <c r="E774" s="76"/>
      <c r="F774" s="76"/>
      <c r="G774" s="73">
        <f t="shared" si="48"/>
        <v>0</v>
      </c>
      <c r="H774" s="74" t="str" cm="1">
        <f t="array" ref="H774">IFERROR(INDEX(GCC.Param!$D$3:$D$94,MATCH(L774,GCC.Param!$B$3:$B$94,0),0),"")</f>
        <v/>
      </c>
      <c r="I774" s="76"/>
      <c r="J774" s="76"/>
      <c r="K774" s="76"/>
      <c r="L774" s="76"/>
      <c r="M774" s="76"/>
      <c r="N774" s="76"/>
      <c r="O774" s="73" t="str" cm="1">
        <f t="array" ref="O774">IFERROR(INDEX($K$9:$K$1009,MATCH(N774,$I$9:$I$1009,0),0),"")</f>
        <v/>
      </c>
      <c r="P774" s="77"/>
      <c r="Q774" s="77"/>
      <c r="R774" s="67"/>
      <c r="S774" s="67"/>
      <c r="T774" s="67"/>
      <c r="U774" s="73">
        <f t="shared" si="49"/>
        <v>0</v>
      </c>
      <c r="V774" s="57"/>
      <c r="W774" s="78"/>
      <c r="X774" s="69"/>
      <c r="Y774" s="69"/>
      <c r="Z774" s="69"/>
      <c r="AA774" s="69"/>
      <c r="AB774" s="69"/>
      <c r="AC774" s="69"/>
      <c r="AD774" s="69"/>
      <c r="AF774" s="69"/>
      <c r="AG774" s="69"/>
      <c r="AH774" s="69"/>
      <c r="AI774" s="69"/>
      <c r="AJ774" s="69"/>
      <c r="AK774" s="69"/>
      <c r="AL774" s="70">
        <f t="shared" si="47"/>
        <v>0</v>
      </c>
      <c r="AM774" s="69"/>
      <c r="AN774" s="69"/>
      <c r="AO774" s="69"/>
      <c r="AR774" s="46" t="s">
        <v>20</v>
      </c>
    </row>
    <row r="775" spans="4:44" x14ac:dyDescent="0.3">
      <c r="D775" s="79">
        <f t="shared" si="50"/>
        <v>766</v>
      </c>
      <c r="E775" s="76"/>
      <c r="F775" s="76"/>
      <c r="G775" s="73">
        <f t="shared" si="48"/>
        <v>0</v>
      </c>
      <c r="H775" s="74" t="str" cm="1">
        <f t="array" ref="H775">IFERROR(INDEX(GCC.Param!$D$3:$D$94,MATCH(L775,GCC.Param!$B$3:$B$94,0),0),"")</f>
        <v/>
      </c>
      <c r="I775" s="76"/>
      <c r="J775" s="76"/>
      <c r="K775" s="76"/>
      <c r="L775" s="76"/>
      <c r="M775" s="76"/>
      <c r="N775" s="76"/>
      <c r="O775" s="73" t="str" cm="1">
        <f t="array" ref="O775">IFERROR(INDEX($K$9:$K$1009,MATCH(N775,$I$9:$I$1009,0),0),"")</f>
        <v/>
      </c>
      <c r="P775" s="77"/>
      <c r="Q775" s="77"/>
      <c r="R775" s="67"/>
      <c r="S775" s="67"/>
      <c r="T775" s="67"/>
      <c r="U775" s="73">
        <f t="shared" si="49"/>
        <v>0</v>
      </c>
      <c r="V775" s="57"/>
      <c r="W775" s="78"/>
      <c r="X775" s="69"/>
      <c r="Y775" s="69"/>
      <c r="Z775" s="69"/>
      <c r="AA775" s="69"/>
      <c r="AB775" s="69"/>
      <c r="AC775" s="69"/>
      <c r="AD775" s="69"/>
      <c r="AF775" s="69"/>
      <c r="AG775" s="69"/>
      <c r="AH775" s="69"/>
      <c r="AI775" s="69"/>
      <c r="AJ775" s="69"/>
      <c r="AK775" s="69"/>
      <c r="AL775" s="70">
        <f t="shared" si="47"/>
        <v>0</v>
      </c>
      <c r="AM775" s="69"/>
      <c r="AN775" s="69"/>
      <c r="AO775" s="69"/>
      <c r="AR775" s="46" t="s">
        <v>20</v>
      </c>
    </row>
    <row r="776" spans="4:44" x14ac:dyDescent="0.3">
      <c r="D776" s="79">
        <f t="shared" si="50"/>
        <v>767</v>
      </c>
      <c r="E776" s="76"/>
      <c r="F776" s="76"/>
      <c r="G776" s="73">
        <f t="shared" si="48"/>
        <v>0</v>
      </c>
      <c r="H776" s="74" t="str" cm="1">
        <f t="array" ref="H776">IFERROR(INDEX(GCC.Param!$D$3:$D$94,MATCH(L776,GCC.Param!$B$3:$B$94,0),0),"")</f>
        <v/>
      </c>
      <c r="I776" s="76"/>
      <c r="J776" s="76"/>
      <c r="K776" s="76"/>
      <c r="L776" s="76"/>
      <c r="M776" s="76"/>
      <c r="N776" s="76"/>
      <c r="O776" s="73" t="str" cm="1">
        <f t="array" ref="O776">IFERROR(INDEX($K$9:$K$1009,MATCH(N776,$I$9:$I$1009,0),0),"")</f>
        <v/>
      </c>
      <c r="P776" s="77"/>
      <c r="Q776" s="77"/>
      <c r="R776" s="67"/>
      <c r="S776" s="67"/>
      <c r="T776" s="67"/>
      <c r="U776" s="73">
        <f t="shared" si="49"/>
        <v>0</v>
      </c>
      <c r="V776" s="57"/>
      <c r="W776" s="78"/>
      <c r="X776" s="69"/>
      <c r="Y776" s="69"/>
      <c r="Z776" s="69"/>
      <c r="AA776" s="69"/>
      <c r="AB776" s="69"/>
      <c r="AC776" s="69"/>
      <c r="AD776" s="69"/>
      <c r="AF776" s="69"/>
      <c r="AG776" s="69"/>
      <c r="AH776" s="69"/>
      <c r="AI776" s="69"/>
      <c r="AJ776" s="69"/>
      <c r="AK776" s="69"/>
      <c r="AL776" s="70">
        <f t="shared" si="47"/>
        <v>0</v>
      </c>
      <c r="AM776" s="69"/>
      <c r="AN776" s="69"/>
      <c r="AO776" s="69"/>
      <c r="AR776" s="46" t="s">
        <v>20</v>
      </c>
    </row>
    <row r="777" spans="4:44" x14ac:dyDescent="0.3">
      <c r="D777" s="79">
        <f t="shared" si="50"/>
        <v>768</v>
      </c>
      <c r="E777" s="76"/>
      <c r="F777" s="76"/>
      <c r="G777" s="73">
        <f t="shared" si="48"/>
        <v>0</v>
      </c>
      <c r="H777" s="74" t="str" cm="1">
        <f t="array" ref="H777">IFERROR(INDEX(GCC.Param!$D$3:$D$94,MATCH(L777,GCC.Param!$B$3:$B$94,0),0),"")</f>
        <v/>
      </c>
      <c r="I777" s="76"/>
      <c r="J777" s="76"/>
      <c r="K777" s="76"/>
      <c r="L777" s="76"/>
      <c r="M777" s="76"/>
      <c r="N777" s="76"/>
      <c r="O777" s="73" t="str" cm="1">
        <f t="array" ref="O777">IFERROR(INDEX($K$9:$K$1009,MATCH(N777,$I$9:$I$1009,0),0),"")</f>
        <v/>
      </c>
      <c r="P777" s="77"/>
      <c r="Q777" s="77"/>
      <c r="R777" s="67"/>
      <c r="S777" s="67"/>
      <c r="T777" s="67"/>
      <c r="U777" s="73">
        <f t="shared" si="49"/>
        <v>0</v>
      </c>
      <c r="V777" s="57"/>
      <c r="W777" s="78"/>
      <c r="X777" s="69"/>
      <c r="Y777" s="69"/>
      <c r="Z777" s="69"/>
      <c r="AA777" s="69"/>
      <c r="AB777" s="69"/>
      <c r="AC777" s="69"/>
      <c r="AD777" s="69"/>
      <c r="AF777" s="69"/>
      <c r="AG777" s="69"/>
      <c r="AH777" s="69"/>
      <c r="AI777" s="69"/>
      <c r="AJ777" s="69"/>
      <c r="AK777" s="69"/>
      <c r="AL777" s="70">
        <f t="shared" ref="AL777:AL840" si="51">SUM(AG777:AK777)</f>
        <v>0</v>
      </c>
      <c r="AM777" s="69"/>
      <c r="AN777" s="69"/>
      <c r="AO777" s="69"/>
      <c r="AR777" s="46" t="s">
        <v>20</v>
      </c>
    </row>
    <row r="778" spans="4:44" x14ac:dyDescent="0.3">
      <c r="D778" s="79">
        <f t="shared" si="50"/>
        <v>769</v>
      </c>
      <c r="E778" s="76"/>
      <c r="F778" s="76"/>
      <c r="G778" s="73">
        <f t="shared" ref="G778:G841" si="52">IF(OR(F778="",F778=0),E778,F778)</f>
        <v>0</v>
      </c>
      <c r="H778" s="74" t="str" cm="1">
        <f t="array" ref="H778">IFERROR(INDEX(GCC.Param!$D$3:$D$94,MATCH(L778,GCC.Param!$B$3:$B$94,0),0),"")</f>
        <v/>
      </c>
      <c r="I778" s="76"/>
      <c r="J778" s="76"/>
      <c r="K778" s="76"/>
      <c r="L778" s="76"/>
      <c r="M778" s="76"/>
      <c r="N778" s="76"/>
      <c r="O778" s="73" t="str" cm="1">
        <f t="array" ref="O778">IFERROR(INDEX($K$9:$K$1009,MATCH(N778,$I$9:$I$1009,0),0),"")</f>
        <v/>
      </c>
      <c r="P778" s="77"/>
      <c r="Q778" s="77"/>
      <c r="R778" s="67"/>
      <c r="S778" s="67"/>
      <c r="T778" s="67"/>
      <c r="U778" s="73">
        <f t="shared" si="49"/>
        <v>0</v>
      </c>
      <c r="V778" s="57"/>
      <c r="W778" s="78"/>
      <c r="X778" s="69"/>
      <c r="Y778" s="69"/>
      <c r="Z778" s="69"/>
      <c r="AA778" s="69"/>
      <c r="AB778" s="69"/>
      <c r="AC778" s="69"/>
      <c r="AD778" s="69"/>
      <c r="AF778" s="69"/>
      <c r="AG778" s="69"/>
      <c r="AH778" s="69"/>
      <c r="AI778" s="69"/>
      <c r="AJ778" s="69"/>
      <c r="AK778" s="69"/>
      <c r="AL778" s="70">
        <f t="shared" si="51"/>
        <v>0</v>
      </c>
      <c r="AM778" s="69"/>
      <c r="AN778" s="69"/>
      <c r="AO778" s="69"/>
      <c r="AR778" s="46" t="s">
        <v>20</v>
      </c>
    </row>
    <row r="779" spans="4:44" x14ac:dyDescent="0.3">
      <c r="D779" s="79">
        <f t="shared" si="50"/>
        <v>770</v>
      </c>
      <c r="E779" s="76"/>
      <c r="F779" s="76"/>
      <c r="G779" s="73">
        <f t="shared" si="52"/>
        <v>0</v>
      </c>
      <c r="H779" s="74" t="str" cm="1">
        <f t="array" ref="H779">IFERROR(INDEX(GCC.Param!$D$3:$D$94,MATCH(L779,GCC.Param!$B$3:$B$94,0),0),"")</f>
        <v/>
      </c>
      <c r="I779" s="76"/>
      <c r="J779" s="76"/>
      <c r="K779" s="76"/>
      <c r="L779" s="76"/>
      <c r="M779" s="76"/>
      <c r="N779" s="76"/>
      <c r="O779" s="73" t="str" cm="1">
        <f t="array" ref="O779">IFERROR(INDEX($K$9:$K$1009,MATCH(N779,$I$9:$I$1009,0),0),"")</f>
        <v/>
      </c>
      <c r="P779" s="77"/>
      <c r="Q779" s="77"/>
      <c r="R779" s="67"/>
      <c r="S779" s="67"/>
      <c r="T779" s="67"/>
      <c r="U779" s="73">
        <f t="shared" ref="U779:U842" si="53">IF(M779="",K779,M779)</f>
        <v>0</v>
      </c>
      <c r="V779" s="57"/>
      <c r="W779" s="78"/>
      <c r="X779" s="69"/>
      <c r="Y779" s="69"/>
      <c r="Z779" s="69"/>
      <c r="AA779" s="69"/>
      <c r="AB779" s="69"/>
      <c r="AC779" s="69"/>
      <c r="AD779" s="69"/>
      <c r="AF779" s="69"/>
      <c r="AG779" s="69"/>
      <c r="AH779" s="69"/>
      <c r="AI779" s="69"/>
      <c r="AJ779" s="69"/>
      <c r="AK779" s="69"/>
      <c r="AL779" s="70">
        <f t="shared" si="51"/>
        <v>0</v>
      </c>
      <c r="AM779" s="69"/>
      <c r="AN779" s="69"/>
      <c r="AO779" s="69"/>
      <c r="AR779" s="46" t="s">
        <v>20</v>
      </c>
    </row>
    <row r="780" spans="4:44" x14ac:dyDescent="0.3">
      <c r="D780" s="79">
        <f t="shared" ref="D780:D843" si="54">D779+1</f>
        <v>771</v>
      </c>
      <c r="E780" s="76"/>
      <c r="F780" s="76"/>
      <c r="G780" s="73">
        <f t="shared" si="52"/>
        <v>0</v>
      </c>
      <c r="H780" s="74" t="str" cm="1">
        <f t="array" ref="H780">IFERROR(INDEX(GCC.Param!$D$3:$D$94,MATCH(L780,GCC.Param!$B$3:$B$94,0),0),"")</f>
        <v/>
      </c>
      <c r="I780" s="76"/>
      <c r="J780" s="76"/>
      <c r="K780" s="76"/>
      <c r="L780" s="76"/>
      <c r="M780" s="76"/>
      <c r="N780" s="76"/>
      <c r="O780" s="73" t="str" cm="1">
        <f t="array" ref="O780">IFERROR(INDEX($K$9:$K$1009,MATCH(N780,$I$9:$I$1009,0),0),"")</f>
        <v/>
      </c>
      <c r="P780" s="77"/>
      <c r="Q780" s="77"/>
      <c r="R780" s="67"/>
      <c r="S780" s="67"/>
      <c r="T780" s="67"/>
      <c r="U780" s="73">
        <f t="shared" si="53"/>
        <v>0</v>
      </c>
      <c r="V780" s="57"/>
      <c r="W780" s="78"/>
      <c r="X780" s="69"/>
      <c r="Y780" s="69"/>
      <c r="Z780" s="69"/>
      <c r="AA780" s="69"/>
      <c r="AB780" s="69"/>
      <c r="AC780" s="69"/>
      <c r="AD780" s="69"/>
      <c r="AF780" s="69"/>
      <c r="AG780" s="69"/>
      <c r="AH780" s="69"/>
      <c r="AI780" s="69"/>
      <c r="AJ780" s="69"/>
      <c r="AK780" s="69"/>
      <c r="AL780" s="70">
        <f t="shared" si="51"/>
        <v>0</v>
      </c>
      <c r="AM780" s="69"/>
      <c r="AN780" s="69"/>
      <c r="AO780" s="69"/>
      <c r="AR780" s="46" t="s">
        <v>20</v>
      </c>
    </row>
    <row r="781" spans="4:44" x14ac:dyDescent="0.3">
      <c r="D781" s="79">
        <f t="shared" si="54"/>
        <v>772</v>
      </c>
      <c r="E781" s="76"/>
      <c r="F781" s="76"/>
      <c r="G781" s="73">
        <f t="shared" si="52"/>
        <v>0</v>
      </c>
      <c r="H781" s="74" t="str" cm="1">
        <f t="array" ref="H781">IFERROR(INDEX(GCC.Param!$D$3:$D$94,MATCH(L781,GCC.Param!$B$3:$B$94,0),0),"")</f>
        <v/>
      </c>
      <c r="I781" s="76"/>
      <c r="J781" s="76"/>
      <c r="K781" s="76"/>
      <c r="L781" s="76"/>
      <c r="M781" s="76"/>
      <c r="N781" s="76"/>
      <c r="O781" s="73" t="str" cm="1">
        <f t="array" ref="O781">IFERROR(INDEX($K$9:$K$1009,MATCH(N781,$I$9:$I$1009,0),0),"")</f>
        <v/>
      </c>
      <c r="P781" s="77"/>
      <c r="Q781" s="77"/>
      <c r="R781" s="67"/>
      <c r="S781" s="67"/>
      <c r="T781" s="67"/>
      <c r="U781" s="73">
        <f t="shared" si="53"/>
        <v>0</v>
      </c>
      <c r="V781" s="57"/>
      <c r="W781" s="78"/>
      <c r="X781" s="69"/>
      <c r="Y781" s="69"/>
      <c r="Z781" s="69"/>
      <c r="AA781" s="69"/>
      <c r="AB781" s="69"/>
      <c r="AC781" s="69"/>
      <c r="AD781" s="69"/>
      <c r="AF781" s="69"/>
      <c r="AG781" s="69"/>
      <c r="AH781" s="69"/>
      <c r="AI781" s="69"/>
      <c r="AJ781" s="69"/>
      <c r="AK781" s="69"/>
      <c r="AL781" s="70">
        <f t="shared" si="51"/>
        <v>0</v>
      </c>
      <c r="AM781" s="69"/>
      <c r="AN781" s="69"/>
      <c r="AO781" s="69"/>
      <c r="AR781" s="46" t="s">
        <v>20</v>
      </c>
    </row>
    <row r="782" spans="4:44" x14ac:dyDescent="0.3">
      <c r="D782" s="79">
        <f t="shared" si="54"/>
        <v>773</v>
      </c>
      <c r="E782" s="76"/>
      <c r="F782" s="76"/>
      <c r="G782" s="73">
        <f t="shared" si="52"/>
        <v>0</v>
      </c>
      <c r="H782" s="74" t="str" cm="1">
        <f t="array" ref="H782">IFERROR(INDEX(GCC.Param!$D$3:$D$94,MATCH(L782,GCC.Param!$B$3:$B$94,0),0),"")</f>
        <v/>
      </c>
      <c r="I782" s="76"/>
      <c r="J782" s="76"/>
      <c r="K782" s="76"/>
      <c r="L782" s="76"/>
      <c r="M782" s="76"/>
      <c r="N782" s="76"/>
      <c r="O782" s="73" t="str" cm="1">
        <f t="array" ref="O782">IFERROR(INDEX($K$9:$K$1009,MATCH(N782,$I$9:$I$1009,0),0),"")</f>
        <v/>
      </c>
      <c r="P782" s="77"/>
      <c r="Q782" s="77"/>
      <c r="R782" s="67"/>
      <c r="S782" s="67"/>
      <c r="T782" s="67"/>
      <c r="U782" s="73">
        <f t="shared" si="53"/>
        <v>0</v>
      </c>
      <c r="V782" s="57"/>
      <c r="W782" s="78"/>
      <c r="X782" s="69"/>
      <c r="Y782" s="69"/>
      <c r="Z782" s="69"/>
      <c r="AA782" s="69"/>
      <c r="AB782" s="69"/>
      <c r="AC782" s="69"/>
      <c r="AD782" s="69"/>
      <c r="AF782" s="69"/>
      <c r="AG782" s="69"/>
      <c r="AH782" s="69"/>
      <c r="AI782" s="69"/>
      <c r="AJ782" s="69"/>
      <c r="AK782" s="69"/>
      <c r="AL782" s="70">
        <f t="shared" si="51"/>
        <v>0</v>
      </c>
      <c r="AM782" s="69"/>
      <c r="AN782" s="69"/>
      <c r="AO782" s="69"/>
      <c r="AR782" s="46" t="s">
        <v>20</v>
      </c>
    </row>
    <row r="783" spans="4:44" x14ac:dyDescent="0.3">
      <c r="D783" s="79">
        <f t="shared" si="54"/>
        <v>774</v>
      </c>
      <c r="E783" s="76"/>
      <c r="F783" s="76"/>
      <c r="G783" s="73">
        <f t="shared" si="52"/>
        <v>0</v>
      </c>
      <c r="H783" s="74" t="str" cm="1">
        <f t="array" ref="H783">IFERROR(INDEX(GCC.Param!$D$3:$D$94,MATCH(L783,GCC.Param!$B$3:$B$94,0),0),"")</f>
        <v/>
      </c>
      <c r="I783" s="76"/>
      <c r="J783" s="76"/>
      <c r="K783" s="76"/>
      <c r="L783" s="76"/>
      <c r="M783" s="76"/>
      <c r="N783" s="76"/>
      <c r="O783" s="73" t="str" cm="1">
        <f t="array" ref="O783">IFERROR(INDEX($K$9:$K$1009,MATCH(N783,$I$9:$I$1009,0),0),"")</f>
        <v/>
      </c>
      <c r="P783" s="77"/>
      <c r="Q783" s="77"/>
      <c r="R783" s="67"/>
      <c r="S783" s="67"/>
      <c r="T783" s="67"/>
      <c r="U783" s="73">
        <f t="shared" si="53"/>
        <v>0</v>
      </c>
      <c r="V783" s="57"/>
      <c r="W783" s="78"/>
      <c r="X783" s="69"/>
      <c r="Y783" s="69"/>
      <c r="Z783" s="69"/>
      <c r="AA783" s="69"/>
      <c r="AB783" s="69"/>
      <c r="AC783" s="69"/>
      <c r="AD783" s="69"/>
      <c r="AF783" s="69"/>
      <c r="AG783" s="69"/>
      <c r="AH783" s="69"/>
      <c r="AI783" s="69"/>
      <c r="AJ783" s="69"/>
      <c r="AK783" s="69"/>
      <c r="AL783" s="70">
        <f t="shared" si="51"/>
        <v>0</v>
      </c>
      <c r="AM783" s="69"/>
      <c r="AN783" s="69"/>
      <c r="AO783" s="69"/>
      <c r="AR783" s="46" t="s">
        <v>20</v>
      </c>
    </row>
    <row r="784" spans="4:44" x14ac:dyDescent="0.3">
      <c r="D784" s="79">
        <f t="shared" si="54"/>
        <v>775</v>
      </c>
      <c r="E784" s="76"/>
      <c r="F784" s="76"/>
      <c r="G784" s="73">
        <f t="shared" si="52"/>
        <v>0</v>
      </c>
      <c r="H784" s="74" t="str" cm="1">
        <f t="array" ref="H784">IFERROR(INDEX(GCC.Param!$D$3:$D$94,MATCH(L784,GCC.Param!$B$3:$B$94,0),0),"")</f>
        <v/>
      </c>
      <c r="I784" s="76"/>
      <c r="J784" s="76"/>
      <c r="K784" s="76"/>
      <c r="L784" s="76"/>
      <c r="M784" s="76"/>
      <c r="N784" s="76"/>
      <c r="O784" s="73" t="str" cm="1">
        <f t="array" ref="O784">IFERROR(INDEX($K$9:$K$1009,MATCH(N784,$I$9:$I$1009,0),0),"")</f>
        <v/>
      </c>
      <c r="P784" s="77"/>
      <c r="Q784" s="77"/>
      <c r="R784" s="67"/>
      <c r="S784" s="67"/>
      <c r="T784" s="67"/>
      <c r="U784" s="73">
        <f t="shared" si="53"/>
        <v>0</v>
      </c>
      <c r="V784" s="57"/>
      <c r="W784" s="78"/>
      <c r="X784" s="69"/>
      <c r="Y784" s="69"/>
      <c r="Z784" s="69"/>
      <c r="AA784" s="69"/>
      <c r="AB784" s="69"/>
      <c r="AC784" s="69"/>
      <c r="AD784" s="69"/>
      <c r="AF784" s="69"/>
      <c r="AG784" s="69"/>
      <c r="AH784" s="69"/>
      <c r="AI784" s="69"/>
      <c r="AJ784" s="69"/>
      <c r="AK784" s="69"/>
      <c r="AL784" s="70">
        <f t="shared" si="51"/>
        <v>0</v>
      </c>
      <c r="AM784" s="69"/>
      <c r="AN784" s="69"/>
      <c r="AO784" s="69"/>
      <c r="AR784" s="46" t="s">
        <v>20</v>
      </c>
    </row>
    <row r="785" spans="4:44" x14ac:dyDescent="0.3">
      <c r="D785" s="79">
        <f t="shared" si="54"/>
        <v>776</v>
      </c>
      <c r="E785" s="76"/>
      <c r="F785" s="76"/>
      <c r="G785" s="73">
        <f t="shared" si="52"/>
        <v>0</v>
      </c>
      <c r="H785" s="74" t="str" cm="1">
        <f t="array" ref="H785">IFERROR(INDEX(GCC.Param!$D$3:$D$94,MATCH(L785,GCC.Param!$B$3:$B$94,0),0),"")</f>
        <v/>
      </c>
      <c r="I785" s="76"/>
      <c r="J785" s="76"/>
      <c r="K785" s="76"/>
      <c r="L785" s="76"/>
      <c r="M785" s="76"/>
      <c r="N785" s="76"/>
      <c r="O785" s="73" t="str" cm="1">
        <f t="array" ref="O785">IFERROR(INDEX($K$9:$K$1009,MATCH(N785,$I$9:$I$1009,0),0),"")</f>
        <v/>
      </c>
      <c r="P785" s="77"/>
      <c r="Q785" s="77"/>
      <c r="R785" s="67"/>
      <c r="S785" s="67"/>
      <c r="T785" s="67"/>
      <c r="U785" s="73">
        <f t="shared" si="53"/>
        <v>0</v>
      </c>
      <c r="V785" s="57"/>
      <c r="W785" s="78"/>
      <c r="X785" s="69"/>
      <c r="Y785" s="69"/>
      <c r="Z785" s="69"/>
      <c r="AA785" s="69"/>
      <c r="AB785" s="69"/>
      <c r="AC785" s="69"/>
      <c r="AD785" s="69"/>
      <c r="AF785" s="69"/>
      <c r="AG785" s="69"/>
      <c r="AH785" s="69"/>
      <c r="AI785" s="69"/>
      <c r="AJ785" s="69"/>
      <c r="AK785" s="69"/>
      <c r="AL785" s="70">
        <f t="shared" si="51"/>
        <v>0</v>
      </c>
      <c r="AM785" s="69"/>
      <c r="AN785" s="69"/>
      <c r="AO785" s="69"/>
      <c r="AR785" s="46" t="s">
        <v>20</v>
      </c>
    </row>
    <row r="786" spans="4:44" x14ac:dyDescent="0.3">
      <c r="D786" s="79">
        <f t="shared" si="54"/>
        <v>777</v>
      </c>
      <c r="E786" s="76"/>
      <c r="F786" s="76"/>
      <c r="G786" s="73">
        <f t="shared" si="52"/>
        <v>0</v>
      </c>
      <c r="H786" s="74" t="str" cm="1">
        <f t="array" ref="H786">IFERROR(INDEX(GCC.Param!$D$3:$D$94,MATCH(L786,GCC.Param!$B$3:$B$94,0),0),"")</f>
        <v/>
      </c>
      <c r="I786" s="76"/>
      <c r="J786" s="76"/>
      <c r="K786" s="76"/>
      <c r="L786" s="76"/>
      <c r="M786" s="76"/>
      <c r="N786" s="76"/>
      <c r="O786" s="73" t="str" cm="1">
        <f t="array" ref="O786">IFERROR(INDEX($K$9:$K$1009,MATCH(N786,$I$9:$I$1009,0),0),"")</f>
        <v/>
      </c>
      <c r="P786" s="77"/>
      <c r="Q786" s="77"/>
      <c r="R786" s="67"/>
      <c r="S786" s="67"/>
      <c r="T786" s="67"/>
      <c r="U786" s="73">
        <f t="shared" si="53"/>
        <v>0</v>
      </c>
      <c r="V786" s="57"/>
      <c r="W786" s="78"/>
      <c r="X786" s="69"/>
      <c r="Y786" s="69"/>
      <c r="Z786" s="69"/>
      <c r="AA786" s="69"/>
      <c r="AB786" s="69"/>
      <c r="AC786" s="69"/>
      <c r="AD786" s="69"/>
      <c r="AF786" s="69"/>
      <c r="AG786" s="69"/>
      <c r="AH786" s="69"/>
      <c r="AI786" s="69"/>
      <c r="AJ786" s="69"/>
      <c r="AK786" s="69"/>
      <c r="AL786" s="70">
        <f t="shared" si="51"/>
        <v>0</v>
      </c>
      <c r="AM786" s="69"/>
      <c r="AN786" s="69"/>
      <c r="AO786" s="69"/>
      <c r="AR786" s="46" t="s">
        <v>20</v>
      </c>
    </row>
    <row r="787" spans="4:44" x14ac:dyDescent="0.3">
      <c r="D787" s="79">
        <f t="shared" si="54"/>
        <v>778</v>
      </c>
      <c r="E787" s="76"/>
      <c r="F787" s="76"/>
      <c r="G787" s="73">
        <f t="shared" si="52"/>
        <v>0</v>
      </c>
      <c r="H787" s="74" t="str" cm="1">
        <f t="array" ref="H787">IFERROR(INDEX(GCC.Param!$D$3:$D$94,MATCH(L787,GCC.Param!$B$3:$B$94,0),0),"")</f>
        <v/>
      </c>
      <c r="I787" s="76"/>
      <c r="J787" s="76"/>
      <c r="K787" s="76"/>
      <c r="L787" s="76"/>
      <c r="M787" s="76"/>
      <c r="N787" s="76"/>
      <c r="O787" s="73" t="str" cm="1">
        <f t="array" ref="O787">IFERROR(INDEX($K$9:$K$1009,MATCH(N787,$I$9:$I$1009,0),0),"")</f>
        <v/>
      </c>
      <c r="P787" s="77"/>
      <c r="Q787" s="77"/>
      <c r="R787" s="67"/>
      <c r="S787" s="67"/>
      <c r="T787" s="67"/>
      <c r="U787" s="73">
        <f t="shared" si="53"/>
        <v>0</v>
      </c>
      <c r="V787" s="57"/>
      <c r="W787" s="78"/>
      <c r="X787" s="69"/>
      <c r="Y787" s="69"/>
      <c r="Z787" s="69"/>
      <c r="AA787" s="69"/>
      <c r="AB787" s="69"/>
      <c r="AC787" s="69"/>
      <c r="AD787" s="69"/>
      <c r="AF787" s="69"/>
      <c r="AG787" s="69"/>
      <c r="AH787" s="69"/>
      <c r="AI787" s="69"/>
      <c r="AJ787" s="69"/>
      <c r="AK787" s="69"/>
      <c r="AL787" s="70">
        <f t="shared" si="51"/>
        <v>0</v>
      </c>
      <c r="AM787" s="69"/>
      <c r="AN787" s="69"/>
      <c r="AO787" s="69"/>
      <c r="AR787" s="46" t="s">
        <v>20</v>
      </c>
    </row>
    <row r="788" spans="4:44" x14ac:dyDescent="0.3">
      <c r="D788" s="79">
        <f t="shared" si="54"/>
        <v>779</v>
      </c>
      <c r="E788" s="76"/>
      <c r="F788" s="76"/>
      <c r="G788" s="73">
        <f t="shared" si="52"/>
        <v>0</v>
      </c>
      <c r="H788" s="74" t="str" cm="1">
        <f t="array" ref="H788">IFERROR(INDEX(GCC.Param!$D$3:$D$94,MATCH(L788,GCC.Param!$B$3:$B$94,0),0),"")</f>
        <v/>
      </c>
      <c r="I788" s="76"/>
      <c r="J788" s="76"/>
      <c r="K788" s="76"/>
      <c r="L788" s="76"/>
      <c r="M788" s="76"/>
      <c r="N788" s="76"/>
      <c r="O788" s="73" t="str" cm="1">
        <f t="array" ref="O788">IFERROR(INDEX($K$9:$K$1009,MATCH(N788,$I$9:$I$1009,0),0),"")</f>
        <v/>
      </c>
      <c r="P788" s="77"/>
      <c r="Q788" s="77"/>
      <c r="R788" s="67"/>
      <c r="S788" s="67"/>
      <c r="T788" s="67"/>
      <c r="U788" s="73">
        <f t="shared" si="53"/>
        <v>0</v>
      </c>
      <c r="V788" s="57"/>
      <c r="W788" s="78"/>
      <c r="X788" s="69"/>
      <c r="Y788" s="69"/>
      <c r="Z788" s="69"/>
      <c r="AA788" s="69"/>
      <c r="AB788" s="69"/>
      <c r="AC788" s="69"/>
      <c r="AD788" s="69"/>
      <c r="AF788" s="69"/>
      <c r="AG788" s="69"/>
      <c r="AH788" s="69"/>
      <c r="AI788" s="69"/>
      <c r="AJ788" s="69"/>
      <c r="AK788" s="69"/>
      <c r="AL788" s="70">
        <f t="shared" si="51"/>
        <v>0</v>
      </c>
      <c r="AM788" s="69"/>
      <c r="AN788" s="69"/>
      <c r="AO788" s="69"/>
      <c r="AR788" s="46" t="s">
        <v>20</v>
      </c>
    </row>
    <row r="789" spans="4:44" x14ac:dyDescent="0.3">
      <c r="D789" s="79">
        <f t="shared" si="54"/>
        <v>780</v>
      </c>
      <c r="E789" s="76"/>
      <c r="F789" s="76"/>
      <c r="G789" s="73">
        <f t="shared" si="52"/>
        <v>0</v>
      </c>
      <c r="H789" s="74" t="str" cm="1">
        <f t="array" ref="H789">IFERROR(INDEX(GCC.Param!$D$3:$D$94,MATCH(L789,GCC.Param!$B$3:$B$94,0),0),"")</f>
        <v/>
      </c>
      <c r="I789" s="76"/>
      <c r="J789" s="76"/>
      <c r="K789" s="76"/>
      <c r="L789" s="76"/>
      <c r="M789" s="76"/>
      <c r="N789" s="76"/>
      <c r="O789" s="73" t="str" cm="1">
        <f t="array" ref="O789">IFERROR(INDEX($K$9:$K$1009,MATCH(N789,$I$9:$I$1009,0),0),"")</f>
        <v/>
      </c>
      <c r="P789" s="77"/>
      <c r="Q789" s="77"/>
      <c r="R789" s="67"/>
      <c r="S789" s="67"/>
      <c r="T789" s="67"/>
      <c r="U789" s="73">
        <f t="shared" si="53"/>
        <v>0</v>
      </c>
      <c r="V789" s="57"/>
      <c r="W789" s="78"/>
      <c r="X789" s="69"/>
      <c r="Y789" s="69"/>
      <c r="Z789" s="69"/>
      <c r="AA789" s="69"/>
      <c r="AB789" s="69"/>
      <c r="AC789" s="69"/>
      <c r="AD789" s="69"/>
      <c r="AF789" s="69"/>
      <c r="AG789" s="69"/>
      <c r="AH789" s="69"/>
      <c r="AI789" s="69"/>
      <c r="AJ789" s="69"/>
      <c r="AK789" s="69"/>
      <c r="AL789" s="70">
        <f t="shared" si="51"/>
        <v>0</v>
      </c>
      <c r="AM789" s="69"/>
      <c r="AN789" s="69"/>
      <c r="AO789" s="69"/>
      <c r="AR789" s="46" t="s">
        <v>20</v>
      </c>
    </row>
    <row r="790" spans="4:44" x14ac:dyDescent="0.3">
      <c r="D790" s="79">
        <f t="shared" si="54"/>
        <v>781</v>
      </c>
      <c r="E790" s="76"/>
      <c r="F790" s="76"/>
      <c r="G790" s="73">
        <f t="shared" si="52"/>
        <v>0</v>
      </c>
      <c r="H790" s="74" t="str" cm="1">
        <f t="array" ref="H790">IFERROR(INDEX(GCC.Param!$D$3:$D$94,MATCH(L790,GCC.Param!$B$3:$B$94,0),0),"")</f>
        <v/>
      </c>
      <c r="I790" s="76"/>
      <c r="J790" s="76"/>
      <c r="K790" s="76"/>
      <c r="L790" s="76"/>
      <c r="M790" s="76"/>
      <c r="N790" s="76"/>
      <c r="O790" s="73" t="str" cm="1">
        <f t="array" ref="O790">IFERROR(INDEX($K$9:$K$1009,MATCH(N790,$I$9:$I$1009,0),0),"")</f>
        <v/>
      </c>
      <c r="P790" s="77"/>
      <c r="Q790" s="77"/>
      <c r="R790" s="67"/>
      <c r="S790" s="67"/>
      <c r="T790" s="67"/>
      <c r="U790" s="73">
        <f t="shared" si="53"/>
        <v>0</v>
      </c>
      <c r="V790" s="57"/>
      <c r="W790" s="78"/>
      <c r="X790" s="69"/>
      <c r="Y790" s="69"/>
      <c r="Z790" s="69"/>
      <c r="AA790" s="69"/>
      <c r="AB790" s="69"/>
      <c r="AC790" s="69"/>
      <c r="AD790" s="69"/>
      <c r="AF790" s="69"/>
      <c r="AG790" s="69"/>
      <c r="AH790" s="69"/>
      <c r="AI790" s="69"/>
      <c r="AJ790" s="69"/>
      <c r="AK790" s="69"/>
      <c r="AL790" s="70">
        <f t="shared" si="51"/>
        <v>0</v>
      </c>
      <c r="AM790" s="69"/>
      <c r="AN790" s="69"/>
      <c r="AO790" s="69"/>
      <c r="AR790" s="46" t="s">
        <v>20</v>
      </c>
    </row>
    <row r="791" spans="4:44" x14ac:dyDescent="0.3">
      <c r="D791" s="79">
        <f t="shared" si="54"/>
        <v>782</v>
      </c>
      <c r="E791" s="76"/>
      <c r="F791" s="76"/>
      <c r="G791" s="73">
        <f t="shared" si="52"/>
        <v>0</v>
      </c>
      <c r="H791" s="74" t="str" cm="1">
        <f t="array" ref="H791">IFERROR(INDEX(GCC.Param!$D$3:$D$94,MATCH(L791,GCC.Param!$B$3:$B$94,0),0),"")</f>
        <v/>
      </c>
      <c r="I791" s="76"/>
      <c r="J791" s="76"/>
      <c r="K791" s="76"/>
      <c r="L791" s="76"/>
      <c r="M791" s="76"/>
      <c r="N791" s="76"/>
      <c r="O791" s="73" t="str" cm="1">
        <f t="array" ref="O791">IFERROR(INDEX($K$9:$K$1009,MATCH(N791,$I$9:$I$1009,0),0),"")</f>
        <v/>
      </c>
      <c r="P791" s="77"/>
      <c r="Q791" s="77"/>
      <c r="R791" s="67"/>
      <c r="S791" s="67"/>
      <c r="T791" s="67"/>
      <c r="U791" s="73">
        <f t="shared" si="53"/>
        <v>0</v>
      </c>
      <c r="V791" s="57"/>
      <c r="W791" s="78"/>
      <c r="X791" s="69"/>
      <c r="Y791" s="69"/>
      <c r="Z791" s="69"/>
      <c r="AA791" s="69"/>
      <c r="AB791" s="69"/>
      <c r="AC791" s="69"/>
      <c r="AD791" s="69"/>
      <c r="AF791" s="69"/>
      <c r="AG791" s="69"/>
      <c r="AH791" s="69"/>
      <c r="AI791" s="69"/>
      <c r="AJ791" s="69"/>
      <c r="AK791" s="69"/>
      <c r="AL791" s="70">
        <f t="shared" si="51"/>
        <v>0</v>
      </c>
      <c r="AM791" s="69"/>
      <c r="AN791" s="69"/>
      <c r="AO791" s="69"/>
      <c r="AR791" s="46" t="s">
        <v>20</v>
      </c>
    </row>
    <row r="792" spans="4:44" x14ac:dyDescent="0.3">
      <c r="D792" s="79">
        <f t="shared" si="54"/>
        <v>783</v>
      </c>
      <c r="E792" s="76"/>
      <c r="F792" s="76"/>
      <c r="G792" s="73">
        <f t="shared" si="52"/>
        <v>0</v>
      </c>
      <c r="H792" s="74" t="str" cm="1">
        <f t="array" ref="H792">IFERROR(INDEX(GCC.Param!$D$3:$D$94,MATCH(L792,GCC.Param!$B$3:$B$94,0),0),"")</f>
        <v/>
      </c>
      <c r="I792" s="76"/>
      <c r="J792" s="76"/>
      <c r="K792" s="76"/>
      <c r="L792" s="76"/>
      <c r="M792" s="76"/>
      <c r="N792" s="76"/>
      <c r="O792" s="73" t="str" cm="1">
        <f t="array" ref="O792">IFERROR(INDEX($K$9:$K$1009,MATCH(N792,$I$9:$I$1009,0),0),"")</f>
        <v/>
      </c>
      <c r="P792" s="77"/>
      <c r="Q792" s="77"/>
      <c r="R792" s="67"/>
      <c r="S792" s="67"/>
      <c r="T792" s="67"/>
      <c r="U792" s="73">
        <f t="shared" si="53"/>
        <v>0</v>
      </c>
      <c r="V792" s="57"/>
      <c r="W792" s="78"/>
      <c r="X792" s="69"/>
      <c r="Y792" s="69"/>
      <c r="Z792" s="69"/>
      <c r="AA792" s="69"/>
      <c r="AB792" s="69"/>
      <c r="AC792" s="69"/>
      <c r="AD792" s="69"/>
      <c r="AF792" s="69"/>
      <c r="AG792" s="69"/>
      <c r="AH792" s="69"/>
      <c r="AI792" s="69"/>
      <c r="AJ792" s="69"/>
      <c r="AK792" s="69"/>
      <c r="AL792" s="70">
        <f t="shared" si="51"/>
        <v>0</v>
      </c>
      <c r="AM792" s="69"/>
      <c r="AN792" s="69"/>
      <c r="AO792" s="69"/>
      <c r="AR792" s="46" t="s">
        <v>20</v>
      </c>
    </row>
    <row r="793" spans="4:44" x14ac:dyDescent="0.3">
      <c r="D793" s="79">
        <f t="shared" si="54"/>
        <v>784</v>
      </c>
      <c r="E793" s="76"/>
      <c r="F793" s="76"/>
      <c r="G793" s="73">
        <f t="shared" si="52"/>
        <v>0</v>
      </c>
      <c r="H793" s="74" t="str" cm="1">
        <f t="array" ref="H793">IFERROR(INDEX(GCC.Param!$D$3:$D$94,MATCH(L793,GCC.Param!$B$3:$B$94,0),0),"")</f>
        <v/>
      </c>
      <c r="I793" s="76"/>
      <c r="J793" s="76"/>
      <c r="K793" s="76"/>
      <c r="L793" s="76"/>
      <c r="M793" s="76"/>
      <c r="N793" s="76"/>
      <c r="O793" s="73" t="str" cm="1">
        <f t="array" ref="O793">IFERROR(INDEX($K$9:$K$1009,MATCH(N793,$I$9:$I$1009,0),0),"")</f>
        <v/>
      </c>
      <c r="P793" s="77"/>
      <c r="Q793" s="77"/>
      <c r="R793" s="67"/>
      <c r="S793" s="67"/>
      <c r="T793" s="67"/>
      <c r="U793" s="73">
        <f t="shared" si="53"/>
        <v>0</v>
      </c>
      <c r="V793" s="57"/>
      <c r="W793" s="78"/>
      <c r="X793" s="69"/>
      <c r="Y793" s="69"/>
      <c r="Z793" s="69"/>
      <c r="AA793" s="69"/>
      <c r="AB793" s="69"/>
      <c r="AC793" s="69"/>
      <c r="AD793" s="69"/>
      <c r="AF793" s="69"/>
      <c r="AG793" s="69"/>
      <c r="AH793" s="69"/>
      <c r="AI793" s="69"/>
      <c r="AJ793" s="69"/>
      <c r="AK793" s="69"/>
      <c r="AL793" s="70">
        <f t="shared" si="51"/>
        <v>0</v>
      </c>
      <c r="AM793" s="69"/>
      <c r="AN793" s="69"/>
      <c r="AO793" s="69"/>
      <c r="AR793" s="46" t="s">
        <v>20</v>
      </c>
    </row>
    <row r="794" spans="4:44" x14ac:dyDescent="0.3">
      <c r="D794" s="79">
        <f t="shared" si="54"/>
        <v>785</v>
      </c>
      <c r="E794" s="76"/>
      <c r="F794" s="76"/>
      <c r="G794" s="73">
        <f t="shared" si="52"/>
        <v>0</v>
      </c>
      <c r="H794" s="74" t="str" cm="1">
        <f t="array" ref="H794">IFERROR(INDEX(GCC.Param!$D$3:$D$94,MATCH(L794,GCC.Param!$B$3:$B$94,0),0),"")</f>
        <v/>
      </c>
      <c r="I794" s="76"/>
      <c r="J794" s="76"/>
      <c r="K794" s="76"/>
      <c r="L794" s="76"/>
      <c r="M794" s="76"/>
      <c r="N794" s="76"/>
      <c r="O794" s="73" t="str" cm="1">
        <f t="array" ref="O794">IFERROR(INDEX($K$9:$K$1009,MATCH(N794,$I$9:$I$1009,0),0),"")</f>
        <v/>
      </c>
      <c r="P794" s="77"/>
      <c r="Q794" s="77"/>
      <c r="R794" s="67"/>
      <c r="S794" s="67"/>
      <c r="T794" s="67"/>
      <c r="U794" s="73">
        <f t="shared" si="53"/>
        <v>0</v>
      </c>
      <c r="V794" s="57"/>
      <c r="W794" s="78"/>
      <c r="X794" s="69"/>
      <c r="Y794" s="69"/>
      <c r="Z794" s="69"/>
      <c r="AA794" s="69"/>
      <c r="AB794" s="69"/>
      <c r="AC794" s="69"/>
      <c r="AD794" s="69"/>
      <c r="AF794" s="69"/>
      <c r="AG794" s="69"/>
      <c r="AH794" s="69"/>
      <c r="AI794" s="69"/>
      <c r="AJ794" s="69"/>
      <c r="AK794" s="69"/>
      <c r="AL794" s="70">
        <f t="shared" si="51"/>
        <v>0</v>
      </c>
      <c r="AM794" s="69"/>
      <c r="AN794" s="69"/>
      <c r="AO794" s="69"/>
      <c r="AR794" s="46" t="s">
        <v>20</v>
      </c>
    </row>
    <row r="795" spans="4:44" x14ac:dyDescent="0.3">
      <c r="D795" s="79">
        <f t="shared" si="54"/>
        <v>786</v>
      </c>
      <c r="E795" s="76"/>
      <c r="F795" s="76"/>
      <c r="G795" s="73">
        <f t="shared" si="52"/>
        <v>0</v>
      </c>
      <c r="H795" s="74" t="str" cm="1">
        <f t="array" ref="H795">IFERROR(INDEX(GCC.Param!$D$3:$D$94,MATCH(L795,GCC.Param!$B$3:$B$94,0),0),"")</f>
        <v/>
      </c>
      <c r="I795" s="76"/>
      <c r="J795" s="76"/>
      <c r="K795" s="76"/>
      <c r="L795" s="76"/>
      <c r="M795" s="76"/>
      <c r="N795" s="76"/>
      <c r="O795" s="73" t="str" cm="1">
        <f t="array" ref="O795">IFERROR(INDEX($K$9:$K$1009,MATCH(N795,$I$9:$I$1009,0),0),"")</f>
        <v/>
      </c>
      <c r="P795" s="77"/>
      <c r="Q795" s="77"/>
      <c r="R795" s="67"/>
      <c r="S795" s="67"/>
      <c r="T795" s="67"/>
      <c r="U795" s="73">
        <f t="shared" si="53"/>
        <v>0</v>
      </c>
      <c r="V795" s="57"/>
      <c r="W795" s="78"/>
      <c r="X795" s="69"/>
      <c r="Y795" s="69"/>
      <c r="Z795" s="69"/>
      <c r="AA795" s="69"/>
      <c r="AB795" s="69"/>
      <c r="AC795" s="69"/>
      <c r="AD795" s="69"/>
      <c r="AF795" s="69"/>
      <c r="AG795" s="69"/>
      <c r="AH795" s="69"/>
      <c r="AI795" s="69"/>
      <c r="AJ795" s="69"/>
      <c r="AK795" s="69"/>
      <c r="AL795" s="70">
        <f t="shared" si="51"/>
        <v>0</v>
      </c>
      <c r="AM795" s="69"/>
      <c r="AN795" s="69"/>
      <c r="AO795" s="69"/>
      <c r="AR795" s="46" t="s">
        <v>20</v>
      </c>
    </row>
    <row r="796" spans="4:44" x14ac:dyDescent="0.3">
      <c r="D796" s="79">
        <f t="shared" si="54"/>
        <v>787</v>
      </c>
      <c r="E796" s="76"/>
      <c r="F796" s="76"/>
      <c r="G796" s="73">
        <f t="shared" si="52"/>
        <v>0</v>
      </c>
      <c r="H796" s="74" t="str" cm="1">
        <f t="array" ref="H796">IFERROR(INDEX(GCC.Param!$D$3:$D$94,MATCH(L796,GCC.Param!$B$3:$B$94,0),0),"")</f>
        <v/>
      </c>
      <c r="I796" s="76"/>
      <c r="J796" s="76"/>
      <c r="K796" s="76"/>
      <c r="L796" s="76"/>
      <c r="M796" s="76"/>
      <c r="N796" s="76"/>
      <c r="O796" s="73" t="str" cm="1">
        <f t="array" ref="O796">IFERROR(INDEX($K$9:$K$1009,MATCH(N796,$I$9:$I$1009,0),0),"")</f>
        <v/>
      </c>
      <c r="P796" s="77"/>
      <c r="Q796" s="77"/>
      <c r="R796" s="67"/>
      <c r="S796" s="67"/>
      <c r="T796" s="67"/>
      <c r="U796" s="73">
        <f t="shared" si="53"/>
        <v>0</v>
      </c>
      <c r="V796" s="57"/>
      <c r="W796" s="78"/>
      <c r="X796" s="69"/>
      <c r="Y796" s="69"/>
      <c r="Z796" s="69"/>
      <c r="AA796" s="69"/>
      <c r="AB796" s="69"/>
      <c r="AC796" s="69"/>
      <c r="AD796" s="69"/>
      <c r="AF796" s="69"/>
      <c r="AG796" s="69"/>
      <c r="AH796" s="69"/>
      <c r="AI796" s="69"/>
      <c r="AJ796" s="69"/>
      <c r="AK796" s="69"/>
      <c r="AL796" s="70">
        <f t="shared" si="51"/>
        <v>0</v>
      </c>
      <c r="AM796" s="69"/>
      <c r="AN796" s="69"/>
      <c r="AO796" s="69"/>
      <c r="AR796" s="46" t="s">
        <v>20</v>
      </c>
    </row>
    <row r="797" spans="4:44" x14ac:dyDescent="0.3">
      <c r="D797" s="79">
        <f t="shared" si="54"/>
        <v>788</v>
      </c>
      <c r="E797" s="76"/>
      <c r="F797" s="76"/>
      <c r="G797" s="73">
        <f t="shared" si="52"/>
        <v>0</v>
      </c>
      <c r="H797" s="74" t="str" cm="1">
        <f t="array" ref="H797">IFERROR(INDEX(GCC.Param!$D$3:$D$94,MATCH(L797,GCC.Param!$B$3:$B$94,0),0),"")</f>
        <v/>
      </c>
      <c r="I797" s="76"/>
      <c r="J797" s="76"/>
      <c r="K797" s="76"/>
      <c r="L797" s="76"/>
      <c r="M797" s="76"/>
      <c r="N797" s="76"/>
      <c r="O797" s="73" t="str" cm="1">
        <f t="array" ref="O797">IFERROR(INDEX($K$9:$K$1009,MATCH(N797,$I$9:$I$1009,0),0),"")</f>
        <v/>
      </c>
      <c r="P797" s="77"/>
      <c r="Q797" s="77"/>
      <c r="R797" s="67"/>
      <c r="S797" s="67"/>
      <c r="T797" s="67"/>
      <c r="U797" s="73">
        <f t="shared" si="53"/>
        <v>0</v>
      </c>
      <c r="V797" s="57"/>
      <c r="W797" s="78"/>
      <c r="X797" s="69"/>
      <c r="Y797" s="69"/>
      <c r="Z797" s="69"/>
      <c r="AA797" s="69"/>
      <c r="AB797" s="69"/>
      <c r="AC797" s="69"/>
      <c r="AD797" s="69"/>
      <c r="AF797" s="69"/>
      <c r="AG797" s="69"/>
      <c r="AH797" s="69"/>
      <c r="AI797" s="69"/>
      <c r="AJ797" s="69"/>
      <c r="AK797" s="69"/>
      <c r="AL797" s="70">
        <f t="shared" si="51"/>
        <v>0</v>
      </c>
      <c r="AM797" s="69"/>
      <c r="AN797" s="69"/>
      <c r="AO797" s="69"/>
      <c r="AR797" s="46" t="s">
        <v>20</v>
      </c>
    </row>
    <row r="798" spans="4:44" x14ac:dyDescent="0.3">
      <c r="D798" s="79">
        <f t="shared" si="54"/>
        <v>789</v>
      </c>
      <c r="E798" s="76"/>
      <c r="F798" s="76"/>
      <c r="G798" s="73">
        <f t="shared" si="52"/>
        <v>0</v>
      </c>
      <c r="H798" s="74" t="str" cm="1">
        <f t="array" ref="H798">IFERROR(INDEX(GCC.Param!$D$3:$D$94,MATCH(L798,GCC.Param!$B$3:$B$94,0),0),"")</f>
        <v/>
      </c>
      <c r="I798" s="76"/>
      <c r="J798" s="76"/>
      <c r="K798" s="76"/>
      <c r="L798" s="76"/>
      <c r="M798" s="76"/>
      <c r="N798" s="76"/>
      <c r="O798" s="73" t="str" cm="1">
        <f t="array" ref="O798">IFERROR(INDEX($K$9:$K$1009,MATCH(N798,$I$9:$I$1009,0),0),"")</f>
        <v/>
      </c>
      <c r="P798" s="77"/>
      <c r="Q798" s="77"/>
      <c r="R798" s="67"/>
      <c r="S798" s="67"/>
      <c r="T798" s="67"/>
      <c r="U798" s="73">
        <f t="shared" si="53"/>
        <v>0</v>
      </c>
      <c r="V798" s="57"/>
      <c r="W798" s="78"/>
      <c r="X798" s="69"/>
      <c r="Y798" s="69"/>
      <c r="Z798" s="69"/>
      <c r="AA798" s="69"/>
      <c r="AB798" s="69"/>
      <c r="AC798" s="69"/>
      <c r="AD798" s="69"/>
      <c r="AF798" s="69"/>
      <c r="AG798" s="69"/>
      <c r="AH798" s="69"/>
      <c r="AI798" s="69"/>
      <c r="AJ798" s="69"/>
      <c r="AK798" s="69"/>
      <c r="AL798" s="70">
        <f t="shared" si="51"/>
        <v>0</v>
      </c>
      <c r="AM798" s="69"/>
      <c r="AN798" s="69"/>
      <c r="AO798" s="69"/>
      <c r="AR798" s="46" t="s">
        <v>20</v>
      </c>
    </row>
    <row r="799" spans="4:44" x14ac:dyDescent="0.3">
      <c r="D799" s="79">
        <f t="shared" si="54"/>
        <v>790</v>
      </c>
      <c r="E799" s="76"/>
      <c r="F799" s="76"/>
      <c r="G799" s="73">
        <f t="shared" si="52"/>
        <v>0</v>
      </c>
      <c r="H799" s="74" t="str" cm="1">
        <f t="array" ref="H799">IFERROR(INDEX(GCC.Param!$D$3:$D$94,MATCH(L799,GCC.Param!$B$3:$B$94,0),0),"")</f>
        <v/>
      </c>
      <c r="I799" s="76"/>
      <c r="J799" s="76"/>
      <c r="K799" s="76"/>
      <c r="L799" s="76"/>
      <c r="M799" s="76"/>
      <c r="N799" s="76"/>
      <c r="O799" s="73" t="str" cm="1">
        <f t="array" ref="O799">IFERROR(INDEX($K$9:$K$1009,MATCH(N799,$I$9:$I$1009,0),0),"")</f>
        <v/>
      </c>
      <c r="P799" s="77"/>
      <c r="Q799" s="77"/>
      <c r="R799" s="67"/>
      <c r="S799" s="67"/>
      <c r="T799" s="67"/>
      <c r="U799" s="73">
        <f t="shared" si="53"/>
        <v>0</v>
      </c>
      <c r="V799" s="57"/>
      <c r="W799" s="78"/>
      <c r="X799" s="69"/>
      <c r="Y799" s="69"/>
      <c r="Z799" s="69"/>
      <c r="AA799" s="69"/>
      <c r="AB799" s="69"/>
      <c r="AC799" s="69"/>
      <c r="AD799" s="69"/>
      <c r="AF799" s="69"/>
      <c r="AG799" s="69"/>
      <c r="AH799" s="69"/>
      <c r="AI799" s="69"/>
      <c r="AJ799" s="69"/>
      <c r="AK799" s="69"/>
      <c r="AL799" s="70">
        <f t="shared" si="51"/>
        <v>0</v>
      </c>
      <c r="AM799" s="69"/>
      <c r="AN799" s="69"/>
      <c r="AO799" s="69"/>
      <c r="AR799" s="46" t="s">
        <v>20</v>
      </c>
    </row>
    <row r="800" spans="4:44" x14ac:dyDescent="0.3">
      <c r="D800" s="79">
        <f t="shared" si="54"/>
        <v>791</v>
      </c>
      <c r="E800" s="76"/>
      <c r="F800" s="76"/>
      <c r="G800" s="73">
        <f t="shared" si="52"/>
        <v>0</v>
      </c>
      <c r="H800" s="74" t="str" cm="1">
        <f t="array" ref="H800">IFERROR(INDEX(GCC.Param!$D$3:$D$94,MATCH(L800,GCC.Param!$B$3:$B$94,0),0),"")</f>
        <v/>
      </c>
      <c r="I800" s="76"/>
      <c r="J800" s="76"/>
      <c r="K800" s="76"/>
      <c r="L800" s="76"/>
      <c r="M800" s="76"/>
      <c r="N800" s="76"/>
      <c r="O800" s="73" t="str" cm="1">
        <f t="array" ref="O800">IFERROR(INDEX($K$9:$K$1009,MATCH(N800,$I$9:$I$1009,0),0),"")</f>
        <v/>
      </c>
      <c r="P800" s="77"/>
      <c r="Q800" s="77"/>
      <c r="R800" s="67"/>
      <c r="S800" s="67"/>
      <c r="T800" s="67"/>
      <c r="U800" s="73">
        <f t="shared" si="53"/>
        <v>0</v>
      </c>
      <c r="V800" s="57"/>
      <c r="W800" s="78"/>
      <c r="X800" s="69"/>
      <c r="Y800" s="69"/>
      <c r="Z800" s="69"/>
      <c r="AA800" s="69"/>
      <c r="AB800" s="69"/>
      <c r="AC800" s="69"/>
      <c r="AD800" s="69"/>
      <c r="AF800" s="69"/>
      <c r="AG800" s="69"/>
      <c r="AH800" s="69"/>
      <c r="AI800" s="69"/>
      <c r="AJ800" s="69"/>
      <c r="AK800" s="69"/>
      <c r="AL800" s="70">
        <f t="shared" si="51"/>
        <v>0</v>
      </c>
      <c r="AM800" s="69"/>
      <c r="AN800" s="69"/>
      <c r="AO800" s="69"/>
      <c r="AR800" s="46" t="s">
        <v>20</v>
      </c>
    </row>
    <row r="801" spans="4:44" x14ac:dyDescent="0.3">
      <c r="D801" s="79">
        <f t="shared" si="54"/>
        <v>792</v>
      </c>
      <c r="E801" s="76"/>
      <c r="F801" s="76"/>
      <c r="G801" s="73">
        <f t="shared" si="52"/>
        <v>0</v>
      </c>
      <c r="H801" s="74" t="str" cm="1">
        <f t="array" ref="H801">IFERROR(INDEX(GCC.Param!$D$3:$D$94,MATCH(L801,GCC.Param!$B$3:$B$94,0),0),"")</f>
        <v/>
      </c>
      <c r="I801" s="76"/>
      <c r="J801" s="76"/>
      <c r="K801" s="76"/>
      <c r="L801" s="76"/>
      <c r="M801" s="76"/>
      <c r="N801" s="76"/>
      <c r="O801" s="73" t="str" cm="1">
        <f t="array" ref="O801">IFERROR(INDEX($K$9:$K$1009,MATCH(N801,$I$9:$I$1009,0),0),"")</f>
        <v/>
      </c>
      <c r="P801" s="77"/>
      <c r="Q801" s="77"/>
      <c r="R801" s="67"/>
      <c r="S801" s="67"/>
      <c r="T801" s="67"/>
      <c r="U801" s="73">
        <f t="shared" si="53"/>
        <v>0</v>
      </c>
      <c r="V801" s="57"/>
      <c r="W801" s="78"/>
      <c r="X801" s="69"/>
      <c r="Y801" s="69"/>
      <c r="Z801" s="69"/>
      <c r="AA801" s="69"/>
      <c r="AB801" s="69"/>
      <c r="AC801" s="69"/>
      <c r="AD801" s="69"/>
      <c r="AF801" s="69"/>
      <c r="AG801" s="69"/>
      <c r="AH801" s="69"/>
      <c r="AI801" s="69"/>
      <c r="AJ801" s="69"/>
      <c r="AK801" s="69"/>
      <c r="AL801" s="70">
        <f t="shared" si="51"/>
        <v>0</v>
      </c>
      <c r="AM801" s="69"/>
      <c r="AN801" s="69"/>
      <c r="AO801" s="69"/>
      <c r="AR801" s="46" t="s">
        <v>20</v>
      </c>
    </row>
    <row r="802" spans="4:44" x14ac:dyDescent="0.3">
      <c r="D802" s="79">
        <f t="shared" si="54"/>
        <v>793</v>
      </c>
      <c r="E802" s="76"/>
      <c r="F802" s="76"/>
      <c r="G802" s="73">
        <f t="shared" si="52"/>
        <v>0</v>
      </c>
      <c r="H802" s="74" t="str" cm="1">
        <f t="array" ref="H802">IFERROR(INDEX(GCC.Param!$D$3:$D$94,MATCH(L802,GCC.Param!$B$3:$B$94,0),0),"")</f>
        <v/>
      </c>
      <c r="I802" s="76"/>
      <c r="J802" s="76"/>
      <c r="K802" s="76"/>
      <c r="L802" s="76"/>
      <c r="M802" s="76"/>
      <c r="N802" s="76"/>
      <c r="O802" s="73" t="str" cm="1">
        <f t="array" ref="O802">IFERROR(INDEX($K$9:$K$1009,MATCH(N802,$I$9:$I$1009,0),0),"")</f>
        <v/>
      </c>
      <c r="P802" s="77"/>
      <c r="Q802" s="77"/>
      <c r="R802" s="67"/>
      <c r="S802" s="67"/>
      <c r="T802" s="67"/>
      <c r="U802" s="73">
        <f t="shared" si="53"/>
        <v>0</v>
      </c>
      <c r="V802" s="57"/>
      <c r="W802" s="78"/>
      <c r="X802" s="69"/>
      <c r="Y802" s="69"/>
      <c r="Z802" s="69"/>
      <c r="AA802" s="69"/>
      <c r="AB802" s="69"/>
      <c r="AC802" s="69"/>
      <c r="AD802" s="69"/>
      <c r="AF802" s="69"/>
      <c r="AG802" s="69"/>
      <c r="AH802" s="69"/>
      <c r="AI802" s="69"/>
      <c r="AJ802" s="69"/>
      <c r="AK802" s="69"/>
      <c r="AL802" s="70">
        <f t="shared" si="51"/>
        <v>0</v>
      </c>
      <c r="AM802" s="69"/>
      <c r="AN802" s="69"/>
      <c r="AO802" s="69"/>
      <c r="AR802" s="46" t="s">
        <v>20</v>
      </c>
    </row>
    <row r="803" spans="4:44" x14ac:dyDescent="0.3">
      <c r="D803" s="79">
        <f t="shared" si="54"/>
        <v>794</v>
      </c>
      <c r="E803" s="76"/>
      <c r="F803" s="76"/>
      <c r="G803" s="73">
        <f t="shared" si="52"/>
        <v>0</v>
      </c>
      <c r="H803" s="74" t="str" cm="1">
        <f t="array" ref="H803">IFERROR(INDEX(GCC.Param!$D$3:$D$94,MATCH(L803,GCC.Param!$B$3:$B$94,0),0),"")</f>
        <v/>
      </c>
      <c r="I803" s="76"/>
      <c r="J803" s="76"/>
      <c r="K803" s="76"/>
      <c r="L803" s="76"/>
      <c r="M803" s="76"/>
      <c r="N803" s="76"/>
      <c r="O803" s="73" t="str" cm="1">
        <f t="array" ref="O803">IFERROR(INDEX($K$9:$K$1009,MATCH(N803,$I$9:$I$1009,0),0),"")</f>
        <v/>
      </c>
      <c r="P803" s="77"/>
      <c r="Q803" s="77"/>
      <c r="R803" s="67"/>
      <c r="S803" s="67"/>
      <c r="T803" s="67"/>
      <c r="U803" s="73">
        <f t="shared" si="53"/>
        <v>0</v>
      </c>
      <c r="V803" s="57"/>
      <c r="W803" s="78"/>
      <c r="X803" s="69"/>
      <c r="Y803" s="69"/>
      <c r="Z803" s="69"/>
      <c r="AA803" s="69"/>
      <c r="AB803" s="69"/>
      <c r="AC803" s="69"/>
      <c r="AD803" s="69"/>
      <c r="AF803" s="69"/>
      <c r="AG803" s="69"/>
      <c r="AH803" s="69"/>
      <c r="AI803" s="69"/>
      <c r="AJ803" s="69"/>
      <c r="AK803" s="69"/>
      <c r="AL803" s="70">
        <f t="shared" si="51"/>
        <v>0</v>
      </c>
      <c r="AM803" s="69"/>
      <c r="AN803" s="69"/>
      <c r="AO803" s="69"/>
      <c r="AR803" s="46" t="s">
        <v>20</v>
      </c>
    </row>
    <row r="804" spans="4:44" x14ac:dyDescent="0.3">
      <c r="D804" s="79">
        <f t="shared" si="54"/>
        <v>795</v>
      </c>
      <c r="E804" s="76"/>
      <c r="F804" s="76"/>
      <c r="G804" s="73">
        <f t="shared" si="52"/>
        <v>0</v>
      </c>
      <c r="H804" s="74" t="str" cm="1">
        <f t="array" ref="H804">IFERROR(INDEX(GCC.Param!$D$3:$D$94,MATCH(L804,GCC.Param!$B$3:$B$94,0),0),"")</f>
        <v/>
      </c>
      <c r="I804" s="76"/>
      <c r="J804" s="76"/>
      <c r="K804" s="76"/>
      <c r="L804" s="76"/>
      <c r="M804" s="76"/>
      <c r="N804" s="76"/>
      <c r="O804" s="73" t="str" cm="1">
        <f t="array" ref="O804">IFERROR(INDEX($K$9:$K$1009,MATCH(N804,$I$9:$I$1009,0),0),"")</f>
        <v/>
      </c>
      <c r="P804" s="77"/>
      <c r="Q804" s="77"/>
      <c r="R804" s="67"/>
      <c r="S804" s="67"/>
      <c r="T804" s="67"/>
      <c r="U804" s="73">
        <f t="shared" si="53"/>
        <v>0</v>
      </c>
      <c r="V804" s="57"/>
      <c r="W804" s="78"/>
      <c r="X804" s="69"/>
      <c r="Y804" s="69"/>
      <c r="Z804" s="69"/>
      <c r="AA804" s="69"/>
      <c r="AB804" s="69"/>
      <c r="AC804" s="69"/>
      <c r="AD804" s="69"/>
      <c r="AF804" s="69"/>
      <c r="AG804" s="69"/>
      <c r="AH804" s="69"/>
      <c r="AI804" s="69"/>
      <c r="AJ804" s="69"/>
      <c r="AK804" s="69"/>
      <c r="AL804" s="70">
        <f t="shared" si="51"/>
        <v>0</v>
      </c>
      <c r="AM804" s="69"/>
      <c r="AN804" s="69"/>
      <c r="AO804" s="69"/>
      <c r="AR804" s="46" t="s">
        <v>20</v>
      </c>
    </row>
    <row r="805" spans="4:44" x14ac:dyDescent="0.3">
      <c r="D805" s="79">
        <f t="shared" si="54"/>
        <v>796</v>
      </c>
      <c r="E805" s="76"/>
      <c r="F805" s="76"/>
      <c r="G805" s="73">
        <f t="shared" si="52"/>
        <v>0</v>
      </c>
      <c r="H805" s="74" t="str" cm="1">
        <f t="array" ref="H805">IFERROR(INDEX(GCC.Param!$D$3:$D$94,MATCH(L805,GCC.Param!$B$3:$B$94,0),0),"")</f>
        <v/>
      </c>
      <c r="I805" s="76"/>
      <c r="J805" s="76"/>
      <c r="K805" s="76"/>
      <c r="L805" s="76"/>
      <c r="M805" s="76"/>
      <c r="N805" s="76"/>
      <c r="O805" s="73" t="str" cm="1">
        <f t="array" ref="O805">IFERROR(INDEX($K$9:$K$1009,MATCH(N805,$I$9:$I$1009,0),0),"")</f>
        <v/>
      </c>
      <c r="P805" s="77"/>
      <c r="Q805" s="77"/>
      <c r="R805" s="67"/>
      <c r="S805" s="67"/>
      <c r="T805" s="67"/>
      <c r="U805" s="73">
        <f t="shared" si="53"/>
        <v>0</v>
      </c>
      <c r="V805" s="57"/>
      <c r="W805" s="78"/>
      <c r="X805" s="69"/>
      <c r="Y805" s="69"/>
      <c r="Z805" s="69"/>
      <c r="AA805" s="69"/>
      <c r="AB805" s="69"/>
      <c r="AC805" s="69"/>
      <c r="AD805" s="69"/>
      <c r="AF805" s="69"/>
      <c r="AG805" s="69"/>
      <c r="AH805" s="69"/>
      <c r="AI805" s="69"/>
      <c r="AJ805" s="69"/>
      <c r="AK805" s="69"/>
      <c r="AL805" s="70">
        <f t="shared" si="51"/>
        <v>0</v>
      </c>
      <c r="AM805" s="69"/>
      <c r="AN805" s="69"/>
      <c r="AO805" s="69"/>
      <c r="AR805" s="46" t="s">
        <v>20</v>
      </c>
    </row>
    <row r="806" spans="4:44" x14ac:dyDescent="0.3">
      <c r="D806" s="79">
        <f t="shared" si="54"/>
        <v>797</v>
      </c>
      <c r="E806" s="76"/>
      <c r="F806" s="76"/>
      <c r="G806" s="73">
        <f t="shared" si="52"/>
        <v>0</v>
      </c>
      <c r="H806" s="74" t="str" cm="1">
        <f t="array" ref="H806">IFERROR(INDEX(GCC.Param!$D$3:$D$94,MATCH(L806,GCC.Param!$B$3:$B$94,0),0),"")</f>
        <v/>
      </c>
      <c r="I806" s="76"/>
      <c r="J806" s="76"/>
      <c r="K806" s="76"/>
      <c r="L806" s="76"/>
      <c r="M806" s="76"/>
      <c r="N806" s="76"/>
      <c r="O806" s="73" t="str" cm="1">
        <f t="array" ref="O806">IFERROR(INDEX($K$9:$K$1009,MATCH(N806,$I$9:$I$1009,0),0),"")</f>
        <v/>
      </c>
      <c r="P806" s="77"/>
      <c r="Q806" s="77"/>
      <c r="R806" s="67"/>
      <c r="S806" s="67"/>
      <c r="T806" s="67"/>
      <c r="U806" s="73">
        <f t="shared" si="53"/>
        <v>0</v>
      </c>
      <c r="V806" s="57"/>
      <c r="W806" s="78"/>
      <c r="X806" s="69"/>
      <c r="Y806" s="69"/>
      <c r="Z806" s="69"/>
      <c r="AA806" s="69"/>
      <c r="AB806" s="69"/>
      <c r="AC806" s="69"/>
      <c r="AD806" s="69"/>
      <c r="AF806" s="69"/>
      <c r="AG806" s="69"/>
      <c r="AH806" s="69"/>
      <c r="AI806" s="69"/>
      <c r="AJ806" s="69"/>
      <c r="AK806" s="69"/>
      <c r="AL806" s="70">
        <f t="shared" si="51"/>
        <v>0</v>
      </c>
      <c r="AM806" s="69"/>
      <c r="AN806" s="69"/>
      <c r="AO806" s="69"/>
      <c r="AR806" s="46" t="s">
        <v>20</v>
      </c>
    </row>
    <row r="807" spans="4:44" x14ac:dyDescent="0.3">
      <c r="D807" s="79">
        <f t="shared" si="54"/>
        <v>798</v>
      </c>
      <c r="E807" s="76"/>
      <c r="F807" s="76"/>
      <c r="G807" s="73">
        <f t="shared" si="52"/>
        <v>0</v>
      </c>
      <c r="H807" s="74" t="str" cm="1">
        <f t="array" ref="H807">IFERROR(INDEX(GCC.Param!$D$3:$D$94,MATCH(L807,GCC.Param!$B$3:$B$94,0),0),"")</f>
        <v/>
      </c>
      <c r="I807" s="76"/>
      <c r="J807" s="76"/>
      <c r="K807" s="76"/>
      <c r="L807" s="76"/>
      <c r="M807" s="76"/>
      <c r="N807" s="76"/>
      <c r="O807" s="73" t="str" cm="1">
        <f t="array" ref="O807">IFERROR(INDEX($K$9:$K$1009,MATCH(N807,$I$9:$I$1009,0),0),"")</f>
        <v/>
      </c>
      <c r="P807" s="77"/>
      <c r="Q807" s="77"/>
      <c r="R807" s="67"/>
      <c r="S807" s="67"/>
      <c r="T807" s="67"/>
      <c r="U807" s="73">
        <f t="shared" si="53"/>
        <v>0</v>
      </c>
      <c r="V807" s="57"/>
      <c r="W807" s="78"/>
      <c r="X807" s="69"/>
      <c r="Y807" s="69"/>
      <c r="Z807" s="69"/>
      <c r="AA807" s="69"/>
      <c r="AB807" s="69"/>
      <c r="AC807" s="69"/>
      <c r="AD807" s="69"/>
      <c r="AF807" s="69"/>
      <c r="AG807" s="69"/>
      <c r="AH807" s="69"/>
      <c r="AI807" s="69"/>
      <c r="AJ807" s="69"/>
      <c r="AK807" s="69"/>
      <c r="AL807" s="70">
        <f t="shared" si="51"/>
        <v>0</v>
      </c>
      <c r="AM807" s="69"/>
      <c r="AN807" s="69"/>
      <c r="AO807" s="69"/>
      <c r="AR807" s="46" t="s">
        <v>20</v>
      </c>
    </row>
    <row r="808" spans="4:44" x14ac:dyDescent="0.3">
      <c r="D808" s="79">
        <f t="shared" si="54"/>
        <v>799</v>
      </c>
      <c r="E808" s="76"/>
      <c r="F808" s="76"/>
      <c r="G808" s="73">
        <f t="shared" si="52"/>
        <v>0</v>
      </c>
      <c r="H808" s="74" t="str" cm="1">
        <f t="array" ref="H808">IFERROR(INDEX(GCC.Param!$D$3:$D$94,MATCH(L808,GCC.Param!$B$3:$B$94,0),0),"")</f>
        <v/>
      </c>
      <c r="I808" s="76"/>
      <c r="J808" s="76"/>
      <c r="K808" s="76"/>
      <c r="L808" s="76"/>
      <c r="M808" s="76"/>
      <c r="N808" s="76"/>
      <c r="O808" s="73" t="str" cm="1">
        <f t="array" ref="O808">IFERROR(INDEX($K$9:$K$1009,MATCH(N808,$I$9:$I$1009,0),0),"")</f>
        <v/>
      </c>
      <c r="P808" s="77"/>
      <c r="Q808" s="77"/>
      <c r="R808" s="67"/>
      <c r="S808" s="67"/>
      <c r="T808" s="67"/>
      <c r="U808" s="73">
        <f t="shared" si="53"/>
        <v>0</v>
      </c>
      <c r="V808" s="57"/>
      <c r="W808" s="78"/>
      <c r="X808" s="69"/>
      <c r="Y808" s="69"/>
      <c r="Z808" s="69"/>
      <c r="AA808" s="69"/>
      <c r="AB808" s="69"/>
      <c r="AC808" s="69"/>
      <c r="AD808" s="69"/>
      <c r="AF808" s="69"/>
      <c r="AG808" s="69"/>
      <c r="AH808" s="69"/>
      <c r="AI808" s="69"/>
      <c r="AJ808" s="69"/>
      <c r="AK808" s="69"/>
      <c r="AL808" s="70">
        <f t="shared" si="51"/>
        <v>0</v>
      </c>
      <c r="AM808" s="69"/>
      <c r="AN808" s="69"/>
      <c r="AO808" s="69"/>
      <c r="AR808" s="46" t="s">
        <v>20</v>
      </c>
    </row>
    <row r="809" spans="4:44" x14ac:dyDescent="0.3">
      <c r="D809" s="79">
        <f t="shared" si="54"/>
        <v>800</v>
      </c>
      <c r="E809" s="76"/>
      <c r="F809" s="76"/>
      <c r="G809" s="73">
        <f t="shared" si="52"/>
        <v>0</v>
      </c>
      <c r="H809" s="74" t="str" cm="1">
        <f t="array" ref="H809">IFERROR(INDEX(GCC.Param!$D$3:$D$94,MATCH(L809,GCC.Param!$B$3:$B$94,0),0),"")</f>
        <v/>
      </c>
      <c r="I809" s="76"/>
      <c r="J809" s="76"/>
      <c r="K809" s="76"/>
      <c r="L809" s="76"/>
      <c r="M809" s="76"/>
      <c r="N809" s="76"/>
      <c r="O809" s="73" t="str" cm="1">
        <f t="array" ref="O809">IFERROR(INDEX($K$9:$K$1009,MATCH(N809,$I$9:$I$1009,0),0),"")</f>
        <v/>
      </c>
      <c r="P809" s="77"/>
      <c r="Q809" s="77"/>
      <c r="R809" s="67"/>
      <c r="S809" s="67"/>
      <c r="T809" s="67"/>
      <c r="U809" s="73">
        <f t="shared" si="53"/>
        <v>0</v>
      </c>
      <c r="V809" s="57"/>
      <c r="W809" s="78"/>
      <c r="X809" s="69"/>
      <c r="Y809" s="69"/>
      <c r="Z809" s="69"/>
      <c r="AA809" s="69"/>
      <c r="AB809" s="69"/>
      <c r="AC809" s="69"/>
      <c r="AD809" s="69"/>
      <c r="AF809" s="69"/>
      <c r="AG809" s="69"/>
      <c r="AH809" s="69"/>
      <c r="AI809" s="69"/>
      <c r="AJ809" s="69"/>
      <c r="AK809" s="69"/>
      <c r="AL809" s="70">
        <f t="shared" si="51"/>
        <v>0</v>
      </c>
      <c r="AM809" s="69"/>
      <c r="AN809" s="69"/>
      <c r="AO809" s="69"/>
      <c r="AR809" s="46" t="s">
        <v>20</v>
      </c>
    </row>
    <row r="810" spans="4:44" x14ac:dyDescent="0.3">
      <c r="D810" s="79">
        <f t="shared" si="54"/>
        <v>801</v>
      </c>
      <c r="E810" s="76"/>
      <c r="F810" s="76"/>
      <c r="G810" s="73">
        <f t="shared" si="52"/>
        <v>0</v>
      </c>
      <c r="H810" s="74" t="str" cm="1">
        <f t="array" ref="H810">IFERROR(INDEX(GCC.Param!$D$3:$D$94,MATCH(L810,GCC.Param!$B$3:$B$94,0),0),"")</f>
        <v/>
      </c>
      <c r="I810" s="76"/>
      <c r="J810" s="76"/>
      <c r="K810" s="76"/>
      <c r="L810" s="76"/>
      <c r="M810" s="76"/>
      <c r="N810" s="76"/>
      <c r="O810" s="73" t="str" cm="1">
        <f t="array" ref="O810">IFERROR(INDEX($K$9:$K$1009,MATCH(N810,$I$9:$I$1009,0),0),"")</f>
        <v/>
      </c>
      <c r="P810" s="77"/>
      <c r="Q810" s="77"/>
      <c r="R810" s="67"/>
      <c r="S810" s="67"/>
      <c r="T810" s="67"/>
      <c r="U810" s="73">
        <f t="shared" si="53"/>
        <v>0</v>
      </c>
      <c r="V810" s="57"/>
      <c r="W810" s="78"/>
      <c r="X810" s="69"/>
      <c r="Y810" s="69"/>
      <c r="Z810" s="69"/>
      <c r="AA810" s="69"/>
      <c r="AB810" s="69"/>
      <c r="AC810" s="69"/>
      <c r="AD810" s="69"/>
      <c r="AF810" s="69"/>
      <c r="AG810" s="69"/>
      <c r="AH810" s="69"/>
      <c r="AI810" s="69"/>
      <c r="AJ810" s="69"/>
      <c r="AK810" s="69"/>
      <c r="AL810" s="70">
        <f t="shared" si="51"/>
        <v>0</v>
      </c>
      <c r="AM810" s="69"/>
      <c r="AN810" s="69"/>
      <c r="AO810" s="69"/>
      <c r="AR810" s="46" t="s">
        <v>20</v>
      </c>
    </row>
    <row r="811" spans="4:44" x14ac:dyDescent="0.3">
      <c r="D811" s="79">
        <f t="shared" si="54"/>
        <v>802</v>
      </c>
      <c r="E811" s="76"/>
      <c r="F811" s="76"/>
      <c r="G811" s="73">
        <f t="shared" si="52"/>
        <v>0</v>
      </c>
      <c r="H811" s="74" t="str" cm="1">
        <f t="array" ref="H811">IFERROR(INDEX(GCC.Param!$D$3:$D$94,MATCH(L811,GCC.Param!$B$3:$B$94,0),0),"")</f>
        <v/>
      </c>
      <c r="I811" s="76"/>
      <c r="J811" s="76"/>
      <c r="K811" s="76"/>
      <c r="L811" s="76"/>
      <c r="M811" s="76"/>
      <c r="N811" s="76"/>
      <c r="O811" s="73" t="str" cm="1">
        <f t="array" ref="O811">IFERROR(INDEX($K$9:$K$1009,MATCH(N811,$I$9:$I$1009,0),0),"")</f>
        <v/>
      </c>
      <c r="P811" s="77"/>
      <c r="Q811" s="77"/>
      <c r="R811" s="67"/>
      <c r="S811" s="67"/>
      <c r="T811" s="67"/>
      <c r="U811" s="73">
        <f t="shared" si="53"/>
        <v>0</v>
      </c>
      <c r="V811" s="57"/>
      <c r="W811" s="78"/>
      <c r="X811" s="69"/>
      <c r="Y811" s="69"/>
      <c r="Z811" s="69"/>
      <c r="AA811" s="69"/>
      <c r="AB811" s="69"/>
      <c r="AC811" s="69"/>
      <c r="AD811" s="69"/>
      <c r="AF811" s="69"/>
      <c r="AG811" s="69"/>
      <c r="AH811" s="69"/>
      <c r="AI811" s="69"/>
      <c r="AJ811" s="69"/>
      <c r="AK811" s="69"/>
      <c r="AL811" s="70">
        <f t="shared" si="51"/>
        <v>0</v>
      </c>
      <c r="AM811" s="69"/>
      <c r="AN811" s="69"/>
      <c r="AO811" s="69"/>
      <c r="AR811" s="46" t="s">
        <v>20</v>
      </c>
    </row>
    <row r="812" spans="4:44" x14ac:dyDescent="0.3">
      <c r="D812" s="79">
        <f t="shared" si="54"/>
        <v>803</v>
      </c>
      <c r="E812" s="76"/>
      <c r="F812" s="76"/>
      <c r="G812" s="73">
        <f t="shared" si="52"/>
        <v>0</v>
      </c>
      <c r="H812" s="74" t="str" cm="1">
        <f t="array" ref="H812">IFERROR(INDEX(GCC.Param!$D$3:$D$94,MATCH(L812,GCC.Param!$B$3:$B$94,0),0),"")</f>
        <v/>
      </c>
      <c r="I812" s="76"/>
      <c r="J812" s="76"/>
      <c r="K812" s="76"/>
      <c r="L812" s="76"/>
      <c r="M812" s="76"/>
      <c r="N812" s="76"/>
      <c r="O812" s="73" t="str" cm="1">
        <f t="array" ref="O812">IFERROR(INDEX($K$9:$K$1009,MATCH(N812,$I$9:$I$1009,0),0),"")</f>
        <v/>
      </c>
      <c r="P812" s="77"/>
      <c r="Q812" s="77"/>
      <c r="R812" s="67"/>
      <c r="S812" s="67"/>
      <c r="T812" s="67"/>
      <c r="U812" s="73">
        <f t="shared" si="53"/>
        <v>0</v>
      </c>
      <c r="V812" s="57"/>
      <c r="W812" s="78"/>
      <c r="X812" s="69"/>
      <c r="Y812" s="69"/>
      <c r="Z812" s="69"/>
      <c r="AA812" s="69"/>
      <c r="AB812" s="69"/>
      <c r="AC812" s="69"/>
      <c r="AD812" s="69"/>
      <c r="AF812" s="69"/>
      <c r="AG812" s="69"/>
      <c r="AH812" s="69"/>
      <c r="AI812" s="69"/>
      <c r="AJ812" s="69"/>
      <c r="AK812" s="69"/>
      <c r="AL812" s="70">
        <f t="shared" si="51"/>
        <v>0</v>
      </c>
      <c r="AM812" s="69"/>
      <c r="AN812" s="69"/>
      <c r="AO812" s="69"/>
      <c r="AR812" s="46" t="s">
        <v>20</v>
      </c>
    </row>
    <row r="813" spans="4:44" x14ac:dyDescent="0.3">
      <c r="D813" s="79">
        <f t="shared" si="54"/>
        <v>804</v>
      </c>
      <c r="E813" s="76"/>
      <c r="F813" s="76"/>
      <c r="G813" s="73">
        <f t="shared" si="52"/>
        <v>0</v>
      </c>
      <c r="H813" s="74" t="str" cm="1">
        <f t="array" ref="H813">IFERROR(INDEX(GCC.Param!$D$3:$D$94,MATCH(L813,GCC.Param!$B$3:$B$94,0),0),"")</f>
        <v/>
      </c>
      <c r="I813" s="76"/>
      <c r="J813" s="76"/>
      <c r="K813" s="76"/>
      <c r="L813" s="76"/>
      <c r="M813" s="76"/>
      <c r="N813" s="76"/>
      <c r="O813" s="73" t="str" cm="1">
        <f t="array" ref="O813">IFERROR(INDEX($K$9:$K$1009,MATCH(N813,$I$9:$I$1009,0),0),"")</f>
        <v/>
      </c>
      <c r="P813" s="77"/>
      <c r="Q813" s="77"/>
      <c r="R813" s="67"/>
      <c r="S813" s="67"/>
      <c r="T813" s="67"/>
      <c r="U813" s="73">
        <f t="shared" si="53"/>
        <v>0</v>
      </c>
      <c r="V813" s="57"/>
      <c r="W813" s="78"/>
      <c r="X813" s="69"/>
      <c r="Y813" s="69"/>
      <c r="Z813" s="69"/>
      <c r="AA813" s="69"/>
      <c r="AB813" s="69"/>
      <c r="AC813" s="69"/>
      <c r="AD813" s="69"/>
      <c r="AF813" s="69"/>
      <c r="AG813" s="69"/>
      <c r="AH813" s="69"/>
      <c r="AI813" s="69"/>
      <c r="AJ813" s="69"/>
      <c r="AK813" s="69"/>
      <c r="AL813" s="70">
        <f t="shared" si="51"/>
        <v>0</v>
      </c>
      <c r="AM813" s="69"/>
      <c r="AN813" s="69"/>
      <c r="AO813" s="69"/>
      <c r="AR813" s="46" t="s">
        <v>20</v>
      </c>
    </row>
    <row r="814" spans="4:44" x14ac:dyDescent="0.3">
      <c r="D814" s="79">
        <f t="shared" si="54"/>
        <v>805</v>
      </c>
      <c r="E814" s="76"/>
      <c r="F814" s="76"/>
      <c r="G814" s="73">
        <f t="shared" si="52"/>
        <v>0</v>
      </c>
      <c r="H814" s="74" t="str" cm="1">
        <f t="array" ref="H814">IFERROR(INDEX(GCC.Param!$D$3:$D$94,MATCH(L814,GCC.Param!$B$3:$B$94,0),0),"")</f>
        <v/>
      </c>
      <c r="I814" s="76"/>
      <c r="J814" s="76"/>
      <c r="K814" s="76"/>
      <c r="L814" s="76"/>
      <c r="M814" s="76"/>
      <c r="N814" s="76"/>
      <c r="O814" s="73" t="str" cm="1">
        <f t="array" ref="O814">IFERROR(INDEX($K$9:$K$1009,MATCH(N814,$I$9:$I$1009,0),0),"")</f>
        <v/>
      </c>
      <c r="P814" s="77"/>
      <c r="Q814" s="77"/>
      <c r="R814" s="67"/>
      <c r="S814" s="67"/>
      <c r="T814" s="67"/>
      <c r="U814" s="73">
        <f t="shared" si="53"/>
        <v>0</v>
      </c>
      <c r="V814" s="57"/>
      <c r="W814" s="78"/>
      <c r="X814" s="69"/>
      <c r="Y814" s="69"/>
      <c r="Z814" s="69"/>
      <c r="AA814" s="69"/>
      <c r="AB814" s="69"/>
      <c r="AC814" s="69"/>
      <c r="AD814" s="69"/>
      <c r="AF814" s="69"/>
      <c r="AG814" s="69"/>
      <c r="AH814" s="69"/>
      <c r="AI814" s="69"/>
      <c r="AJ814" s="69"/>
      <c r="AK814" s="69"/>
      <c r="AL814" s="70">
        <f t="shared" si="51"/>
        <v>0</v>
      </c>
      <c r="AM814" s="69"/>
      <c r="AN814" s="69"/>
      <c r="AO814" s="69"/>
      <c r="AR814" s="46" t="s">
        <v>20</v>
      </c>
    </row>
    <row r="815" spans="4:44" x14ac:dyDescent="0.3">
      <c r="D815" s="79">
        <f t="shared" si="54"/>
        <v>806</v>
      </c>
      <c r="E815" s="76"/>
      <c r="F815" s="76"/>
      <c r="G815" s="73">
        <f t="shared" si="52"/>
        <v>0</v>
      </c>
      <c r="H815" s="74" t="str" cm="1">
        <f t="array" ref="H815">IFERROR(INDEX(GCC.Param!$D$3:$D$94,MATCH(L815,GCC.Param!$B$3:$B$94,0),0),"")</f>
        <v/>
      </c>
      <c r="I815" s="76"/>
      <c r="J815" s="76"/>
      <c r="K815" s="76"/>
      <c r="L815" s="76"/>
      <c r="M815" s="76"/>
      <c r="N815" s="76"/>
      <c r="O815" s="73" t="str" cm="1">
        <f t="array" ref="O815">IFERROR(INDEX($K$9:$K$1009,MATCH(N815,$I$9:$I$1009,0),0),"")</f>
        <v/>
      </c>
      <c r="P815" s="77"/>
      <c r="Q815" s="77"/>
      <c r="R815" s="67"/>
      <c r="S815" s="67"/>
      <c r="T815" s="67"/>
      <c r="U815" s="73">
        <f t="shared" si="53"/>
        <v>0</v>
      </c>
      <c r="V815" s="57"/>
      <c r="W815" s="78"/>
      <c r="X815" s="69"/>
      <c r="Y815" s="69"/>
      <c r="Z815" s="69"/>
      <c r="AA815" s="69"/>
      <c r="AB815" s="69"/>
      <c r="AC815" s="69"/>
      <c r="AD815" s="69"/>
      <c r="AF815" s="69"/>
      <c r="AG815" s="69"/>
      <c r="AH815" s="69"/>
      <c r="AI815" s="69"/>
      <c r="AJ815" s="69"/>
      <c r="AK815" s="69"/>
      <c r="AL815" s="70">
        <f t="shared" si="51"/>
        <v>0</v>
      </c>
      <c r="AM815" s="69"/>
      <c r="AN815" s="69"/>
      <c r="AO815" s="69"/>
      <c r="AR815" s="46" t="s">
        <v>20</v>
      </c>
    </row>
    <row r="816" spans="4:44" x14ac:dyDescent="0.3">
      <c r="D816" s="79">
        <f t="shared" si="54"/>
        <v>807</v>
      </c>
      <c r="E816" s="76"/>
      <c r="F816" s="76"/>
      <c r="G816" s="73">
        <f t="shared" si="52"/>
        <v>0</v>
      </c>
      <c r="H816" s="74" t="str" cm="1">
        <f t="array" ref="H816">IFERROR(INDEX(GCC.Param!$D$3:$D$94,MATCH(L816,GCC.Param!$B$3:$B$94,0),0),"")</f>
        <v/>
      </c>
      <c r="I816" s="76"/>
      <c r="J816" s="76"/>
      <c r="K816" s="76"/>
      <c r="L816" s="76"/>
      <c r="M816" s="76"/>
      <c r="N816" s="76"/>
      <c r="O816" s="73" t="str" cm="1">
        <f t="array" ref="O816">IFERROR(INDEX($K$9:$K$1009,MATCH(N816,$I$9:$I$1009,0),0),"")</f>
        <v/>
      </c>
      <c r="P816" s="77"/>
      <c r="Q816" s="77"/>
      <c r="R816" s="67"/>
      <c r="S816" s="67"/>
      <c r="T816" s="67"/>
      <c r="U816" s="73">
        <f t="shared" si="53"/>
        <v>0</v>
      </c>
      <c r="V816" s="57"/>
      <c r="W816" s="78"/>
      <c r="X816" s="69"/>
      <c r="Y816" s="69"/>
      <c r="Z816" s="69"/>
      <c r="AA816" s="69"/>
      <c r="AB816" s="69"/>
      <c r="AC816" s="69"/>
      <c r="AD816" s="69"/>
      <c r="AF816" s="69"/>
      <c r="AG816" s="69"/>
      <c r="AH816" s="69"/>
      <c r="AI816" s="69"/>
      <c r="AJ816" s="69"/>
      <c r="AK816" s="69"/>
      <c r="AL816" s="70">
        <f t="shared" si="51"/>
        <v>0</v>
      </c>
      <c r="AM816" s="69"/>
      <c r="AN816" s="69"/>
      <c r="AO816" s="69"/>
      <c r="AR816" s="46" t="s">
        <v>20</v>
      </c>
    </row>
    <row r="817" spans="4:44" x14ac:dyDescent="0.3">
      <c r="D817" s="79">
        <f t="shared" si="54"/>
        <v>808</v>
      </c>
      <c r="E817" s="76"/>
      <c r="F817" s="76"/>
      <c r="G817" s="73">
        <f t="shared" si="52"/>
        <v>0</v>
      </c>
      <c r="H817" s="74" t="str" cm="1">
        <f t="array" ref="H817">IFERROR(INDEX(GCC.Param!$D$3:$D$94,MATCH(L817,GCC.Param!$B$3:$B$94,0),0),"")</f>
        <v/>
      </c>
      <c r="I817" s="76"/>
      <c r="J817" s="76"/>
      <c r="K817" s="76"/>
      <c r="L817" s="76"/>
      <c r="M817" s="76"/>
      <c r="N817" s="76"/>
      <c r="O817" s="73" t="str" cm="1">
        <f t="array" ref="O817">IFERROR(INDEX($K$9:$K$1009,MATCH(N817,$I$9:$I$1009,0),0),"")</f>
        <v/>
      </c>
      <c r="P817" s="77"/>
      <c r="Q817" s="77"/>
      <c r="R817" s="67"/>
      <c r="S817" s="67"/>
      <c r="T817" s="67"/>
      <c r="U817" s="73">
        <f t="shared" si="53"/>
        <v>0</v>
      </c>
      <c r="V817" s="57"/>
      <c r="W817" s="78"/>
      <c r="X817" s="69"/>
      <c r="Y817" s="69"/>
      <c r="Z817" s="69"/>
      <c r="AA817" s="69"/>
      <c r="AB817" s="69"/>
      <c r="AC817" s="69"/>
      <c r="AD817" s="69"/>
      <c r="AF817" s="69"/>
      <c r="AG817" s="69"/>
      <c r="AH817" s="69"/>
      <c r="AI817" s="69"/>
      <c r="AJ817" s="69"/>
      <c r="AK817" s="69"/>
      <c r="AL817" s="70">
        <f t="shared" si="51"/>
        <v>0</v>
      </c>
      <c r="AM817" s="69"/>
      <c r="AN817" s="69"/>
      <c r="AO817" s="69"/>
      <c r="AR817" s="46" t="s">
        <v>20</v>
      </c>
    </row>
    <row r="818" spans="4:44" x14ac:dyDescent="0.3">
      <c r="D818" s="79">
        <f t="shared" si="54"/>
        <v>809</v>
      </c>
      <c r="E818" s="76"/>
      <c r="F818" s="76"/>
      <c r="G818" s="73">
        <f t="shared" si="52"/>
        <v>0</v>
      </c>
      <c r="H818" s="74" t="str" cm="1">
        <f t="array" ref="H818">IFERROR(INDEX(GCC.Param!$D$3:$D$94,MATCH(L818,GCC.Param!$B$3:$B$94,0),0),"")</f>
        <v/>
      </c>
      <c r="I818" s="76"/>
      <c r="J818" s="76"/>
      <c r="K818" s="76"/>
      <c r="L818" s="76"/>
      <c r="M818" s="76"/>
      <c r="N818" s="76"/>
      <c r="O818" s="73" t="str" cm="1">
        <f t="array" ref="O818">IFERROR(INDEX($K$9:$K$1009,MATCH(N818,$I$9:$I$1009,0),0),"")</f>
        <v/>
      </c>
      <c r="P818" s="77"/>
      <c r="Q818" s="77"/>
      <c r="R818" s="67"/>
      <c r="S818" s="67"/>
      <c r="T818" s="67"/>
      <c r="U818" s="73">
        <f t="shared" si="53"/>
        <v>0</v>
      </c>
      <c r="V818" s="57"/>
      <c r="W818" s="78"/>
      <c r="X818" s="69"/>
      <c r="Y818" s="69"/>
      <c r="Z818" s="69"/>
      <c r="AA818" s="69"/>
      <c r="AB818" s="69"/>
      <c r="AC818" s="69"/>
      <c r="AD818" s="69"/>
      <c r="AF818" s="69"/>
      <c r="AG818" s="69"/>
      <c r="AH818" s="69"/>
      <c r="AI818" s="69"/>
      <c r="AJ818" s="69"/>
      <c r="AK818" s="69"/>
      <c r="AL818" s="70">
        <f t="shared" si="51"/>
        <v>0</v>
      </c>
      <c r="AM818" s="69"/>
      <c r="AN818" s="69"/>
      <c r="AO818" s="69"/>
      <c r="AR818" s="46" t="s">
        <v>20</v>
      </c>
    </row>
    <row r="819" spans="4:44" x14ac:dyDescent="0.3">
      <c r="D819" s="79">
        <f t="shared" si="54"/>
        <v>810</v>
      </c>
      <c r="E819" s="76"/>
      <c r="F819" s="76"/>
      <c r="G819" s="73">
        <f t="shared" si="52"/>
        <v>0</v>
      </c>
      <c r="H819" s="74" t="str" cm="1">
        <f t="array" ref="H819">IFERROR(INDEX(GCC.Param!$D$3:$D$94,MATCH(L819,GCC.Param!$B$3:$B$94,0),0),"")</f>
        <v/>
      </c>
      <c r="I819" s="76"/>
      <c r="J819" s="76"/>
      <c r="K819" s="76"/>
      <c r="L819" s="76"/>
      <c r="M819" s="76"/>
      <c r="N819" s="76"/>
      <c r="O819" s="73" t="str" cm="1">
        <f t="array" ref="O819">IFERROR(INDEX($K$9:$K$1009,MATCH(N819,$I$9:$I$1009,0),0),"")</f>
        <v/>
      </c>
      <c r="P819" s="77"/>
      <c r="Q819" s="77"/>
      <c r="R819" s="67"/>
      <c r="S819" s="67"/>
      <c r="T819" s="67"/>
      <c r="U819" s="73">
        <f t="shared" si="53"/>
        <v>0</v>
      </c>
      <c r="V819" s="57"/>
      <c r="W819" s="78"/>
      <c r="X819" s="69"/>
      <c r="Y819" s="69"/>
      <c r="Z819" s="69"/>
      <c r="AA819" s="69"/>
      <c r="AB819" s="69"/>
      <c r="AC819" s="69"/>
      <c r="AD819" s="69"/>
      <c r="AF819" s="69"/>
      <c r="AG819" s="69"/>
      <c r="AH819" s="69"/>
      <c r="AI819" s="69"/>
      <c r="AJ819" s="69"/>
      <c r="AK819" s="69"/>
      <c r="AL819" s="70">
        <f t="shared" si="51"/>
        <v>0</v>
      </c>
      <c r="AM819" s="69"/>
      <c r="AN819" s="69"/>
      <c r="AO819" s="69"/>
      <c r="AR819" s="46" t="s">
        <v>20</v>
      </c>
    </row>
    <row r="820" spans="4:44" x14ac:dyDescent="0.3">
      <c r="D820" s="79">
        <f t="shared" si="54"/>
        <v>811</v>
      </c>
      <c r="E820" s="76"/>
      <c r="F820" s="76"/>
      <c r="G820" s="73">
        <f t="shared" si="52"/>
        <v>0</v>
      </c>
      <c r="H820" s="74" t="str" cm="1">
        <f t="array" ref="H820">IFERROR(INDEX(GCC.Param!$D$3:$D$94,MATCH(L820,GCC.Param!$B$3:$B$94,0),0),"")</f>
        <v/>
      </c>
      <c r="I820" s="76"/>
      <c r="J820" s="76"/>
      <c r="K820" s="76"/>
      <c r="L820" s="76"/>
      <c r="M820" s="76"/>
      <c r="N820" s="76"/>
      <c r="O820" s="73" t="str" cm="1">
        <f t="array" ref="O820">IFERROR(INDEX($K$9:$K$1009,MATCH(N820,$I$9:$I$1009,0),0),"")</f>
        <v/>
      </c>
      <c r="P820" s="77"/>
      <c r="Q820" s="77"/>
      <c r="R820" s="67"/>
      <c r="S820" s="67"/>
      <c r="T820" s="67"/>
      <c r="U820" s="73">
        <f t="shared" si="53"/>
        <v>0</v>
      </c>
      <c r="V820" s="57"/>
      <c r="W820" s="78"/>
      <c r="X820" s="69"/>
      <c r="Y820" s="69"/>
      <c r="Z820" s="69"/>
      <c r="AA820" s="69"/>
      <c r="AB820" s="69"/>
      <c r="AC820" s="69"/>
      <c r="AD820" s="69"/>
      <c r="AF820" s="69"/>
      <c r="AG820" s="69"/>
      <c r="AH820" s="69"/>
      <c r="AI820" s="69"/>
      <c r="AJ820" s="69"/>
      <c r="AK820" s="69"/>
      <c r="AL820" s="70">
        <f t="shared" si="51"/>
        <v>0</v>
      </c>
      <c r="AM820" s="69"/>
      <c r="AN820" s="69"/>
      <c r="AO820" s="69"/>
      <c r="AR820" s="46" t="s">
        <v>20</v>
      </c>
    </row>
    <row r="821" spans="4:44" x14ac:dyDescent="0.3">
      <c r="D821" s="79">
        <f t="shared" si="54"/>
        <v>812</v>
      </c>
      <c r="E821" s="76"/>
      <c r="F821" s="76"/>
      <c r="G821" s="73">
        <f t="shared" si="52"/>
        <v>0</v>
      </c>
      <c r="H821" s="74" t="str" cm="1">
        <f t="array" ref="H821">IFERROR(INDEX(GCC.Param!$D$3:$D$94,MATCH(L821,GCC.Param!$B$3:$B$94,0),0),"")</f>
        <v/>
      </c>
      <c r="I821" s="76"/>
      <c r="J821" s="76"/>
      <c r="K821" s="76"/>
      <c r="L821" s="76"/>
      <c r="M821" s="76"/>
      <c r="N821" s="76"/>
      <c r="O821" s="73" t="str" cm="1">
        <f t="array" ref="O821">IFERROR(INDEX($K$9:$K$1009,MATCH(N821,$I$9:$I$1009,0),0),"")</f>
        <v/>
      </c>
      <c r="P821" s="77"/>
      <c r="Q821" s="77"/>
      <c r="R821" s="67"/>
      <c r="S821" s="67"/>
      <c r="T821" s="67"/>
      <c r="U821" s="73">
        <f t="shared" si="53"/>
        <v>0</v>
      </c>
      <c r="V821" s="57"/>
      <c r="W821" s="78"/>
      <c r="X821" s="69"/>
      <c r="Y821" s="69"/>
      <c r="Z821" s="69"/>
      <c r="AA821" s="69"/>
      <c r="AB821" s="69"/>
      <c r="AC821" s="69"/>
      <c r="AD821" s="69"/>
      <c r="AF821" s="69"/>
      <c r="AG821" s="69"/>
      <c r="AH821" s="69"/>
      <c r="AI821" s="69"/>
      <c r="AJ821" s="69"/>
      <c r="AK821" s="69"/>
      <c r="AL821" s="70">
        <f t="shared" si="51"/>
        <v>0</v>
      </c>
      <c r="AM821" s="69"/>
      <c r="AN821" s="69"/>
      <c r="AO821" s="69"/>
      <c r="AR821" s="46" t="s">
        <v>20</v>
      </c>
    </row>
    <row r="822" spans="4:44" x14ac:dyDescent="0.3">
      <c r="D822" s="79">
        <f t="shared" si="54"/>
        <v>813</v>
      </c>
      <c r="E822" s="76"/>
      <c r="F822" s="76"/>
      <c r="G822" s="73">
        <f t="shared" si="52"/>
        <v>0</v>
      </c>
      <c r="H822" s="74" t="str" cm="1">
        <f t="array" ref="H822">IFERROR(INDEX(GCC.Param!$D$3:$D$94,MATCH(L822,GCC.Param!$B$3:$B$94,0),0),"")</f>
        <v/>
      </c>
      <c r="I822" s="76"/>
      <c r="J822" s="76"/>
      <c r="K822" s="76"/>
      <c r="L822" s="76"/>
      <c r="M822" s="76"/>
      <c r="N822" s="76"/>
      <c r="O822" s="73" t="str" cm="1">
        <f t="array" ref="O822">IFERROR(INDEX($K$9:$K$1009,MATCH(N822,$I$9:$I$1009,0),0),"")</f>
        <v/>
      </c>
      <c r="P822" s="77"/>
      <c r="Q822" s="77"/>
      <c r="R822" s="67"/>
      <c r="S822" s="67"/>
      <c r="T822" s="67"/>
      <c r="U822" s="73">
        <f t="shared" si="53"/>
        <v>0</v>
      </c>
      <c r="V822" s="57"/>
      <c r="W822" s="78"/>
      <c r="X822" s="69"/>
      <c r="Y822" s="69"/>
      <c r="Z822" s="69"/>
      <c r="AA822" s="69"/>
      <c r="AB822" s="69"/>
      <c r="AC822" s="69"/>
      <c r="AD822" s="69"/>
      <c r="AF822" s="69"/>
      <c r="AG822" s="69"/>
      <c r="AH822" s="69"/>
      <c r="AI822" s="69"/>
      <c r="AJ822" s="69"/>
      <c r="AK822" s="69"/>
      <c r="AL822" s="70">
        <f t="shared" si="51"/>
        <v>0</v>
      </c>
      <c r="AM822" s="69"/>
      <c r="AN822" s="69"/>
      <c r="AO822" s="69"/>
      <c r="AR822" s="46" t="s">
        <v>20</v>
      </c>
    </row>
    <row r="823" spans="4:44" x14ac:dyDescent="0.3">
      <c r="D823" s="79">
        <f t="shared" si="54"/>
        <v>814</v>
      </c>
      <c r="E823" s="76"/>
      <c r="F823" s="76"/>
      <c r="G823" s="73">
        <f t="shared" si="52"/>
        <v>0</v>
      </c>
      <c r="H823" s="74" t="str" cm="1">
        <f t="array" ref="H823">IFERROR(INDEX(GCC.Param!$D$3:$D$94,MATCH(L823,GCC.Param!$B$3:$B$94,0),0),"")</f>
        <v/>
      </c>
      <c r="I823" s="76"/>
      <c r="J823" s="76"/>
      <c r="K823" s="76"/>
      <c r="L823" s="76"/>
      <c r="M823" s="76"/>
      <c r="N823" s="76"/>
      <c r="O823" s="73" t="str" cm="1">
        <f t="array" ref="O823">IFERROR(INDEX($K$9:$K$1009,MATCH(N823,$I$9:$I$1009,0),0),"")</f>
        <v/>
      </c>
      <c r="P823" s="77"/>
      <c r="Q823" s="77"/>
      <c r="R823" s="67"/>
      <c r="S823" s="67"/>
      <c r="T823" s="67"/>
      <c r="U823" s="73">
        <f t="shared" si="53"/>
        <v>0</v>
      </c>
      <c r="V823" s="57"/>
      <c r="W823" s="78"/>
      <c r="X823" s="69"/>
      <c r="Y823" s="69"/>
      <c r="Z823" s="69"/>
      <c r="AA823" s="69"/>
      <c r="AB823" s="69"/>
      <c r="AC823" s="69"/>
      <c r="AD823" s="69"/>
      <c r="AF823" s="69"/>
      <c r="AG823" s="69"/>
      <c r="AH823" s="69"/>
      <c r="AI823" s="69"/>
      <c r="AJ823" s="69"/>
      <c r="AK823" s="69"/>
      <c r="AL823" s="70">
        <f t="shared" si="51"/>
        <v>0</v>
      </c>
      <c r="AM823" s="69"/>
      <c r="AN823" s="69"/>
      <c r="AO823" s="69"/>
      <c r="AR823" s="46" t="s">
        <v>20</v>
      </c>
    </row>
    <row r="824" spans="4:44" x14ac:dyDescent="0.3">
      <c r="D824" s="79">
        <f t="shared" si="54"/>
        <v>815</v>
      </c>
      <c r="E824" s="76"/>
      <c r="F824" s="76"/>
      <c r="G824" s="73">
        <f t="shared" si="52"/>
        <v>0</v>
      </c>
      <c r="H824" s="74" t="str" cm="1">
        <f t="array" ref="H824">IFERROR(INDEX(GCC.Param!$D$3:$D$94,MATCH(L824,GCC.Param!$B$3:$B$94,0),0),"")</f>
        <v/>
      </c>
      <c r="I824" s="76"/>
      <c r="J824" s="76"/>
      <c r="K824" s="76"/>
      <c r="L824" s="76"/>
      <c r="M824" s="76"/>
      <c r="N824" s="76"/>
      <c r="O824" s="73" t="str" cm="1">
        <f t="array" ref="O824">IFERROR(INDEX($K$9:$K$1009,MATCH(N824,$I$9:$I$1009,0),0),"")</f>
        <v/>
      </c>
      <c r="P824" s="77"/>
      <c r="Q824" s="77"/>
      <c r="R824" s="67"/>
      <c r="S824" s="67"/>
      <c r="T824" s="67"/>
      <c r="U824" s="73">
        <f t="shared" si="53"/>
        <v>0</v>
      </c>
      <c r="V824" s="57"/>
      <c r="W824" s="78"/>
      <c r="X824" s="69"/>
      <c r="Y824" s="69"/>
      <c r="Z824" s="69"/>
      <c r="AA824" s="69"/>
      <c r="AB824" s="69"/>
      <c r="AC824" s="69"/>
      <c r="AD824" s="69"/>
      <c r="AF824" s="69"/>
      <c r="AG824" s="69"/>
      <c r="AH824" s="69"/>
      <c r="AI824" s="69"/>
      <c r="AJ824" s="69"/>
      <c r="AK824" s="69"/>
      <c r="AL824" s="70">
        <f t="shared" si="51"/>
        <v>0</v>
      </c>
      <c r="AM824" s="69"/>
      <c r="AN824" s="69"/>
      <c r="AO824" s="69"/>
      <c r="AR824" s="46" t="s">
        <v>20</v>
      </c>
    </row>
    <row r="825" spans="4:44" x14ac:dyDescent="0.3">
      <c r="D825" s="79">
        <f t="shared" si="54"/>
        <v>816</v>
      </c>
      <c r="E825" s="76"/>
      <c r="F825" s="76"/>
      <c r="G825" s="73">
        <f t="shared" si="52"/>
        <v>0</v>
      </c>
      <c r="H825" s="74" t="str" cm="1">
        <f t="array" ref="H825">IFERROR(INDEX(GCC.Param!$D$3:$D$94,MATCH(L825,GCC.Param!$B$3:$B$94,0),0),"")</f>
        <v/>
      </c>
      <c r="I825" s="76"/>
      <c r="J825" s="76"/>
      <c r="K825" s="76"/>
      <c r="L825" s="76"/>
      <c r="M825" s="76"/>
      <c r="N825" s="76"/>
      <c r="O825" s="73" t="str" cm="1">
        <f t="array" ref="O825">IFERROR(INDEX($K$9:$K$1009,MATCH(N825,$I$9:$I$1009,0),0),"")</f>
        <v/>
      </c>
      <c r="P825" s="77"/>
      <c r="Q825" s="77"/>
      <c r="R825" s="67"/>
      <c r="S825" s="67"/>
      <c r="T825" s="67"/>
      <c r="U825" s="73">
        <f t="shared" si="53"/>
        <v>0</v>
      </c>
      <c r="V825" s="57"/>
      <c r="W825" s="78"/>
      <c r="X825" s="69"/>
      <c r="Y825" s="69"/>
      <c r="Z825" s="69"/>
      <c r="AA825" s="69"/>
      <c r="AB825" s="69"/>
      <c r="AC825" s="69"/>
      <c r="AD825" s="69"/>
      <c r="AF825" s="69"/>
      <c r="AG825" s="69"/>
      <c r="AH825" s="69"/>
      <c r="AI825" s="69"/>
      <c r="AJ825" s="69"/>
      <c r="AK825" s="69"/>
      <c r="AL825" s="70">
        <f t="shared" si="51"/>
        <v>0</v>
      </c>
      <c r="AM825" s="69"/>
      <c r="AN825" s="69"/>
      <c r="AO825" s="69"/>
      <c r="AR825" s="46" t="s">
        <v>20</v>
      </c>
    </row>
    <row r="826" spans="4:44" x14ac:dyDescent="0.3">
      <c r="D826" s="79">
        <f t="shared" si="54"/>
        <v>817</v>
      </c>
      <c r="E826" s="76"/>
      <c r="F826" s="76"/>
      <c r="G826" s="73">
        <f t="shared" si="52"/>
        <v>0</v>
      </c>
      <c r="H826" s="74" t="str" cm="1">
        <f t="array" ref="H826">IFERROR(INDEX(GCC.Param!$D$3:$D$94,MATCH(L826,GCC.Param!$B$3:$B$94,0),0),"")</f>
        <v/>
      </c>
      <c r="I826" s="76"/>
      <c r="J826" s="76"/>
      <c r="K826" s="76"/>
      <c r="L826" s="76"/>
      <c r="M826" s="76"/>
      <c r="N826" s="76"/>
      <c r="O826" s="73" t="str" cm="1">
        <f t="array" ref="O826">IFERROR(INDEX($K$9:$K$1009,MATCH(N826,$I$9:$I$1009,0),0),"")</f>
        <v/>
      </c>
      <c r="P826" s="77"/>
      <c r="Q826" s="77"/>
      <c r="R826" s="67"/>
      <c r="S826" s="67"/>
      <c r="T826" s="67"/>
      <c r="U826" s="73">
        <f t="shared" si="53"/>
        <v>0</v>
      </c>
      <c r="V826" s="57"/>
      <c r="W826" s="78"/>
      <c r="X826" s="69"/>
      <c r="Y826" s="69"/>
      <c r="Z826" s="69"/>
      <c r="AA826" s="69"/>
      <c r="AB826" s="69"/>
      <c r="AC826" s="69"/>
      <c r="AD826" s="69"/>
      <c r="AF826" s="69"/>
      <c r="AG826" s="69"/>
      <c r="AH826" s="69"/>
      <c r="AI826" s="69"/>
      <c r="AJ826" s="69"/>
      <c r="AK826" s="69"/>
      <c r="AL826" s="70">
        <f t="shared" si="51"/>
        <v>0</v>
      </c>
      <c r="AM826" s="69"/>
      <c r="AN826" s="69"/>
      <c r="AO826" s="69"/>
      <c r="AR826" s="46" t="s">
        <v>20</v>
      </c>
    </row>
    <row r="827" spans="4:44" x14ac:dyDescent="0.3">
      <c r="D827" s="79">
        <f t="shared" si="54"/>
        <v>818</v>
      </c>
      <c r="E827" s="76"/>
      <c r="F827" s="76"/>
      <c r="G827" s="73">
        <f t="shared" si="52"/>
        <v>0</v>
      </c>
      <c r="H827" s="74" t="str" cm="1">
        <f t="array" ref="H827">IFERROR(INDEX(GCC.Param!$D$3:$D$94,MATCH(L827,GCC.Param!$B$3:$B$94,0),0),"")</f>
        <v/>
      </c>
      <c r="I827" s="76"/>
      <c r="J827" s="76"/>
      <c r="K827" s="76"/>
      <c r="L827" s="76"/>
      <c r="M827" s="76"/>
      <c r="N827" s="76"/>
      <c r="O827" s="73" t="str" cm="1">
        <f t="array" ref="O827">IFERROR(INDEX($K$9:$K$1009,MATCH(N827,$I$9:$I$1009,0),0),"")</f>
        <v/>
      </c>
      <c r="P827" s="77"/>
      <c r="Q827" s="77"/>
      <c r="R827" s="67"/>
      <c r="S827" s="67"/>
      <c r="T827" s="67"/>
      <c r="U827" s="73">
        <f t="shared" si="53"/>
        <v>0</v>
      </c>
      <c r="V827" s="57"/>
      <c r="W827" s="78"/>
      <c r="X827" s="69"/>
      <c r="Y827" s="69"/>
      <c r="Z827" s="69"/>
      <c r="AA827" s="69"/>
      <c r="AB827" s="69"/>
      <c r="AC827" s="69"/>
      <c r="AD827" s="69"/>
      <c r="AF827" s="69"/>
      <c r="AG827" s="69"/>
      <c r="AH827" s="69"/>
      <c r="AI827" s="69"/>
      <c r="AJ827" s="69"/>
      <c r="AK827" s="69"/>
      <c r="AL827" s="70">
        <f t="shared" si="51"/>
        <v>0</v>
      </c>
      <c r="AM827" s="69"/>
      <c r="AN827" s="69"/>
      <c r="AO827" s="69"/>
      <c r="AR827" s="46" t="s">
        <v>20</v>
      </c>
    </row>
    <row r="828" spans="4:44" x14ac:dyDescent="0.3">
      <c r="D828" s="79">
        <f t="shared" si="54"/>
        <v>819</v>
      </c>
      <c r="E828" s="76"/>
      <c r="F828" s="76"/>
      <c r="G828" s="73">
        <f t="shared" si="52"/>
        <v>0</v>
      </c>
      <c r="H828" s="74" t="str" cm="1">
        <f t="array" ref="H828">IFERROR(INDEX(GCC.Param!$D$3:$D$94,MATCH(L828,GCC.Param!$B$3:$B$94,0),0),"")</f>
        <v/>
      </c>
      <c r="I828" s="76"/>
      <c r="J828" s="76"/>
      <c r="K828" s="76"/>
      <c r="L828" s="76"/>
      <c r="M828" s="76"/>
      <c r="N828" s="76"/>
      <c r="O828" s="73" t="str" cm="1">
        <f t="array" ref="O828">IFERROR(INDEX($K$9:$K$1009,MATCH(N828,$I$9:$I$1009,0),0),"")</f>
        <v/>
      </c>
      <c r="P828" s="77"/>
      <c r="Q828" s="77"/>
      <c r="R828" s="67"/>
      <c r="S828" s="67"/>
      <c r="T828" s="67"/>
      <c r="U828" s="73">
        <f t="shared" si="53"/>
        <v>0</v>
      </c>
      <c r="V828" s="57"/>
      <c r="W828" s="78"/>
      <c r="X828" s="69"/>
      <c r="Y828" s="69"/>
      <c r="Z828" s="69"/>
      <c r="AA828" s="69"/>
      <c r="AB828" s="69"/>
      <c r="AC828" s="69"/>
      <c r="AD828" s="69"/>
      <c r="AF828" s="69"/>
      <c r="AG828" s="69"/>
      <c r="AH828" s="69"/>
      <c r="AI828" s="69"/>
      <c r="AJ828" s="69"/>
      <c r="AK828" s="69"/>
      <c r="AL828" s="70">
        <f t="shared" si="51"/>
        <v>0</v>
      </c>
      <c r="AM828" s="69"/>
      <c r="AN828" s="69"/>
      <c r="AO828" s="69"/>
      <c r="AR828" s="46" t="s">
        <v>20</v>
      </c>
    </row>
    <row r="829" spans="4:44" x14ac:dyDescent="0.3">
      <c r="D829" s="79">
        <f t="shared" si="54"/>
        <v>820</v>
      </c>
      <c r="E829" s="76"/>
      <c r="F829" s="76"/>
      <c r="G829" s="73">
        <f t="shared" si="52"/>
        <v>0</v>
      </c>
      <c r="H829" s="74" t="str" cm="1">
        <f t="array" ref="H829">IFERROR(INDEX(GCC.Param!$D$3:$D$94,MATCH(L829,GCC.Param!$B$3:$B$94,0),0),"")</f>
        <v/>
      </c>
      <c r="I829" s="76"/>
      <c r="J829" s="76"/>
      <c r="K829" s="76"/>
      <c r="L829" s="76"/>
      <c r="M829" s="76"/>
      <c r="N829" s="76"/>
      <c r="O829" s="73" t="str" cm="1">
        <f t="array" ref="O829">IFERROR(INDEX($K$9:$K$1009,MATCH(N829,$I$9:$I$1009,0),0),"")</f>
        <v/>
      </c>
      <c r="P829" s="77"/>
      <c r="Q829" s="77"/>
      <c r="R829" s="67"/>
      <c r="S829" s="67"/>
      <c r="T829" s="67"/>
      <c r="U829" s="73">
        <f t="shared" si="53"/>
        <v>0</v>
      </c>
      <c r="V829" s="57"/>
      <c r="W829" s="78"/>
      <c r="X829" s="69"/>
      <c r="Y829" s="69"/>
      <c r="Z829" s="69"/>
      <c r="AA829" s="69"/>
      <c r="AB829" s="69"/>
      <c r="AC829" s="69"/>
      <c r="AD829" s="69"/>
      <c r="AF829" s="69"/>
      <c r="AG829" s="69"/>
      <c r="AH829" s="69"/>
      <c r="AI829" s="69"/>
      <c r="AJ829" s="69"/>
      <c r="AK829" s="69"/>
      <c r="AL829" s="70">
        <f t="shared" si="51"/>
        <v>0</v>
      </c>
      <c r="AM829" s="69"/>
      <c r="AN829" s="69"/>
      <c r="AO829" s="69"/>
      <c r="AR829" s="46" t="s">
        <v>20</v>
      </c>
    </row>
    <row r="830" spans="4:44" x14ac:dyDescent="0.3">
      <c r="D830" s="79">
        <f t="shared" si="54"/>
        <v>821</v>
      </c>
      <c r="E830" s="76"/>
      <c r="F830" s="76"/>
      <c r="G830" s="73">
        <f t="shared" si="52"/>
        <v>0</v>
      </c>
      <c r="H830" s="74" t="str" cm="1">
        <f t="array" ref="H830">IFERROR(INDEX(GCC.Param!$D$3:$D$94,MATCH(L830,GCC.Param!$B$3:$B$94,0),0),"")</f>
        <v/>
      </c>
      <c r="I830" s="76"/>
      <c r="J830" s="76"/>
      <c r="K830" s="76"/>
      <c r="L830" s="76"/>
      <c r="M830" s="76"/>
      <c r="N830" s="76"/>
      <c r="O830" s="73" t="str" cm="1">
        <f t="array" ref="O830">IFERROR(INDEX($K$9:$K$1009,MATCH(N830,$I$9:$I$1009,0),0),"")</f>
        <v/>
      </c>
      <c r="P830" s="77"/>
      <c r="Q830" s="77"/>
      <c r="R830" s="67"/>
      <c r="S830" s="67"/>
      <c r="T830" s="67"/>
      <c r="U830" s="73">
        <f t="shared" si="53"/>
        <v>0</v>
      </c>
      <c r="V830" s="57"/>
      <c r="W830" s="78"/>
      <c r="X830" s="69"/>
      <c r="Y830" s="69"/>
      <c r="Z830" s="69"/>
      <c r="AA830" s="69"/>
      <c r="AB830" s="69"/>
      <c r="AC830" s="69"/>
      <c r="AD830" s="69"/>
      <c r="AF830" s="69"/>
      <c r="AG830" s="69"/>
      <c r="AH830" s="69"/>
      <c r="AI830" s="69"/>
      <c r="AJ830" s="69"/>
      <c r="AK830" s="69"/>
      <c r="AL830" s="70">
        <f t="shared" si="51"/>
        <v>0</v>
      </c>
      <c r="AM830" s="69"/>
      <c r="AN830" s="69"/>
      <c r="AO830" s="69"/>
      <c r="AR830" s="46" t="s">
        <v>20</v>
      </c>
    </row>
    <row r="831" spans="4:44" x14ac:dyDescent="0.3">
      <c r="D831" s="79">
        <f t="shared" si="54"/>
        <v>822</v>
      </c>
      <c r="E831" s="76"/>
      <c r="F831" s="76"/>
      <c r="G831" s="73">
        <f t="shared" si="52"/>
        <v>0</v>
      </c>
      <c r="H831" s="74" t="str" cm="1">
        <f t="array" ref="H831">IFERROR(INDEX(GCC.Param!$D$3:$D$94,MATCH(L831,GCC.Param!$B$3:$B$94,0),0),"")</f>
        <v/>
      </c>
      <c r="I831" s="76"/>
      <c r="J831" s="76"/>
      <c r="K831" s="76"/>
      <c r="L831" s="76"/>
      <c r="M831" s="76"/>
      <c r="N831" s="76"/>
      <c r="O831" s="73" t="str" cm="1">
        <f t="array" ref="O831">IFERROR(INDEX($K$9:$K$1009,MATCH(N831,$I$9:$I$1009,0),0),"")</f>
        <v/>
      </c>
      <c r="P831" s="77"/>
      <c r="Q831" s="77"/>
      <c r="R831" s="67"/>
      <c r="S831" s="67"/>
      <c r="T831" s="67"/>
      <c r="U831" s="73">
        <f t="shared" si="53"/>
        <v>0</v>
      </c>
      <c r="V831" s="57"/>
      <c r="W831" s="78"/>
      <c r="X831" s="69"/>
      <c r="Y831" s="69"/>
      <c r="Z831" s="69"/>
      <c r="AA831" s="69"/>
      <c r="AB831" s="69"/>
      <c r="AC831" s="69"/>
      <c r="AD831" s="69"/>
      <c r="AF831" s="69"/>
      <c r="AG831" s="69"/>
      <c r="AH831" s="69"/>
      <c r="AI831" s="69"/>
      <c r="AJ831" s="69"/>
      <c r="AK831" s="69"/>
      <c r="AL831" s="70">
        <f t="shared" si="51"/>
        <v>0</v>
      </c>
      <c r="AM831" s="69"/>
      <c r="AN831" s="69"/>
      <c r="AO831" s="69"/>
      <c r="AR831" s="46" t="s">
        <v>20</v>
      </c>
    </row>
    <row r="832" spans="4:44" x14ac:dyDescent="0.3">
      <c r="D832" s="79">
        <f t="shared" si="54"/>
        <v>823</v>
      </c>
      <c r="E832" s="76"/>
      <c r="F832" s="76"/>
      <c r="G832" s="73">
        <f t="shared" si="52"/>
        <v>0</v>
      </c>
      <c r="H832" s="74" t="str" cm="1">
        <f t="array" ref="H832">IFERROR(INDEX(GCC.Param!$D$3:$D$94,MATCH(L832,GCC.Param!$B$3:$B$94,0),0),"")</f>
        <v/>
      </c>
      <c r="I832" s="76"/>
      <c r="J832" s="76"/>
      <c r="K832" s="76"/>
      <c r="L832" s="76"/>
      <c r="M832" s="76"/>
      <c r="N832" s="76"/>
      <c r="O832" s="73" t="str" cm="1">
        <f t="array" ref="O832">IFERROR(INDEX($K$9:$K$1009,MATCH(N832,$I$9:$I$1009,0),0),"")</f>
        <v/>
      </c>
      <c r="P832" s="77"/>
      <c r="Q832" s="77"/>
      <c r="R832" s="67"/>
      <c r="S832" s="67"/>
      <c r="T832" s="67"/>
      <c r="U832" s="73">
        <f t="shared" si="53"/>
        <v>0</v>
      </c>
      <c r="V832" s="57"/>
      <c r="W832" s="78"/>
      <c r="X832" s="69"/>
      <c r="Y832" s="69"/>
      <c r="Z832" s="69"/>
      <c r="AA832" s="69"/>
      <c r="AB832" s="69"/>
      <c r="AC832" s="69"/>
      <c r="AD832" s="69"/>
      <c r="AF832" s="69"/>
      <c r="AG832" s="69"/>
      <c r="AH832" s="69"/>
      <c r="AI832" s="69"/>
      <c r="AJ832" s="69"/>
      <c r="AK832" s="69"/>
      <c r="AL832" s="70">
        <f t="shared" si="51"/>
        <v>0</v>
      </c>
      <c r="AM832" s="69"/>
      <c r="AN832" s="69"/>
      <c r="AO832" s="69"/>
      <c r="AR832" s="46" t="s">
        <v>20</v>
      </c>
    </row>
    <row r="833" spans="4:44" x14ac:dyDescent="0.3">
      <c r="D833" s="79">
        <f t="shared" si="54"/>
        <v>824</v>
      </c>
      <c r="E833" s="76"/>
      <c r="F833" s="76"/>
      <c r="G833" s="73">
        <f t="shared" si="52"/>
        <v>0</v>
      </c>
      <c r="H833" s="74" t="str" cm="1">
        <f t="array" ref="H833">IFERROR(INDEX(GCC.Param!$D$3:$D$94,MATCH(L833,GCC.Param!$B$3:$B$94,0),0),"")</f>
        <v/>
      </c>
      <c r="I833" s="76"/>
      <c r="J833" s="76"/>
      <c r="K833" s="76"/>
      <c r="L833" s="76"/>
      <c r="M833" s="76"/>
      <c r="N833" s="76"/>
      <c r="O833" s="73" t="str" cm="1">
        <f t="array" ref="O833">IFERROR(INDEX($K$9:$K$1009,MATCH(N833,$I$9:$I$1009,0),0),"")</f>
        <v/>
      </c>
      <c r="P833" s="77"/>
      <c r="Q833" s="77"/>
      <c r="R833" s="67"/>
      <c r="S833" s="67"/>
      <c r="T833" s="67"/>
      <c r="U833" s="73">
        <f t="shared" si="53"/>
        <v>0</v>
      </c>
      <c r="V833" s="57"/>
      <c r="W833" s="78"/>
      <c r="X833" s="69"/>
      <c r="Y833" s="69"/>
      <c r="Z833" s="69"/>
      <c r="AA833" s="69"/>
      <c r="AB833" s="69"/>
      <c r="AC833" s="69"/>
      <c r="AD833" s="69"/>
      <c r="AF833" s="69"/>
      <c r="AG833" s="69"/>
      <c r="AH833" s="69"/>
      <c r="AI833" s="69"/>
      <c r="AJ833" s="69"/>
      <c r="AK833" s="69"/>
      <c r="AL833" s="70">
        <f t="shared" si="51"/>
        <v>0</v>
      </c>
      <c r="AM833" s="69"/>
      <c r="AN833" s="69"/>
      <c r="AO833" s="69"/>
      <c r="AR833" s="46" t="s">
        <v>20</v>
      </c>
    </row>
    <row r="834" spans="4:44" x14ac:dyDescent="0.3">
      <c r="D834" s="79">
        <f t="shared" si="54"/>
        <v>825</v>
      </c>
      <c r="E834" s="76"/>
      <c r="F834" s="76"/>
      <c r="G834" s="73">
        <f t="shared" si="52"/>
        <v>0</v>
      </c>
      <c r="H834" s="74" t="str" cm="1">
        <f t="array" ref="H834">IFERROR(INDEX(GCC.Param!$D$3:$D$94,MATCH(L834,GCC.Param!$B$3:$B$94,0),0),"")</f>
        <v/>
      </c>
      <c r="I834" s="76"/>
      <c r="J834" s="76"/>
      <c r="K834" s="76"/>
      <c r="L834" s="76"/>
      <c r="M834" s="76"/>
      <c r="N834" s="76"/>
      <c r="O834" s="73" t="str" cm="1">
        <f t="array" ref="O834">IFERROR(INDEX($K$9:$K$1009,MATCH(N834,$I$9:$I$1009,0),0),"")</f>
        <v/>
      </c>
      <c r="P834" s="77"/>
      <c r="Q834" s="77"/>
      <c r="R834" s="67"/>
      <c r="S834" s="67"/>
      <c r="T834" s="67"/>
      <c r="U834" s="73">
        <f t="shared" si="53"/>
        <v>0</v>
      </c>
      <c r="V834" s="57"/>
      <c r="W834" s="78"/>
      <c r="X834" s="69"/>
      <c r="Y834" s="69"/>
      <c r="Z834" s="69"/>
      <c r="AA834" s="69"/>
      <c r="AB834" s="69"/>
      <c r="AC834" s="69"/>
      <c r="AD834" s="69"/>
      <c r="AF834" s="69"/>
      <c r="AG834" s="69"/>
      <c r="AH834" s="69"/>
      <c r="AI834" s="69"/>
      <c r="AJ834" s="69"/>
      <c r="AK834" s="69"/>
      <c r="AL834" s="70">
        <f t="shared" si="51"/>
        <v>0</v>
      </c>
      <c r="AM834" s="69"/>
      <c r="AN834" s="69"/>
      <c r="AO834" s="69"/>
      <c r="AR834" s="46" t="s">
        <v>20</v>
      </c>
    </row>
    <row r="835" spans="4:44" x14ac:dyDescent="0.3">
      <c r="D835" s="79">
        <f t="shared" si="54"/>
        <v>826</v>
      </c>
      <c r="E835" s="76"/>
      <c r="F835" s="76"/>
      <c r="G835" s="73">
        <f t="shared" si="52"/>
        <v>0</v>
      </c>
      <c r="H835" s="74" t="str" cm="1">
        <f t="array" ref="H835">IFERROR(INDEX(GCC.Param!$D$3:$D$94,MATCH(L835,GCC.Param!$B$3:$B$94,0),0),"")</f>
        <v/>
      </c>
      <c r="I835" s="76"/>
      <c r="J835" s="76"/>
      <c r="K835" s="76"/>
      <c r="L835" s="76"/>
      <c r="M835" s="76"/>
      <c r="N835" s="76"/>
      <c r="O835" s="73" t="str" cm="1">
        <f t="array" ref="O835">IFERROR(INDEX($K$9:$K$1009,MATCH(N835,$I$9:$I$1009,0),0),"")</f>
        <v/>
      </c>
      <c r="P835" s="77"/>
      <c r="Q835" s="77"/>
      <c r="R835" s="67"/>
      <c r="S835" s="67"/>
      <c r="T835" s="67"/>
      <c r="U835" s="73">
        <f t="shared" si="53"/>
        <v>0</v>
      </c>
      <c r="V835" s="57"/>
      <c r="W835" s="78"/>
      <c r="X835" s="69"/>
      <c r="Y835" s="69"/>
      <c r="Z835" s="69"/>
      <c r="AA835" s="69"/>
      <c r="AB835" s="69"/>
      <c r="AC835" s="69"/>
      <c r="AD835" s="69"/>
      <c r="AF835" s="69"/>
      <c r="AG835" s="69"/>
      <c r="AH835" s="69"/>
      <c r="AI835" s="69"/>
      <c r="AJ835" s="69"/>
      <c r="AK835" s="69"/>
      <c r="AL835" s="70">
        <f t="shared" si="51"/>
        <v>0</v>
      </c>
      <c r="AM835" s="69"/>
      <c r="AN835" s="69"/>
      <c r="AO835" s="69"/>
      <c r="AR835" s="46" t="s">
        <v>20</v>
      </c>
    </row>
    <row r="836" spans="4:44" x14ac:dyDescent="0.3">
      <c r="D836" s="79">
        <f t="shared" si="54"/>
        <v>827</v>
      </c>
      <c r="E836" s="76"/>
      <c r="F836" s="76"/>
      <c r="G836" s="73">
        <f t="shared" si="52"/>
        <v>0</v>
      </c>
      <c r="H836" s="74" t="str" cm="1">
        <f t="array" ref="H836">IFERROR(INDEX(GCC.Param!$D$3:$D$94,MATCH(L836,GCC.Param!$B$3:$B$94,0),0),"")</f>
        <v/>
      </c>
      <c r="I836" s="76"/>
      <c r="J836" s="76"/>
      <c r="K836" s="76"/>
      <c r="L836" s="76"/>
      <c r="M836" s="76"/>
      <c r="N836" s="76"/>
      <c r="O836" s="73" t="str" cm="1">
        <f t="array" ref="O836">IFERROR(INDEX($K$9:$K$1009,MATCH(N836,$I$9:$I$1009,0),0),"")</f>
        <v/>
      </c>
      <c r="P836" s="77"/>
      <c r="Q836" s="77"/>
      <c r="R836" s="67"/>
      <c r="S836" s="67"/>
      <c r="T836" s="67"/>
      <c r="U836" s="73">
        <f t="shared" si="53"/>
        <v>0</v>
      </c>
      <c r="V836" s="57"/>
      <c r="W836" s="78"/>
      <c r="X836" s="69"/>
      <c r="Y836" s="69"/>
      <c r="Z836" s="69"/>
      <c r="AA836" s="69"/>
      <c r="AB836" s="69"/>
      <c r="AC836" s="69"/>
      <c r="AD836" s="69"/>
      <c r="AF836" s="69"/>
      <c r="AG836" s="69"/>
      <c r="AH836" s="69"/>
      <c r="AI836" s="69"/>
      <c r="AJ836" s="69"/>
      <c r="AK836" s="69"/>
      <c r="AL836" s="70">
        <f t="shared" si="51"/>
        <v>0</v>
      </c>
      <c r="AM836" s="69"/>
      <c r="AN836" s="69"/>
      <c r="AO836" s="69"/>
      <c r="AR836" s="46" t="s">
        <v>20</v>
      </c>
    </row>
    <row r="837" spans="4:44" x14ac:dyDescent="0.3">
      <c r="D837" s="79">
        <f t="shared" si="54"/>
        <v>828</v>
      </c>
      <c r="E837" s="76"/>
      <c r="F837" s="76"/>
      <c r="G837" s="73">
        <f t="shared" si="52"/>
        <v>0</v>
      </c>
      <c r="H837" s="74" t="str" cm="1">
        <f t="array" ref="H837">IFERROR(INDEX(GCC.Param!$D$3:$D$94,MATCH(L837,GCC.Param!$B$3:$B$94,0),0),"")</f>
        <v/>
      </c>
      <c r="I837" s="76"/>
      <c r="J837" s="76"/>
      <c r="K837" s="76"/>
      <c r="L837" s="76"/>
      <c r="M837" s="76"/>
      <c r="N837" s="76"/>
      <c r="O837" s="73" t="str" cm="1">
        <f t="array" ref="O837">IFERROR(INDEX($K$9:$K$1009,MATCH(N837,$I$9:$I$1009,0),0),"")</f>
        <v/>
      </c>
      <c r="P837" s="77"/>
      <c r="Q837" s="77"/>
      <c r="R837" s="67"/>
      <c r="S837" s="67"/>
      <c r="T837" s="67"/>
      <c r="U837" s="73">
        <f t="shared" si="53"/>
        <v>0</v>
      </c>
      <c r="V837" s="57"/>
      <c r="W837" s="78"/>
      <c r="X837" s="69"/>
      <c r="Y837" s="69"/>
      <c r="Z837" s="69"/>
      <c r="AA837" s="69"/>
      <c r="AB837" s="69"/>
      <c r="AC837" s="69"/>
      <c r="AD837" s="69"/>
      <c r="AF837" s="69"/>
      <c r="AG837" s="69"/>
      <c r="AH837" s="69"/>
      <c r="AI837" s="69"/>
      <c r="AJ837" s="69"/>
      <c r="AK837" s="69"/>
      <c r="AL837" s="70">
        <f t="shared" si="51"/>
        <v>0</v>
      </c>
      <c r="AM837" s="69"/>
      <c r="AN837" s="69"/>
      <c r="AO837" s="69"/>
      <c r="AR837" s="46" t="s">
        <v>20</v>
      </c>
    </row>
    <row r="838" spans="4:44" x14ac:dyDescent="0.3">
      <c r="D838" s="79">
        <f t="shared" si="54"/>
        <v>829</v>
      </c>
      <c r="E838" s="76"/>
      <c r="F838" s="76"/>
      <c r="G838" s="73">
        <f t="shared" si="52"/>
        <v>0</v>
      </c>
      <c r="H838" s="74" t="str" cm="1">
        <f t="array" ref="H838">IFERROR(INDEX(GCC.Param!$D$3:$D$94,MATCH(L838,GCC.Param!$B$3:$B$94,0),0),"")</f>
        <v/>
      </c>
      <c r="I838" s="76"/>
      <c r="J838" s="76"/>
      <c r="K838" s="76"/>
      <c r="L838" s="76"/>
      <c r="M838" s="76"/>
      <c r="N838" s="76"/>
      <c r="O838" s="73" t="str" cm="1">
        <f t="array" ref="O838">IFERROR(INDEX($K$9:$K$1009,MATCH(N838,$I$9:$I$1009,0),0),"")</f>
        <v/>
      </c>
      <c r="P838" s="77"/>
      <c r="Q838" s="77"/>
      <c r="R838" s="67"/>
      <c r="S838" s="67"/>
      <c r="T838" s="67"/>
      <c r="U838" s="73">
        <f t="shared" si="53"/>
        <v>0</v>
      </c>
      <c r="V838" s="57"/>
      <c r="W838" s="78"/>
      <c r="X838" s="69"/>
      <c r="Y838" s="69"/>
      <c r="Z838" s="69"/>
      <c r="AA838" s="69"/>
      <c r="AB838" s="69"/>
      <c r="AC838" s="69"/>
      <c r="AD838" s="69"/>
      <c r="AF838" s="69"/>
      <c r="AG838" s="69"/>
      <c r="AH838" s="69"/>
      <c r="AI838" s="69"/>
      <c r="AJ838" s="69"/>
      <c r="AK838" s="69"/>
      <c r="AL838" s="70">
        <f t="shared" si="51"/>
        <v>0</v>
      </c>
      <c r="AM838" s="69"/>
      <c r="AN838" s="69"/>
      <c r="AO838" s="69"/>
      <c r="AR838" s="46" t="s">
        <v>20</v>
      </c>
    </row>
    <row r="839" spans="4:44" x14ac:dyDescent="0.3">
      <c r="D839" s="79">
        <f t="shared" si="54"/>
        <v>830</v>
      </c>
      <c r="E839" s="76"/>
      <c r="F839" s="76"/>
      <c r="G839" s="73">
        <f t="shared" si="52"/>
        <v>0</v>
      </c>
      <c r="H839" s="74" t="str" cm="1">
        <f t="array" ref="H839">IFERROR(INDEX(GCC.Param!$D$3:$D$94,MATCH(L839,GCC.Param!$B$3:$B$94,0),0),"")</f>
        <v/>
      </c>
      <c r="I839" s="76"/>
      <c r="J839" s="76"/>
      <c r="K839" s="76"/>
      <c r="L839" s="76"/>
      <c r="M839" s="76"/>
      <c r="N839" s="76"/>
      <c r="O839" s="73" t="str" cm="1">
        <f t="array" ref="O839">IFERROR(INDEX($K$9:$K$1009,MATCH(N839,$I$9:$I$1009,0),0),"")</f>
        <v/>
      </c>
      <c r="P839" s="77"/>
      <c r="Q839" s="77"/>
      <c r="R839" s="67"/>
      <c r="S839" s="67"/>
      <c r="T839" s="67"/>
      <c r="U839" s="73">
        <f t="shared" si="53"/>
        <v>0</v>
      </c>
      <c r="V839" s="57"/>
      <c r="W839" s="78"/>
      <c r="X839" s="69"/>
      <c r="Y839" s="69"/>
      <c r="Z839" s="69"/>
      <c r="AA839" s="69"/>
      <c r="AB839" s="69"/>
      <c r="AC839" s="69"/>
      <c r="AD839" s="69"/>
      <c r="AF839" s="69"/>
      <c r="AG839" s="69"/>
      <c r="AH839" s="69"/>
      <c r="AI839" s="69"/>
      <c r="AJ839" s="69"/>
      <c r="AK839" s="69"/>
      <c r="AL839" s="70">
        <f t="shared" si="51"/>
        <v>0</v>
      </c>
      <c r="AM839" s="69"/>
      <c r="AN839" s="69"/>
      <c r="AO839" s="69"/>
      <c r="AR839" s="46" t="s">
        <v>20</v>
      </c>
    </row>
    <row r="840" spans="4:44" x14ac:dyDescent="0.3">
      <c r="D840" s="79">
        <f t="shared" si="54"/>
        <v>831</v>
      </c>
      <c r="E840" s="76"/>
      <c r="F840" s="76"/>
      <c r="G840" s="73">
        <f t="shared" si="52"/>
        <v>0</v>
      </c>
      <c r="H840" s="74" t="str" cm="1">
        <f t="array" ref="H840">IFERROR(INDEX(GCC.Param!$D$3:$D$94,MATCH(L840,GCC.Param!$B$3:$B$94,0),0),"")</f>
        <v/>
      </c>
      <c r="I840" s="76"/>
      <c r="J840" s="76"/>
      <c r="K840" s="76"/>
      <c r="L840" s="76"/>
      <c r="M840" s="76"/>
      <c r="N840" s="76"/>
      <c r="O840" s="73" t="str" cm="1">
        <f t="array" ref="O840">IFERROR(INDEX($K$9:$K$1009,MATCH(N840,$I$9:$I$1009,0),0),"")</f>
        <v/>
      </c>
      <c r="P840" s="77"/>
      <c r="Q840" s="77"/>
      <c r="R840" s="67"/>
      <c r="S840" s="67"/>
      <c r="T840" s="67"/>
      <c r="U840" s="73">
        <f t="shared" si="53"/>
        <v>0</v>
      </c>
      <c r="V840" s="57"/>
      <c r="W840" s="78"/>
      <c r="X840" s="69"/>
      <c r="Y840" s="69"/>
      <c r="Z840" s="69"/>
      <c r="AA840" s="69"/>
      <c r="AB840" s="69"/>
      <c r="AC840" s="69"/>
      <c r="AD840" s="69"/>
      <c r="AF840" s="69"/>
      <c r="AG840" s="69"/>
      <c r="AH840" s="69"/>
      <c r="AI840" s="69"/>
      <c r="AJ840" s="69"/>
      <c r="AK840" s="69"/>
      <c r="AL840" s="70">
        <f t="shared" si="51"/>
        <v>0</v>
      </c>
      <c r="AM840" s="69"/>
      <c r="AN840" s="69"/>
      <c r="AO840" s="69"/>
      <c r="AR840" s="46" t="s">
        <v>20</v>
      </c>
    </row>
    <row r="841" spans="4:44" x14ac:dyDescent="0.3">
      <c r="D841" s="79">
        <f t="shared" si="54"/>
        <v>832</v>
      </c>
      <c r="E841" s="76"/>
      <c r="F841" s="76"/>
      <c r="G841" s="73">
        <f t="shared" si="52"/>
        <v>0</v>
      </c>
      <c r="H841" s="74" t="str" cm="1">
        <f t="array" ref="H841">IFERROR(INDEX(GCC.Param!$D$3:$D$94,MATCH(L841,GCC.Param!$B$3:$B$94,0),0),"")</f>
        <v/>
      </c>
      <c r="I841" s="76"/>
      <c r="J841" s="76"/>
      <c r="K841" s="76"/>
      <c r="L841" s="76"/>
      <c r="M841" s="76"/>
      <c r="N841" s="76"/>
      <c r="O841" s="73" t="str" cm="1">
        <f t="array" ref="O841">IFERROR(INDEX($K$9:$K$1009,MATCH(N841,$I$9:$I$1009,0),0),"")</f>
        <v/>
      </c>
      <c r="P841" s="77"/>
      <c r="Q841" s="77"/>
      <c r="R841" s="67"/>
      <c r="S841" s="67"/>
      <c r="T841" s="67"/>
      <c r="U841" s="73">
        <f t="shared" si="53"/>
        <v>0</v>
      </c>
      <c r="V841" s="57"/>
      <c r="W841" s="78"/>
      <c r="X841" s="69"/>
      <c r="Y841" s="69"/>
      <c r="Z841" s="69"/>
      <c r="AA841" s="69"/>
      <c r="AB841" s="69"/>
      <c r="AC841" s="69"/>
      <c r="AD841" s="69"/>
      <c r="AF841" s="69"/>
      <c r="AG841" s="69"/>
      <c r="AH841" s="69"/>
      <c r="AI841" s="69"/>
      <c r="AJ841" s="69"/>
      <c r="AK841" s="69"/>
      <c r="AL841" s="70">
        <f t="shared" ref="AL841:AL904" si="55">SUM(AG841:AK841)</f>
        <v>0</v>
      </c>
      <c r="AM841" s="69"/>
      <c r="AN841" s="69"/>
      <c r="AO841" s="69"/>
      <c r="AR841" s="46" t="s">
        <v>20</v>
      </c>
    </row>
    <row r="842" spans="4:44" x14ac:dyDescent="0.3">
      <c r="D842" s="79">
        <f t="shared" si="54"/>
        <v>833</v>
      </c>
      <c r="E842" s="76"/>
      <c r="F842" s="76"/>
      <c r="G842" s="73">
        <f t="shared" ref="G842:G905" si="56">IF(OR(F842="",F842=0),E842,F842)</f>
        <v>0</v>
      </c>
      <c r="H842" s="74" t="str" cm="1">
        <f t="array" ref="H842">IFERROR(INDEX(GCC.Param!$D$3:$D$94,MATCH(L842,GCC.Param!$B$3:$B$94,0),0),"")</f>
        <v/>
      </c>
      <c r="I842" s="76"/>
      <c r="J842" s="76"/>
      <c r="K842" s="76"/>
      <c r="L842" s="76"/>
      <c r="M842" s="76"/>
      <c r="N842" s="76"/>
      <c r="O842" s="73" t="str" cm="1">
        <f t="array" ref="O842">IFERROR(INDEX($K$9:$K$1009,MATCH(N842,$I$9:$I$1009,0),0),"")</f>
        <v/>
      </c>
      <c r="P842" s="77"/>
      <c r="Q842" s="77"/>
      <c r="R842" s="67"/>
      <c r="S842" s="67"/>
      <c r="T842" s="67"/>
      <c r="U842" s="73">
        <f t="shared" si="53"/>
        <v>0</v>
      </c>
      <c r="V842" s="57"/>
      <c r="W842" s="78"/>
      <c r="X842" s="69"/>
      <c r="Y842" s="69"/>
      <c r="Z842" s="69"/>
      <c r="AA842" s="69"/>
      <c r="AB842" s="69"/>
      <c r="AC842" s="69"/>
      <c r="AD842" s="69"/>
      <c r="AF842" s="69"/>
      <c r="AG842" s="69"/>
      <c r="AH842" s="69"/>
      <c r="AI842" s="69"/>
      <c r="AJ842" s="69"/>
      <c r="AK842" s="69"/>
      <c r="AL842" s="70">
        <f t="shared" si="55"/>
        <v>0</v>
      </c>
      <c r="AM842" s="69"/>
      <c r="AN842" s="69"/>
      <c r="AO842" s="69"/>
      <c r="AR842" s="46" t="s">
        <v>20</v>
      </c>
    </row>
    <row r="843" spans="4:44" x14ac:dyDescent="0.3">
      <c r="D843" s="79">
        <f t="shared" si="54"/>
        <v>834</v>
      </c>
      <c r="E843" s="76"/>
      <c r="F843" s="76"/>
      <c r="G843" s="73">
        <f t="shared" si="56"/>
        <v>0</v>
      </c>
      <c r="H843" s="74" t="str" cm="1">
        <f t="array" ref="H843">IFERROR(INDEX(GCC.Param!$D$3:$D$94,MATCH(L843,GCC.Param!$B$3:$B$94,0),0),"")</f>
        <v/>
      </c>
      <c r="I843" s="76"/>
      <c r="J843" s="76"/>
      <c r="K843" s="76"/>
      <c r="L843" s="76"/>
      <c r="M843" s="76"/>
      <c r="N843" s="76"/>
      <c r="O843" s="73" t="str" cm="1">
        <f t="array" ref="O843">IFERROR(INDEX($K$9:$K$1009,MATCH(N843,$I$9:$I$1009,0),0),"")</f>
        <v/>
      </c>
      <c r="P843" s="77"/>
      <c r="Q843" s="77"/>
      <c r="R843" s="67"/>
      <c r="S843" s="67"/>
      <c r="T843" s="67"/>
      <c r="U843" s="73">
        <f t="shared" ref="U843:U906" si="57">IF(M843="",K843,M843)</f>
        <v>0</v>
      </c>
      <c r="V843" s="57"/>
      <c r="W843" s="78"/>
      <c r="X843" s="69"/>
      <c r="Y843" s="69"/>
      <c r="Z843" s="69"/>
      <c r="AA843" s="69"/>
      <c r="AB843" s="69"/>
      <c r="AC843" s="69"/>
      <c r="AD843" s="69"/>
      <c r="AF843" s="69"/>
      <c r="AG843" s="69"/>
      <c r="AH843" s="69"/>
      <c r="AI843" s="69"/>
      <c r="AJ843" s="69"/>
      <c r="AK843" s="69"/>
      <c r="AL843" s="70">
        <f t="shared" si="55"/>
        <v>0</v>
      </c>
      <c r="AM843" s="69"/>
      <c r="AN843" s="69"/>
      <c r="AO843" s="69"/>
      <c r="AR843" s="46" t="s">
        <v>20</v>
      </c>
    </row>
    <row r="844" spans="4:44" x14ac:dyDescent="0.3">
      <c r="D844" s="79">
        <f t="shared" ref="D844:D907" si="58">D843+1</f>
        <v>835</v>
      </c>
      <c r="E844" s="76"/>
      <c r="F844" s="76"/>
      <c r="G844" s="73">
        <f t="shared" si="56"/>
        <v>0</v>
      </c>
      <c r="H844" s="74" t="str" cm="1">
        <f t="array" ref="H844">IFERROR(INDEX(GCC.Param!$D$3:$D$94,MATCH(L844,GCC.Param!$B$3:$B$94,0),0),"")</f>
        <v/>
      </c>
      <c r="I844" s="76"/>
      <c r="J844" s="76"/>
      <c r="K844" s="76"/>
      <c r="L844" s="76"/>
      <c r="M844" s="76"/>
      <c r="N844" s="76"/>
      <c r="O844" s="73" t="str" cm="1">
        <f t="array" ref="O844">IFERROR(INDEX($K$9:$K$1009,MATCH(N844,$I$9:$I$1009,0),0),"")</f>
        <v/>
      </c>
      <c r="P844" s="77"/>
      <c r="Q844" s="77"/>
      <c r="R844" s="67"/>
      <c r="S844" s="67"/>
      <c r="T844" s="67"/>
      <c r="U844" s="73">
        <f t="shared" si="57"/>
        <v>0</v>
      </c>
      <c r="V844" s="57"/>
      <c r="W844" s="78"/>
      <c r="X844" s="69"/>
      <c r="Y844" s="69"/>
      <c r="Z844" s="69"/>
      <c r="AA844" s="69"/>
      <c r="AB844" s="69"/>
      <c r="AC844" s="69"/>
      <c r="AD844" s="69"/>
      <c r="AF844" s="69"/>
      <c r="AG844" s="69"/>
      <c r="AH844" s="69"/>
      <c r="AI844" s="69"/>
      <c r="AJ844" s="69"/>
      <c r="AK844" s="69"/>
      <c r="AL844" s="70">
        <f t="shared" si="55"/>
        <v>0</v>
      </c>
      <c r="AM844" s="69"/>
      <c r="AN844" s="69"/>
      <c r="AO844" s="69"/>
      <c r="AR844" s="46" t="s">
        <v>20</v>
      </c>
    </row>
    <row r="845" spans="4:44" x14ac:dyDescent="0.3">
      <c r="D845" s="79">
        <f t="shared" si="58"/>
        <v>836</v>
      </c>
      <c r="E845" s="76"/>
      <c r="F845" s="76"/>
      <c r="G845" s="73">
        <f t="shared" si="56"/>
        <v>0</v>
      </c>
      <c r="H845" s="74" t="str" cm="1">
        <f t="array" ref="H845">IFERROR(INDEX(GCC.Param!$D$3:$D$94,MATCH(L845,GCC.Param!$B$3:$B$94,0),0),"")</f>
        <v/>
      </c>
      <c r="I845" s="76"/>
      <c r="J845" s="76"/>
      <c r="K845" s="76"/>
      <c r="L845" s="76"/>
      <c r="M845" s="76"/>
      <c r="N845" s="76"/>
      <c r="O845" s="73" t="str" cm="1">
        <f t="array" ref="O845">IFERROR(INDEX($K$9:$K$1009,MATCH(N845,$I$9:$I$1009,0),0),"")</f>
        <v/>
      </c>
      <c r="P845" s="77"/>
      <c r="Q845" s="77"/>
      <c r="R845" s="67"/>
      <c r="S845" s="67"/>
      <c r="T845" s="67"/>
      <c r="U845" s="73">
        <f t="shared" si="57"/>
        <v>0</v>
      </c>
      <c r="V845" s="57"/>
      <c r="W845" s="78"/>
      <c r="X845" s="69"/>
      <c r="Y845" s="69"/>
      <c r="Z845" s="69"/>
      <c r="AA845" s="69"/>
      <c r="AB845" s="69"/>
      <c r="AC845" s="69"/>
      <c r="AD845" s="69"/>
      <c r="AF845" s="69"/>
      <c r="AG845" s="69"/>
      <c r="AH845" s="69"/>
      <c r="AI845" s="69"/>
      <c r="AJ845" s="69"/>
      <c r="AK845" s="69"/>
      <c r="AL845" s="70">
        <f t="shared" si="55"/>
        <v>0</v>
      </c>
      <c r="AM845" s="69"/>
      <c r="AN845" s="69"/>
      <c r="AO845" s="69"/>
      <c r="AR845" s="46" t="s">
        <v>20</v>
      </c>
    </row>
    <row r="846" spans="4:44" x14ac:dyDescent="0.3">
      <c r="D846" s="79">
        <f t="shared" si="58"/>
        <v>837</v>
      </c>
      <c r="E846" s="76"/>
      <c r="F846" s="76"/>
      <c r="G846" s="73">
        <f t="shared" si="56"/>
        <v>0</v>
      </c>
      <c r="H846" s="74" t="str" cm="1">
        <f t="array" ref="H846">IFERROR(INDEX(GCC.Param!$D$3:$D$94,MATCH(L846,GCC.Param!$B$3:$B$94,0),0),"")</f>
        <v/>
      </c>
      <c r="I846" s="76"/>
      <c r="J846" s="76"/>
      <c r="K846" s="76"/>
      <c r="L846" s="76"/>
      <c r="M846" s="76"/>
      <c r="N846" s="76"/>
      <c r="O846" s="73" t="str" cm="1">
        <f t="array" ref="O846">IFERROR(INDEX($K$9:$K$1009,MATCH(N846,$I$9:$I$1009,0),0),"")</f>
        <v/>
      </c>
      <c r="P846" s="77"/>
      <c r="Q846" s="77"/>
      <c r="R846" s="67"/>
      <c r="S846" s="67"/>
      <c r="T846" s="67"/>
      <c r="U846" s="73">
        <f t="shared" si="57"/>
        <v>0</v>
      </c>
      <c r="V846" s="57"/>
      <c r="W846" s="78"/>
      <c r="X846" s="69"/>
      <c r="Y846" s="69"/>
      <c r="Z846" s="69"/>
      <c r="AA846" s="69"/>
      <c r="AB846" s="69"/>
      <c r="AC846" s="69"/>
      <c r="AD846" s="69"/>
      <c r="AF846" s="69"/>
      <c r="AG846" s="69"/>
      <c r="AH846" s="69"/>
      <c r="AI846" s="69"/>
      <c r="AJ846" s="69"/>
      <c r="AK846" s="69"/>
      <c r="AL846" s="70">
        <f t="shared" si="55"/>
        <v>0</v>
      </c>
      <c r="AM846" s="69"/>
      <c r="AN846" s="69"/>
      <c r="AO846" s="69"/>
      <c r="AR846" s="46" t="s">
        <v>20</v>
      </c>
    </row>
    <row r="847" spans="4:44" x14ac:dyDescent="0.3">
      <c r="D847" s="79">
        <f t="shared" si="58"/>
        <v>838</v>
      </c>
      <c r="E847" s="76"/>
      <c r="F847" s="76"/>
      <c r="G847" s="73">
        <f t="shared" si="56"/>
        <v>0</v>
      </c>
      <c r="H847" s="74" t="str" cm="1">
        <f t="array" ref="H847">IFERROR(INDEX(GCC.Param!$D$3:$D$94,MATCH(L847,GCC.Param!$B$3:$B$94,0),0),"")</f>
        <v/>
      </c>
      <c r="I847" s="76"/>
      <c r="J847" s="76"/>
      <c r="K847" s="76"/>
      <c r="L847" s="76"/>
      <c r="M847" s="76"/>
      <c r="N847" s="76"/>
      <c r="O847" s="73" t="str" cm="1">
        <f t="array" ref="O847">IFERROR(INDEX($K$9:$K$1009,MATCH(N847,$I$9:$I$1009,0),0),"")</f>
        <v/>
      </c>
      <c r="P847" s="77"/>
      <c r="Q847" s="77"/>
      <c r="R847" s="67"/>
      <c r="S847" s="67"/>
      <c r="T847" s="67"/>
      <c r="U847" s="73">
        <f t="shared" si="57"/>
        <v>0</v>
      </c>
      <c r="V847" s="57"/>
      <c r="W847" s="78"/>
      <c r="X847" s="69"/>
      <c r="Y847" s="69"/>
      <c r="Z847" s="69"/>
      <c r="AA847" s="69"/>
      <c r="AB847" s="69"/>
      <c r="AC847" s="69"/>
      <c r="AD847" s="69"/>
      <c r="AF847" s="69"/>
      <c r="AG847" s="69"/>
      <c r="AH847" s="69"/>
      <c r="AI847" s="69"/>
      <c r="AJ847" s="69"/>
      <c r="AK847" s="69"/>
      <c r="AL847" s="70">
        <f t="shared" si="55"/>
        <v>0</v>
      </c>
      <c r="AM847" s="69"/>
      <c r="AN847" s="69"/>
      <c r="AO847" s="69"/>
      <c r="AR847" s="46" t="s">
        <v>20</v>
      </c>
    </row>
    <row r="848" spans="4:44" x14ac:dyDescent="0.3">
      <c r="D848" s="79">
        <f t="shared" si="58"/>
        <v>839</v>
      </c>
      <c r="E848" s="76"/>
      <c r="F848" s="76"/>
      <c r="G848" s="73">
        <f t="shared" si="56"/>
        <v>0</v>
      </c>
      <c r="H848" s="74" t="str" cm="1">
        <f t="array" ref="H848">IFERROR(INDEX(GCC.Param!$D$3:$D$94,MATCH(L848,GCC.Param!$B$3:$B$94,0),0),"")</f>
        <v/>
      </c>
      <c r="I848" s="76"/>
      <c r="J848" s="76"/>
      <c r="K848" s="76"/>
      <c r="L848" s="76"/>
      <c r="M848" s="76"/>
      <c r="N848" s="76"/>
      <c r="O848" s="73" t="str" cm="1">
        <f t="array" ref="O848">IFERROR(INDEX($K$9:$K$1009,MATCH(N848,$I$9:$I$1009,0),0),"")</f>
        <v/>
      </c>
      <c r="P848" s="77"/>
      <c r="Q848" s="77"/>
      <c r="R848" s="67"/>
      <c r="S848" s="67"/>
      <c r="T848" s="67"/>
      <c r="U848" s="73">
        <f t="shared" si="57"/>
        <v>0</v>
      </c>
      <c r="V848" s="57"/>
      <c r="W848" s="78"/>
      <c r="X848" s="69"/>
      <c r="Y848" s="69"/>
      <c r="Z848" s="69"/>
      <c r="AA848" s="69"/>
      <c r="AB848" s="69"/>
      <c r="AC848" s="69"/>
      <c r="AD848" s="69"/>
      <c r="AF848" s="69"/>
      <c r="AG848" s="69"/>
      <c r="AH848" s="69"/>
      <c r="AI848" s="69"/>
      <c r="AJ848" s="69"/>
      <c r="AK848" s="69"/>
      <c r="AL848" s="70">
        <f t="shared" si="55"/>
        <v>0</v>
      </c>
      <c r="AM848" s="69"/>
      <c r="AN848" s="69"/>
      <c r="AO848" s="69"/>
      <c r="AR848" s="46" t="s">
        <v>20</v>
      </c>
    </row>
    <row r="849" spans="4:44" x14ac:dyDescent="0.3">
      <c r="D849" s="79">
        <f t="shared" si="58"/>
        <v>840</v>
      </c>
      <c r="E849" s="76"/>
      <c r="F849" s="76"/>
      <c r="G849" s="73">
        <f t="shared" si="56"/>
        <v>0</v>
      </c>
      <c r="H849" s="74" t="str" cm="1">
        <f t="array" ref="H849">IFERROR(INDEX(GCC.Param!$D$3:$D$94,MATCH(L849,GCC.Param!$B$3:$B$94,0),0),"")</f>
        <v/>
      </c>
      <c r="I849" s="76"/>
      <c r="J849" s="76"/>
      <c r="K849" s="76"/>
      <c r="L849" s="76"/>
      <c r="M849" s="76"/>
      <c r="N849" s="76"/>
      <c r="O849" s="73" t="str" cm="1">
        <f t="array" ref="O849">IFERROR(INDEX($K$9:$K$1009,MATCH(N849,$I$9:$I$1009,0),0),"")</f>
        <v/>
      </c>
      <c r="P849" s="77"/>
      <c r="Q849" s="77"/>
      <c r="R849" s="67"/>
      <c r="S849" s="67"/>
      <c r="T849" s="67"/>
      <c r="U849" s="73">
        <f t="shared" si="57"/>
        <v>0</v>
      </c>
      <c r="V849" s="57"/>
      <c r="W849" s="78"/>
      <c r="X849" s="69"/>
      <c r="Y849" s="69"/>
      <c r="Z849" s="69"/>
      <c r="AA849" s="69"/>
      <c r="AB849" s="69"/>
      <c r="AC849" s="69"/>
      <c r="AD849" s="69"/>
      <c r="AF849" s="69"/>
      <c r="AG849" s="69"/>
      <c r="AH849" s="69"/>
      <c r="AI849" s="69"/>
      <c r="AJ849" s="69"/>
      <c r="AK849" s="69"/>
      <c r="AL849" s="70">
        <f t="shared" si="55"/>
        <v>0</v>
      </c>
      <c r="AM849" s="69"/>
      <c r="AN849" s="69"/>
      <c r="AO849" s="69"/>
      <c r="AR849" s="46" t="s">
        <v>20</v>
      </c>
    </row>
    <row r="850" spans="4:44" x14ac:dyDescent="0.3">
      <c r="D850" s="79">
        <f t="shared" si="58"/>
        <v>841</v>
      </c>
      <c r="E850" s="76"/>
      <c r="F850" s="76"/>
      <c r="G850" s="73">
        <f t="shared" si="56"/>
        <v>0</v>
      </c>
      <c r="H850" s="74" t="str" cm="1">
        <f t="array" ref="H850">IFERROR(INDEX(GCC.Param!$D$3:$D$94,MATCH(L850,GCC.Param!$B$3:$B$94,0),0),"")</f>
        <v/>
      </c>
      <c r="I850" s="76"/>
      <c r="J850" s="76"/>
      <c r="K850" s="76"/>
      <c r="L850" s="76"/>
      <c r="M850" s="76"/>
      <c r="N850" s="76"/>
      <c r="O850" s="73" t="str" cm="1">
        <f t="array" ref="O850">IFERROR(INDEX($K$9:$K$1009,MATCH(N850,$I$9:$I$1009,0),0),"")</f>
        <v/>
      </c>
      <c r="P850" s="77"/>
      <c r="Q850" s="77"/>
      <c r="R850" s="67"/>
      <c r="S850" s="67"/>
      <c r="T850" s="67"/>
      <c r="U850" s="73">
        <f t="shared" si="57"/>
        <v>0</v>
      </c>
      <c r="V850" s="57"/>
      <c r="W850" s="78"/>
      <c r="X850" s="69"/>
      <c r="Y850" s="69"/>
      <c r="Z850" s="69"/>
      <c r="AA850" s="69"/>
      <c r="AB850" s="69"/>
      <c r="AC850" s="69"/>
      <c r="AD850" s="69"/>
      <c r="AF850" s="69"/>
      <c r="AG850" s="69"/>
      <c r="AH850" s="69"/>
      <c r="AI850" s="69"/>
      <c r="AJ850" s="69"/>
      <c r="AK850" s="69"/>
      <c r="AL850" s="70">
        <f t="shared" si="55"/>
        <v>0</v>
      </c>
      <c r="AM850" s="69"/>
      <c r="AN850" s="69"/>
      <c r="AO850" s="69"/>
      <c r="AR850" s="46" t="s">
        <v>20</v>
      </c>
    </row>
    <row r="851" spans="4:44" x14ac:dyDescent="0.3">
      <c r="D851" s="79">
        <f t="shared" si="58"/>
        <v>842</v>
      </c>
      <c r="E851" s="76"/>
      <c r="F851" s="76"/>
      <c r="G851" s="73">
        <f t="shared" si="56"/>
        <v>0</v>
      </c>
      <c r="H851" s="74" t="str" cm="1">
        <f t="array" ref="H851">IFERROR(INDEX(GCC.Param!$D$3:$D$94,MATCH(L851,GCC.Param!$B$3:$B$94,0),0),"")</f>
        <v/>
      </c>
      <c r="I851" s="76"/>
      <c r="J851" s="76"/>
      <c r="K851" s="76"/>
      <c r="L851" s="76"/>
      <c r="M851" s="76"/>
      <c r="N851" s="76"/>
      <c r="O851" s="73" t="str" cm="1">
        <f t="array" ref="O851">IFERROR(INDEX($K$9:$K$1009,MATCH(N851,$I$9:$I$1009,0),0),"")</f>
        <v/>
      </c>
      <c r="P851" s="77"/>
      <c r="Q851" s="77"/>
      <c r="R851" s="67"/>
      <c r="S851" s="67"/>
      <c r="T851" s="67"/>
      <c r="U851" s="73">
        <f t="shared" si="57"/>
        <v>0</v>
      </c>
      <c r="V851" s="57"/>
      <c r="W851" s="78"/>
      <c r="X851" s="69"/>
      <c r="Y851" s="69"/>
      <c r="Z851" s="69"/>
      <c r="AA851" s="69"/>
      <c r="AB851" s="69"/>
      <c r="AC851" s="69"/>
      <c r="AD851" s="69"/>
      <c r="AF851" s="69"/>
      <c r="AG851" s="69"/>
      <c r="AH851" s="69"/>
      <c r="AI851" s="69"/>
      <c r="AJ851" s="69"/>
      <c r="AK851" s="69"/>
      <c r="AL851" s="70">
        <f t="shared" si="55"/>
        <v>0</v>
      </c>
      <c r="AM851" s="69"/>
      <c r="AN851" s="69"/>
      <c r="AO851" s="69"/>
      <c r="AR851" s="46" t="s">
        <v>20</v>
      </c>
    </row>
    <row r="852" spans="4:44" x14ac:dyDescent="0.3">
      <c r="D852" s="79">
        <f t="shared" si="58"/>
        <v>843</v>
      </c>
      <c r="E852" s="76"/>
      <c r="F852" s="76"/>
      <c r="G852" s="73">
        <f t="shared" si="56"/>
        <v>0</v>
      </c>
      <c r="H852" s="74" t="str" cm="1">
        <f t="array" ref="H852">IFERROR(INDEX(GCC.Param!$D$3:$D$94,MATCH(L852,GCC.Param!$B$3:$B$94,0),0),"")</f>
        <v/>
      </c>
      <c r="I852" s="76"/>
      <c r="J852" s="76"/>
      <c r="K852" s="76"/>
      <c r="L852" s="76"/>
      <c r="M852" s="76"/>
      <c r="N852" s="76"/>
      <c r="O852" s="73" t="str" cm="1">
        <f t="array" ref="O852">IFERROR(INDEX($K$9:$K$1009,MATCH(N852,$I$9:$I$1009,0),0),"")</f>
        <v/>
      </c>
      <c r="P852" s="77"/>
      <c r="Q852" s="77"/>
      <c r="R852" s="67"/>
      <c r="S852" s="67"/>
      <c r="T852" s="67"/>
      <c r="U852" s="73">
        <f t="shared" si="57"/>
        <v>0</v>
      </c>
      <c r="V852" s="57"/>
      <c r="W852" s="78"/>
      <c r="X852" s="69"/>
      <c r="Y852" s="69"/>
      <c r="Z852" s="69"/>
      <c r="AA852" s="69"/>
      <c r="AB852" s="69"/>
      <c r="AC852" s="69"/>
      <c r="AD852" s="69"/>
      <c r="AF852" s="69"/>
      <c r="AG852" s="69"/>
      <c r="AH852" s="69"/>
      <c r="AI852" s="69"/>
      <c r="AJ852" s="69"/>
      <c r="AK852" s="69"/>
      <c r="AL852" s="70">
        <f t="shared" si="55"/>
        <v>0</v>
      </c>
      <c r="AM852" s="69"/>
      <c r="AN852" s="69"/>
      <c r="AO852" s="69"/>
      <c r="AR852" s="46" t="s">
        <v>20</v>
      </c>
    </row>
    <row r="853" spans="4:44" x14ac:dyDescent="0.3">
      <c r="D853" s="79">
        <f t="shared" si="58"/>
        <v>844</v>
      </c>
      <c r="E853" s="76"/>
      <c r="F853" s="76"/>
      <c r="G853" s="73">
        <f t="shared" si="56"/>
        <v>0</v>
      </c>
      <c r="H853" s="74" t="str" cm="1">
        <f t="array" ref="H853">IFERROR(INDEX(GCC.Param!$D$3:$D$94,MATCH(L853,GCC.Param!$B$3:$B$94,0),0),"")</f>
        <v/>
      </c>
      <c r="I853" s="76"/>
      <c r="J853" s="76"/>
      <c r="K853" s="76"/>
      <c r="L853" s="76"/>
      <c r="M853" s="76"/>
      <c r="N853" s="76"/>
      <c r="O853" s="73" t="str" cm="1">
        <f t="array" ref="O853">IFERROR(INDEX($K$9:$K$1009,MATCH(N853,$I$9:$I$1009,0),0),"")</f>
        <v/>
      </c>
      <c r="P853" s="77"/>
      <c r="Q853" s="77"/>
      <c r="R853" s="67"/>
      <c r="S853" s="67"/>
      <c r="T853" s="67"/>
      <c r="U853" s="73">
        <f t="shared" si="57"/>
        <v>0</v>
      </c>
      <c r="V853" s="57"/>
      <c r="W853" s="78"/>
      <c r="X853" s="69"/>
      <c r="Y853" s="69"/>
      <c r="Z853" s="69"/>
      <c r="AA853" s="69"/>
      <c r="AB853" s="69"/>
      <c r="AC853" s="69"/>
      <c r="AD853" s="69"/>
      <c r="AF853" s="69"/>
      <c r="AG853" s="69"/>
      <c r="AH853" s="69"/>
      <c r="AI853" s="69"/>
      <c r="AJ853" s="69"/>
      <c r="AK853" s="69"/>
      <c r="AL853" s="70">
        <f t="shared" si="55"/>
        <v>0</v>
      </c>
      <c r="AM853" s="69"/>
      <c r="AN853" s="69"/>
      <c r="AO853" s="69"/>
      <c r="AR853" s="46" t="s">
        <v>20</v>
      </c>
    </row>
    <row r="854" spans="4:44" x14ac:dyDescent="0.3">
      <c r="D854" s="79">
        <f t="shared" si="58"/>
        <v>845</v>
      </c>
      <c r="E854" s="76"/>
      <c r="F854" s="76"/>
      <c r="G854" s="73">
        <f t="shared" si="56"/>
        <v>0</v>
      </c>
      <c r="H854" s="74" t="str" cm="1">
        <f t="array" ref="H854">IFERROR(INDEX(GCC.Param!$D$3:$D$94,MATCH(L854,GCC.Param!$B$3:$B$94,0),0),"")</f>
        <v/>
      </c>
      <c r="I854" s="76"/>
      <c r="J854" s="76"/>
      <c r="K854" s="76"/>
      <c r="L854" s="76"/>
      <c r="M854" s="76"/>
      <c r="N854" s="76"/>
      <c r="O854" s="73" t="str" cm="1">
        <f t="array" ref="O854">IFERROR(INDEX($K$9:$K$1009,MATCH(N854,$I$9:$I$1009,0),0),"")</f>
        <v/>
      </c>
      <c r="P854" s="77"/>
      <c r="Q854" s="77"/>
      <c r="R854" s="67"/>
      <c r="S854" s="67"/>
      <c r="T854" s="67"/>
      <c r="U854" s="73">
        <f t="shared" si="57"/>
        <v>0</v>
      </c>
      <c r="V854" s="57"/>
      <c r="W854" s="78"/>
      <c r="X854" s="69"/>
      <c r="Y854" s="69"/>
      <c r="Z854" s="69"/>
      <c r="AA854" s="69"/>
      <c r="AB854" s="69"/>
      <c r="AC854" s="69"/>
      <c r="AD854" s="69"/>
      <c r="AF854" s="69"/>
      <c r="AG854" s="69"/>
      <c r="AH854" s="69"/>
      <c r="AI854" s="69"/>
      <c r="AJ854" s="69"/>
      <c r="AK854" s="69"/>
      <c r="AL854" s="70">
        <f t="shared" si="55"/>
        <v>0</v>
      </c>
      <c r="AM854" s="69"/>
      <c r="AN854" s="69"/>
      <c r="AO854" s="69"/>
      <c r="AR854" s="46" t="s">
        <v>20</v>
      </c>
    </row>
    <row r="855" spans="4:44" x14ac:dyDescent="0.3">
      <c r="D855" s="79">
        <f t="shared" si="58"/>
        <v>846</v>
      </c>
      <c r="E855" s="76"/>
      <c r="F855" s="76"/>
      <c r="G855" s="73">
        <f t="shared" si="56"/>
        <v>0</v>
      </c>
      <c r="H855" s="74" t="str" cm="1">
        <f t="array" ref="H855">IFERROR(INDEX(GCC.Param!$D$3:$D$94,MATCH(L855,GCC.Param!$B$3:$B$94,0),0),"")</f>
        <v/>
      </c>
      <c r="I855" s="76"/>
      <c r="J855" s="76"/>
      <c r="K855" s="76"/>
      <c r="L855" s="76"/>
      <c r="M855" s="76"/>
      <c r="N855" s="76"/>
      <c r="O855" s="73" t="str" cm="1">
        <f t="array" ref="O855">IFERROR(INDEX($K$9:$K$1009,MATCH(N855,$I$9:$I$1009,0),0),"")</f>
        <v/>
      </c>
      <c r="P855" s="77"/>
      <c r="Q855" s="77"/>
      <c r="R855" s="67"/>
      <c r="S855" s="67"/>
      <c r="T855" s="67"/>
      <c r="U855" s="73">
        <f t="shared" si="57"/>
        <v>0</v>
      </c>
      <c r="V855" s="57"/>
      <c r="W855" s="78"/>
      <c r="X855" s="69"/>
      <c r="Y855" s="69"/>
      <c r="Z855" s="69"/>
      <c r="AA855" s="69"/>
      <c r="AB855" s="69"/>
      <c r="AC855" s="69"/>
      <c r="AD855" s="69"/>
      <c r="AF855" s="69"/>
      <c r="AG855" s="69"/>
      <c r="AH855" s="69"/>
      <c r="AI855" s="69"/>
      <c r="AJ855" s="69"/>
      <c r="AK855" s="69"/>
      <c r="AL855" s="70">
        <f t="shared" si="55"/>
        <v>0</v>
      </c>
      <c r="AM855" s="69"/>
      <c r="AN855" s="69"/>
      <c r="AO855" s="69"/>
      <c r="AR855" s="46" t="s">
        <v>20</v>
      </c>
    </row>
    <row r="856" spans="4:44" x14ac:dyDescent="0.3">
      <c r="D856" s="79">
        <f t="shared" si="58"/>
        <v>847</v>
      </c>
      <c r="E856" s="76"/>
      <c r="F856" s="76"/>
      <c r="G856" s="73">
        <f t="shared" si="56"/>
        <v>0</v>
      </c>
      <c r="H856" s="74" t="str" cm="1">
        <f t="array" ref="H856">IFERROR(INDEX(GCC.Param!$D$3:$D$94,MATCH(L856,GCC.Param!$B$3:$B$94,0),0),"")</f>
        <v/>
      </c>
      <c r="I856" s="76"/>
      <c r="J856" s="76"/>
      <c r="K856" s="76"/>
      <c r="L856" s="76"/>
      <c r="M856" s="76"/>
      <c r="N856" s="76"/>
      <c r="O856" s="73" t="str" cm="1">
        <f t="array" ref="O856">IFERROR(INDEX($K$9:$K$1009,MATCH(N856,$I$9:$I$1009,0),0),"")</f>
        <v/>
      </c>
      <c r="P856" s="77"/>
      <c r="Q856" s="77"/>
      <c r="R856" s="67"/>
      <c r="S856" s="67"/>
      <c r="T856" s="67"/>
      <c r="U856" s="73">
        <f t="shared" si="57"/>
        <v>0</v>
      </c>
      <c r="V856" s="57"/>
      <c r="W856" s="78"/>
      <c r="X856" s="69"/>
      <c r="Y856" s="69"/>
      <c r="Z856" s="69"/>
      <c r="AA856" s="69"/>
      <c r="AB856" s="69"/>
      <c r="AC856" s="69"/>
      <c r="AD856" s="69"/>
      <c r="AF856" s="69"/>
      <c r="AG856" s="69"/>
      <c r="AH856" s="69"/>
      <c r="AI856" s="69"/>
      <c r="AJ856" s="69"/>
      <c r="AK856" s="69"/>
      <c r="AL856" s="70">
        <f t="shared" si="55"/>
        <v>0</v>
      </c>
      <c r="AM856" s="69"/>
      <c r="AN856" s="69"/>
      <c r="AO856" s="69"/>
      <c r="AR856" s="46" t="s">
        <v>20</v>
      </c>
    </row>
    <row r="857" spans="4:44" x14ac:dyDescent="0.3">
      <c r="D857" s="79">
        <f t="shared" si="58"/>
        <v>848</v>
      </c>
      <c r="E857" s="76"/>
      <c r="F857" s="76"/>
      <c r="G857" s="73">
        <f t="shared" si="56"/>
        <v>0</v>
      </c>
      <c r="H857" s="74" t="str" cm="1">
        <f t="array" ref="H857">IFERROR(INDEX(GCC.Param!$D$3:$D$94,MATCH(L857,GCC.Param!$B$3:$B$94,0),0),"")</f>
        <v/>
      </c>
      <c r="I857" s="76"/>
      <c r="J857" s="76"/>
      <c r="K857" s="76"/>
      <c r="L857" s="76"/>
      <c r="M857" s="76"/>
      <c r="N857" s="76"/>
      <c r="O857" s="73" t="str" cm="1">
        <f t="array" ref="O857">IFERROR(INDEX($K$9:$K$1009,MATCH(N857,$I$9:$I$1009,0),0),"")</f>
        <v/>
      </c>
      <c r="P857" s="77"/>
      <c r="Q857" s="77"/>
      <c r="R857" s="67"/>
      <c r="S857" s="67"/>
      <c r="T857" s="67"/>
      <c r="U857" s="73">
        <f t="shared" si="57"/>
        <v>0</v>
      </c>
      <c r="V857" s="57"/>
      <c r="W857" s="78"/>
      <c r="X857" s="69"/>
      <c r="Y857" s="69"/>
      <c r="Z857" s="69"/>
      <c r="AA857" s="69"/>
      <c r="AB857" s="69"/>
      <c r="AC857" s="69"/>
      <c r="AD857" s="69"/>
      <c r="AF857" s="69"/>
      <c r="AG857" s="69"/>
      <c r="AH857" s="69"/>
      <c r="AI857" s="69"/>
      <c r="AJ857" s="69"/>
      <c r="AK857" s="69"/>
      <c r="AL857" s="70">
        <f t="shared" si="55"/>
        <v>0</v>
      </c>
      <c r="AM857" s="69"/>
      <c r="AN857" s="69"/>
      <c r="AO857" s="69"/>
      <c r="AR857" s="46" t="s">
        <v>20</v>
      </c>
    </row>
    <row r="858" spans="4:44" x14ac:dyDescent="0.3">
      <c r="D858" s="79">
        <f t="shared" si="58"/>
        <v>849</v>
      </c>
      <c r="E858" s="76"/>
      <c r="F858" s="76"/>
      <c r="G858" s="73">
        <f t="shared" si="56"/>
        <v>0</v>
      </c>
      <c r="H858" s="74" t="str" cm="1">
        <f t="array" ref="H858">IFERROR(INDEX(GCC.Param!$D$3:$D$94,MATCH(L858,GCC.Param!$B$3:$B$94,0),0),"")</f>
        <v/>
      </c>
      <c r="I858" s="76"/>
      <c r="J858" s="76"/>
      <c r="K858" s="76"/>
      <c r="L858" s="76"/>
      <c r="M858" s="76"/>
      <c r="N858" s="76"/>
      <c r="O858" s="73" t="str" cm="1">
        <f t="array" ref="O858">IFERROR(INDEX($K$9:$K$1009,MATCH(N858,$I$9:$I$1009,0),0),"")</f>
        <v/>
      </c>
      <c r="P858" s="77"/>
      <c r="Q858" s="77"/>
      <c r="R858" s="67"/>
      <c r="S858" s="67"/>
      <c r="T858" s="67"/>
      <c r="U858" s="73">
        <f t="shared" si="57"/>
        <v>0</v>
      </c>
      <c r="V858" s="57"/>
      <c r="W858" s="78"/>
      <c r="X858" s="69"/>
      <c r="Y858" s="69"/>
      <c r="Z858" s="69"/>
      <c r="AA858" s="69"/>
      <c r="AB858" s="69"/>
      <c r="AC858" s="69"/>
      <c r="AD858" s="69"/>
      <c r="AF858" s="69"/>
      <c r="AG858" s="69"/>
      <c r="AH858" s="69"/>
      <c r="AI858" s="69"/>
      <c r="AJ858" s="69"/>
      <c r="AK858" s="69"/>
      <c r="AL858" s="70">
        <f t="shared" si="55"/>
        <v>0</v>
      </c>
      <c r="AM858" s="69"/>
      <c r="AN858" s="69"/>
      <c r="AO858" s="69"/>
      <c r="AR858" s="46" t="s">
        <v>20</v>
      </c>
    </row>
    <row r="859" spans="4:44" x14ac:dyDescent="0.3">
      <c r="D859" s="79">
        <f t="shared" si="58"/>
        <v>850</v>
      </c>
      <c r="E859" s="76"/>
      <c r="F859" s="76"/>
      <c r="G859" s="73">
        <f t="shared" si="56"/>
        <v>0</v>
      </c>
      <c r="H859" s="74" t="str" cm="1">
        <f t="array" ref="H859">IFERROR(INDEX(GCC.Param!$D$3:$D$94,MATCH(L859,GCC.Param!$B$3:$B$94,0),0),"")</f>
        <v/>
      </c>
      <c r="I859" s="76"/>
      <c r="J859" s="76"/>
      <c r="K859" s="76"/>
      <c r="L859" s="76"/>
      <c r="M859" s="76"/>
      <c r="N859" s="76"/>
      <c r="O859" s="73" t="str" cm="1">
        <f t="array" ref="O859">IFERROR(INDEX($K$9:$K$1009,MATCH(N859,$I$9:$I$1009,0),0),"")</f>
        <v/>
      </c>
      <c r="P859" s="77"/>
      <c r="Q859" s="77"/>
      <c r="R859" s="67"/>
      <c r="S859" s="67"/>
      <c r="T859" s="67"/>
      <c r="U859" s="73">
        <f t="shared" si="57"/>
        <v>0</v>
      </c>
      <c r="V859" s="57"/>
      <c r="W859" s="78"/>
      <c r="X859" s="69"/>
      <c r="Y859" s="69"/>
      <c r="Z859" s="69"/>
      <c r="AA859" s="69"/>
      <c r="AB859" s="69"/>
      <c r="AC859" s="69"/>
      <c r="AD859" s="69"/>
      <c r="AF859" s="69"/>
      <c r="AG859" s="69"/>
      <c r="AH859" s="69"/>
      <c r="AI859" s="69"/>
      <c r="AJ859" s="69"/>
      <c r="AK859" s="69"/>
      <c r="AL859" s="70">
        <f t="shared" si="55"/>
        <v>0</v>
      </c>
      <c r="AM859" s="69"/>
      <c r="AN859" s="69"/>
      <c r="AO859" s="69"/>
      <c r="AR859" s="46" t="s">
        <v>20</v>
      </c>
    </row>
    <row r="860" spans="4:44" x14ac:dyDescent="0.3">
      <c r="D860" s="79">
        <f t="shared" si="58"/>
        <v>851</v>
      </c>
      <c r="E860" s="76"/>
      <c r="F860" s="76"/>
      <c r="G860" s="73">
        <f t="shared" si="56"/>
        <v>0</v>
      </c>
      <c r="H860" s="74" t="str" cm="1">
        <f t="array" ref="H860">IFERROR(INDEX(GCC.Param!$D$3:$D$94,MATCH(L860,GCC.Param!$B$3:$B$94,0),0),"")</f>
        <v/>
      </c>
      <c r="I860" s="76"/>
      <c r="J860" s="76"/>
      <c r="K860" s="76"/>
      <c r="L860" s="76"/>
      <c r="M860" s="76"/>
      <c r="N860" s="76"/>
      <c r="O860" s="73" t="str" cm="1">
        <f t="array" ref="O860">IFERROR(INDEX($K$9:$K$1009,MATCH(N860,$I$9:$I$1009,0),0),"")</f>
        <v/>
      </c>
      <c r="P860" s="77"/>
      <c r="Q860" s="77"/>
      <c r="R860" s="67"/>
      <c r="S860" s="67"/>
      <c r="T860" s="67"/>
      <c r="U860" s="73">
        <f t="shared" si="57"/>
        <v>0</v>
      </c>
      <c r="V860" s="57"/>
      <c r="W860" s="78"/>
      <c r="X860" s="69"/>
      <c r="Y860" s="69"/>
      <c r="Z860" s="69"/>
      <c r="AA860" s="69"/>
      <c r="AB860" s="69"/>
      <c r="AC860" s="69"/>
      <c r="AD860" s="69"/>
      <c r="AF860" s="69"/>
      <c r="AG860" s="69"/>
      <c r="AH860" s="69"/>
      <c r="AI860" s="69"/>
      <c r="AJ860" s="69"/>
      <c r="AK860" s="69"/>
      <c r="AL860" s="70">
        <f t="shared" si="55"/>
        <v>0</v>
      </c>
      <c r="AM860" s="69"/>
      <c r="AN860" s="69"/>
      <c r="AO860" s="69"/>
      <c r="AR860" s="46" t="s">
        <v>20</v>
      </c>
    </row>
    <row r="861" spans="4:44" x14ac:dyDescent="0.3">
      <c r="D861" s="79">
        <f t="shared" si="58"/>
        <v>852</v>
      </c>
      <c r="E861" s="76"/>
      <c r="F861" s="76"/>
      <c r="G861" s="73">
        <f t="shared" si="56"/>
        <v>0</v>
      </c>
      <c r="H861" s="74" t="str" cm="1">
        <f t="array" ref="H861">IFERROR(INDEX(GCC.Param!$D$3:$D$94,MATCH(L861,GCC.Param!$B$3:$B$94,0),0),"")</f>
        <v/>
      </c>
      <c r="I861" s="76"/>
      <c r="J861" s="76"/>
      <c r="K861" s="76"/>
      <c r="L861" s="76"/>
      <c r="M861" s="76"/>
      <c r="N861" s="76"/>
      <c r="O861" s="73" t="str" cm="1">
        <f t="array" ref="O861">IFERROR(INDEX($K$9:$K$1009,MATCH(N861,$I$9:$I$1009,0),0),"")</f>
        <v/>
      </c>
      <c r="P861" s="77"/>
      <c r="Q861" s="77"/>
      <c r="R861" s="67"/>
      <c r="S861" s="67"/>
      <c r="T861" s="67"/>
      <c r="U861" s="73">
        <f t="shared" si="57"/>
        <v>0</v>
      </c>
      <c r="V861" s="57"/>
      <c r="W861" s="78"/>
      <c r="X861" s="69"/>
      <c r="Y861" s="69"/>
      <c r="Z861" s="69"/>
      <c r="AA861" s="69"/>
      <c r="AB861" s="69"/>
      <c r="AC861" s="69"/>
      <c r="AD861" s="69"/>
      <c r="AF861" s="69"/>
      <c r="AG861" s="69"/>
      <c r="AH861" s="69"/>
      <c r="AI861" s="69"/>
      <c r="AJ861" s="69"/>
      <c r="AK861" s="69"/>
      <c r="AL861" s="70">
        <f t="shared" si="55"/>
        <v>0</v>
      </c>
      <c r="AM861" s="69"/>
      <c r="AN861" s="69"/>
      <c r="AO861" s="69"/>
      <c r="AR861" s="46" t="s">
        <v>20</v>
      </c>
    </row>
    <row r="862" spans="4:44" x14ac:dyDescent="0.3">
      <c r="D862" s="79">
        <f t="shared" si="58"/>
        <v>853</v>
      </c>
      <c r="E862" s="76"/>
      <c r="F862" s="76"/>
      <c r="G862" s="73">
        <f t="shared" si="56"/>
        <v>0</v>
      </c>
      <c r="H862" s="74" t="str" cm="1">
        <f t="array" ref="H862">IFERROR(INDEX(GCC.Param!$D$3:$D$94,MATCH(L862,GCC.Param!$B$3:$B$94,0),0),"")</f>
        <v/>
      </c>
      <c r="I862" s="76"/>
      <c r="J862" s="76"/>
      <c r="K862" s="76"/>
      <c r="L862" s="76"/>
      <c r="M862" s="76"/>
      <c r="N862" s="76"/>
      <c r="O862" s="73" t="str" cm="1">
        <f t="array" ref="O862">IFERROR(INDEX($K$9:$K$1009,MATCH(N862,$I$9:$I$1009,0),0),"")</f>
        <v/>
      </c>
      <c r="P862" s="77"/>
      <c r="Q862" s="77"/>
      <c r="R862" s="67"/>
      <c r="S862" s="67"/>
      <c r="T862" s="67"/>
      <c r="U862" s="73">
        <f t="shared" si="57"/>
        <v>0</v>
      </c>
      <c r="V862" s="57"/>
      <c r="W862" s="78"/>
      <c r="X862" s="69"/>
      <c r="Y862" s="69"/>
      <c r="Z862" s="69"/>
      <c r="AA862" s="69"/>
      <c r="AB862" s="69"/>
      <c r="AC862" s="69"/>
      <c r="AD862" s="69"/>
      <c r="AF862" s="69"/>
      <c r="AG862" s="69"/>
      <c r="AH862" s="69"/>
      <c r="AI862" s="69"/>
      <c r="AJ862" s="69"/>
      <c r="AK862" s="69"/>
      <c r="AL862" s="70">
        <f t="shared" si="55"/>
        <v>0</v>
      </c>
      <c r="AM862" s="69"/>
      <c r="AN862" s="69"/>
      <c r="AO862" s="69"/>
      <c r="AR862" s="46" t="s">
        <v>20</v>
      </c>
    </row>
    <row r="863" spans="4:44" x14ac:dyDescent="0.3">
      <c r="D863" s="79">
        <f t="shared" si="58"/>
        <v>854</v>
      </c>
      <c r="E863" s="76"/>
      <c r="F863" s="76"/>
      <c r="G863" s="73">
        <f t="shared" si="56"/>
        <v>0</v>
      </c>
      <c r="H863" s="74" t="str" cm="1">
        <f t="array" ref="H863">IFERROR(INDEX(GCC.Param!$D$3:$D$94,MATCH(L863,GCC.Param!$B$3:$B$94,0),0),"")</f>
        <v/>
      </c>
      <c r="I863" s="76"/>
      <c r="J863" s="76"/>
      <c r="K863" s="76"/>
      <c r="L863" s="76"/>
      <c r="M863" s="76"/>
      <c r="N863" s="76"/>
      <c r="O863" s="73" t="str" cm="1">
        <f t="array" ref="O863">IFERROR(INDEX($K$9:$K$1009,MATCH(N863,$I$9:$I$1009,0),0),"")</f>
        <v/>
      </c>
      <c r="P863" s="77"/>
      <c r="Q863" s="77"/>
      <c r="R863" s="67"/>
      <c r="S863" s="67"/>
      <c r="T863" s="67"/>
      <c r="U863" s="73">
        <f t="shared" si="57"/>
        <v>0</v>
      </c>
      <c r="V863" s="57"/>
      <c r="W863" s="78"/>
      <c r="X863" s="69"/>
      <c r="Y863" s="69"/>
      <c r="Z863" s="69"/>
      <c r="AA863" s="69"/>
      <c r="AB863" s="69"/>
      <c r="AC863" s="69"/>
      <c r="AD863" s="69"/>
      <c r="AF863" s="69"/>
      <c r="AG863" s="69"/>
      <c r="AH863" s="69"/>
      <c r="AI863" s="69"/>
      <c r="AJ863" s="69"/>
      <c r="AK863" s="69"/>
      <c r="AL863" s="70">
        <f t="shared" si="55"/>
        <v>0</v>
      </c>
      <c r="AM863" s="69"/>
      <c r="AN863" s="69"/>
      <c r="AO863" s="69"/>
      <c r="AR863" s="46" t="s">
        <v>20</v>
      </c>
    </row>
    <row r="864" spans="4:44" x14ac:dyDescent="0.3">
      <c r="D864" s="79">
        <f t="shared" si="58"/>
        <v>855</v>
      </c>
      <c r="E864" s="76"/>
      <c r="F864" s="76"/>
      <c r="G864" s="73">
        <f t="shared" si="56"/>
        <v>0</v>
      </c>
      <c r="H864" s="74" t="str" cm="1">
        <f t="array" ref="H864">IFERROR(INDEX(GCC.Param!$D$3:$D$94,MATCH(L864,GCC.Param!$B$3:$B$94,0),0),"")</f>
        <v/>
      </c>
      <c r="I864" s="76"/>
      <c r="J864" s="76"/>
      <c r="K864" s="76"/>
      <c r="L864" s="76"/>
      <c r="M864" s="76"/>
      <c r="N864" s="76"/>
      <c r="O864" s="73" t="str" cm="1">
        <f t="array" ref="O864">IFERROR(INDEX($K$9:$K$1009,MATCH(N864,$I$9:$I$1009,0),0),"")</f>
        <v/>
      </c>
      <c r="P864" s="77"/>
      <c r="Q864" s="77"/>
      <c r="R864" s="67"/>
      <c r="S864" s="67"/>
      <c r="T864" s="67"/>
      <c r="U864" s="73">
        <f t="shared" si="57"/>
        <v>0</v>
      </c>
      <c r="V864" s="57"/>
      <c r="W864" s="78"/>
      <c r="X864" s="69"/>
      <c r="Y864" s="69"/>
      <c r="Z864" s="69"/>
      <c r="AA864" s="69"/>
      <c r="AB864" s="69"/>
      <c r="AC864" s="69"/>
      <c r="AD864" s="69"/>
      <c r="AF864" s="69"/>
      <c r="AG864" s="69"/>
      <c r="AH864" s="69"/>
      <c r="AI864" s="69"/>
      <c r="AJ864" s="69"/>
      <c r="AK864" s="69"/>
      <c r="AL864" s="70">
        <f t="shared" si="55"/>
        <v>0</v>
      </c>
      <c r="AM864" s="69"/>
      <c r="AN864" s="69"/>
      <c r="AO864" s="69"/>
      <c r="AR864" s="46" t="s">
        <v>20</v>
      </c>
    </row>
    <row r="865" spans="4:44" x14ac:dyDescent="0.3">
      <c r="D865" s="79">
        <f t="shared" si="58"/>
        <v>856</v>
      </c>
      <c r="E865" s="76"/>
      <c r="F865" s="76"/>
      <c r="G865" s="73">
        <f t="shared" si="56"/>
        <v>0</v>
      </c>
      <c r="H865" s="74" t="str" cm="1">
        <f t="array" ref="H865">IFERROR(INDEX(GCC.Param!$D$3:$D$94,MATCH(L865,GCC.Param!$B$3:$B$94,0),0),"")</f>
        <v/>
      </c>
      <c r="I865" s="76"/>
      <c r="J865" s="76"/>
      <c r="K865" s="76"/>
      <c r="L865" s="76"/>
      <c r="M865" s="76"/>
      <c r="N865" s="76"/>
      <c r="O865" s="73" t="str" cm="1">
        <f t="array" ref="O865">IFERROR(INDEX($K$9:$K$1009,MATCH(N865,$I$9:$I$1009,0),0),"")</f>
        <v/>
      </c>
      <c r="P865" s="77"/>
      <c r="Q865" s="77"/>
      <c r="R865" s="67"/>
      <c r="S865" s="67"/>
      <c r="T865" s="67"/>
      <c r="U865" s="73">
        <f t="shared" si="57"/>
        <v>0</v>
      </c>
      <c r="V865" s="57"/>
      <c r="W865" s="78"/>
      <c r="X865" s="69"/>
      <c r="Y865" s="69"/>
      <c r="Z865" s="69"/>
      <c r="AA865" s="69"/>
      <c r="AB865" s="69"/>
      <c r="AC865" s="69"/>
      <c r="AD865" s="69"/>
      <c r="AF865" s="69"/>
      <c r="AG865" s="69"/>
      <c r="AH865" s="69"/>
      <c r="AI865" s="69"/>
      <c r="AJ865" s="69"/>
      <c r="AK865" s="69"/>
      <c r="AL865" s="70">
        <f t="shared" si="55"/>
        <v>0</v>
      </c>
      <c r="AM865" s="69"/>
      <c r="AN865" s="69"/>
      <c r="AO865" s="69"/>
      <c r="AR865" s="46" t="s">
        <v>20</v>
      </c>
    </row>
    <row r="866" spans="4:44" x14ac:dyDescent="0.3">
      <c r="D866" s="79">
        <f t="shared" si="58"/>
        <v>857</v>
      </c>
      <c r="E866" s="76"/>
      <c r="F866" s="76"/>
      <c r="G866" s="73">
        <f t="shared" si="56"/>
        <v>0</v>
      </c>
      <c r="H866" s="74" t="str" cm="1">
        <f t="array" ref="H866">IFERROR(INDEX(GCC.Param!$D$3:$D$94,MATCH(L866,GCC.Param!$B$3:$B$94,0),0),"")</f>
        <v/>
      </c>
      <c r="I866" s="76"/>
      <c r="J866" s="76"/>
      <c r="K866" s="76"/>
      <c r="L866" s="76"/>
      <c r="M866" s="76"/>
      <c r="N866" s="76"/>
      <c r="O866" s="73" t="str" cm="1">
        <f t="array" ref="O866">IFERROR(INDEX($K$9:$K$1009,MATCH(N866,$I$9:$I$1009,0),0),"")</f>
        <v/>
      </c>
      <c r="P866" s="77"/>
      <c r="Q866" s="77"/>
      <c r="R866" s="67"/>
      <c r="S866" s="67"/>
      <c r="T866" s="67"/>
      <c r="U866" s="73">
        <f t="shared" si="57"/>
        <v>0</v>
      </c>
      <c r="V866" s="57"/>
      <c r="W866" s="78"/>
      <c r="X866" s="69"/>
      <c r="Y866" s="69"/>
      <c r="Z866" s="69"/>
      <c r="AA866" s="69"/>
      <c r="AB866" s="69"/>
      <c r="AC866" s="69"/>
      <c r="AD866" s="69"/>
      <c r="AF866" s="69"/>
      <c r="AG866" s="69"/>
      <c r="AH866" s="69"/>
      <c r="AI866" s="69"/>
      <c r="AJ866" s="69"/>
      <c r="AK866" s="69"/>
      <c r="AL866" s="70">
        <f t="shared" si="55"/>
        <v>0</v>
      </c>
      <c r="AM866" s="69"/>
      <c r="AN866" s="69"/>
      <c r="AO866" s="69"/>
      <c r="AR866" s="46" t="s">
        <v>20</v>
      </c>
    </row>
    <row r="867" spans="4:44" x14ac:dyDescent="0.3">
      <c r="D867" s="79">
        <f t="shared" si="58"/>
        <v>858</v>
      </c>
      <c r="E867" s="76"/>
      <c r="F867" s="76"/>
      <c r="G867" s="73">
        <f t="shared" si="56"/>
        <v>0</v>
      </c>
      <c r="H867" s="74" t="str" cm="1">
        <f t="array" ref="H867">IFERROR(INDEX(GCC.Param!$D$3:$D$94,MATCH(L867,GCC.Param!$B$3:$B$94,0),0),"")</f>
        <v/>
      </c>
      <c r="I867" s="76"/>
      <c r="J867" s="76"/>
      <c r="K867" s="76"/>
      <c r="L867" s="76"/>
      <c r="M867" s="76"/>
      <c r="N867" s="76"/>
      <c r="O867" s="73" t="str" cm="1">
        <f t="array" ref="O867">IFERROR(INDEX($K$9:$K$1009,MATCH(N867,$I$9:$I$1009,0),0),"")</f>
        <v/>
      </c>
      <c r="P867" s="77"/>
      <c r="Q867" s="77"/>
      <c r="R867" s="67"/>
      <c r="S867" s="67"/>
      <c r="T867" s="67"/>
      <c r="U867" s="73">
        <f t="shared" si="57"/>
        <v>0</v>
      </c>
      <c r="V867" s="57"/>
      <c r="W867" s="78"/>
      <c r="X867" s="69"/>
      <c r="Y867" s="69"/>
      <c r="Z867" s="69"/>
      <c r="AA867" s="69"/>
      <c r="AB867" s="69"/>
      <c r="AC867" s="69"/>
      <c r="AD867" s="69"/>
      <c r="AF867" s="69"/>
      <c r="AG867" s="69"/>
      <c r="AH867" s="69"/>
      <c r="AI867" s="69"/>
      <c r="AJ867" s="69"/>
      <c r="AK867" s="69"/>
      <c r="AL867" s="70">
        <f t="shared" si="55"/>
        <v>0</v>
      </c>
      <c r="AM867" s="69"/>
      <c r="AN867" s="69"/>
      <c r="AO867" s="69"/>
      <c r="AR867" s="46" t="s">
        <v>20</v>
      </c>
    </row>
    <row r="868" spans="4:44" x14ac:dyDescent="0.3">
      <c r="D868" s="79">
        <f t="shared" si="58"/>
        <v>859</v>
      </c>
      <c r="E868" s="76"/>
      <c r="F868" s="76"/>
      <c r="G868" s="73">
        <f t="shared" si="56"/>
        <v>0</v>
      </c>
      <c r="H868" s="74" t="str" cm="1">
        <f t="array" ref="H868">IFERROR(INDEX(GCC.Param!$D$3:$D$94,MATCH(L868,GCC.Param!$B$3:$B$94,0),0),"")</f>
        <v/>
      </c>
      <c r="I868" s="76"/>
      <c r="J868" s="76"/>
      <c r="K868" s="76"/>
      <c r="L868" s="76"/>
      <c r="M868" s="76"/>
      <c r="N868" s="76"/>
      <c r="O868" s="73" t="str" cm="1">
        <f t="array" ref="O868">IFERROR(INDEX($K$9:$K$1009,MATCH(N868,$I$9:$I$1009,0),0),"")</f>
        <v/>
      </c>
      <c r="P868" s="77"/>
      <c r="Q868" s="77"/>
      <c r="R868" s="67"/>
      <c r="S868" s="67"/>
      <c r="T868" s="67"/>
      <c r="U868" s="73">
        <f t="shared" si="57"/>
        <v>0</v>
      </c>
      <c r="V868" s="57"/>
      <c r="W868" s="78"/>
      <c r="X868" s="69"/>
      <c r="Y868" s="69"/>
      <c r="Z868" s="69"/>
      <c r="AA868" s="69"/>
      <c r="AB868" s="69"/>
      <c r="AC868" s="69"/>
      <c r="AD868" s="69"/>
      <c r="AF868" s="69"/>
      <c r="AG868" s="69"/>
      <c r="AH868" s="69"/>
      <c r="AI868" s="69"/>
      <c r="AJ868" s="69"/>
      <c r="AK868" s="69"/>
      <c r="AL868" s="70">
        <f t="shared" si="55"/>
        <v>0</v>
      </c>
      <c r="AM868" s="69"/>
      <c r="AN868" s="69"/>
      <c r="AO868" s="69"/>
      <c r="AR868" s="46" t="s">
        <v>20</v>
      </c>
    </row>
    <row r="869" spans="4:44" x14ac:dyDescent="0.3">
      <c r="D869" s="79">
        <f t="shared" si="58"/>
        <v>860</v>
      </c>
      <c r="E869" s="76"/>
      <c r="F869" s="76"/>
      <c r="G869" s="73">
        <f t="shared" si="56"/>
        <v>0</v>
      </c>
      <c r="H869" s="74" t="str" cm="1">
        <f t="array" ref="H869">IFERROR(INDEX(GCC.Param!$D$3:$D$94,MATCH(L869,GCC.Param!$B$3:$B$94,0),0),"")</f>
        <v/>
      </c>
      <c r="I869" s="76"/>
      <c r="J869" s="76"/>
      <c r="K869" s="76"/>
      <c r="L869" s="76"/>
      <c r="M869" s="76"/>
      <c r="N869" s="76"/>
      <c r="O869" s="73" t="str" cm="1">
        <f t="array" ref="O869">IFERROR(INDEX($K$9:$K$1009,MATCH(N869,$I$9:$I$1009,0),0),"")</f>
        <v/>
      </c>
      <c r="P869" s="77"/>
      <c r="Q869" s="77"/>
      <c r="R869" s="67"/>
      <c r="S869" s="67"/>
      <c r="T869" s="67"/>
      <c r="U869" s="73">
        <f t="shared" si="57"/>
        <v>0</v>
      </c>
      <c r="V869" s="57"/>
      <c r="W869" s="78"/>
      <c r="X869" s="69"/>
      <c r="Y869" s="69"/>
      <c r="Z869" s="69"/>
      <c r="AA869" s="69"/>
      <c r="AB869" s="69"/>
      <c r="AC869" s="69"/>
      <c r="AD869" s="69"/>
      <c r="AF869" s="69"/>
      <c r="AG869" s="69"/>
      <c r="AH869" s="69"/>
      <c r="AI869" s="69"/>
      <c r="AJ869" s="69"/>
      <c r="AK869" s="69"/>
      <c r="AL869" s="70">
        <f t="shared" si="55"/>
        <v>0</v>
      </c>
      <c r="AM869" s="69"/>
      <c r="AN869" s="69"/>
      <c r="AO869" s="69"/>
      <c r="AR869" s="46" t="s">
        <v>20</v>
      </c>
    </row>
    <row r="870" spans="4:44" x14ac:dyDescent="0.3">
      <c r="D870" s="79">
        <f t="shared" si="58"/>
        <v>861</v>
      </c>
      <c r="E870" s="76"/>
      <c r="F870" s="76"/>
      <c r="G870" s="73">
        <f t="shared" si="56"/>
        <v>0</v>
      </c>
      <c r="H870" s="74" t="str" cm="1">
        <f t="array" ref="H870">IFERROR(INDEX(GCC.Param!$D$3:$D$94,MATCH(L870,GCC.Param!$B$3:$B$94,0),0),"")</f>
        <v/>
      </c>
      <c r="I870" s="76"/>
      <c r="J870" s="76"/>
      <c r="K870" s="76"/>
      <c r="L870" s="76"/>
      <c r="M870" s="76"/>
      <c r="N870" s="76"/>
      <c r="O870" s="73" t="str" cm="1">
        <f t="array" ref="O870">IFERROR(INDEX($K$9:$K$1009,MATCH(N870,$I$9:$I$1009,0),0),"")</f>
        <v/>
      </c>
      <c r="P870" s="77"/>
      <c r="Q870" s="77"/>
      <c r="R870" s="67"/>
      <c r="S870" s="67"/>
      <c r="T870" s="67"/>
      <c r="U870" s="73">
        <f t="shared" si="57"/>
        <v>0</v>
      </c>
      <c r="V870" s="57"/>
      <c r="W870" s="78"/>
      <c r="X870" s="69"/>
      <c r="Y870" s="69"/>
      <c r="Z870" s="69"/>
      <c r="AA870" s="69"/>
      <c r="AB870" s="69"/>
      <c r="AC870" s="69"/>
      <c r="AD870" s="69"/>
      <c r="AF870" s="69"/>
      <c r="AG870" s="69"/>
      <c r="AH870" s="69"/>
      <c r="AI870" s="69"/>
      <c r="AJ870" s="69"/>
      <c r="AK870" s="69"/>
      <c r="AL870" s="70">
        <f t="shared" si="55"/>
        <v>0</v>
      </c>
      <c r="AM870" s="69"/>
      <c r="AN870" s="69"/>
      <c r="AO870" s="69"/>
      <c r="AR870" s="46" t="s">
        <v>20</v>
      </c>
    </row>
    <row r="871" spans="4:44" x14ac:dyDescent="0.3">
      <c r="D871" s="79">
        <f t="shared" si="58"/>
        <v>862</v>
      </c>
      <c r="E871" s="76"/>
      <c r="F871" s="76"/>
      <c r="G871" s="73">
        <f t="shared" si="56"/>
        <v>0</v>
      </c>
      <c r="H871" s="74" t="str" cm="1">
        <f t="array" ref="H871">IFERROR(INDEX(GCC.Param!$D$3:$D$94,MATCH(L871,GCC.Param!$B$3:$B$94,0),0),"")</f>
        <v/>
      </c>
      <c r="I871" s="76"/>
      <c r="J871" s="76"/>
      <c r="K871" s="76"/>
      <c r="L871" s="76"/>
      <c r="M871" s="76"/>
      <c r="N871" s="76"/>
      <c r="O871" s="73" t="str" cm="1">
        <f t="array" ref="O871">IFERROR(INDEX($K$9:$K$1009,MATCH(N871,$I$9:$I$1009,0),0),"")</f>
        <v/>
      </c>
      <c r="P871" s="77"/>
      <c r="Q871" s="77"/>
      <c r="R871" s="67"/>
      <c r="S871" s="67"/>
      <c r="T871" s="67"/>
      <c r="U871" s="73">
        <f t="shared" si="57"/>
        <v>0</v>
      </c>
      <c r="V871" s="57"/>
      <c r="W871" s="78"/>
      <c r="X871" s="69"/>
      <c r="Y871" s="69"/>
      <c r="Z871" s="69"/>
      <c r="AA871" s="69"/>
      <c r="AB871" s="69"/>
      <c r="AC871" s="69"/>
      <c r="AD871" s="69"/>
      <c r="AF871" s="69"/>
      <c r="AG871" s="69"/>
      <c r="AH871" s="69"/>
      <c r="AI871" s="69"/>
      <c r="AJ871" s="69"/>
      <c r="AK871" s="69"/>
      <c r="AL871" s="70">
        <f t="shared" si="55"/>
        <v>0</v>
      </c>
      <c r="AM871" s="69"/>
      <c r="AN871" s="69"/>
      <c r="AO871" s="69"/>
      <c r="AR871" s="46" t="s">
        <v>20</v>
      </c>
    </row>
    <row r="872" spans="4:44" x14ac:dyDescent="0.3">
      <c r="D872" s="79">
        <f t="shared" si="58"/>
        <v>863</v>
      </c>
      <c r="E872" s="76"/>
      <c r="F872" s="76"/>
      <c r="G872" s="73">
        <f t="shared" si="56"/>
        <v>0</v>
      </c>
      <c r="H872" s="74" t="str" cm="1">
        <f t="array" ref="H872">IFERROR(INDEX(GCC.Param!$D$3:$D$94,MATCH(L872,GCC.Param!$B$3:$B$94,0),0),"")</f>
        <v/>
      </c>
      <c r="I872" s="76"/>
      <c r="J872" s="76"/>
      <c r="K872" s="76"/>
      <c r="L872" s="76"/>
      <c r="M872" s="76"/>
      <c r="N872" s="76"/>
      <c r="O872" s="73" t="str" cm="1">
        <f t="array" ref="O872">IFERROR(INDEX($K$9:$K$1009,MATCH(N872,$I$9:$I$1009,0),0),"")</f>
        <v/>
      </c>
      <c r="P872" s="77"/>
      <c r="Q872" s="77"/>
      <c r="R872" s="67"/>
      <c r="S872" s="67"/>
      <c r="T872" s="67"/>
      <c r="U872" s="73">
        <f t="shared" si="57"/>
        <v>0</v>
      </c>
      <c r="V872" s="57"/>
      <c r="W872" s="78"/>
      <c r="X872" s="69"/>
      <c r="Y872" s="69"/>
      <c r="Z872" s="69"/>
      <c r="AA872" s="69"/>
      <c r="AB872" s="69"/>
      <c r="AC872" s="69"/>
      <c r="AD872" s="69"/>
      <c r="AF872" s="69"/>
      <c r="AG872" s="69"/>
      <c r="AH872" s="69"/>
      <c r="AI872" s="69"/>
      <c r="AJ872" s="69"/>
      <c r="AK872" s="69"/>
      <c r="AL872" s="70">
        <f t="shared" si="55"/>
        <v>0</v>
      </c>
      <c r="AM872" s="69"/>
      <c r="AN872" s="69"/>
      <c r="AO872" s="69"/>
      <c r="AR872" s="46" t="s">
        <v>20</v>
      </c>
    </row>
    <row r="873" spans="4:44" x14ac:dyDescent="0.3">
      <c r="D873" s="79">
        <f t="shared" si="58"/>
        <v>864</v>
      </c>
      <c r="E873" s="76"/>
      <c r="F873" s="76"/>
      <c r="G873" s="73">
        <f t="shared" si="56"/>
        <v>0</v>
      </c>
      <c r="H873" s="74" t="str" cm="1">
        <f t="array" ref="H873">IFERROR(INDEX(GCC.Param!$D$3:$D$94,MATCH(L873,GCC.Param!$B$3:$B$94,0),0),"")</f>
        <v/>
      </c>
      <c r="I873" s="76"/>
      <c r="J873" s="76"/>
      <c r="K873" s="76"/>
      <c r="L873" s="76"/>
      <c r="M873" s="76"/>
      <c r="N873" s="76"/>
      <c r="O873" s="73" t="str" cm="1">
        <f t="array" ref="O873">IFERROR(INDEX($K$9:$K$1009,MATCH(N873,$I$9:$I$1009,0),0),"")</f>
        <v/>
      </c>
      <c r="P873" s="77"/>
      <c r="Q873" s="77"/>
      <c r="R873" s="67"/>
      <c r="S873" s="67"/>
      <c r="T873" s="67"/>
      <c r="U873" s="73">
        <f t="shared" si="57"/>
        <v>0</v>
      </c>
      <c r="V873" s="57"/>
      <c r="W873" s="78"/>
      <c r="X873" s="69"/>
      <c r="Y873" s="69"/>
      <c r="Z873" s="69"/>
      <c r="AA873" s="69"/>
      <c r="AB873" s="69"/>
      <c r="AC873" s="69"/>
      <c r="AD873" s="69"/>
      <c r="AF873" s="69"/>
      <c r="AG873" s="69"/>
      <c r="AH873" s="69"/>
      <c r="AI873" s="69"/>
      <c r="AJ873" s="69"/>
      <c r="AK873" s="69"/>
      <c r="AL873" s="70">
        <f t="shared" si="55"/>
        <v>0</v>
      </c>
      <c r="AM873" s="69"/>
      <c r="AN873" s="69"/>
      <c r="AO873" s="69"/>
      <c r="AR873" s="46" t="s">
        <v>20</v>
      </c>
    </row>
    <row r="874" spans="4:44" x14ac:dyDescent="0.3">
      <c r="D874" s="79">
        <f t="shared" si="58"/>
        <v>865</v>
      </c>
      <c r="E874" s="76"/>
      <c r="F874" s="76"/>
      <c r="G874" s="73">
        <f t="shared" si="56"/>
        <v>0</v>
      </c>
      <c r="H874" s="74" t="str" cm="1">
        <f t="array" ref="H874">IFERROR(INDEX(GCC.Param!$D$3:$D$94,MATCH(L874,GCC.Param!$B$3:$B$94,0),0),"")</f>
        <v/>
      </c>
      <c r="I874" s="76"/>
      <c r="J874" s="76"/>
      <c r="K874" s="76"/>
      <c r="L874" s="76"/>
      <c r="M874" s="76"/>
      <c r="N874" s="76"/>
      <c r="O874" s="73" t="str" cm="1">
        <f t="array" ref="O874">IFERROR(INDEX($K$9:$K$1009,MATCH(N874,$I$9:$I$1009,0),0),"")</f>
        <v/>
      </c>
      <c r="P874" s="77"/>
      <c r="Q874" s="77"/>
      <c r="R874" s="67"/>
      <c r="S874" s="67"/>
      <c r="T874" s="67"/>
      <c r="U874" s="73">
        <f t="shared" si="57"/>
        <v>0</v>
      </c>
      <c r="V874" s="57"/>
      <c r="W874" s="78"/>
      <c r="X874" s="69"/>
      <c r="Y874" s="69"/>
      <c r="Z874" s="69"/>
      <c r="AA874" s="69"/>
      <c r="AB874" s="69"/>
      <c r="AC874" s="69"/>
      <c r="AD874" s="69"/>
      <c r="AF874" s="69"/>
      <c r="AG874" s="69"/>
      <c r="AH874" s="69"/>
      <c r="AI874" s="69"/>
      <c r="AJ874" s="69"/>
      <c r="AK874" s="69"/>
      <c r="AL874" s="70">
        <f t="shared" si="55"/>
        <v>0</v>
      </c>
      <c r="AM874" s="69"/>
      <c r="AN874" s="69"/>
      <c r="AO874" s="69"/>
      <c r="AR874" s="46" t="s">
        <v>20</v>
      </c>
    </row>
    <row r="875" spans="4:44" x14ac:dyDescent="0.3">
      <c r="D875" s="79">
        <f t="shared" si="58"/>
        <v>866</v>
      </c>
      <c r="E875" s="76"/>
      <c r="F875" s="76"/>
      <c r="G875" s="73">
        <f t="shared" si="56"/>
        <v>0</v>
      </c>
      <c r="H875" s="74" t="str" cm="1">
        <f t="array" ref="H875">IFERROR(INDEX(GCC.Param!$D$3:$D$94,MATCH(L875,GCC.Param!$B$3:$B$94,0),0),"")</f>
        <v/>
      </c>
      <c r="I875" s="76"/>
      <c r="J875" s="76"/>
      <c r="K875" s="76"/>
      <c r="L875" s="76"/>
      <c r="M875" s="76"/>
      <c r="N875" s="76"/>
      <c r="O875" s="73" t="str" cm="1">
        <f t="array" ref="O875">IFERROR(INDEX($K$9:$K$1009,MATCH(N875,$I$9:$I$1009,0),0),"")</f>
        <v/>
      </c>
      <c r="P875" s="77"/>
      <c r="Q875" s="77"/>
      <c r="R875" s="67"/>
      <c r="S875" s="67"/>
      <c r="T875" s="67"/>
      <c r="U875" s="73">
        <f t="shared" si="57"/>
        <v>0</v>
      </c>
      <c r="V875" s="57"/>
      <c r="W875" s="78"/>
      <c r="X875" s="69"/>
      <c r="Y875" s="69"/>
      <c r="Z875" s="69"/>
      <c r="AA875" s="69"/>
      <c r="AB875" s="69"/>
      <c r="AC875" s="69"/>
      <c r="AD875" s="69"/>
      <c r="AF875" s="69"/>
      <c r="AG875" s="69"/>
      <c r="AH875" s="69"/>
      <c r="AI875" s="69"/>
      <c r="AJ875" s="69"/>
      <c r="AK875" s="69"/>
      <c r="AL875" s="70">
        <f t="shared" si="55"/>
        <v>0</v>
      </c>
      <c r="AM875" s="69"/>
      <c r="AN875" s="69"/>
      <c r="AO875" s="69"/>
      <c r="AR875" s="46" t="s">
        <v>20</v>
      </c>
    </row>
    <row r="876" spans="4:44" x14ac:dyDescent="0.3">
      <c r="D876" s="79">
        <f t="shared" si="58"/>
        <v>867</v>
      </c>
      <c r="E876" s="76"/>
      <c r="F876" s="76"/>
      <c r="G876" s="73">
        <f t="shared" si="56"/>
        <v>0</v>
      </c>
      <c r="H876" s="74" t="str" cm="1">
        <f t="array" ref="H876">IFERROR(INDEX(GCC.Param!$D$3:$D$94,MATCH(L876,GCC.Param!$B$3:$B$94,0),0),"")</f>
        <v/>
      </c>
      <c r="I876" s="76"/>
      <c r="J876" s="76"/>
      <c r="K876" s="76"/>
      <c r="L876" s="76"/>
      <c r="M876" s="76"/>
      <c r="N876" s="76"/>
      <c r="O876" s="73" t="str" cm="1">
        <f t="array" ref="O876">IFERROR(INDEX($K$9:$K$1009,MATCH(N876,$I$9:$I$1009,0),0),"")</f>
        <v/>
      </c>
      <c r="P876" s="77"/>
      <c r="Q876" s="77"/>
      <c r="R876" s="67"/>
      <c r="S876" s="67"/>
      <c r="T876" s="67"/>
      <c r="U876" s="73">
        <f t="shared" si="57"/>
        <v>0</v>
      </c>
      <c r="V876" s="57"/>
      <c r="W876" s="78"/>
      <c r="X876" s="69"/>
      <c r="Y876" s="69"/>
      <c r="Z876" s="69"/>
      <c r="AA876" s="69"/>
      <c r="AB876" s="69"/>
      <c r="AC876" s="69"/>
      <c r="AD876" s="69"/>
      <c r="AF876" s="69"/>
      <c r="AG876" s="69"/>
      <c r="AH876" s="69"/>
      <c r="AI876" s="69"/>
      <c r="AJ876" s="69"/>
      <c r="AK876" s="69"/>
      <c r="AL876" s="70">
        <f t="shared" si="55"/>
        <v>0</v>
      </c>
      <c r="AM876" s="69"/>
      <c r="AN876" s="69"/>
      <c r="AO876" s="69"/>
      <c r="AR876" s="46" t="s">
        <v>20</v>
      </c>
    </row>
    <row r="877" spans="4:44" x14ac:dyDescent="0.3">
      <c r="D877" s="79">
        <f t="shared" si="58"/>
        <v>868</v>
      </c>
      <c r="E877" s="76"/>
      <c r="F877" s="76"/>
      <c r="G877" s="73">
        <f t="shared" si="56"/>
        <v>0</v>
      </c>
      <c r="H877" s="74" t="str" cm="1">
        <f t="array" ref="H877">IFERROR(INDEX(GCC.Param!$D$3:$D$94,MATCH(L877,GCC.Param!$B$3:$B$94,0),0),"")</f>
        <v/>
      </c>
      <c r="I877" s="76"/>
      <c r="J877" s="76"/>
      <c r="K877" s="76"/>
      <c r="L877" s="76"/>
      <c r="M877" s="76"/>
      <c r="N877" s="76"/>
      <c r="O877" s="73" t="str" cm="1">
        <f t="array" ref="O877">IFERROR(INDEX($K$9:$K$1009,MATCH(N877,$I$9:$I$1009,0),0),"")</f>
        <v/>
      </c>
      <c r="P877" s="77"/>
      <c r="Q877" s="77"/>
      <c r="R877" s="67"/>
      <c r="S877" s="67"/>
      <c r="T877" s="67"/>
      <c r="U877" s="73">
        <f t="shared" si="57"/>
        <v>0</v>
      </c>
      <c r="V877" s="57"/>
      <c r="W877" s="78"/>
      <c r="X877" s="69"/>
      <c r="Y877" s="69"/>
      <c r="Z877" s="69"/>
      <c r="AA877" s="69"/>
      <c r="AB877" s="69"/>
      <c r="AC877" s="69"/>
      <c r="AD877" s="69"/>
      <c r="AF877" s="69"/>
      <c r="AG877" s="69"/>
      <c r="AH877" s="69"/>
      <c r="AI877" s="69"/>
      <c r="AJ877" s="69"/>
      <c r="AK877" s="69"/>
      <c r="AL877" s="70">
        <f t="shared" si="55"/>
        <v>0</v>
      </c>
      <c r="AM877" s="69"/>
      <c r="AN877" s="69"/>
      <c r="AO877" s="69"/>
      <c r="AR877" s="46" t="s">
        <v>20</v>
      </c>
    </row>
    <row r="878" spans="4:44" x14ac:dyDescent="0.3">
      <c r="D878" s="79">
        <f t="shared" si="58"/>
        <v>869</v>
      </c>
      <c r="E878" s="76"/>
      <c r="F878" s="76"/>
      <c r="G878" s="73">
        <f t="shared" si="56"/>
        <v>0</v>
      </c>
      <c r="H878" s="74" t="str" cm="1">
        <f t="array" ref="H878">IFERROR(INDEX(GCC.Param!$D$3:$D$94,MATCH(L878,GCC.Param!$B$3:$B$94,0),0),"")</f>
        <v/>
      </c>
      <c r="I878" s="76"/>
      <c r="J878" s="76"/>
      <c r="K878" s="76"/>
      <c r="L878" s="76"/>
      <c r="M878" s="76"/>
      <c r="N878" s="76"/>
      <c r="O878" s="73" t="str" cm="1">
        <f t="array" ref="O878">IFERROR(INDEX($K$9:$K$1009,MATCH(N878,$I$9:$I$1009,0),0),"")</f>
        <v/>
      </c>
      <c r="P878" s="77"/>
      <c r="Q878" s="77"/>
      <c r="R878" s="67"/>
      <c r="S878" s="67"/>
      <c r="T878" s="67"/>
      <c r="U878" s="73">
        <f t="shared" si="57"/>
        <v>0</v>
      </c>
      <c r="V878" s="57"/>
      <c r="W878" s="78"/>
      <c r="X878" s="69"/>
      <c r="Y878" s="69"/>
      <c r="Z878" s="69"/>
      <c r="AA878" s="69"/>
      <c r="AB878" s="69"/>
      <c r="AC878" s="69"/>
      <c r="AD878" s="69"/>
      <c r="AF878" s="69"/>
      <c r="AG878" s="69"/>
      <c r="AH878" s="69"/>
      <c r="AI878" s="69"/>
      <c r="AJ878" s="69"/>
      <c r="AK878" s="69"/>
      <c r="AL878" s="70">
        <f t="shared" si="55"/>
        <v>0</v>
      </c>
      <c r="AM878" s="69"/>
      <c r="AN878" s="69"/>
      <c r="AO878" s="69"/>
      <c r="AR878" s="46" t="s">
        <v>20</v>
      </c>
    </row>
    <row r="879" spans="4:44" x14ac:dyDescent="0.3">
      <c r="D879" s="79">
        <f t="shared" si="58"/>
        <v>870</v>
      </c>
      <c r="E879" s="76"/>
      <c r="F879" s="76"/>
      <c r="G879" s="73">
        <f t="shared" si="56"/>
        <v>0</v>
      </c>
      <c r="H879" s="74" t="str" cm="1">
        <f t="array" ref="H879">IFERROR(INDEX(GCC.Param!$D$3:$D$94,MATCH(L879,GCC.Param!$B$3:$B$94,0),0),"")</f>
        <v/>
      </c>
      <c r="I879" s="76"/>
      <c r="J879" s="76"/>
      <c r="K879" s="76"/>
      <c r="L879" s="76"/>
      <c r="M879" s="76"/>
      <c r="N879" s="76"/>
      <c r="O879" s="73" t="str" cm="1">
        <f t="array" ref="O879">IFERROR(INDEX($K$9:$K$1009,MATCH(N879,$I$9:$I$1009,0),0),"")</f>
        <v/>
      </c>
      <c r="P879" s="77"/>
      <c r="Q879" s="77"/>
      <c r="R879" s="67"/>
      <c r="S879" s="67"/>
      <c r="T879" s="67"/>
      <c r="U879" s="73">
        <f t="shared" si="57"/>
        <v>0</v>
      </c>
      <c r="V879" s="57"/>
      <c r="W879" s="78"/>
      <c r="X879" s="69"/>
      <c r="Y879" s="69"/>
      <c r="Z879" s="69"/>
      <c r="AA879" s="69"/>
      <c r="AB879" s="69"/>
      <c r="AC879" s="69"/>
      <c r="AD879" s="69"/>
      <c r="AF879" s="69"/>
      <c r="AG879" s="69"/>
      <c r="AH879" s="69"/>
      <c r="AI879" s="69"/>
      <c r="AJ879" s="69"/>
      <c r="AK879" s="69"/>
      <c r="AL879" s="70">
        <f t="shared" si="55"/>
        <v>0</v>
      </c>
      <c r="AM879" s="69"/>
      <c r="AN879" s="69"/>
      <c r="AO879" s="69"/>
      <c r="AR879" s="46" t="s">
        <v>20</v>
      </c>
    </row>
    <row r="880" spans="4:44" x14ac:dyDescent="0.3">
      <c r="D880" s="79">
        <f t="shared" si="58"/>
        <v>871</v>
      </c>
      <c r="E880" s="76"/>
      <c r="F880" s="76"/>
      <c r="G880" s="73">
        <f t="shared" si="56"/>
        <v>0</v>
      </c>
      <c r="H880" s="74" t="str" cm="1">
        <f t="array" ref="H880">IFERROR(INDEX(GCC.Param!$D$3:$D$94,MATCH(L880,GCC.Param!$B$3:$B$94,0),0),"")</f>
        <v/>
      </c>
      <c r="I880" s="76"/>
      <c r="J880" s="76"/>
      <c r="K880" s="76"/>
      <c r="L880" s="76"/>
      <c r="M880" s="76"/>
      <c r="N880" s="76"/>
      <c r="O880" s="73" t="str" cm="1">
        <f t="array" ref="O880">IFERROR(INDEX($K$9:$K$1009,MATCH(N880,$I$9:$I$1009,0),0),"")</f>
        <v/>
      </c>
      <c r="P880" s="77"/>
      <c r="Q880" s="77"/>
      <c r="R880" s="67"/>
      <c r="S880" s="67"/>
      <c r="T880" s="67"/>
      <c r="U880" s="73">
        <f t="shared" si="57"/>
        <v>0</v>
      </c>
      <c r="V880" s="57"/>
      <c r="W880" s="78"/>
      <c r="X880" s="69"/>
      <c r="Y880" s="69"/>
      <c r="Z880" s="69"/>
      <c r="AA880" s="69"/>
      <c r="AB880" s="69"/>
      <c r="AC880" s="69"/>
      <c r="AD880" s="69"/>
      <c r="AF880" s="69"/>
      <c r="AG880" s="69"/>
      <c r="AH880" s="69"/>
      <c r="AI880" s="69"/>
      <c r="AJ880" s="69"/>
      <c r="AK880" s="69"/>
      <c r="AL880" s="70">
        <f t="shared" si="55"/>
        <v>0</v>
      </c>
      <c r="AM880" s="69"/>
      <c r="AN880" s="69"/>
      <c r="AO880" s="69"/>
      <c r="AR880" s="46" t="s">
        <v>20</v>
      </c>
    </row>
    <row r="881" spans="4:44" x14ac:dyDescent="0.3">
      <c r="D881" s="79">
        <f t="shared" si="58"/>
        <v>872</v>
      </c>
      <c r="E881" s="76"/>
      <c r="F881" s="76"/>
      <c r="G881" s="73">
        <f t="shared" si="56"/>
        <v>0</v>
      </c>
      <c r="H881" s="74" t="str" cm="1">
        <f t="array" ref="H881">IFERROR(INDEX(GCC.Param!$D$3:$D$94,MATCH(L881,GCC.Param!$B$3:$B$94,0),0),"")</f>
        <v/>
      </c>
      <c r="I881" s="76"/>
      <c r="J881" s="76"/>
      <c r="K881" s="76"/>
      <c r="L881" s="76"/>
      <c r="M881" s="76"/>
      <c r="N881" s="76"/>
      <c r="O881" s="73" t="str" cm="1">
        <f t="array" ref="O881">IFERROR(INDEX($K$9:$K$1009,MATCH(N881,$I$9:$I$1009,0),0),"")</f>
        <v/>
      </c>
      <c r="P881" s="77"/>
      <c r="Q881" s="77"/>
      <c r="R881" s="67"/>
      <c r="S881" s="67"/>
      <c r="T881" s="67"/>
      <c r="U881" s="73">
        <f t="shared" si="57"/>
        <v>0</v>
      </c>
      <c r="V881" s="57"/>
      <c r="W881" s="78"/>
      <c r="X881" s="69"/>
      <c r="Y881" s="69"/>
      <c r="Z881" s="69"/>
      <c r="AA881" s="69"/>
      <c r="AB881" s="69"/>
      <c r="AC881" s="69"/>
      <c r="AD881" s="69"/>
      <c r="AF881" s="69"/>
      <c r="AG881" s="69"/>
      <c r="AH881" s="69"/>
      <c r="AI881" s="69"/>
      <c r="AJ881" s="69"/>
      <c r="AK881" s="69"/>
      <c r="AL881" s="70">
        <f t="shared" si="55"/>
        <v>0</v>
      </c>
      <c r="AM881" s="69"/>
      <c r="AN881" s="69"/>
      <c r="AO881" s="69"/>
      <c r="AR881" s="46" t="s">
        <v>20</v>
      </c>
    </row>
    <row r="882" spans="4:44" x14ac:dyDescent="0.3">
      <c r="D882" s="79">
        <f t="shared" si="58"/>
        <v>873</v>
      </c>
      <c r="E882" s="76"/>
      <c r="F882" s="76"/>
      <c r="G882" s="73">
        <f t="shared" si="56"/>
        <v>0</v>
      </c>
      <c r="H882" s="74" t="str" cm="1">
        <f t="array" ref="H882">IFERROR(INDEX(GCC.Param!$D$3:$D$94,MATCH(L882,GCC.Param!$B$3:$B$94,0),0),"")</f>
        <v/>
      </c>
      <c r="I882" s="76"/>
      <c r="J882" s="76"/>
      <c r="K882" s="76"/>
      <c r="L882" s="76"/>
      <c r="M882" s="76"/>
      <c r="N882" s="76"/>
      <c r="O882" s="73" t="str" cm="1">
        <f t="array" ref="O882">IFERROR(INDEX($K$9:$K$1009,MATCH(N882,$I$9:$I$1009,0),0),"")</f>
        <v/>
      </c>
      <c r="P882" s="77"/>
      <c r="Q882" s="77"/>
      <c r="R882" s="67"/>
      <c r="S882" s="67"/>
      <c r="T882" s="67"/>
      <c r="U882" s="73">
        <f t="shared" si="57"/>
        <v>0</v>
      </c>
      <c r="V882" s="57"/>
      <c r="W882" s="78"/>
      <c r="X882" s="69"/>
      <c r="Y882" s="69"/>
      <c r="Z882" s="69"/>
      <c r="AA882" s="69"/>
      <c r="AB882" s="69"/>
      <c r="AC882" s="69"/>
      <c r="AD882" s="69"/>
      <c r="AF882" s="69"/>
      <c r="AG882" s="69"/>
      <c r="AH882" s="69"/>
      <c r="AI882" s="69"/>
      <c r="AJ882" s="69"/>
      <c r="AK882" s="69"/>
      <c r="AL882" s="70">
        <f t="shared" si="55"/>
        <v>0</v>
      </c>
      <c r="AM882" s="69"/>
      <c r="AN882" s="69"/>
      <c r="AO882" s="69"/>
      <c r="AR882" s="46" t="s">
        <v>20</v>
      </c>
    </row>
    <row r="883" spans="4:44" x14ac:dyDescent="0.3">
      <c r="D883" s="79">
        <f t="shared" si="58"/>
        <v>874</v>
      </c>
      <c r="E883" s="76"/>
      <c r="F883" s="76"/>
      <c r="G883" s="73">
        <f t="shared" si="56"/>
        <v>0</v>
      </c>
      <c r="H883" s="74" t="str" cm="1">
        <f t="array" ref="H883">IFERROR(INDEX(GCC.Param!$D$3:$D$94,MATCH(L883,GCC.Param!$B$3:$B$94,0),0),"")</f>
        <v/>
      </c>
      <c r="I883" s="76"/>
      <c r="J883" s="76"/>
      <c r="K883" s="76"/>
      <c r="L883" s="76"/>
      <c r="M883" s="76"/>
      <c r="N883" s="76"/>
      <c r="O883" s="73" t="str" cm="1">
        <f t="array" ref="O883">IFERROR(INDEX($K$9:$K$1009,MATCH(N883,$I$9:$I$1009,0),0),"")</f>
        <v/>
      </c>
      <c r="P883" s="77"/>
      <c r="Q883" s="77"/>
      <c r="R883" s="67"/>
      <c r="S883" s="67"/>
      <c r="T883" s="67"/>
      <c r="U883" s="73">
        <f t="shared" si="57"/>
        <v>0</v>
      </c>
      <c r="V883" s="57"/>
      <c r="W883" s="78"/>
      <c r="X883" s="69"/>
      <c r="Y883" s="69"/>
      <c r="Z883" s="69"/>
      <c r="AA883" s="69"/>
      <c r="AB883" s="69"/>
      <c r="AC883" s="69"/>
      <c r="AD883" s="69"/>
      <c r="AF883" s="69"/>
      <c r="AG883" s="69"/>
      <c r="AH883" s="69"/>
      <c r="AI883" s="69"/>
      <c r="AJ883" s="69"/>
      <c r="AK883" s="69"/>
      <c r="AL883" s="70">
        <f t="shared" si="55"/>
        <v>0</v>
      </c>
      <c r="AM883" s="69"/>
      <c r="AN883" s="69"/>
      <c r="AO883" s="69"/>
      <c r="AR883" s="46" t="s">
        <v>20</v>
      </c>
    </row>
    <row r="884" spans="4:44" x14ac:dyDescent="0.3">
      <c r="D884" s="79">
        <f t="shared" si="58"/>
        <v>875</v>
      </c>
      <c r="E884" s="76"/>
      <c r="F884" s="76"/>
      <c r="G884" s="73">
        <f t="shared" si="56"/>
        <v>0</v>
      </c>
      <c r="H884" s="74" t="str" cm="1">
        <f t="array" ref="H884">IFERROR(INDEX(GCC.Param!$D$3:$D$94,MATCH(L884,GCC.Param!$B$3:$B$94,0),0),"")</f>
        <v/>
      </c>
      <c r="I884" s="76"/>
      <c r="J884" s="76"/>
      <c r="K884" s="76"/>
      <c r="L884" s="76"/>
      <c r="M884" s="76"/>
      <c r="N884" s="76"/>
      <c r="O884" s="73" t="str" cm="1">
        <f t="array" ref="O884">IFERROR(INDEX($K$9:$K$1009,MATCH(N884,$I$9:$I$1009,0),0),"")</f>
        <v/>
      </c>
      <c r="P884" s="77"/>
      <c r="Q884" s="77"/>
      <c r="R884" s="67"/>
      <c r="S884" s="67"/>
      <c r="T884" s="67"/>
      <c r="U884" s="73">
        <f t="shared" si="57"/>
        <v>0</v>
      </c>
      <c r="V884" s="57"/>
      <c r="W884" s="78"/>
      <c r="X884" s="69"/>
      <c r="Y884" s="69"/>
      <c r="Z884" s="69"/>
      <c r="AA884" s="69"/>
      <c r="AB884" s="69"/>
      <c r="AC884" s="69"/>
      <c r="AD884" s="69"/>
      <c r="AF884" s="69"/>
      <c r="AG884" s="69"/>
      <c r="AH884" s="69"/>
      <c r="AI884" s="69"/>
      <c r="AJ884" s="69"/>
      <c r="AK884" s="69"/>
      <c r="AL884" s="70">
        <f t="shared" si="55"/>
        <v>0</v>
      </c>
      <c r="AM884" s="69"/>
      <c r="AN884" s="69"/>
      <c r="AO884" s="69"/>
      <c r="AR884" s="46" t="s">
        <v>20</v>
      </c>
    </row>
    <row r="885" spans="4:44" x14ac:dyDescent="0.3">
      <c r="D885" s="79">
        <f t="shared" si="58"/>
        <v>876</v>
      </c>
      <c r="E885" s="76"/>
      <c r="F885" s="76"/>
      <c r="G885" s="73">
        <f t="shared" si="56"/>
        <v>0</v>
      </c>
      <c r="H885" s="74" t="str" cm="1">
        <f t="array" ref="H885">IFERROR(INDEX(GCC.Param!$D$3:$D$94,MATCH(L885,GCC.Param!$B$3:$B$94,0),0),"")</f>
        <v/>
      </c>
      <c r="I885" s="76"/>
      <c r="J885" s="76"/>
      <c r="K885" s="76"/>
      <c r="L885" s="76"/>
      <c r="M885" s="76"/>
      <c r="N885" s="76"/>
      <c r="O885" s="73" t="str" cm="1">
        <f t="array" ref="O885">IFERROR(INDEX($K$9:$K$1009,MATCH(N885,$I$9:$I$1009,0),0),"")</f>
        <v/>
      </c>
      <c r="P885" s="77"/>
      <c r="Q885" s="77"/>
      <c r="R885" s="67"/>
      <c r="S885" s="67"/>
      <c r="T885" s="67"/>
      <c r="U885" s="73">
        <f t="shared" si="57"/>
        <v>0</v>
      </c>
      <c r="V885" s="57"/>
      <c r="W885" s="78"/>
      <c r="X885" s="69"/>
      <c r="Y885" s="69"/>
      <c r="Z885" s="69"/>
      <c r="AA885" s="69"/>
      <c r="AB885" s="69"/>
      <c r="AC885" s="69"/>
      <c r="AD885" s="69"/>
      <c r="AF885" s="69"/>
      <c r="AG885" s="69"/>
      <c r="AH885" s="69"/>
      <c r="AI885" s="69"/>
      <c r="AJ885" s="69"/>
      <c r="AK885" s="69"/>
      <c r="AL885" s="70">
        <f t="shared" si="55"/>
        <v>0</v>
      </c>
      <c r="AM885" s="69"/>
      <c r="AN885" s="69"/>
      <c r="AO885" s="69"/>
      <c r="AR885" s="46" t="s">
        <v>20</v>
      </c>
    </row>
    <row r="886" spans="4:44" x14ac:dyDescent="0.3">
      <c r="D886" s="79">
        <f t="shared" si="58"/>
        <v>877</v>
      </c>
      <c r="E886" s="76"/>
      <c r="F886" s="76"/>
      <c r="G886" s="73">
        <f t="shared" si="56"/>
        <v>0</v>
      </c>
      <c r="H886" s="74" t="str" cm="1">
        <f t="array" ref="H886">IFERROR(INDEX(GCC.Param!$D$3:$D$94,MATCH(L886,GCC.Param!$B$3:$B$94,0),0),"")</f>
        <v/>
      </c>
      <c r="I886" s="76"/>
      <c r="J886" s="76"/>
      <c r="K886" s="76"/>
      <c r="L886" s="76"/>
      <c r="M886" s="76"/>
      <c r="N886" s="76"/>
      <c r="O886" s="73" t="str" cm="1">
        <f t="array" ref="O886">IFERROR(INDEX($K$9:$K$1009,MATCH(N886,$I$9:$I$1009,0),0),"")</f>
        <v/>
      </c>
      <c r="P886" s="77"/>
      <c r="Q886" s="77"/>
      <c r="R886" s="67"/>
      <c r="S886" s="67"/>
      <c r="T886" s="67"/>
      <c r="U886" s="73">
        <f t="shared" si="57"/>
        <v>0</v>
      </c>
      <c r="V886" s="57"/>
      <c r="W886" s="78"/>
      <c r="X886" s="69"/>
      <c r="Y886" s="69"/>
      <c r="Z886" s="69"/>
      <c r="AA886" s="69"/>
      <c r="AB886" s="69"/>
      <c r="AC886" s="69"/>
      <c r="AD886" s="69"/>
      <c r="AF886" s="69"/>
      <c r="AG886" s="69"/>
      <c r="AH886" s="69"/>
      <c r="AI886" s="69"/>
      <c r="AJ886" s="69"/>
      <c r="AK886" s="69"/>
      <c r="AL886" s="70">
        <f t="shared" si="55"/>
        <v>0</v>
      </c>
      <c r="AM886" s="69"/>
      <c r="AN886" s="69"/>
      <c r="AO886" s="69"/>
      <c r="AR886" s="46" t="s">
        <v>20</v>
      </c>
    </row>
    <row r="887" spans="4:44" x14ac:dyDescent="0.3">
      <c r="D887" s="79">
        <f t="shared" si="58"/>
        <v>878</v>
      </c>
      <c r="E887" s="76"/>
      <c r="F887" s="76"/>
      <c r="G887" s="73">
        <f t="shared" si="56"/>
        <v>0</v>
      </c>
      <c r="H887" s="74" t="str" cm="1">
        <f t="array" ref="H887">IFERROR(INDEX(GCC.Param!$D$3:$D$94,MATCH(L887,GCC.Param!$B$3:$B$94,0),0),"")</f>
        <v/>
      </c>
      <c r="I887" s="76"/>
      <c r="J887" s="76"/>
      <c r="K887" s="76"/>
      <c r="L887" s="76"/>
      <c r="M887" s="76"/>
      <c r="N887" s="76"/>
      <c r="O887" s="73" t="str" cm="1">
        <f t="array" ref="O887">IFERROR(INDEX($K$9:$K$1009,MATCH(N887,$I$9:$I$1009,0),0),"")</f>
        <v/>
      </c>
      <c r="P887" s="77"/>
      <c r="Q887" s="77"/>
      <c r="R887" s="67"/>
      <c r="S887" s="67"/>
      <c r="T887" s="67"/>
      <c r="U887" s="73">
        <f t="shared" si="57"/>
        <v>0</v>
      </c>
      <c r="V887" s="57"/>
      <c r="W887" s="78"/>
      <c r="X887" s="69"/>
      <c r="Y887" s="69"/>
      <c r="Z887" s="69"/>
      <c r="AA887" s="69"/>
      <c r="AB887" s="69"/>
      <c r="AC887" s="69"/>
      <c r="AD887" s="69"/>
      <c r="AF887" s="69"/>
      <c r="AG887" s="69"/>
      <c r="AH887" s="69"/>
      <c r="AI887" s="69"/>
      <c r="AJ887" s="69"/>
      <c r="AK887" s="69"/>
      <c r="AL887" s="70">
        <f t="shared" si="55"/>
        <v>0</v>
      </c>
      <c r="AM887" s="69"/>
      <c r="AN887" s="69"/>
      <c r="AO887" s="69"/>
      <c r="AR887" s="46" t="s">
        <v>20</v>
      </c>
    </row>
    <row r="888" spans="4:44" x14ac:dyDescent="0.3">
      <c r="D888" s="79">
        <f t="shared" si="58"/>
        <v>879</v>
      </c>
      <c r="E888" s="76"/>
      <c r="F888" s="76"/>
      <c r="G888" s="73">
        <f t="shared" si="56"/>
        <v>0</v>
      </c>
      <c r="H888" s="74" t="str" cm="1">
        <f t="array" ref="H888">IFERROR(INDEX(GCC.Param!$D$3:$D$94,MATCH(L888,GCC.Param!$B$3:$B$94,0),0),"")</f>
        <v/>
      </c>
      <c r="I888" s="76"/>
      <c r="J888" s="76"/>
      <c r="K888" s="76"/>
      <c r="L888" s="76"/>
      <c r="M888" s="76"/>
      <c r="N888" s="76"/>
      <c r="O888" s="73" t="str" cm="1">
        <f t="array" ref="O888">IFERROR(INDEX($K$9:$K$1009,MATCH(N888,$I$9:$I$1009,0),0),"")</f>
        <v/>
      </c>
      <c r="P888" s="77"/>
      <c r="Q888" s="77"/>
      <c r="R888" s="67"/>
      <c r="S888" s="67"/>
      <c r="T888" s="67"/>
      <c r="U888" s="73">
        <f t="shared" si="57"/>
        <v>0</v>
      </c>
      <c r="V888" s="57"/>
      <c r="W888" s="78"/>
      <c r="X888" s="69"/>
      <c r="Y888" s="69"/>
      <c r="Z888" s="69"/>
      <c r="AA888" s="69"/>
      <c r="AB888" s="69"/>
      <c r="AC888" s="69"/>
      <c r="AD888" s="69"/>
      <c r="AF888" s="69"/>
      <c r="AG888" s="69"/>
      <c r="AH888" s="69"/>
      <c r="AI888" s="69"/>
      <c r="AJ888" s="69"/>
      <c r="AK888" s="69"/>
      <c r="AL888" s="70">
        <f t="shared" si="55"/>
        <v>0</v>
      </c>
      <c r="AM888" s="69"/>
      <c r="AN888" s="69"/>
      <c r="AO888" s="69"/>
      <c r="AR888" s="46" t="s">
        <v>20</v>
      </c>
    </row>
    <row r="889" spans="4:44" x14ac:dyDescent="0.3">
      <c r="D889" s="79">
        <f t="shared" si="58"/>
        <v>880</v>
      </c>
      <c r="E889" s="76"/>
      <c r="F889" s="76"/>
      <c r="G889" s="73">
        <f t="shared" si="56"/>
        <v>0</v>
      </c>
      <c r="H889" s="74" t="str" cm="1">
        <f t="array" ref="H889">IFERROR(INDEX(GCC.Param!$D$3:$D$94,MATCH(L889,GCC.Param!$B$3:$B$94,0),0),"")</f>
        <v/>
      </c>
      <c r="I889" s="76"/>
      <c r="J889" s="76"/>
      <c r="K889" s="76"/>
      <c r="L889" s="76"/>
      <c r="M889" s="76"/>
      <c r="N889" s="76"/>
      <c r="O889" s="73" t="str" cm="1">
        <f t="array" ref="O889">IFERROR(INDEX($K$9:$K$1009,MATCH(N889,$I$9:$I$1009,0),0),"")</f>
        <v/>
      </c>
      <c r="P889" s="77"/>
      <c r="Q889" s="77"/>
      <c r="R889" s="67"/>
      <c r="S889" s="67"/>
      <c r="T889" s="67"/>
      <c r="U889" s="73">
        <f t="shared" si="57"/>
        <v>0</v>
      </c>
      <c r="V889" s="57"/>
      <c r="W889" s="78"/>
      <c r="X889" s="69"/>
      <c r="Y889" s="69"/>
      <c r="Z889" s="69"/>
      <c r="AA889" s="69"/>
      <c r="AB889" s="69"/>
      <c r="AC889" s="69"/>
      <c r="AD889" s="69"/>
      <c r="AF889" s="69"/>
      <c r="AG889" s="69"/>
      <c r="AH889" s="69"/>
      <c r="AI889" s="69"/>
      <c r="AJ889" s="69"/>
      <c r="AK889" s="69"/>
      <c r="AL889" s="70">
        <f t="shared" si="55"/>
        <v>0</v>
      </c>
      <c r="AM889" s="69"/>
      <c r="AN889" s="69"/>
      <c r="AO889" s="69"/>
      <c r="AR889" s="46" t="s">
        <v>20</v>
      </c>
    </row>
    <row r="890" spans="4:44" x14ac:dyDescent="0.3">
      <c r="D890" s="79">
        <f t="shared" si="58"/>
        <v>881</v>
      </c>
      <c r="E890" s="76"/>
      <c r="F890" s="76"/>
      <c r="G890" s="73">
        <f t="shared" si="56"/>
        <v>0</v>
      </c>
      <c r="H890" s="74" t="str" cm="1">
        <f t="array" ref="H890">IFERROR(INDEX(GCC.Param!$D$3:$D$94,MATCH(L890,GCC.Param!$B$3:$B$94,0),0),"")</f>
        <v/>
      </c>
      <c r="I890" s="76"/>
      <c r="J890" s="76"/>
      <c r="K890" s="76"/>
      <c r="L890" s="76"/>
      <c r="M890" s="76"/>
      <c r="N890" s="76"/>
      <c r="O890" s="73" t="str" cm="1">
        <f t="array" ref="O890">IFERROR(INDEX($K$9:$K$1009,MATCH(N890,$I$9:$I$1009,0),0),"")</f>
        <v/>
      </c>
      <c r="P890" s="77"/>
      <c r="Q890" s="77"/>
      <c r="R890" s="67"/>
      <c r="S890" s="67"/>
      <c r="T890" s="67"/>
      <c r="U890" s="73">
        <f t="shared" si="57"/>
        <v>0</v>
      </c>
      <c r="V890" s="57"/>
      <c r="W890" s="78"/>
      <c r="X890" s="69"/>
      <c r="Y890" s="69"/>
      <c r="Z890" s="69"/>
      <c r="AA890" s="69"/>
      <c r="AB890" s="69"/>
      <c r="AC890" s="69"/>
      <c r="AD890" s="69"/>
      <c r="AF890" s="69"/>
      <c r="AG890" s="69"/>
      <c r="AH890" s="69"/>
      <c r="AI890" s="69"/>
      <c r="AJ890" s="69"/>
      <c r="AK890" s="69"/>
      <c r="AL890" s="70">
        <f t="shared" si="55"/>
        <v>0</v>
      </c>
      <c r="AM890" s="69"/>
      <c r="AN890" s="69"/>
      <c r="AO890" s="69"/>
      <c r="AR890" s="46" t="s">
        <v>20</v>
      </c>
    </row>
    <row r="891" spans="4:44" x14ac:dyDescent="0.3">
      <c r="D891" s="79">
        <f t="shared" si="58"/>
        <v>882</v>
      </c>
      <c r="E891" s="76"/>
      <c r="F891" s="76"/>
      <c r="G891" s="73">
        <f t="shared" si="56"/>
        <v>0</v>
      </c>
      <c r="H891" s="74" t="str" cm="1">
        <f t="array" ref="H891">IFERROR(INDEX(GCC.Param!$D$3:$D$94,MATCH(L891,GCC.Param!$B$3:$B$94,0),0),"")</f>
        <v/>
      </c>
      <c r="I891" s="76"/>
      <c r="J891" s="76"/>
      <c r="K891" s="76"/>
      <c r="L891" s="76"/>
      <c r="M891" s="76"/>
      <c r="N891" s="76"/>
      <c r="O891" s="73" t="str" cm="1">
        <f t="array" ref="O891">IFERROR(INDEX($K$9:$K$1009,MATCH(N891,$I$9:$I$1009,0),0),"")</f>
        <v/>
      </c>
      <c r="P891" s="77"/>
      <c r="Q891" s="77"/>
      <c r="R891" s="67"/>
      <c r="S891" s="67"/>
      <c r="T891" s="67"/>
      <c r="U891" s="73">
        <f t="shared" si="57"/>
        <v>0</v>
      </c>
      <c r="V891" s="57"/>
      <c r="W891" s="78"/>
      <c r="X891" s="69"/>
      <c r="Y891" s="69"/>
      <c r="Z891" s="69"/>
      <c r="AA891" s="69"/>
      <c r="AB891" s="69"/>
      <c r="AC891" s="69"/>
      <c r="AD891" s="69"/>
      <c r="AF891" s="69"/>
      <c r="AG891" s="69"/>
      <c r="AH891" s="69"/>
      <c r="AI891" s="69"/>
      <c r="AJ891" s="69"/>
      <c r="AK891" s="69"/>
      <c r="AL891" s="70">
        <f t="shared" si="55"/>
        <v>0</v>
      </c>
      <c r="AM891" s="69"/>
      <c r="AN891" s="69"/>
      <c r="AO891" s="69"/>
      <c r="AR891" s="46" t="s">
        <v>20</v>
      </c>
    </row>
    <row r="892" spans="4:44" x14ac:dyDescent="0.3">
      <c r="D892" s="79">
        <f t="shared" si="58"/>
        <v>883</v>
      </c>
      <c r="E892" s="76"/>
      <c r="F892" s="76"/>
      <c r="G892" s="73">
        <f t="shared" si="56"/>
        <v>0</v>
      </c>
      <c r="H892" s="74" t="str" cm="1">
        <f t="array" ref="H892">IFERROR(INDEX(GCC.Param!$D$3:$D$94,MATCH(L892,GCC.Param!$B$3:$B$94,0),0),"")</f>
        <v/>
      </c>
      <c r="I892" s="76"/>
      <c r="J892" s="76"/>
      <c r="K892" s="76"/>
      <c r="L892" s="76"/>
      <c r="M892" s="76"/>
      <c r="N892" s="76"/>
      <c r="O892" s="73" t="str" cm="1">
        <f t="array" ref="O892">IFERROR(INDEX($K$9:$K$1009,MATCH(N892,$I$9:$I$1009,0),0),"")</f>
        <v/>
      </c>
      <c r="P892" s="77"/>
      <c r="Q892" s="77"/>
      <c r="R892" s="67"/>
      <c r="S892" s="67"/>
      <c r="T892" s="67"/>
      <c r="U892" s="73">
        <f t="shared" si="57"/>
        <v>0</v>
      </c>
      <c r="V892" s="57"/>
      <c r="W892" s="78"/>
      <c r="X892" s="69"/>
      <c r="Y892" s="69"/>
      <c r="Z892" s="69"/>
      <c r="AA892" s="69"/>
      <c r="AB892" s="69"/>
      <c r="AC892" s="69"/>
      <c r="AD892" s="69"/>
      <c r="AF892" s="69"/>
      <c r="AG892" s="69"/>
      <c r="AH892" s="69"/>
      <c r="AI892" s="69"/>
      <c r="AJ892" s="69"/>
      <c r="AK892" s="69"/>
      <c r="AL892" s="70">
        <f t="shared" si="55"/>
        <v>0</v>
      </c>
      <c r="AM892" s="69"/>
      <c r="AN892" s="69"/>
      <c r="AO892" s="69"/>
      <c r="AR892" s="46" t="s">
        <v>20</v>
      </c>
    </row>
    <row r="893" spans="4:44" x14ac:dyDescent="0.3">
      <c r="D893" s="79">
        <f t="shared" si="58"/>
        <v>884</v>
      </c>
      <c r="E893" s="76"/>
      <c r="F893" s="76"/>
      <c r="G893" s="73">
        <f t="shared" si="56"/>
        <v>0</v>
      </c>
      <c r="H893" s="74" t="str" cm="1">
        <f t="array" ref="H893">IFERROR(INDEX(GCC.Param!$D$3:$D$94,MATCH(L893,GCC.Param!$B$3:$B$94,0),0),"")</f>
        <v/>
      </c>
      <c r="I893" s="76"/>
      <c r="J893" s="76"/>
      <c r="K893" s="76"/>
      <c r="L893" s="76"/>
      <c r="M893" s="76"/>
      <c r="N893" s="76"/>
      <c r="O893" s="73" t="str" cm="1">
        <f t="array" ref="O893">IFERROR(INDEX($K$9:$K$1009,MATCH(N893,$I$9:$I$1009,0),0),"")</f>
        <v/>
      </c>
      <c r="P893" s="77"/>
      <c r="Q893" s="77"/>
      <c r="R893" s="67"/>
      <c r="S893" s="67"/>
      <c r="T893" s="67"/>
      <c r="U893" s="73">
        <f t="shared" si="57"/>
        <v>0</v>
      </c>
      <c r="V893" s="57"/>
      <c r="W893" s="78"/>
      <c r="X893" s="69"/>
      <c r="Y893" s="69"/>
      <c r="Z893" s="69"/>
      <c r="AA893" s="69"/>
      <c r="AB893" s="69"/>
      <c r="AC893" s="69"/>
      <c r="AD893" s="69"/>
      <c r="AF893" s="69"/>
      <c r="AG893" s="69"/>
      <c r="AH893" s="69"/>
      <c r="AI893" s="69"/>
      <c r="AJ893" s="69"/>
      <c r="AK893" s="69"/>
      <c r="AL893" s="70">
        <f t="shared" si="55"/>
        <v>0</v>
      </c>
      <c r="AM893" s="69"/>
      <c r="AN893" s="69"/>
      <c r="AO893" s="69"/>
      <c r="AR893" s="46" t="s">
        <v>20</v>
      </c>
    </row>
    <row r="894" spans="4:44" x14ac:dyDescent="0.3">
      <c r="D894" s="79">
        <f t="shared" si="58"/>
        <v>885</v>
      </c>
      <c r="E894" s="76"/>
      <c r="F894" s="76"/>
      <c r="G894" s="73">
        <f t="shared" si="56"/>
        <v>0</v>
      </c>
      <c r="H894" s="74" t="str" cm="1">
        <f t="array" ref="H894">IFERROR(INDEX(GCC.Param!$D$3:$D$94,MATCH(L894,GCC.Param!$B$3:$B$94,0),0),"")</f>
        <v/>
      </c>
      <c r="I894" s="76"/>
      <c r="J894" s="76"/>
      <c r="K894" s="76"/>
      <c r="L894" s="76"/>
      <c r="M894" s="76"/>
      <c r="N894" s="76"/>
      <c r="O894" s="73" t="str" cm="1">
        <f t="array" ref="O894">IFERROR(INDEX($K$9:$K$1009,MATCH(N894,$I$9:$I$1009,0),0),"")</f>
        <v/>
      </c>
      <c r="P894" s="77"/>
      <c r="Q894" s="77"/>
      <c r="R894" s="67"/>
      <c r="S894" s="67"/>
      <c r="T894" s="67"/>
      <c r="U894" s="73">
        <f t="shared" si="57"/>
        <v>0</v>
      </c>
      <c r="V894" s="57"/>
      <c r="W894" s="78"/>
      <c r="X894" s="69"/>
      <c r="Y894" s="69"/>
      <c r="Z894" s="69"/>
      <c r="AA894" s="69"/>
      <c r="AB894" s="69"/>
      <c r="AC894" s="69"/>
      <c r="AD894" s="69"/>
      <c r="AF894" s="69"/>
      <c r="AG894" s="69"/>
      <c r="AH894" s="69"/>
      <c r="AI894" s="69"/>
      <c r="AJ894" s="69"/>
      <c r="AK894" s="69"/>
      <c r="AL894" s="70">
        <f t="shared" si="55"/>
        <v>0</v>
      </c>
      <c r="AM894" s="69"/>
      <c r="AN894" s="69"/>
      <c r="AO894" s="69"/>
      <c r="AR894" s="46" t="s">
        <v>20</v>
      </c>
    </row>
    <row r="895" spans="4:44" x14ac:dyDescent="0.3">
      <c r="D895" s="79">
        <f t="shared" si="58"/>
        <v>886</v>
      </c>
      <c r="E895" s="76"/>
      <c r="F895" s="76"/>
      <c r="G895" s="73">
        <f t="shared" si="56"/>
        <v>0</v>
      </c>
      <c r="H895" s="74" t="str" cm="1">
        <f t="array" ref="H895">IFERROR(INDEX(GCC.Param!$D$3:$D$94,MATCH(L895,GCC.Param!$B$3:$B$94,0),0),"")</f>
        <v/>
      </c>
      <c r="I895" s="76"/>
      <c r="J895" s="76"/>
      <c r="K895" s="76"/>
      <c r="L895" s="76"/>
      <c r="M895" s="76"/>
      <c r="N895" s="76"/>
      <c r="O895" s="73" t="str" cm="1">
        <f t="array" ref="O895">IFERROR(INDEX($K$9:$K$1009,MATCH(N895,$I$9:$I$1009,0),0),"")</f>
        <v/>
      </c>
      <c r="P895" s="77"/>
      <c r="Q895" s="77"/>
      <c r="R895" s="67"/>
      <c r="S895" s="67"/>
      <c r="T895" s="67"/>
      <c r="U895" s="73">
        <f t="shared" si="57"/>
        <v>0</v>
      </c>
      <c r="V895" s="57"/>
      <c r="W895" s="78"/>
      <c r="X895" s="69"/>
      <c r="Y895" s="69"/>
      <c r="Z895" s="69"/>
      <c r="AA895" s="69"/>
      <c r="AB895" s="69"/>
      <c r="AC895" s="69"/>
      <c r="AD895" s="69"/>
      <c r="AF895" s="69"/>
      <c r="AG895" s="69"/>
      <c r="AH895" s="69"/>
      <c r="AI895" s="69"/>
      <c r="AJ895" s="69"/>
      <c r="AK895" s="69"/>
      <c r="AL895" s="70">
        <f t="shared" si="55"/>
        <v>0</v>
      </c>
      <c r="AM895" s="69"/>
      <c r="AN895" s="69"/>
      <c r="AO895" s="69"/>
      <c r="AR895" s="46" t="s">
        <v>20</v>
      </c>
    </row>
    <row r="896" spans="4:44" x14ac:dyDescent="0.3">
      <c r="D896" s="79">
        <f t="shared" si="58"/>
        <v>887</v>
      </c>
      <c r="E896" s="76"/>
      <c r="F896" s="76"/>
      <c r="G896" s="73">
        <f t="shared" si="56"/>
        <v>0</v>
      </c>
      <c r="H896" s="74" t="str" cm="1">
        <f t="array" ref="H896">IFERROR(INDEX(GCC.Param!$D$3:$D$94,MATCH(L896,GCC.Param!$B$3:$B$94,0),0),"")</f>
        <v/>
      </c>
      <c r="I896" s="76"/>
      <c r="J896" s="76"/>
      <c r="K896" s="76"/>
      <c r="L896" s="76"/>
      <c r="M896" s="76"/>
      <c r="N896" s="76"/>
      <c r="O896" s="73" t="str" cm="1">
        <f t="array" ref="O896">IFERROR(INDEX($K$9:$K$1009,MATCH(N896,$I$9:$I$1009,0),0),"")</f>
        <v/>
      </c>
      <c r="P896" s="77"/>
      <c r="Q896" s="77"/>
      <c r="R896" s="67"/>
      <c r="S896" s="67"/>
      <c r="T896" s="67"/>
      <c r="U896" s="73">
        <f t="shared" si="57"/>
        <v>0</v>
      </c>
      <c r="V896" s="57"/>
      <c r="W896" s="78"/>
      <c r="X896" s="69"/>
      <c r="Y896" s="69"/>
      <c r="Z896" s="69"/>
      <c r="AA896" s="69"/>
      <c r="AB896" s="69"/>
      <c r="AC896" s="69"/>
      <c r="AD896" s="69"/>
      <c r="AF896" s="69"/>
      <c r="AG896" s="69"/>
      <c r="AH896" s="69"/>
      <c r="AI896" s="69"/>
      <c r="AJ896" s="69"/>
      <c r="AK896" s="69"/>
      <c r="AL896" s="70">
        <f t="shared" si="55"/>
        <v>0</v>
      </c>
      <c r="AM896" s="69"/>
      <c r="AN896" s="69"/>
      <c r="AO896" s="69"/>
      <c r="AR896" s="46" t="s">
        <v>20</v>
      </c>
    </row>
    <row r="897" spans="4:44" x14ac:dyDescent="0.3">
      <c r="D897" s="79">
        <f t="shared" si="58"/>
        <v>888</v>
      </c>
      <c r="E897" s="76"/>
      <c r="F897" s="76"/>
      <c r="G897" s="73">
        <f t="shared" si="56"/>
        <v>0</v>
      </c>
      <c r="H897" s="74" t="str" cm="1">
        <f t="array" ref="H897">IFERROR(INDEX(GCC.Param!$D$3:$D$94,MATCH(L897,GCC.Param!$B$3:$B$94,0),0),"")</f>
        <v/>
      </c>
      <c r="I897" s="76"/>
      <c r="J897" s="76"/>
      <c r="K897" s="76"/>
      <c r="L897" s="76"/>
      <c r="M897" s="76"/>
      <c r="N897" s="76"/>
      <c r="O897" s="73" t="str" cm="1">
        <f t="array" ref="O897">IFERROR(INDEX($K$9:$K$1009,MATCH(N897,$I$9:$I$1009,0),0),"")</f>
        <v/>
      </c>
      <c r="P897" s="77"/>
      <c r="Q897" s="77"/>
      <c r="R897" s="67"/>
      <c r="S897" s="67"/>
      <c r="T897" s="67"/>
      <c r="U897" s="73">
        <f t="shared" si="57"/>
        <v>0</v>
      </c>
      <c r="V897" s="57"/>
      <c r="W897" s="78"/>
      <c r="X897" s="69"/>
      <c r="Y897" s="69"/>
      <c r="Z897" s="69"/>
      <c r="AA897" s="69"/>
      <c r="AB897" s="69"/>
      <c r="AC897" s="69"/>
      <c r="AD897" s="69"/>
      <c r="AF897" s="69"/>
      <c r="AG897" s="69"/>
      <c r="AH897" s="69"/>
      <c r="AI897" s="69"/>
      <c r="AJ897" s="69"/>
      <c r="AK897" s="69"/>
      <c r="AL897" s="70">
        <f t="shared" si="55"/>
        <v>0</v>
      </c>
      <c r="AM897" s="69"/>
      <c r="AN897" s="69"/>
      <c r="AO897" s="69"/>
      <c r="AR897" s="46" t="s">
        <v>20</v>
      </c>
    </row>
    <row r="898" spans="4:44" x14ac:dyDescent="0.3">
      <c r="D898" s="79">
        <f t="shared" si="58"/>
        <v>889</v>
      </c>
      <c r="E898" s="76"/>
      <c r="F898" s="76"/>
      <c r="G898" s="73">
        <f t="shared" si="56"/>
        <v>0</v>
      </c>
      <c r="H898" s="74" t="str" cm="1">
        <f t="array" ref="H898">IFERROR(INDEX(GCC.Param!$D$3:$D$94,MATCH(L898,GCC.Param!$B$3:$B$94,0),0),"")</f>
        <v/>
      </c>
      <c r="I898" s="76"/>
      <c r="J898" s="76"/>
      <c r="K898" s="76"/>
      <c r="L898" s="76"/>
      <c r="M898" s="76"/>
      <c r="N898" s="76"/>
      <c r="O898" s="73" t="str" cm="1">
        <f t="array" ref="O898">IFERROR(INDEX($K$9:$K$1009,MATCH(N898,$I$9:$I$1009,0),0),"")</f>
        <v/>
      </c>
      <c r="P898" s="77"/>
      <c r="Q898" s="77"/>
      <c r="R898" s="67"/>
      <c r="S898" s="67"/>
      <c r="T898" s="67"/>
      <c r="U898" s="73">
        <f t="shared" si="57"/>
        <v>0</v>
      </c>
      <c r="V898" s="57"/>
      <c r="W898" s="78"/>
      <c r="X898" s="69"/>
      <c r="Y898" s="69"/>
      <c r="Z898" s="69"/>
      <c r="AA898" s="69"/>
      <c r="AB898" s="69"/>
      <c r="AC898" s="69"/>
      <c r="AD898" s="69"/>
      <c r="AF898" s="69"/>
      <c r="AG898" s="69"/>
      <c r="AH898" s="69"/>
      <c r="AI898" s="69"/>
      <c r="AJ898" s="69"/>
      <c r="AK898" s="69"/>
      <c r="AL898" s="70">
        <f t="shared" si="55"/>
        <v>0</v>
      </c>
      <c r="AM898" s="69"/>
      <c r="AN898" s="69"/>
      <c r="AO898" s="69"/>
      <c r="AR898" s="46" t="s">
        <v>20</v>
      </c>
    </row>
    <row r="899" spans="4:44" x14ac:dyDescent="0.3">
      <c r="D899" s="79">
        <f t="shared" si="58"/>
        <v>890</v>
      </c>
      <c r="E899" s="76"/>
      <c r="F899" s="76"/>
      <c r="G899" s="73">
        <f t="shared" si="56"/>
        <v>0</v>
      </c>
      <c r="H899" s="74" t="str" cm="1">
        <f t="array" ref="H899">IFERROR(INDEX(GCC.Param!$D$3:$D$94,MATCH(L899,GCC.Param!$B$3:$B$94,0),0),"")</f>
        <v/>
      </c>
      <c r="I899" s="76"/>
      <c r="J899" s="76"/>
      <c r="K899" s="76"/>
      <c r="L899" s="76"/>
      <c r="M899" s="76"/>
      <c r="N899" s="76"/>
      <c r="O899" s="73" t="str" cm="1">
        <f t="array" ref="O899">IFERROR(INDEX($K$9:$K$1009,MATCH(N899,$I$9:$I$1009,0),0),"")</f>
        <v/>
      </c>
      <c r="P899" s="77"/>
      <c r="Q899" s="77"/>
      <c r="R899" s="67"/>
      <c r="S899" s="67"/>
      <c r="T899" s="67"/>
      <c r="U899" s="73">
        <f t="shared" si="57"/>
        <v>0</v>
      </c>
      <c r="V899" s="57"/>
      <c r="W899" s="78"/>
      <c r="X899" s="69"/>
      <c r="Y899" s="69"/>
      <c r="Z899" s="69"/>
      <c r="AA899" s="69"/>
      <c r="AB899" s="69"/>
      <c r="AC899" s="69"/>
      <c r="AD899" s="69"/>
      <c r="AF899" s="69"/>
      <c r="AG899" s="69"/>
      <c r="AH899" s="69"/>
      <c r="AI899" s="69"/>
      <c r="AJ899" s="69"/>
      <c r="AK899" s="69"/>
      <c r="AL899" s="70">
        <f t="shared" si="55"/>
        <v>0</v>
      </c>
      <c r="AM899" s="69"/>
      <c r="AN899" s="69"/>
      <c r="AO899" s="69"/>
      <c r="AR899" s="46" t="s">
        <v>20</v>
      </c>
    </row>
    <row r="900" spans="4:44" x14ac:dyDescent="0.3">
      <c r="D900" s="79">
        <f t="shared" si="58"/>
        <v>891</v>
      </c>
      <c r="E900" s="76"/>
      <c r="F900" s="76"/>
      <c r="G900" s="73">
        <f t="shared" si="56"/>
        <v>0</v>
      </c>
      <c r="H900" s="74" t="str" cm="1">
        <f t="array" ref="H900">IFERROR(INDEX(GCC.Param!$D$3:$D$94,MATCH(L900,GCC.Param!$B$3:$B$94,0),0),"")</f>
        <v/>
      </c>
      <c r="I900" s="76"/>
      <c r="J900" s="76"/>
      <c r="K900" s="76"/>
      <c r="L900" s="76"/>
      <c r="M900" s="76"/>
      <c r="N900" s="76"/>
      <c r="O900" s="73" t="str" cm="1">
        <f t="array" ref="O900">IFERROR(INDEX($K$9:$K$1009,MATCH(N900,$I$9:$I$1009,0),0),"")</f>
        <v/>
      </c>
      <c r="P900" s="77"/>
      <c r="Q900" s="77"/>
      <c r="R900" s="67"/>
      <c r="S900" s="67"/>
      <c r="T900" s="67"/>
      <c r="U900" s="73">
        <f t="shared" si="57"/>
        <v>0</v>
      </c>
      <c r="V900" s="57"/>
      <c r="W900" s="78"/>
      <c r="X900" s="69"/>
      <c r="Y900" s="69"/>
      <c r="Z900" s="69"/>
      <c r="AA900" s="69"/>
      <c r="AB900" s="69"/>
      <c r="AC900" s="69"/>
      <c r="AD900" s="69"/>
      <c r="AF900" s="69"/>
      <c r="AG900" s="69"/>
      <c r="AH900" s="69"/>
      <c r="AI900" s="69"/>
      <c r="AJ900" s="69"/>
      <c r="AK900" s="69"/>
      <c r="AL900" s="70">
        <f t="shared" si="55"/>
        <v>0</v>
      </c>
      <c r="AM900" s="69"/>
      <c r="AN900" s="69"/>
      <c r="AO900" s="69"/>
      <c r="AR900" s="46" t="s">
        <v>20</v>
      </c>
    </row>
    <row r="901" spans="4:44" x14ac:dyDescent="0.3">
      <c r="D901" s="79">
        <f t="shared" si="58"/>
        <v>892</v>
      </c>
      <c r="E901" s="76"/>
      <c r="F901" s="76"/>
      <c r="G901" s="73">
        <f t="shared" si="56"/>
        <v>0</v>
      </c>
      <c r="H901" s="74" t="str" cm="1">
        <f t="array" ref="H901">IFERROR(INDEX(GCC.Param!$D$3:$D$94,MATCH(L901,GCC.Param!$B$3:$B$94,0),0),"")</f>
        <v/>
      </c>
      <c r="I901" s="76"/>
      <c r="J901" s="76"/>
      <c r="K901" s="76"/>
      <c r="L901" s="76"/>
      <c r="M901" s="76"/>
      <c r="N901" s="76"/>
      <c r="O901" s="73" t="str" cm="1">
        <f t="array" ref="O901">IFERROR(INDEX($K$9:$K$1009,MATCH(N901,$I$9:$I$1009,0),0),"")</f>
        <v/>
      </c>
      <c r="P901" s="77"/>
      <c r="Q901" s="77"/>
      <c r="R901" s="67"/>
      <c r="S901" s="67"/>
      <c r="T901" s="67"/>
      <c r="U901" s="73">
        <f t="shared" si="57"/>
        <v>0</v>
      </c>
      <c r="V901" s="57"/>
      <c r="W901" s="78"/>
      <c r="X901" s="69"/>
      <c r="Y901" s="69"/>
      <c r="Z901" s="69"/>
      <c r="AA901" s="69"/>
      <c r="AB901" s="69"/>
      <c r="AC901" s="69"/>
      <c r="AD901" s="69"/>
      <c r="AF901" s="69"/>
      <c r="AG901" s="69"/>
      <c r="AH901" s="69"/>
      <c r="AI901" s="69"/>
      <c r="AJ901" s="69"/>
      <c r="AK901" s="69"/>
      <c r="AL901" s="70">
        <f t="shared" si="55"/>
        <v>0</v>
      </c>
      <c r="AM901" s="69"/>
      <c r="AN901" s="69"/>
      <c r="AO901" s="69"/>
      <c r="AR901" s="46" t="s">
        <v>20</v>
      </c>
    </row>
    <row r="902" spans="4:44" x14ac:dyDescent="0.3">
      <c r="D902" s="79">
        <f t="shared" si="58"/>
        <v>893</v>
      </c>
      <c r="E902" s="76"/>
      <c r="F902" s="76"/>
      <c r="G902" s="73">
        <f t="shared" si="56"/>
        <v>0</v>
      </c>
      <c r="H902" s="74" t="str" cm="1">
        <f t="array" ref="H902">IFERROR(INDEX(GCC.Param!$D$3:$D$94,MATCH(L902,GCC.Param!$B$3:$B$94,0),0),"")</f>
        <v/>
      </c>
      <c r="I902" s="76"/>
      <c r="J902" s="76"/>
      <c r="K902" s="76"/>
      <c r="L902" s="76"/>
      <c r="M902" s="76"/>
      <c r="N902" s="76"/>
      <c r="O902" s="73" t="str" cm="1">
        <f t="array" ref="O902">IFERROR(INDEX($K$9:$K$1009,MATCH(N902,$I$9:$I$1009,0),0),"")</f>
        <v/>
      </c>
      <c r="P902" s="77"/>
      <c r="Q902" s="77"/>
      <c r="R902" s="67"/>
      <c r="S902" s="67"/>
      <c r="T902" s="67"/>
      <c r="U902" s="73">
        <f t="shared" si="57"/>
        <v>0</v>
      </c>
      <c r="V902" s="57"/>
      <c r="W902" s="78"/>
      <c r="X902" s="69"/>
      <c r="Y902" s="69"/>
      <c r="Z902" s="69"/>
      <c r="AA902" s="69"/>
      <c r="AB902" s="69"/>
      <c r="AC902" s="69"/>
      <c r="AD902" s="69"/>
      <c r="AF902" s="69"/>
      <c r="AG902" s="69"/>
      <c r="AH902" s="69"/>
      <c r="AI902" s="69"/>
      <c r="AJ902" s="69"/>
      <c r="AK902" s="69"/>
      <c r="AL902" s="70">
        <f t="shared" si="55"/>
        <v>0</v>
      </c>
      <c r="AM902" s="69"/>
      <c r="AN902" s="69"/>
      <c r="AO902" s="69"/>
      <c r="AR902" s="46" t="s">
        <v>20</v>
      </c>
    </row>
    <row r="903" spans="4:44" x14ac:dyDescent="0.3">
      <c r="D903" s="79">
        <f t="shared" si="58"/>
        <v>894</v>
      </c>
      <c r="E903" s="76"/>
      <c r="F903" s="76"/>
      <c r="G903" s="73">
        <f t="shared" si="56"/>
        <v>0</v>
      </c>
      <c r="H903" s="74" t="str" cm="1">
        <f t="array" ref="H903">IFERROR(INDEX(GCC.Param!$D$3:$D$94,MATCH(L903,GCC.Param!$B$3:$B$94,0),0),"")</f>
        <v/>
      </c>
      <c r="I903" s="76"/>
      <c r="J903" s="76"/>
      <c r="K903" s="76"/>
      <c r="L903" s="76"/>
      <c r="M903" s="76"/>
      <c r="N903" s="76"/>
      <c r="O903" s="73" t="str" cm="1">
        <f t="array" ref="O903">IFERROR(INDEX($K$9:$K$1009,MATCH(N903,$I$9:$I$1009,0),0),"")</f>
        <v/>
      </c>
      <c r="P903" s="77"/>
      <c r="Q903" s="77"/>
      <c r="R903" s="67"/>
      <c r="S903" s="67"/>
      <c r="T903" s="67"/>
      <c r="U903" s="73">
        <f t="shared" si="57"/>
        <v>0</v>
      </c>
      <c r="V903" s="57"/>
      <c r="W903" s="78"/>
      <c r="X903" s="69"/>
      <c r="Y903" s="69"/>
      <c r="Z903" s="69"/>
      <c r="AA903" s="69"/>
      <c r="AB903" s="69"/>
      <c r="AC903" s="69"/>
      <c r="AD903" s="69"/>
      <c r="AF903" s="69"/>
      <c r="AG903" s="69"/>
      <c r="AH903" s="69"/>
      <c r="AI903" s="69"/>
      <c r="AJ903" s="69"/>
      <c r="AK903" s="69"/>
      <c r="AL903" s="70">
        <f t="shared" si="55"/>
        <v>0</v>
      </c>
      <c r="AM903" s="69"/>
      <c r="AN903" s="69"/>
      <c r="AO903" s="69"/>
      <c r="AR903" s="46" t="s">
        <v>20</v>
      </c>
    </row>
    <row r="904" spans="4:44" x14ac:dyDescent="0.3">
      <c r="D904" s="79">
        <f t="shared" si="58"/>
        <v>895</v>
      </c>
      <c r="E904" s="76"/>
      <c r="F904" s="76"/>
      <c r="G904" s="73">
        <f t="shared" si="56"/>
        <v>0</v>
      </c>
      <c r="H904" s="74" t="str" cm="1">
        <f t="array" ref="H904">IFERROR(INDEX(GCC.Param!$D$3:$D$94,MATCH(L904,GCC.Param!$B$3:$B$94,0),0),"")</f>
        <v/>
      </c>
      <c r="I904" s="76"/>
      <c r="J904" s="76"/>
      <c r="K904" s="76"/>
      <c r="L904" s="76"/>
      <c r="M904" s="76"/>
      <c r="N904" s="76"/>
      <c r="O904" s="73" t="str" cm="1">
        <f t="array" ref="O904">IFERROR(INDEX($K$9:$K$1009,MATCH(N904,$I$9:$I$1009,0),0),"")</f>
        <v/>
      </c>
      <c r="P904" s="77"/>
      <c r="Q904" s="77"/>
      <c r="R904" s="67"/>
      <c r="S904" s="67"/>
      <c r="T904" s="67"/>
      <c r="U904" s="73">
        <f t="shared" si="57"/>
        <v>0</v>
      </c>
      <c r="V904" s="57"/>
      <c r="W904" s="78"/>
      <c r="X904" s="69"/>
      <c r="Y904" s="69"/>
      <c r="Z904" s="69"/>
      <c r="AA904" s="69"/>
      <c r="AB904" s="69"/>
      <c r="AC904" s="69"/>
      <c r="AD904" s="69"/>
      <c r="AF904" s="69"/>
      <c r="AG904" s="69"/>
      <c r="AH904" s="69"/>
      <c r="AI904" s="69"/>
      <c r="AJ904" s="69"/>
      <c r="AK904" s="69"/>
      <c r="AL904" s="70">
        <f t="shared" si="55"/>
        <v>0</v>
      </c>
      <c r="AM904" s="69"/>
      <c r="AN904" s="69"/>
      <c r="AO904" s="69"/>
      <c r="AR904" s="46" t="s">
        <v>20</v>
      </c>
    </row>
    <row r="905" spans="4:44" x14ac:dyDescent="0.3">
      <c r="D905" s="79">
        <f t="shared" si="58"/>
        <v>896</v>
      </c>
      <c r="E905" s="76"/>
      <c r="F905" s="76"/>
      <c r="G905" s="73">
        <f t="shared" si="56"/>
        <v>0</v>
      </c>
      <c r="H905" s="74" t="str" cm="1">
        <f t="array" ref="H905">IFERROR(INDEX(GCC.Param!$D$3:$D$94,MATCH(L905,GCC.Param!$B$3:$B$94,0),0),"")</f>
        <v/>
      </c>
      <c r="I905" s="76"/>
      <c r="J905" s="76"/>
      <c r="K905" s="76"/>
      <c r="L905" s="76"/>
      <c r="M905" s="76"/>
      <c r="N905" s="76"/>
      <c r="O905" s="73" t="str" cm="1">
        <f t="array" ref="O905">IFERROR(INDEX($K$9:$K$1009,MATCH(N905,$I$9:$I$1009,0),0),"")</f>
        <v/>
      </c>
      <c r="P905" s="77"/>
      <c r="Q905" s="77"/>
      <c r="R905" s="67"/>
      <c r="S905" s="67"/>
      <c r="T905" s="67"/>
      <c r="U905" s="73">
        <f t="shared" si="57"/>
        <v>0</v>
      </c>
      <c r="V905" s="57"/>
      <c r="W905" s="78"/>
      <c r="X905" s="69"/>
      <c r="Y905" s="69"/>
      <c r="Z905" s="69"/>
      <c r="AA905" s="69"/>
      <c r="AB905" s="69"/>
      <c r="AC905" s="69"/>
      <c r="AD905" s="69"/>
      <c r="AF905" s="69"/>
      <c r="AG905" s="69"/>
      <c r="AH905" s="69"/>
      <c r="AI905" s="69"/>
      <c r="AJ905" s="69"/>
      <c r="AK905" s="69"/>
      <c r="AL905" s="70">
        <f t="shared" ref="AL905:AL968" si="59">SUM(AG905:AK905)</f>
        <v>0</v>
      </c>
      <c r="AM905" s="69"/>
      <c r="AN905" s="69"/>
      <c r="AO905" s="69"/>
      <c r="AR905" s="46" t="s">
        <v>20</v>
      </c>
    </row>
    <row r="906" spans="4:44" x14ac:dyDescent="0.3">
      <c r="D906" s="79">
        <f t="shared" si="58"/>
        <v>897</v>
      </c>
      <c r="E906" s="76"/>
      <c r="F906" s="76"/>
      <c r="G906" s="73">
        <f t="shared" ref="G906:G969" si="60">IF(OR(F906="",F906=0),E906,F906)</f>
        <v>0</v>
      </c>
      <c r="H906" s="74" t="str" cm="1">
        <f t="array" ref="H906">IFERROR(INDEX(GCC.Param!$D$3:$D$94,MATCH(L906,GCC.Param!$B$3:$B$94,0),0),"")</f>
        <v/>
      </c>
      <c r="I906" s="76"/>
      <c r="J906" s="76"/>
      <c r="K906" s="76"/>
      <c r="L906" s="76"/>
      <c r="M906" s="76"/>
      <c r="N906" s="76"/>
      <c r="O906" s="73" t="str" cm="1">
        <f t="array" ref="O906">IFERROR(INDEX($K$9:$K$1009,MATCH(N906,$I$9:$I$1009,0),0),"")</f>
        <v/>
      </c>
      <c r="P906" s="77"/>
      <c r="Q906" s="77"/>
      <c r="R906" s="67"/>
      <c r="S906" s="67"/>
      <c r="T906" s="67"/>
      <c r="U906" s="73">
        <f t="shared" si="57"/>
        <v>0</v>
      </c>
      <c r="V906" s="57"/>
      <c r="W906" s="78"/>
      <c r="X906" s="69"/>
      <c r="Y906" s="69"/>
      <c r="Z906" s="69"/>
      <c r="AA906" s="69"/>
      <c r="AB906" s="69"/>
      <c r="AC906" s="69"/>
      <c r="AD906" s="69"/>
      <c r="AF906" s="69"/>
      <c r="AG906" s="69"/>
      <c r="AH906" s="69"/>
      <c r="AI906" s="69"/>
      <c r="AJ906" s="69"/>
      <c r="AK906" s="69"/>
      <c r="AL906" s="70">
        <f t="shared" si="59"/>
        <v>0</v>
      </c>
      <c r="AM906" s="69"/>
      <c r="AN906" s="69"/>
      <c r="AO906" s="69"/>
      <c r="AR906" s="46" t="s">
        <v>20</v>
      </c>
    </row>
    <row r="907" spans="4:44" x14ac:dyDescent="0.3">
      <c r="D907" s="79">
        <f t="shared" si="58"/>
        <v>898</v>
      </c>
      <c r="E907" s="76"/>
      <c r="F907" s="76"/>
      <c r="G907" s="73">
        <f t="shared" si="60"/>
        <v>0</v>
      </c>
      <c r="H907" s="74" t="str" cm="1">
        <f t="array" ref="H907">IFERROR(INDEX(GCC.Param!$D$3:$D$94,MATCH(L907,GCC.Param!$B$3:$B$94,0),0),"")</f>
        <v/>
      </c>
      <c r="I907" s="76"/>
      <c r="J907" s="76"/>
      <c r="K907" s="76"/>
      <c r="L907" s="76"/>
      <c r="M907" s="76"/>
      <c r="N907" s="76"/>
      <c r="O907" s="73" t="str" cm="1">
        <f t="array" ref="O907">IFERROR(INDEX($K$9:$K$1009,MATCH(N907,$I$9:$I$1009,0),0),"")</f>
        <v/>
      </c>
      <c r="P907" s="77"/>
      <c r="Q907" s="77"/>
      <c r="R907" s="67"/>
      <c r="S907" s="67"/>
      <c r="T907" s="67"/>
      <c r="U907" s="73">
        <f t="shared" ref="U907:U970" si="61">IF(M907="",K907,M907)</f>
        <v>0</v>
      </c>
      <c r="V907" s="57"/>
      <c r="W907" s="78"/>
      <c r="X907" s="69"/>
      <c r="Y907" s="69"/>
      <c r="Z907" s="69"/>
      <c r="AA907" s="69"/>
      <c r="AB907" s="69"/>
      <c r="AC907" s="69"/>
      <c r="AD907" s="69"/>
      <c r="AF907" s="69"/>
      <c r="AG907" s="69"/>
      <c r="AH907" s="69"/>
      <c r="AI907" s="69"/>
      <c r="AJ907" s="69"/>
      <c r="AK907" s="69"/>
      <c r="AL907" s="70">
        <f t="shared" si="59"/>
        <v>0</v>
      </c>
      <c r="AM907" s="69"/>
      <c r="AN907" s="69"/>
      <c r="AO907" s="69"/>
      <c r="AR907" s="46" t="s">
        <v>20</v>
      </c>
    </row>
    <row r="908" spans="4:44" x14ac:dyDescent="0.3">
      <c r="D908" s="79">
        <f t="shared" ref="D908:D971" si="62">D907+1</f>
        <v>899</v>
      </c>
      <c r="E908" s="76"/>
      <c r="F908" s="76"/>
      <c r="G908" s="73">
        <f t="shared" si="60"/>
        <v>0</v>
      </c>
      <c r="H908" s="74" t="str" cm="1">
        <f t="array" ref="H908">IFERROR(INDEX(GCC.Param!$D$3:$D$94,MATCH(L908,GCC.Param!$B$3:$B$94,0),0),"")</f>
        <v/>
      </c>
      <c r="I908" s="76"/>
      <c r="J908" s="76"/>
      <c r="K908" s="76"/>
      <c r="L908" s="76"/>
      <c r="M908" s="76"/>
      <c r="N908" s="76"/>
      <c r="O908" s="73" t="str" cm="1">
        <f t="array" ref="O908">IFERROR(INDEX($K$9:$K$1009,MATCH(N908,$I$9:$I$1009,0),0),"")</f>
        <v/>
      </c>
      <c r="P908" s="77"/>
      <c r="Q908" s="77"/>
      <c r="R908" s="67"/>
      <c r="S908" s="67"/>
      <c r="T908" s="67"/>
      <c r="U908" s="73">
        <f t="shared" si="61"/>
        <v>0</v>
      </c>
      <c r="V908" s="57"/>
      <c r="W908" s="78"/>
      <c r="X908" s="69"/>
      <c r="Y908" s="69"/>
      <c r="Z908" s="69"/>
      <c r="AA908" s="69"/>
      <c r="AB908" s="69"/>
      <c r="AC908" s="69"/>
      <c r="AD908" s="69"/>
      <c r="AF908" s="69"/>
      <c r="AG908" s="69"/>
      <c r="AH908" s="69"/>
      <c r="AI908" s="69"/>
      <c r="AJ908" s="69"/>
      <c r="AK908" s="69"/>
      <c r="AL908" s="70">
        <f t="shared" si="59"/>
        <v>0</v>
      </c>
      <c r="AM908" s="69"/>
      <c r="AN908" s="69"/>
      <c r="AO908" s="69"/>
      <c r="AR908" s="46" t="s">
        <v>20</v>
      </c>
    </row>
    <row r="909" spans="4:44" x14ac:dyDescent="0.3">
      <c r="D909" s="79">
        <f t="shared" si="62"/>
        <v>900</v>
      </c>
      <c r="E909" s="76"/>
      <c r="F909" s="76"/>
      <c r="G909" s="73">
        <f t="shared" si="60"/>
        <v>0</v>
      </c>
      <c r="H909" s="74" t="str" cm="1">
        <f t="array" ref="H909">IFERROR(INDEX(GCC.Param!$D$3:$D$94,MATCH(L909,GCC.Param!$B$3:$B$94,0),0),"")</f>
        <v/>
      </c>
      <c r="I909" s="76"/>
      <c r="J909" s="76"/>
      <c r="K909" s="76"/>
      <c r="L909" s="76"/>
      <c r="M909" s="76"/>
      <c r="N909" s="76"/>
      <c r="O909" s="73" t="str" cm="1">
        <f t="array" ref="O909">IFERROR(INDEX($K$9:$K$1009,MATCH(N909,$I$9:$I$1009,0),0),"")</f>
        <v/>
      </c>
      <c r="P909" s="77"/>
      <c r="Q909" s="77"/>
      <c r="R909" s="67"/>
      <c r="S909" s="67"/>
      <c r="T909" s="67"/>
      <c r="U909" s="73">
        <f t="shared" si="61"/>
        <v>0</v>
      </c>
      <c r="V909" s="57"/>
      <c r="W909" s="78"/>
      <c r="X909" s="69"/>
      <c r="Y909" s="69"/>
      <c r="Z909" s="69"/>
      <c r="AA909" s="69"/>
      <c r="AB909" s="69"/>
      <c r="AC909" s="69"/>
      <c r="AD909" s="69"/>
      <c r="AF909" s="69"/>
      <c r="AG909" s="69"/>
      <c r="AH909" s="69"/>
      <c r="AI909" s="69"/>
      <c r="AJ909" s="69"/>
      <c r="AK909" s="69"/>
      <c r="AL909" s="70">
        <f t="shared" si="59"/>
        <v>0</v>
      </c>
      <c r="AM909" s="69"/>
      <c r="AN909" s="69"/>
      <c r="AO909" s="69"/>
      <c r="AR909" s="46" t="s">
        <v>20</v>
      </c>
    </row>
    <row r="910" spans="4:44" x14ac:dyDescent="0.3">
      <c r="D910" s="79">
        <f t="shared" si="62"/>
        <v>901</v>
      </c>
      <c r="E910" s="76"/>
      <c r="F910" s="76"/>
      <c r="G910" s="73">
        <f t="shared" si="60"/>
        <v>0</v>
      </c>
      <c r="H910" s="74" t="str" cm="1">
        <f t="array" ref="H910">IFERROR(INDEX(GCC.Param!$D$3:$D$94,MATCH(L910,GCC.Param!$B$3:$B$94,0),0),"")</f>
        <v/>
      </c>
      <c r="I910" s="76"/>
      <c r="J910" s="76"/>
      <c r="K910" s="76"/>
      <c r="L910" s="76"/>
      <c r="M910" s="76"/>
      <c r="N910" s="76"/>
      <c r="O910" s="73" t="str" cm="1">
        <f t="array" ref="O910">IFERROR(INDEX($K$9:$K$1009,MATCH(N910,$I$9:$I$1009,0),0),"")</f>
        <v/>
      </c>
      <c r="P910" s="77"/>
      <c r="Q910" s="77"/>
      <c r="R910" s="67"/>
      <c r="S910" s="67"/>
      <c r="T910" s="67"/>
      <c r="U910" s="73">
        <f t="shared" si="61"/>
        <v>0</v>
      </c>
      <c r="V910" s="57"/>
      <c r="W910" s="78"/>
      <c r="X910" s="69"/>
      <c r="Y910" s="69"/>
      <c r="Z910" s="69"/>
      <c r="AA910" s="69"/>
      <c r="AB910" s="69"/>
      <c r="AC910" s="69"/>
      <c r="AD910" s="69"/>
      <c r="AF910" s="69"/>
      <c r="AG910" s="69"/>
      <c r="AH910" s="69"/>
      <c r="AI910" s="69"/>
      <c r="AJ910" s="69"/>
      <c r="AK910" s="69"/>
      <c r="AL910" s="70">
        <f t="shared" si="59"/>
        <v>0</v>
      </c>
      <c r="AM910" s="69"/>
      <c r="AN910" s="69"/>
      <c r="AO910" s="69"/>
      <c r="AR910" s="46" t="s">
        <v>20</v>
      </c>
    </row>
    <row r="911" spans="4:44" x14ac:dyDescent="0.3">
      <c r="D911" s="79">
        <f t="shared" si="62"/>
        <v>902</v>
      </c>
      <c r="E911" s="76"/>
      <c r="F911" s="76"/>
      <c r="G911" s="73">
        <f t="shared" si="60"/>
        <v>0</v>
      </c>
      <c r="H911" s="74" t="str" cm="1">
        <f t="array" ref="H911">IFERROR(INDEX(GCC.Param!$D$3:$D$94,MATCH(L911,GCC.Param!$B$3:$B$94,0),0),"")</f>
        <v/>
      </c>
      <c r="I911" s="76"/>
      <c r="J911" s="76"/>
      <c r="K911" s="76"/>
      <c r="L911" s="76"/>
      <c r="M911" s="76"/>
      <c r="N911" s="76"/>
      <c r="O911" s="73" t="str" cm="1">
        <f t="array" ref="O911">IFERROR(INDEX($K$9:$K$1009,MATCH(N911,$I$9:$I$1009,0),0),"")</f>
        <v/>
      </c>
      <c r="P911" s="77"/>
      <c r="Q911" s="77"/>
      <c r="R911" s="67"/>
      <c r="S911" s="67"/>
      <c r="T911" s="67"/>
      <c r="U911" s="73">
        <f t="shared" si="61"/>
        <v>0</v>
      </c>
      <c r="V911" s="57"/>
      <c r="W911" s="78"/>
      <c r="X911" s="69"/>
      <c r="Y911" s="69"/>
      <c r="Z911" s="69"/>
      <c r="AA911" s="69"/>
      <c r="AB911" s="69"/>
      <c r="AC911" s="69"/>
      <c r="AD911" s="69"/>
      <c r="AF911" s="69"/>
      <c r="AG911" s="69"/>
      <c r="AH911" s="69"/>
      <c r="AI911" s="69"/>
      <c r="AJ911" s="69"/>
      <c r="AK911" s="69"/>
      <c r="AL911" s="70">
        <f t="shared" si="59"/>
        <v>0</v>
      </c>
      <c r="AM911" s="69"/>
      <c r="AN911" s="69"/>
      <c r="AO911" s="69"/>
      <c r="AR911" s="46" t="s">
        <v>20</v>
      </c>
    </row>
    <row r="912" spans="4:44" x14ac:dyDescent="0.3">
      <c r="D912" s="79">
        <f t="shared" si="62"/>
        <v>903</v>
      </c>
      <c r="E912" s="76"/>
      <c r="F912" s="76"/>
      <c r="G912" s="73">
        <f t="shared" si="60"/>
        <v>0</v>
      </c>
      <c r="H912" s="74" t="str" cm="1">
        <f t="array" ref="H912">IFERROR(INDEX(GCC.Param!$D$3:$D$94,MATCH(L912,GCC.Param!$B$3:$B$94,0),0),"")</f>
        <v/>
      </c>
      <c r="I912" s="76"/>
      <c r="J912" s="76"/>
      <c r="K912" s="76"/>
      <c r="L912" s="76"/>
      <c r="M912" s="76"/>
      <c r="N912" s="76"/>
      <c r="O912" s="73" t="str" cm="1">
        <f t="array" ref="O912">IFERROR(INDEX($K$9:$K$1009,MATCH(N912,$I$9:$I$1009,0),0),"")</f>
        <v/>
      </c>
      <c r="P912" s="77"/>
      <c r="Q912" s="77"/>
      <c r="R912" s="67"/>
      <c r="S912" s="67"/>
      <c r="T912" s="67"/>
      <c r="U912" s="73">
        <f t="shared" si="61"/>
        <v>0</v>
      </c>
      <c r="V912" s="57"/>
      <c r="W912" s="78"/>
      <c r="X912" s="69"/>
      <c r="Y912" s="69"/>
      <c r="Z912" s="69"/>
      <c r="AA912" s="69"/>
      <c r="AB912" s="69"/>
      <c r="AC912" s="69"/>
      <c r="AD912" s="69"/>
      <c r="AF912" s="69"/>
      <c r="AG912" s="69"/>
      <c r="AH912" s="69"/>
      <c r="AI912" s="69"/>
      <c r="AJ912" s="69"/>
      <c r="AK912" s="69"/>
      <c r="AL912" s="70">
        <f t="shared" si="59"/>
        <v>0</v>
      </c>
      <c r="AM912" s="69"/>
      <c r="AN912" s="69"/>
      <c r="AO912" s="69"/>
      <c r="AR912" s="46" t="s">
        <v>20</v>
      </c>
    </row>
    <row r="913" spans="4:44" x14ac:dyDescent="0.3">
      <c r="D913" s="79">
        <f t="shared" si="62"/>
        <v>904</v>
      </c>
      <c r="E913" s="76"/>
      <c r="F913" s="76"/>
      <c r="G913" s="73">
        <f t="shared" si="60"/>
        <v>0</v>
      </c>
      <c r="H913" s="74" t="str" cm="1">
        <f t="array" ref="H913">IFERROR(INDEX(GCC.Param!$D$3:$D$94,MATCH(L913,GCC.Param!$B$3:$B$94,0),0),"")</f>
        <v/>
      </c>
      <c r="I913" s="76"/>
      <c r="J913" s="76"/>
      <c r="K913" s="76"/>
      <c r="L913" s="76"/>
      <c r="M913" s="76"/>
      <c r="N913" s="76"/>
      <c r="O913" s="73" t="str" cm="1">
        <f t="array" ref="O913">IFERROR(INDEX($K$9:$K$1009,MATCH(N913,$I$9:$I$1009,0),0),"")</f>
        <v/>
      </c>
      <c r="P913" s="77"/>
      <c r="Q913" s="77"/>
      <c r="R913" s="67"/>
      <c r="S913" s="67"/>
      <c r="T913" s="67"/>
      <c r="U913" s="73">
        <f t="shared" si="61"/>
        <v>0</v>
      </c>
      <c r="V913" s="57"/>
      <c r="W913" s="78"/>
      <c r="X913" s="69"/>
      <c r="Y913" s="69"/>
      <c r="Z913" s="69"/>
      <c r="AA913" s="69"/>
      <c r="AB913" s="69"/>
      <c r="AC913" s="69"/>
      <c r="AD913" s="69"/>
      <c r="AF913" s="69"/>
      <c r="AG913" s="69"/>
      <c r="AH913" s="69"/>
      <c r="AI913" s="69"/>
      <c r="AJ913" s="69"/>
      <c r="AK913" s="69"/>
      <c r="AL913" s="70">
        <f t="shared" si="59"/>
        <v>0</v>
      </c>
      <c r="AM913" s="69"/>
      <c r="AN913" s="69"/>
      <c r="AO913" s="69"/>
      <c r="AR913" s="46" t="s">
        <v>20</v>
      </c>
    </row>
    <row r="914" spans="4:44" x14ac:dyDescent="0.3">
      <c r="D914" s="79">
        <f t="shared" si="62"/>
        <v>905</v>
      </c>
      <c r="E914" s="76"/>
      <c r="F914" s="76"/>
      <c r="G914" s="73">
        <f t="shared" si="60"/>
        <v>0</v>
      </c>
      <c r="H914" s="74" t="str" cm="1">
        <f t="array" ref="H914">IFERROR(INDEX(GCC.Param!$D$3:$D$94,MATCH(L914,GCC.Param!$B$3:$B$94,0),0),"")</f>
        <v/>
      </c>
      <c r="I914" s="76"/>
      <c r="J914" s="76"/>
      <c r="K914" s="76"/>
      <c r="L914" s="76"/>
      <c r="M914" s="76"/>
      <c r="N914" s="76"/>
      <c r="O914" s="73" t="str" cm="1">
        <f t="array" ref="O914">IFERROR(INDEX($K$9:$K$1009,MATCH(N914,$I$9:$I$1009,0),0),"")</f>
        <v/>
      </c>
      <c r="P914" s="77"/>
      <c r="Q914" s="77"/>
      <c r="R914" s="67"/>
      <c r="S914" s="67"/>
      <c r="T914" s="67"/>
      <c r="U914" s="73">
        <f t="shared" si="61"/>
        <v>0</v>
      </c>
      <c r="V914" s="57"/>
      <c r="W914" s="78"/>
      <c r="X914" s="69"/>
      <c r="Y914" s="69"/>
      <c r="Z914" s="69"/>
      <c r="AA914" s="69"/>
      <c r="AB914" s="69"/>
      <c r="AC914" s="69"/>
      <c r="AD914" s="69"/>
      <c r="AF914" s="69"/>
      <c r="AG914" s="69"/>
      <c r="AH914" s="69"/>
      <c r="AI914" s="69"/>
      <c r="AJ914" s="69"/>
      <c r="AK914" s="69"/>
      <c r="AL914" s="70">
        <f t="shared" si="59"/>
        <v>0</v>
      </c>
      <c r="AM914" s="69"/>
      <c r="AN914" s="69"/>
      <c r="AO914" s="69"/>
      <c r="AR914" s="46" t="s">
        <v>20</v>
      </c>
    </row>
    <row r="915" spans="4:44" x14ac:dyDescent="0.3">
      <c r="D915" s="79">
        <f t="shared" si="62"/>
        <v>906</v>
      </c>
      <c r="E915" s="76"/>
      <c r="F915" s="76"/>
      <c r="G915" s="73">
        <f t="shared" si="60"/>
        <v>0</v>
      </c>
      <c r="H915" s="74" t="str" cm="1">
        <f t="array" ref="H915">IFERROR(INDEX(GCC.Param!$D$3:$D$94,MATCH(L915,GCC.Param!$B$3:$B$94,0),0),"")</f>
        <v/>
      </c>
      <c r="I915" s="76"/>
      <c r="J915" s="76"/>
      <c r="K915" s="76"/>
      <c r="L915" s="76"/>
      <c r="M915" s="76"/>
      <c r="N915" s="76"/>
      <c r="O915" s="73" t="str" cm="1">
        <f t="array" ref="O915">IFERROR(INDEX($K$9:$K$1009,MATCH(N915,$I$9:$I$1009,0),0),"")</f>
        <v/>
      </c>
      <c r="P915" s="77"/>
      <c r="Q915" s="77"/>
      <c r="R915" s="67"/>
      <c r="S915" s="67"/>
      <c r="T915" s="67"/>
      <c r="U915" s="73">
        <f t="shared" si="61"/>
        <v>0</v>
      </c>
      <c r="V915" s="57"/>
      <c r="W915" s="78"/>
      <c r="X915" s="69"/>
      <c r="Y915" s="69"/>
      <c r="Z915" s="69"/>
      <c r="AA915" s="69"/>
      <c r="AB915" s="69"/>
      <c r="AC915" s="69"/>
      <c r="AD915" s="69"/>
      <c r="AF915" s="69"/>
      <c r="AG915" s="69"/>
      <c r="AH915" s="69"/>
      <c r="AI915" s="69"/>
      <c r="AJ915" s="69"/>
      <c r="AK915" s="69"/>
      <c r="AL915" s="70">
        <f t="shared" si="59"/>
        <v>0</v>
      </c>
      <c r="AM915" s="69"/>
      <c r="AN915" s="69"/>
      <c r="AO915" s="69"/>
      <c r="AR915" s="46" t="s">
        <v>20</v>
      </c>
    </row>
    <row r="916" spans="4:44" x14ac:dyDescent="0.3">
      <c r="D916" s="79">
        <f t="shared" si="62"/>
        <v>907</v>
      </c>
      <c r="E916" s="76"/>
      <c r="F916" s="76"/>
      <c r="G916" s="73">
        <f t="shared" si="60"/>
        <v>0</v>
      </c>
      <c r="H916" s="74" t="str" cm="1">
        <f t="array" ref="H916">IFERROR(INDEX(GCC.Param!$D$3:$D$94,MATCH(L916,GCC.Param!$B$3:$B$94,0),0),"")</f>
        <v/>
      </c>
      <c r="I916" s="76"/>
      <c r="J916" s="76"/>
      <c r="K916" s="76"/>
      <c r="L916" s="76"/>
      <c r="M916" s="76"/>
      <c r="N916" s="76"/>
      <c r="O916" s="73" t="str" cm="1">
        <f t="array" ref="O916">IFERROR(INDEX($K$9:$K$1009,MATCH(N916,$I$9:$I$1009,0),0),"")</f>
        <v/>
      </c>
      <c r="P916" s="77"/>
      <c r="Q916" s="77"/>
      <c r="R916" s="67"/>
      <c r="S916" s="67"/>
      <c r="T916" s="67"/>
      <c r="U916" s="73">
        <f t="shared" si="61"/>
        <v>0</v>
      </c>
      <c r="V916" s="57"/>
      <c r="W916" s="78"/>
      <c r="X916" s="69"/>
      <c r="Y916" s="69"/>
      <c r="Z916" s="69"/>
      <c r="AA916" s="69"/>
      <c r="AB916" s="69"/>
      <c r="AC916" s="69"/>
      <c r="AD916" s="69"/>
      <c r="AF916" s="69"/>
      <c r="AG916" s="69"/>
      <c r="AH916" s="69"/>
      <c r="AI916" s="69"/>
      <c r="AJ916" s="69"/>
      <c r="AK916" s="69"/>
      <c r="AL916" s="70">
        <f t="shared" si="59"/>
        <v>0</v>
      </c>
      <c r="AM916" s="69"/>
      <c r="AN916" s="69"/>
      <c r="AO916" s="69"/>
      <c r="AR916" s="46" t="s">
        <v>20</v>
      </c>
    </row>
    <row r="917" spans="4:44" x14ac:dyDescent="0.3">
      <c r="D917" s="79">
        <f t="shared" si="62"/>
        <v>908</v>
      </c>
      <c r="E917" s="76"/>
      <c r="F917" s="76"/>
      <c r="G917" s="73">
        <f t="shared" si="60"/>
        <v>0</v>
      </c>
      <c r="H917" s="74" t="str" cm="1">
        <f t="array" ref="H917">IFERROR(INDEX(GCC.Param!$D$3:$D$94,MATCH(L917,GCC.Param!$B$3:$B$94,0),0),"")</f>
        <v/>
      </c>
      <c r="I917" s="76"/>
      <c r="J917" s="76"/>
      <c r="K917" s="76"/>
      <c r="L917" s="76"/>
      <c r="M917" s="76"/>
      <c r="N917" s="76"/>
      <c r="O917" s="73" t="str" cm="1">
        <f t="array" ref="O917">IFERROR(INDEX($K$9:$K$1009,MATCH(N917,$I$9:$I$1009,0),0),"")</f>
        <v/>
      </c>
      <c r="P917" s="77"/>
      <c r="Q917" s="77"/>
      <c r="R917" s="67"/>
      <c r="S917" s="67"/>
      <c r="T917" s="67"/>
      <c r="U917" s="73">
        <f t="shared" si="61"/>
        <v>0</v>
      </c>
      <c r="V917" s="57"/>
      <c r="W917" s="78"/>
      <c r="X917" s="69"/>
      <c r="Y917" s="69"/>
      <c r="Z917" s="69"/>
      <c r="AA917" s="69"/>
      <c r="AB917" s="69"/>
      <c r="AC917" s="69"/>
      <c r="AD917" s="69"/>
      <c r="AF917" s="69"/>
      <c r="AG917" s="69"/>
      <c r="AH917" s="69"/>
      <c r="AI917" s="69"/>
      <c r="AJ917" s="69"/>
      <c r="AK917" s="69"/>
      <c r="AL917" s="70">
        <f t="shared" si="59"/>
        <v>0</v>
      </c>
      <c r="AM917" s="69"/>
      <c r="AN917" s="69"/>
      <c r="AO917" s="69"/>
      <c r="AR917" s="46" t="s">
        <v>20</v>
      </c>
    </row>
    <row r="918" spans="4:44" x14ac:dyDescent="0.3">
      <c r="D918" s="79">
        <f t="shared" si="62"/>
        <v>909</v>
      </c>
      <c r="E918" s="76"/>
      <c r="F918" s="76"/>
      <c r="G918" s="73">
        <f t="shared" si="60"/>
        <v>0</v>
      </c>
      <c r="H918" s="74" t="str" cm="1">
        <f t="array" ref="H918">IFERROR(INDEX(GCC.Param!$D$3:$D$94,MATCH(L918,GCC.Param!$B$3:$B$94,0),0),"")</f>
        <v/>
      </c>
      <c r="I918" s="76"/>
      <c r="J918" s="76"/>
      <c r="K918" s="76"/>
      <c r="L918" s="76"/>
      <c r="M918" s="76"/>
      <c r="N918" s="76"/>
      <c r="O918" s="73" t="str" cm="1">
        <f t="array" ref="O918">IFERROR(INDEX($K$9:$K$1009,MATCH(N918,$I$9:$I$1009,0),0),"")</f>
        <v/>
      </c>
      <c r="P918" s="77"/>
      <c r="Q918" s="77"/>
      <c r="R918" s="67"/>
      <c r="S918" s="67"/>
      <c r="T918" s="67"/>
      <c r="U918" s="73">
        <f t="shared" si="61"/>
        <v>0</v>
      </c>
      <c r="V918" s="57"/>
      <c r="W918" s="78"/>
      <c r="X918" s="69"/>
      <c r="Y918" s="69"/>
      <c r="Z918" s="69"/>
      <c r="AA918" s="69"/>
      <c r="AB918" s="69"/>
      <c r="AC918" s="69"/>
      <c r="AD918" s="69"/>
      <c r="AF918" s="69"/>
      <c r="AG918" s="69"/>
      <c r="AH918" s="69"/>
      <c r="AI918" s="69"/>
      <c r="AJ918" s="69"/>
      <c r="AK918" s="69"/>
      <c r="AL918" s="70">
        <f t="shared" si="59"/>
        <v>0</v>
      </c>
      <c r="AM918" s="69"/>
      <c r="AN918" s="69"/>
      <c r="AO918" s="69"/>
      <c r="AR918" s="46" t="s">
        <v>20</v>
      </c>
    </row>
    <row r="919" spans="4:44" x14ac:dyDescent="0.3">
      <c r="D919" s="79">
        <f t="shared" si="62"/>
        <v>910</v>
      </c>
      <c r="E919" s="76"/>
      <c r="F919" s="76"/>
      <c r="G919" s="73">
        <f t="shared" si="60"/>
        <v>0</v>
      </c>
      <c r="H919" s="74" t="str" cm="1">
        <f t="array" ref="H919">IFERROR(INDEX(GCC.Param!$D$3:$D$94,MATCH(L919,GCC.Param!$B$3:$B$94,0),0),"")</f>
        <v/>
      </c>
      <c r="I919" s="76"/>
      <c r="J919" s="76"/>
      <c r="K919" s="76"/>
      <c r="L919" s="76"/>
      <c r="M919" s="76"/>
      <c r="N919" s="76"/>
      <c r="O919" s="73" t="str" cm="1">
        <f t="array" ref="O919">IFERROR(INDEX($K$9:$K$1009,MATCH(N919,$I$9:$I$1009,0),0),"")</f>
        <v/>
      </c>
      <c r="P919" s="77"/>
      <c r="Q919" s="77"/>
      <c r="R919" s="67"/>
      <c r="S919" s="67"/>
      <c r="T919" s="67"/>
      <c r="U919" s="73">
        <f t="shared" si="61"/>
        <v>0</v>
      </c>
      <c r="V919" s="57"/>
      <c r="W919" s="78"/>
      <c r="X919" s="69"/>
      <c r="Y919" s="69"/>
      <c r="Z919" s="69"/>
      <c r="AA919" s="69"/>
      <c r="AB919" s="69"/>
      <c r="AC919" s="69"/>
      <c r="AD919" s="69"/>
      <c r="AF919" s="69"/>
      <c r="AG919" s="69"/>
      <c r="AH919" s="69"/>
      <c r="AI919" s="69"/>
      <c r="AJ919" s="69"/>
      <c r="AK919" s="69"/>
      <c r="AL919" s="70">
        <f t="shared" si="59"/>
        <v>0</v>
      </c>
      <c r="AM919" s="69"/>
      <c r="AN919" s="69"/>
      <c r="AO919" s="69"/>
      <c r="AR919" s="46" t="s">
        <v>20</v>
      </c>
    </row>
    <row r="920" spans="4:44" x14ac:dyDescent="0.3">
      <c r="D920" s="79">
        <f t="shared" si="62"/>
        <v>911</v>
      </c>
      <c r="E920" s="76"/>
      <c r="F920" s="76"/>
      <c r="G920" s="73">
        <f t="shared" si="60"/>
        <v>0</v>
      </c>
      <c r="H920" s="74" t="str" cm="1">
        <f t="array" ref="H920">IFERROR(INDEX(GCC.Param!$D$3:$D$94,MATCH(L920,GCC.Param!$B$3:$B$94,0),0),"")</f>
        <v/>
      </c>
      <c r="I920" s="76"/>
      <c r="J920" s="76"/>
      <c r="K920" s="76"/>
      <c r="L920" s="76"/>
      <c r="M920" s="76"/>
      <c r="N920" s="76"/>
      <c r="O920" s="73" t="str" cm="1">
        <f t="array" ref="O920">IFERROR(INDEX($K$9:$K$1009,MATCH(N920,$I$9:$I$1009,0),0),"")</f>
        <v/>
      </c>
      <c r="P920" s="77"/>
      <c r="Q920" s="77"/>
      <c r="R920" s="67"/>
      <c r="S920" s="67"/>
      <c r="T920" s="67"/>
      <c r="U920" s="73">
        <f t="shared" si="61"/>
        <v>0</v>
      </c>
      <c r="V920" s="57"/>
      <c r="W920" s="78"/>
      <c r="X920" s="69"/>
      <c r="Y920" s="69"/>
      <c r="Z920" s="69"/>
      <c r="AA920" s="69"/>
      <c r="AB920" s="69"/>
      <c r="AC920" s="69"/>
      <c r="AD920" s="69"/>
      <c r="AF920" s="69"/>
      <c r="AG920" s="69"/>
      <c r="AH920" s="69"/>
      <c r="AI920" s="69"/>
      <c r="AJ920" s="69"/>
      <c r="AK920" s="69"/>
      <c r="AL920" s="70">
        <f t="shared" si="59"/>
        <v>0</v>
      </c>
      <c r="AM920" s="69"/>
      <c r="AN920" s="69"/>
      <c r="AO920" s="69"/>
      <c r="AR920" s="46" t="s">
        <v>20</v>
      </c>
    </row>
    <row r="921" spans="4:44" x14ac:dyDescent="0.3">
      <c r="D921" s="79">
        <f t="shared" si="62"/>
        <v>912</v>
      </c>
      <c r="E921" s="76"/>
      <c r="F921" s="76"/>
      <c r="G921" s="73">
        <f t="shared" si="60"/>
        <v>0</v>
      </c>
      <c r="H921" s="74" t="str" cm="1">
        <f t="array" ref="H921">IFERROR(INDEX(GCC.Param!$D$3:$D$94,MATCH(L921,GCC.Param!$B$3:$B$94,0),0),"")</f>
        <v/>
      </c>
      <c r="I921" s="76"/>
      <c r="J921" s="76"/>
      <c r="K921" s="76"/>
      <c r="L921" s="76"/>
      <c r="M921" s="76"/>
      <c r="N921" s="76"/>
      <c r="O921" s="73" t="str" cm="1">
        <f t="array" ref="O921">IFERROR(INDEX($K$9:$K$1009,MATCH(N921,$I$9:$I$1009,0),0),"")</f>
        <v/>
      </c>
      <c r="P921" s="77"/>
      <c r="Q921" s="77"/>
      <c r="R921" s="67"/>
      <c r="S921" s="67"/>
      <c r="T921" s="67"/>
      <c r="U921" s="73">
        <f t="shared" si="61"/>
        <v>0</v>
      </c>
      <c r="V921" s="57"/>
      <c r="W921" s="78"/>
      <c r="X921" s="69"/>
      <c r="Y921" s="69"/>
      <c r="Z921" s="69"/>
      <c r="AA921" s="69"/>
      <c r="AB921" s="69"/>
      <c r="AC921" s="69"/>
      <c r="AD921" s="69"/>
      <c r="AF921" s="69"/>
      <c r="AG921" s="69"/>
      <c r="AH921" s="69"/>
      <c r="AI921" s="69"/>
      <c r="AJ921" s="69"/>
      <c r="AK921" s="69"/>
      <c r="AL921" s="70">
        <f t="shared" si="59"/>
        <v>0</v>
      </c>
      <c r="AM921" s="69"/>
      <c r="AN921" s="69"/>
      <c r="AO921" s="69"/>
      <c r="AR921" s="46" t="s">
        <v>20</v>
      </c>
    </row>
    <row r="922" spans="4:44" x14ac:dyDescent="0.3">
      <c r="D922" s="79">
        <f t="shared" si="62"/>
        <v>913</v>
      </c>
      <c r="E922" s="76"/>
      <c r="F922" s="76"/>
      <c r="G922" s="73">
        <f t="shared" si="60"/>
        <v>0</v>
      </c>
      <c r="H922" s="74" t="str" cm="1">
        <f t="array" ref="H922">IFERROR(INDEX(GCC.Param!$D$3:$D$94,MATCH(L922,GCC.Param!$B$3:$B$94,0),0),"")</f>
        <v/>
      </c>
      <c r="I922" s="76"/>
      <c r="J922" s="76"/>
      <c r="K922" s="76"/>
      <c r="L922" s="76"/>
      <c r="M922" s="76"/>
      <c r="N922" s="76"/>
      <c r="O922" s="73" t="str" cm="1">
        <f t="array" ref="O922">IFERROR(INDEX($K$9:$K$1009,MATCH(N922,$I$9:$I$1009,0),0),"")</f>
        <v/>
      </c>
      <c r="P922" s="77"/>
      <c r="Q922" s="77"/>
      <c r="R922" s="67"/>
      <c r="S922" s="67"/>
      <c r="T922" s="67"/>
      <c r="U922" s="73">
        <f t="shared" si="61"/>
        <v>0</v>
      </c>
      <c r="V922" s="57"/>
      <c r="W922" s="78"/>
      <c r="X922" s="69"/>
      <c r="Y922" s="69"/>
      <c r="Z922" s="69"/>
      <c r="AA922" s="69"/>
      <c r="AB922" s="69"/>
      <c r="AC922" s="69"/>
      <c r="AD922" s="69"/>
      <c r="AF922" s="69"/>
      <c r="AG922" s="69"/>
      <c r="AH922" s="69"/>
      <c r="AI922" s="69"/>
      <c r="AJ922" s="69"/>
      <c r="AK922" s="69"/>
      <c r="AL922" s="70">
        <f t="shared" si="59"/>
        <v>0</v>
      </c>
      <c r="AM922" s="69"/>
      <c r="AN922" s="69"/>
      <c r="AO922" s="69"/>
      <c r="AR922" s="46" t="s">
        <v>20</v>
      </c>
    </row>
    <row r="923" spans="4:44" x14ac:dyDescent="0.3">
      <c r="D923" s="79">
        <f t="shared" si="62"/>
        <v>914</v>
      </c>
      <c r="E923" s="76"/>
      <c r="F923" s="76"/>
      <c r="G923" s="73">
        <f t="shared" si="60"/>
        <v>0</v>
      </c>
      <c r="H923" s="74" t="str" cm="1">
        <f t="array" ref="H923">IFERROR(INDEX(GCC.Param!$D$3:$D$94,MATCH(L923,GCC.Param!$B$3:$B$94,0),0),"")</f>
        <v/>
      </c>
      <c r="I923" s="76"/>
      <c r="J923" s="76"/>
      <c r="K923" s="76"/>
      <c r="L923" s="76"/>
      <c r="M923" s="76"/>
      <c r="N923" s="76"/>
      <c r="O923" s="73" t="str" cm="1">
        <f t="array" ref="O923">IFERROR(INDEX($K$9:$K$1009,MATCH(N923,$I$9:$I$1009,0),0),"")</f>
        <v/>
      </c>
      <c r="P923" s="77"/>
      <c r="Q923" s="77"/>
      <c r="R923" s="67"/>
      <c r="S923" s="67"/>
      <c r="T923" s="67"/>
      <c r="U923" s="73">
        <f t="shared" si="61"/>
        <v>0</v>
      </c>
      <c r="V923" s="57"/>
      <c r="W923" s="78"/>
      <c r="X923" s="69"/>
      <c r="Y923" s="69"/>
      <c r="Z923" s="69"/>
      <c r="AA923" s="69"/>
      <c r="AB923" s="69"/>
      <c r="AC923" s="69"/>
      <c r="AD923" s="69"/>
      <c r="AF923" s="69"/>
      <c r="AG923" s="69"/>
      <c r="AH923" s="69"/>
      <c r="AI923" s="69"/>
      <c r="AJ923" s="69"/>
      <c r="AK923" s="69"/>
      <c r="AL923" s="70">
        <f t="shared" si="59"/>
        <v>0</v>
      </c>
      <c r="AM923" s="69"/>
      <c r="AN923" s="69"/>
      <c r="AO923" s="69"/>
      <c r="AR923" s="46" t="s">
        <v>20</v>
      </c>
    </row>
    <row r="924" spans="4:44" x14ac:dyDescent="0.3">
      <c r="D924" s="79">
        <f t="shared" si="62"/>
        <v>915</v>
      </c>
      <c r="E924" s="76"/>
      <c r="F924" s="76"/>
      <c r="G924" s="73">
        <f t="shared" si="60"/>
        <v>0</v>
      </c>
      <c r="H924" s="74" t="str" cm="1">
        <f t="array" ref="H924">IFERROR(INDEX(GCC.Param!$D$3:$D$94,MATCH(L924,GCC.Param!$B$3:$B$94,0),0),"")</f>
        <v/>
      </c>
      <c r="I924" s="76"/>
      <c r="J924" s="76"/>
      <c r="K924" s="76"/>
      <c r="L924" s="76"/>
      <c r="M924" s="76"/>
      <c r="N924" s="76"/>
      <c r="O924" s="73" t="str" cm="1">
        <f t="array" ref="O924">IFERROR(INDEX($K$9:$K$1009,MATCH(N924,$I$9:$I$1009,0),0),"")</f>
        <v/>
      </c>
      <c r="P924" s="77"/>
      <c r="Q924" s="77"/>
      <c r="R924" s="67"/>
      <c r="S924" s="67"/>
      <c r="T924" s="67"/>
      <c r="U924" s="73">
        <f t="shared" si="61"/>
        <v>0</v>
      </c>
      <c r="V924" s="57"/>
      <c r="W924" s="78"/>
      <c r="X924" s="69"/>
      <c r="Y924" s="69"/>
      <c r="Z924" s="69"/>
      <c r="AA924" s="69"/>
      <c r="AB924" s="69"/>
      <c r="AC924" s="69"/>
      <c r="AD924" s="69"/>
      <c r="AF924" s="69"/>
      <c r="AG924" s="69"/>
      <c r="AH924" s="69"/>
      <c r="AI924" s="69"/>
      <c r="AJ924" s="69"/>
      <c r="AK924" s="69"/>
      <c r="AL924" s="70">
        <f t="shared" si="59"/>
        <v>0</v>
      </c>
      <c r="AM924" s="69"/>
      <c r="AN924" s="69"/>
      <c r="AO924" s="69"/>
      <c r="AR924" s="46" t="s">
        <v>20</v>
      </c>
    </row>
    <row r="925" spans="4:44" x14ac:dyDescent="0.3">
      <c r="D925" s="79">
        <f t="shared" si="62"/>
        <v>916</v>
      </c>
      <c r="E925" s="76"/>
      <c r="F925" s="76"/>
      <c r="G925" s="73">
        <f t="shared" si="60"/>
        <v>0</v>
      </c>
      <c r="H925" s="74" t="str" cm="1">
        <f t="array" ref="H925">IFERROR(INDEX(GCC.Param!$D$3:$D$94,MATCH(L925,GCC.Param!$B$3:$B$94,0),0),"")</f>
        <v/>
      </c>
      <c r="I925" s="76"/>
      <c r="J925" s="76"/>
      <c r="K925" s="76"/>
      <c r="L925" s="76"/>
      <c r="M925" s="76"/>
      <c r="N925" s="76"/>
      <c r="O925" s="73" t="str" cm="1">
        <f t="array" ref="O925">IFERROR(INDEX($K$9:$K$1009,MATCH(N925,$I$9:$I$1009,0),0),"")</f>
        <v/>
      </c>
      <c r="P925" s="77"/>
      <c r="Q925" s="77"/>
      <c r="R925" s="67"/>
      <c r="S925" s="67"/>
      <c r="T925" s="67"/>
      <c r="U925" s="73">
        <f t="shared" si="61"/>
        <v>0</v>
      </c>
      <c r="V925" s="57"/>
      <c r="W925" s="78"/>
      <c r="X925" s="69"/>
      <c r="Y925" s="69"/>
      <c r="Z925" s="69"/>
      <c r="AA925" s="69"/>
      <c r="AB925" s="69"/>
      <c r="AC925" s="69"/>
      <c r="AD925" s="69"/>
      <c r="AF925" s="69"/>
      <c r="AG925" s="69"/>
      <c r="AH925" s="69"/>
      <c r="AI925" s="69"/>
      <c r="AJ925" s="69"/>
      <c r="AK925" s="69"/>
      <c r="AL925" s="70">
        <f t="shared" si="59"/>
        <v>0</v>
      </c>
      <c r="AM925" s="69"/>
      <c r="AN925" s="69"/>
      <c r="AO925" s="69"/>
      <c r="AR925" s="46" t="s">
        <v>20</v>
      </c>
    </row>
    <row r="926" spans="4:44" x14ac:dyDescent="0.3">
      <c r="D926" s="79">
        <f t="shared" si="62"/>
        <v>917</v>
      </c>
      <c r="E926" s="76"/>
      <c r="F926" s="76"/>
      <c r="G926" s="73">
        <f t="shared" si="60"/>
        <v>0</v>
      </c>
      <c r="H926" s="74" t="str" cm="1">
        <f t="array" ref="H926">IFERROR(INDEX(GCC.Param!$D$3:$D$94,MATCH(L926,GCC.Param!$B$3:$B$94,0),0),"")</f>
        <v/>
      </c>
      <c r="I926" s="76"/>
      <c r="J926" s="76"/>
      <c r="K926" s="76"/>
      <c r="L926" s="76"/>
      <c r="M926" s="76"/>
      <c r="N926" s="76"/>
      <c r="O926" s="73" t="str" cm="1">
        <f t="array" ref="O926">IFERROR(INDEX($K$9:$K$1009,MATCH(N926,$I$9:$I$1009,0),0),"")</f>
        <v/>
      </c>
      <c r="P926" s="77"/>
      <c r="Q926" s="77"/>
      <c r="R926" s="67"/>
      <c r="S926" s="67"/>
      <c r="T926" s="67"/>
      <c r="U926" s="73">
        <f t="shared" si="61"/>
        <v>0</v>
      </c>
      <c r="V926" s="57"/>
      <c r="W926" s="78"/>
      <c r="X926" s="69"/>
      <c r="Y926" s="69"/>
      <c r="Z926" s="69"/>
      <c r="AA926" s="69"/>
      <c r="AB926" s="69"/>
      <c r="AC926" s="69"/>
      <c r="AD926" s="69"/>
      <c r="AF926" s="69"/>
      <c r="AG926" s="69"/>
      <c r="AH926" s="69"/>
      <c r="AI926" s="69"/>
      <c r="AJ926" s="69"/>
      <c r="AK926" s="69"/>
      <c r="AL926" s="70">
        <f t="shared" si="59"/>
        <v>0</v>
      </c>
      <c r="AM926" s="69"/>
      <c r="AN926" s="69"/>
      <c r="AO926" s="69"/>
      <c r="AR926" s="46" t="s">
        <v>20</v>
      </c>
    </row>
    <row r="927" spans="4:44" x14ac:dyDescent="0.3">
      <c r="D927" s="79">
        <f t="shared" si="62"/>
        <v>918</v>
      </c>
      <c r="E927" s="76"/>
      <c r="F927" s="76"/>
      <c r="G927" s="73">
        <f t="shared" si="60"/>
        <v>0</v>
      </c>
      <c r="H927" s="74" t="str" cm="1">
        <f t="array" ref="H927">IFERROR(INDEX(GCC.Param!$D$3:$D$94,MATCH(L927,GCC.Param!$B$3:$B$94,0),0),"")</f>
        <v/>
      </c>
      <c r="I927" s="76"/>
      <c r="J927" s="76"/>
      <c r="K927" s="76"/>
      <c r="L927" s="76"/>
      <c r="M927" s="76"/>
      <c r="N927" s="76"/>
      <c r="O927" s="73" t="str" cm="1">
        <f t="array" ref="O927">IFERROR(INDEX($K$9:$K$1009,MATCH(N927,$I$9:$I$1009,0),0),"")</f>
        <v/>
      </c>
      <c r="P927" s="77"/>
      <c r="Q927" s="77"/>
      <c r="R927" s="67"/>
      <c r="S927" s="67"/>
      <c r="T927" s="67"/>
      <c r="U927" s="73">
        <f t="shared" si="61"/>
        <v>0</v>
      </c>
      <c r="V927" s="57"/>
      <c r="W927" s="78"/>
      <c r="X927" s="69"/>
      <c r="Y927" s="69"/>
      <c r="Z927" s="69"/>
      <c r="AA927" s="69"/>
      <c r="AB927" s="69"/>
      <c r="AC927" s="69"/>
      <c r="AD927" s="69"/>
      <c r="AF927" s="69"/>
      <c r="AG927" s="69"/>
      <c r="AH927" s="69"/>
      <c r="AI927" s="69"/>
      <c r="AJ927" s="69"/>
      <c r="AK927" s="69"/>
      <c r="AL927" s="70">
        <f t="shared" si="59"/>
        <v>0</v>
      </c>
      <c r="AM927" s="69"/>
      <c r="AN927" s="69"/>
      <c r="AO927" s="69"/>
      <c r="AR927" s="46" t="s">
        <v>20</v>
      </c>
    </row>
    <row r="928" spans="4:44" x14ac:dyDescent="0.3">
      <c r="D928" s="79">
        <f t="shared" si="62"/>
        <v>919</v>
      </c>
      <c r="E928" s="76"/>
      <c r="F928" s="76"/>
      <c r="G928" s="73">
        <f t="shared" si="60"/>
        <v>0</v>
      </c>
      <c r="H928" s="74" t="str" cm="1">
        <f t="array" ref="H928">IFERROR(INDEX(GCC.Param!$D$3:$D$94,MATCH(L928,GCC.Param!$B$3:$B$94,0),0),"")</f>
        <v/>
      </c>
      <c r="I928" s="76"/>
      <c r="J928" s="76"/>
      <c r="K928" s="76"/>
      <c r="L928" s="76"/>
      <c r="M928" s="76"/>
      <c r="N928" s="76"/>
      <c r="O928" s="73" t="str" cm="1">
        <f t="array" ref="O928">IFERROR(INDEX($K$9:$K$1009,MATCH(N928,$I$9:$I$1009,0),0),"")</f>
        <v/>
      </c>
      <c r="P928" s="77"/>
      <c r="Q928" s="77"/>
      <c r="R928" s="67"/>
      <c r="S928" s="67"/>
      <c r="T928" s="67"/>
      <c r="U928" s="73">
        <f t="shared" si="61"/>
        <v>0</v>
      </c>
      <c r="V928" s="57"/>
      <c r="W928" s="78"/>
      <c r="X928" s="69"/>
      <c r="Y928" s="69"/>
      <c r="Z928" s="69"/>
      <c r="AA928" s="69"/>
      <c r="AB928" s="69"/>
      <c r="AC928" s="69"/>
      <c r="AD928" s="69"/>
      <c r="AF928" s="69"/>
      <c r="AG928" s="69"/>
      <c r="AH928" s="69"/>
      <c r="AI928" s="69"/>
      <c r="AJ928" s="69"/>
      <c r="AK928" s="69"/>
      <c r="AL928" s="70">
        <f t="shared" si="59"/>
        <v>0</v>
      </c>
      <c r="AM928" s="69"/>
      <c r="AN928" s="69"/>
      <c r="AO928" s="69"/>
      <c r="AR928" s="46" t="s">
        <v>20</v>
      </c>
    </row>
    <row r="929" spans="4:44" x14ac:dyDescent="0.3">
      <c r="D929" s="79">
        <f t="shared" si="62"/>
        <v>920</v>
      </c>
      <c r="E929" s="76"/>
      <c r="F929" s="76"/>
      <c r="G929" s="73">
        <f t="shared" si="60"/>
        <v>0</v>
      </c>
      <c r="H929" s="74" t="str" cm="1">
        <f t="array" ref="H929">IFERROR(INDEX(GCC.Param!$D$3:$D$94,MATCH(L929,GCC.Param!$B$3:$B$94,0),0),"")</f>
        <v/>
      </c>
      <c r="I929" s="76"/>
      <c r="J929" s="76"/>
      <c r="K929" s="76"/>
      <c r="L929" s="76"/>
      <c r="M929" s="76"/>
      <c r="N929" s="76"/>
      <c r="O929" s="73" t="str" cm="1">
        <f t="array" ref="O929">IFERROR(INDEX($K$9:$K$1009,MATCH(N929,$I$9:$I$1009,0),0),"")</f>
        <v/>
      </c>
      <c r="P929" s="77"/>
      <c r="Q929" s="77"/>
      <c r="R929" s="67"/>
      <c r="S929" s="67"/>
      <c r="T929" s="67"/>
      <c r="U929" s="73">
        <f t="shared" si="61"/>
        <v>0</v>
      </c>
      <c r="V929" s="57"/>
      <c r="W929" s="78"/>
      <c r="X929" s="69"/>
      <c r="Y929" s="69"/>
      <c r="Z929" s="69"/>
      <c r="AA929" s="69"/>
      <c r="AB929" s="69"/>
      <c r="AC929" s="69"/>
      <c r="AD929" s="69"/>
      <c r="AF929" s="69"/>
      <c r="AG929" s="69"/>
      <c r="AH929" s="69"/>
      <c r="AI929" s="69"/>
      <c r="AJ929" s="69"/>
      <c r="AK929" s="69"/>
      <c r="AL929" s="70">
        <f t="shared" si="59"/>
        <v>0</v>
      </c>
      <c r="AM929" s="69"/>
      <c r="AN929" s="69"/>
      <c r="AO929" s="69"/>
      <c r="AR929" s="46" t="s">
        <v>20</v>
      </c>
    </row>
    <row r="930" spans="4:44" x14ac:dyDescent="0.3">
      <c r="D930" s="79">
        <f t="shared" si="62"/>
        <v>921</v>
      </c>
      <c r="E930" s="76"/>
      <c r="F930" s="76"/>
      <c r="G930" s="73">
        <f t="shared" si="60"/>
        <v>0</v>
      </c>
      <c r="H930" s="74" t="str" cm="1">
        <f t="array" ref="H930">IFERROR(INDEX(GCC.Param!$D$3:$D$94,MATCH(L930,GCC.Param!$B$3:$B$94,0),0),"")</f>
        <v/>
      </c>
      <c r="I930" s="76"/>
      <c r="J930" s="76"/>
      <c r="K930" s="76"/>
      <c r="L930" s="76"/>
      <c r="M930" s="76"/>
      <c r="N930" s="76"/>
      <c r="O930" s="73" t="str" cm="1">
        <f t="array" ref="O930">IFERROR(INDEX($K$9:$K$1009,MATCH(N930,$I$9:$I$1009,0),0),"")</f>
        <v/>
      </c>
      <c r="P930" s="77"/>
      <c r="Q930" s="77"/>
      <c r="R930" s="67"/>
      <c r="S930" s="67"/>
      <c r="T930" s="67"/>
      <c r="U930" s="73">
        <f t="shared" si="61"/>
        <v>0</v>
      </c>
      <c r="V930" s="57"/>
      <c r="W930" s="78"/>
      <c r="X930" s="69"/>
      <c r="Y930" s="69"/>
      <c r="Z930" s="69"/>
      <c r="AA930" s="69"/>
      <c r="AB930" s="69"/>
      <c r="AC930" s="69"/>
      <c r="AD930" s="69"/>
      <c r="AF930" s="69"/>
      <c r="AG930" s="69"/>
      <c r="AH930" s="69"/>
      <c r="AI930" s="69"/>
      <c r="AJ930" s="69"/>
      <c r="AK930" s="69"/>
      <c r="AL930" s="70">
        <f t="shared" si="59"/>
        <v>0</v>
      </c>
      <c r="AM930" s="69"/>
      <c r="AN930" s="69"/>
      <c r="AO930" s="69"/>
      <c r="AR930" s="46" t="s">
        <v>20</v>
      </c>
    </row>
    <row r="931" spans="4:44" x14ac:dyDescent="0.3">
      <c r="D931" s="79">
        <f t="shared" si="62"/>
        <v>922</v>
      </c>
      <c r="E931" s="76"/>
      <c r="F931" s="76"/>
      <c r="G931" s="73">
        <f t="shared" si="60"/>
        <v>0</v>
      </c>
      <c r="H931" s="74" t="str" cm="1">
        <f t="array" ref="H931">IFERROR(INDEX(GCC.Param!$D$3:$D$94,MATCH(L931,GCC.Param!$B$3:$B$94,0),0),"")</f>
        <v/>
      </c>
      <c r="I931" s="76"/>
      <c r="J931" s="76"/>
      <c r="K931" s="76"/>
      <c r="L931" s="76"/>
      <c r="M931" s="76"/>
      <c r="N931" s="76"/>
      <c r="O931" s="73" t="str" cm="1">
        <f t="array" ref="O931">IFERROR(INDEX($K$9:$K$1009,MATCH(N931,$I$9:$I$1009,0),0),"")</f>
        <v/>
      </c>
      <c r="P931" s="77"/>
      <c r="Q931" s="77"/>
      <c r="R931" s="67"/>
      <c r="S931" s="67"/>
      <c r="T931" s="67"/>
      <c r="U931" s="73">
        <f t="shared" si="61"/>
        <v>0</v>
      </c>
      <c r="V931" s="57"/>
      <c r="W931" s="78"/>
      <c r="X931" s="69"/>
      <c r="Y931" s="69"/>
      <c r="Z931" s="69"/>
      <c r="AA931" s="69"/>
      <c r="AB931" s="69"/>
      <c r="AC931" s="69"/>
      <c r="AD931" s="69"/>
      <c r="AF931" s="69"/>
      <c r="AG931" s="69"/>
      <c r="AH931" s="69"/>
      <c r="AI931" s="69"/>
      <c r="AJ931" s="69"/>
      <c r="AK931" s="69"/>
      <c r="AL931" s="70">
        <f t="shared" si="59"/>
        <v>0</v>
      </c>
      <c r="AM931" s="69"/>
      <c r="AN931" s="69"/>
      <c r="AO931" s="69"/>
      <c r="AR931" s="46" t="s">
        <v>20</v>
      </c>
    </row>
    <row r="932" spans="4:44" x14ac:dyDescent="0.3">
      <c r="D932" s="79">
        <f t="shared" si="62"/>
        <v>923</v>
      </c>
      <c r="E932" s="76"/>
      <c r="F932" s="76"/>
      <c r="G932" s="73">
        <f t="shared" si="60"/>
        <v>0</v>
      </c>
      <c r="H932" s="74" t="str" cm="1">
        <f t="array" ref="H932">IFERROR(INDEX(GCC.Param!$D$3:$D$94,MATCH(L932,GCC.Param!$B$3:$B$94,0),0),"")</f>
        <v/>
      </c>
      <c r="I932" s="76"/>
      <c r="J932" s="76"/>
      <c r="K932" s="76"/>
      <c r="L932" s="76"/>
      <c r="M932" s="76"/>
      <c r="N932" s="76"/>
      <c r="O932" s="73" t="str" cm="1">
        <f t="array" ref="O932">IFERROR(INDEX($K$9:$K$1009,MATCH(N932,$I$9:$I$1009,0),0),"")</f>
        <v/>
      </c>
      <c r="P932" s="77"/>
      <c r="Q932" s="77"/>
      <c r="R932" s="67"/>
      <c r="S932" s="67"/>
      <c r="T932" s="67"/>
      <c r="U932" s="73">
        <f t="shared" si="61"/>
        <v>0</v>
      </c>
      <c r="V932" s="57"/>
      <c r="W932" s="78"/>
      <c r="X932" s="69"/>
      <c r="Y932" s="69"/>
      <c r="Z932" s="69"/>
      <c r="AA932" s="69"/>
      <c r="AB932" s="69"/>
      <c r="AC932" s="69"/>
      <c r="AD932" s="69"/>
      <c r="AF932" s="69"/>
      <c r="AG932" s="69"/>
      <c r="AH932" s="69"/>
      <c r="AI932" s="69"/>
      <c r="AJ932" s="69"/>
      <c r="AK932" s="69"/>
      <c r="AL932" s="70">
        <f t="shared" si="59"/>
        <v>0</v>
      </c>
      <c r="AM932" s="69"/>
      <c r="AN932" s="69"/>
      <c r="AO932" s="69"/>
      <c r="AR932" s="46" t="s">
        <v>20</v>
      </c>
    </row>
    <row r="933" spans="4:44" x14ac:dyDescent="0.3">
      <c r="D933" s="79">
        <f t="shared" si="62"/>
        <v>924</v>
      </c>
      <c r="E933" s="76"/>
      <c r="F933" s="76"/>
      <c r="G933" s="73">
        <f t="shared" si="60"/>
        <v>0</v>
      </c>
      <c r="H933" s="74" t="str" cm="1">
        <f t="array" ref="H933">IFERROR(INDEX(GCC.Param!$D$3:$D$94,MATCH(L933,GCC.Param!$B$3:$B$94,0),0),"")</f>
        <v/>
      </c>
      <c r="I933" s="76"/>
      <c r="J933" s="76"/>
      <c r="K933" s="76"/>
      <c r="L933" s="76"/>
      <c r="M933" s="76"/>
      <c r="N933" s="76"/>
      <c r="O933" s="73" t="str" cm="1">
        <f t="array" ref="O933">IFERROR(INDEX($K$9:$K$1009,MATCH(N933,$I$9:$I$1009,0),0),"")</f>
        <v/>
      </c>
      <c r="P933" s="77"/>
      <c r="Q933" s="77"/>
      <c r="R933" s="67"/>
      <c r="S933" s="67"/>
      <c r="T933" s="67"/>
      <c r="U933" s="73">
        <f t="shared" si="61"/>
        <v>0</v>
      </c>
      <c r="V933" s="57"/>
      <c r="W933" s="78"/>
      <c r="X933" s="69"/>
      <c r="Y933" s="69"/>
      <c r="Z933" s="69"/>
      <c r="AA933" s="69"/>
      <c r="AB933" s="69"/>
      <c r="AC933" s="69"/>
      <c r="AD933" s="69"/>
      <c r="AF933" s="69"/>
      <c r="AG933" s="69"/>
      <c r="AH933" s="69"/>
      <c r="AI933" s="69"/>
      <c r="AJ933" s="69"/>
      <c r="AK933" s="69"/>
      <c r="AL933" s="70">
        <f t="shared" si="59"/>
        <v>0</v>
      </c>
      <c r="AM933" s="69"/>
      <c r="AN933" s="69"/>
      <c r="AO933" s="69"/>
      <c r="AR933" s="46" t="s">
        <v>20</v>
      </c>
    </row>
    <row r="934" spans="4:44" x14ac:dyDescent="0.3">
      <c r="D934" s="79">
        <f t="shared" si="62"/>
        <v>925</v>
      </c>
      <c r="E934" s="76"/>
      <c r="F934" s="76"/>
      <c r="G934" s="73">
        <f t="shared" si="60"/>
        <v>0</v>
      </c>
      <c r="H934" s="74" t="str" cm="1">
        <f t="array" ref="H934">IFERROR(INDEX(GCC.Param!$D$3:$D$94,MATCH(L934,GCC.Param!$B$3:$B$94,0),0),"")</f>
        <v/>
      </c>
      <c r="I934" s="76"/>
      <c r="J934" s="76"/>
      <c r="K934" s="76"/>
      <c r="L934" s="76"/>
      <c r="M934" s="76"/>
      <c r="N934" s="76"/>
      <c r="O934" s="73" t="str" cm="1">
        <f t="array" ref="O934">IFERROR(INDEX($K$9:$K$1009,MATCH(N934,$I$9:$I$1009,0),0),"")</f>
        <v/>
      </c>
      <c r="P934" s="77"/>
      <c r="Q934" s="77"/>
      <c r="R934" s="67"/>
      <c r="S934" s="67"/>
      <c r="T934" s="67"/>
      <c r="U934" s="73">
        <f t="shared" si="61"/>
        <v>0</v>
      </c>
      <c r="V934" s="57"/>
      <c r="W934" s="78"/>
      <c r="X934" s="69"/>
      <c r="Y934" s="69"/>
      <c r="Z934" s="69"/>
      <c r="AA934" s="69"/>
      <c r="AB934" s="69"/>
      <c r="AC934" s="69"/>
      <c r="AD934" s="69"/>
      <c r="AF934" s="69"/>
      <c r="AG934" s="69"/>
      <c r="AH934" s="69"/>
      <c r="AI934" s="69"/>
      <c r="AJ934" s="69"/>
      <c r="AK934" s="69"/>
      <c r="AL934" s="70">
        <f t="shared" si="59"/>
        <v>0</v>
      </c>
      <c r="AM934" s="69"/>
      <c r="AN934" s="69"/>
      <c r="AO934" s="69"/>
      <c r="AR934" s="46" t="s">
        <v>20</v>
      </c>
    </row>
    <row r="935" spans="4:44" x14ac:dyDescent="0.3">
      <c r="D935" s="79">
        <f t="shared" si="62"/>
        <v>926</v>
      </c>
      <c r="E935" s="76"/>
      <c r="F935" s="76"/>
      <c r="G935" s="73">
        <f t="shared" si="60"/>
        <v>0</v>
      </c>
      <c r="H935" s="74" t="str" cm="1">
        <f t="array" ref="H935">IFERROR(INDEX(GCC.Param!$D$3:$D$94,MATCH(L935,GCC.Param!$B$3:$B$94,0),0),"")</f>
        <v/>
      </c>
      <c r="I935" s="76"/>
      <c r="J935" s="76"/>
      <c r="K935" s="76"/>
      <c r="L935" s="76"/>
      <c r="M935" s="76"/>
      <c r="N935" s="76"/>
      <c r="O935" s="73" t="str" cm="1">
        <f t="array" ref="O935">IFERROR(INDEX($K$9:$K$1009,MATCH(N935,$I$9:$I$1009,0),0),"")</f>
        <v/>
      </c>
      <c r="P935" s="77"/>
      <c r="Q935" s="77"/>
      <c r="R935" s="67"/>
      <c r="S935" s="67"/>
      <c r="T935" s="67"/>
      <c r="U935" s="73">
        <f t="shared" si="61"/>
        <v>0</v>
      </c>
      <c r="V935" s="57"/>
      <c r="W935" s="78"/>
      <c r="X935" s="69"/>
      <c r="Y935" s="69"/>
      <c r="Z935" s="69"/>
      <c r="AA935" s="69"/>
      <c r="AB935" s="69"/>
      <c r="AC935" s="69"/>
      <c r="AD935" s="69"/>
      <c r="AF935" s="69"/>
      <c r="AG935" s="69"/>
      <c r="AH935" s="69"/>
      <c r="AI935" s="69"/>
      <c r="AJ935" s="69"/>
      <c r="AK935" s="69"/>
      <c r="AL935" s="70">
        <f t="shared" si="59"/>
        <v>0</v>
      </c>
      <c r="AM935" s="69"/>
      <c r="AN935" s="69"/>
      <c r="AO935" s="69"/>
      <c r="AR935" s="46" t="s">
        <v>20</v>
      </c>
    </row>
    <row r="936" spans="4:44" x14ac:dyDescent="0.3">
      <c r="D936" s="79">
        <f t="shared" si="62"/>
        <v>927</v>
      </c>
      <c r="E936" s="76"/>
      <c r="F936" s="76"/>
      <c r="G936" s="73">
        <f t="shared" si="60"/>
        <v>0</v>
      </c>
      <c r="H936" s="74" t="str" cm="1">
        <f t="array" ref="H936">IFERROR(INDEX(GCC.Param!$D$3:$D$94,MATCH(L936,GCC.Param!$B$3:$B$94,0),0),"")</f>
        <v/>
      </c>
      <c r="I936" s="76"/>
      <c r="J936" s="76"/>
      <c r="K936" s="76"/>
      <c r="L936" s="76"/>
      <c r="M936" s="76"/>
      <c r="N936" s="76"/>
      <c r="O936" s="73" t="str" cm="1">
        <f t="array" ref="O936">IFERROR(INDEX($K$9:$K$1009,MATCH(N936,$I$9:$I$1009,0),0),"")</f>
        <v/>
      </c>
      <c r="P936" s="77"/>
      <c r="Q936" s="77"/>
      <c r="R936" s="67"/>
      <c r="S936" s="67"/>
      <c r="T936" s="67"/>
      <c r="U936" s="73">
        <f t="shared" si="61"/>
        <v>0</v>
      </c>
      <c r="V936" s="57"/>
      <c r="W936" s="78"/>
      <c r="X936" s="69"/>
      <c r="Y936" s="69"/>
      <c r="Z936" s="69"/>
      <c r="AA936" s="69"/>
      <c r="AB936" s="69"/>
      <c r="AC936" s="69"/>
      <c r="AD936" s="69"/>
      <c r="AF936" s="69"/>
      <c r="AG936" s="69"/>
      <c r="AH936" s="69"/>
      <c r="AI936" s="69"/>
      <c r="AJ936" s="69"/>
      <c r="AK936" s="69"/>
      <c r="AL936" s="70">
        <f t="shared" si="59"/>
        <v>0</v>
      </c>
      <c r="AM936" s="69"/>
      <c r="AN936" s="69"/>
      <c r="AO936" s="69"/>
      <c r="AR936" s="46" t="s">
        <v>20</v>
      </c>
    </row>
    <row r="937" spans="4:44" x14ac:dyDescent="0.3">
      <c r="D937" s="79">
        <f t="shared" si="62"/>
        <v>928</v>
      </c>
      <c r="E937" s="76"/>
      <c r="F937" s="76"/>
      <c r="G937" s="73">
        <f t="shared" si="60"/>
        <v>0</v>
      </c>
      <c r="H937" s="74" t="str" cm="1">
        <f t="array" ref="H937">IFERROR(INDEX(GCC.Param!$D$3:$D$94,MATCH(L937,GCC.Param!$B$3:$B$94,0),0),"")</f>
        <v/>
      </c>
      <c r="I937" s="76"/>
      <c r="J937" s="76"/>
      <c r="K937" s="76"/>
      <c r="L937" s="76"/>
      <c r="M937" s="76"/>
      <c r="N937" s="76"/>
      <c r="O937" s="73" t="str" cm="1">
        <f t="array" ref="O937">IFERROR(INDEX($K$9:$K$1009,MATCH(N937,$I$9:$I$1009,0),0),"")</f>
        <v/>
      </c>
      <c r="P937" s="77"/>
      <c r="Q937" s="77"/>
      <c r="R937" s="67"/>
      <c r="S937" s="67"/>
      <c r="T937" s="67"/>
      <c r="U937" s="73">
        <f t="shared" si="61"/>
        <v>0</v>
      </c>
      <c r="V937" s="57"/>
      <c r="W937" s="78"/>
      <c r="X937" s="69"/>
      <c r="Y937" s="69"/>
      <c r="Z937" s="69"/>
      <c r="AA937" s="69"/>
      <c r="AB937" s="69"/>
      <c r="AC937" s="69"/>
      <c r="AD937" s="69"/>
      <c r="AF937" s="69"/>
      <c r="AG937" s="69"/>
      <c r="AH937" s="69"/>
      <c r="AI937" s="69"/>
      <c r="AJ937" s="69"/>
      <c r="AK937" s="69"/>
      <c r="AL937" s="70">
        <f t="shared" si="59"/>
        <v>0</v>
      </c>
      <c r="AM937" s="69"/>
      <c r="AN937" s="69"/>
      <c r="AO937" s="69"/>
      <c r="AR937" s="46" t="s">
        <v>20</v>
      </c>
    </row>
    <row r="938" spans="4:44" x14ac:dyDescent="0.3">
      <c r="D938" s="79">
        <f t="shared" si="62"/>
        <v>929</v>
      </c>
      <c r="E938" s="76"/>
      <c r="F938" s="76"/>
      <c r="G938" s="73">
        <f t="shared" si="60"/>
        <v>0</v>
      </c>
      <c r="H938" s="74" t="str" cm="1">
        <f t="array" ref="H938">IFERROR(INDEX(GCC.Param!$D$3:$D$94,MATCH(L938,GCC.Param!$B$3:$B$94,0),0),"")</f>
        <v/>
      </c>
      <c r="I938" s="76"/>
      <c r="J938" s="76"/>
      <c r="K938" s="76"/>
      <c r="L938" s="76"/>
      <c r="M938" s="76"/>
      <c r="N938" s="76"/>
      <c r="O938" s="73" t="str" cm="1">
        <f t="array" ref="O938">IFERROR(INDEX($K$9:$K$1009,MATCH(N938,$I$9:$I$1009,0),0),"")</f>
        <v/>
      </c>
      <c r="P938" s="77"/>
      <c r="Q938" s="77"/>
      <c r="R938" s="67"/>
      <c r="S938" s="67"/>
      <c r="T938" s="67"/>
      <c r="U938" s="73">
        <f t="shared" si="61"/>
        <v>0</v>
      </c>
      <c r="V938" s="57"/>
      <c r="W938" s="78"/>
      <c r="X938" s="69"/>
      <c r="Y938" s="69"/>
      <c r="Z938" s="69"/>
      <c r="AA938" s="69"/>
      <c r="AB938" s="69"/>
      <c r="AC938" s="69"/>
      <c r="AD938" s="69"/>
      <c r="AF938" s="69"/>
      <c r="AG938" s="69"/>
      <c r="AH938" s="69"/>
      <c r="AI938" s="69"/>
      <c r="AJ938" s="69"/>
      <c r="AK938" s="69"/>
      <c r="AL938" s="70">
        <f t="shared" si="59"/>
        <v>0</v>
      </c>
      <c r="AM938" s="69"/>
      <c r="AN938" s="69"/>
      <c r="AO938" s="69"/>
      <c r="AR938" s="46" t="s">
        <v>20</v>
      </c>
    </row>
    <row r="939" spans="4:44" x14ac:dyDescent="0.3">
      <c r="D939" s="79">
        <f t="shared" si="62"/>
        <v>930</v>
      </c>
      <c r="E939" s="76"/>
      <c r="F939" s="76"/>
      <c r="G939" s="73">
        <f t="shared" si="60"/>
        <v>0</v>
      </c>
      <c r="H939" s="74" t="str" cm="1">
        <f t="array" ref="H939">IFERROR(INDEX(GCC.Param!$D$3:$D$94,MATCH(L939,GCC.Param!$B$3:$B$94,0),0),"")</f>
        <v/>
      </c>
      <c r="I939" s="76"/>
      <c r="J939" s="76"/>
      <c r="K939" s="76"/>
      <c r="L939" s="76"/>
      <c r="M939" s="76"/>
      <c r="N939" s="76"/>
      <c r="O939" s="73" t="str" cm="1">
        <f t="array" ref="O939">IFERROR(INDEX($K$9:$K$1009,MATCH(N939,$I$9:$I$1009,0),0),"")</f>
        <v/>
      </c>
      <c r="P939" s="77"/>
      <c r="Q939" s="77"/>
      <c r="R939" s="67"/>
      <c r="S939" s="67"/>
      <c r="T939" s="67"/>
      <c r="U939" s="73">
        <f t="shared" si="61"/>
        <v>0</v>
      </c>
      <c r="V939" s="57"/>
      <c r="W939" s="78"/>
      <c r="X939" s="69"/>
      <c r="Y939" s="69"/>
      <c r="Z939" s="69"/>
      <c r="AA939" s="69"/>
      <c r="AB939" s="69"/>
      <c r="AC939" s="69"/>
      <c r="AD939" s="69"/>
      <c r="AF939" s="69"/>
      <c r="AG939" s="69"/>
      <c r="AH939" s="69"/>
      <c r="AI939" s="69"/>
      <c r="AJ939" s="69"/>
      <c r="AK939" s="69"/>
      <c r="AL939" s="70">
        <f t="shared" si="59"/>
        <v>0</v>
      </c>
      <c r="AM939" s="69"/>
      <c r="AN939" s="69"/>
      <c r="AO939" s="69"/>
      <c r="AR939" s="46" t="s">
        <v>20</v>
      </c>
    </row>
    <row r="940" spans="4:44" x14ac:dyDescent="0.3">
      <c r="D940" s="79">
        <f t="shared" si="62"/>
        <v>931</v>
      </c>
      <c r="E940" s="76"/>
      <c r="F940" s="76"/>
      <c r="G940" s="73">
        <f t="shared" si="60"/>
        <v>0</v>
      </c>
      <c r="H940" s="74" t="str" cm="1">
        <f t="array" ref="H940">IFERROR(INDEX(GCC.Param!$D$3:$D$94,MATCH(L940,GCC.Param!$B$3:$B$94,0),0),"")</f>
        <v/>
      </c>
      <c r="I940" s="76"/>
      <c r="J940" s="76"/>
      <c r="K940" s="76"/>
      <c r="L940" s="76"/>
      <c r="M940" s="76"/>
      <c r="N940" s="76"/>
      <c r="O940" s="73" t="str" cm="1">
        <f t="array" ref="O940">IFERROR(INDEX($K$9:$K$1009,MATCH(N940,$I$9:$I$1009,0),0),"")</f>
        <v/>
      </c>
      <c r="P940" s="77"/>
      <c r="Q940" s="77"/>
      <c r="R940" s="67"/>
      <c r="S940" s="67"/>
      <c r="T940" s="67"/>
      <c r="U940" s="73">
        <f t="shared" si="61"/>
        <v>0</v>
      </c>
      <c r="V940" s="57"/>
      <c r="W940" s="78"/>
      <c r="X940" s="69"/>
      <c r="Y940" s="69"/>
      <c r="Z940" s="69"/>
      <c r="AA940" s="69"/>
      <c r="AB940" s="69"/>
      <c r="AC940" s="69"/>
      <c r="AD940" s="69"/>
      <c r="AF940" s="69"/>
      <c r="AG940" s="69"/>
      <c r="AH940" s="69"/>
      <c r="AI940" s="69"/>
      <c r="AJ940" s="69"/>
      <c r="AK940" s="69"/>
      <c r="AL940" s="70">
        <f t="shared" si="59"/>
        <v>0</v>
      </c>
      <c r="AM940" s="69"/>
      <c r="AN940" s="69"/>
      <c r="AO940" s="69"/>
      <c r="AR940" s="46" t="s">
        <v>20</v>
      </c>
    </row>
    <row r="941" spans="4:44" x14ac:dyDescent="0.3">
      <c r="D941" s="79">
        <f t="shared" si="62"/>
        <v>932</v>
      </c>
      <c r="E941" s="76"/>
      <c r="F941" s="76"/>
      <c r="G941" s="73">
        <f t="shared" si="60"/>
        <v>0</v>
      </c>
      <c r="H941" s="74" t="str" cm="1">
        <f t="array" ref="H941">IFERROR(INDEX(GCC.Param!$D$3:$D$94,MATCH(L941,GCC.Param!$B$3:$B$94,0),0),"")</f>
        <v/>
      </c>
      <c r="I941" s="76"/>
      <c r="J941" s="76"/>
      <c r="K941" s="76"/>
      <c r="L941" s="76"/>
      <c r="M941" s="76"/>
      <c r="N941" s="76"/>
      <c r="O941" s="73" t="str" cm="1">
        <f t="array" ref="O941">IFERROR(INDEX($K$9:$K$1009,MATCH(N941,$I$9:$I$1009,0),0),"")</f>
        <v/>
      </c>
      <c r="P941" s="77"/>
      <c r="Q941" s="77"/>
      <c r="R941" s="67"/>
      <c r="S941" s="67"/>
      <c r="T941" s="67"/>
      <c r="U941" s="73">
        <f t="shared" si="61"/>
        <v>0</v>
      </c>
      <c r="V941" s="57"/>
      <c r="W941" s="78"/>
      <c r="X941" s="69"/>
      <c r="Y941" s="69"/>
      <c r="Z941" s="69"/>
      <c r="AA941" s="69"/>
      <c r="AB941" s="69"/>
      <c r="AC941" s="69"/>
      <c r="AD941" s="69"/>
      <c r="AF941" s="69"/>
      <c r="AG941" s="69"/>
      <c r="AH941" s="69"/>
      <c r="AI941" s="69"/>
      <c r="AJ941" s="69"/>
      <c r="AK941" s="69"/>
      <c r="AL941" s="70">
        <f t="shared" si="59"/>
        <v>0</v>
      </c>
      <c r="AM941" s="69"/>
      <c r="AN941" s="69"/>
      <c r="AO941" s="69"/>
      <c r="AR941" s="46" t="s">
        <v>20</v>
      </c>
    </row>
    <row r="942" spans="4:44" x14ac:dyDescent="0.3">
      <c r="D942" s="79">
        <f t="shared" si="62"/>
        <v>933</v>
      </c>
      <c r="E942" s="76"/>
      <c r="F942" s="76"/>
      <c r="G942" s="73">
        <f t="shared" si="60"/>
        <v>0</v>
      </c>
      <c r="H942" s="74" t="str" cm="1">
        <f t="array" ref="H942">IFERROR(INDEX(GCC.Param!$D$3:$D$94,MATCH(L942,GCC.Param!$B$3:$B$94,0),0),"")</f>
        <v/>
      </c>
      <c r="I942" s="76"/>
      <c r="J942" s="76"/>
      <c r="K942" s="76"/>
      <c r="L942" s="76"/>
      <c r="M942" s="76"/>
      <c r="N942" s="76"/>
      <c r="O942" s="73" t="str" cm="1">
        <f t="array" ref="O942">IFERROR(INDEX($K$9:$K$1009,MATCH(N942,$I$9:$I$1009,0),0),"")</f>
        <v/>
      </c>
      <c r="P942" s="77"/>
      <c r="Q942" s="77"/>
      <c r="R942" s="67"/>
      <c r="S942" s="67"/>
      <c r="T942" s="67"/>
      <c r="U942" s="73">
        <f t="shared" si="61"/>
        <v>0</v>
      </c>
      <c r="V942" s="57"/>
      <c r="W942" s="78"/>
      <c r="X942" s="69"/>
      <c r="Y942" s="69"/>
      <c r="Z942" s="69"/>
      <c r="AA942" s="69"/>
      <c r="AB942" s="69"/>
      <c r="AC942" s="69"/>
      <c r="AD942" s="69"/>
      <c r="AF942" s="69"/>
      <c r="AG942" s="69"/>
      <c r="AH942" s="69"/>
      <c r="AI942" s="69"/>
      <c r="AJ942" s="69"/>
      <c r="AK942" s="69"/>
      <c r="AL942" s="70">
        <f t="shared" si="59"/>
        <v>0</v>
      </c>
      <c r="AM942" s="69"/>
      <c r="AN942" s="69"/>
      <c r="AO942" s="69"/>
      <c r="AR942" s="46" t="s">
        <v>20</v>
      </c>
    </row>
    <row r="943" spans="4:44" x14ac:dyDescent="0.3">
      <c r="D943" s="79">
        <f t="shared" si="62"/>
        <v>934</v>
      </c>
      <c r="E943" s="76"/>
      <c r="F943" s="76"/>
      <c r="G943" s="73">
        <f t="shared" si="60"/>
        <v>0</v>
      </c>
      <c r="H943" s="74" t="str" cm="1">
        <f t="array" ref="H943">IFERROR(INDEX(GCC.Param!$D$3:$D$94,MATCH(L943,GCC.Param!$B$3:$B$94,0),0),"")</f>
        <v/>
      </c>
      <c r="I943" s="76"/>
      <c r="J943" s="76"/>
      <c r="K943" s="76"/>
      <c r="L943" s="76"/>
      <c r="M943" s="76"/>
      <c r="N943" s="76"/>
      <c r="O943" s="73" t="str" cm="1">
        <f t="array" ref="O943">IFERROR(INDEX($K$9:$K$1009,MATCH(N943,$I$9:$I$1009,0),0),"")</f>
        <v/>
      </c>
      <c r="P943" s="77"/>
      <c r="Q943" s="77"/>
      <c r="R943" s="67"/>
      <c r="S943" s="67"/>
      <c r="T943" s="67"/>
      <c r="U943" s="73">
        <f t="shared" si="61"/>
        <v>0</v>
      </c>
      <c r="V943" s="57"/>
      <c r="W943" s="78"/>
      <c r="X943" s="69"/>
      <c r="Y943" s="69"/>
      <c r="Z943" s="69"/>
      <c r="AA943" s="69"/>
      <c r="AB943" s="69"/>
      <c r="AC943" s="69"/>
      <c r="AD943" s="69"/>
      <c r="AF943" s="69"/>
      <c r="AG943" s="69"/>
      <c r="AH943" s="69"/>
      <c r="AI943" s="69"/>
      <c r="AJ943" s="69"/>
      <c r="AK943" s="69"/>
      <c r="AL943" s="70">
        <f t="shared" si="59"/>
        <v>0</v>
      </c>
      <c r="AM943" s="69"/>
      <c r="AN943" s="69"/>
      <c r="AO943" s="69"/>
      <c r="AR943" s="46" t="s">
        <v>20</v>
      </c>
    </row>
    <row r="944" spans="4:44" x14ac:dyDescent="0.3">
      <c r="D944" s="79">
        <f t="shared" si="62"/>
        <v>935</v>
      </c>
      <c r="E944" s="76"/>
      <c r="F944" s="76"/>
      <c r="G944" s="73">
        <f t="shared" si="60"/>
        <v>0</v>
      </c>
      <c r="H944" s="74" t="str" cm="1">
        <f t="array" ref="H944">IFERROR(INDEX(GCC.Param!$D$3:$D$94,MATCH(L944,GCC.Param!$B$3:$B$94,0),0),"")</f>
        <v/>
      </c>
      <c r="I944" s="76"/>
      <c r="J944" s="76"/>
      <c r="K944" s="76"/>
      <c r="L944" s="76"/>
      <c r="M944" s="76"/>
      <c r="N944" s="76"/>
      <c r="O944" s="73" t="str" cm="1">
        <f t="array" ref="O944">IFERROR(INDEX($K$9:$K$1009,MATCH(N944,$I$9:$I$1009,0),0),"")</f>
        <v/>
      </c>
      <c r="P944" s="77"/>
      <c r="Q944" s="77"/>
      <c r="R944" s="67"/>
      <c r="S944" s="67"/>
      <c r="T944" s="67"/>
      <c r="U944" s="73">
        <f t="shared" si="61"/>
        <v>0</v>
      </c>
      <c r="V944" s="57"/>
      <c r="W944" s="78"/>
      <c r="X944" s="69"/>
      <c r="Y944" s="69"/>
      <c r="Z944" s="69"/>
      <c r="AA944" s="69"/>
      <c r="AB944" s="69"/>
      <c r="AC944" s="69"/>
      <c r="AD944" s="69"/>
      <c r="AF944" s="69"/>
      <c r="AG944" s="69"/>
      <c r="AH944" s="69"/>
      <c r="AI944" s="69"/>
      <c r="AJ944" s="69"/>
      <c r="AK944" s="69"/>
      <c r="AL944" s="70">
        <f t="shared" si="59"/>
        <v>0</v>
      </c>
      <c r="AM944" s="69"/>
      <c r="AN944" s="69"/>
      <c r="AO944" s="69"/>
      <c r="AR944" s="46" t="s">
        <v>20</v>
      </c>
    </row>
    <row r="945" spans="4:44" x14ac:dyDescent="0.3">
      <c r="D945" s="79">
        <f t="shared" si="62"/>
        <v>936</v>
      </c>
      <c r="E945" s="76"/>
      <c r="F945" s="76"/>
      <c r="G945" s="73">
        <f t="shared" si="60"/>
        <v>0</v>
      </c>
      <c r="H945" s="74" t="str" cm="1">
        <f t="array" ref="H945">IFERROR(INDEX(GCC.Param!$D$3:$D$94,MATCH(L945,GCC.Param!$B$3:$B$94,0),0),"")</f>
        <v/>
      </c>
      <c r="I945" s="76"/>
      <c r="J945" s="76"/>
      <c r="K945" s="76"/>
      <c r="L945" s="76"/>
      <c r="M945" s="76"/>
      <c r="N945" s="76"/>
      <c r="O945" s="73" t="str" cm="1">
        <f t="array" ref="O945">IFERROR(INDEX($K$9:$K$1009,MATCH(N945,$I$9:$I$1009,0),0),"")</f>
        <v/>
      </c>
      <c r="P945" s="77"/>
      <c r="Q945" s="77"/>
      <c r="R945" s="67"/>
      <c r="S945" s="67"/>
      <c r="T945" s="67"/>
      <c r="U945" s="73">
        <f t="shared" si="61"/>
        <v>0</v>
      </c>
      <c r="V945" s="57"/>
      <c r="W945" s="78"/>
      <c r="X945" s="69"/>
      <c r="Y945" s="69"/>
      <c r="Z945" s="69"/>
      <c r="AA945" s="69"/>
      <c r="AB945" s="69"/>
      <c r="AC945" s="69"/>
      <c r="AD945" s="69"/>
      <c r="AF945" s="69"/>
      <c r="AG945" s="69"/>
      <c r="AH945" s="69"/>
      <c r="AI945" s="69"/>
      <c r="AJ945" s="69"/>
      <c r="AK945" s="69"/>
      <c r="AL945" s="70">
        <f t="shared" si="59"/>
        <v>0</v>
      </c>
      <c r="AM945" s="69"/>
      <c r="AN945" s="69"/>
      <c r="AO945" s="69"/>
      <c r="AR945" s="46" t="s">
        <v>20</v>
      </c>
    </row>
    <row r="946" spans="4:44" x14ac:dyDescent="0.3">
      <c r="D946" s="79">
        <f t="shared" si="62"/>
        <v>937</v>
      </c>
      <c r="E946" s="76"/>
      <c r="F946" s="76"/>
      <c r="G946" s="73">
        <f t="shared" si="60"/>
        <v>0</v>
      </c>
      <c r="H946" s="74" t="str" cm="1">
        <f t="array" ref="H946">IFERROR(INDEX(GCC.Param!$D$3:$D$94,MATCH(L946,GCC.Param!$B$3:$B$94,0),0),"")</f>
        <v/>
      </c>
      <c r="I946" s="76"/>
      <c r="J946" s="76"/>
      <c r="K946" s="76"/>
      <c r="L946" s="76"/>
      <c r="M946" s="76"/>
      <c r="N946" s="76"/>
      <c r="O946" s="73" t="str" cm="1">
        <f t="array" ref="O946">IFERROR(INDEX($K$9:$K$1009,MATCH(N946,$I$9:$I$1009,0),0),"")</f>
        <v/>
      </c>
      <c r="P946" s="77"/>
      <c r="Q946" s="77"/>
      <c r="R946" s="67"/>
      <c r="S946" s="67"/>
      <c r="T946" s="67"/>
      <c r="U946" s="73">
        <f t="shared" si="61"/>
        <v>0</v>
      </c>
      <c r="V946" s="57"/>
      <c r="W946" s="78"/>
      <c r="X946" s="69"/>
      <c r="Y946" s="69"/>
      <c r="Z946" s="69"/>
      <c r="AA946" s="69"/>
      <c r="AB946" s="69"/>
      <c r="AC946" s="69"/>
      <c r="AD946" s="69"/>
      <c r="AF946" s="69"/>
      <c r="AG946" s="69"/>
      <c r="AH946" s="69"/>
      <c r="AI946" s="69"/>
      <c r="AJ946" s="69"/>
      <c r="AK946" s="69"/>
      <c r="AL946" s="70">
        <f t="shared" si="59"/>
        <v>0</v>
      </c>
      <c r="AM946" s="69"/>
      <c r="AN946" s="69"/>
      <c r="AO946" s="69"/>
      <c r="AR946" s="46" t="s">
        <v>20</v>
      </c>
    </row>
    <row r="947" spans="4:44" x14ac:dyDescent="0.3">
      <c r="D947" s="79">
        <f t="shared" si="62"/>
        <v>938</v>
      </c>
      <c r="E947" s="76"/>
      <c r="F947" s="76"/>
      <c r="G947" s="73">
        <f t="shared" si="60"/>
        <v>0</v>
      </c>
      <c r="H947" s="74" t="str" cm="1">
        <f t="array" ref="H947">IFERROR(INDEX(GCC.Param!$D$3:$D$94,MATCH(L947,GCC.Param!$B$3:$B$94,0),0),"")</f>
        <v/>
      </c>
      <c r="I947" s="76"/>
      <c r="J947" s="76"/>
      <c r="K947" s="76"/>
      <c r="L947" s="76"/>
      <c r="M947" s="76"/>
      <c r="N947" s="76"/>
      <c r="O947" s="73" t="str" cm="1">
        <f t="array" ref="O947">IFERROR(INDEX($K$9:$K$1009,MATCH(N947,$I$9:$I$1009,0),0),"")</f>
        <v/>
      </c>
      <c r="P947" s="77"/>
      <c r="Q947" s="77"/>
      <c r="R947" s="67"/>
      <c r="S947" s="67"/>
      <c r="T947" s="67"/>
      <c r="U947" s="73">
        <f t="shared" si="61"/>
        <v>0</v>
      </c>
      <c r="V947" s="57"/>
      <c r="W947" s="78"/>
      <c r="X947" s="69"/>
      <c r="Y947" s="69"/>
      <c r="Z947" s="69"/>
      <c r="AA947" s="69"/>
      <c r="AB947" s="69"/>
      <c r="AC947" s="69"/>
      <c r="AD947" s="69"/>
      <c r="AF947" s="69"/>
      <c r="AG947" s="69"/>
      <c r="AH947" s="69"/>
      <c r="AI947" s="69"/>
      <c r="AJ947" s="69"/>
      <c r="AK947" s="69"/>
      <c r="AL947" s="70">
        <f t="shared" si="59"/>
        <v>0</v>
      </c>
      <c r="AM947" s="69"/>
      <c r="AN947" s="69"/>
      <c r="AO947" s="69"/>
      <c r="AR947" s="46" t="s">
        <v>20</v>
      </c>
    </row>
    <row r="948" spans="4:44" x14ac:dyDescent="0.3">
      <c r="D948" s="79">
        <f t="shared" si="62"/>
        <v>939</v>
      </c>
      <c r="E948" s="76"/>
      <c r="F948" s="76"/>
      <c r="G948" s="73">
        <f t="shared" si="60"/>
        <v>0</v>
      </c>
      <c r="H948" s="74" t="str" cm="1">
        <f t="array" ref="H948">IFERROR(INDEX(GCC.Param!$D$3:$D$94,MATCH(L948,GCC.Param!$B$3:$B$94,0),0),"")</f>
        <v/>
      </c>
      <c r="I948" s="76"/>
      <c r="J948" s="76"/>
      <c r="K948" s="76"/>
      <c r="L948" s="76"/>
      <c r="M948" s="76"/>
      <c r="N948" s="76"/>
      <c r="O948" s="73" t="str" cm="1">
        <f t="array" ref="O948">IFERROR(INDEX($K$9:$K$1009,MATCH(N948,$I$9:$I$1009,0),0),"")</f>
        <v/>
      </c>
      <c r="P948" s="77"/>
      <c r="Q948" s="77"/>
      <c r="R948" s="67"/>
      <c r="S948" s="67"/>
      <c r="T948" s="67"/>
      <c r="U948" s="73">
        <f t="shared" si="61"/>
        <v>0</v>
      </c>
      <c r="V948" s="57"/>
      <c r="W948" s="78"/>
      <c r="X948" s="69"/>
      <c r="Y948" s="69"/>
      <c r="Z948" s="69"/>
      <c r="AA948" s="69"/>
      <c r="AB948" s="69"/>
      <c r="AC948" s="69"/>
      <c r="AD948" s="69"/>
      <c r="AF948" s="69"/>
      <c r="AG948" s="69"/>
      <c r="AH948" s="69"/>
      <c r="AI948" s="69"/>
      <c r="AJ948" s="69"/>
      <c r="AK948" s="69"/>
      <c r="AL948" s="70">
        <f t="shared" si="59"/>
        <v>0</v>
      </c>
      <c r="AM948" s="69"/>
      <c r="AN948" s="69"/>
      <c r="AO948" s="69"/>
      <c r="AR948" s="46" t="s">
        <v>20</v>
      </c>
    </row>
    <row r="949" spans="4:44" x14ac:dyDescent="0.3">
      <c r="D949" s="79">
        <f t="shared" si="62"/>
        <v>940</v>
      </c>
      <c r="E949" s="76"/>
      <c r="F949" s="76"/>
      <c r="G949" s="73">
        <f t="shared" si="60"/>
        <v>0</v>
      </c>
      <c r="H949" s="74" t="str" cm="1">
        <f t="array" ref="H949">IFERROR(INDEX(GCC.Param!$D$3:$D$94,MATCH(L949,GCC.Param!$B$3:$B$94,0),0),"")</f>
        <v/>
      </c>
      <c r="I949" s="76"/>
      <c r="J949" s="76"/>
      <c r="K949" s="76"/>
      <c r="L949" s="76"/>
      <c r="M949" s="76"/>
      <c r="N949" s="76"/>
      <c r="O949" s="73" t="str" cm="1">
        <f t="array" ref="O949">IFERROR(INDEX($K$9:$K$1009,MATCH(N949,$I$9:$I$1009,0),0),"")</f>
        <v/>
      </c>
      <c r="P949" s="77"/>
      <c r="Q949" s="77"/>
      <c r="R949" s="67"/>
      <c r="S949" s="67"/>
      <c r="T949" s="67"/>
      <c r="U949" s="73">
        <f t="shared" si="61"/>
        <v>0</v>
      </c>
      <c r="V949" s="57"/>
      <c r="W949" s="78"/>
      <c r="X949" s="69"/>
      <c r="Y949" s="69"/>
      <c r="Z949" s="69"/>
      <c r="AA949" s="69"/>
      <c r="AB949" s="69"/>
      <c r="AC949" s="69"/>
      <c r="AD949" s="69"/>
      <c r="AF949" s="69"/>
      <c r="AG949" s="69"/>
      <c r="AH949" s="69"/>
      <c r="AI949" s="69"/>
      <c r="AJ949" s="69"/>
      <c r="AK949" s="69"/>
      <c r="AL949" s="70">
        <f t="shared" si="59"/>
        <v>0</v>
      </c>
      <c r="AM949" s="69"/>
      <c r="AN949" s="69"/>
      <c r="AO949" s="69"/>
      <c r="AR949" s="46" t="s">
        <v>20</v>
      </c>
    </row>
    <row r="950" spans="4:44" x14ac:dyDescent="0.3">
      <c r="D950" s="79">
        <f t="shared" si="62"/>
        <v>941</v>
      </c>
      <c r="E950" s="76"/>
      <c r="F950" s="76"/>
      <c r="G950" s="73">
        <f t="shared" si="60"/>
        <v>0</v>
      </c>
      <c r="H950" s="74" t="str" cm="1">
        <f t="array" ref="H950">IFERROR(INDEX(GCC.Param!$D$3:$D$94,MATCH(L950,GCC.Param!$B$3:$B$94,0),0),"")</f>
        <v/>
      </c>
      <c r="I950" s="76"/>
      <c r="J950" s="76"/>
      <c r="K950" s="76"/>
      <c r="L950" s="76"/>
      <c r="M950" s="76"/>
      <c r="N950" s="76"/>
      <c r="O950" s="73" t="str" cm="1">
        <f t="array" ref="O950">IFERROR(INDEX($K$9:$K$1009,MATCH(N950,$I$9:$I$1009,0),0),"")</f>
        <v/>
      </c>
      <c r="P950" s="77"/>
      <c r="Q950" s="77"/>
      <c r="R950" s="67"/>
      <c r="S950" s="67"/>
      <c r="T950" s="67"/>
      <c r="U950" s="73">
        <f t="shared" si="61"/>
        <v>0</v>
      </c>
      <c r="V950" s="57"/>
      <c r="W950" s="78"/>
      <c r="X950" s="69"/>
      <c r="Y950" s="69"/>
      <c r="Z950" s="69"/>
      <c r="AA950" s="69"/>
      <c r="AB950" s="69"/>
      <c r="AC950" s="69"/>
      <c r="AD950" s="69"/>
      <c r="AF950" s="69"/>
      <c r="AG950" s="69"/>
      <c r="AH950" s="69"/>
      <c r="AI950" s="69"/>
      <c r="AJ950" s="69"/>
      <c r="AK950" s="69"/>
      <c r="AL950" s="70">
        <f t="shared" si="59"/>
        <v>0</v>
      </c>
      <c r="AM950" s="69"/>
      <c r="AN950" s="69"/>
      <c r="AO950" s="69"/>
      <c r="AR950" s="46" t="s">
        <v>20</v>
      </c>
    </row>
    <row r="951" spans="4:44" x14ac:dyDescent="0.3">
      <c r="D951" s="79">
        <f t="shared" si="62"/>
        <v>942</v>
      </c>
      <c r="E951" s="76"/>
      <c r="F951" s="76"/>
      <c r="G951" s="73">
        <f t="shared" si="60"/>
        <v>0</v>
      </c>
      <c r="H951" s="74" t="str" cm="1">
        <f t="array" ref="H951">IFERROR(INDEX(GCC.Param!$D$3:$D$94,MATCH(L951,GCC.Param!$B$3:$B$94,0),0),"")</f>
        <v/>
      </c>
      <c r="I951" s="76"/>
      <c r="J951" s="76"/>
      <c r="K951" s="76"/>
      <c r="L951" s="76"/>
      <c r="M951" s="76"/>
      <c r="N951" s="76"/>
      <c r="O951" s="73" t="str" cm="1">
        <f t="array" ref="O951">IFERROR(INDEX($K$9:$K$1009,MATCH(N951,$I$9:$I$1009,0),0),"")</f>
        <v/>
      </c>
      <c r="P951" s="77"/>
      <c r="Q951" s="77"/>
      <c r="R951" s="67"/>
      <c r="S951" s="67"/>
      <c r="T951" s="67"/>
      <c r="U951" s="73">
        <f t="shared" si="61"/>
        <v>0</v>
      </c>
      <c r="V951" s="57"/>
      <c r="W951" s="78"/>
      <c r="X951" s="69"/>
      <c r="Y951" s="69"/>
      <c r="Z951" s="69"/>
      <c r="AA951" s="69"/>
      <c r="AB951" s="69"/>
      <c r="AC951" s="69"/>
      <c r="AD951" s="69"/>
      <c r="AF951" s="69"/>
      <c r="AG951" s="69"/>
      <c r="AH951" s="69"/>
      <c r="AI951" s="69"/>
      <c r="AJ951" s="69"/>
      <c r="AK951" s="69"/>
      <c r="AL951" s="70">
        <f t="shared" si="59"/>
        <v>0</v>
      </c>
      <c r="AM951" s="69"/>
      <c r="AN951" s="69"/>
      <c r="AO951" s="69"/>
      <c r="AR951" s="46" t="s">
        <v>20</v>
      </c>
    </row>
    <row r="952" spans="4:44" x14ac:dyDescent="0.3">
      <c r="D952" s="79">
        <f t="shared" si="62"/>
        <v>943</v>
      </c>
      <c r="E952" s="76"/>
      <c r="F952" s="76"/>
      <c r="G952" s="73">
        <f t="shared" si="60"/>
        <v>0</v>
      </c>
      <c r="H952" s="74" t="str" cm="1">
        <f t="array" ref="H952">IFERROR(INDEX(GCC.Param!$D$3:$D$94,MATCH(L952,GCC.Param!$B$3:$B$94,0),0),"")</f>
        <v/>
      </c>
      <c r="I952" s="76"/>
      <c r="J952" s="76"/>
      <c r="K952" s="76"/>
      <c r="L952" s="76"/>
      <c r="M952" s="76"/>
      <c r="N952" s="76"/>
      <c r="O952" s="73" t="str" cm="1">
        <f t="array" ref="O952">IFERROR(INDEX($K$9:$K$1009,MATCH(N952,$I$9:$I$1009,0),0),"")</f>
        <v/>
      </c>
      <c r="P952" s="77"/>
      <c r="Q952" s="77"/>
      <c r="R952" s="67"/>
      <c r="S952" s="67"/>
      <c r="T952" s="67"/>
      <c r="U952" s="73">
        <f t="shared" si="61"/>
        <v>0</v>
      </c>
      <c r="V952" s="57"/>
      <c r="W952" s="78"/>
      <c r="X952" s="69"/>
      <c r="Y952" s="69"/>
      <c r="Z952" s="69"/>
      <c r="AA952" s="69"/>
      <c r="AB952" s="69"/>
      <c r="AC952" s="69"/>
      <c r="AD952" s="69"/>
      <c r="AF952" s="69"/>
      <c r="AG952" s="69"/>
      <c r="AH952" s="69"/>
      <c r="AI952" s="69"/>
      <c r="AJ952" s="69"/>
      <c r="AK952" s="69"/>
      <c r="AL952" s="70">
        <f t="shared" si="59"/>
        <v>0</v>
      </c>
      <c r="AM952" s="69"/>
      <c r="AN952" s="69"/>
      <c r="AO952" s="69"/>
      <c r="AR952" s="46" t="s">
        <v>20</v>
      </c>
    </row>
    <row r="953" spans="4:44" x14ac:dyDescent="0.3">
      <c r="D953" s="79">
        <f t="shared" si="62"/>
        <v>944</v>
      </c>
      <c r="E953" s="76"/>
      <c r="F953" s="76"/>
      <c r="G953" s="73">
        <f t="shared" si="60"/>
        <v>0</v>
      </c>
      <c r="H953" s="74" t="str" cm="1">
        <f t="array" ref="H953">IFERROR(INDEX(GCC.Param!$D$3:$D$94,MATCH(L953,GCC.Param!$B$3:$B$94,0),0),"")</f>
        <v/>
      </c>
      <c r="I953" s="76"/>
      <c r="J953" s="76"/>
      <c r="K953" s="76"/>
      <c r="L953" s="76"/>
      <c r="M953" s="76"/>
      <c r="N953" s="76"/>
      <c r="O953" s="73" t="str" cm="1">
        <f t="array" ref="O953">IFERROR(INDEX($K$9:$K$1009,MATCH(N953,$I$9:$I$1009,0),0),"")</f>
        <v/>
      </c>
      <c r="P953" s="77"/>
      <c r="Q953" s="77"/>
      <c r="R953" s="67"/>
      <c r="S953" s="67"/>
      <c r="T953" s="67"/>
      <c r="U953" s="73">
        <f t="shared" si="61"/>
        <v>0</v>
      </c>
      <c r="V953" s="57"/>
      <c r="W953" s="78"/>
      <c r="X953" s="69"/>
      <c r="Y953" s="69"/>
      <c r="Z953" s="69"/>
      <c r="AA953" s="69"/>
      <c r="AB953" s="69"/>
      <c r="AC953" s="69"/>
      <c r="AD953" s="69"/>
      <c r="AF953" s="69"/>
      <c r="AG953" s="69"/>
      <c r="AH953" s="69"/>
      <c r="AI953" s="69"/>
      <c r="AJ953" s="69"/>
      <c r="AK953" s="69"/>
      <c r="AL953" s="70">
        <f t="shared" si="59"/>
        <v>0</v>
      </c>
      <c r="AM953" s="69"/>
      <c r="AN953" s="69"/>
      <c r="AO953" s="69"/>
      <c r="AR953" s="46" t="s">
        <v>20</v>
      </c>
    </row>
    <row r="954" spans="4:44" x14ac:dyDescent="0.3">
      <c r="D954" s="79">
        <f t="shared" si="62"/>
        <v>945</v>
      </c>
      <c r="E954" s="76"/>
      <c r="F954" s="76"/>
      <c r="G954" s="73">
        <f t="shared" si="60"/>
        <v>0</v>
      </c>
      <c r="H954" s="74" t="str" cm="1">
        <f t="array" ref="H954">IFERROR(INDEX(GCC.Param!$D$3:$D$94,MATCH(L954,GCC.Param!$B$3:$B$94,0),0),"")</f>
        <v/>
      </c>
      <c r="I954" s="76"/>
      <c r="J954" s="76"/>
      <c r="K954" s="76"/>
      <c r="L954" s="76"/>
      <c r="M954" s="76"/>
      <c r="N954" s="76"/>
      <c r="O954" s="73" t="str" cm="1">
        <f t="array" ref="O954">IFERROR(INDEX($K$9:$K$1009,MATCH(N954,$I$9:$I$1009,0),0),"")</f>
        <v/>
      </c>
      <c r="P954" s="77"/>
      <c r="Q954" s="77"/>
      <c r="R954" s="67"/>
      <c r="S954" s="67"/>
      <c r="T954" s="67"/>
      <c r="U954" s="73">
        <f t="shared" si="61"/>
        <v>0</v>
      </c>
      <c r="V954" s="57"/>
      <c r="W954" s="78"/>
      <c r="X954" s="69"/>
      <c r="Y954" s="69"/>
      <c r="Z954" s="69"/>
      <c r="AA954" s="69"/>
      <c r="AB954" s="69"/>
      <c r="AC954" s="69"/>
      <c r="AD954" s="69"/>
      <c r="AF954" s="69"/>
      <c r="AG954" s="69"/>
      <c r="AH954" s="69"/>
      <c r="AI954" s="69"/>
      <c r="AJ954" s="69"/>
      <c r="AK954" s="69"/>
      <c r="AL954" s="70">
        <f t="shared" si="59"/>
        <v>0</v>
      </c>
      <c r="AM954" s="69"/>
      <c r="AN954" s="69"/>
      <c r="AO954" s="69"/>
      <c r="AR954" s="46" t="s">
        <v>20</v>
      </c>
    </row>
    <row r="955" spans="4:44" x14ac:dyDescent="0.3">
      <c r="D955" s="79">
        <f t="shared" si="62"/>
        <v>946</v>
      </c>
      <c r="E955" s="76"/>
      <c r="F955" s="76"/>
      <c r="G955" s="73">
        <f t="shared" si="60"/>
        <v>0</v>
      </c>
      <c r="H955" s="74" t="str" cm="1">
        <f t="array" ref="H955">IFERROR(INDEX(GCC.Param!$D$3:$D$94,MATCH(L955,GCC.Param!$B$3:$B$94,0),0),"")</f>
        <v/>
      </c>
      <c r="I955" s="76"/>
      <c r="J955" s="76"/>
      <c r="K955" s="76"/>
      <c r="L955" s="76"/>
      <c r="M955" s="76"/>
      <c r="N955" s="76"/>
      <c r="O955" s="73" t="str" cm="1">
        <f t="array" ref="O955">IFERROR(INDEX($K$9:$K$1009,MATCH(N955,$I$9:$I$1009,0),0),"")</f>
        <v/>
      </c>
      <c r="P955" s="77"/>
      <c r="Q955" s="77"/>
      <c r="R955" s="67"/>
      <c r="S955" s="67"/>
      <c r="T955" s="67"/>
      <c r="U955" s="73">
        <f t="shared" si="61"/>
        <v>0</v>
      </c>
      <c r="V955" s="57"/>
      <c r="W955" s="78"/>
      <c r="X955" s="69"/>
      <c r="Y955" s="69"/>
      <c r="Z955" s="69"/>
      <c r="AA955" s="69"/>
      <c r="AB955" s="69"/>
      <c r="AC955" s="69"/>
      <c r="AD955" s="69"/>
      <c r="AF955" s="69"/>
      <c r="AG955" s="69"/>
      <c r="AH955" s="69"/>
      <c r="AI955" s="69"/>
      <c r="AJ955" s="69"/>
      <c r="AK955" s="69"/>
      <c r="AL955" s="70">
        <f t="shared" si="59"/>
        <v>0</v>
      </c>
      <c r="AM955" s="69"/>
      <c r="AN955" s="69"/>
      <c r="AO955" s="69"/>
      <c r="AR955" s="46" t="s">
        <v>20</v>
      </c>
    </row>
    <row r="956" spans="4:44" x14ac:dyDescent="0.3">
      <c r="D956" s="79">
        <f t="shared" si="62"/>
        <v>947</v>
      </c>
      <c r="E956" s="76"/>
      <c r="F956" s="76"/>
      <c r="G956" s="73">
        <f t="shared" si="60"/>
        <v>0</v>
      </c>
      <c r="H956" s="74" t="str" cm="1">
        <f t="array" ref="H956">IFERROR(INDEX(GCC.Param!$D$3:$D$94,MATCH(L956,GCC.Param!$B$3:$B$94,0),0),"")</f>
        <v/>
      </c>
      <c r="I956" s="76"/>
      <c r="J956" s="76"/>
      <c r="K956" s="76"/>
      <c r="L956" s="76"/>
      <c r="M956" s="76"/>
      <c r="N956" s="76"/>
      <c r="O956" s="73" t="str" cm="1">
        <f t="array" ref="O956">IFERROR(INDEX($K$9:$K$1009,MATCH(N956,$I$9:$I$1009,0),0),"")</f>
        <v/>
      </c>
      <c r="P956" s="77"/>
      <c r="Q956" s="77"/>
      <c r="R956" s="67"/>
      <c r="S956" s="67"/>
      <c r="T956" s="67"/>
      <c r="U956" s="73">
        <f t="shared" si="61"/>
        <v>0</v>
      </c>
      <c r="V956" s="57"/>
      <c r="W956" s="78"/>
      <c r="X956" s="69"/>
      <c r="Y956" s="69"/>
      <c r="Z956" s="69"/>
      <c r="AA956" s="69"/>
      <c r="AB956" s="69"/>
      <c r="AC956" s="69"/>
      <c r="AD956" s="69"/>
      <c r="AF956" s="69"/>
      <c r="AG956" s="69"/>
      <c r="AH956" s="69"/>
      <c r="AI956" s="69"/>
      <c r="AJ956" s="69"/>
      <c r="AK956" s="69"/>
      <c r="AL956" s="70">
        <f t="shared" si="59"/>
        <v>0</v>
      </c>
      <c r="AM956" s="69"/>
      <c r="AN956" s="69"/>
      <c r="AO956" s="69"/>
      <c r="AR956" s="46" t="s">
        <v>20</v>
      </c>
    </row>
    <row r="957" spans="4:44" x14ac:dyDescent="0.3">
      <c r="D957" s="79">
        <f t="shared" si="62"/>
        <v>948</v>
      </c>
      <c r="E957" s="76"/>
      <c r="F957" s="76"/>
      <c r="G957" s="73">
        <f t="shared" si="60"/>
        <v>0</v>
      </c>
      <c r="H957" s="74" t="str" cm="1">
        <f t="array" ref="H957">IFERROR(INDEX(GCC.Param!$D$3:$D$94,MATCH(L957,GCC.Param!$B$3:$B$94,0),0),"")</f>
        <v/>
      </c>
      <c r="I957" s="76"/>
      <c r="J957" s="76"/>
      <c r="K957" s="76"/>
      <c r="L957" s="76"/>
      <c r="M957" s="76"/>
      <c r="N957" s="76"/>
      <c r="O957" s="73" t="str" cm="1">
        <f t="array" ref="O957">IFERROR(INDEX($K$9:$K$1009,MATCH(N957,$I$9:$I$1009,0),0),"")</f>
        <v/>
      </c>
      <c r="P957" s="77"/>
      <c r="Q957" s="77"/>
      <c r="R957" s="67"/>
      <c r="S957" s="67"/>
      <c r="T957" s="67"/>
      <c r="U957" s="73">
        <f t="shared" si="61"/>
        <v>0</v>
      </c>
      <c r="V957" s="57"/>
      <c r="W957" s="78"/>
      <c r="X957" s="69"/>
      <c r="Y957" s="69"/>
      <c r="Z957" s="69"/>
      <c r="AA957" s="69"/>
      <c r="AB957" s="69"/>
      <c r="AC957" s="69"/>
      <c r="AD957" s="69"/>
      <c r="AF957" s="69"/>
      <c r="AG957" s="69"/>
      <c r="AH957" s="69"/>
      <c r="AI957" s="69"/>
      <c r="AJ957" s="69"/>
      <c r="AK957" s="69"/>
      <c r="AL957" s="70">
        <f t="shared" si="59"/>
        <v>0</v>
      </c>
      <c r="AM957" s="69"/>
      <c r="AN957" s="69"/>
      <c r="AO957" s="69"/>
      <c r="AR957" s="46" t="s">
        <v>20</v>
      </c>
    </row>
    <row r="958" spans="4:44" x14ac:dyDescent="0.3">
      <c r="D958" s="79">
        <f t="shared" si="62"/>
        <v>949</v>
      </c>
      <c r="E958" s="76"/>
      <c r="F958" s="76"/>
      <c r="G958" s="73">
        <f t="shared" si="60"/>
        <v>0</v>
      </c>
      <c r="H958" s="74" t="str" cm="1">
        <f t="array" ref="H958">IFERROR(INDEX(GCC.Param!$D$3:$D$94,MATCH(L958,GCC.Param!$B$3:$B$94,0),0),"")</f>
        <v/>
      </c>
      <c r="I958" s="76"/>
      <c r="J958" s="76"/>
      <c r="K958" s="76"/>
      <c r="L958" s="76"/>
      <c r="M958" s="76"/>
      <c r="N958" s="76"/>
      <c r="O958" s="73" t="str" cm="1">
        <f t="array" ref="O958">IFERROR(INDEX($K$9:$K$1009,MATCH(N958,$I$9:$I$1009,0),0),"")</f>
        <v/>
      </c>
      <c r="P958" s="77"/>
      <c r="Q958" s="77"/>
      <c r="R958" s="67"/>
      <c r="S958" s="67"/>
      <c r="T958" s="67"/>
      <c r="U958" s="73">
        <f t="shared" si="61"/>
        <v>0</v>
      </c>
      <c r="V958" s="57"/>
      <c r="W958" s="78"/>
      <c r="X958" s="69"/>
      <c r="Y958" s="69"/>
      <c r="Z958" s="69"/>
      <c r="AA958" s="69"/>
      <c r="AB958" s="69"/>
      <c r="AC958" s="69"/>
      <c r="AD958" s="69"/>
      <c r="AF958" s="69"/>
      <c r="AG958" s="69"/>
      <c r="AH958" s="69"/>
      <c r="AI958" s="69"/>
      <c r="AJ958" s="69"/>
      <c r="AK958" s="69"/>
      <c r="AL958" s="70">
        <f t="shared" si="59"/>
        <v>0</v>
      </c>
      <c r="AM958" s="69"/>
      <c r="AN958" s="69"/>
      <c r="AO958" s="69"/>
      <c r="AR958" s="46" t="s">
        <v>20</v>
      </c>
    </row>
    <row r="959" spans="4:44" x14ac:dyDescent="0.3">
      <c r="D959" s="79">
        <f t="shared" si="62"/>
        <v>950</v>
      </c>
      <c r="E959" s="76"/>
      <c r="F959" s="76"/>
      <c r="G959" s="73">
        <f t="shared" si="60"/>
        <v>0</v>
      </c>
      <c r="H959" s="74" t="str" cm="1">
        <f t="array" ref="H959">IFERROR(INDEX(GCC.Param!$D$3:$D$94,MATCH(L959,GCC.Param!$B$3:$B$94,0),0),"")</f>
        <v/>
      </c>
      <c r="I959" s="76"/>
      <c r="J959" s="76"/>
      <c r="K959" s="76"/>
      <c r="L959" s="76"/>
      <c r="M959" s="76"/>
      <c r="N959" s="76"/>
      <c r="O959" s="73" t="str" cm="1">
        <f t="array" ref="O959">IFERROR(INDEX($K$9:$K$1009,MATCH(N959,$I$9:$I$1009,0),0),"")</f>
        <v/>
      </c>
      <c r="P959" s="77"/>
      <c r="Q959" s="77"/>
      <c r="R959" s="67"/>
      <c r="S959" s="67"/>
      <c r="T959" s="67"/>
      <c r="U959" s="73">
        <f t="shared" si="61"/>
        <v>0</v>
      </c>
      <c r="V959" s="57"/>
      <c r="W959" s="78"/>
      <c r="X959" s="69"/>
      <c r="Y959" s="69"/>
      <c r="Z959" s="69"/>
      <c r="AA959" s="69"/>
      <c r="AB959" s="69"/>
      <c r="AC959" s="69"/>
      <c r="AD959" s="69"/>
      <c r="AF959" s="69"/>
      <c r="AG959" s="69"/>
      <c r="AH959" s="69"/>
      <c r="AI959" s="69"/>
      <c r="AJ959" s="69"/>
      <c r="AK959" s="69"/>
      <c r="AL959" s="70">
        <f t="shared" si="59"/>
        <v>0</v>
      </c>
      <c r="AM959" s="69"/>
      <c r="AN959" s="69"/>
      <c r="AO959" s="69"/>
      <c r="AR959" s="46" t="s">
        <v>20</v>
      </c>
    </row>
    <row r="960" spans="4:44" x14ac:dyDescent="0.3">
      <c r="D960" s="79">
        <f t="shared" si="62"/>
        <v>951</v>
      </c>
      <c r="E960" s="76"/>
      <c r="F960" s="76"/>
      <c r="G960" s="73">
        <f t="shared" si="60"/>
        <v>0</v>
      </c>
      <c r="H960" s="74" t="str" cm="1">
        <f t="array" ref="H960">IFERROR(INDEX(GCC.Param!$D$3:$D$94,MATCH(L960,GCC.Param!$B$3:$B$94,0),0),"")</f>
        <v/>
      </c>
      <c r="I960" s="76"/>
      <c r="J960" s="76"/>
      <c r="K960" s="76"/>
      <c r="L960" s="76"/>
      <c r="M960" s="76"/>
      <c r="N960" s="76"/>
      <c r="O960" s="73" t="str" cm="1">
        <f t="array" ref="O960">IFERROR(INDEX($K$9:$K$1009,MATCH(N960,$I$9:$I$1009,0),0),"")</f>
        <v/>
      </c>
      <c r="P960" s="77"/>
      <c r="Q960" s="77"/>
      <c r="R960" s="67"/>
      <c r="S960" s="67"/>
      <c r="T960" s="67"/>
      <c r="U960" s="73">
        <f t="shared" si="61"/>
        <v>0</v>
      </c>
      <c r="V960" s="57"/>
      <c r="W960" s="78"/>
      <c r="X960" s="69"/>
      <c r="Y960" s="69"/>
      <c r="Z960" s="69"/>
      <c r="AA960" s="69"/>
      <c r="AB960" s="69"/>
      <c r="AC960" s="69"/>
      <c r="AD960" s="69"/>
      <c r="AF960" s="69"/>
      <c r="AG960" s="69"/>
      <c r="AH960" s="69"/>
      <c r="AI960" s="69"/>
      <c r="AJ960" s="69"/>
      <c r="AK960" s="69"/>
      <c r="AL960" s="70">
        <f t="shared" si="59"/>
        <v>0</v>
      </c>
      <c r="AM960" s="69"/>
      <c r="AN960" s="69"/>
      <c r="AO960" s="69"/>
      <c r="AR960" s="46" t="s">
        <v>20</v>
      </c>
    </row>
    <row r="961" spans="4:44" x14ac:dyDescent="0.3">
      <c r="D961" s="79">
        <f t="shared" si="62"/>
        <v>952</v>
      </c>
      <c r="E961" s="76"/>
      <c r="F961" s="76"/>
      <c r="G961" s="73">
        <f t="shared" si="60"/>
        <v>0</v>
      </c>
      <c r="H961" s="74" t="str" cm="1">
        <f t="array" ref="H961">IFERROR(INDEX(GCC.Param!$D$3:$D$94,MATCH(L961,GCC.Param!$B$3:$B$94,0),0),"")</f>
        <v/>
      </c>
      <c r="I961" s="76"/>
      <c r="J961" s="76"/>
      <c r="K961" s="76"/>
      <c r="L961" s="76"/>
      <c r="M961" s="76"/>
      <c r="N961" s="76"/>
      <c r="O961" s="73" t="str" cm="1">
        <f t="array" ref="O961">IFERROR(INDEX($K$9:$K$1009,MATCH(N961,$I$9:$I$1009,0),0),"")</f>
        <v/>
      </c>
      <c r="P961" s="77"/>
      <c r="Q961" s="77"/>
      <c r="R961" s="67"/>
      <c r="S961" s="67"/>
      <c r="T961" s="67"/>
      <c r="U961" s="73">
        <f t="shared" si="61"/>
        <v>0</v>
      </c>
      <c r="V961" s="57"/>
      <c r="W961" s="78"/>
      <c r="X961" s="69"/>
      <c r="Y961" s="69"/>
      <c r="Z961" s="69"/>
      <c r="AA961" s="69"/>
      <c r="AB961" s="69"/>
      <c r="AC961" s="69"/>
      <c r="AD961" s="69"/>
      <c r="AF961" s="69"/>
      <c r="AG961" s="69"/>
      <c r="AH961" s="69"/>
      <c r="AI961" s="69"/>
      <c r="AJ961" s="69"/>
      <c r="AK961" s="69"/>
      <c r="AL961" s="70">
        <f t="shared" si="59"/>
        <v>0</v>
      </c>
      <c r="AM961" s="69"/>
      <c r="AN961" s="69"/>
      <c r="AO961" s="69"/>
      <c r="AR961" s="46" t="s">
        <v>20</v>
      </c>
    </row>
    <row r="962" spans="4:44" x14ac:dyDescent="0.3">
      <c r="D962" s="79">
        <f t="shared" si="62"/>
        <v>953</v>
      </c>
      <c r="E962" s="76"/>
      <c r="F962" s="76"/>
      <c r="G962" s="73">
        <f t="shared" si="60"/>
        <v>0</v>
      </c>
      <c r="H962" s="74" t="str" cm="1">
        <f t="array" ref="H962">IFERROR(INDEX(GCC.Param!$D$3:$D$94,MATCH(L962,GCC.Param!$B$3:$B$94,0),0),"")</f>
        <v/>
      </c>
      <c r="I962" s="76"/>
      <c r="J962" s="76"/>
      <c r="K962" s="76"/>
      <c r="L962" s="76"/>
      <c r="M962" s="76"/>
      <c r="N962" s="76"/>
      <c r="O962" s="73" t="str" cm="1">
        <f t="array" ref="O962">IFERROR(INDEX($K$9:$K$1009,MATCH(N962,$I$9:$I$1009,0),0),"")</f>
        <v/>
      </c>
      <c r="P962" s="77"/>
      <c r="Q962" s="77"/>
      <c r="R962" s="67"/>
      <c r="S962" s="67"/>
      <c r="T962" s="67"/>
      <c r="U962" s="73">
        <f t="shared" si="61"/>
        <v>0</v>
      </c>
      <c r="V962" s="57"/>
      <c r="W962" s="78"/>
      <c r="X962" s="69"/>
      <c r="Y962" s="69"/>
      <c r="Z962" s="69"/>
      <c r="AA962" s="69"/>
      <c r="AB962" s="69"/>
      <c r="AC962" s="69"/>
      <c r="AD962" s="69"/>
      <c r="AF962" s="69"/>
      <c r="AG962" s="69"/>
      <c r="AH962" s="69"/>
      <c r="AI962" s="69"/>
      <c r="AJ962" s="69"/>
      <c r="AK962" s="69"/>
      <c r="AL962" s="70">
        <f t="shared" si="59"/>
        <v>0</v>
      </c>
      <c r="AM962" s="69"/>
      <c r="AN962" s="69"/>
      <c r="AO962" s="69"/>
      <c r="AR962" s="46" t="s">
        <v>20</v>
      </c>
    </row>
    <row r="963" spans="4:44" x14ac:dyDescent="0.3">
      <c r="D963" s="79">
        <f t="shared" si="62"/>
        <v>954</v>
      </c>
      <c r="E963" s="76"/>
      <c r="F963" s="76"/>
      <c r="G963" s="73">
        <f t="shared" si="60"/>
        <v>0</v>
      </c>
      <c r="H963" s="74" t="str" cm="1">
        <f t="array" ref="H963">IFERROR(INDEX(GCC.Param!$D$3:$D$94,MATCH(L963,GCC.Param!$B$3:$B$94,0),0),"")</f>
        <v/>
      </c>
      <c r="I963" s="76"/>
      <c r="J963" s="76"/>
      <c r="K963" s="76"/>
      <c r="L963" s="76"/>
      <c r="M963" s="76"/>
      <c r="N963" s="76"/>
      <c r="O963" s="73" t="str" cm="1">
        <f t="array" ref="O963">IFERROR(INDEX($K$9:$K$1009,MATCH(N963,$I$9:$I$1009,0),0),"")</f>
        <v/>
      </c>
      <c r="P963" s="77"/>
      <c r="Q963" s="77"/>
      <c r="R963" s="67"/>
      <c r="S963" s="67"/>
      <c r="T963" s="67"/>
      <c r="U963" s="73">
        <f t="shared" si="61"/>
        <v>0</v>
      </c>
      <c r="V963" s="57"/>
      <c r="W963" s="78"/>
      <c r="X963" s="69"/>
      <c r="Y963" s="69"/>
      <c r="Z963" s="69"/>
      <c r="AA963" s="69"/>
      <c r="AB963" s="69"/>
      <c r="AC963" s="69"/>
      <c r="AD963" s="69"/>
      <c r="AF963" s="69"/>
      <c r="AG963" s="69"/>
      <c r="AH963" s="69"/>
      <c r="AI963" s="69"/>
      <c r="AJ963" s="69"/>
      <c r="AK963" s="69"/>
      <c r="AL963" s="70">
        <f t="shared" si="59"/>
        <v>0</v>
      </c>
      <c r="AM963" s="69"/>
      <c r="AN963" s="69"/>
      <c r="AO963" s="69"/>
      <c r="AR963" s="46" t="s">
        <v>20</v>
      </c>
    </row>
    <row r="964" spans="4:44" x14ac:dyDescent="0.3">
      <c r="D964" s="79">
        <f t="shared" si="62"/>
        <v>955</v>
      </c>
      <c r="E964" s="76"/>
      <c r="F964" s="76"/>
      <c r="G964" s="73">
        <f t="shared" si="60"/>
        <v>0</v>
      </c>
      <c r="H964" s="74" t="str" cm="1">
        <f t="array" ref="H964">IFERROR(INDEX(GCC.Param!$D$3:$D$94,MATCH(L964,GCC.Param!$B$3:$B$94,0),0),"")</f>
        <v/>
      </c>
      <c r="I964" s="76"/>
      <c r="J964" s="76"/>
      <c r="K964" s="76"/>
      <c r="L964" s="76"/>
      <c r="M964" s="76"/>
      <c r="N964" s="76"/>
      <c r="O964" s="73" t="str" cm="1">
        <f t="array" ref="O964">IFERROR(INDEX($K$9:$K$1009,MATCH(N964,$I$9:$I$1009,0),0),"")</f>
        <v/>
      </c>
      <c r="P964" s="77"/>
      <c r="Q964" s="77"/>
      <c r="R964" s="67"/>
      <c r="S964" s="67"/>
      <c r="T964" s="67"/>
      <c r="U964" s="73">
        <f t="shared" si="61"/>
        <v>0</v>
      </c>
      <c r="V964" s="57"/>
      <c r="W964" s="78"/>
      <c r="X964" s="69"/>
      <c r="Y964" s="69"/>
      <c r="Z964" s="69"/>
      <c r="AA964" s="69"/>
      <c r="AB964" s="69"/>
      <c r="AC964" s="69"/>
      <c r="AD964" s="69"/>
      <c r="AF964" s="69"/>
      <c r="AG964" s="69"/>
      <c r="AH964" s="69"/>
      <c r="AI964" s="69"/>
      <c r="AJ964" s="69"/>
      <c r="AK964" s="69"/>
      <c r="AL964" s="70">
        <f t="shared" si="59"/>
        <v>0</v>
      </c>
      <c r="AM964" s="69"/>
      <c r="AN964" s="69"/>
      <c r="AO964" s="69"/>
      <c r="AR964" s="46" t="s">
        <v>20</v>
      </c>
    </row>
    <row r="965" spans="4:44" x14ac:dyDescent="0.3">
      <c r="D965" s="79">
        <f t="shared" si="62"/>
        <v>956</v>
      </c>
      <c r="E965" s="76"/>
      <c r="F965" s="76"/>
      <c r="G965" s="73">
        <f t="shared" si="60"/>
        <v>0</v>
      </c>
      <c r="H965" s="74" t="str" cm="1">
        <f t="array" ref="H965">IFERROR(INDEX(GCC.Param!$D$3:$D$94,MATCH(L965,GCC.Param!$B$3:$B$94,0),0),"")</f>
        <v/>
      </c>
      <c r="I965" s="76"/>
      <c r="J965" s="76"/>
      <c r="K965" s="76"/>
      <c r="L965" s="76"/>
      <c r="M965" s="76"/>
      <c r="N965" s="76"/>
      <c r="O965" s="73" t="str" cm="1">
        <f t="array" ref="O965">IFERROR(INDEX($K$9:$K$1009,MATCH(N965,$I$9:$I$1009,0),0),"")</f>
        <v/>
      </c>
      <c r="P965" s="77"/>
      <c r="Q965" s="77"/>
      <c r="R965" s="67"/>
      <c r="S965" s="67"/>
      <c r="T965" s="67"/>
      <c r="U965" s="73">
        <f t="shared" si="61"/>
        <v>0</v>
      </c>
      <c r="V965" s="57"/>
      <c r="W965" s="78"/>
      <c r="X965" s="69"/>
      <c r="Y965" s="69"/>
      <c r="Z965" s="69"/>
      <c r="AA965" s="69"/>
      <c r="AB965" s="69"/>
      <c r="AC965" s="69"/>
      <c r="AD965" s="69"/>
      <c r="AF965" s="69"/>
      <c r="AG965" s="69"/>
      <c r="AH965" s="69"/>
      <c r="AI965" s="69"/>
      <c r="AJ965" s="69"/>
      <c r="AK965" s="69"/>
      <c r="AL965" s="70">
        <f t="shared" si="59"/>
        <v>0</v>
      </c>
      <c r="AM965" s="69"/>
      <c r="AN965" s="69"/>
      <c r="AO965" s="69"/>
      <c r="AR965" s="46" t="s">
        <v>20</v>
      </c>
    </row>
    <row r="966" spans="4:44" x14ac:dyDescent="0.3">
      <c r="D966" s="79">
        <f t="shared" si="62"/>
        <v>957</v>
      </c>
      <c r="E966" s="76"/>
      <c r="F966" s="76"/>
      <c r="G966" s="73">
        <f t="shared" si="60"/>
        <v>0</v>
      </c>
      <c r="H966" s="74" t="str" cm="1">
        <f t="array" ref="H966">IFERROR(INDEX(GCC.Param!$D$3:$D$94,MATCH(L966,GCC.Param!$B$3:$B$94,0),0),"")</f>
        <v/>
      </c>
      <c r="I966" s="76"/>
      <c r="J966" s="76"/>
      <c r="K966" s="76"/>
      <c r="L966" s="76"/>
      <c r="M966" s="76"/>
      <c r="N966" s="76"/>
      <c r="O966" s="73" t="str" cm="1">
        <f t="array" ref="O966">IFERROR(INDEX($K$9:$K$1009,MATCH(N966,$I$9:$I$1009,0),0),"")</f>
        <v/>
      </c>
      <c r="P966" s="77"/>
      <c r="Q966" s="77"/>
      <c r="R966" s="67"/>
      <c r="S966" s="67"/>
      <c r="T966" s="67"/>
      <c r="U966" s="73">
        <f t="shared" si="61"/>
        <v>0</v>
      </c>
      <c r="V966" s="57"/>
      <c r="W966" s="78"/>
      <c r="X966" s="69"/>
      <c r="Y966" s="69"/>
      <c r="Z966" s="69"/>
      <c r="AA966" s="69"/>
      <c r="AB966" s="69"/>
      <c r="AC966" s="69"/>
      <c r="AD966" s="69"/>
      <c r="AF966" s="69"/>
      <c r="AG966" s="69"/>
      <c r="AH966" s="69"/>
      <c r="AI966" s="69"/>
      <c r="AJ966" s="69"/>
      <c r="AK966" s="69"/>
      <c r="AL966" s="70">
        <f t="shared" si="59"/>
        <v>0</v>
      </c>
      <c r="AM966" s="69"/>
      <c r="AN966" s="69"/>
      <c r="AO966" s="69"/>
      <c r="AR966" s="46" t="s">
        <v>20</v>
      </c>
    </row>
    <row r="967" spans="4:44" x14ac:dyDescent="0.3">
      <c r="D967" s="79">
        <f t="shared" si="62"/>
        <v>958</v>
      </c>
      <c r="E967" s="76"/>
      <c r="F967" s="76"/>
      <c r="G967" s="73">
        <f t="shared" si="60"/>
        <v>0</v>
      </c>
      <c r="H967" s="74" t="str" cm="1">
        <f t="array" ref="H967">IFERROR(INDEX(GCC.Param!$D$3:$D$94,MATCH(L967,GCC.Param!$B$3:$B$94,0),0),"")</f>
        <v/>
      </c>
      <c r="I967" s="76"/>
      <c r="J967" s="76"/>
      <c r="K967" s="76"/>
      <c r="L967" s="76"/>
      <c r="M967" s="76"/>
      <c r="N967" s="76"/>
      <c r="O967" s="73" t="str" cm="1">
        <f t="array" ref="O967">IFERROR(INDEX($K$9:$K$1009,MATCH(N967,$I$9:$I$1009,0),0),"")</f>
        <v/>
      </c>
      <c r="P967" s="77"/>
      <c r="Q967" s="77"/>
      <c r="R967" s="67"/>
      <c r="S967" s="67"/>
      <c r="T967" s="67"/>
      <c r="U967" s="73">
        <f t="shared" si="61"/>
        <v>0</v>
      </c>
      <c r="V967" s="57"/>
      <c r="W967" s="78"/>
      <c r="X967" s="69"/>
      <c r="Y967" s="69"/>
      <c r="Z967" s="69"/>
      <c r="AA967" s="69"/>
      <c r="AB967" s="69"/>
      <c r="AC967" s="69"/>
      <c r="AD967" s="69"/>
      <c r="AF967" s="69"/>
      <c r="AG967" s="69"/>
      <c r="AH967" s="69"/>
      <c r="AI967" s="69"/>
      <c r="AJ967" s="69"/>
      <c r="AK967" s="69"/>
      <c r="AL967" s="70">
        <f t="shared" si="59"/>
        <v>0</v>
      </c>
      <c r="AM967" s="69"/>
      <c r="AN967" s="69"/>
      <c r="AO967" s="69"/>
      <c r="AR967" s="46" t="s">
        <v>20</v>
      </c>
    </row>
    <row r="968" spans="4:44" x14ac:dyDescent="0.3">
      <c r="D968" s="79">
        <f t="shared" si="62"/>
        <v>959</v>
      </c>
      <c r="E968" s="76"/>
      <c r="F968" s="76"/>
      <c r="G968" s="73">
        <f t="shared" si="60"/>
        <v>0</v>
      </c>
      <c r="H968" s="74" t="str" cm="1">
        <f t="array" ref="H968">IFERROR(INDEX(GCC.Param!$D$3:$D$94,MATCH(L968,GCC.Param!$B$3:$B$94,0),0),"")</f>
        <v/>
      </c>
      <c r="I968" s="76"/>
      <c r="J968" s="76"/>
      <c r="K968" s="76"/>
      <c r="L968" s="76"/>
      <c r="M968" s="76"/>
      <c r="N968" s="76"/>
      <c r="O968" s="73" t="str" cm="1">
        <f t="array" ref="O968">IFERROR(INDEX($K$9:$K$1009,MATCH(N968,$I$9:$I$1009,0),0),"")</f>
        <v/>
      </c>
      <c r="P968" s="77"/>
      <c r="Q968" s="77"/>
      <c r="R968" s="67"/>
      <c r="S968" s="67"/>
      <c r="T968" s="67"/>
      <c r="U968" s="73">
        <f t="shared" si="61"/>
        <v>0</v>
      </c>
      <c r="V968" s="57"/>
      <c r="W968" s="78"/>
      <c r="X968" s="69"/>
      <c r="Y968" s="69"/>
      <c r="Z968" s="69"/>
      <c r="AA968" s="69"/>
      <c r="AB968" s="69"/>
      <c r="AC968" s="69"/>
      <c r="AD968" s="69"/>
      <c r="AF968" s="69"/>
      <c r="AG968" s="69"/>
      <c r="AH968" s="69"/>
      <c r="AI968" s="69"/>
      <c r="AJ968" s="69"/>
      <c r="AK968" s="69"/>
      <c r="AL968" s="70">
        <f t="shared" si="59"/>
        <v>0</v>
      </c>
      <c r="AM968" s="69"/>
      <c r="AN968" s="69"/>
      <c r="AO968" s="69"/>
      <c r="AR968" s="46" t="s">
        <v>20</v>
      </c>
    </row>
    <row r="969" spans="4:44" x14ac:dyDescent="0.3">
      <c r="D969" s="79">
        <f t="shared" si="62"/>
        <v>960</v>
      </c>
      <c r="E969" s="76"/>
      <c r="F969" s="76"/>
      <c r="G969" s="73">
        <f t="shared" si="60"/>
        <v>0</v>
      </c>
      <c r="H969" s="74" t="str" cm="1">
        <f t="array" ref="H969">IFERROR(INDEX(GCC.Param!$D$3:$D$94,MATCH(L969,GCC.Param!$B$3:$B$94,0),0),"")</f>
        <v/>
      </c>
      <c r="I969" s="76"/>
      <c r="J969" s="76"/>
      <c r="K969" s="76"/>
      <c r="L969" s="76"/>
      <c r="M969" s="76"/>
      <c r="N969" s="76"/>
      <c r="O969" s="73" t="str" cm="1">
        <f t="array" ref="O969">IFERROR(INDEX($K$9:$K$1009,MATCH(N969,$I$9:$I$1009,0),0),"")</f>
        <v/>
      </c>
      <c r="P969" s="77"/>
      <c r="Q969" s="77"/>
      <c r="R969" s="67"/>
      <c r="S969" s="67"/>
      <c r="T969" s="67"/>
      <c r="U969" s="73">
        <f t="shared" si="61"/>
        <v>0</v>
      </c>
      <c r="V969" s="57"/>
      <c r="W969" s="78"/>
      <c r="X969" s="69"/>
      <c r="Y969" s="69"/>
      <c r="Z969" s="69"/>
      <c r="AA969" s="69"/>
      <c r="AB969" s="69"/>
      <c r="AC969" s="69"/>
      <c r="AD969" s="69"/>
      <c r="AF969" s="69"/>
      <c r="AG969" s="69"/>
      <c r="AH969" s="69"/>
      <c r="AI969" s="69"/>
      <c r="AJ969" s="69"/>
      <c r="AK969" s="69"/>
      <c r="AL969" s="70">
        <f t="shared" ref="AL969:AL1009" si="63">SUM(AG969:AK969)</f>
        <v>0</v>
      </c>
      <c r="AM969" s="69"/>
      <c r="AN969" s="69"/>
      <c r="AO969" s="69"/>
      <c r="AR969" s="46" t="s">
        <v>20</v>
      </c>
    </row>
    <row r="970" spans="4:44" x14ac:dyDescent="0.3">
      <c r="D970" s="79">
        <f t="shared" si="62"/>
        <v>961</v>
      </c>
      <c r="E970" s="76"/>
      <c r="F970" s="76"/>
      <c r="G970" s="73">
        <f t="shared" ref="G970:G1009" si="64">IF(OR(F970="",F970=0),E970,F970)</f>
        <v>0</v>
      </c>
      <c r="H970" s="74" t="str" cm="1">
        <f t="array" ref="H970">IFERROR(INDEX(GCC.Param!$D$3:$D$94,MATCH(L970,GCC.Param!$B$3:$B$94,0),0),"")</f>
        <v/>
      </c>
      <c r="I970" s="76"/>
      <c r="J970" s="76"/>
      <c r="K970" s="76"/>
      <c r="L970" s="76"/>
      <c r="M970" s="76"/>
      <c r="N970" s="76"/>
      <c r="O970" s="73" t="str" cm="1">
        <f t="array" ref="O970">IFERROR(INDEX($K$9:$K$1009,MATCH(N970,$I$9:$I$1009,0),0),"")</f>
        <v/>
      </c>
      <c r="P970" s="77"/>
      <c r="Q970" s="77"/>
      <c r="R970" s="67"/>
      <c r="S970" s="67"/>
      <c r="T970" s="67"/>
      <c r="U970" s="73">
        <f t="shared" si="61"/>
        <v>0</v>
      </c>
      <c r="V970" s="57"/>
      <c r="W970" s="78"/>
      <c r="X970" s="69"/>
      <c r="Y970" s="69"/>
      <c r="Z970" s="69"/>
      <c r="AA970" s="69"/>
      <c r="AB970" s="69"/>
      <c r="AC970" s="69"/>
      <c r="AD970" s="69"/>
      <c r="AF970" s="69"/>
      <c r="AG970" s="69"/>
      <c r="AH970" s="69"/>
      <c r="AI970" s="69"/>
      <c r="AJ970" s="69"/>
      <c r="AK970" s="69"/>
      <c r="AL970" s="70">
        <f t="shared" si="63"/>
        <v>0</v>
      </c>
      <c r="AM970" s="69"/>
      <c r="AN970" s="69"/>
      <c r="AO970" s="69"/>
      <c r="AR970" s="46" t="s">
        <v>20</v>
      </c>
    </row>
    <row r="971" spans="4:44" x14ac:dyDescent="0.3">
      <c r="D971" s="79">
        <f t="shared" si="62"/>
        <v>962</v>
      </c>
      <c r="E971" s="76"/>
      <c r="F971" s="76"/>
      <c r="G971" s="73">
        <f t="shared" si="64"/>
        <v>0</v>
      </c>
      <c r="H971" s="74" t="str" cm="1">
        <f t="array" ref="H971">IFERROR(INDEX(GCC.Param!$D$3:$D$94,MATCH(L971,GCC.Param!$B$3:$B$94,0),0),"")</f>
        <v/>
      </c>
      <c r="I971" s="76"/>
      <c r="J971" s="76"/>
      <c r="K971" s="76"/>
      <c r="L971" s="76"/>
      <c r="M971" s="76"/>
      <c r="N971" s="76"/>
      <c r="O971" s="73" t="str" cm="1">
        <f t="array" ref="O971">IFERROR(INDEX($K$9:$K$1009,MATCH(N971,$I$9:$I$1009,0),0),"")</f>
        <v/>
      </c>
      <c r="P971" s="77"/>
      <c r="Q971" s="77"/>
      <c r="R971" s="67"/>
      <c r="S971" s="67"/>
      <c r="T971" s="67"/>
      <c r="U971" s="73">
        <f t="shared" ref="U971:U1009" si="65">IF(M971="",K971,M971)</f>
        <v>0</v>
      </c>
      <c r="V971" s="57"/>
      <c r="W971" s="78"/>
      <c r="X971" s="69"/>
      <c r="Y971" s="69"/>
      <c r="Z971" s="69"/>
      <c r="AA971" s="69"/>
      <c r="AB971" s="69"/>
      <c r="AC971" s="69"/>
      <c r="AD971" s="69"/>
      <c r="AF971" s="69"/>
      <c r="AG971" s="69"/>
      <c r="AH971" s="69"/>
      <c r="AI971" s="69"/>
      <c r="AJ971" s="69"/>
      <c r="AK971" s="69"/>
      <c r="AL971" s="70">
        <f t="shared" si="63"/>
        <v>0</v>
      </c>
      <c r="AM971" s="69"/>
      <c r="AN971" s="69"/>
      <c r="AO971" s="69"/>
      <c r="AR971" s="46" t="s">
        <v>20</v>
      </c>
    </row>
    <row r="972" spans="4:44" x14ac:dyDescent="0.3">
      <c r="D972" s="79">
        <f t="shared" ref="D972:D1009" si="66">D971+1</f>
        <v>963</v>
      </c>
      <c r="E972" s="76"/>
      <c r="F972" s="76"/>
      <c r="G972" s="73">
        <f t="shared" si="64"/>
        <v>0</v>
      </c>
      <c r="H972" s="74" t="str" cm="1">
        <f t="array" ref="H972">IFERROR(INDEX(GCC.Param!$D$3:$D$94,MATCH(L972,GCC.Param!$B$3:$B$94,0),0),"")</f>
        <v/>
      </c>
      <c r="I972" s="76"/>
      <c r="J972" s="76"/>
      <c r="K972" s="76"/>
      <c r="L972" s="76"/>
      <c r="M972" s="76"/>
      <c r="N972" s="76"/>
      <c r="O972" s="73" t="str" cm="1">
        <f t="array" ref="O972">IFERROR(INDEX($K$9:$K$1009,MATCH(N972,$I$9:$I$1009,0),0),"")</f>
        <v/>
      </c>
      <c r="P972" s="77"/>
      <c r="Q972" s="77"/>
      <c r="R972" s="67"/>
      <c r="S972" s="67"/>
      <c r="T972" s="67"/>
      <c r="U972" s="73">
        <f t="shared" si="65"/>
        <v>0</v>
      </c>
      <c r="V972" s="57"/>
      <c r="W972" s="78"/>
      <c r="X972" s="69"/>
      <c r="Y972" s="69"/>
      <c r="Z972" s="69"/>
      <c r="AA972" s="69"/>
      <c r="AB972" s="69"/>
      <c r="AC972" s="69"/>
      <c r="AD972" s="69"/>
      <c r="AF972" s="69"/>
      <c r="AG972" s="69"/>
      <c r="AH972" s="69"/>
      <c r="AI972" s="69"/>
      <c r="AJ972" s="69"/>
      <c r="AK972" s="69"/>
      <c r="AL972" s="70">
        <f t="shared" si="63"/>
        <v>0</v>
      </c>
      <c r="AM972" s="69"/>
      <c r="AN972" s="69"/>
      <c r="AO972" s="69"/>
      <c r="AR972" s="46" t="s">
        <v>20</v>
      </c>
    </row>
    <row r="973" spans="4:44" x14ac:dyDescent="0.3">
      <c r="D973" s="79">
        <f t="shared" si="66"/>
        <v>964</v>
      </c>
      <c r="E973" s="76"/>
      <c r="F973" s="76"/>
      <c r="G973" s="73">
        <f t="shared" si="64"/>
        <v>0</v>
      </c>
      <c r="H973" s="74" t="str" cm="1">
        <f t="array" ref="H973">IFERROR(INDEX(GCC.Param!$D$3:$D$94,MATCH(L973,GCC.Param!$B$3:$B$94,0),0),"")</f>
        <v/>
      </c>
      <c r="I973" s="76"/>
      <c r="J973" s="76"/>
      <c r="K973" s="76"/>
      <c r="L973" s="76"/>
      <c r="M973" s="76"/>
      <c r="N973" s="76"/>
      <c r="O973" s="73" t="str" cm="1">
        <f t="array" ref="O973">IFERROR(INDEX($K$9:$K$1009,MATCH(N973,$I$9:$I$1009,0),0),"")</f>
        <v/>
      </c>
      <c r="P973" s="77"/>
      <c r="Q973" s="77"/>
      <c r="R973" s="67"/>
      <c r="S973" s="67"/>
      <c r="T973" s="67"/>
      <c r="U973" s="73">
        <f t="shared" si="65"/>
        <v>0</v>
      </c>
      <c r="V973" s="57"/>
      <c r="W973" s="78"/>
      <c r="X973" s="69"/>
      <c r="Y973" s="69"/>
      <c r="Z973" s="69"/>
      <c r="AA973" s="69"/>
      <c r="AB973" s="69"/>
      <c r="AC973" s="69"/>
      <c r="AD973" s="69"/>
      <c r="AF973" s="69"/>
      <c r="AG973" s="69"/>
      <c r="AH973" s="69"/>
      <c r="AI973" s="69"/>
      <c r="AJ973" s="69"/>
      <c r="AK973" s="69"/>
      <c r="AL973" s="70">
        <f t="shared" si="63"/>
        <v>0</v>
      </c>
      <c r="AM973" s="69"/>
      <c r="AN973" s="69"/>
      <c r="AO973" s="69"/>
      <c r="AR973" s="46" t="s">
        <v>20</v>
      </c>
    </row>
    <row r="974" spans="4:44" x14ac:dyDescent="0.3">
      <c r="D974" s="79">
        <f t="shared" si="66"/>
        <v>965</v>
      </c>
      <c r="E974" s="76"/>
      <c r="F974" s="76"/>
      <c r="G974" s="73">
        <f t="shared" si="64"/>
        <v>0</v>
      </c>
      <c r="H974" s="74" t="str" cm="1">
        <f t="array" ref="H974">IFERROR(INDEX(GCC.Param!$D$3:$D$94,MATCH(L974,GCC.Param!$B$3:$B$94,0),0),"")</f>
        <v/>
      </c>
      <c r="I974" s="76"/>
      <c r="J974" s="76"/>
      <c r="K974" s="76"/>
      <c r="L974" s="76"/>
      <c r="M974" s="76"/>
      <c r="N974" s="76"/>
      <c r="O974" s="73" t="str" cm="1">
        <f t="array" ref="O974">IFERROR(INDEX($K$9:$K$1009,MATCH(N974,$I$9:$I$1009,0),0),"")</f>
        <v/>
      </c>
      <c r="P974" s="77"/>
      <c r="Q974" s="77"/>
      <c r="R974" s="67"/>
      <c r="S974" s="67"/>
      <c r="T974" s="67"/>
      <c r="U974" s="73">
        <f t="shared" si="65"/>
        <v>0</v>
      </c>
      <c r="V974" s="57"/>
      <c r="W974" s="78"/>
      <c r="X974" s="69"/>
      <c r="Y974" s="69"/>
      <c r="Z974" s="69"/>
      <c r="AA974" s="69"/>
      <c r="AB974" s="69"/>
      <c r="AC974" s="69"/>
      <c r="AD974" s="69"/>
      <c r="AF974" s="69"/>
      <c r="AG974" s="69"/>
      <c r="AH974" s="69"/>
      <c r="AI974" s="69"/>
      <c r="AJ974" s="69"/>
      <c r="AK974" s="69"/>
      <c r="AL974" s="70">
        <f t="shared" si="63"/>
        <v>0</v>
      </c>
      <c r="AM974" s="69"/>
      <c r="AN974" s="69"/>
      <c r="AO974" s="69"/>
      <c r="AR974" s="46" t="s">
        <v>20</v>
      </c>
    </row>
    <row r="975" spans="4:44" x14ac:dyDescent="0.3">
      <c r="D975" s="79">
        <f t="shared" si="66"/>
        <v>966</v>
      </c>
      <c r="E975" s="76"/>
      <c r="F975" s="76"/>
      <c r="G975" s="73">
        <f t="shared" si="64"/>
        <v>0</v>
      </c>
      <c r="H975" s="74" t="str" cm="1">
        <f t="array" ref="H975">IFERROR(INDEX(GCC.Param!$D$3:$D$94,MATCH(L975,GCC.Param!$B$3:$B$94,0),0),"")</f>
        <v/>
      </c>
      <c r="I975" s="76"/>
      <c r="J975" s="76"/>
      <c r="K975" s="76"/>
      <c r="L975" s="76"/>
      <c r="M975" s="76"/>
      <c r="N975" s="76"/>
      <c r="O975" s="73" t="str" cm="1">
        <f t="array" ref="O975">IFERROR(INDEX($K$9:$K$1009,MATCH(N975,$I$9:$I$1009,0),0),"")</f>
        <v/>
      </c>
      <c r="P975" s="77"/>
      <c r="Q975" s="77"/>
      <c r="R975" s="67"/>
      <c r="S975" s="67"/>
      <c r="T975" s="67"/>
      <c r="U975" s="73">
        <f t="shared" si="65"/>
        <v>0</v>
      </c>
      <c r="V975" s="57"/>
      <c r="W975" s="78"/>
      <c r="X975" s="69"/>
      <c r="Y975" s="69"/>
      <c r="Z975" s="69"/>
      <c r="AA975" s="69"/>
      <c r="AB975" s="69"/>
      <c r="AC975" s="69"/>
      <c r="AD975" s="69"/>
      <c r="AF975" s="69"/>
      <c r="AG975" s="69"/>
      <c r="AH975" s="69"/>
      <c r="AI975" s="69"/>
      <c r="AJ975" s="69"/>
      <c r="AK975" s="69"/>
      <c r="AL975" s="70">
        <f t="shared" si="63"/>
        <v>0</v>
      </c>
      <c r="AM975" s="69"/>
      <c r="AN975" s="69"/>
      <c r="AO975" s="69"/>
      <c r="AR975" s="46" t="s">
        <v>20</v>
      </c>
    </row>
    <row r="976" spans="4:44" x14ac:dyDescent="0.3">
      <c r="D976" s="79">
        <f t="shared" si="66"/>
        <v>967</v>
      </c>
      <c r="E976" s="76"/>
      <c r="F976" s="76"/>
      <c r="G976" s="73">
        <f t="shared" si="64"/>
        <v>0</v>
      </c>
      <c r="H976" s="74" t="str" cm="1">
        <f t="array" ref="H976">IFERROR(INDEX(GCC.Param!$D$3:$D$94,MATCH(L976,GCC.Param!$B$3:$B$94,0),0),"")</f>
        <v/>
      </c>
      <c r="I976" s="76"/>
      <c r="J976" s="76"/>
      <c r="K976" s="76"/>
      <c r="L976" s="76"/>
      <c r="M976" s="76"/>
      <c r="N976" s="76"/>
      <c r="O976" s="73" t="str" cm="1">
        <f t="array" ref="O976">IFERROR(INDEX($K$9:$K$1009,MATCH(N976,$I$9:$I$1009,0),0),"")</f>
        <v/>
      </c>
      <c r="P976" s="77"/>
      <c r="Q976" s="77"/>
      <c r="R976" s="67"/>
      <c r="S976" s="67"/>
      <c r="T976" s="67"/>
      <c r="U976" s="73">
        <f t="shared" si="65"/>
        <v>0</v>
      </c>
      <c r="V976" s="57"/>
      <c r="W976" s="78"/>
      <c r="X976" s="69"/>
      <c r="Y976" s="69"/>
      <c r="Z976" s="69"/>
      <c r="AA976" s="69"/>
      <c r="AB976" s="69"/>
      <c r="AC976" s="69"/>
      <c r="AD976" s="69"/>
      <c r="AF976" s="69"/>
      <c r="AG976" s="69"/>
      <c r="AH976" s="69"/>
      <c r="AI976" s="69"/>
      <c r="AJ976" s="69"/>
      <c r="AK976" s="69"/>
      <c r="AL976" s="70">
        <f t="shared" si="63"/>
        <v>0</v>
      </c>
      <c r="AM976" s="69"/>
      <c r="AN976" s="69"/>
      <c r="AO976" s="69"/>
      <c r="AR976" s="46" t="s">
        <v>20</v>
      </c>
    </row>
    <row r="977" spans="4:44" x14ac:dyDescent="0.3">
      <c r="D977" s="79">
        <f t="shared" si="66"/>
        <v>968</v>
      </c>
      <c r="E977" s="76"/>
      <c r="F977" s="76"/>
      <c r="G977" s="73">
        <f t="shared" si="64"/>
        <v>0</v>
      </c>
      <c r="H977" s="74" t="str" cm="1">
        <f t="array" ref="H977">IFERROR(INDEX(GCC.Param!$D$3:$D$94,MATCH(L977,GCC.Param!$B$3:$B$94,0),0),"")</f>
        <v/>
      </c>
      <c r="I977" s="76"/>
      <c r="J977" s="76"/>
      <c r="K977" s="76"/>
      <c r="L977" s="76"/>
      <c r="M977" s="76"/>
      <c r="N977" s="76"/>
      <c r="O977" s="73" t="str" cm="1">
        <f t="array" ref="O977">IFERROR(INDEX($K$9:$K$1009,MATCH(N977,$I$9:$I$1009,0),0),"")</f>
        <v/>
      </c>
      <c r="P977" s="77"/>
      <c r="Q977" s="77"/>
      <c r="R977" s="67"/>
      <c r="S977" s="67"/>
      <c r="T977" s="67"/>
      <c r="U977" s="73">
        <f t="shared" si="65"/>
        <v>0</v>
      </c>
      <c r="V977" s="57"/>
      <c r="W977" s="78"/>
      <c r="X977" s="69"/>
      <c r="Y977" s="69"/>
      <c r="Z977" s="69"/>
      <c r="AA977" s="69"/>
      <c r="AB977" s="69"/>
      <c r="AC977" s="69"/>
      <c r="AD977" s="69"/>
      <c r="AF977" s="69"/>
      <c r="AG977" s="69"/>
      <c r="AH977" s="69"/>
      <c r="AI977" s="69"/>
      <c r="AJ977" s="69"/>
      <c r="AK977" s="69"/>
      <c r="AL977" s="70">
        <f t="shared" si="63"/>
        <v>0</v>
      </c>
      <c r="AM977" s="69"/>
      <c r="AN977" s="69"/>
      <c r="AO977" s="69"/>
      <c r="AR977" s="46" t="s">
        <v>20</v>
      </c>
    </row>
    <row r="978" spans="4:44" x14ac:dyDescent="0.3">
      <c r="D978" s="79">
        <f t="shared" si="66"/>
        <v>969</v>
      </c>
      <c r="E978" s="76"/>
      <c r="F978" s="76"/>
      <c r="G978" s="73">
        <f t="shared" si="64"/>
        <v>0</v>
      </c>
      <c r="H978" s="74" t="str" cm="1">
        <f t="array" ref="H978">IFERROR(INDEX(GCC.Param!$D$3:$D$94,MATCH(L978,GCC.Param!$B$3:$B$94,0),0),"")</f>
        <v/>
      </c>
      <c r="I978" s="76"/>
      <c r="J978" s="76"/>
      <c r="K978" s="76"/>
      <c r="L978" s="76"/>
      <c r="M978" s="76"/>
      <c r="N978" s="76"/>
      <c r="O978" s="73" t="str" cm="1">
        <f t="array" ref="O978">IFERROR(INDEX($K$9:$K$1009,MATCH(N978,$I$9:$I$1009,0),0),"")</f>
        <v/>
      </c>
      <c r="P978" s="77"/>
      <c r="Q978" s="77"/>
      <c r="R978" s="67"/>
      <c r="S978" s="67"/>
      <c r="T978" s="67"/>
      <c r="U978" s="73">
        <f t="shared" si="65"/>
        <v>0</v>
      </c>
      <c r="V978" s="57"/>
      <c r="W978" s="78"/>
      <c r="X978" s="69"/>
      <c r="Y978" s="69"/>
      <c r="Z978" s="69"/>
      <c r="AA978" s="69"/>
      <c r="AB978" s="69"/>
      <c r="AC978" s="69"/>
      <c r="AD978" s="69"/>
      <c r="AF978" s="69"/>
      <c r="AG978" s="69"/>
      <c r="AH978" s="69"/>
      <c r="AI978" s="69"/>
      <c r="AJ978" s="69"/>
      <c r="AK978" s="69"/>
      <c r="AL978" s="70">
        <f t="shared" si="63"/>
        <v>0</v>
      </c>
      <c r="AM978" s="69"/>
      <c r="AN978" s="69"/>
      <c r="AO978" s="69"/>
      <c r="AR978" s="46" t="s">
        <v>20</v>
      </c>
    </row>
    <row r="979" spans="4:44" x14ac:dyDescent="0.3">
      <c r="D979" s="79">
        <f t="shared" si="66"/>
        <v>970</v>
      </c>
      <c r="E979" s="76"/>
      <c r="F979" s="76"/>
      <c r="G979" s="73">
        <f t="shared" si="64"/>
        <v>0</v>
      </c>
      <c r="H979" s="74" t="str" cm="1">
        <f t="array" ref="H979">IFERROR(INDEX(GCC.Param!$D$3:$D$94,MATCH(L979,GCC.Param!$B$3:$B$94,0),0),"")</f>
        <v/>
      </c>
      <c r="I979" s="76"/>
      <c r="J979" s="76"/>
      <c r="K979" s="76"/>
      <c r="L979" s="76"/>
      <c r="M979" s="76"/>
      <c r="N979" s="76"/>
      <c r="O979" s="73" t="str" cm="1">
        <f t="array" ref="O979">IFERROR(INDEX($K$9:$K$1009,MATCH(N979,$I$9:$I$1009,0),0),"")</f>
        <v/>
      </c>
      <c r="P979" s="77"/>
      <c r="Q979" s="77"/>
      <c r="R979" s="67"/>
      <c r="S979" s="67"/>
      <c r="T979" s="67"/>
      <c r="U979" s="73">
        <f t="shared" si="65"/>
        <v>0</v>
      </c>
      <c r="V979" s="57"/>
      <c r="W979" s="78"/>
      <c r="X979" s="69"/>
      <c r="Y979" s="69"/>
      <c r="Z979" s="69"/>
      <c r="AA979" s="69"/>
      <c r="AB979" s="69"/>
      <c r="AC979" s="69"/>
      <c r="AD979" s="69"/>
      <c r="AF979" s="69"/>
      <c r="AG979" s="69"/>
      <c r="AH979" s="69"/>
      <c r="AI979" s="69"/>
      <c r="AJ979" s="69"/>
      <c r="AK979" s="69"/>
      <c r="AL979" s="70">
        <f t="shared" si="63"/>
        <v>0</v>
      </c>
      <c r="AM979" s="69"/>
      <c r="AN979" s="69"/>
      <c r="AO979" s="69"/>
      <c r="AR979" s="46" t="s">
        <v>20</v>
      </c>
    </row>
    <row r="980" spans="4:44" x14ac:dyDescent="0.3">
      <c r="D980" s="79">
        <f t="shared" si="66"/>
        <v>971</v>
      </c>
      <c r="E980" s="76"/>
      <c r="F980" s="76"/>
      <c r="G980" s="73">
        <f t="shared" si="64"/>
        <v>0</v>
      </c>
      <c r="H980" s="74" t="str" cm="1">
        <f t="array" ref="H980">IFERROR(INDEX(GCC.Param!$D$3:$D$94,MATCH(L980,GCC.Param!$B$3:$B$94,0),0),"")</f>
        <v/>
      </c>
      <c r="I980" s="76"/>
      <c r="J980" s="76"/>
      <c r="K980" s="76"/>
      <c r="L980" s="76"/>
      <c r="M980" s="76"/>
      <c r="N980" s="76"/>
      <c r="O980" s="73" t="str" cm="1">
        <f t="array" ref="O980">IFERROR(INDEX($K$9:$K$1009,MATCH(N980,$I$9:$I$1009,0),0),"")</f>
        <v/>
      </c>
      <c r="P980" s="77"/>
      <c r="Q980" s="77"/>
      <c r="R980" s="67"/>
      <c r="S980" s="67"/>
      <c r="T980" s="67"/>
      <c r="U980" s="73">
        <f t="shared" si="65"/>
        <v>0</v>
      </c>
      <c r="V980" s="57"/>
      <c r="W980" s="78"/>
      <c r="X980" s="69"/>
      <c r="Y980" s="69"/>
      <c r="Z980" s="69"/>
      <c r="AA980" s="69"/>
      <c r="AB980" s="69"/>
      <c r="AC980" s="69"/>
      <c r="AD980" s="69"/>
      <c r="AF980" s="69"/>
      <c r="AG980" s="69"/>
      <c r="AH980" s="69"/>
      <c r="AI980" s="69"/>
      <c r="AJ980" s="69"/>
      <c r="AK980" s="69"/>
      <c r="AL980" s="70">
        <f t="shared" si="63"/>
        <v>0</v>
      </c>
      <c r="AM980" s="69"/>
      <c r="AN980" s="69"/>
      <c r="AO980" s="69"/>
      <c r="AR980" s="46" t="s">
        <v>20</v>
      </c>
    </row>
    <row r="981" spans="4:44" x14ac:dyDescent="0.3">
      <c r="D981" s="79">
        <f t="shared" si="66"/>
        <v>972</v>
      </c>
      <c r="E981" s="76"/>
      <c r="F981" s="76"/>
      <c r="G981" s="73">
        <f t="shared" si="64"/>
        <v>0</v>
      </c>
      <c r="H981" s="74" t="str" cm="1">
        <f t="array" ref="H981">IFERROR(INDEX(GCC.Param!$D$3:$D$94,MATCH(L981,GCC.Param!$B$3:$B$94,0),0),"")</f>
        <v/>
      </c>
      <c r="I981" s="76"/>
      <c r="J981" s="76"/>
      <c r="K981" s="76"/>
      <c r="L981" s="76"/>
      <c r="M981" s="76"/>
      <c r="N981" s="76"/>
      <c r="O981" s="73" t="str" cm="1">
        <f t="array" ref="O981">IFERROR(INDEX($K$9:$K$1009,MATCH(N981,$I$9:$I$1009,0),0),"")</f>
        <v/>
      </c>
      <c r="P981" s="77"/>
      <c r="Q981" s="77"/>
      <c r="R981" s="67"/>
      <c r="S981" s="67"/>
      <c r="T981" s="67"/>
      <c r="U981" s="73">
        <f t="shared" si="65"/>
        <v>0</v>
      </c>
      <c r="V981" s="57"/>
      <c r="W981" s="78"/>
      <c r="X981" s="69"/>
      <c r="Y981" s="69"/>
      <c r="Z981" s="69"/>
      <c r="AA981" s="69"/>
      <c r="AB981" s="69"/>
      <c r="AC981" s="69"/>
      <c r="AD981" s="69"/>
      <c r="AF981" s="69"/>
      <c r="AG981" s="69"/>
      <c r="AH981" s="69"/>
      <c r="AI981" s="69"/>
      <c r="AJ981" s="69"/>
      <c r="AK981" s="69"/>
      <c r="AL981" s="70">
        <f t="shared" si="63"/>
        <v>0</v>
      </c>
      <c r="AM981" s="69"/>
      <c r="AN981" s="69"/>
      <c r="AO981" s="69"/>
      <c r="AR981" s="46" t="s">
        <v>20</v>
      </c>
    </row>
    <row r="982" spans="4:44" x14ac:dyDescent="0.3">
      <c r="D982" s="79">
        <f t="shared" si="66"/>
        <v>973</v>
      </c>
      <c r="E982" s="76"/>
      <c r="F982" s="76"/>
      <c r="G982" s="73">
        <f t="shared" si="64"/>
        <v>0</v>
      </c>
      <c r="H982" s="74" t="str" cm="1">
        <f t="array" ref="H982">IFERROR(INDEX(GCC.Param!$D$3:$D$94,MATCH(L982,GCC.Param!$B$3:$B$94,0),0),"")</f>
        <v/>
      </c>
      <c r="I982" s="76"/>
      <c r="J982" s="76"/>
      <c r="K982" s="76"/>
      <c r="L982" s="76"/>
      <c r="M982" s="76"/>
      <c r="N982" s="76"/>
      <c r="O982" s="73" t="str" cm="1">
        <f t="array" ref="O982">IFERROR(INDEX($K$9:$K$1009,MATCH(N982,$I$9:$I$1009,0),0),"")</f>
        <v/>
      </c>
      <c r="P982" s="77"/>
      <c r="Q982" s="77"/>
      <c r="R982" s="67"/>
      <c r="S982" s="67"/>
      <c r="T982" s="67"/>
      <c r="U982" s="73">
        <f t="shared" si="65"/>
        <v>0</v>
      </c>
      <c r="V982" s="57"/>
      <c r="W982" s="78"/>
      <c r="X982" s="69"/>
      <c r="Y982" s="69"/>
      <c r="Z982" s="69"/>
      <c r="AA982" s="69"/>
      <c r="AB982" s="69"/>
      <c r="AC982" s="69"/>
      <c r="AD982" s="69"/>
      <c r="AF982" s="69"/>
      <c r="AG982" s="69"/>
      <c r="AH982" s="69"/>
      <c r="AI982" s="69"/>
      <c r="AJ982" s="69"/>
      <c r="AK982" s="69"/>
      <c r="AL982" s="70">
        <f t="shared" si="63"/>
        <v>0</v>
      </c>
      <c r="AM982" s="69"/>
      <c r="AN982" s="69"/>
      <c r="AO982" s="69"/>
      <c r="AR982" s="46" t="s">
        <v>20</v>
      </c>
    </row>
    <row r="983" spans="4:44" x14ac:dyDescent="0.3">
      <c r="D983" s="79">
        <f t="shared" si="66"/>
        <v>974</v>
      </c>
      <c r="E983" s="76"/>
      <c r="F983" s="76"/>
      <c r="G983" s="73">
        <f t="shared" si="64"/>
        <v>0</v>
      </c>
      <c r="H983" s="74" t="str" cm="1">
        <f t="array" ref="H983">IFERROR(INDEX(GCC.Param!$D$3:$D$94,MATCH(L983,GCC.Param!$B$3:$B$94,0),0),"")</f>
        <v/>
      </c>
      <c r="I983" s="76"/>
      <c r="J983" s="76"/>
      <c r="K983" s="76"/>
      <c r="L983" s="76"/>
      <c r="M983" s="76"/>
      <c r="N983" s="76"/>
      <c r="O983" s="73" t="str" cm="1">
        <f t="array" ref="O983">IFERROR(INDEX($K$9:$K$1009,MATCH(N983,$I$9:$I$1009,0),0),"")</f>
        <v/>
      </c>
      <c r="P983" s="77"/>
      <c r="Q983" s="77"/>
      <c r="R983" s="67"/>
      <c r="S983" s="67"/>
      <c r="T983" s="67"/>
      <c r="U983" s="73">
        <f t="shared" si="65"/>
        <v>0</v>
      </c>
      <c r="V983" s="57"/>
      <c r="W983" s="78"/>
      <c r="X983" s="69"/>
      <c r="Y983" s="69"/>
      <c r="Z983" s="69"/>
      <c r="AA983" s="69"/>
      <c r="AB983" s="69"/>
      <c r="AC983" s="69"/>
      <c r="AD983" s="69"/>
      <c r="AF983" s="69"/>
      <c r="AG983" s="69"/>
      <c r="AH983" s="69"/>
      <c r="AI983" s="69"/>
      <c r="AJ983" s="69"/>
      <c r="AK983" s="69"/>
      <c r="AL983" s="70">
        <f t="shared" si="63"/>
        <v>0</v>
      </c>
      <c r="AM983" s="69"/>
      <c r="AN983" s="69"/>
      <c r="AO983" s="69"/>
      <c r="AR983" s="46" t="s">
        <v>20</v>
      </c>
    </row>
    <row r="984" spans="4:44" x14ac:dyDescent="0.3">
      <c r="D984" s="79">
        <f t="shared" si="66"/>
        <v>975</v>
      </c>
      <c r="E984" s="76"/>
      <c r="F984" s="76"/>
      <c r="G984" s="73">
        <f t="shared" si="64"/>
        <v>0</v>
      </c>
      <c r="H984" s="74" t="str" cm="1">
        <f t="array" ref="H984">IFERROR(INDEX(GCC.Param!$D$3:$D$94,MATCH(L984,GCC.Param!$B$3:$B$94,0),0),"")</f>
        <v/>
      </c>
      <c r="I984" s="76"/>
      <c r="J984" s="76"/>
      <c r="K984" s="76"/>
      <c r="L984" s="76"/>
      <c r="M984" s="76"/>
      <c r="N984" s="76"/>
      <c r="O984" s="73" t="str" cm="1">
        <f t="array" ref="O984">IFERROR(INDEX($K$9:$K$1009,MATCH(N984,$I$9:$I$1009,0),0),"")</f>
        <v/>
      </c>
      <c r="P984" s="77"/>
      <c r="Q984" s="77"/>
      <c r="R984" s="67"/>
      <c r="S984" s="67"/>
      <c r="T984" s="67"/>
      <c r="U984" s="73">
        <f t="shared" si="65"/>
        <v>0</v>
      </c>
      <c r="V984" s="57"/>
      <c r="W984" s="78"/>
      <c r="X984" s="69"/>
      <c r="Y984" s="69"/>
      <c r="Z984" s="69"/>
      <c r="AA984" s="69"/>
      <c r="AB984" s="69"/>
      <c r="AC984" s="69"/>
      <c r="AD984" s="69"/>
      <c r="AF984" s="69"/>
      <c r="AG984" s="69"/>
      <c r="AH984" s="69"/>
      <c r="AI984" s="69"/>
      <c r="AJ984" s="69"/>
      <c r="AK984" s="69"/>
      <c r="AL984" s="70">
        <f t="shared" si="63"/>
        <v>0</v>
      </c>
      <c r="AM984" s="69"/>
      <c r="AN984" s="69"/>
      <c r="AO984" s="69"/>
      <c r="AR984" s="46" t="s">
        <v>20</v>
      </c>
    </row>
    <row r="985" spans="4:44" x14ac:dyDescent="0.3">
      <c r="D985" s="79">
        <f t="shared" si="66"/>
        <v>976</v>
      </c>
      <c r="E985" s="76"/>
      <c r="F985" s="76"/>
      <c r="G985" s="73">
        <f t="shared" si="64"/>
        <v>0</v>
      </c>
      <c r="H985" s="74" t="str" cm="1">
        <f t="array" ref="H985">IFERROR(INDEX(GCC.Param!$D$3:$D$94,MATCH(L985,GCC.Param!$B$3:$B$94,0),0),"")</f>
        <v/>
      </c>
      <c r="I985" s="76"/>
      <c r="J985" s="76"/>
      <c r="K985" s="76"/>
      <c r="L985" s="76"/>
      <c r="M985" s="76"/>
      <c r="N985" s="76"/>
      <c r="O985" s="73" t="str" cm="1">
        <f t="array" ref="O985">IFERROR(INDEX($K$9:$K$1009,MATCH(N985,$I$9:$I$1009,0),0),"")</f>
        <v/>
      </c>
      <c r="P985" s="77"/>
      <c r="Q985" s="77"/>
      <c r="R985" s="67"/>
      <c r="S985" s="67"/>
      <c r="T985" s="67"/>
      <c r="U985" s="73">
        <f t="shared" si="65"/>
        <v>0</v>
      </c>
      <c r="V985" s="57"/>
      <c r="W985" s="78"/>
      <c r="X985" s="69"/>
      <c r="Y985" s="69"/>
      <c r="Z985" s="69"/>
      <c r="AA985" s="69"/>
      <c r="AB985" s="69"/>
      <c r="AC985" s="69"/>
      <c r="AD985" s="69"/>
      <c r="AF985" s="69"/>
      <c r="AG985" s="69"/>
      <c r="AH985" s="69"/>
      <c r="AI985" s="69"/>
      <c r="AJ985" s="69"/>
      <c r="AK985" s="69"/>
      <c r="AL985" s="70">
        <f t="shared" si="63"/>
        <v>0</v>
      </c>
      <c r="AM985" s="69"/>
      <c r="AN985" s="69"/>
      <c r="AO985" s="69"/>
      <c r="AR985" s="46" t="s">
        <v>20</v>
      </c>
    </row>
    <row r="986" spans="4:44" x14ac:dyDescent="0.3">
      <c r="D986" s="79">
        <f t="shared" si="66"/>
        <v>977</v>
      </c>
      <c r="E986" s="76"/>
      <c r="F986" s="76"/>
      <c r="G986" s="73">
        <f t="shared" si="64"/>
        <v>0</v>
      </c>
      <c r="H986" s="74" t="str" cm="1">
        <f t="array" ref="H986">IFERROR(INDEX(GCC.Param!$D$3:$D$94,MATCH(L986,GCC.Param!$B$3:$B$94,0),0),"")</f>
        <v/>
      </c>
      <c r="I986" s="76"/>
      <c r="J986" s="76"/>
      <c r="K986" s="76"/>
      <c r="L986" s="76"/>
      <c r="M986" s="76"/>
      <c r="N986" s="76"/>
      <c r="O986" s="73" t="str" cm="1">
        <f t="array" ref="O986">IFERROR(INDEX($K$9:$K$1009,MATCH(N986,$I$9:$I$1009,0),0),"")</f>
        <v/>
      </c>
      <c r="P986" s="77"/>
      <c r="Q986" s="77"/>
      <c r="R986" s="67"/>
      <c r="S986" s="67"/>
      <c r="T986" s="67"/>
      <c r="U986" s="73">
        <f t="shared" si="65"/>
        <v>0</v>
      </c>
      <c r="V986" s="57"/>
      <c r="W986" s="78"/>
      <c r="X986" s="69"/>
      <c r="Y986" s="69"/>
      <c r="Z986" s="69"/>
      <c r="AA986" s="69"/>
      <c r="AB986" s="69"/>
      <c r="AC986" s="69"/>
      <c r="AD986" s="69"/>
      <c r="AF986" s="69"/>
      <c r="AG986" s="69"/>
      <c r="AH986" s="69"/>
      <c r="AI986" s="69"/>
      <c r="AJ986" s="69"/>
      <c r="AK986" s="69"/>
      <c r="AL986" s="70">
        <f t="shared" si="63"/>
        <v>0</v>
      </c>
      <c r="AM986" s="69"/>
      <c r="AN986" s="69"/>
      <c r="AO986" s="69"/>
      <c r="AR986" s="46" t="s">
        <v>20</v>
      </c>
    </row>
    <row r="987" spans="4:44" x14ac:dyDescent="0.3">
      <c r="D987" s="79">
        <f t="shared" si="66"/>
        <v>978</v>
      </c>
      <c r="E987" s="76"/>
      <c r="F987" s="76"/>
      <c r="G987" s="73">
        <f t="shared" si="64"/>
        <v>0</v>
      </c>
      <c r="H987" s="74" t="str" cm="1">
        <f t="array" ref="H987">IFERROR(INDEX(GCC.Param!$D$3:$D$94,MATCH(L987,GCC.Param!$B$3:$B$94,0),0),"")</f>
        <v/>
      </c>
      <c r="I987" s="76"/>
      <c r="J987" s="76"/>
      <c r="K987" s="76"/>
      <c r="L987" s="76"/>
      <c r="M987" s="76"/>
      <c r="N987" s="76"/>
      <c r="O987" s="73" t="str" cm="1">
        <f t="array" ref="O987">IFERROR(INDEX($K$9:$K$1009,MATCH(N987,$I$9:$I$1009,0),0),"")</f>
        <v/>
      </c>
      <c r="P987" s="77"/>
      <c r="Q987" s="77"/>
      <c r="R987" s="67"/>
      <c r="S987" s="67"/>
      <c r="T987" s="67"/>
      <c r="U987" s="73">
        <f t="shared" si="65"/>
        <v>0</v>
      </c>
      <c r="V987" s="57"/>
      <c r="W987" s="78"/>
      <c r="X987" s="69"/>
      <c r="Y987" s="69"/>
      <c r="Z987" s="69"/>
      <c r="AA987" s="69"/>
      <c r="AB987" s="69"/>
      <c r="AC987" s="69"/>
      <c r="AD987" s="69"/>
      <c r="AF987" s="69"/>
      <c r="AG987" s="69"/>
      <c r="AH987" s="69"/>
      <c r="AI987" s="69"/>
      <c r="AJ987" s="69"/>
      <c r="AK987" s="69"/>
      <c r="AL987" s="70">
        <f t="shared" si="63"/>
        <v>0</v>
      </c>
      <c r="AM987" s="69"/>
      <c r="AN987" s="69"/>
      <c r="AO987" s="69"/>
      <c r="AR987" s="46" t="s">
        <v>20</v>
      </c>
    </row>
    <row r="988" spans="4:44" x14ac:dyDescent="0.3">
      <c r="D988" s="79">
        <f t="shared" si="66"/>
        <v>979</v>
      </c>
      <c r="E988" s="76"/>
      <c r="F988" s="76"/>
      <c r="G988" s="73">
        <f t="shared" si="64"/>
        <v>0</v>
      </c>
      <c r="H988" s="74" t="str" cm="1">
        <f t="array" ref="H988">IFERROR(INDEX(GCC.Param!$D$3:$D$94,MATCH(L988,GCC.Param!$B$3:$B$94,0),0),"")</f>
        <v/>
      </c>
      <c r="I988" s="76"/>
      <c r="J988" s="76"/>
      <c r="K988" s="76"/>
      <c r="L988" s="76"/>
      <c r="M988" s="76"/>
      <c r="N988" s="76"/>
      <c r="O988" s="73" t="str" cm="1">
        <f t="array" ref="O988">IFERROR(INDEX($K$9:$K$1009,MATCH(N988,$I$9:$I$1009,0),0),"")</f>
        <v/>
      </c>
      <c r="P988" s="77"/>
      <c r="Q988" s="77"/>
      <c r="R988" s="67"/>
      <c r="S988" s="67"/>
      <c r="T988" s="67"/>
      <c r="U988" s="73">
        <f t="shared" si="65"/>
        <v>0</v>
      </c>
      <c r="V988" s="57"/>
      <c r="W988" s="78"/>
      <c r="X988" s="69"/>
      <c r="Y988" s="69"/>
      <c r="Z988" s="69"/>
      <c r="AA988" s="69"/>
      <c r="AB988" s="69"/>
      <c r="AC988" s="69"/>
      <c r="AD988" s="69"/>
      <c r="AF988" s="69"/>
      <c r="AG988" s="69"/>
      <c r="AH988" s="69"/>
      <c r="AI988" s="69"/>
      <c r="AJ988" s="69"/>
      <c r="AK988" s="69"/>
      <c r="AL988" s="70">
        <f t="shared" si="63"/>
        <v>0</v>
      </c>
      <c r="AM988" s="69"/>
      <c r="AN988" s="69"/>
      <c r="AO988" s="69"/>
      <c r="AR988" s="46" t="s">
        <v>20</v>
      </c>
    </row>
    <row r="989" spans="4:44" x14ac:dyDescent="0.3">
      <c r="D989" s="79">
        <f t="shared" si="66"/>
        <v>980</v>
      </c>
      <c r="E989" s="76"/>
      <c r="F989" s="76"/>
      <c r="G989" s="73">
        <f t="shared" si="64"/>
        <v>0</v>
      </c>
      <c r="H989" s="74" t="str" cm="1">
        <f t="array" ref="H989">IFERROR(INDEX(GCC.Param!$D$3:$D$94,MATCH(L989,GCC.Param!$B$3:$B$94,0),0),"")</f>
        <v/>
      </c>
      <c r="I989" s="76"/>
      <c r="J989" s="76"/>
      <c r="K989" s="76"/>
      <c r="L989" s="76"/>
      <c r="M989" s="76"/>
      <c r="N989" s="76"/>
      <c r="O989" s="73" t="str" cm="1">
        <f t="array" ref="O989">IFERROR(INDEX($K$9:$K$1009,MATCH(N989,$I$9:$I$1009,0),0),"")</f>
        <v/>
      </c>
      <c r="P989" s="77"/>
      <c r="Q989" s="77"/>
      <c r="R989" s="67"/>
      <c r="S989" s="67"/>
      <c r="T989" s="67"/>
      <c r="U989" s="73">
        <f t="shared" si="65"/>
        <v>0</v>
      </c>
      <c r="V989" s="57"/>
      <c r="W989" s="78"/>
      <c r="X989" s="69"/>
      <c r="Y989" s="69"/>
      <c r="Z989" s="69"/>
      <c r="AA989" s="69"/>
      <c r="AB989" s="69"/>
      <c r="AC989" s="69"/>
      <c r="AD989" s="69"/>
      <c r="AF989" s="69"/>
      <c r="AG989" s="69"/>
      <c r="AH989" s="69"/>
      <c r="AI989" s="69"/>
      <c r="AJ989" s="69"/>
      <c r="AK989" s="69"/>
      <c r="AL989" s="70">
        <f t="shared" si="63"/>
        <v>0</v>
      </c>
      <c r="AM989" s="69"/>
      <c r="AN989" s="69"/>
      <c r="AO989" s="69"/>
      <c r="AR989" s="46" t="s">
        <v>20</v>
      </c>
    </row>
    <row r="990" spans="4:44" x14ac:dyDescent="0.3">
      <c r="D990" s="79">
        <f t="shared" si="66"/>
        <v>981</v>
      </c>
      <c r="E990" s="76"/>
      <c r="F990" s="76"/>
      <c r="G990" s="73">
        <f t="shared" si="64"/>
        <v>0</v>
      </c>
      <c r="H990" s="74" t="str" cm="1">
        <f t="array" ref="H990">IFERROR(INDEX(GCC.Param!$D$3:$D$94,MATCH(L990,GCC.Param!$B$3:$B$94,0),0),"")</f>
        <v/>
      </c>
      <c r="I990" s="76"/>
      <c r="J990" s="76"/>
      <c r="K990" s="76"/>
      <c r="L990" s="76"/>
      <c r="M990" s="76"/>
      <c r="N990" s="76"/>
      <c r="O990" s="73" t="str" cm="1">
        <f t="array" ref="O990">IFERROR(INDEX($K$9:$K$1009,MATCH(N990,$I$9:$I$1009,0),0),"")</f>
        <v/>
      </c>
      <c r="P990" s="77"/>
      <c r="Q990" s="77"/>
      <c r="R990" s="67"/>
      <c r="S990" s="67"/>
      <c r="T990" s="67"/>
      <c r="U990" s="73">
        <f t="shared" si="65"/>
        <v>0</v>
      </c>
      <c r="V990" s="57"/>
      <c r="W990" s="78"/>
      <c r="X990" s="69"/>
      <c r="Y990" s="69"/>
      <c r="Z990" s="69"/>
      <c r="AA990" s="69"/>
      <c r="AB990" s="69"/>
      <c r="AC990" s="69"/>
      <c r="AD990" s="69"/>
      <c r="AF990" s="69"/>
      <c r="AG990" s="69"/>
      <c r="AH990" s="69"/>
      <c r="AI990" s="69"/>
      <c r="AJ990" s="69"/>
      <c r="AK990" s="69"/>
      <c r="AL990" s="70">
        <f t="shared" si="63"/>
        <v>0</v>
      </c>
      <c r="AM990" s="69"/>
      <c r="AN990" s="69"/>
      <c r="AO990" s="69"/>
      <c r="AR990" s="46" t="s">
        <v>20</v>
      </c>
    </row>
    <row r="991" spans="4:44" x14ac:dyDescent="0.3">
      <c r="D991" s="79">
        <f t="shared" si="66"/>
        <v>982</v>
      </c>
      <c r="E991" s="76"/>
      <c r="F991" s="76"/>
      <c r="G991" s="73">
        <f t="shared" si="64"/>
        <v>0</v>
      </c>
      <c r="H991" s="74" t="str" cm="1">
        <f t="array" ref="H991">IFERROR(INDEX(GCC.Param!$D$3:$D$94,MATCH(L991,GCC.Param!$B$3:$B$94,0),0),"")</f>
        <v/>
      </c>
      <c r="I991" s="76"/>
      <c r="J991" s="76"/>
      <c r="K991" s="76"/>
      <c r="L991" s="76"/>
      <c r="M991" s="76"/>
      <c r="N991" s="76"/>
      <c r="O991" s="73" t="str" cm="1">
        <f t="array" ref="O991">IFERROR(INDEX($K$9:$K$1009,MATCH(N991,$I$9:$I$1009,0),0),"")</f>
        <v/>
      </c>
      <c r="P991" s="77"/>
      <c r="Q991" s="77"/>
      <c r="R991" s="67"/>
      <c r="S991" s="67"/>
      <c r="T991" s="67"/>
      <c r="U991" s="73">
        <f t="shared" si="65"/>
        <v>0</v>
      </c>
      <c r="V991" s="57"/>
      <c r="W991" s="78"/>
      <c r="X991" s="69"/>
      <c r="Y991" s="69"/>
      <c r="Z991" s="69"/>
      <c r="AA991" s="69"/>
      <c r="AB991" s="69"/>
      <c r="AC991" s="69"/>
      <c r="AD991" s="69"/>
      <c r="AF991" s="69"/>
      <c r="AG991" s="69"/>
      <c r="AH991" s="69"/>
      <c r="AI991" s="69"/>
      <c r="AJ991" s="69"/>
      <c r="AK991" s="69"/>
      <c r="AL991" s="70">
        <f t="shared" si="63"/>
        <v>0</v>
      </c>
      <c r="AM991" s="69"/>
      <c r="AN991" s="69"/>
      <c r="AO991" s="69"/>
      <c r="AR991" s="46" t="s">
        <v>20</v>
      </c>
    </row>
    <row r="992" spans="4:44" x14ac:dyDescent="0.3">
      <c r="D992" s="79">
        <f t="shared" si="66"/>
        <v>983</v>
      </c>
      <c r="E992" s="76"/>
      <c r="F992" s="76"/>
      <c r="G992" s="73">
        <f t="shared" si="64"/>
        <v>0</v>
      </c>
      <c r="H992" s="74" t="str" cm="1">
        <f t="array" ref="H992">IFERROR(INDEX(GCC.Param!$D$3:$D$94,MATCH(L992,GCC.Param!$B$3:$B$94,0),0),"")</f>
        <v/>
      </c>
      <c r="I992" s="76"/>
      <c r="J992" s="76"/>
      <c r="K992" s="76"/>
      <c r="L992" s="76"/>
      <c r="M992" s="76"/>
      <c r="N992" s="76"/>
      <c r="O992" s="73" t="str" cm="1">
        <f t="array" ref="O992">IFERROR(INDEX($K$9:$K$1009,MATCH(N992,$I$9:$I$1009,0),0),"")</f>
        <v/>
      </c>
      <c r="P992" s="77"/>
      <c r="Q992" s="77"/>
      <c r="R992" s="67"/>
      <c r="S992" s="67"/>
      <c r="T992" s="67"/>
      <c r="U992" s="73">
        <f t="shared" si="65"/>
        <v>0</v>
      </c>
      <c r="V992" s="57"/>
      <c r="W992" s="78"/>
      <c r="X992" s="69"/>
      <c r="Y992" s="69"/>
      <c r="Z992" s="69"/>
      <c r="AA992" s="69"/>
      <c r="AB992" s="69"/>
      <c r="AC992" s="69"/>
      <c r="AD992" s="69"/>
      <c r="AF992" s="69"/>
      <c r="AG992" s="69"/>
      <c r="AH992" s="69"/>
      <c r="AI992" s="69"/>
      <c r="AJ992" s="69"/>
      <c r="AK992" s="69"/>
      <c r="AL992" s="70">
        <f t="shared" si="63"/>
        <v>0</v>
      </c>
      <c r="AM992" s="69"/>
      <c r="AN992" s="69"/>
      <c r="AO992" s="69"/>
      <c r="AR992" s="46" t="s">
        <v>20</v>
      </c>
    </row>
    <row r="993" spans="4:44" x14ac:dyDescent="0.3">
      <c r="D993" s="79">
        <f t="shared" si="66"/>
        <v>984</v>
      </c>
      <c r="E993" s="76"/>
      <c r="F993" s="76"/>
      <c r="G993" s="73">
        <f t="shared" si="64"/>
        <v>0</v>
      </c>
      <c r="H993" s="74" t="str" cm="1">
        <f t="array" ref="H993">IFERROR(INDEX(GCC.Param!$D$3:$D$94,MATCH(L993,GCC.Param!$B$3:$B$94,0),0),"")</f>
        <v/>
      </c>
      <c r="I993" s="76"/>
      <c r="J993" s="76"/>
      <c r="K993" s="76"/>
      <c r="L993" s="76"/>
      <c r="M993" s="76"/>
      <c r="N993" s="76"/>
      <c r="O993" s="73" t="str" cm="1">
        <f t="array" ref="O993">IFERROR(INDEX($K$9:$K$1009,MATCH(N993,$I$9:$I$1009,0),0),"")</f>
        <v/>
      </c>
      <c r="P993" s="77"/>
      <c r="Q993" s="77"/>
      <c r="R993" s="67"/>
      <c r="S993" s="67"/>
      <c r="T993" s="67"/>
      <c r="U993" s="73">
        <f t="shared" si="65"/>
        <v>0</v>
      </c>
      <c r="V993" s="57"/>
      <c r="W993" s="78"/>
      <c r="X993" s="69"/>
      <c r="Y993" s="69"/>
      <c r="Z993" s="69"/>
      <c r="AA993" s="69"/>
      <c r="AB993" s="69"/>
      <c r="AC993" s="69"/>
      <c r="AD993" s="69"/>
      <c r="AF993" s="69"/>
      <c r="AG993" s="69"/>
      <c r="AH993" s="69"/>
      <c r="AI993" s="69"/>
      <c r="AJ993" s="69"/>
      <c r="AK993" s="69"/>
      <c r="AL993" s="70">
        <f t="shared" si="63"/>
        <v>0</v>
      </c>
      <c r="AM993" s="69"/>
      <c r="AN993" s="69"/>
      <c r="AO993" s="69"/>
      <c r="AR993" s="46" t="s">
        <v>20</v>
      </c>
    </row>
    <row r="994" spans="4:44" x14ac:dyDescent="0.3">
      <c r="D994" s="79">
        <f t="shared" si="66"/>
        <v>985</v>
      </c>
      <c r="E994" s="76"/>
      <c r="F994" s="76"/>
      <c r="G994" s="73">
        <f t="shared" si="64"/>
        <v>0</v>
      </c>
      <c r="H994" s="74" t="str" cm="1">
        <f t="array" ref="H994">IFERROR(INDEX(GCC.Param!$D$3:$D$94,MATCH(L994,GCC.Param!$B$3:$B$94,0),0),"")</f>
        <v/>
      </c>
      <c r="I994" s="76"/>
      <c r="J994" s="76"/>
      <c r="K994" s="76"/>
      <c r="L994" s="76"/>
      <c r="M994" s="76"/>
      <c r="N994" s="76"/>
      <c r="O994" s="73" t="str" cm="1">
        <f t="array" ref="O994">IFERROR(INDEX($K$9:$K$1009,MATCH(N994,$I$9:$I$1009,0),0),"")</f>
        <v/>
      </c>
      <c r="P994" s="77"/>
      <c r="Q994" s="77"/>
      <c r="R994" s="67"/>
      <c r="S994" s="67"/>
      <c r="T994" s="67"/>
      <c r="U994" s="73">
        <f t="shared" si="65"/>
        <v>0</v>
      </c>
      <c r="V994" s="57"/>
      <c r="W994" s="78"/>
      <c r="X994" s="69"/>
      <c r="Y994" s="69"/>
      <c r="Z994" s="69"/>
      <c r="AA994" s="69"/>
      <c r="AB994" s="69"/>
      <c r="AC994" s="69"/>
      <c r="AD994" s="69"/>
      <c r="AF994" s="69"/>
      <c r="AG994" s="69"/>
      <c r="AH994" s="69"/>
      <c r="AI994" s="69"/>
      <c r="AJ994" s="69"/>
      <c r="AK994" s="69"/>
      <c r="AL994" s="70">
        <f t="shared" si="63"/>
        <v>0</v>
      </c>
      <c r="AM994" s="69"/>
      <c r="AN994" s="69"/>
      <c r="AO994" s="69"/>
      <c r="AR994" s="46" t="s">
        <v>20</v>
      </c>
    </row>
    <row r="995" spans="4:44" x14ac:dyDescent="0.3">
      <c r="D995" s="79">
        <f t="shared" si="66"/>
        <v>986</v>
      </c>
      <c r="E995" s="76"/>
      <c r="F995" s="76"/>
      <c r="G995" s="73">
        <f t="shared" si="64"/>
        <v>0</v>
      </c>
      <c r="H995" s="74" t="str" cm="1">
        <f t="array" ref="H995">IFERROR(INDEX(GCC.Param!$D$3:$D$94,MATCH(L995,GCC.Param!$B$3:$B$94,0),0),"")</f>
        <v/>
      </c>
      <c r="I995" s="76"/>
      <c r="J995" s="76"/>
      <c r="K995" s="76"/>
      <c r="L995" s="76"/>
      <c r="M995" s="76"/>
      <c r="N995" s="76"/>
      <c r="O995" s="73" t="str" cm="1">
        <f t="array" ref="O995">IFERROR(INDEX($K$9:$K$1009,MATCH(N995,$I$9:$I$1009,0),0),"")</f>
        <v/>
      </c>
      <c r="P995" s="77"/>
      <c r="Q995" s="77"/>
      <c r="R995" s="67"/>
      <c r="S995" s="67"/>
      <c r="T995" s="67"/>
      <c r="U995" s="73">
        <f t="shared" si="65"/>
        <v>0</v>
      </c>
      <c r="V995" s="57"/>
      <c r="W995" s="78"/>
      <c r="X995" s="69"/>
      <c r="Y995" s="69"/>
      <c r="Z995" s="69"/>
      <c r="AA995" s="69"/>
      <c r="AB995" s="69"/>
      <c r="AC995" s="69"/>
      <c r="AD995" s="69"/>
      <c r="AF995" s="69"/>
      <c r="AG995" s="69"/>
      <c r="AH995" s="69"/>
      <c r="AI995" s="69"/>
      <c r="AJ995" s="69"/>
      <c r="AK995" s="69"/>
      <c r="AL995" s="70">
        <f t="shared" si="63"/>
        <v>0</v>
      </c>
      <c r="AM995" s="69"/>
      <c r="AN995" s="69"/>
      <c r="AO995" s="69"/>
      <c r="AR995" s="46" t="s">
        <v>20</v>
      </c>
    </row>
    <row r="996" spans="4:44" x14ac:dyDescent="0.3">
      <c r="D996" s="79">
        <f t="shared" si="66"/>
        <v>987</v>
      </c>
      <c r="E996" s="76"/>
      <c r="F996" s="76"/>
      <c r="G996" s="73">
        <f t="shared" si="64"/>
        <v>0</v>
      </c>
      <c r="H996" s="74" t="str" cm="1">
        <f t="array" ref="H996">IFERROR(INDEX(GCC.Param!$D$3:$D$94,MATCH(L996,GCC.Param!$B$3:$B$94,0),0),"")</f>
        <v/>
      </c>
      <c r="I996" s="76"/>
      <c r="J996" s="76"/>
      <c r="K996" s="76"/>
      <c r="L996" s="76"/>
      <c r="M996" s="76"/>
      <c r="N996" s="76"/>
      <c r="O996" s="73" t="str" cm="1">
        <f t="array" ref="O996">IFERROR(INDEX($K$9:$K$1009,MATCH(N996,$I$9:$I$1009,0),0),"")</f>
        <v/>
      </c>
      <c r="P996" s="77"/>
      <c r="Q996" s="77"/>
      <c r="R996" s="67"/>
      <c r="S996" s="67"/>
      <c r="T996" s="67"/>
      <c r="U996" s="73">
        <f t="shared" si="65"/>
        <v>0</v>
      </c>
      <c r="V996" s="57"/>
      <c r="W996" s="78"/>
      <c r="X996" s="69"/>
      <c r="Y996" s="69"/>
      <c r="Z996" s="69"/>
      <c r="AA996" s="69"/>
      <c r="AB996" s="69"/>
      <c r="AC996" s="69"/>
      <c r="AD996" s="69"/>
      <c r="AF996" s="69"/>
      <c r="AG996" s="69"/>
      <c r="AH996" s="69"/>
      <c r="AI996" s="69"/>
      <c r="AJ996" s="69"/>
      <c r="AK996" s="69"/>
      <c r="AL996" s="70">
        <f t="shared" si="63"/>
        <v>0</v>
      </c>
      <c r="AM996" s="69"/>
      <c r="AN996" s="69"/>
      <c r="AO996" s="69"/>
      <c r="AR996" s="46" t="s">
        <v>20</v>
      </c>
    </row>
    <row r="997" spans="4:44" x14ac:dyDescent="0.3">
      <c r="D997" s="79">
        <f t="shared" si="66"/>
        <v>988</v>
      </c>
      <c r="E997" s="76"/>
      <c r="F997" s="76"/>
      <c r="G997" s="73">
        <f t="shared" si="64"/>
        <v>0</v>
      </c>
      <c r="H997" s="74" t="str" cm="1">
        <f t="array" ref="H997">IFERROR(INDEX(GCC.Param!$D$3:$D$94,MATCH(L997,GCC.Param!$B$3:$B$94,0),0),"")</f>
        <v/>
      </c>
      <c r="I997" s="76"/>
      <c r="J997" s="76"/>
      <c r="K997" s="76"/>
      <c r="L997" s="76"/>
      <c r="M997" s="76"/>
      <c r="N997" s="76"/>
      <c r="O997" s="73" t="str" cm="1">
        <f t="array" ref="O997">IFERROR(INDEX($K$9:$K$1009,MATCH(N997,$I$9:$I$1009,0),0),"")</f>
        <v/>
      </c>
      <c r="P997" s="77"/>
      <c r="Q997" s="77"/>
      <c r="R997" s="67"/>
      <c r="S997" s="67"/>
      <c r="T997" s="67"/>
      <c r="U997" s="73">
        <f t="shared" si="65"/>
        <v>0</v>
      </c>
      <c r="V997" s="57"/>
      <c r="W997" s="78"/>
      <c r="X997" s="69"/>
      <c r="Y997" s="69"/>
      <c r="Z997" s="69"/>
      <c r="AA997" s="69"/>
      <c r="AB997" s="69"/>
      <c r="AC997" s="69"/>
      <c r="AD997" s="69"/>
      <c r="AF997" s="69"/>
      <c r="AG997" s="69"/>
      <c r="AH997" s="69"/>
      <c r="AI997" s="69"/>
      <c r="AJ997" s="69"/>
      <c r="AK997" s="69"/>
      <c r="AL997" s="70">
        <f t="shared" si="63"/>
        <v>0</v>
      </c>
      <c r="AM997" s="69"/>
      <c r="AN997" s="69"/>
      <c r="AO997" s="69"/>
      <c r="AR997" s="46" t="s">
        <v>20</v>
      </c>
    </row>
    <row r="998" spans="4:44" x14ac:dyDescent="0.3">
      <c r="D998" s="79">
        <f t="shared" si="66"/>
        <v>989</v>
      </c>
      <c r="E998" s="76"/>
      <c r="F998" s="76"/>
      <c r="G998" s="73">
        <f t="shared" si="64"/>
        <v>0</v>
      </c>
      <c r="H998" s="74" t="str" cm="1">
        <f t="array" ref="H998">IFERROR(INDEX(GCC.Param!$D$3:$D$94,MATCH(L998,GCC.Param!$B$3:$B$94,0),0),"")</f>
        <v/>
      </c>
      <c r="I998" s="76"/>
      <c r="J998" s="76"/>
      <c r="K998" s="76"/>
      <c r="L998" s="76"/>
      <c r="M998" s="76"/>
      <c r="N998" s="76"/>
      <c r="O998" s="73" t="str" cm="1">
        <f t="array" ref="O998">IFERROR(INDEX($K$9:$K$1009,MATCH(N998,$I$9:$I$1009,0),0),"")</f>
        <v/>
      </c>
      <c r="P998" s="77"/>
      <c r="Q998" s="77"/>
      <c r="R998" s="67"/>
      <c r="S998" s="67"/>
      <c r="T998" s="67"/>
      <c r="U998" s="73">
        <f t="shared" si="65"/>
        <v>0</v>
      </c>
      <c r="V998" s="57"/>
      <c r="W998" s="78"/>
      <c r="X998" s="69"/>
      <c r="Y998" s="69"/>
      <c r="Z998" s="69"/>
      <c r="AA998" s="69"/>
      <c r="AB998" s="69"/>
      <c r="AC998" s="69"/>
      <c r="AD998" s="69"/>
      <c r="AF998" s="69"/>
      <c r="AG998" s="69"/>
      <c r="AH998" s="69"/>
      <c r="AI998" s="69"/>
      <c r="AJ998" s="69"/>
      <c r="AK998" s="69"/>
      <c r="AL998" s="70">
        <f t="shared" si="63"/>
        <v>0</v>
      </c>
      <c r="AM998" s="69"/>
      <c r="AN998" s="69"/>
      <c r="AO998" s="69"/>
      <c r="AR998" s="46" t="s">
        <v>20</v>
      </c>
    </row>
    <row r="999" spans="4:44" x14ac:dyDescent="0.3">
      <c r="D999" s="79">
        <f t="shared" si="66"/>
        <v>990</v>
      </c>
      <c r="E999" s="76"/>
      <c r="F999" s="76"/>
      <c r="G999" s="73">
        <f t="shared" si="64"/>
        <v>0</v>
      </c>
      <c r="H999" s="74" t="str" cm="1">
        <f t="array" ref="H999">IFERROR(INDEX(GCC.Param!$D$3:$D$94,MATCH(L999,GCC.Param!$B$3:$B$94,0),0),"")</f>
        <v/>
      </c>
      <c r="I999" s="76"/>
      <c r="J999" s="76"/>
      <c r="K999" s="76"/>
      <c r="L999" s="76"/>
      <c r="M999" s="76"/>
      <c r="N999" s="76"/>
      <c r="O999" s="73" t="str" cm="1">
        <f t="array" ref="O999">IFERROR(INDEX($K$9:$K$1009,MATCH(N999,$I$9:$I$1009,0),0),"")</f>
        <v/>
      </c>
      <c r="P999" s="77"/>
      <c r="Q999" s="77"/>
      <c r="R999" s="67"/>
      <c r="S999" s="67"/>
      <c r="T999" s="67"/>
      <c r="U999" s="73">
        <f t="shared" si="65"/>
        <v>0</v>
      </c>
      <c r="V999" s="57"/>
      <c r="W999" s="78"/>
      <c r="X999" s="69"/>
      <c r="Y999" s="69"/>
      <c r="Z999" s="69"/>
      <c r="AA999" s="69"/>
      <c r="AB999" s="69"/>
      <c r="AC999" s="69"/>
      <c r="AD999" s="69"/>
      <c r="AF999" s="69"/>
      <c r="AG999" s="69"/>
      <c r="AH999" s="69"/>
      <c r="AI999" s="69"/>
      <c r="AJ999" s="69"/>
      <c r="AK999" s="69"/>
      <c r="AL999" s="70">
        <f t="shared" si="63"/>
        <v>0</v>
      </c>
      <c r="AM999" s="69"/>
      <c r="AN999" s="69"/>
      <c r="AO999" s="69"/>
      <c r="AR999" s="46" t="s">
        <v>20</v>
      </c>
    </row>
    <row r="1000" spans="4:44" x14ac:dyDescent="0.3">
      <c r="D1000" s="79">
        <f t="shared" si="66"/>
        <v>991</v>
      </c>
      <c r="E1000" s="76"/>
      <c r="F1000" s="76"/>
      <c r="G1000" s="73">
        <f t="shared" si="64"/>
        <v>0</v>
      </c>
      <c r="H1000" s="74" t="str" cm="1">
        <f t="array" ref="H1000">IFERROR(INDEX(GCC.Param!$D$3:$D$94,MATCH(L1000,GCC.Param!$B$3:$B$94,0),0),"")</f>
        <v/>
      </c>
      <c r="I1000" s="76"/>
      <c r="J1000" s="76"/>
      <c r="K1000" s="76"/>
      <c r="L1000" s="76"/>
      <c r="M1000" s="76"/>
      <c r="N1000" s="76"/>
      <c r="O1000" s="73" t="str" cm="1">
        <f t="array" ref="O1000">IFERROR(INDEX($K$9:$K$1009,MATCH(N1000,$I$9:$I$1009,0),0),"")</f>
        <v/>
      </c>
      <c r="P1000" s="77"/>
      <c r="Q1000" s="77"/>
      <c r="R1000" s="67"/>
      <c r="S1000" s="67"/>
      <c r="T1000" s="67"/>
      <c r="U1000" s="73">
        <f t="shared" si="65"/>
        <v>0</v>
      </c>
      <c r="V1000" s="57"/>
      <c r="W1000" s="78"/>
      <c r="X1000" s="69"/>
      <c r="Y1000" s="69"/>
      <c r="Z1000" s="69"/>
      <c r="AA1000" s="69"/>
      <c r="AB1000" s="69"/>
      <c r="AC1000" s="69"/>
      <c r="AD1000" s="69"/>
      <c r="AF1000" s="69"/>
      <c r="AG1000" s="69"/>
      <c r="AH1000" s="69"/>
      <c r="AI1000" s="69"/>
      <c r="AJ1000" s="69"/>
      <c r="AK1000" s="69"/>
      <c r="AL1000" s="70">
        <f t="shared" si="63"/>
        <v>0</v>
      </c>
      <c r="AM1000" s="69"/>
      <c r="AN1000" s="69"/>
      <c r="AO1000" s="69"/>
      <c r="AR1000" s="46" t="s">
        <v>20</v>
      </c>
    </row>
    <row r="1001" spans="4:44" x14ac:dyDescent="0.3">
      <c r="D1001" s="79">
        <f t="shared" si="66"/>
        <v>992</v>
      </c>
      <c r="E1001" s="76"/>
      <c r="F1001" s="76"/>
      <c r="G1001" s="73">
        <f t="shared" si="64"/>
        <v>0</v>
      </c>
      <c r="H1001" s="74" t="str" cm="1">
        <f t="array" ref="H1001">IFERROR(INDEX(GCC.Param!$D$3:$D$94,MATCH(L1001,GCC.Param!$B$3:$B$94,0),0),"")</f>
        <v/>
      </c>
      <c r="I1001" s="76"/>
      <c r="J1001" s="76"/>
      <c r="K1001" s="76"/>
      <c r="L1001" s="76"/>
      <c r="M1001" s="76"/>
      <c r="N1001" s="76"/>
      <c r="O1001" s="73" t="str" cm="1">
        <f t="array" ref="O1001">IFERROR(INDEX($K$9:$K$1009,MATCH(N1001,$I$9:$I$1009,0),0),"")</f>
        <v/>
      </c>
      <c r="P1001" s="77"/>
      <c r="Q1001" s="77"/>
      <c r="R1001" s="67"/>
      <c r="S1001" s="67"/>
      <c r="T1001" s="67"/>
      <c r="U1001" s="73">
        <f t="shared" si="65"/>
        <v>0</v>
      </c>
      <c r="V1001" s="57"/>
      <c r="W1001" s="78"/>
      <c r="X1001" s="69"/>
      <c r="Y1001" s="69"/>
      <c r="Z1001" s="69"/>
      <c r="AA1001" s="69"/>
      <c r="AB1001" s="69"/>
      <c r="AC1001" s="69"/>
      <c r="AD1001" s="69"/>
      <c r="AF1001" s="69"/>
      <c r="AG1001" s="69"/>
      <c r="AH1001" s="69"/>
      <c r="AI1001" s="69"/>
      <c r="AJ1001" s="69"/>
      <c r="AK1001" s="69"/>
      <c r="AL1001" s="70">
        <f t="shared" si="63"/>
        <v>0</v>
      </c>
      <c r="AM1001" s="69"/>
      <c r="AN1001" s="69"/>
      <c r="AO1001" s="69"/>
      <c r="AR1001" s="46" t="s">
        <v>20</v>
      </c>
    </row>
    <row r="1002" spans="4:44" x14ac:dyDescent="0.3">
      <c r="D1002" s="79">
        <f t="shared" si="66"/>
        <v>993</v>
      </c>
      <c r="E1002" s="76"/>
      <c r="F1002" s="76"/>
      <c r="G1002" s="73">
        <f t="shared" si="64"/>
        <v>0</v>
      </c>
      <c r="H1002" s="74" t="str" cm="1">
        <f t="array" ref="H1002">IFERROR(INDEX(GCC.Param!$D$3:$D$94,MATCH(L1002,GCC.Param!$B$3:$B$94,0),0),"")</f>
        <v/>
      </c>
      <c r="I1002" s="76"/>
      <c r="J1002" s="76"/>
      <c r="K1002" s="76"/>
      <c r="L1002" s="76"/>
      <c r="M1002" s="76"/>
      <c r="N1002" s="76"/>
      <c r="O1002" s="73" t="str" cm="1">
        <f t="array" ref="O1002">IFERROR(INDEX($K$9:$K$1009,MATCH(N1002,$I$9:$I$1009,0),0),"")</f>
        <v/>
      </c>
      <c r="P1002" s="77"/>
      <c r="Q1002" s="77"/>
      <c r="R1002" s="67"/>
      <c r="S1002" s="67"/>
      <c r="T1002" s="67"/>
      <c r="U1002" s="73">
        <f t="shared" si="65"/>
        <v>0</v>
      </c>
      <c r="V1002" s="57"/>
      <c r="W1002" s="78"/>
      <c r="X1002" s="69"/>
      <c r="Y1002" s="69"/>
      <c r="Z1002" s="69"/>
      <c r="AA1002" s="69"/>
      <c r="AB1002" s="69"/>
      <c r="AC1002" s="69"/>
      <c r="AD1002" s="69"/>
      <c r="AF1002" s="69"/>
      <c r="AG1002" s="69"/>
      <c r="AH1002" s="69"/>
      <c r="AI1002" s="69"/>
      <c r="AJ1002" s="69"/>
      <c r="AK1002" s="69"/>
      <c r="AL1002" s="70">
        <f t="shared" si="63"/>
        <v>0</v>
      </c>
      <c r="AM1002" s="69"/>
      <c r="AN1002" s="69"/>
      <c r="AO1002" s="69"/>
      <c r="AR1002" s="46" t="s">
        <v>20</v>
      </c>
    </row>
    <row r="1003" spans="4:44" x14ac:dyDescent="0.3">
      <c r="D1003" s="79">
        <f t="shared" si="66"/>
        <v>994</v>
      </c>
      <c r="E1003" s="76"/>
      <c r="F1003" s="76"/>
      <c r="G1003" s="73">
        <f t="shared" si="64"/>
        <v>0</v>
      </c>
      <c r="H1003" s="74" t="str" cm="1">
        <f t="array" ref="H1003">IFERROR(INDEX(GCC.Param!$D$3:$D$94,MATCH(L1003,GCC.Param!$B$3:$B$94,0),0),"")</f>
        <v/>
      </c>
      <c r="I1003" s="76"/>
      <c r="J1003" s="76"/>
      <c r="K1003" s="76"/>
      <c r="L1003" s="76"/>
      <c r="M1003" s="76"/>
      <c r="N1003" s="76"/>
      <c r="O1003" s="73" t="str" cm="1">
        <f t="array" ref="O1003">IFERROR(INDEX($K$9:$K$1009,MATCH(N1003,$I$9:$I$1009,0),0),"")</f>
        <v/>
      </c>
      <c r="P1003" s="77"/>
      <c r="Q1003" s="77"/>
      <c r="R1003" s="67"/>
      <c r="S1003" s="67"/>
      <c r="T1003" s="67"/>
      <c r="U1003" s="73">
        <f t="shared" si="65"/>
        <v>0</v>
      </c>
      <c r="V1003" s="57"/>
      <c r="W1003" s="78"/>
      <c r="X1003" s="69"/>
      <c r="Y1003" s="69"/>
      <c r="Z1003" s="69"/>
      <c r="AA1003" s="69"/>
      <c r="AB1003" s="69"/>
      <c r="AC1003" s="69"/>
      <c r="AD1003" s="69"/>
      <c r="AF1003" s="69"/>
      <c r="AG1003" s="69"/>
      <c r="AH1003" s="69"/>
      <c r="AI1003" s="69"/>
      <c r="AJ1003" s="69"/>
      <c r="AK1003" s="69"/>
      <c r="AL1003" s="70">
        <f t="shared" si="63"/>
        <v>0</v>
      </c>
      <c r="AM1003" s="69"/>
      <c r="AN1003" s="69"/>
      <c r="AO1003" s="69"/>
      <c r="AR1003" s="46" t="s">
        <v>20</v>
      </c>
    </row>
    <row r="1004" spans="4:44" x14ac:dyDescent="0.3">
      <c r="D1004" s="79">
        <f t="shared" si="66"/>
        <v>995</v>
      </c>
      <c r="E1004" s="76"/>
      <c r="F1004" s="76"/>
      <c r="G1004" s="73">
        <f t="shared" si="64"/>
        <v>0</v>
      </c>
      <c r="H1004" s="74" t="str" cm="1">
        <f t="array" ref="H1004">IFERROR(INDEX(GCC.Param!$D$3:$D$94,MATCH(L1004,GCC.Param!$B$3:$B$94,0),0),"")</f>
        <v/>
      </c>
      <c r="I1004" s="76"/>
      <c r="J1004" s="76"/>
      <c r="K1004" s="76"/>
      <c r="L1004" s="76"/>
      <c r="M1004" s="76"/>
      <c r="N1004" s="76"/>
      <c r="O1004" s="73" t="str" cm="1">
        <f t="array" ref="O1004">IFERROR(INDEX($K$9:$K$1009,MATCH(N1004,$I$9:$I$1009,0),0),"")</f>
        <v/>
      </c>
      <c r="P1004" s="77"/>
      <c r="Q1004" s="77"/>
      <c r="R1004" s="67"/>
      <c r="S1004" s="67"/>
      <c r="T1004" s="67"/>
      <c r="U1004" s="73">
        <f t="shared" si="65"/>
        <v>0</v>
      </c>
      <c r="V1004" s="57"/>
      <c r="W1004" s="78"/>
      <c r="X1004" s="69"/>
      <c r="Y1004" s="69"/>
      <c r="Z1004" s="69"/>
      <c r="AA1004" s="69"/>
      <c r="AB1004" s="69"/>
      <c r="AC1004" s="69"/>
      <c r="AD1004" s="69"/>
      <c r="AF1004" s="69"/>
      <c r="AG1004" s="69"/>
      <c r="AH1004" s="69"/>
      <c r="AI1004" s="69"/>
      <c r="AJ1004" s="69"/>
      <c r="AK1004" s="69"/>
      <c r="AL1004" s="70">
        <f t="shared" si="63"/>
        <v>0</v>
      </c>
      <c r="AM1004" s="69"/>
      <c r="AN1004" s="69"/>
      <c r="AO1004" s="69"/>
      <c r="AR1004" s="46" t="s">
        <v>20</v>
      </c>
    </row>
    <row r="1005" spans="4:44" x14ac:dyDescent="0.3">
      <c r="D1005" s="79">
        <f t="shared" si="66"/>
        <v>996</v>
      </c>
      <c r="E1005" s="76"/>
      <c r="F1005" s="76"/>
      <c r="G1005" s="73">
        <f t="shared" si="64"/>
        <v>0</v>
      </c>
      <c r="H1005" s="74" t="str" cm="1">
        <f t="array" ref="H1005">IFERROR(INDEX(GCC.Param!$D$3:$D$94,MATCH(L1005,GCC.Param!$B$3:$B$94,0),0),"")</f>
        <v/>
      </c>
      <c r="I1005" s="76"/>
      <c r="J1005" s="76"/>
      <c r="K1005" s="76"/>
      <c r="L1005" s="76"/>
      <c r="M1005" s="76"/>
      <c r="N1005" s="76"/>
      <c r="O1005" s="73" t="str" cm="1">
        <f t="array" ref="O1005">IFERROR(INDEX($K$9:$K$1009,MATCH(N1005,$I$9:$I$1009,0),0),"")</f>
        <v/>
      </c>
      <c r="P1005" s="77"/>
      <c r="Q1005" s="77"/>
      <c r="R1005" s="67"/>
      <c r="S1005" s="67"/>
      <c r="T1005" s="67"/>
      <c r="U1005" s="73">
        <f t="shared" si="65"/>
        <v>0</v>
      </c>
      <c r="V1005" s="57"/>
      <c r="W1005" s="78"/>
      <c r="X1005" s="69"/>
      <c r="Y1005" s="69"/>
      <c r="Z1005" s="69"/>
      <c r="AA1005" s="69"/>
      <c r="AB1005" s="69"/>
      <c r="AC1005" s="69"/>
      <c r="AD1005" s="69"/>
      <c r="AF1005" s="69"/>
      <c r="AG1005" s="69"/>
      <c r="AH1005" s="69"/>
      <c r="AI1005" s="69"/>
      <c r="AJ1005" s="69"/>
      <c r="AK1005" s="69"/>
      <c r="AL1005" s="70">
        <f t="shared" si="63"/>
        <v>0</v>
      </c>
      <c r="AM1005" s="69"/>
      <c r="AN1005" s="69"/>
      <c r="AO1005" s="69"/>
      <c r="AR1005" s="46" t="s">
        <v>20</v>
      </c>
    </row>
    <row r="1006" spans="4:44" x14ac:dyDescent="0.3">
      <c r="D1006" s="79">
        <f t="shared" si="66"/>
        <v>997</v>
      </c>
      <c r="E1006" s="76"/>
      <c r="F1006" s="76"/>
      <c r="G1006" s="73">
        <f t="shared" si="64"/>
        <v>0</v>
      </c>
      <c r="H1006" s="74" t="str" cm="1">
        <f t="array" ref="H1006">IFERROR(INDEX(GCC.Param!$D$3:$D$94,MATCH(L1006,GCC.Param!$B$3:$B$94,0),0),"")</f>
        <v/>
      </c>
      <c r="I1006" s="76"/>
      <c r="J1006" s="76"/>
      <c r="K1006" s="76"/>
      <c r="L1006" s="76"/>
      <c r="M1006" s="76"/>
      <c r="N1006" s="76"/>
      <c r="O1006" s="73" t="str" cm="1">
        <f t="array" ref="O1006">IFERROR(INDEX($K$9:$K$1009,MATCH(N1006,$I$9:$I$1009,0),0),"")</f>
        <v/>
      </c>
      <c r="P1006" s="77"/>
      <c r="Q1006" s="77"/>
      <c r="R1006" s="67"/>
      <c r="S1006" s="67"/>
      <c r="T1006" s="67"/>
      <c r="U1006" s="73">
        <f t="shared" si="65"/>
        <v>0</v>
      </c>
      <c r="V1006" s="57"/>
      <c r="W1006" s="78"/>
      <c r="X1006" s="69"/>
      <c r="Y1006" s="69"/>
      <c r="Z1006" s="69"/>
      <c r="AA1006" s="69"/>
      <c r="AB1006" s="69"/>
      <c r="AC1006" s="69"/>
      <c r="AD1006" s="69"/>
      <c r="AF1006" s="69"/>
      <c r="AG1006" s="69"/>
      <c r="AH1006" s="69"/>
      <c r="AI1006" s="69"/>
      <c r="AJ1006" s="69"/>
      <c r="AK1006" s="69"/>
      <c r="AL1006" s="70">
        <f t="shared" si="63"/>
        <v>0</v>
      </c>
      <c r="AM1006" s="69"/>
      <c r="AN1006" s="69"/>
      <c r="AO1006" s="69"/>
      <c r="AR1006" s="46" t="s">
        <v>20</v>
      </c>
    </row>
    <row r="1007" spans="4:44" x14ac:dyDescent="0.3">
      <c r="D1007" s="79">
        <f t="shared" si="66"/>
        <v>998</v>
      </c>
      <c r="E1007" s="76"/>
      <c r="F1007" s="76"/>
      <c r="G1007" s="73">
        <f t="shared" si="64"/>
        <v>0</v>
      </c>
      <c r="H1007" s="74" t="str" cm="1">
        <f t="array" ref="H1007">IFERROR(INDEX(GCC.Param!$D$3:$D$94,MATCH(L1007,GCC.Param!$B$3:$B$94,0),0),"")</f>
        <v/>
      </c>
      <c r="I1007" s="76"/>
      <c r="J1007" s="76"/>
      <c r="K1007" s="76"/>
      <c r="L1007" s="76"/>
      <c r="M1007" s="76"/>
      <c r="N1007" s="76"/>
      <c r="O1007" s="73" t="str" cm="1">
        <f t="array" ref="O1007">IFERROR(INDEX($K$9:$K$1009,MATCH(N1007,$I$9:$I$1009,0),0),"")</f>
        <v/>
      </c>
      <c r="P1007" s="77"/>
      <c r="Q1007" s="77"/>
      <c r="R1007" s="67"/>
      <c r="S1007" s="67"/>
      <c r="T1007" s="67"/>
      <c r="U1007" s="73">
        <f t="shared" si="65"/>
        <v>0</v>
      </c>
      <c r="V1007" s="57"/>
      <c r="W1007" s="78"/>
      <c r="X1007" s="69"/>
      <c r="Y1007" s="69"/>
      <c r="Z1007" s="69"/>
      <c r="AA1007" s="69"/>
      <c r="AB1007" s="69"/>
      <c r="AC1007" s="69"/>
      <c r="AD1007" s="69"/>
      <c r="AF1007" s="69"/>
      <c r="AG1007" s="69"/>
      <c r="AH1007" s="69"/>
      <c r="AI1007" s="69"/>
      <c r="AJ1007" s="69"/>
      <c r="AK1007" s="69"/>
      <c r="AL1007" s="70">
        <f t="shared" si="63"/>
        <v>0</v>
      </c>
      <c r="AM1007" s="69"/>
      <c r="AN1007" s="69"/>
      <c r="AO1007" s="69"/>
      <c r="AR1007" s="46" t="s">
        <v>20</v>
      </c>
    </row>
    <row r="1008" spans="4:44" x14ac:dyDescent="0.3">
      <c r="D1008" s="79">
        <f t="shared" si="66"/>
        <v>999</v>
      </c>
      <c r="E1008" s="76"/>
      <c r="F1008" s="76"/>
      <c r="G1008" s="73">
        <f t="shared" si="64"/>
        <v>0</v>
      </c>
      <c r="H1008" s="74" t="str" cm="1">
        <f t="array" ref="H1008">IFERROR(INDEX(GCC.Param!$D$3:$D$94,MATCH(L1008,GCC.Param!$B$3:$B$94,0),0),"")</f>
        <v/>
      </c>
      <c r="I1008" s="76"/>
      <c r="J1008" s="76"/>
      <c r="K1008" s="76"/>
      <c r="L1008" s="76"/>
      <c r="M1008" s="76"/>
      <c r="N1008" s="76"/>
      <c r="O1008" s="73" t="str" cm="1">
        <f t="array" ref="O1008">IFERROR(INDEX($K$9:$K$1009,MATCH(N1008,$I$9:$I$1009,0),0),"")</f>
        <v/>
      </c>
      <c r="P1008" s="77"/>
      <c r="Q1008" s="77"/>
      <c r="R1008" s="67"/>
      <c r="S1008" s="67"/>
      <c r="T1008" s="67"/>
      <c r="U1008" s="73">
        <f t="shared" si="65"/>
        <v>0</v>
      </c>
      <c r="V1008" s="57"/>
      <c r="W1008" s="78"/>
      <c r="X1008" s="69"/>
      <c r="Y1008" s="69"/>
      <c r="Z1008" s="69"/>
      <c r="AA1008" s="69"/>
      <c r="AB1008" s="69"/>
      <c r="AC1008" s="69"/>
      <c r="AD1008" s="69"/>
      <c r="AF1008" s="69"/>
      <c r="AG1008" s="69"/>
      <c r="AH1008" s="69"/>
      <c r="AI1008" s="69"/>
      <c r="AJ1008" s="69"/>
      <c r="AK1008" s="69"/>
      <c r="AL1008" s="70">
        <f t="shared" si="63"/>
        <v>0</v>
      </c>
      <c r="AM1008" s="69"/>
      <c r="AN1008" s="69"/>
      <c r="AO1008" s="69"/>
      <c r="AR1008" s="46" t="s">
        <v>20</v>
      </c>
    </row>
    <row r="1009" spans="4:44" x14ac:dyDescent="0.3">
      <c r="D1009" s="79">
        <f t="shared" si="66"/>
        <v>1000</v>
      </c>
      <c r="E1009" s="76"/>
      <c r="F1009" s="76"/>
      <c r="G1009" s="73">
        <f t="shared" si="64"/>
        <v>0</v>
      </c>
      <c r="H1009" s="74" t="str" cm="1">
        <f t="array" ref="H1009">IFERROR(INDEX(GCC.Param!$D$3:$D$94,MATCH(L1009,GCC.Param!$B$3:$B$94,0),0),"")</f>
        <v/>
      </c>
      <c r="I1009" s="76"/>
      <c r="J1009" s="76"/>
      <c r="K1009" s="76"/>
      <c r="L1009" s="76"/>
      <c r="M1009" s="76"/>
      <c r="N1009" s="76"/>
      <c r="O1009" s="73" t="str" cm="1">
        <f t="array" ref="O1009">IFERROR(INDEX($K$9:$K$1009,MATCH(N1009,$I$9:$I$1009,0),0),"")</f>
        <v/>
      </c>
      <c r="P1009" s="77"/>
      <c r="Q1009" s="77"/>
      <c r="R1009" s="67"/>
      <c r="S1009" s="67"/>
      <c r="T1009" s="67"/>
      <c r="U1009" s="73">
        <f t="shared" si="65"/>
        <v>0</v>
      </c>
      <c r="V1009" s="57"/>
      <c r="W1009" s="78"/>
      <c r="X1009" s="69"/>
      <c r="Y1009" s="69"/>
      <c r="Z1009" s="69"/>
      <c r="AA1009" s="69"/>
      <c r="AB1009" s="69"/>
      <c r="AC1009" s="69"/>
      <c r="AD1009" s="69"/>
      <c r="AF1009" s="69"/>
      <c r="AG1009" s="69"/>
      <c r="AH1009" s="69"/>
      <c r="AI1009" s="69"/>
      <c r="AJ1009" s="69"/>
      <c r="AK1009" s="69"/>
      <c r="AL1009" s="70">
        <f t="shared" si="63"/>
        <v>0</v>
      </c>
      <c r="AM1009" s="69"/>
      <c r="AN1009" s="69"/>
      <c r="AO1009" s="69"/>
      <c r="AR1009" s="46" t="s">
        <v>20</v>
      </c>
    </row>
    <row r="1010" spans="4:44" x14ac:dyDescent="0.3">
      <c r="P1010" s="49"/>
      <c r="Q1010" s="49"/>
      <c r="S1010" s="57"/>
      <c r="T1010" s="57"/>
      <c r="U1010" s="57"/>
      <c r="V1010" s="57"/>
      <c r="X1010" s="47"/>
      <c r="AR1010" s="46" t="s">
        <v>20</v>
      </c>
    </row>
    <row r="1011" spans="4:44" x14ac:dyDescent="0.3">
      <c r="P1011" s="49"/>
      <c r="Q1011" s="49"/>
      <c r="S1011" s="57"/>
      <c r="T1011" s="57"/>
      <c r="U1011" s="57"/>
      <c r="V1011" s="57"/>
      <c r="X1011" s="47"/>
      <c r="Y1011" s="57"/>
      <c r="Z1011" s="57"/>
      <c r="AA1011" s="57"/>
      <c r="AB1011" s="57"/>
      <c r="AC1011" s="57"/>
      <c r="AD1011" s="57"/>
      <c r="AF1011" s="57"/>
      <c r="AG1011" s="57"/>
      <c r="AH1011" s="57"/>
      <c r="AI1011" s="57"/>
      <c r="AJ1011" s="57"/>
      <c r="AK1011" s="57"/>
      <c r="AL1011" s="57"/>
      <c r="AM1011" s="57"/>
      <c r="AN1011" s="57"/>
      <c r="AO1011" s="57"/>
      <c r="AR1011" s="46" t="s">
        <v>20</v>
      </c>
    </row>
    <row r="1012" spans="4:44" x14ac:dyDescent="0.3">
      <c r="D1012" s="46" t="s">
        <v>20</v>
      </c>
      <c r="E1012" s="46" t="s">
        <v>20</v>
      </c>
      <c r="F1012" s="46" t="s">
        <v>20</v>
      </c>
      <c r="G1012" s="46" t="s">
        <v>20</v>
      </c>
      <c r="H1012" s="46" t="s">
        <v>20</v>
      </c>
      <c r="I1012" s="46" t="s">
        <v>20</v>
      </c>
      <c r="J1012" s="46" t="s">
        <v>20</v>
      </c>
      <c r="K1012" s="46" t="s">
        <v>20</v>
      </c>
      <c r="L1012" s="46" t="s">
        <v>20</v>
      </c>
      <c r="M1012" s="46" t="s">
        <v>20</v>
      </c>
      <c r="N1012" s="46" t="s">
        <v>20</v>
      </c>
      <c r="O1012" s="46" t="s">
        <v>20</v>
      </c>
      <c r="P1012" s="46" t="s">
        <v>20</v>
      </c>
      <c r="Q1012" s="46" t="s">
        <v>20</v>
      </c>
      <c r="R1012" s="46" t="s">
        <v>20</v>
      </c>
      <c r="S1012" s="46" t="s">
        <v>20</v>
      </c>
      <c r="T1012" s="46" t="s">
        <v>20</v>
      </c>
      <c r="U1012" s="46" t="s">
        <v>20</v>
      </c>
      <c r="V1012" s="46" t="s">
        <v>20</v>
      </c>
      <c r="W1012" s="46" t="s">
        <v>20</v>
      </c>
      <c r="X1012" s="46" t="s">
        <v>20</v>
      </c>
      <c r="Y1012" s="46" t="s">
        <v>20</v>
      </c>
      <c r="Z1012" s="46" t="s">
        <v>20</v>
      </c>
      <c r="AA1012" s="46" t="s">
        <v>20</v>
      </c>
      <c r="AB1012" s="46" t="s">
        <v>20</v>
      </c>
      <c r="AC1012" s="46" t="s">
        <v>20</v>
      </c>
      <c r="AD1012" s="46" t="s">
        <v>20</v>
      </c>
      <c r="AE1012" s="46" t="s">
        <v>20</v>
      </c>
      <c r="AF1012" s="46" t="s">
        <v>20</v>
      </c>
      <c r="AG1012" s="46" t="s">
        <v>20</v>
      </c>
      <c r="AH1012" s="46" t="s">
        <v>20</v>
      </c>
      <c r="AI1012" s="46" t="s">
        <v>20</v>
      </c>
      <c r="AJ1012" s="46" t="s">
        <v>20</v>
      </c>
      <c r="AK1012" s="46" t="s">
        <v>20</v>
      </c>
      <c r="AL1012" s="46" t="s">
        <v>20</v>
      </c>
      <c r="AM1012" s="46" t="s">
        <v>20</v>
      </c>
      <c r="AN1012" s="46"/>
      <c r="AO1012" s="46" t="s">
        <v>20</v>
      </c>
      <c r="AP1012" s="46" t="s">
        <v>20</v>
      </c>
      <c r="AQ1012" s="46" t="s">
        <v>20</v>
      </c>
      <c r="AR1012" s="46" t="s">
        <v>20</v>
      </c>
    </row>
  </sheetData>
  <sheetProtection formatCells="0" formatColumns="0" formatRows="0"/>
  <autoFilter ref="D7:AP1009" xr:uid="{00000000-0009-0000-0000-000001000000}"/>
  <mergeCells count="5">
    <mergeCell ref="AF6:AO6"/>
    <mergeCell ref="D1:E1"/>
    <mergeCell ref="I1:K1"/>
    <mergeCell ref="W6:AC6"/>
    <mergeCell ref="E6:U6"/>
  </mergeCells>
  <pageMargins left="0.70866141732283472" right="0.70866141732283472" top="0.74803149606299213" bottom="0.74803149606299213" header="0.31496062992125984" footer="0.31496062992125984"/>
  <pageSetup paperSize="5" scale="70" fitToWidth="3" fitToHeight="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4000000}">
          <x14:formula1>
            <xm:f>GCC.Param!$J$4:$J$6</xm:f>
          </x14:formula1>
          <xm:sqref>T9 T11:T1009</xm:sqref>
        </x14:dataValidation>
        <x14:dataValidation type="list" allowBlank="1" showInputMessage="1" showErrorMessage="1" xr:uid="{00000000-0002-0000-0100-000007000000}">
          <x14:formula1>
            <xm:f>GCC.Param!$K$3:$K$6</xm:f>
          </x14:formula1>
          <xm:sqref>S9 S11:S1009</xm:sqref>
        </x14:dataValidation>
        <x14:dataValidation type="list" allowBlank="1" showInputMessage="1" showErrorMessage="1" xr:uid="{38B4B772-F157-4ED6-9D90-99A38E3800C8}">
          <x14:formula1>
            <xm:f>GCC.Param!$Q$3:$Q$5</xm:f>
          </x14:formula1>
          <xm:sqref>E9:F1009</xm:sqref>
        </x14:dataValidation>
        <x14:dataValidation type="list" allowBlank="1" showInputMessage="1" showErrorMessage="1" xr:uid="{4A9EBCA2-CC97-4689-837E-869522C57BEE}">
          <x14:formula1>
            <xm:f>GCC.Param!$O$4:$O$9</xm:f>
          </x14:formula1>
          <xm:sqref>J9:J1009</xm:sqref>
        </x14:dataValidation>
        <x14:dataValidation type="list" allowBlank="1" showInputMessage="1" showErrorMessage="1" xr:uid="{00000000-0002-0000-0100-000005000000}">
          <x14:formula1>
            <xm:f>GCC.Param!$T$5:$T$284</xm:f>
          </x14:formula1>
          <xm:sqref>R9 R11:R1009</xm:sqref>
        </x14:dataValidation>
        <x14:dataValidation type="list" allowBlank="1" showInputMessage="1" showErrorMessage="1" xr:uid="{B1BCA066-8B4A-4EFB-8C5F-4D06C2E7B7EB}">
          <x14:formula1>
            <xm:f>GCC.Param!$B$4:$B$66</xm:f>
          </x14:formula1>
          <xm:sqref>L9:L1009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AV1011"/>
  <sheetViews>
    <sheetView zoomScale="70" zoomScaleNormal="70" workbookViewId="0">
      <pane xSplit="7" topLeftCell="H1" activePane="topRight" state="frozen"/>
      <selection activeCell="J2" sqref="J2:J4"/>
      <selection pane="topRight" activeCell="Z7" sqref="Z7:AG1007"/>
    </sheetView>
  </sheetViews>
  <sheetFormatPr defaultColWidth="9.1796875" defaultRowHeight="13" x14ac:dyDescent="0.3"/>
  <cols>
    <col min="1" max="1" width="7.54296875" style="47" customWidth="1"/>
    <col min="2" max="2" width="25.7265625" style="47" customWidth="1"/>
    <col min="3" max="3" width="15.26953125" style="49" customWidth="1"/>
    <col min="4" max="4" width="23.7265625" style="49" bestFit="1" customWidth="1"/>
    <col min="5" max="5" width="15.26953125" style="49" customWidth="1"/>
    <col min="6" max="6" width="25.54296875" style="49" customWidth="1"/>
    <col min="7" max="7" width="15.26953125" style="49" customWidth="1"/>
    <col min="8" max="8" width="38.54296875" style="49" customWidth="1"/>
    <col min="9" max="9" width="14.81640625" style="49" customWidth="1"/>
    <col min="10" max="10" width="15" style="49" customWidth="1"/>
    <col min="11" max="19" width="14.26953125" style="49" customWidth="1"/>
    <col min="20" max="23" width="23.81640625" style="49" customWidth="1"/>
    <col min="24" max="24" width="14.26953125" style="49" customWidth="1"/>
    <col min="25" max="25" width="7.453125" style="49" customWidth="1"/>
    <col min="26" max="26" width="24.26953125" style="49" customWidth="1"/>
    <col min="27" max="27" width="4.26953125" style="49" customWidth="1"/>
    <col min="28" max="34" width="14.453125" style="49" customWidth="1"/>
    <col min="35" max="35" width="3" style="49" customWidth="1"/>
    <col min="36" max="42" width="17" style="49" customWidth="1"/>
    <col min="43" max="46" width="17" style="48" customWidth="1"/>
    <col min="47" max="16384" width="9.1796875" style="47"/>
  </cols>
  <sheetData>
    <row r="1" spans="1:48" x14ac:dyDescent="0.3">
      <c r="A1" s="80"/>
      <c r="B1" s="80"/>
      <c r="C1" s="81"/>
      <c r="D1" s="81"/>
      <c r="E1" s="81"/>
      <c r="F1" s="43"/>
      <c r="G1" s="42"/>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82"/>
      <c r="AR1" s="317"/>
      <c r="AS1" s="317"/>
      <c r="AT1" s="317"/>
      <c r="AU1" s="83"/>
      <c r="AV1" s="84" t="s">
        <v>20</v>
      </c>
    </row>
    <row r="2" spans="1:48" x14ac:dyDescent="0.3">
      <c r="A2" s="85"/>
      <c r="B2" s="85"/>
      <c r="C2" s="85"/>
      <c r="D2" s="85"/>
      <c r="E2" s="85"/>
      <c r="F2" s="85"/>
      <c r="G2" s="86"/>
      <c r="H2" s="85"/>
      <c r="I2" s="85"/>
      <c r="J2" s="47"/>
      <c r="K2" s="47"/>
      <c r="L2" s="47"/>
      <c r="M2" s="47"/>
      <c r="N2" s="47"/>
      <c r="O2" s="47"/>
      <c r="P2" s="47"/>
      <c r="Q2" s="85"/>
      <c r="R2" s="85"/>
      <c r="S2" s="85"/>
      <c r="T2" s="85"/>
      <c r="U2" s="85"/>
      <c r="V2" s="85"/>
      <c r="W2" s="85"/>
      <c r="X2" s="85"/>
      <c r="Y2" s="85"/>
      <c r="Z2" s="47"/>
      <c r="AA2" s="47"/>
      <c r="AB2" s="47"/>
      <c r="AC2" s="47"/>
      <c r="AD2" s="47"/>
      <c r="AE2" s="47"/>
      <c r="AF2" s="47"/>
      <c r="AG2" s="85"/>
      <c r="AH2" s="85"/>
      <c r="AI2" s="85"/>
      <c r="AJ2" s="85"/>
      <c r="AK2" s="85"/>
      <c r="AL2" s="85"/>
      <c r="AM2" s="85"/>
      <c r="AN2" s="85"/>
      <c r="AO2" s="85"/>
      <c r="AP2" s="85"/>
      <c r="AV2" s="84" t="s">
        <v>20</v>
      </c>
    </row>
    <row r="3" spans="1:48" x14ac:dyDescent="0.3">
      <c r="A3" s="336" t="s">
        <v>154</v>
      </c>
      <c r="B3" s="337"/>
      <c r="C3" s="337"/>
      <c r="D3" s="337"/>
      <c r="E3" s="337"/>
      <c r="F3" s="337"/>
      <c r="G3" s="337"/>
      <c r="H3" s="338"/>
      <c r="I3" s="57"/>
      <c r="J3" s="339" t="s">
        <v>155</v>
      </c>
      <c r="K3" s="340"/>
      <c r="L3" s="340"/>
      <c r="M3" s="340"/>
      <c r="N3" s="340"/>
      <c r="O3" s="340"/>
      <c r="P3" s="340"/>
      <c r="Q3" s="340"/>
      <c r="R3" s="340"/>
      <c r="S3" s="340"/>
      <c r="T3" s="340"/>
      <c r="U3" s="340"/>
      <c r="V3" s="340"/>
      <c r="W3" s="340"/>
      <c r="X3" s="340"/>
      <c r="Z3" s="339" t="s">
        <v>156</v>
      </c>
      <c r="AA3" s="340"/>
      <c r="AB3" s="340"/>
      <c r="AC3" s="340"/>
      <c r="AD3" s="340"/>
      <c r="AE3" s="340"/>
      <c r="AF3" s="340"/>
      <c r="AG3" s="340"/>
      <c r="AH3" s="340"/>
      <c r="AJ3" s="339" t="s">
        <v>157</v>
      </c>
      <c r="AK3" s="340"/>
      <c r="AL3" s="340"/>
      <c r="AM3" s="340"/>
      <c r="AN3" s="340"/>
      <c r="AO3" s="340"/>
      <c r="AP3" s="340"/>
      <c r="AQ3" s="340"/>
      <c r="AR3" s="340"/>
      <c r="AS3" s="340"/>
      <c r="AT3" s="340"/>
      <c r="AV3" s="84" t="s">
        <v>20</v>
      </c>
    </row>
    <row r="4" spans="1:48" ht="22.5" customHeight="1" x14ac:dyDescent="0.3">
      <c r="A4" s="49"/>
      <c r="AQ4" s="49"/>
      <c r="AR4" s="49"/>
      <c r="AS4" s="49"/>
      <c r="AT4" s="49"/>
      <c r="AV4" s="84" t="s">
        <v>20</v>
      </c>
    </row>
    <row r="5" spans="1:48" ht="94.5" customHeight="1" x14ac:dyDescent="0.3">
      <c r="A5" s="88" t="s">
        <v>158</v>
      </c>
      <c r="B5" s="55" t="s">
        <v>159</v>
      </c>
      <c r="C5" s="55" t="s">
        <v>160</v>
      </c>
      <c r="D5" s="58" t="s">
        <v>124</v>
      </c>
      <c r="E5" s="58" t="s">
        <v>125</v>
      </c>
      <c r="F5" s="58" t="s">
        <v>161</v>
      </c>
      <c r="G5" s="58" t="s">
        <v>128</v>
      </c>
      <c r="H5" s="58" t="s">
        <v>129</v>
      </c>
      <c r="I5" s="58" t="s">
        <v>136</v>
      </c>
      <c r="J5" s="58" t="s">
        <v>162</v>
      </c>
      <c r="L5" s="58" t="s">
        <v>163</v>
      </c>
      <c r="M5" s="89" t="s">
        <v>164</v>
      </c>
      <c r="N5" s="58" t="s">
        <v>165</v>
      </c>
      <c r="O5" s="55" t="s">
        <v>166</v>
      </c>
      <c r="P5" s="58" t="s">
        <v>167</v>
      </c>
      <c r="Q5" s="58" t="s">
        <v>168</v>
      </c>
      <c r="R5" s="58" t="s">
        <v>169</v>
      </c>
      <c r="S5" s="58" t="s">
        <v>170</v>
      </c>
      <c r="T5" s="58" t="s">
        <v>171</v>
      </c>
      <c r="U5" s="58" t="s">
        <v>172</v>
      </c>
      <c r="V5" s="58" t="s">
        <v>173</v>
      </c>
      <c r="W5" s="58" t="s">
        <v>174</v>
      </c>
      <c r="Y5" s="87"/>
      <c r="Z5" s="58" t="s">
        <v>175</v>
      </c>
      <c r="AB5" s="58" t="s">
        <v>176</v>
      </c>
      <c r="AC5" s="58" t="s">
        <v>164</v>
      </c>
      <c r="AD5" s="58" t="s">
        <v>165</v>
      </c>
      <c r="AE5" s="55" t="s">
        <v>166</v>
      </c>
      <c r="AF5" s="58" t="s">
        <v>167</v>
      </c>
      <c r="AG5" s="58" t="s">
        <v>168</v>
      </c>
      <c r="AH5" s="58" t="s">
        <v>177</v>
      </c>
      <c r="AJ5" s="58" t="s">
        <v>178</v>
      </c>
      <c r="AK5" s="58" t="s">
        <v>164</v>
      </c>
      <c r="AL5" s="58" t="s">
        <v>179</v>
      </c>
      <c r="AM5" s="58" t="s">
        <v>180</v>
      </c>
      <c r="AN5" s="58" t="s">
        <v>181</v>
      </c>
      <c r="AO5" s="58" t="s">
        <v>179</v>
      </c>
      <c r="AP5" s="90" t="s">
        <v>182</v>
      </c>
      <c r="AQ5" s="90" t="s">
        <v>183</v>
      </c>
      <c r="AR5" s="90" t="s">
        <v>184</v>
      </c>
      <c r="AS5" s="90" t="s">
        <v>185</v>
      </c>
      <c r="AT5" s="90" t="s">
        <v>186</v>
      </c>
      <c r="AV5" s="84" t="s">
        <v>20</v>
      </c>
    </row>
    <row r="6" spans="1:48" ht="13.5" customHeight="1" x14ac:dyDescent="0.3">
      <c r="A6" s="59"/>
      <c r="B6" s="91">
        <v>1</v>
      </c>
      <c r="C6" s="91">
        <f t="shared" ref="C6:I6" si="0">B6+1</f>
        <v>2</v>
      </c>
      <c r="D6" s="91">
        <f t="shared" si="0"/>
        <v>3</v>
      </c>
      <c r="E6" s="91">
        <f t="shared" si="0"/>
        <v>4</v>
      </c>
      <c r="F6" s="91">
        <f t="shared" si="0"/>
        <v>5</v>
      </c>
      <c r="G6" s="91">
        <f t="shared" si="0"/>
        <v>6</v>
      </c>
      <c r="H6" s="91">
        <f t="shared" si="0"/>
        <v>7</v>
      </c>
      <c r="I6" s="91">
        <f t="shared" si="0"/>
        <v>8</v>
      </c>
      <c r="J6" s="92">
        <v>1</v>
      </c>
      <c r="L6" s="92">
        <f>J6+1</f>
        <v>2</v>
      </c>
      <c r="M6" s="92">
        <f>1+L6</f>
        <v>3</v>
      </c>
      <c r="N6" s="92">
        <f>1+M6</f>
        <v>4</v>
      </c>
      <c r="O6" s="92">
        <f>1+N6</f>
        <v>5</v>
      </c>
      <c r="P6" s="92">
        <f>1+O6</f>
        <v>6</v>
      </c>
      <c r="Q6" s="92">
        <f>P6+1</f>
        <v>7</v>
      </c>
      <c r="R6" s="92">
        <f t="shared" ref="R6:W6" si="1">1+Q6</f>
        <v>8</v>
      </c>
      <c r="S6" s="92">
        <f t="shared" si="1"/>
        <v>9</v>
      </c>
      <c r="T6" s="92">
        <f t="shared" si="1"/>
        <v>10</v>
      </c>
      <c r="U6" s="92">
        <f t="shared" si="1"/>
        <v>11</v>
      </c>
      <c r="V6" s="92">
        <f t="shared" si="1"/>
        <v>12</v>
      </c>
      <c r="W6" s="92">
        <f t="shared" si="1"/>
        <v>13</v>
      </c>
      <c r="Y6" s="87"/>
      <c r="Z6" s="92">
        <v>1</v>
      </c>
      <c r="AB6" s="92">
        <f>Z6+1</f>
        <v>2</v>
      </c>
      <c r="AC6" s="92">
        <f>1+AB6</f>
        <v>3</v>
      </c>
      <c r="AD6" s="92">
        <f>1+AC6</f>
        <v>4</v>
      </c>
      <c r="AE6" s="92">
        <f>1+AD6</f>
        <v>5</v>
      </c>
      <c r="AF6" s="92">
        <f>1+AE6</f>
        <v>6</v>
      </c>
      <c r="AG6" s="92">
        <f>AF6+1</f>
        <v>7</v>
      </c>
      <c r="AH6" s="92">
        <f>1+AG6</f>
        <v>8</v>
      </c>
      <c r="AJ6" s="92">
        <v>1</v>
      </c>
      <c r="AK6" s="92">
        <f t="shared" ref="AK6:AT6" si="2">1+AJ6</f>
        <v>2</v>
      </c>
      <c r="AL6" s="92">
        <f t="shared" si="2"/>
        <v>3</v>
      </c>
      <c r="AM6" s="92">
        <f t="shared" si="2"/>
        <v>4</v>
      </c>
      <c r="AN6" s="92">
        <f t="shared" si="2"/>
        <v>5</v>
      </c>
      <c r="AO6" s="92">
        <f t="shared" si="2"/>
        <v>6</v>
      </c>
      <c r="AP6" s="92">
        <f t="shared" si="2"/>
        <v>7</v>
      </c>
      <c r="AQ6" s="92">
        <f t="shared" si="2"/>
        <v>8</v>
      </c>
      <c r="AR6" s="92">
        <f t="shared" si="2"/>
        <v>9</v>
      </c>
      <c r="AS6" s="92">
        <f t="shared" si="2"/>
        <v>10</v>
      </c>
      <c r="AT6" s="92">
        <f t="shared" si="2"/>
        <v>11</v>
      </c>
      <c r="AV6" s="84" t="s">
        <v>20</v>
      </c>
    </row>
    <row r="7" spans="1:48" ht="13.5" x14ac:dyDescent="0.3">
      <c r="A7" s="93">
        <v>1</v>
      </c>
      <c r="B7" s="94" t="str">
        <f>'Input 1 - Schedule 1'!H9</f>
        <v/>
      </c>
      <c r="C7" s="95">
        <f>'Input 1 - Schedule 1'!I9</f>
        <v>0</v>
      </c>
      <c r="D7" s="95">
        <f>'Input 1 - Schedule 1'!J9</f>
        <v>0</v>
      </c>
      <c r="E7" s="95">
        <f>'Input 1 - Schedule 1'!K9</f>
        <v>0</v>
      </c>
      <c r="F7" s="95">
        <f>'Input 1 - Schedule 1'!L9</f>
        <v>0</v>
      </c>
      <c r="G7" s="95">
        <f>'Input 1 - Schedule 1'!N9</f>
        <v>0</v>
      </c>
      <c r="H7" s="95" t="str">
        <f>'Input 1 - Schedule 1'!O9</f>
        <v/>
      </c>
      <c r="I7" s="95">
        <f>'Input 1 - Schedule 1'!W9</f>
        <v>0</v>
      </c>
      <c r="J7" s="69"/>
      <c r="K7" s="51"/>
      <c r="L7" s="69"/>
      <c r="M7" s="69"/>
      <c r="N7" s="95">
        <f>SUMIFS('Input 3 - Capital Instruments'!$L$13:$L$229,'Input 3 - Capital Instruments'!$O$13:$O$229,C7,'Input 3 - Capital Instruments'!$M$13:$M$229,"Y",'Input 3 - Capital Instruments'!$G$13:$G$229,"Surplus Notes (or similar)")</f>
        <v>0</v>
      </c>
      <c r="O7" s="69"/>
      <c r="P7" s="69"/>
      <c r="Q7" s="69"/>
      <c r="R7" s="96">
        <f t="shared" ref="R7:R70" si="3">L7-SUM(M7:Q7)</f>
        <v>0</v>
      </c>
      <c r="S7" s="95">
        <f t="shared" ref="S7:S70" si="4">J7-L7</f>
        <v>0</v>
      </c>
      <c r="T7" s="69"/>
      <c r="U7" s="69"/>
      <c r="V7" s="69"/>
      <c r="W7" s="95"/>
      <c r="Z7" s="69"/>
      <c r="AB7" s="69"/>
      <c r="AC7" s="69"/>
      <c r="AD7" s="69"/>
      <c r="AE7" s="69"/>
      <c r="AF7" s="69"/>
      <c r="AG7" s="69"/>
      <c r="AH7" s="97">
        <f t="shared" ref="AH7:AH70" si="5">AB7-SUM(AC7:AG7)</f>
        <v>0</v>
      </c>
      <c r="AJ7" s="98" cm="1">
        <f t="array" ref="AJ7">SUMPRODUCT(J$7:J$1008*(G$7:G$1008=$C7))</f>
        <v>0</v>
      </c>
      <c r="AK7" s="98">
        <f>M7</f>
        <v>0</v>
      </c>
      <c r="AL7" s="99">
        <f>AJ7-AK7</f>
        <v>0</v>
      </c>
      <c r="AM7" s="98" cm="1">
        <f t="array" ref="AM7">SUMPRODUCT(Z$7:Z$1008*(G$7:G$1008=$C7))</f>
        <v>0</v>
      </c>
      <c r="AN7" s="98">
        <f>AC7</f>
        <v>0</v>
      </c>
      <c r="AO7" s="99">
        <f>AM7-AN7</f>
        <v>0</v>
      </c>
      <c r="AP7" s="100" t="str">
        <f>IFERROR(L7/AB7,"")</f>
        <v/>
      </c>
      <c r="AQ7" s="100" t="str">
        <f>IFERROR(R7/AH7,"")</f>
        <v/>
      </c>
      <c r="AR7" s="98">
        <f>'Input 1 - Schedule 1'!AL9</f>
        <v>0</v>
      </c>
      <c r="AS7" s="98">
        <f>L7</f>
        <v>0</v>
      </c>
      <c r="AT7" s="99">
        <f>AR7-AS7</f>
        <v>0</v>
      </c>
      <c r="AV7" s="84" t="s">
        <v>20</v>
      </c>
    </row>
    <row r="8" spans="1:48" ht="13.5" x14ac:dyDescent="0.3">
      <c r="A8" s="93"/>
      <c r="B8" s="101"/>
      <c r="C8" s="95"/>
      <c r="D8" s="95"/>
      <c r="E8" s="95"/>
      <c r="F8" s="95"/>
      <c r="G8" s="95"/>
      <c r="H8" s="95"/>
      <c r="I8" s="95">
        <f>'Input 1 - Schedule 1'!W10</f>
        <v>0</v>
      </c>
      <c r="J8" s="69"/>
      <c r="K8" s="51"/>
      <c r="L8" s="69"/>
      <c r="M8" s="69"/>
      <c r="N8" s="95"/>
      <c r="O8" s="69"/>
      <c r="P8" s="69"/>
      <c r="Q8" s="69"/>
      <c r="R8" s="96">
        <f t="shared" si="3"/>
        <v>0</v>
      </c>
      <c r="S8" s="95">
        <f t="shared" si="4"/>
        <v>0</v>
      </c>
      <c r="T8" s="69"/>
      <c r="U8" s="69"/>
      <c r="V8" s="69"/>
      <c r="W8" s="95"/>
      <c r="Z8" s="69"/>
      <c r="AB8" s="69"/>
      <c r="AC8" s="69"/>
      <c r="AD8" s="69"/>
      <c r="AE8" s="69"/>
      <c r="AF8" s="69"/>
      <c r="AG8" s="69"/>
      <c r="AH8" s="97">
        <f t="shared" si="5"/>
        <v>0</v>
      </c>
      <c r="AJ8" s="98"/>
      <c r="AK8" s="98"/>
      <c r="AL8" s="99"/>
      <c r="AM8" s="98"/>
      <c r="AN8" s="98"/>
      <c r="AO8" s="99"/>
      <c r="AP8" s="100"/>
      <c r="AQ8" s="100"/>
      <c r="AR8" s="98"/>
      <c r="AS8" s="98"/>
      <c r="AT8" s="98"/>
      <c r="AV8" s="84" t="s">
        <v>20</v>
      </c>
    </row>
    <row r="9" spans="1:48" ht="13.5" x14ac:dyDescent="0.3">
      <c r="A9" s="93">
        <v>2</v>
      </c>
      <c r="B9" s="102" t="str">
        <f>'Input 1 - Schedule 1'!H11</f>
        <v/>
      </c>
      <c r="C9" s="95">
        <f>'Input 1 - Schedule 1'!I11</f>
        <v>0</v>
      </c>
      <c r="D9" s="95">
        <f>'Input 1 - Schedule 1'!J11</f>
        <v>0</v>
      </c>
      <c r="E9" s="95">
        <f>'Input 1 - Schedule 1'!K11</f>
        <v>0</v>
      </c>
      <c r="F9" s="95">
        <f>'Input 1 - Schedule 1'!L11</f>
        <v>0</v>
      </c>
      <c r="G9" s="95">
        <f>'Input 1 - Schedule 1'!N11</f>
        <v>0</v>
      </c>
      <c r="H9" s="95" t="str">
        <f>'Input 1 - Schedule 1'!O11</f>
        <v/>
      </c>
      <c r="I9" s="95">
        <f>'Input 1 - Schedule 1'!W11</f>
        <v>0</v>
      </c>
      <c r="J9" s="69"/>
      <c r="K9" s="51"/>
      <c r="L9" s="69"/>
      <c r="M9" s="69"/>
      <c r="N9" s="95">
        <f>SUMIFS('Input 3 - Capital Instruments'!$L$13:$L$229,'Input 3 - Capital Instruments'!$O$13:$O$229,C9,'Input 3 - Capital Instruments'!$M$13:$M$229,"Y",'Input 3 - Capital Instruments'!$G$13:$G$229,"Surplus Notes (or similar)")</f>
        <v>0</v>
      </c>
      <c r="O9" s="69"/>
      <c r="P9" s="69"/>
      <c r="Q9" s="69"/>
      <c r="R9" s="96">
        <f t="shared" si="3"/>
        <v>0</v>
      </c>
      <c r="S9" s="95">
        <f t="shared" si="4"/>
        <v>0</v>
      </c>
      <c r="T9" s="69"/>
      <c r="U9" s="69"/>
      <c r="V9" s="69"/>
      <c r="W9" s="95" t="str">
        <f t="shared" ref="W9:W72" si="6">IFERROR(AVERAGE(T9:V9),"")</f>
        <v/>
      </c>
      <c r="Z9" s="69"/>
      <c r="AB9" s="69"/>
      <c r="AC9" s="69"/>
      <c r="AD9" s="69"/>
      <c r="AE9" s="69"/>
      <c r="AF9" s="69"/>
      <c r="AG9" s="69"/>
      <c r="AH9" s="97">
        <f t="shared" si="5"/>
        <v>0</v>
      </c>
      <c r="AJ9" s="98" cm="1">
        <f t="array" ref="AJ9">SUMPRODUCT(J$7:J$1008*(G$7:G$1008=$C9))</f>
        <v>0</v>
      </c>
      <c r="AK9" s="103">
        <f t="shared" ref="AK9:AK72" si="7">M9</f>
        <v>0</v>
      </c>
      <c r="AL9" s="104">
        <f t="shared" ref="AL9:AL72" si="8">AJ9-AK9</f>
        <v>0</v>
      </c>
      <c r="AM9" s="98" cm="1">
        <f t="array" ref="AM9">SUMPRODUCT(Z$7:Z$1008*(G$7:G$1008=$C9))</f>
        <v>0</v>
      </c>
      <c r="AN9" s="103">
        <f t="shared" ref="AN9:AN72" si="9">AC9</f>
        <v>0</v>
      </c>
      <c r="AO9" s="104">
        <f t="shared" ref="AO9:AO72" si="10">AM9-AN9</f>
        <v>0</v>
      </c>
      <c r="AP9" s="105" t="str">
        <f t="shared" ref="AP9:AP72" si="11">IFERROR(L9/AB9,"")</f>
        <v/>
      </c>
      <c r="AQ9" s="105" t="str">
        <f t="shared" ref="AQ9:AQ72" si="12">IFERROR(R9/AH9,"")</f>
        <v/>
      </c>
      <c r="AR9" s="98">
        <f>'Input 1 - Schedule 1'!AL11</f>
        <v>0</v>
      </c>
      <c r="AS9" s="98">
        <f t="shared" ref="AS9:AS72" si="13">L9</f>
        <v>0</v>
      </c>
      <c r="AT9" s="99">
        <f t="shared" ref="AT9:AT72" si="14">AR9-AS9</f>
        <v>0</v>
      </c>
      <c r="AV9" s="84" t="s">
        <v>20</v>
      </c>
    </row>
    <row r="10" spans="1:48" ht="13.5" x14ac:dyDescent="0.3">
      <c r="A10" s="106">
        <f t="shared" ref="A10:A73" si="15">A9+1</f>
        <v>3</v>
      </c>
      <c r="B10" s="102" t="str">
        <f>'Input 1 - Schedule 1'!H12</f>
        <v/>
      </c>
      <c r="C10" s="95">
        <f>'Input 1 - Schedule 1'!I12</f>
        <v>0</v>
      </c>
      <c r="D10" s="95">
        <f>'Input 1 - Schedule 1'!J12</f>
        <v>0</v>
      </c>
      <c r="E10" s="95">
        <f>'Input 1 - Schedule 1'!K12</f>
        <v>0</v>
      </c>
      <c r="F10" s="95">
        <f>'Input 1 - Schedule 1'!L12</f>
        <v>0</v>
      </c>
      <c r="G10" s="95">
        <f>'Input 1 - Schedule 1'!N12</f>
        <v>0</v>
      </c>
      <c r="H10" s="95" t="str">
        <f>'Input 1 - Schedule 1'!O12</f>
        <v/>
      </c>
      <c r="I10" s="95">
        <f>'Input 1 - Schedule 1'!W12</f>
        <v>0</v>
      </c>
      <c r="J10" s="69"/>
      <c r="K10" s="51"/>
      <c r="L10" s="69"/>
      <c r="M10" s="69"/>
      <c r="N10" s="95">
        <f>SUMIFS('Input 3 - Capital Instruments'!$L$13:$L$229,'Input 3 - Capital Instruments'!$O$13:$O$229,C10,'Input 3 - Capital Instruments'!$M$13:$M$229,"Y",'Input 3 - Capital Instruments'!$G$13:$G$229,"Surplus Notes (or similar)")</f>
        <v>0</v>
      </c>
      <c r="O10" s="69"/>
      <c r="P10" s="69"/>
      <c r="Q10" s="69"/>
      <c r="R10" s="96">
        <f t="shared" si="3"/>
        <v>0</v>
      </c>
      <c r="S10" s="95">
        <f t="shared" si="4"/>
        <v>0</v>
      </c>
      <c r="T10" s="69"/>
      <c r="U10" s="69"/>
      <c r="V10" s="69"/>
      <c r="W10" s="95" t="str">
        <f t="shared" si="6"/>
        <v/>
      </c>
      <c r="Z10" s="69"/>
      <c r="AB10" s="69"/>
      <c r="AC10" s="69"/>
      <c r="AD10" s="69"/>
      <c r="AE10" s="69"/>
      <c r="AF10" s="69"/>
      <c r="AG10" s="69"/>
      <c r="AH10" s="97">
        <f t="shared" si="5"/>
        <v>0</v>
      </c>
      <c r="AJ10" s="98" cm="1">
        <f t="array" ref="AJ10">SUMPRODUCT(J$7:J$1008*(G$7:G$1008=$C10))</f>
        <v>0</v>
      </c>
      <c r="AK10" s="103">
        <f t="shared" si="7"/>
        <v>0</v>
      </c>
      <c r="AL10" s="104">
        <f t="shared" si="8"/>
        <v>0</v>
      </c>
      <c r="AM10" s="98" cm="1">
        <f t="array" ref="AM10">SUMPRODUCT(Z$7:Z$1008*(G$7:G$1008=$C10))</f>
        <v>0</v>
      </c>
      <c r="AN10" s="103">
        <f t="shared" si="9"/>
        <v>0</v>
      </c>
      <c r="AO10" s="104">
        <f t="shared" si="10"/>
        <v>0</v>
      </c>
      <c r="AP10" s="105" t="str">
        <f t="shared" si="11"/>
        <v/>
      </c>
      <c r="AQ10" s="105" t="str">
        <f t="shared" si="12"/>
        <v/>
      </c>
      <c r="AR10" s="98">
        <f>'Input 1 - Schedule 1'!AL12</f>
        <v>0</v>
      </c>
      <c r="AS10" s="98">
        <f t="shared" si="13"/>
        <v>0</v>
      </c>
      <c r="AT10" s="99">
        <f t="shared" si="14"/>
        <v>0</v>
      </c>
      <c r="AV10" s="84" t="s">
        <v>20</v>
      </c>
    </row>
    <row r="11" spans="1:48" ht="13.5" x14ac:dyDescent="0.3">
      <c r="A11" s="106">
        <f t="shared" si="15"/>
        <v>4</v>
      </c>
      <c r="B11" s="102" t="str">
        <f>'Input 1 - Schedule 1'!H13</f>
        <v/>
      </c>
      <c r="C11" s="95">
        <f>'Input 1 - Schedule 1'!I13</f>
        <v>0</v>
      </c>
      <c r="D11" s="95">
        <f>'Input 1 - Schedule 1'!J13</f>
        <v>0</v>
      </c>
      <c r="E11" s="95">
        <f>'Input 1 - Schedule 1'!K13</f>
        <v>0</v>
      </c>
      <c r="F11" s="95">
        <f>'Input 1 - Schedule 1'!L13</f>
        <v>0</v>
      </c>
      <c r="G11" s="95">
        <f>'Input 1 - Schedule 1'!N13</f>
        <v>0</v>
      </c>
      <c r="H11" s="95" t="str">
        <f>'Input 1 - Schedule 1'!O13</f>
        <v/>
      </c>
      <c r="I11" s="95">
        <f>'Input 1 - Schedule 1'!W13</f>
        <v>0</v>
      </c>
      <c r="J11" s="69"/>
      <c r="K11" s="51"/>
      <c r="L11" s="69"/>
      <c r="M11" s="69"/>
      <c r="N11" s="95">
        <f>SUMIFS('Input 3 - Capital Instruments'!$L$13:$L$229,'Input 3 - Capital Instruments'!$O$13:$O$229,C11,'Input 3 - Capital Instruments'!$M$13:$M$229,"Y",'Input 3 - Capital Instruments'!$G$13:$G$229,"Surplus Notes (or similar)")</f>
        <v>0</v>
      </c>
      <c r="O11" s="69"/>
      <c r="P11" s="69"/>
      <c r="Q11" s="69"/>
      <c r="R11" s="96">
        <f t="shared" si="3"/>
        <v>0</v>
      </c>
      <c r="S11" s="95">
        <f t="shared" si="4"/>
        <v>0</v>
      </c>
      <c r="T11" s="69"/>
      <c r="U11" s="69"/>
      <c r="V11" s="69"/>
      <c r="W11" s="95" t="str">
        <f t="shared" si="6"/>
        <v/>
      </c>
      <c r="Z11" s="69"/>
      <c r="AB11" s="69"/>
      <c r="AC11" s="69"/>
      <c r="AD11" s="69"/>
      <c r="AE11" s="69"/>
      <c r="AF11" s="69"/>
      <c r="AG11" s="69"/>
      <c r="AH11" s="97">
        <f t="shared" si="5"/>
        <v>0</v>
      </c>
      <c r="AJ11" s="98" cm="1">
        <f t="array" ref="AJ11">SUMPRODUCT(J$7:J$1008*(G$7:G$1008=$C11))</f>
        <v>0</v>
      </c>
      <c r="AK11" s="103">
        <f t="shared" si="7"/>
        <v>0</v>
      </c>
      <c r="AL11" s="104">
        <f t="shared" si="8"/>
        <v>0</v>
      </c>
      <c r="AM11" s="98" cm="1">
        <f t="array" ref="AM11">SUMPRODUCT(Z$7:Z$1008*(G$7:G$1008=$C11))</f>
        <v>0</v>
      </c>
      <c r="AN11" s="103">
        <f t="shared" si="9"/>
        <v>0</v>
      </c>
      <c r="AO11" s="104">
        <f t="shared" si="10"/>
        <v>0</v>
      </c>
      <c r="AP11" s="105" t="str">
        <f t="shared" si="11"/>
        <v/>
      </c>
      <c r="AQ11" s="105" t="str">
        <f t="shared" si="12"/>
        <v/>
      </c>
      <c r="AR11" s="98">
        <f>'Input 1 - Schedule 1'!AL13</f>
        <v>0</v>
      </c>
      <c r="AS11" s="98">
        <f t="shared" si="13"/>
        <v>0</v>
      </c>
      <c r="AT11" s="99">
        <f t="shared" si="14"/>
        <v>0</v>
      </c>
      <c r="AV11" s="84" t="s">
        <v>20</v>
      </c>
    </row>
    <row r="12" spans="1:48" ht="13.5" x14ac:dyDescent="0.3">
      <c r="A12" s="106">
        <f t="shared" si="15"/>
        <v>5</v>
      </c>
      <c r="B12" s="102" t="str">
        <f>'Input 1 - Schedule 1'!H14</f>
        <v/>
      </c>
      <c r="C12" s="95">
        <f>'Input 1 - Schedule 1'!I14</f>
        <v>0</v>
      </c>
      <c r="D12" s="95">
        <f>'Input 1 - Schedule 1'!J14</f>
        <v>0</v>
      </c>
      <c r="E12" s="95">
        <f>'Input 1 - Schedule 1'!K14</f>
        <v>0</v>
      </c>
      <c r="F12" s="95">
        <f>'Input 1 - Schedule 1'!L14</f>
        <v>0</v>
      </c>
      <c r="G12" s="95">
        <f>'Input 1 - Schedule 1'!N14</f>
        <v>0</v>
      </c>
      <c r="H12" s="95" t="str">
        <f>'Input 1 - Schedule 1'!O14</f>
        <v/>
      </c>
      <c r="I12" s="95">
        <f>'Input 1 - Schedule 1'!W14</f>
        <v>0</v>
      </c>
      <c r="J12" s="69"/>
      <c r="K12" s="51"/>
      <c r="L12" s="69"/>
      <c r="M12" s="69"/>
      <c r="N12" s="95">
        <f>SUMIFS('Input 3 - Capital Instruments'!$L$13:$L$229,'Input 3 - Capital Instruments'!$O$13:$O$229,C12,'Input 3 - Capital Instruments'!$M$13:$M$229,"Y",'Input 3 - Capital Instruments'!$G$13:$G$229,"Surplus Notes (or similar)")</f>
        <v>0</v>
      </c>
      <c r="O12" s="69"/>
      <c r="P12" s="69"/>
      <c r="Q12" s="69"/>
      <c r="R12" s="96">
        <f t="shared" si="3"/>
        <v>0</v>
      </c>
      <c r="S12" s="95">
        <f t="shared" si="4"/>
        <v>0</v>
      </c>
      <c r="T12" s="69"/>
      <c r="U12" s="69"/>
      <c r="V12" s="69"/>
      <c r="W12" s="95" t="str">
        <f t="shared" si="6"/>
        <v/>
      </c>
      <c r="Z12" s="69"/>
      <c r="AB12" s="69"/>
      <c r="AC12" s="69"/>
      <c r="AD12" s="69"/>
      <c r="AE12" s="69"/>
      <c r="AF12" s="69"/>
      <c r="AG12" s="69"/>
      <c r="AH12" s="97">
        <f t="shared" si="5"/>
        <v>0</v>
      </c>
      <c r="AJ12" s="98" cm="1">
        <f t="array" ref="AJ12">SUMPRODUCT(J$7:J$1008*(G$7:G$1008=$C12))</f>
        <v>0</v>
      </c>
      <c r="AK12" s="103">
        <f t="shared" si="7"/>
        <v>0</v>
      </c>
      <c r="AL12" s="104">
        <f t="shared" si="8"/>
        <v>0</v>
      </c>
      <c r="AM12" s="98" cm="1">
        <f t="array" ref="AM12">SUMPRODUCT(Z$7:Z$1008*(G$7:G$1008=$C12))</f>
        <v>0</v>
      </c>
      <c r="AN12" s="103">
        <f t="shared" si="9"/>
        <v>0</v>
      </c>
      <c r="AO12" s="104">
        <f t="shared" si="10"/>
        <v>0</v>
      </c>
      <c r="AP12" s="105" t="str">
        <f t="shared" si="11"/>
        <v/>
      </c>
      <c r="AQ12" s="105" t="str">
        <f t="shared" si="12"/>
        <v/>
      </c>
      <c r="AR12" s="98">
        <f>'Input 1 - Schedule 1'!AL14</f>
        <v>0</v>
      </c>
      <c r="AS12" s="98">
        <f t="shared" si="13"/>
        <v>0</v>
      </c>
      <c r="AT12" s="99">
        <f t="shared" si="14"/>
        <v>0</v>
      </c>
      <c r="AV12" s="84" t="s">
        <v>20</v>
      </c>
    </row>
    <row r="13" spans="1:48" ht="13.5" x14ac:dyDescent="0.3">
      <c r="A13" s="106">
        <f t="shared" si="15"/>
        <v>6</v>
      </c>
      <c r="B13" s="102" t="str">
        <f>'Input 1 - Schedule 1'!H15</f>
        <v/>
      </c>
      <c r="C13" s="95">
        <f>'Input 1 - Schedule 1'!I15</f>
        <v>0</v>
      </c>
      <c r="D13" s="95">
        <f>'Input 1 - Schedule 1'!J15</f>
        <v>0</v>
      </c>
      <c r="E13" s="95">
        <f>'Input 1 - Schedule 1'!K15</f>
        <v>0</v>
      </c>
      <c r="F13" s="95">
        <f>'Input 1 - Schedule 1'!L15</f>
        <v>0</v>
      </c>
      <c r="G13" s="95">
        <f>'Input 1 - Schedule 1'!N15</f>
        <v>0</v>
      </c>
      <c r="H13" s="95" t="str">
        <f>'Input 1 - Schedule 1'!O15</f>
        <v/>
      </c>
      <c r="I13" s="95">
        <f>'Input 1 - Schedule 1'!W15</f>
        <v>0</v>
      </c>
      <c r="J13" s="69"/>
      <c r="K13" s="51"/>
      <c r="L13" s="69"/>
      <c r="M13" s="69"/>
      <c r="N13" s="95">
        <f>SUMIFS('Input 3 - Capital Instruments'!$L$13:$L$229,'Input 3 - Capital Instruments'!$O$13:$O$229,C13,'Input 3 - Capital Instruments'!$M$13:$M$229,"Y",'Input 3 - Capital Instruments'!$G$13:$G$229,"Surplus Notes (or similar)")</f>
        <v>0</v>
      </c>
      <c r="O13" s="69"/>
      <c r="P13" s="69"/>
      <c r="Q13" s="69"/>
      <c r="R13" s="96">
        <f t="shared" si="3"/>
        <v>0</v>
      </c>
      <c r="S13" s="95">
        <f t="shared" si="4"/>
        <v>0</v>
      </c>
      <c r="T13" s="69"/>
      <c r="U13" s="69"/>
      <c r="V13" s="69"/>
      <c r="W13" s="95" t="str">
        <f t="shared" si="6"/>
        <v/>
      </c>
      <c r="Z13" s="69"/>
      <c r="AB13" s="69"/>
      <c r="AC13" s="69"/>
      <c r="AD13" s="69"/>
      <c r="AE13" s="69"/>
      <c r="AF13" s="69"/>
      <c r="AG13" s="69"/>
      <c r="AH13" s="97">
        <f t="shared" si="5"/>
        <v>0</v>
      </c>
      <c r="AJ13" s="98" cm="1">
        <f t="array" ref="AJ13">SUMPRODUCT(J$7:J$1008*(G$7:G$1008=$C13))</f>
        <v>0</v>
      </c>
      <c r="AK13" s="103">
        <f t="shared" si="7"/>
        <v>0</v>
      </c>
      <c r="AL13" s="104">
        <f t="shared" si="8"/>
        <v>0</v>
      </c>
      <c r="AM13" s="98" cm="1">
        <f t="array" ref="AM13">SUMPRODUCT(Z$7:Z$1008*(G$7:G$1008=$C13))</f>
        <v>0</v>
      </c>
      <c r="AN13" s="103">
        <f t="shared" si="9"/>
        <v>0</v>
      </c>
      <c r="AO13" s="104">
        <f t="shared" si="10"/>
        <v>0</v>
      </c>
      <c r="AP13" s="105" t="str">
        <f t="shared" si="11"/>
        <v/>
      </c>
      <c r="AQ13" s="105" t="str">
        <f t="shared" si="12"/>
        <v/>
      </c>
      <c r="AR13" s="98">
        <f>'Input 1 - Schedule 1'!AL15</f>
        <v>0</v>
      </c>
      <c r="AS13" s="98">
        <f t="shared" si="13"/>
        <v>0</v>
      </c>
      <c r="AT13" s="99">
        <f t="shared" si="14"/>
        <v>0</v>
      </c>
      <c r="AV13" s="84" t="s">
        <v>20</v>
      </c>
    </row>
    <row r="14" spans="1:48" ht="13.5" x14ac:dyDescent="0.3">
      <c r="A14" s="106">
        <f t="shared" si="15"/>
        <v>7</v>
      </c>
      <c r="B14" s="102" t="str">
        <f>'Input 1 - Schedule 1'!H16</f>
        <v/>
      </c>
      <c r="C14" s="95">
        <f>'Input 1 - Schedule 1'!I16</f>
        <v>0</v>
      </c>
      <c r="D14" s="95">
        <f>'Input 1 - Schedule 1'!J16</f>
        <v>0</v>
      </c>
      <c r="E14" s="95">
        <f>'Input 1 - Schedule 1'!K16</f>
        <v>0</v>
      </c>
      <c r="F14" s="95">
        <f>'Input 1 - Schedule 1'!L16</f>
        <v>0</v>
      </c>
      <c r="G14" s="95">
        <f>'Input 1 - Schedule 1'!N16</f>
        <v>0</v>
      </c>
      <c r="H14" s="95" t="str">
        <f>'Input 1 - Schedule 1'!O16</f>
        <v/>
      </c>
      <c r="I14" s="95">
        <f>'Input 1 - Schedule 1'!W16</f>
        <v>0</v>
      </c>
      <c r="J14" s="69"/>
      <c r="K14" s="51"/>
      <c r="L14" s="69"/>
      <c r="M14" s="69"/>
      <c r="N14" s="95">
        <f>SUMIFS('Input 3 - Capital Instruments'!$L$13:$L$229,'Input 3 - Capital Instruments'!$O$13:$O$229,C14,'Input 3 - Capital Instruments'!$M$13:$M$229,"Y",'Input 3 - Capital Instruments'!$G$13:$G$229,"Surplus Notes (or similar)")</f>
        <v>0</v>
      </c>
      <c r="O14" s="69"/>
      <c r="P14" s="69"/>
      <c r="Q14" s="69"/>
      <c r="R14" s="96">
        <f t="shared" si="3"/>
        <v>0</v>
      </c>
      <c r="S14" s="95">
        <f t="shared" si="4"/>
        <v>0</v>
      </c>
      <c r="T14" s="69"/>
      <c r="U14" s="69"/>
      <c r="V14" s="69"/>
      <c r="W14" s="95" t="str">
        <f t="shared" si="6"/>
        <v/>
      </c>
      <c r="Z14" s="69"/>
      <c r="AB14" s="69"/>
      <c r="AC14" s="69"/>
      <c r="AD14" s="69"/>
      <c r="AE14" s="69"/>
      <c r="AF14" s="69"/>
      <c r="AG14" s="69"/>
      <c r="AH14" s="97">
        <f t="shared" si="5"/>
        <v>0</v>
      </c>
      <c r="AJ14" s="98" cm="1">
        <f t="array" ref="AJ14">SUMPRODUCT(J$7:J$1008*(G$7:G$1008=$C14))</f>
        <v>0</v>
      </c>
      <c r="AK14" s="103">
        <f t="shared" si="7"/>
        <v>0</v>
      </c>
      <c r="AL14" s="104">
        <f t="shared" si="8"/>
        <v>0</v>
      </c>
      <c r="AM14" s="98" cm="1">
        <f t="array" ref="AM14">SUMPRODUCT(Z$7:Z$1008*(G$7:G$1008=$C14))</f>
        <v>0</v>
      </c>
      <c r="AN14" s="103">
        <f t="shared" si="9"/>
        <v>0</v>
      </c>
      <c r="AO14" s="104">
        <f t="shared" si="10"/>
        <v>0</v>
      </c>
      <c r="AP14" s="105" t="str">
        <f t="shared" si="11"/>
        <v/>
      </c>
      <c r="AQ14" s="105" t="str">
        <f t="shared" si="12"/>
        <v/>
      </c>
      <c r="AR14" s="98">
        <f>'Input 1 - Schedule 1'!AL16</f>
        <v>0</v>
      </c>
      <c r="AS14" s="98">
        <f t="shared" si="13"/>
        <v>0</v>
      </c>
      <c r="AT14" s="99">
        <f t="shared" si="14"/>
        <v>0</v>
      </c>
      <c r="AV14" s="84" t="s">
        <v>20</v>
      </c>
    </row>
    <row r="15" spans="1:48" ht="13.5" x14ac:dyDescent="0.3">
      <c r="A15" s="106">
        <f t="shared" si="15"/>
        <v>8</v>
      </c>
      <c r="B15" s="102" t="str">
        <f>'Input 1 - Schedule 1'!H17</f>
        <v/>
      </c>
      <c r="C15" s="95">
        <f>'Input 1 - Schedule 1'!I17</f>
        <v>0</v>
      </c>
      <c r="D15" s="95">
        <f>'Input 1 - Schedule 1'!J17</f>
        <v>0</v>
      </c>
      <c r="E15" s="95">
        <f>'Input 1 - Schedule 1'!K17</f>
        <v>0</v>
      </c>
      <c r="F15" s="95">
        <f>'Input 1 - Schedule 1'!L17</f>
        <v>0</v>
      </c>
      <c r="G15" s="95">
        <f>'Input 1 - Schedule 1'!N17</f>
        <v>0</v>
      </c>
      <c r="H15" s="95" t="str">
        <f>'Input 1 - Schedule 1'!O17</f>
        <v/>
      </c>
      <c r="I15" s="95">
        <f>'Input 1 - Schedule 1'!W17</f>
        <v>0</v>
      </c>
      <c r="J15" s="69"/>
      <c r="K15" s="51"/>
      <c r="L15" s="69"/>
      <c r="M15" s="69"/>
      <c r="N15" s="95">
        <f>SUMIFS('Input 3 - Capital Instruments'!$L$13:$L$229,'Input 3 - Capital Instruments'!$O$13:$O$229,C15,'Input 3 - Capital Instruments'!$M$13:$M$229,"Y",'Input 3 - Capital Instruments'!$G$13:$G$229,"Surplus Notes (or similar)")</f>
        <v>0</v>
      </c>
      <c r="O15" s="69"/>
      <c r="P15" s="69"/>
      <c r="Q15" s="69"/>
      <c r="R15" s="96">
        <f t="shared" si="3"/>
        <v>0</v>
      </c>
      <c r="S15" s="95">
        <f t="shared" si="4"/>
        <v>0</v>
      </c>
      <c r="T15" s="69"/>
      <c r="U15" s="69"/>
      <c r="V15" s="69"/>
      <c r="W15" s="95" t="str">
        <f t="shared" si="6"/>
        <v/>
      </c>
      <c r="Z15" s="69"/>
      <c r="AB15" s="69"/>
      <c r="AC15" s="69"/>
      <c r="AD15" s="69"/>
      <c r="AE15" s="69"/>
      <c r="AF15" s="69"/>
      <c r="AG15" s="69"/>
      <c r="AH15" s="97">
        <f t="shared" si="5"/>
        <v>0</v>
      </c>
      <c r="AJ15" s="98" cm="1">
        <f t="array" ref="AJ15">SUMPRODUCT(J$7:J$1008*(G$7:G$1008=$C15))</f>
        <v>0</v>
      </c>
      <c r="AK15" s="103">
        <f t="shared" si="7"/>
        <v>0</v>
      </c>
      <c r="AL15" s="104">
        <f t="shared" si="8"/>
        <v>0</v>
      </c>
      <c r="AM15" s="98" cm="1">
        <f t="array" ref="AM15">SUMPRODUCT(Z$7:Z$1008*(G$7:G$1008=$C15))</f>
        <v>0</v>
      </c>
      <c r="AN15" s="103">
        <f t="shared" si="9"/>
        <v>0</v>
      </c>
      <c r="AO15" s="104">
        <f t="shared" si="10"/>
        <v>0</v>
      </c>
      <c r="AP15" s="105" t="str">
        <f t="shared" si="11"/>
        <v/>
      </c>
      <c r="AQ15" s="105" t="str">
        <f t="shared" si="12"/>
        <v/>
      </c>
      <c r="AR15" s="98">
        <f>'Input 1 - Schedule 1'!AL17</f>
        <v>0</v>
      </c>
      <c r="AS15" s="98">
        <f t="shared" si="13"/>
        <v>0</v>
      </c>
      <c r="AT15" s="99">
        <f t="shared" si="14"/>
        <v>0</v>
      </c>
      <c r="AV15" s="84" t="s">
        <v>20</v>
      </c>
    </row>
    <row r="16" spans="1:48" ht="13.5" x14ac:dyDescent="0.3">
      <c r="A16" s="106">
        <f t="shared" si="15"/>
        <v>9</v>
      </c>
      <c r="B16" s="102" t="str">
        <f>'Input 1 - Schedule 1'!H18</f>
        <v/>
      </c>
      <c r="C16" s="95">
        <f>'Input 1 - Schedule 1'!I18</f>
        <v>0</v>
      </c>
      <c r="D16" s="95">
        <f>'Input 1 - Schedule 1'!J18</f>
        <v>0</v>
      </c>
      <c r="E16" s="95">
        <f>'Input 1 - Schedule 1'!K18</f>
        <v>0</v>
      </c>
      <c r="F16" s="95">
        <f>'Input 1 - Schedule 1'!L18</f>
        <v>0</v>
      </c>
      <c r="G16" s="95">
        <f>'Input 1 - Schedule 1'!N18</f>
        <v>0</v>
      </c>
      <c r="H16" s="95" t="str">
        <f>'Input 1 - Schedule 1'!O18</f>
        <v/>
      </c>
      <c r="I16" s="95">
        <f>'Input 1 - Schedule 1'!W18</f>
        <v>0</v>
      </c>
      <c r="J16" s="69"/>
      <c r="K16" s="51"/>
      <c r="L16" s="69"/>
      <c r="M16" s="69"/>
      <c r="N16" s="95">
        <f>SUMIFS('Input 3 - Capital Instruments'!$L$13:$L$229,'Input 3 - Capital Instruments'!$O$13:$O$229,C16,'Input 3 - Capital Instruments'!$M$13:$M$229,"Y",'Input 3 - Capital Instruments'!$G$13:$G$229,"Surplus Notes (or similar)")</f>
        <v>0</v>
      </c>
      <c r="O16" s="69"/>
      <c r="P16" s="69"/>
      <c r="Q16" s="69"/>
      <c r="R16" s="96">
        <f t="shared" si="3"/>
        <v>0</v>
      </c>
      <c r="S16" s="95">
        <f t="shared" si="4"/>
        <v>0</v>
      </c>
      <c r="T16" s="69"/>
      <c r="U16" s="69"/>
      <c r="V16" s="69"/>
      <c r="W16" s="95" t="str">
        <f t="shared" si="6"/>
        <v/>
      </c>
      <c r="Z16" s="69"/>
      <c r="AB16" s="69"/>
      <c r="AC16" s="69"/>
      <c r="AD16" s="69"/>
      <c r="AE16" s="69"/>
      <c r="AF16" s="69"/>
      <c r="AG16" s="69"/>
      <c r="AH16" s="97">
        <f t="shared" si="5"/>
        <v>0</v>
      </c>
      <c r="AJ16" s="98" cm="1">
        <f t="array" ref="AJ16">SUMPRODUCT(J$7:J$1008*(G$7:G$1008=$C16))</f>
        <v>0</v>
      </c>
      <c r="AK16" s="103">
        <f t="shared" si="7"/>
        <v>0</v>
      </c>
      <c r="AL16" s="104">
        <f t="shared" si="8"/>
        <v>0</v>
      </c>
      <c r="AM16" s="98" cm="1">
        <f t="array" ref="AM16">SUMPRODUCT(Z$7:Z$1008*(G$7:G$1008=$C16))</f>
        <v>0</v>
      </c>
      <c r="AN16" s="103">
        <f t="shared" si="9"/>
        <v>0</v>
      </c>
      <c r="AO16" s="104">
        <f t="shared" si="10"/>
        <v>0</v>
      </c>
      <c r="AP16" s="105" t="str">
        <f t="shared" si="11"/>
        <v/>
      </c>
      <c r="AQ16" s="105" t="str">
        <f t="shared" si="12"/>
        <v/>
      </c>
      <c r="AR16" s="98">
        <f>'Input 1 - Schedule 1'!AL18</f>
        <v>0</v>
      </c>
      <c r="AS16" s="98">
        <f t="shared" si="13"/>
        <v>0</v>
      </c>
      <c r="AT16" s="99">
        <f t="shared" si="14"/>
        <v>0</v>
      </c>
      <c r="AV16" s="84" t="s">
        <v>20</v>
      </c>
    </row>
    <row r="17" spans="1:48" ht="13.5" x14ac:dyDescent="0.3">
      <c r="A17" s="106">
        <f t="shared" si="15"/>
        <v>10</v>
      </c>
      <c r="B17" s="102" t="str">
        <f>'Input 1 - Schedule 1'!H19</f>
        <v/>
      </c>
      <c r="C17" s="95">
        <f>'Input 1 - Schedule 1'!I19</f>
        <v>0</v>
      </c>
      <c r="D17" s="95">
        <f>'Input 1 - Schedule 1'!J19</f>
        <v>0</v>
      </c>
      <c r="E17" s="95">
        <f>'Input 1 - Schedule 1'!K19</f>
        <v>0</v>
      </c>
      <c r="F17" s="95">
        <f>'Input 1 - Schedule 1'!L19</f>
        <v>0</v>
      </c>
      <c r="G17" s="95">
        <f>'Input 1 - Schedule 1'!N19</f>
        <v>0</v>
      </c>
      <c r="H17" s="95" t="str">
        <f>'Input 1 - Schedule 1'!O19</f>
        <v/>
      </c>
      <c r="I17" s="95">
        <f>'Input 1 - Schedule 1'!W19</f>
        <v>0</v>
      </c>
      <c r="J17" s="69"/>
      <c r="K17" s="51"/>
      <c r="L17" s="69"/>
      <c r="M17" s="69"/>
      <c r="N17" s="95">
        <f>SUMIFS('Input 3 - Capital Instruments'!$L$13:$L$229,'Input 3 - Capital Instruments'!$O$13:$O$229,C17,'Input 3 - Capital Instruments'!$M$13:$M$229,"Y",'Input 3 - Capital Instruments'!$G$13:$G$229,"Surplus Notes (or similar)")</f>
        <v>0</v>
      </c>
      <c r="O17" s="69"/>
      <c r="P17" s="69"/>
      <c r="Q17" s="69"/>
      <c r="R17" s="96">
        <f t="shared" si="3"/>
        <v>0</v>
      </c>
      <c r="S17" s="95">
        <f t="shared" si="4"/>
        <v>0</v>
      </c>
      <c r="T17" s="69"/>
      <c r="U17" s="69"/>
      <c r="V17" s="69"/>
      <c r="W17" s="95" t="str">
        <f t="shared" si="6"/>
        <v/>
      </c>
      <c r="Z17" s="69"/>
      <c r="AB17" s="69"/>
      <c r="AC17" s="69"/>
      <c r="AD17" s="69"/>
      <c r="AE17" s="69"/>
      <c r="AF17" s="69"/>
      <c r="AG17" s="69"/>
      <c r="AH17" s="97">
        <f t="shared" si="5"/>
        <v>0</v>
      </c>
      <c r="AJ17" s="98" cm="1">
        <f t="array" ref="AJ17">SUMPRODUCT(J$7:J$1008*(G$7:G$1008=$C17))</f>
        <v>0</v>
      </c>
      <c r="AK17" s="103">
        <f t="shared" si="7"/>
        <v>0</v>
      </c>
      <c r="AL17" s="104">
        <f t="shared" si="8"/>
        <v>0</v>
      </c>
      <c r="AM17" s="98" cm="1">
        <f t="array" ref="AM17">SUMPRODUCT(Z$7:Z$1008*(G$7:G$1008=$C17))</f>
        <v>0</v>
      </c>
      <c r="AN17" s="103">
        <f t="shared" si="9"/>
        <v>0</v>
      </c>
      <c r="AO17" s="104">
        <f t="shared" si="10"/>
        <v>0</v>
      </c>
      <c r="AP17" s="105" t="str">
        <f t="shared" si="11"/>
        <v/>
      </c>
      <c r="AQ17" s="105" t="str">
        <f t="shared" si="12"/>
        <v/>
      </c>
      <c r="AR17" s="98">
        <f>'Input 1 - Schedule 1'!AL19</f>
        <v>0</v>
      </c>
      <c r="AS17" s="98">
        <f t="shared" si="13"/>
        <v>0</v>
      </c>
      <c r="AT17" s="99">
        <f t="shared" si="14"/>
        <v>0</v>
      </c>
      <c r="AV17" s="84" t="s">
        <v>20</v>
      </c>
    </row>
    <row r="18" spans="1:48" ht="13.5" x14ac:dyDescent="0.3">
      <c r="A18" s="106">
        <f t="shared" si="15"/>
        <v>11</v>
      </c>
      <c r="B18" s="102" t="str">
        <f>'Input 1 - Schedule 1'!H20</f>
        <v/>
      </c>
      <c r="C18" s="95">
        <f>'Input 1 - Schedule 1'!I20</f>
        <v>0</v>
      </c>
      <c r="D18" s="95">
        <f>'Input 1 - Schedule 1'!J20</f>
        <v>0</v>
      </c>
      <c r="E18" s="95">
        <f>'Input 1 - Schedule 1'!K20</f>
        <v>0</v>
      </c>
      <c r="F18" s="95">
        <f>'Input 1 - Schedule 1'!L20</f>
        <v>0</v>
      </c>
      <c r="G18" s="95">
        <f>'Input 1 - Schedule 1'!N20</f>
        <v>0</v>
      </c>
      <c r="H18" s="95" t="str">
        <f>'Input 1 - Schedule 1'!O20</f>
        <v/>
      </c>
      <c r="I18" s="95">
        <f>'Input 1 - Schedule 1'!W20</f>
        <v>0</v>
      </c>
      <c r="J18" s="69"/>
      <c r="K18" s="51"/>
      <c r="L18" s="69"/>
      <c r="M18" s="69"/>
      <c r="N18" s="95">
        <f>SUMIFS('Input 3 - Capital Instruments'!$L$13:$L$229,'Input 3 - Capital Instruments'!$O$13:$O$229,C18,'Input 3 - Capital Instruments'!$M$13:$M$229,"Y",'Input 3 - Capital Instruments'!$G$13:$G$229,"Surplus Notes (or similar)")</f>
        <v>0</v>
      </c>
      <c r="O18" s="69"/>
      <c r="P18" s="69"/>
      <c r="Q18" s="69"/>
      <c r="R18" s="96">
        <f t="shared" si="3"/>
        <v>0</v>
      </c>
      <c r="S18" s="95">
        <f t="shared" si="4"/>
        <v>0</v>
      </c>
      <c r="T18" s="69"/>
      <c r="U18" s="69"/>
      <c r="V18" s="69"/>
      <c r="W18" s="95" t="str">
        <f t="shared" si="6"/>
        <v/>
      </c>
      <c r="Z18" s="69"/>
      <c r="AB18" s="69"/>
      <c r="AC18" s="69"/>
      <c r="AD18" s="69"/>
      <c r="AE18" s="69"/>
      <c r="AF18" s="69"/>
      <c r="AG18" s="69"/>
      <c r="AH18" s="97">
        <f t="shared" si="5"/>
        <v>0</v>
      </c>
      <c r="AJ18" s="98" cm="1">
        <f t="array" ref="AJ18">SUMPRODUCT(J$7:J$1008*(G$7:G$1008=$C18))</f>
        <v>0</v>
      </c>
      <c r="AK18" s="103">
        <f t="shared" si="7"/>
        <v>0</v>
      </c>
      <c r="AL18" s="104">
        <f t="shared" si="8"/>
        <v>0</v>
      </c>
      <c r="AM18" s="98" cm="1">
        <f t="array" ref="AM18">SUMPRODUCT(Z$7:Z$1008*(G$7:G$1008=$C18))</f>
        <v>0</v>
      </c>
      <c r="AN18" s="103">
        <f t="shared" si="9"/>
        <v>0</v>
      </c>
      <c r="AO18" s="104">
        <f t="shared" si="10"/>
        <v>0</v>
      </c>
      <c r="AP18" s="105" t="str">
        <f t="shared" si="11"/>
        <v/>
      </c>
      <c r="AQ18" s="105" t="str">
        <f t="shared" si="12"/>
        <v/>
      </c>
      <c r="AR18" s="98">
        <f>'Input 1 - Schedule 1'!AL20</f>
        <v>0</v>
      </c>
      <c r="AS18" s="98">
        <f t="shared" si="13"/>
        <v>0</v>
      </c>
      <c r="AT18" s="99">
        <f t="shared" si="14"/>
        <v>0</v>
      </c>
      <c r="AV18" s="84" t="s">
        <v>20</v>
      </c>
    </row>
    <row r="19" spans="1:48" ht="13.5" x14ac:dyDescent="0.3">
      <c r="A19" s="106">
        <f t="shared" si="15"/>
        <v>12</v>
      </c>
      <c r="B19" s="102" t="str">
        <f>'Input 1 - Schedule 1'!H21</f>
        <v/>
      </c>
      <c r="C19" s="95">
        <f>'Input 1 - Schedule 1'!I21</f>
        <v>0</v>
      </c>
      <c r="D19" s="95">
        <f>'Input 1 - Schedule 1'!J21</f>
        <v>0</v>
      </c>
      <c r="E19" s="95">
        <f>'Input 1 - Schedule 1'!K21</f>
        <v>0</v>
      </c>
      <c r="F19" s="95">
        <f>'Input 1 - Schedule 1'!L21</f>
        <v>0</v>
      </c>
      <c r="G19" s="95">
        <f>'Input 1 - Schedule 1'!N21</f>
        <v>0</v>
      </c>
      <c r="H19" s="95" t="str">
        <f>'Input 1 - Schedule 1'!O21</f>
        <v/>
      </c>
      <c r="I19" s="95">
        <f>'Input 1 - Schedule 1'!W21</f>
        <v>0</v>
      </c>
      <c r="J19" s="69"/>
      <c r="K19" s="51"/>
      <c r="L19" s="69"/>
      <c r="M19" s="69"/>
      <c r="N19" s="95">
        <f>SUMIFS('Input 3 - Capital Instruments'!$L$13:$L$229,'Input 3 - Capital Instruments'!$O$13:$O$229,C19,'Input 3 - Capital Instruments'!$M$13:$M$229,"Y",'Input 3 - Capital Instruments'!$G$13:$G$229,"Surplus Notes (or similar)")</f>
        <v>0</v>
      </c>
      <c r="O19" s="69"/>
      <c r="P19" s="69"/>
      <c r="Q19" s="69"/>
      <c r="R19" s="96">
        <f t="shared" si="3"/>
        <v>0</v>
      </c>
      <c r="S19" s="95">
        <f t="shared" si="4"/>
        <v>0</v>
      </c>
      <c r="T19" s="69"/>
      <c r="U19" s="69"/>
      <c r="V19" s="69"/>
      <c r="W19" s="95" t="str">
        <f t="shared" si="6"/>
        <v/>
      </c>
      <c r="Z19" s="69"/>
      <c r="AB19" s="69"/>
      <c r="AC19" s="69"/>
      <c r="AD19" s="69"/>
      <c r="AE19" s="69"/>
      <c r="AF19" s="69"/>
      <c r="AG19" s="69"/>
      <c r="AH19" s="97">
        <f t="shared" si="5"/>
        <v>0</v>
      </c>
      <c r="AJ19" s="98" cm="1">
        <f t="array" ref="AJ19">SUMPRODUCT(J$7:J$1008*(G$7:G$1008=$C19))</f>
        <v>0</v>
      </c>
      <c r="AK19" s="103">
        <f t="shared" si="7"/>
        <v>0</v>
      </c>
      <c r="AL19" s="104">
        <f t="shared" si="8"/>
        <v>0</v>
      </c>
      <c r="AM19" s="98" cm="1">
        <f t="array" ref="AM19">SUMPRODUCT(Z$7:Z$1008*(G$7:G$1008=$C19))</f>
        <v>0</v>
      </c>
      <c r="AN19" s="103">
        <f t="shared" si="9"/>
        <v>0</v>
      </c>
      <c r="AO19" s="104">
        <f t="shared" si="10"/>
        <v>0</v>
      </c>
      <c r="AP19" s="105" t="str">
        <f t="shared" si="11"/>
        <v/>
      </c>
      <c r="AQ19" s="105" t="str">
        <f t="shared" si="12"/>
        <v/>
      </c>
      <c r="AR19" s="98">
        <f>'Input 1 - Schedule 1'!AL21</f>
        <v>0</v>
      </c>
      <c r="AS19" s="98">
        <f t="shared" si="13"/>
        <v>0</v>
      </c>
      <c r="AT19" s="99">
        <f t="shared" si="14"/>
        <v>0</v>
      </c>
      <c r="AV19" s="84" t="s">
        <v>20</v>
      </c>
    </row>
    <row r="20" spans="1:48" ht="13.5" x14ac:dyDescent="0.3">
      <c r="A20" s="106">
        <f t="shared" si="15"/>
        <v>13</v>
      </c>
      <c r="B20" s="102" t="str">
        <f>'Input 1 - Schedule 1'!H22</f>
        <v/>
      </c>
      <c r="C20" s="95">
        <f>'Input 1 - Schedule 1'!I22</f>
        <v>0</v>
      </c>
      <c r="D20" s="95">
        <f>'Input 1 - Schedule 1'!J22</f>
        <v>0</v>
      </c>
      <c r="E20" s="95">
        <f>'Input 1 - Schedule 1'!K22</f>
        <v>0</v>
      </c>
      <c r="F20" s="95">
        <f>'Input 1 - Schedule 1'!L22</f>
        <v>0</v>
      </c>
      <c r="G20" s="95">
        <f>'Input 1 - Schedule 1'!N22</f>
        <v>0</v>
      </c>
      <c r="H20" s="95" t="str">
        <f>'Input 1 - Schedule 1'!O22</f>
        <v/>
      </c>
      <c r="I20" s="95">
        <f>'Input 1 - Schedule 1'!W22</f>
        <v>0</v>
      </c>
      <c r="J20" s="69"/>
      <c r="K20" s="51"/>
      <c r="L20" s="69"/>
      <c r="M20" s="69"/>
      <c r="N20" s="95">
        <f>SUMIFS('Input 3 - Capital Instruments'!$L$13:$L$229,'Input 3 - Capital Instruments'!$O$13:$O$229,C20,'Input 3 - Capital Instruments'!$M$13:$M$229,"Y",'Input 3 - Capital Instruments'!$G$13:$G$229,"Surplus Notes (or similar)")</f>
        <v>0</v>
      </c>
      <c r="O20" s="69"/>
      <c r="P20" s="69"/>
      <c r="Q20" s="69"/>
      <c r="R20" s="96">
        <f t="shared" si="3"/>
        <v>0</v>
      </c>
      <c r="S20" s="95">
        <f t="shared" si="4"/>
        <v>0</v>
      </c>
      <c r="T20" s="69"/>
      <c r="U20" s="69"/>
      <c r="V20" s="69"/>
      <c r="W20" s="95" t="str">
        <f t="shared" si="6"/>
        <v/>
      </c>
      <c r="Z20" s="69"/>
      <c r="AB20" s="69"/>
      <c r="AC20" s="69"/>
      <c r="AD20" s="69"/>
      <c r="AE20" s="69"/>
      <c r="AF20" s="69"/>
      <c r="AG20" s="69"/>
      <c r="AH20" s="97">
        <f t="shared" si="5"/>
        <v>0</v>
      </c>
      <c r="AJ20" s="98" cm="1">
        <f t="array" ref="AJ20">SUMPRODUCT(J$7:J$1008*(G$7:G$1008=$C20))</f>
        <v>0</v>
      </c>
      <c r="AK20" s="103">
        <f t="shared" si="7"/>
        <v>0</v>
      </c>
      <c r="AL20" s="104">
        <f t="shared" si="8"/>
        <v>0</v>
      </c>
      <c r="AM20" s="98" cm="1">
        <f t="array" ref="AM20">SUMPRODUCT(Z$7:Z$1008*(G$7:G$1008=$C20))</f>
        <v>0</v>
      </c>
      <c r="AN20" s="103">
        <f t="shared" si="9"/>
        <v>0</v>
      </c>
      <c r="AO20" s="104">
        <f t="shared" si="10"/>
        <v>0</v>
      </c>
      <c r="AP20" s="105" t="str">
        <f t="shared" si="11"/>
        <v/>
      </c>
      <c r="AQ20" s="105" t="str">
        <f t="shared" si="12"/>
        <v/>
      </c>
      <c r="AR20" s="98">
        <f>'Input 1 - Schedule 1'!AL22</f>
        <v>0</v>
      </c>
      <c r="AS20" s="98">
        <f t="shared" si="13"/>
        <v>0</v>
      </c>
      <c r="AT20" s="99">
        <f t="shared" si="14"/>
        <v>0</v>
      </c>
      <c r="AV20" s="84" t="s">
        <v>20</v>
      </c>
    </row>
    <row r="21" spans="1:48" ht="13.5" x14ac:dyDescent="0.3">
      <c r="A21" s="106">
        <f t="shared" si="15"/>
        <v>14</v>
      </c>
      <c r="B21" s="102" t="str">
        <f>'Input 1 - Schedule 1'!H23</f>
        <v/>
      </c>
      <c r="C21" s="95">
        <f>'Input 1 - Schedule 1'!I23</f>
        <v>0</v>
      </c>
      <c r="D21" s="95">
        <f>'Input 1 - Schedule 1'!J23</f>
        <v>0</v>
      </c>
      <c r="E21" s="95">
        <f>'Input 1 - Schedule 1'!K23</f>
        <v>0</v>
      </c>
      <c r="F21" s="95">
        <f>'Input 1 - Schedule 1'!L23</f>
        <v>0</v>
      </c>
      <c r="G21" s="95">
        <f>'Input 1 - Schedule 1'!N23</f>
        <v>0</v>
      </c>
      <c r="H21" s="95" t="str">
        <f>'Input 1 - Schedule 1'!O23</f>
        <v/>
      </c>
      <c r="I21" s="95">
        <f>'Input 1 - Schedule 1'!W23</f>
        <v>0</v>
      </c>
      <c r="J21" s="69"/>
      <c r="K21" s="51"/>
      <c r="L21" s="69"/>
      <c r="M21" s="69"/>
      <c r="N21" s="95">
        <f>SUMIFS('Input 3 - Capital Instruments'!$L$13:$L$229,'Input 3 - Capital Instruments'!$O$13:$O$229,C21,'Input 3 - Capital Instruments'!$M$13:$M$229,"Y",'Input 3 - Capital Instruments'!$G$13:$G$229,"Surplus Notes (or similar)")</f>
        <v>0</v>
      </c>
      <c r="O21" s="69"/>
      <c r="P21" s="69"/>
      <c r="Q21" s="69"/>
      <c r="R21" s="96">
        <f t="shared" si="3"/>
        <v>0</v>
      </c>
      <c r="S21" s="95">
        <f t="shared" si="4"/>
        <v>0</v>
      </c>
      <c r="T21" s="69"/>
      <c r="U21" s="69"/>
      <c r="V21" s="69"/>
      <c r="W21" s="95" t="str">
        <f t="shared" si="6"/>
        <v/>
      </c>
      <c r="Z21" s="69"/>
      <c r="AB21" s="69"/>
      <c r="AC21" s="69"/>
      <c r="AD21" s="69"/>
      <c r="AE21" s="69"/>
      <c r="AF21" s="69"/>
      <c r="AG21" s="69"/>
      <c r="AH21" s="97">
        <f t="shared" si="5"/>
        <v>0</v>
      </c>
      <c r="AJ21" s="98" cm="1">
        <f t="array" ref="AJ21">SUMPRODUCT(J$7:J$1008*(G$7:G$1008=$C21))</f>
        <v>0</v>
      </c>
      <c r="AK21" s="103">
        <f t="shared" si="7"/>
        <v>0</v>
      </c>
      <c r="AL21" s="104">
        <f t="shared" si="8"/>
        <v>0</v>
      </c>
      <c r="AM21" s="98" cm="1">
        <f t="array" ref="AM21">SUMPRODUCT(Z$7:Z$1008*(G$7:G$1008=$C21))</f>
        <v>0</v>
      </c>
      <c r="AN21" s="103">
        <f t="shared" si="9"/>
        <v>0</v>
      </c>
      <c r="AO21" s="104">
        <f t="shared" si="10"/>
        <v>0</v>
      </c>
      <c r="AP21" s="105" t="str">
        <f t="shared" si="11"/>
        <v/>
      </c>
      <c r="AQ21" s="105" t="str">
        <f t="shared" si="12"/>
        <v/>
      </c>
      <c r="AR21" s="98">
        <f>'Input 1 - Schedule 1'!AL23</f>
        <v>0</v>
      </c>
      <c r="AS21" s="98">
        <f t="shared" si="13"/>
        <v>0</v>
      </c>
      <c r="AT21" s="99">
        <f t="shared" si="14"/>
        <v>0</v>
      </c>
      <c r="AV21" s="84" t="s">
        <v>20</v>
      </c>
    </row>
    <row r="22" spans="1:48" ht="13.5" x14ac:dyDescent="0.3">
      <c r="A22" s="106">
        <f t="shared" si="15"/>
        <v>15</v>
      </c>
      <c r="B22" s="102" t="str">
        <f>'Input 1 - Schedule 1'!H24</f>
        <v/>
      </c>
      <c r="C22" s="95">
        <f>'Input 1 - Schedule 1'!I24</f>
        <v>0</v>
      </c>
      <c r="D22" s="95">
        <f>'Input 1 - Schedule 1'!J24</f>
        <v>0</v>
      </c>
      <c r="E22" s="95">
        <f>'Input 1 - Schedule 1'!K24</f>
        <v>0</v>
      </c>
      <c r="F22" s="95">
        <f>'Input 1 - Schedule 1'!L24</f>
        <v>0</v>
      </c>
      <c r="G22" s="95">
        <f>'Input 1 - Schedule 1'!N24</f>
        <v>0</v>
      </c>
      <c r="H22" s="95" t="str">
        <f>'Input 1 - Schedule 1'!O24</f>
        <v/>
      </c>
      <c r="I22" s="95">
        <f>'Input 1 - Schedule 1'!W24</f>
        <v>0</v>
      </c>
      <c r="J22" s="69"/>
      <c r="K22" s="51"/>
      <c r="L22" s="69"/>
      <c r="M22" s="69"/>
      <c r="N22" s="95">
        <f>SUMIFS('Input 3 - Capital Instruments'!$L$13:$L$229,'Input 3 - Capital Instruments'!$O$13:$O$229,C22,'Input 3 - Capital Instruments'!$M$13:$M$229,"Y",'Input 3 - Capital Instruments'!$G$13:$G$229,"Surplus Notes (or similar)")</f>
        <v>0</v>
      </c>
      <c r="O22" s="69"/>
      <c r="P22" s="69"/>
      <c r="Q22" s="69"/>
      <c r="R22" s="96">
        <f t="shared" si="3"/>
        <v>0</v>
      </c>
      <c r="S22" s="95">
        <f t="shared" si="4"/>
        <v>0</v>
      </c>
      <c r="T22" s="69"/>
      <c r="U22" s="69"/>
      <c r="V22" s="69"/>
      <c r="W22" s="95" t="str">
        <f t="shared" si="6"/>
        <v/>
      </c>
      <c r="Z22" s="69"/>
      <c r="AB22" s="69"/>
      <c r="AC22" s="69"/>
      <c r="AD22" s="69"/>
      <c r="AE22" s="69"/>
      <c r="AF22" s="69"/>
      <c r="AG22" s="69"/>
      <c r="AH22" s="97">
        <f t="shared" si="5"/>
        <v>0</v>
      </c>
      <c r="AJ22" s="98" cm="1">
        <f t="array" ref="AJ22">SUMPRODUCT(J$7:J$1008*(G$7:G$1008=$C22))</f>
        <v>0</v>
      </c>
      <c r="AK22" s="103">
        <f t="shared" si="7"/>
        <v>0</v>
      </c>
      <c r="AL22" s="104">
        <f t="shared" si="8"/>
        <v>0</v>
      </c>
      <c r="AM22" s="98" cm="1">
        <f t="array" ref="AM22">SUMPRODUCT(Z$7:Z$1008*(G$7:G$1008=$C22))</f>
        <v>0</v>
      </c>
      <c r="AN22" s="103">
        <f t="shared" si="9"/>
        <v>0</v>
      </c>
      <c r="AO22" s="104">
        <f t="shared" si="10"/>
        <v>0</v>
      </c>
      <c r="AP22" s="105" t="str">
        <f t="shared" si="11"/>
        <v/>
      </c>
      <c r="AQ22" s="105" t="str">
        <f t="shared" si="12"/>
        <v/>
      </c>
      <c r="AR22" s="98">
        <f>'Input 1 - Schedule 1'!AL24</f>
        <v>0</v>
      </c>
      <c r="AS22" s="98">
        <f t="shared" si="13"/>
        <v>0</v>
      </c>
      <c r="AT22" s="99">
        <f t="shared" si="14"/>
        <v>0</v>
      </c>
      <c r="AV22" s="84" t="s">
        <v>20</v>
      </c>
    </row>
    <row r="23" spans="1:48" ht="13.5" x14ac:dyDescent="0.3">
      <c r="A23" s="106">
        <f t="shared" si="15"/>
        <v>16</v>
      </c>
      <c r="B23" s="102" t="str">
        <f>'Input 1 - Schedule 1'!H25</f>
        <v/>
      </c>
      <c r="C23" s="95">
        <f>'Input 1 - Schedule 1'!I25</f>
        <v>0</v>
      </c>
      <c r="D23" s="95">
        <f>'Input 1 - Schedule 1'!J25</f>
        <v>0</v>
      </c>
      <c r="E23" s="95">
        <f>'Input 1 - Schedule 1'!K25</f>
        <v>0</v>
      </c>
      <c r="F23" s="95">
        <f>'Input 1 - Schedule 1'!L25</f>
        <v>0</v>
      </c>
      <c r="G23" s="95">
        <f>'Input 1 - Schedule 1'!N25</f>
        <v>0</v>
      </c>
      <c r="H23" s="95" t="str">
        <f>'Input 1 - Schedule 1'!O25</f>
        <v/>
      </c>
      <c r="I23" s="95">
        <f>'Input 1 - Schedule 1'!W25</f>
        <v>0</v>
      </c>
      <c r="J23" s="69"/>
      <c r="K23" s="51"/>
      <c r="L23" s="69"/>
      <c r="M23" s="69"/>
      <c r="N23" s="95">
        <f>SUMIFS('Input 3 - Capital Instruments'!$L$13:$L$229,'Input 3 - Capital Instruments'!$O$13:$O$229,C23,'Input 3 - Capital Instruments'!$M$13:$M$229,"Y",'Input 3 - Capital Instruments'!$G$13:$G$229,"Surplus Notes (or similar)")</f>
        <v>0</v>
      </c>
      <c r="O23" s="69"/>
      <c r="P23" s="69"/>
      <c r="Q23" s="69"/>
      <c r="R23" s="96">
        <f t="shared" si="3"/>
        <v>0</v>
      </c>
      <c r="S23" s="95">
        <f t="shared" si="4"/>
        <v>0</v>
      </c>
      <c r="T23" s="69"/>
      <c r="U23" s="69"/>
      <c r="V23" s="69"/>
      <c r="W23" s="95" t="str">
        <f t="shared" si="6"/>
        <v/>
      </c>
      <c r="Z23" s="69"/>
      <c r="AB23" s="69"/>
      <c r="AC23" s="69"/>
      <c r="AD23" s="69"/>
      <c r="AE23" s="69"/>
      <c r="AF23" s="69"/>
      <c r="AG23" s="69"/>
      <c r="AH23" s="97">
        <f t="shared" si="5"/>
        <v>0</v>
      </c>
      <c r="AJ23" s="98" cm="1">
        <f t="array" ref="AJ23">SUMPRODUCT(J$7:J$1008*(G$7:G$1008=$C23))</f>
        <v>0</v>
      </c>
      <c r="AK23" s="103">
        <f t="shared" si="7"/>
        <v>0</v>
      </c>
      <c r="AL23" s="104">
        <f t="shared" si="8"/>
        <v>0</v>
      </c>
      <c r="AM23" s="98" cm="1">
        <f t="array" ref="AM23">SUMPRODUCT(Z$7:Z$1008*(G$7:G$1008=$C23))</f>
        <v>0</v>
      </c>
      <c r="AN23" s="103">
        <f t="shared" si="9"/>
        <v>0</v>
      </c>
      <c r="AO23" s="104">
        <f t="shared" si="10"/>
        <v>0</v>
      </c>
      <c r="AP23" s="105" t="str">
        <f t="shared" si="11"/>
        <v/>
      </c>
      <c r="AQ23" s="105" t="str">
        <f t="shared" si="12"/>
        <v/>
      </c>
      <c r="AR23" s="98">
        <f>'Input 1 - Schedule 1'!AL25</f>
        <v>0</v>
      </c>
      <c r="AS23" s="98">
        <f t="shared" si="13"/>
        <v>0</v>
      </c>
      <c r="AT23" s="99">
        <f t="shared" si="14"/>
        <v>0</v>
      </c>
      <c r="AV23" s="84" t="s">
        <v>20</v>
      </c>
    </row>
    <row r="24" spans="1:48" ht="13.5" x14ac:dyDescent="0.3">
      <c r="A24" s="106">
        <f t="shared" si="15"/>
        <v>17</v>
      </c>
      <c r="B24" s="102" t="str">
        <f>'Input 1 - Schedule 1'!H26</f>
        <v/>
      </c>
      <c r="C24" s="95">
        <f>'Input 1 - Schedule 1'!I26</f>
        <v>0</v>
      </c>
      <c r="D24" s="95">
        <f>'Input 1 - Schedule 1'!J26</f>
        <v>0</v>
      </c>
      <c r="E24" s="95">
        <f>'Input 1 - Schedule 1'!K26</f>
        <v>0</v>
      </c>
      <c r="F24" s="95">
        <f>'Input 1 - Schedule 1'!L26</f>
        <v>0</v>
      </c>
      <c r="G24" s="95">
        <f>'Input 1 - Schedule 1'!N26</f>
        <v>0</v>
      </c>
      <c r="H24" s="95" t="str">
        <f>'Input 1 - Schedule 1'!O26</f>
        <v/>
      </c>
      <c r="I24" s="95">
        <f>'Input 1 - Schedule 1'!W26</f>
        <v>0</v>
      </c>
      <c r="J24" s="69"/>
      <c r="K24" s="51"/>
      <c r="L24" s="69"/>
      <c r="M24" s="69"/>
      <c r="N24" s="95">
        <f>SUMIFS('Input 3 - Capital Instruments'!$L$13:$L$229,'Input 3 - Capital Instruments'!$O$13:$O$229,C24,'Input 3 - Capital Instruments'!$M$13:$M$229,"Y",'Input 3 - Capital Instruments'!$G$13:$G$229,"Surplus Notes (or similar)")</f>
        <v>0</v>
      </c>
      <c r="O24" s="69"/>
      <c r="P24" s="69"/>
      <c r="Q24" s="69"/>
      <c r="R24" s="96">
        <f t="shared" si="3"/>
        <v>0</v>
      </c>
      <c r="S24" s="95">
        <f t="shared" si="4"/>
        <v>0</v>
      </c>
      <c r="T24" s="69"/>
      <c r="U24" s="69"/>
      <c r="V24" s="69"/>
      <c r="W24" s="95" t="str">
        <f t="shared" si="6"/>
        <v/>
      </c>
      <c r="Z24" s="69"/>
      <c r="AB24" s="69"/>
      <c r="AC24" s="69"/>
      <c r="AD24" s="69"/>
      <c r="AE24" s="69"/>
      <c r="AF24" s="69"/>
      <c r="AG24" s="69"/>
      <c r="AH24" s="97">
        <f t="shared" si="5"/>
        <v>0</v>
      </c>
      <c r="AJ24" s="98" cm="1">
        <f t="array" ref="AJ24">SUMPRODUCT(J$7:J$1008*(G$7:G$1008=$C24))</f>
        <v>0</v>
      </c>
      <c r="AK24" s="103">
        <f t="shared" si="7"/>
        <v>0</v>
      </c>
      <c r="AL24" s="104">
        <f t="shared" si="8"/>
        <v>0</v>
      </c>
      <c r="AM24" s="98" cm="1">
        <f t="array" ref="AM24">SUMPRODUCT(Z$7:Z$1008*(G$7:G$1008=$C24))</f>
        <v>0</v>
      </c>
      <c r="AN24" s="103">
        <f t="shared" si="9"/>
        <v>0</v>
      </c>
      <c r="AO24" s="104">
        <f t="shared" si="10"/>
        <v>0</v>
      </c>
      <c r="AP24" s="105" t="str">
        <f t="shared" si="11"/>
        <v/>
      </c>
      <c r="AQ24" s="105" t="str">
        <f t="shared" si="12"/>
        <v/>
      </c>
      <c r="AR24" s="98">
        <f>'Input 1 - Schedule 1'!AL26</f>
        <v>0</v>
      </c>
      <c r="AS24" s="98">
        <f t="shared" si="13"/>
        <v>0</v>
      </c>
      <c r="AT24" s="99">
        <f t="shared" si="14"/>
        <v>0</v>
      </c>
      <c r="AV24" s="84" t="s">
        <v>20</v>
      </c>
    </row>
    <row r="25" spans="1:48" ht="13.5" x14ac:dyDescent="0.3">
      <c r="A25" s="106">
        <f t="shared" si="15"/>
        <v>18</v>
      </c>
      <c r="B25" s="102" t="str">
        <f>'Input 1 - Schedule 1'!H27</f>
        <v/>
      </c>
      <c r="C25" s="95">
        <f>'Input 1 - Schedule 1'!I27</f>
        <v>0</v>
      </c>
      <c r="D25" s="95">
        <f>'Input 1 - Schedule 1'!J27</f>
        <v>0</v>
      </c>
      <c r="E25" s="95">
        <f>'Input 1 - Schedule 1'!K27</f>
        <v>0</v>
      </c>
      <c r="F25" s="95">
        <f>'Input 1 - Schedule 1'!L27</f>
        <v>0</v>
      </c>
      <c r="G25" s="95">
        <f>'Input 1 - Schedule 1'!N27</f>
        <v>0</v>
      </c>
      <c r="H25" s="95" t="str">
        <f>'Input 1 - Schedule 1'!O27</f>
        <v/>
      </c>
      <c r="I25" s="95">
        <f>'Input 1 - Schedule 1'!W27</f>
        <v>0</v>
      </c>
      <c r="J25" s="69"/>
      <c r="K25" s="51"/>
      <c r="L25" s="69"/>
      <c r="M25" s="69"/>
      <c r="N25" s="95">
        <f>SUMIFS('Input 3 - Capital Instruments'!$L$13:$L$229,'Input 3 - Capital Instruments'!$O$13:$O$229,C25,'Input 3 - Capital Instruments'!$M$13:$M$229,"Y",'Input 3 - Capital Instruments'!$G$13:$G$229,"Surplus Notes (or similar)")</f>
        <v>0</v>
      </c>
      <c r="O25" s="69"/>
      <c r="P25" s="69"/>
      <c r="Q25" s="69"/>
      <c r="R25" s="96">
        <f t="shared" si="3"/>
        <v>0</v>
      </c>
      <c r="S25" s="95">
        <f t="shared" si="4"/>
        <v>0</v>
      </c>
      <c r="T25" s="69"/>
      <c r="U25" s="69"/>
      <c r="V25" s="69"/>
      <c r="W25" s="95" t="str">
        <f t="shared" si="6"/>
        <v/>
      </c>
      <c r="Z25" s="69"/>
      <c r="AB25" s="69"/>
      <c r="AC25" s="69"/>
      <c r="AD25" s="69"/>
      <c r="AE25" s="69"/>
      <c r="AF25" s="69"/>
      <c r="AG25" s="69"/>
      <c r="AH25" s="97">
        <f t="shared" si="5"/>
        <v>0</v>
      </c>
      <c r="AJ25" s="98" cm="1">
        <f t="array" ref="AJ25">SUMPRODUCT(J$7:J$1008*(G$7:G$1008=$C25))</f>
        <v>0</v>
      </c>
      <c r="AK25" s="103">
        <f t="shared" si="7"/>
        <v>0</v>
      </c>
      <c r="AL25" s="104">
        <f t="shared" si="8"/>
        <v>0</v>
      </c>
      <c r="AM25" s="98" cm="1">
        <f t="array" ref="AM25">SUMPRODUCT(Z$7:Z$1008*(G$7:G$1008=$C25))</f>
        <v>0</v>
      </c>
      <c r="AN25" s="103">
        <f t="shared" si="9"/>
        <v>0</v>
      </c>
      <c r="AO25" s="104">
        <f t="shared" si="10"/>
        <v>0</v>
      </c>
      <c r="AP25" s="105" t="str">
        <f t="shared" si="11"/>
        <v/>
      </c>
      <c r="AQ25" s="105" t="str">
        <f t="shared" si="12"/>
        <v/>
      </c>
      <c r="AR25" s="98">
        <f>'Input 1 - Schedule 1'!AL27</f>
        <v>0</v>
      </c>
      <c r="AS25" s="98">
        <f t="shared" si="13"/>
        <v>0</v>
      </c>
      <c r="AT25" s="99">
        <f t="shared" si="14"/>
        <v>0</v>
      </c>
      <c r="AV25" s="84" t="s">
        <v>20</v>
      </c>
    </row>
    <row r="26" spans="1:48" ht="13.5" x14ac:dyDescent="0.3">
      <c r="A26" s="106">
        <f t="shared" si="15"/>
        <v>19</v>
      </c>
      <c r="B26" s="102" t="str">
        <f>'Input 1 - Schedule 1'!H28</f>
        <v/>
      </c>
      <c r="C26" s="95">
        <f>'Input 1 - Schedule 1'!I28</f>
        <v>0</v>
      </c>
      <c r="D26" s="95">
        <f>'Input 1 - Schedule 1'!J28</f>
        <v>0</v>
      </c>
      <c r="E26" s="95">
        <f>'Input 1 - Schedule 1'!K28</f>
        <v>0</v>
      </c>
      <c r="F26" s="95">
        <f>'Input 1 - Schedule 1'!L28</f>
        <v>0</v>
      </c>
      <c r="G26" s="95">
        <f>'Input 1 - Schedule 1'!N28</f>
        <v>0</v>
      </c>
      <c r="H26" s="95" t="str">
        <f>'Input 1 - Schedule 1'!O28</f>
        <v/>
      </c>
      <c r="I26" s="95">
        <f>'Input 1 - Schedule 1'!W28</f>
        <v>0</v>
      </c>
      <c r="J26" s="69"/>
      <c r="K26" s="51"/>
      <c r="L26" s="69"/>
      <c r="M26" s="69"/>
      <c r="N26" s="95">
        <f>SUMIFS('Input 3 - Capital Instruments'!$L$13:$L$229,'Input 3 - Capital Instruments'!$O$13:$O$229,C26,'Input 3 - Capital Instruments'!$M$13:$M$229,"Y",'Input 3 - Capital Instruments'!$G$13:$G$229,"Surplus Notes (or similar)")</f>
        <v>0</v>
      </c>
      <c r="O26" s="69"/>
      <c r="P26" s="69"/>
      <c r="Q26" s="69"/>
      <c r="R26" s="96">
        <f t="shared" si="3"/>
        <v>0</v>
      </c>
      <c r="S26" s="95">
        <f t="shared" si="4"/>
        <v>0</v>
      </c>
      <c r="T26" s="69"/>
      <c r="U26" s="69"/>
      <c r="V26" s="69"/>
      <c r="W26" s="95" t="str">
        <f t="shared" si="6"/>
        <v/>
      </c>
      <c r="Z26" s="69"/>
      <c r="AB26" s="69"/>
      <c r="AC26" s="69"/>
      <c r="AD26" s="69"/>
      <c r="AE26" s="69"/>
      <c r="AF26" s="69"/>
      <c r="AG26" s="69"/>
      <c r="AH26" s="97">
        <f t="shared" si="5"/>
        <v>0</v>
      </c>
      <c r="AJ26" s="98" cm="1">
        <f t="array" ref="AJ26">SUMPRODUCT(J$7:J$1008*(G$7:G$1008=$C26))</f>
        <v>0</v>
      </c>
      <c r="AK26" s="103">
        <f t="shared" si="7"/>
        <v>0</v>
      </c>
      <c r="AL26" s="104">
        <f t="shared" si="8"/>
        <v>0</v>
      </c>
      <c r="AM26" s="98" cm="1">
        <f t="array" ref="AM26">SUMPRODUCT(Z$7:Z$1008*(G$7:G$1008=$C26))</f>
        <v>0</v>
      </c>
      <c r="AN26" s="103">
        <f t="shared" si="9"/>
        <v>0</v>
      </c>
      <c r="AO26" s="104">
        <f t="shared" si="10"/>
        <v>0</v>
      </c>
      <c r="AP26" s="105" t="str">
        <f t="shared" si="11"/>
        <v/>
      </c>
      <c r="AQ26" s="105" t="str">
        <f t="shared" si="12"/>
        <v/>
      </c>
      <c r="AR26" s="98">
        <f>'Input 1 - Schedule 1'!AL28</f>
        <v>0</v>
      </c>
      <c r="AS26" s="98">
        <f t="shared" si="13"/>
        <v>0</v>
      </c>
      <c r="AT26" s="99">
        <f t="shared" si="14"/>
        <v>0</v>
      </c>
      <c r="AV26" s="84" t="s">
        <v>20</v>
      </c>
    </row>
    <row r="27" spans="1:48" ht="13.5" x14ac:dyDescent="0.3">
      <c r="A27" s="106">
        <f t="shared" si="15"/>
        <v>20</v>
      </c>
      <c r="B27" s="102" t="str">
        <f>'Input 1 - Schedule 1'!H29</f>
        <v/>
      </c>
      <c r="C27" s="95">
        <f>'Input 1 - Schedule 1'!I29</f>
        <v>0</v>
      </c>
      <c r="D27" s="95">
        <f>'Input 1 - Schedule 1'!J29</f>
        <v>0</v>
      </c>
      <c r="E27" s="95">
        <f>'Input 1 - Schedule 1'!K29</f>
        <v>0</v>
      </c>
      <c r="F27" s="95">
        <f>'Input 1 - Schedule 1'!L29</f>
        <v>0</v>
      </c>
      <c r="G27" s="95">
        <f>'Input 1 - Schedule 1'!N29</f>
        <v>0</v>
      </c>
      <c r="H27" s="95" t="str">
        <f>'Input 1 - Schedule 1'!O29</f>
        <v/>
      </c>
      <c r="I27" s="95">
        <f>'Input 1 - Schedule 1'!W29</f>
        <v>0</v>
      </c>
      <c r="J27" s="69"/>
      <c r="K27" s="51"/>
      <c r="L27" s="69"/>
      <c r="M27" s="69"/>
      <c r="N27" s="95">
        <f>SUMIFS('Input 3 - Capital Instruments'!$L$13:$L$229,'Input 3 - Capital Instruments'!$O$13:$O$229,C27,'Input 3 - Capital Instruments'!$M$13:$M$229,"Y",'Input 3 - Capital Instruments'!$G$13:$G$229,"Surplus Notes (or similar)")</f>
        <v>0</v>
      </c>
      <c r="O27" s="69"/>
      <c r="P27" s="69"/>
      <c r="Q27" s="69"/>
      <c r="R27" s="96">
        <f t="shared" si="3"/>
        <v>0</v>
      </c>
      <c r="S27" s="95">
        <f t="shared" si="4"/>
        <v>0</v>
      </c>
      <c r="T27" s="69"/>
      <c r="U27" s="69"/>
      <c r="V27" s="69"/>
      <c r="W27" s="95" t="str">
        <f t="shared" si="6"/>
        <v/>
      </c>
      <c r="Z27" s="69"/>
      <c r="AB27" s="69"/>
      <c r="AC27" s="69"/>
      <c r="AD27" s="69"/>
      <c r="AE27" s="69"/>
      <c r="AF27" s="69"/>
      <c r="AG27" s="69"/>
      <c r="AH27" s="97">
        <f t="shared" si="5"/>
        <v>0</v>
      </c>
      <c r="AJ27" s="98" cm="1">
        <f t="array" ref="AJ27">SUMPRODUCT(J$7:J$1008*(G$7:G$1008=$C27))</f>
        <v>0</v>
      </c>
      <c r="AK27" s="103">
        <f t="shared" si="7"/>
        <v>0</v>
      </c>
      <c r="AL27" s="104">
        <f t="shared" si="8"/>
        <v>0</v>
      </c>
      <c r="AM27" s="98" cm="1">
        <f t="array" ref="AM27">SUMPRODUCT(Z$7:Z$1008*(G$7:G$1008=$C27))</f>
        <v>0</v>
      </c>
      <c r="AN27" s="103">
        <f t="shared" si="9"/>
        <v>0</v>
      </c>
      <c r="AO27" s="104">
        <f t="shared" si="10"/>
        <v>0</v>
      </c>
      <c r="AP27" s="105" t="str">
        <f t="shared" si="11"/>
        <v/>
      </c>
      <c r="AQ27" s="105" t="str">
        <f t="shared" si="12"/>
        <v/>
      </c>
      <c r="AR27" s="98">
        <f>'Input 1 - Schedule 1'!AL29</f>
        <v>0</v>
      </c>
      <c r="AS27" s="98">
        <f t="shared" si="13"/>
        <v>0</v>
      </c>
      <c r="AT27" s="99">
        <f t="shared" si="14"/>
        <v>0</v>
      </c>
      <c r="AV27" s="84" t="s">
        <v>20</v>
      </c>
    </row>
    <row r="28" spans="1:48" ht="13.5" x14ac:dyDescent="0.3">
      <c r="A28" s="106">
        <f t="shared" si="15"/>
        <v>21</v>
      </c>
      <c r="B28" s="102" t="str">
        <f>'Input 1 - Schedule 1'!H30</f>
        <v/>
      </c>
      <c r="C28" s="95">
        <f>'Input 1 - Schedule 1'!I30</f>
        <v>0</v>
      </c>
      <c r="D28" s="95">
        <f>'Input 1 - Schedule 1'!J30</f>
        <v>0</v>
      </c>
      <c r="E28" s="95">
        <f>'Input 1 - Schedule 1'!K30</f>
        <v>0</v>
      </c>
      <c r="F28" s="95">
        <f>'Input 1 - Schedule 1'!L30</f>
        <v>0</v>
      </c>
      <c r="G28" s="95">
        <f>'Input 1 - Schedule 1'!N30</f>
        <v>0</v>
      </c>
      <c r="H28" s="95" t="str">
        <f>'Input 1 - Schedule 1'!O30</f>
        <v/>
      </c>
      <c r="I28" s="95">
        <f>'Input 1 - Schedule 1'!W30</f>
        <v>0</v>
      </c>
      <c r="J28" s="69"/>
      <c r="K28" s="51"/>
      <c r="L28" s="69"/>
      <c r="M28" s="69"/>
      <c r="N28" s="95">
        <f>SUMIFS('Input 3 - Capital Instruments'!$L$13:$L$229,'Input 3 - Capital Instruments'!$O$13:$O$229,C28,'Input 3 - Capital Instruments'!$M$13:$M$229,"Y",'Input 3 - Capital Instruments'!$G$13:$G$229,"Surplus Notes (or similar)")</f>
        <v>0</v>
      </c>
      <c r="O28" s="69"/>
      <c r="P28" s="69"/>
      <c r="Q28" s="69"/>
      <c r="R28" s="96">
        <f t="shared" si="3"/>
        <v>0</v>
      </c>
      <c r="S28" s="95">
        <f t="shared" si="4"/>
        <v>0</v>
      </c>
      <c r="T28" s="69"/>
      <c r="U28" s="69"/>
      <c r="V28" s="69"/>
      <c r="W28" s="95" t="str">
        <f t="shared" si="6"/>
        <v/>
      </c>
      <c r="Z28" s="69"/>
      <c r="AB28" s="69"/>
      <c r="AC28" s="69"/>
      <c r="AD28" s="69"/>
      <c r="AE28" s="69"/>
      <c r="AF28" s="69"/>
      <c r="AG28" s="69"/>
      <c r="AH28" s="97">
        <f t="shared" si="5"/>
        <v>0</v>
      </c>
      <c r="AJ28" s="98" cm="1">
        <f t="array" ref="AJ28">SUMPRODUCT(J$7:J$1008*(G$7:G$1008=$C28))</f>
        <v>0</v>
      </c>
      <c r="AK28" s="103">
        <f t="shared" si="7"/>
        <v>0</v>
      </c>
      <c r="AL28" s="104">
        <f t="shared" si="8"/>
        <v>0</v>
      </c>
      <c r="AM28" s="98" cm="1">
        <f t="array" ref="AM28">SUMPRODUCT(Z$7:Z$1008*(G$7:G$1008=$C28))</f>
        <v>0</v>
      </c>
      <c r="AN28" s="103">
        <f t="shared" si="9"/>
        <v>0</v>
      </c>
      <c r="AO28" s="104">
        <f t="shared" si="10"/>
        <v>0</v>
      </c>
      <c r="AP28" s="105" t="str">
        <f t="shared" si="11"/>
        <v/>
      </c>
      <c r="AQ28" s="105" t="str">
        <f t="shared" si="12"/>
        <v/>
      </c>
      <c r="AR28" s="98">
        <f>'Input 1 - Schedule 1'!AL30</f>
        <v>0</v>
      </c>
      <c r="AS28" s="98">
        <f t="shared" si="13"/>
        <v>0</v>
      </c>
      <c r="AT28" s="99">
        <f t="shared" si="14"/>
        <v>0</v>
      </c>
      <c r="AV28" s="84" t="s">
        <v>20</v>
      </c>
    </row>
    <row r="29" spans="1:48" ht="13.5" x14ac:dyDescent="0.3">
      <c r="A29" s="106">
        <f t="shared" si="15"/>
        <v>22</v>
      </c>
      <c r="B29" s="102" t="str">
        <f>'Input 1 - Schedule 1'!H31</f>
        <v/>
      </c>
      <c r="C29" s="95">
        <f>'Input 1 - Schedule 1'!I31</f>
        <v>0</v>
      </c>
      <c r="D29" s="95">
        <f>'Input 1 - Schedule 1'!J31</f>
        <v>0</v>
      </c>
      <c r="E29" s="95">
        <f>'Input 1 - Schedule 1'!K31</f>
        <v>0</v>
      </c>
      <c r="F29" s="95">
        <f>'Input 1 - Schedule 1'!L31</f>
        <v>0</v>
      </c>
      <c r="G29" s="95">
        <f>'Input 1 - Schedule 1'!N31</f>
        <v>0</v>
      </c>
      <c r="H29" s="95" t="str">
        <f>'Input 1 - Schedule 1'!O31</f>
        <v/>
      </c>
      <c r="I29" s="95">
        <f>'Input 1 - Schedule 1'!W31</f>
        <v>0</v>
      </c>
      <c r="J29" s="69"/>
      <c r="K29" s="51"/>
      <c r="L29" s="69"/>
      <c r="M29" s="69"/>
      <c r="N29" s="95">
        <f>SUMIFS('Input 3 - Capital Instruments'!$L$13:$L$229,'Input 3 - Capital Instruments'!$O$13:$O$229,C29,'Input 3 - Capital Instruments'!$M$13:$M$229,"Y",'Input 3 - Capital Instruments'!$G$13:$G$229,"Surplus Notes (or similar)")</f>
        <v>0</v>
      </c>
      <c r="O29" s="69"/>
      <c r="P29" s="69"/>
      <c r="Q29" s="69"/>
      <c r="R29" s="96">
        <f t="shared" si="3"/>
        <v>0</v>
      </c>
      <c r="S29" s="95">
        <f t="shared" si="4"/>
        <v>0</v>
      </c>
      <c r="T29" s="69"/>
      <c r="U29" s="69"/>
      <c r="V29" s="69"/>
      <c r="W29" s="95" t="str">
        <f t="shared" si="6"/>
        <v/>
      </c>
      <c r="Z29" s="69"/>
      <c r="AB29" s="69"/>
      <c r="AC29" s="69"/>
      <c r="AD29" s="69"/>
      <c r="AE29" s="69"/>
      <c r="AF29" s="69"/>
      <c r="AG29" s="69"/>
      <c r="AH29" s="97">
        <f t="shared" si="5"/>
        <v>0</v>
      </c>
      <c r="AJ29" s="98" cm="1">
        <f t="array" ref="AJ29">SUMPRODUCT(J$7:J$1008*(G$7:G$1008=$C29))</f>
        <v>0</v>
      </c>
      <c r="AK29" s="103">
        <f t="shared" si="7"/>
        <v>0</v>
      </c>
      <c r="AL29" s="104">
        <f t="shared" si="8"/>
        <v>0</v>
      </c>
      <c r="AM29" s="98" cm="1">
        <f t="array" ref="AM29">SUMPRODUCT(Z$7:Z$1008*(G$7:G$1008=$C29))</f>
        <v>0</v>
      </c>
      <c r="AN29" s="103">
        <f t="shared" si="9"/>
        <v>0</v>
      </c>
      <c r="AO29" s="104">
        <f t="shared" si="10"/>
        <v>0</v>
      </c>
      <c r="AP29" s="105" t="str">
        <f t="shared" si="11"/>
        <v/>
      </c>
      <c r="AQ29" s="105" t="str">
        <f t="shared" si="12"/>
        <v/>
      </c>
      <c r="AR29" s="98">
        <f>'Input 1 - Schedule 1'!AL31</f>
        <v>0</v>
      </c>
      <c r="AS29" s="98">
        <f t="shared" si="13"/>
        <v>0</v>
      </c>
      <c r="AT29" s="99">
        <f t="shared" si="14"/>
        <v>0</v>
      </c>
      <c r="AV29" s="84" t="s">
        <v>20</v>
      </c>
    </row>
    <row r="30" spans="1:48" ht="13.5" x14ac:dyDescent="0.3">
      <c r="A30" s="106">
        <f t="shared" si="15"/>
        <v>23</v>
      </c>
      <c r="B30" s="102" t="str">
        <f>'Input 1 - Schedule 1'!H32</f>
        <v/>
      </c>
      <c r="C30" s="95">
        <f>'Input 1 - Schedule 1'!I32</f>
        <v>0</v>
      </c>
      <c r="D30" s="95">
        <f>'Input 1 - Schedule 1'!J32</f>
        <v>0</v>
      </c>
      <c r="E30" s="95">
        <f>'Input 1 - Schedule 1'!K32</f>
        <v>0</v>
      </c>
      <c r="F30" s="95">
        <f>'Input 1 - Schedule 1'!L32</f>
        <v>0</v>
      </c>
      <c r="G30" s="95">
        <f>'Input 1 - Schedule 1'!N32</f>
        <v>0</v>
      </c>
      <c r="H30" s="95" t="str">
        <f>'Input 1 - Schedule 1'!O32</f>
        <v/>
      </c>
      <c r="I30" s="95">
        <f>'Input 1 - Schedule 1'!W32</f>
        <v>0</v>
      </c>
      <c r="J30" s="69"/>
      <c r="K30" s="51"/>
      <c r="L30" s="69"/>
      <c r="M30" s="69"/>
      <c r="N30" s="95">
        <f>SUMIFS('Input 3 - Capital Instruments'!$L$13:$L$229,'Input 3 - Capital Instruments'!$O$13:$O$229,C30,'Input 3 - Capital Instruments'!$M$13:$M$229,"Y",'Input 3 - Capital Instruments'!$G$13:$G$229,"Surplus Notes (or similar)")</f>
        <v>0</v>
      </c>
      <c r="O30" s="69"/>
      <c r="P30" s="69"/>
      <c r="Q30" s="69"/>
      <c r="R30" s="96">
        <f t="shared" si="3"/>
        <v>0</v>
      </c>
      <c r="S30" s="95">
        <f t="shared" si="4"/>
        <v>0</v>
      </c>
      <c r="T30" s="69"/>
      <c r="U30" s="69"/>
      <c r="V30" s="69"/>
      <c r="W30" s="95" t="str">
        <f t="shared" si="6"/>
        <v/>
      </c>
      <c r="Z30" s="69"/>
      <c r="AB30" s="69"/>
      <c r="AC30" s="69"/>
      <c r="AD30" s="69"/>
      <c r="AE30" s="69"/>
      <c r="AF30" s="69"/>
      <c r="AG30" s="69"/>
      <c r="AH30" s="97">
        <f t="shared" si="5"/>
        <v>0</v>
      </c>
      <c r="AJ30" s="98" cm="1">
        <f t="array" ref="AJ30">SUMPRODUCT(J$7:J$1008*(G$7:G$1008=$C30))</f>
        <v>0</v>
      </c>
      <c r="AK30" s="103">
        <f t="shared" si="7"/>
        <v>0</v>
      </c>
      <c r="AL30" s="104">
        <f t="shared" si="8"/>
        <v>0</v>
      </c>
      <c r="AM30" s="98" cm="1">
        <f t="array" ref="AM30">SUMPRODUCT(Z$7:Z$1008*(G$7:G$1008=$C30))</f>
        <v>0</v>
      </c>
      <c r="AN30" s="103">
        <f t="shared" si="9"/>
        <v>0</v>
      </c>
      <c r="AO30" s="104">
        <f t="shared" si="10"/>
        <v>0</v>
      </c>
      <c r="AP30" s="105" t="str">
        <f t="shared" si="11"/>
        <v/>
      </c>
      <c r="AQ30" s="105" t="str">
        <f t="shared" si="12"/>
        <v/>
      </c>
      <c r="AR30" s="98">
        <f>'Input 1 - Schedule 1'!AL32</f>
        <v>0</v>
      </c>
      <c r="AS30" s="98">
        <f t="shared" si="13"/>
        <v>0</v>
      </c>
      <c r="AT30" s="99">
        <f t="shared" si="14"/>
        <v>0</v>
      </c>
      <c r="AV30" s="84" t="s">
        <v>20</v>
      </c>
    </row>
    <row r="31" spans="1:48" ht="13.5" x14ac:dyDescent="0.3">
      <c r="A31" s="106">
        <f t="shared" si="15"/>
        <v>24</v>
      </c>
      <c r="B31" s="102" t="str">
        <f>'Input 1 - Schedule 1'!H33</f>
        <v/>
      </c>
      <c r="C31" s="95">
        <f>'Input 1 - Schedule 1'!I33</f>
        <v>0</v>
      </c>
      <c r="D31" s="95">
        <f>'Input 1 - Schedule 1'!J33</f>
        <v>0</v>
      </c>
      <c r="E31" s="95">
        <f>'Input 1 - Schedule 1'!K33</f>
        <v>0</v>
      </c>
      <c r="F31" s="95">
        <f>'Input 1 - Schedule 1'!L33</f>
        <v>0</v>
      </c>
      <c r="G31" s="95">
        <f>'Input 1 - Schedule 1'!N33</f>
        <v>0</v>
      </c>
      <c r="H31" s="95" t="str">
        <f>'Input 1 - Schedule 1'!O33</f>
        <v/>
      </c>
      <c r="I31" s="95">
        <f>'Input 1 - Schedule 1'!W33</f>
        <v>0</v>
      </c>
      <c r="J31" s="69"/>
      <c r="K31" s="51"/>
      <c r="L31" s="69"/>
      <c r="M31" s="69"/>
      <c r="N31" s="95">
        <f>SUMIFS('Input 3 - Capital Instruments'!$L$13:$L$229,'Input 3 - Capital Instruments'!$O$13:$O$229,C31,'Input 3 - Capital Instruments'!$M$13:$M$229,"Y",'Input 3 - Capital Instruments'!$G$13:$G$229,"Surplus Notes (or similar)")</f>
        <v>0</v>
      </c>
      <c r="O31" s="69"/>
      <c r="P31" s="69"/>
      <c r="Q31" s="69"/>
      <c r="R31" s="96">
        <f t="shared" si="3"/>
        <v>0</v>
      </c>
      <c r="S31" s="95">
        <f t="shared" si="4"/>
        <v>0</v>
      </c>
      <c r="T31" s="69"/>
      <c r="U31" s="69"/>
      <c r="V31" s="69"/>
      <c r="W31" s="95" t="str">
        <f t="shared" si="6"/>
        <v/>
      </c>
      <c r="Z31" s="69"/>
      <c r="AB31" s="69"/>
      <c r="AC31" s="69"/>
      <c r="AD31" s="69"/>
      <c r="AE31" s="69"/>
      <c r="AF31" s="69"/>
      <c r="AG31" s="69"/>
      <c r="AH31" s="97">
        <f t="shared" si="5"/>
        <v>0</v>
      </c>
      <c r="AJ31" s="98" cm="1">
        <f t="array" ref="AJ31">SUMPRODUCT(J$7:J$1008*(G$7:G$1008=$C31))</f>
        <v>0</v>
      </c>
      <c r="AK31" s="103">
        <f t="shared" si="7"/>
        <v>0</v>
      </c>
      <c r="AL31" s="104">
        <f t="shared" si="8"/>
        <v>0</v>
      </c>
      <c r="AM31" s="98" cm="1">
        <f t="array" ref="AM31">SUMPRODUCT(Z$7:Z$1008*(G$7:G$1008=$C31))</f>
        <v>0</v>
      </c>
      <c r="AN31" s="103">
        <f t="shared" si="9"/>
        <v>0</v>
      </c>
      <c r="AO31" s="104">
        <f t="shared" si="10"/>
        <v>0</v>
      </c>
      <c r="AP31" s="105" t="str">
        <f t="shared" si="11"/>
        <v/>
      </c>
      <c r="AQ31" s="105" t="str">
        <f t="shared" si="12"/>
        <v/>
      </c>
      <c r="AR31" s="98">
        <f>'Input 1 - Schedule 1'!AL33</f>
        <v>0</v>
      </c>
      <c r="AS31" s="98">
        <f t="shared" si="13"/>
        <v>0</v>
      </c>
      <c r="AT31" s="99">
        <f t="shared" si="14"/>
        <v>0</v>
      </c>
      <c r="AV31" s="84" t="s">
        <v>20</v>
      </c>
    </row>
    <row r="32" spans="1:48" ht="13.5" x14ac:dyDescent="0.3">
      <c r="A32" s="106">
        <f t="shared" si="15"/>
        <v>25</v>
      </c>
      <c r="B32" s="102" t="str">
        <f>'Input 1 - Schedule 1'!H34</f>
        <v/>
      </c>
      <c r="C32" s="95">
        <f>'Input 1 - Schedule 1'!I34</f>
        <v>0</v>
      </c>
      <c r="D32" s="95">
        <f>'Input 1 - Schedule 1'!J34</f>
        <v>0</v>
      </c>
      <c r="E32" s="95">
        <f>'Input 1 - Schedule 1'!K34</f>
        <v>0</v>
      </c>
      <c r="F32" s="95">
        <f>'Input 1 - Schedule 1'!L34</f>
        <v>0</v>
      </c>
      <c r="G32" s="95">
        <f>'Input 1 - Schedule 1'!N34</f>
        <v>0</v>
      </c>
      <c r="H32" s="95" t="str">
        <f>'Input 1 - Schedule 1'!O34</f>
        <v/>
      </c>
      <c r="I32" s="95">
        <f>'Input 1 - Schedule 1'!W34</f>
        <v>0</v>
      </c>
      <c r="J32" s="69"/>
      <c r="K32" s="51"/>
      <c r="L32" s="69"/>
      <c r="M32" s="69"/>
      <c r="N32" s="95">
        <f>SUMIFS('Input 3 - Capital Instruments'!$L$13:$L$229,'Input 3 - Capital Instruments'!$O$13:$O$229,C32,'Input 3 - Capital Instruments'!$M$13:$M$229,"Y",'Input 3 - Capital Instruments'!$G$13:$G$229,"Surplus Notes (or similar)")</f>
        <v>0</v>
      </c>
      <c r="O32" s="69"/>
      <c r="P32" s="69"/>
      <c r="Q32" s="69"/>
      <c r="R32" s="96">
        <f t="shared" si="3"/>
        <v>0</v>
      </c>
      <c r="S32" s="95">
        <f t="shared" si="4"/>
        <v>0</v>
      </c>
      <c r="T32" s="69"/>
      <c r="U32" s="69"/>
      <c r="V32" s="69"/>
      <c r="W32" s="95" t="str">
        <f t="shared" si="6"/>
        <v/>
      </c>
      <c r="Z32" s="69"/>
      <c r="AB32" s="69"/>
      <c r="AC32" s="69"/>
      <c r="AD32" s="69"/>
      <c r="AE32" s="69"/>
      <c r="AF32" s="69"/>
      <c r="AG32" s="69"/>
      <c r="AH32" s="97">
        <f t="shared" si="5"/>
        <v>0</v>
      </c>
      <c r="AJ32" s="98" cm="1">
        <f t="array" ref="AJ32">SUMPRODUCT(J$7:J$1008*(G$7:G$1008=$C32))</f>
        <v>0</v>
      </c>
      <c r="AK32" s="103">
        <f t="shared" si="7"/>
        <v>0</v>
      </c>
      <c r="AL32" s="104">
        <f t="shared" si="8"/>
        <v>0</v>
      </c>
      <c r="AM32" s="98" cm="1">
        <f t="array" ref="AM32">SUMPRODUCT(Z$7:Z$1008*(G$7:G$1008=$C32))</f>
        <v>0</v>
      </c>
      <c r="AN32" s="103">
        <f t="shared" si="9"/>
        <v>0</v>
      </c>
      <c r="AO32" s="104">
        <f t="shared" si="10"/>
        <v>0</v>
      </c>
      <c r="AP32" s="105" t="str">
        <f t="shared" si="11"/>
        <v/>
      </c>
      <c r="AQ32" s="105" t="str">
        <f t="shared" si="12"/>
        <v/>
      </c>
      <c r="AR32" s="98">
        <f>'Input 1 - Schedule 1'!AL34</f>
        <v>0</v>
      </c>
      <c r="AS32" s="98">
        <f t="shared" si="13"/>
        <v>0</v>
      </c>
      <c r="AT32" s="99">
        <f t="shared" si="14"/>
        <v>0</v>
      </c>
      <c r="AV32" s="84" t="s">
        <v>20</v>
      </c>
    </row>
    <row r="33" spans="1:48" ht="13.5" x14ac:dyDescent="0.3">
      <c r="A33" s="106">
        <f t="shared" si="15"/>
        <v>26</v>
      </c>
      <c r="B33" s="102" t="str">
        <f>'Input 1 - Schedule 1'!H35</f>
        <v/>
      </c>
      <c r="C33" s="95">
        <f>'Input 1 - Schedule 1'!I35</f>
        <v>0</v>
      </c>
      <c r="D33" s="95">
        <f>'Input 1 - Schedule 1'!J35</f>
        <v>0</v>
      </c>
      <c r="E33" s="95">
        <f>'Input 1 - Schedule 1'!K35</f>
        <v>0</v>
      </c>
      <c r="F33" s="95">
        <f>'Input 1 - Schedule 1'!L35</f>
        <v>0</v>
      </c>
      <c r="G33" s="95">
        <f>'Input 1 - Schedule 1'!N35</f>
        <v>0</v>
      </c>
      <c r="H33" s="95" t="str">
        <f>'Input 1 - Schedule 1'!O35</f>
        <v/>
      </c>
      <c r="I33" s="95">
        <f>'Input 1 - Schedule 1'!W35</f>
        <v>0</v>
      </c>
      <c r="J33" s="69"/>
      <c r="K33" s="51"/>
      <c r="L33" s="69"/>
      <c r="M33" s="69"/>
      <c r="N33" s="95">
        <f>SUMIFS('Input 3 - Capital Instruments'!$L$13:$L$229,'Input 3 - Capital Instruments'!$O$13:$O$229,C33,'Input 3 - Capital Instruments'!$M$13:$M$229,"Y",'Input 3 - Capital Instruments'!$G$13:$G$229,"Surplus Notes (or similar)")</f>
        <v>0</v>
      </c>
      <c r="O33" s="69"/>
      <c r="P33" s="69"/>
      <c r="Q33" s="69"/>
      <c r="R33" s="96">
        <f t="shared" si="3"/>
        <v>0</v>
      </c>
      <c r="S33" s="95">
        <f t="shared" si="4"/>
        <v>0</v>
      </c>
      <c r="T33" s="69"/>
      <c r="U33" s="69"/>
      <c r="V33" s="69"/>
      <c r="W33" s="95" t="str">
        <f t="shared" si="6"/>
        <v/>
      </c>
      <c r="Z33" s="69"/>
      <c r="AB33" s="69"/>
      <c r="AC33" s="69"/>
      <c r="AD33" s="69"/>
      <c r="AE33" s="69"/>
      <c r="AF33" s="69"/>
      <c r="AG33" s="69"/>
      <c r="AH33" s="97">
        <f t="shared" si="5"/>
        <v>0</v>
      </c>
      <c r="AJ33" s="98" cm="1">
        <f t="array" ref="AJ33">SUMPRODUCT(J$7:J$1008*(G$7:G$1008=$C33))</f>
        <v>0</v>
      </c>
      <c r="AK33" s="103">
        <f t="shared" si="7"/>
        <v>0</v>
      </c>
      <c r="AL33" s="104">
        <f t="shared" si="8"/>
        <v>0</v>
      </c>
      <c r="AM33" s="98" cm="1">
        <f t="array" ref="AM33">SUMPRODUCT(Z$7:Z$1008*(G$7:G$1008=$C33))</f>
        <v>0</v>
      </c>
      <c r="AN33" s="103">
        <f t="shared" si="9"/>
        <v>0</v>
      </c>
      <c r="AO33" s="104">
        <f t="shared" si="10"/>
        <v>0</v>
      </c>
      <c r="AP33" s="105" t="str">
        <f t="shared" si="11"/>
        <v/>
      </c>
      <c r="AQ33" s="105" t="str">
        <f t="shared" si="12"/>
        <v/>
      </c>
      <c r="AR33" s="98">
        <f>'Input 1 - Schedule 1'!AL35</f>
        <v>0</v>
      </c>
      <c r="AS33" s="98">
        <f t="shared" si="13"/>
        <v>0</v>
      </c>
      <c r="AT33" s="99">
        <f t="shared" si="14"/>
        <v>0</v>
      </c>
      <c r="AV33" s="84" t="s">
        <v>20</v>
      </c>
    </row>
    <row r="34" spans="1:48" ht="13.5" x14ac:dyDescent="0.3">
      <c r="A34" s="106">
        <f t="shared" si="15"/>
        <v>27</v>
      </c>
      <c r="B34" s="102" t="str">
        <f>'Input 1 - Schedule 1'!H36</f>
        <v/>
      </c>
      <c r="C34" s="95">
        <f>'Input 1 - Schedule 1'!I36</f>
        <v>0</v>
      </c>
      <c r="D34" s="95">
        <f>'Input 1 - Schedule 1'!J36</f>
        <v>0</v>
      </c>
      <c r="E34" s="95">
        <f>'Input 1 - Schedule 1'!K36</f>
        <v>0</v>
      </c>
      <c r="F34" s="95">
        <f>'Input 1 - Schedule 1'!L36</f>
        <v>0</v>
      </c>
      <c r="G34" s="95">
        <f>'Input 1 - Schedule 1'!N36</f>
        <v>0</v>
      </c>
      <c r="H34" s="95" t="str">
        <f>'Input 1 - Schedule 1'!O36</f>
        <v/>
      </c>
      <c r="I34" s="95">
        <f>'Input 1 - Schedule 1'!W36</f>
        <v>0</v>
      </c>
      <c r="J34" s="69"/>
      <c r="K34" s="51"/>
      <c r="L34" s="69"/>
      <c r="M34" s="69"/>
      <c r="N34" s="95">
        <f>SUMIFS('Input 3 - Capital Instruments'!$L$13:$L$229,'Input 3 - Capital Instruments'!$O$13:$O$229,C34,'Input 3 - Capital Instruments'!$M$13:$M$229,"Y",'Input 3 - Capital Instruments'!$G$13:$G$229,"Surplus Notes (or similar)")</f>
        <v>0</v>
      </c>
      <c r="O34" s="69"/>
      <c r="P34" s="69"/>
      <c r="Q34" s="69"/>
      <c r="R34" s="96">
        <f t="shared" si="3"/>
        <v>0</v>
      </c>
      <c r="S34" s="95">
        <f t="shared" si="4"/>
        <v>0</v>
      </c>
      <c r="T34" s="69"/>
      <c r="U34" s="69"/>
      <c r="V34" s="69"/>
      <c r="W34" s="95" t="str">
        <f t="shared" si="6"/>
        <v/>
      </c>
      <c r="Z34" s="69"/>
      <c r="AB34" s="69"/>
      <c r="AC34" s="69"/>
      <c r="AD34" s="69"/>
      <c r="AE34" s="69"/>
      <c r="AF34" s="69"/>
      <c r="AG34" s="69"/>
      <c r="AH34" s="97">
        <f t="shared" si="5"/>
        <v>0</v>
      </c>
      <c r="AJ34" s="98" cm="1">
        <f t="array" ref="AJ34">SUMPRODUCT(J$7:J$1008*(G$7:G$1008=$C34))</f>
        <v>0</v>
      </c>
      <c r="AK34" s="103">
        <f t="shared" si="7"/>
        <v>0</v>
      </c>
      <c r="AL34" s="104">
        <f t="shared" si="8"/>
        <v>0</v>
      </c>
      <c r="AM34" s="98" cm="1">
        <f t="array" ref="AM34">SUMPRODUCT(Z$7:Z$1008*(G$7:G$1008=$C34))</f>
        <v>0</v>
      </c>
      <c r="AN34" s="103">
        <f t="shared" si="9"/>
        <v>0</v>
      </c>
      <c r="AO34" s="104">
        <f t="shared" si="10"/>
        <v>0</v>
      </c>
      <c r="AP34" s="105" t="str">
        <f t="shared" si="11"/>
        <v/>
      </c>
      <c r="AQ34" s="105" t="str">
        <f t="shared" si="12"/>
        <v/>
      </c>
      <c r="AR34" s="98">
        <f>'Input 1 - Schedule 1'!AL36</f>
        <v>0</v>
      </c>
      <c r="AS34" s="98">
        <f t="shared" si="13"/>
        <v>0</v>
      </c>
      <c r="AT34" s="99">
        <f t="shared" si="14"/>
        <v>0</v>
      </c>
      <c r="AV34" s="84" t="s">
        <v>20</v>
      </c>
    </row>
    <row r="35" spans="1:48" ht="13.5" x14ac:dyDescent="0.3">
      <c r="A35" s="106">
        <f t="shared" si="15"/>
        <v>28</v>
      </c>
      <c r="B35" s="102" t="str">
        <f>'Input 1 - Schedule 1'!H37</f>
        <v/>
      </c>
      <c r="C35" s="95">
        <f>'Input 1 - Schedule 1'!I37</f>
        <v>0</v>
      </c>
      <c r="D35" s="95">
        <f>'Input 1 - Schedule 1'!J37</f>
        <v>0</v>
      </c>
      <c r="E35" s="95">
        <f>'Input 1 - Schedule 1'!K37</f>
        <v>0</v>
      </c>
      <c r="F35" s="95">
        <f>'Input 1 - Schedule 1'!L37</f>
        <v>0</v>
      </c>
      <c r="G35" s="95">
        <f>'Input 1 - Schedule 1'!N37</f>
        <v>0</v>
      </c>
      <c r="H35" s="95" t="str">
        <f>'Input 1 - Schedule 1'!O37</f>
        <v/>
      </c>
      <c r="I35" s="95">
        <f>'Input 1 - Schedule 1'!W37</f>
        <v>0</v>
      </c>
      <c r="J35" s="69"/>
      <c r="K35" s="51"/>
      <c r="L35" s="69"/>
      <c r="M35" s="69"/>
      <c r="N35" s="95">
        <f>SUMIFS('Input 3 - Capital Instruments'!$L$13:$L$229,'Input 3 - Capital Instruments'!$O$13:$O$229,C35,'Input 3 - Capital Instruments'!$M$13:$M$229,"Y",'Input 3 - Capital Instruments'!$G$13:$G$229,"Surplus Notes (or similar)")</f>
        <v>0</v>
      </c>
      <c r="O35" s="69"/>
      <c r="P35" s="69"/>
      <c r="Q35" s="69"/>
      <c r="R35" s="96">
        <f t="shared" si="3"/>
        <v>0</v>
      </c>
      <c r="S35" s="95">
        <f t="shared" si="4"/>
        <v>0</v>
      </c>
      <c r="T35" s="69"/>
      <c r="U35" s="69"/>
      <c r="V35" s="69"/>
      <c r="W35" s="95" t="str">
        <f t="shared" si="6"/>
        <v/>
      </c>
      <c r="Z35" s="69"/>
      <c r="AB35" s="69"/>
      <c r="AC35" s="69"/>
      <c r="AD35" s="69"/>
      <c r="AE35" s="69"/>
      <c r="AF35" s="69"/>
      <c r="AG35" s="69"/>
      <c r="AH35" s="97">
        <f t="shared" si="5"/>
        <v>0</v>
      </c>
      <c r="AJ35" s="98" cm="1">
        <f t="array" ref="AJ35">SUMPRODUCT(J$7:J$1008*(G$7:G$1008=$C35))</f>
        <v>0</v>
      </c>
      <c r="AK35" s="103">
        <f t="shared" si="7"/>
        <v>0</v>
      </c>
      <c r="AL35" s="104">
        <f t="shared" si="8"/>
        <v>0</v>
      </c>
      <c r="AM35" s="98" cm="1">
        <f t="array" ref="AM35">SUMPRODUCT(Z$7:Z$1008*(G$7:G$1008=$C35))</f>
        <v>0</v>
      </c>
      <c r="AN35" s="103">
        <f t="shared" si="9"/>
        <v>0</v>
      </c>
      <c r="AO35" s="104">
        <f t="shared" si="10"/>
        <v>0</v>
      </c>
      <c r="AP35" s="105" t="str">
        <f t="shared" si="11"/>
        <v/>
      </c>
      <c r="AQ35" s="105" t="str">
        <f t="shared" si="12"/>
        <v/>
      </c>
      <c r="AR35" s="98">
        <f>'Input 1 - Schedule 1'!AL37</f>
        <v>0</v>
      </c>
      <c r="AS35" s="98">
        <f t="shared" si="13"/>
        <v>0</v>
      </c>
      <c r="AT35" s="99">
        <f t="shared" si="14"/>
        <v>0</v>
      </c>
      <c r="AV35" s="84" t="s">
        <v>20</v>
      </c>
    </row>
    <row r="36" spans="1:48" ht="13.5" x14ac:dyDescent="0.3">
      <c r="A36" s="106">
        <f t="shared" si="15"/>
        <v>29</v>
      </c>
      <c r="B36" s="102" t="str">
        <f>'Input 1 - Schedule 1'!H38</f>
        <v/>
      </c>
      <c r="C36" s="95">
        <f>'Input 1 - Schedule 1'!I38</f>
        <v>0</v>
      </c>
      <c r="D36" s="95">
        <f>'Input 1 - Schedule 1'!J38</f>
        <v>0</v>
      </c>
      <c r="E36" s="95">
        <f>'Input 1 - Schedule 1'!K38</f>
        <v>0</v>
      </c>
      <c r="F36" s="95">
        <f>'Input 1 - Schedule 1'!L38</f>
        <v>0</v>
      </c>
      <c r="G36" s="95">
        <f>'Input 1 - Schedule 1'!N38</f>
        <v>0</v>
      </c>
      <c r="H36" s="95" t="str">
        <f>'Input 1 - Schedule 1'!O38</f>
        <v/>
      </c>
      <c r="I36" s="95">
        <f>'Input 1 - Schedule 1'!W38</f>
        <v>0</v>
      </c>
      <c r="J36" s="69"/>
      <c r="K36" s="51"/>
      <c r="L36" s="69"/>
      <c r="M36" s="69"/>
      <c r="N36" s="95">
        <f>SUMIFS('Input 3 - Capital Instruments'!$L$13:$L$229,'Input 3 - Capital Instruments'!$O$13:$O$229,C36,'Input 3 - Capital Instruments'!$M$13:$M$229,"Y",'Input 3 - Capital Instruments'!$G$13:$G$229,"Surplus Notes (or similar)")</f>
        <v>0</v>
      </c>
      <c r="O36" s="69"/>
      <c r="P36" s="69"/>
      <c r="Q36" s="69"/>
      <c r="R36" s="96">
        <f t="shared" si="3"/>
        <v>0</v>
      </c>
      <c r="S36" s="95">
        <f t="shared" si="4"/>
        <v>0</v>
      </c>
      <c r="T36" s="69"/>
      <c r="U36" s="69"/>
      <c r="V36" s="69"/>
      <c r="W36" s="95" t="str">
        <f t="shared" si="6"/>
        <v/>
      </c>
      <c r="Z36" s="69"/>
      <c r="AB36" s="69"/>
      <c r="AC36" s="69"/>
      <c r="AD36" s="69"/>
      <c r="AE36" s="69"/>
      <c r="AF36" s="69"/>
      <c r="AG36" s="69"/>
      <c r="AH36" s="97">
        <f t="shared" si="5"/>
        <v>0</v>
      </c>
      <c r="AJ36" s="98" cm="1">
        <f t="array" ref="AJ36">SUMPRODUCT(J$7:J$1008*(G$7:G$1008=$C36))</f>
        <v>0</v>
      </c>
      <c r="AK36" s="103">
        <f t="shared" si="7"/>
        <v>0</v>
      </c>
      <c r="AL36" s="104">
        <f t="shared" si="8"/>
        <v>0</v>
      </c>
      <c r="AM36" s="98" cm="1">
        <f t="array" ref="AM36">SUMPRODUCT(Z$7:Z$1008*(G$7:G$1008=$C36))</f>
        <v>0</v>
      </c>
      <c r="AN36" s="103">
        <f t="shared" si="9"/>
        <v>0</v>
      </c>
      <c r="AO36" s="104">
        <f t="shared" si="10"/>
        <v>0</v>
      </c>
      <c r="AP36" s="105" t="str">
        <f t="shared" si="11"/>
        <v/>
      </c>
      <c r="AQ36" s="105" t="str">
        <f t="shared" si="12"/>
        <v/>
      </c>
      <c r="AR36" s="98">
        <f>'Input 1 - Schedule 1'!AL38</f>
        <v>0</v>
      </c>
      <c r="AS36" s="98">
        <f t="shared" si="13"/>
        <v>0</v>
      </c>
      <c r="AT36" s="99">
        <f t="shared" si="14"/>
        <v>0</v>
      </c>
      <c r="AV36" s="84" t="s">
        <v>20</v>
      </c>
    </row>
    <row r="37" spans="1:48" ht="13.5" x14ac:dyDescent="0.3">
      <c r="A37" s="106">
        <f t="shared" si="15"/>
        <v>30</v>
      </c>
      <c r="B37" s="102" t="str">
        <f>'Input 1 - Schedule 1'!H39</f>
        <v/>
      </c>
      <c r="C37" s="95">
        <f>'Input 1 - Schedule 1'!I39</f>
        <v>0</v>
      </c>
      <c r="D37" s="95">
        <f>'Input 1 - Schedule 1'!J39</f>
        <v>0</v>
      </c>
      <c r="E37" s="95">
        <f>'Input 1 - Schedule 1'!K39</f>
        <v>0</v>
      </c>
      <c r="F37" s="95">
        <f>'Input 1 - Schedule 1'!L39</f>
        <v>0</v>
      </c>
      <c r="G37" s="95">
        <f>'Input 1 - Schedule 1'!N39</f>
        <v>0</v>
      </c>
      <c r="H37" s="95" t="str">
        <f>'Input 1 - Schedule 1'!O39</f>
        <v/>
      </c>
      <c r="I37" s="95">
        <f>'Input 1 - Schedule 1'!W39</f>
        <v>0</v>
      </c>
      <c r="J37" s="69"/>
      <c r="K37" s="51"/>
      <c r="L37" s="69"/>
      <c r="M37" s="69"/>
      <c r="N37" s="95">
        <f>SUMIFS('Input 3 - Capital Instruments'!$L$13:$L$229,'Input 3 - Capital Instruments'!$O$13:$O$229,C37,'Input 3 - Capital Instruments'!$M$13:$M$229,"Y",'Input 3 - Capital Instruments'!$G$13:$G$229,"Surplus Notes (or similar)")</f>
        <v>0</v>
      </c>
      <c r="O37" s="69"/>
      <c r="P37" s="69"/>
      <c r="Q37" s="69"/>
      <c r="R37" s="96">
        <f t="shared" si="3"/>
        <v>0</v>
      </c>
      <c r="S37" s="95">
        <f t="shared" si="4"/>
        <v>0</v>
      </c>
      <c r="T37" s="69"/>
      <c r="U37" s="69"/>
      <c r="V37" s="69"/>
      <c r="W37" s="95" t="str">
        <f t="shared" si="6"/>
        <v/>
      </c>
      <c r="Z37" s="69"/>
      <c r="AB37" s="69"/>
      <c r="AC37" s="69"/>
      <c r="AD37" s="69"/>
      <c r="AE37" s="69"/>
      <c r="AF37" s="69"/>
      <c r="AG37" s="69"/>
      <c r="AH37" s="97">
        <f t="shared" si="5"/>
        <v>0</v>
      </c>
      <c r="AJ37" s="98" cm="1">
        <f t="array" ref="AJ37">SUMPRODUCT(J$7:J$1008*(G$7:G$1008=$C37))</f>
        <v>0</v>
      </c>
      <c r="AK37" s="103">
        <f t="shared" si="7"/>
        <v>0</v>
      </c>
      <c r="AL37" s="104">
        <f t="shared" si="8"/>
        <v>0</v>
      </c>
      <c r="AM37" s="98" cm="1">
        <f t="array" ref="AM37">SUMPRODUCT(Z$7:Z$1008*(G$7:G$1008=$C37))</f>
        <v>0</v>
      </c>
      <c r="AN37" s="103">
        <f t="shared" si="9"/>
        <v>0</v>
      </c>
      <c r="AO37" s="104">
        <f t="shared" si="10"/>
        <v>0</v>
      </c>
      <c r="AP37" s="105" t="str">
        <f t="shared" si="11"/>
        <v/>
      </c>
      <c r="AQ37" s="105" t="str">
        <f t="shared" si="12"/>
        <v/>
      </c>
      <c r="AR37" s="98">
        <f>'Input 1 - Schedule 1'!AL39</f>
        <v>0</v>
      </c>
      <c r="AS37" s="98">
        <f t="shared" si="13"/>
        <v>0</v>
      </c>
      <c r="AT37" s="99">
        <f t="shared" si="14"/>
        <v>0</v>
      </c>
      <c r="AV37" s="84" t="s">
        <v>20</v>
      </c>
    </row>
    <row r="38" spans="1:48" ht="13.5" x14ac:dyDescent="0.3">
      <c r="A38" s="106">
        <f t="shared" si="15"/>
        <v>31</v>
      </c>
      <c r="B38" s="102" t="str">
        <f>'Input 1 - Schedule 1'!H40</f>
        <v/>
      </c>
      <c r="C38" s="95">
        <f>'Input 1 - Schedule 1'!I40</f>
        <v>0</v>
      </c>
      <c r="D38" s="95">
        <f>'Input 1 - Schedule 1'!J40</f>
        <v>0</v>
      </c>
      <c r="E38" s="95">
        <f>'Input 1 - Schedule 1'!K40</f>
        <v>0</v>
      </c>
      <c r="F38" s="95">
        <f>'Input 1 - Schedule 1'!L40</f>
        <v>0</v>
      </c>
      <c r="G38" s="95">
        <f>'Input 1 - Schedule 1'!N40</f>
        <v>0</v>
      </c>
      <c r="H38" s="95" t="str">
        <f>'Input 1 - Schedule 1'!O40</f>
        <v/>
      </c>
      <c r="I38" s="95">
        <f>'Input 1 - Schedule 1'!W40</f>
        <v>0</v>
      </c>
      <c r="J38" s="69"/>
      <c r="K38" s="51"/>
      <c r="L38" s="69"/>
      <c r="M38" s="69"/>
      <c r="N38" s="95">
        <f>SUMIFS('Input 3 - Capital Instruments'!$L$13:$L$229,'Input 3 - Capital Instruments'!$O$13:$O$229,C38,'Input 3 - Capital Instruments'!$M$13:$M$229,"Y",'Input 3 - Capital Instruments'!$G$13:$G$229,"Surplus Notes (or similar)")</f>
        <v>0</v>
      </c>
      <c r="O38" s="69"/>
      <c r="P38" s="69"/>
      <c r="Q38" s="69"/>
      <c r="R38" s="96">
        <f t="shared" si="3"/>
        <v>0</v>
      </c>
      <c r="S38" s="95">
        <f t="shared" si="4"/>
        <v>0</v>
      </c>
      <c r="T38" s="69"/>
      <c r="U38" s="69"/>
      <c r="V38" s="69"/>
      <c r="W38" s="95" t="str">
        <f t="shared" si="6"/>
        <v/>
      </c>
      <c r="Z38" s="69"/>
      <c r="AB38" s="69"/>
      <c r="AC38" s="69"/>
      <c r="AD38" s="69"/>
      <c r="AE38" s="69"/>
      <c r="AF38" s="69"/>
      <c r="AG38" s="69"/>
      <c r="AH38" s="97">
        <f t="shared" si="5"/>
        <v>0</v>
      </c>
      <c r="AJ38" s="98" cm="1">
        <f t="array" ref="AJ38">SUMPRODUCT(J$7:J$1008*(G$7:G$1008=$C38))</f>
        <v>0</v>
      </c>
      <c r="AK38" s="103">
        <f t="shared" si="7"/>
        <v>0</v>
      </c>
      <c r="AL38" s="104">
        <f t="shared" si="8"/>
        <v>0</v>
      </c>
      <c r="AM38" s="98" cm="1">
        <f t="array" ref="AM38">SUMPRODUCT(Z$7:Z$1008*(G$7:G$1008=$C38))</f>
        <v>0</v>
      </c>
      <c r="AN38" s="103">
        <f t="shared" si="9"/>
        <v>0</v>
      </c>
      <c r="AO38" s="104">
        <f t="shared" si="10"/>
        <v>0</v>
      </c>
      <c r="AP38" s="105" t="str">
        <f t="shared" si="11"/>
        <v/>
      </c>
      <c r="AQ38" s="105" t="str">
        <f t="shared" si="12"/>
        <v/>
      </c>
      <c r="AR38" s="98">
        <f>'Input 1 - Schedule 1'!AL40</f>
        <v>0</v>
      </c>
      <c r="AS38" s="98">
        <f t="shared" si="13"/>
        <v>0</v>
      </c>
      <c r="AT38" s="99">
        <f t="shared" si="14"/>
        <v>0</v>
      </c>
      <c r="AV38" s="84" t="s">
        <v>20</v>
      </c>
    </row>
    <row r="39" spans="1:48" ht="13.5" x14ac:dyDescent="0.3">
      <c r="A39" s="106">
        <f t="shared" si="15"/>
        <v>32</v>
      </c>
      <c r="B39" s="102" t="str">
        <f>'Input 1 - Schedule 1'!H41</f>
        <v/>
      </c>
      <c r="C39" s="95">
        <f>'Input 1 - Schedule 1'!I41</f>
        <v>0</v>
      </c>
      <c r="D39" s="95">
        <f>'Input 1 - Schedule 1'!J41</f>
        <v>0</v>
      </c>
      <c r="E39" s="95">
        <f>'Input 1 - Schedule 1'!K41</f>
        <v>0</v>
      </c>
      <c r="F39" s="95">
        <f>'Input 1 - Schedule 1'!L41</f>
        <v>0</v>
      </c>
      <c r="G39" s="95">
        <f>'Input 1 - Schedule 1'!N41</f>
        <v>0</v>
      </c>
      <c r="H39" s="95" t="str">
        <f>'Input 1 - Schedule 1'!O41</f>
        <v/>
      </c>
      <c r="I39" s="95">
        <f>'Input 1 - Schedule 1'!W41</f>
        <v>0</v>
      </c>
      <c r="J39" s="69"/>
      <c r="K39" s="51"/>
      <c r="L39" s="69"/>
      <c r="M39" s="69"/>
      <c r="N39" s="95">
        <f>SUMIFS('Input 3 - Capital Instruments'!$L$13:$L$229,'Input 3 - Capital Instruments'!$O$13:$O$229,C39,'Input 3 - Capital Instruments'!$M$13:$M$229,"Y",'Input 3 - Capital Instruments'!$G$13:$G$229,"Surplus Notes (or similar)")</f>
        <v>0</v>
      </c>
      <c r="O39" s="69"/>
      <c r="P39" s="69"/>
      <c r="Q39" s="69"/>
      <c r="R39" s="96">
        <f t="shared" si="3"/>
        <v>0</v>
      </c>
      <c r="S39" s="95">
        <f t="shared" si="4"/>
        <v>0</v>
      </c>
      <c r="T39" s="69"/>
      <c r="U39" s="69"/>
      <c r="V39" s="69"/>
      <c r="W39" s="95" t="str">
        <f t="shared" si="6"/>
        <v/>
      </c>
      <c r="Z39" s="69"/>
      <c r="AB39" s="69"/>
      <c r="AC39" s="69"/>
      <c r="AD39" s="69"/>
      <c r="AE39" s="69"/>
      <c r="AF39" s="69"/>
      <c r="AG39" s="69"/>
      <c r="AH39" s="97">
        <f t="shared" si="5"/>
        <v>0</v>
      </c>
      <c r="AJ39" s="98" cm="1">
        <f t="array" ref="AJ39">SUMPRODUCT(J$7:J$1008*(G$7:G$1008=$C39))</f>
        <v>0</v>
      </c>
      <c r="AK39" s="103">
        <f t="shared" si="7"/>
        <v>0</v>
      </c>
      <c r="AL39" s="104">
        <f t="shared" si="8"/>
        <v>0</v>
      </c>
      <c r="AM39" s="98" cm="1">
        <f t="array" ref="AM39">SUMPRODUCT(Z$7:Z$1008*(G$7:G$1008=$C39))</f>
        <v>0</v>
      </c>
      <c r="AN39" s="103">
        <f t="shared" si="9"/>
        <v>0</v>
      </c>
      <c r="AO39" s="104">
        <f t="shared" si="10"/>
        <v>0</v>
      </c>
      <c r="AP39" s="105" t="str">
        <f t="shared" si="11"/>
        <v/>
      </c>
      <c r="AQ39" s="105" t="str">
        <f t="shared" si="12"/>
        <v/>
      </c>
      <c r="AR39" s="98">
        <f>'Input 1 - Schedule 1'!AL41</f>
        <v>0</v>
      </c>
      <c r="AS39" s="98">
        <f t="shared" si="13"/>
        <v>0</v>
      </c>
      <c r="AT39" s="99">
        <f t="shared" si="14"/>
        <v>0</v>
      </c>
      <c r="AV39" s="84" t="s">
        <v>20</v>
      </c>
    </row>
    <row r="40" spans="1:48" ht="13.5" x14ac:dyDescent="0.3">
      <c r="A40" s="106">
        <f t="shared" si="15"/>
        <v>33</v>
      </c>
      <c r="B40" s="102" t="str">
        <f>'Input 1 - Schedule 1'!H42</f>
        <v/>
      </c>
      <c r="C40" s="95">
        <f>'Input 1 - Schedule 1'!I42</f>
        <v>0</v>
      </c>
      <c r="D40" s="95">
        <f>'Input 1 - Schedule 1'!J42</f>
        <v>0</v>
      </c>
      <c r="E40" s="95">
        <f>'Input 1 - Schedule 1'!K42</f>
        <v>0</v>
      </c>
      <c r="F40" s="95">
        <f>'Input 1 - Schedule 1'!L42</f>
        <v>0</v>
      </c>
      <c r="G40" s="95">
        <f>'Input 1 - Schedule 1'!N42</f>
        <v>0</v>
      </c>
      <c r="H40" s="95" t="str">
        <f>'Input 1 - Schedule 1'!O42</f>
        <v/>
      </c>
      <c r="I40" s="95">
        <f>'Input 1 - Schedule 1'!W42</f>
        <v>0</v>
      </c>
      <c r="J40" s="69"/>
      <c r="K40" s="51"/>
      <c r="L40" s="69"/>
      <c r="M40" s="69"/>
      <c r="N40" s="95">
        <f>SUMIFS('Input 3 - Capital Instruments'!$L$13:$L$229,'Input 3 - Capital Instruments'!$O$13:$O$229,C40,'Input 3 - Capital Instruments'!$M$13:$M$229,"Y",'Input 3 - Capital Instruments'!$G$13:$G$229,"Surplus Notes (or similar)")</f>
        <v>0</v>
      </c>
      <c r="O40" s="69"/>
      <c r="P40" s="69"/>
      <c r="Q40" s="69"/>
      <c r="R40" s="96">
        <f t="shared" si="3"/>
        <v>0</v>
      </c>
      <c r="S40" s="95">
        <f t="shared" si="4"/>
        <v>0</v>
      </c>
      <c r="T40" s="69"/>
      <c r="U40" s="69"/>
      <c r="V40" s="69"/>
      <c r="W40" s="95" t="str">
        <f t="shared" si="6"/>
        <v/>
      </c>
      <c r="Z40" s="69"/>
      <c r="AB40" s="69"/>
      <c r="AC40" s="69"/>
      <c r="AD40" s="69"/>
      <c r="AE40" s="69"/>
      <c r="AF40" s="69"/>
      <c r="AG40" s="69"/>
      <c r="AH40" s="97">
        <f t="shared" si="5"/>
        <v>0</v>
      </c>
      <c r="AJ40" s="98" cm="1">
        <f t="array" ref="AJ40">SUMPRODUCT(J$7:J$1008*(G$7:G$1008=$C40))</f>
        <v>0</v>
      </c>
      <c r="AK40" s="103">
        <f t="shared" si="7"/>
        <v>0</v>
      </c>
      <c r="AL40" s="104">
        <f t="shared" si="8"/>
        <v>0</v>
      </c>
      <c r="AM40" s="98" cm="1">
        <f t="array" ref="AM40">SUMPRODUCT(Z$7:Z$1008*(G$7:G$1008=$C40))</f>
        <v>0</v>
      </c>
      <c r="AN40" s="103">
        <f t="shared" si="9"/>
        <v>0</v>
      </c>
      <c r="AO40" s="104">
        <f t="shared" si="10"/>
        <v>0</v>
      </c>
      <c r="AP40" s="105" t="str">
        <f t="shared" si="11"/>
        <v/>
      </c>
      <c r="AQ40" s="105" t="str">
        <f t="shared" si="12"/>
        <v/>
      </c>
      <c r="AR40" s="98">
        <f>'Input 1 - Schedule 1'!AL42</f>
        <v>0</v>
      </c>
      <c r="AS40" s="98">
        <f t="shared" si="13"/>
        <v>0</v>
      </c>
      <c r="AT40" s="99">
        <f t="shared" si="14"/>
        <v>0</v>
      </c>
      <c r="AV40" s="84" t="s">
        <v>20</v>
      </c>
    </row>
    <row r="41" spans="1:48" ht="13.5" x14ac:dyDescent="0.3">
      <c r="A41" s="106">
        <f t="shared" si="15"/>
        <v>34</v>
      </c>
      <c r="B41" s="102" t="str">
        <f>'Input 1 - Schedule 1'!H43</f>
        <v/>
      </c>
      <c r="C41" s="95">
        <f>'Input 1 - Schedule 1'!I43</f>
        <v>0</v>
      </c>
      <c r="D41" s="95">
        <f>'Input 1 - Schedule 1'!J43</f>
        <v>0</v>
      </c>
      <c r="E41" s="95">
        <f>'Input 1 - Schedule 1'!K43</f>
        <v>0</v>
      </c>
      <c r="F41" s="95">
        <f>'Input 1 - Schedule 1'!L43</f>
        <v>0</v>
      </c>
      <c r="G41" s="95">
        <f>'Input 1 - Schedule 1'!N43</f>
        <v>0</v>
      </c>
      <c r="H41" s="95" t="str">
        <f>'Input 1 - Schedule 1'!O43</f>
        <v/>
      </c>
      <c r="I41" s="95">
        <f>'Input 1 - Schedule 1'!W43</f>
        <v>0</v>
      </c>
      <c r="J41" s="69"/>
      <c r="K41" s="51"/>
      <c r="L41" s="69"/>
      <c r="M41" s="69"/>
      <c r="N41" s="95">
        <f>SUMIFS('Input 3 - Capital Instruments'!$L$13:$L$229,'Input 3 - Capital Instruments'!$O$13:$O$229,C41,'Input 3 - Capital Instruments'!$M$13:$M$229,"Y",'Input 3 - Capital Instruments'!$G$13:$G$229,"Surplus Notes (or similar)")</f>
        <v>0</v>
      </c>
      <c r="O41" s="69"/>
      <c r="P41" s="69"/>
      <c r="Q41" s="69"/>
      <c r="R41" s="96">
        <f t="shared" si="3"/>
        <v>0</v>
      </c>
      <c r="S41" s="95">
        <f t="shared" si="4"/>
        <v>0</v>
      </c>
      <c r="T41" s="69"/>
      <c r="U41" s="69"/>
      <c r="V41" s="69"/>
      <c r="W41" s="95" t="str">
        <f t="shared" si="6"/>
        <v/>
      </c>
      <c r="Z41" s="69"/>
      <c r="AB41" s="69"/>
      <c r="AC41" s="69"/>
      <c r="AD41" s="69"/>
      <c r="AE41" s="69"/>
      <c r="AF41" s="69"/>
      <c r="AG41" s="69"/>
      <c r="AH41" s="97">
        <f t="shared" si="5"/>
        <v>0</v>
      </c>
      <c r="AJ41" s="98" cm="1">
        <f t="array" ref="AJ41">SUMPRODUCT(J$7:J$1008*(G$7:G$1008=$C41))</f>
        <v>0</v>
      </c>
      <c r="AK41" s="103">
        <f t="shared" si="7"/>
        <v>0</v>
      </c>
      <c r="AL41" s="104">
        <f t="shared" si="8"/>
        <v>0</v>
      </c>
      <c r="AM41" s="98" cm="1">
        <f t="array" ref="AM41">SUMPRODUCT(Z$7:Z$1008*(G$7:G$1008=$C41))</f>
        <v>0</v>
      </c>
      <c r="AN41" s="103">
        <f t="shared" si="9"/>
        <v>0</v>
      </c>
      <c r="AO41" s="104">
        <f t="shared" si="10"/>
        <v>0</v>
      </c>
      <c r="AP41" s="105" t="str">
        <f t="shared" si="11"/>
        <v/>
      </c>
      <c r="AQ41" s="105" t="str">
        <f t="shared" si="12"/>
        <v/>
      </c>
      <c r="AR41" s="98">
        <f>'Input 1 - Schedule 1'!AL43</f>
        <v>0</v>
      </c>
      <c r="AS41" s="98">
        <f t="shared" si="13"/>
        <v>0</v>
      </c>
      <c r="AT41" s="99">
        <f t="shared" si="14"/>
        <v>0</v>
      </c>
      <c r="AV41" s="84" t="s">
        <v>20</v>
      </c>
    </row>
    <row r="42" spans="1:48" ht="13.5" x14ac:dyDescent="0.3">
      <c r="A42" s="106">
        <f t="shared" si="15"/>
        <v>35</v>
      </c>
      <c r="B42" s="102" t="str">
        <f>'Input 1 - Schedule 1'!H44</f>
        <v/>
      </c>
      <c r="C42" s="95">
        <f>'Input 1 - Schedule 1'!I44</f>
        <v>0</v>
      </c>
      <c r="D42" s="95">
        <f>'Input 1 - Schedule 1'!J44</f>
        <v>0</v>
      </c>
      <c r="E42" s="95">
        <f>'Input 1 - Schedule 1'!K44</f>
        <v>0</v>
      </c>
      <c r="F42" s="95">
        <f>'Input 1 - Schedule 1'!L44</f>
        <v>0</v>
      </c>
      <c r="G42" s="95">
        <f>'Input 1 - Schedule 1'!N44</f>
        <v>0</v>
      </c>
      <c r="H42" s="95" t="str">
        <f>'Input 1 - Schedule 1'!O44</f>
        <v/>
      </c>
      <c r="I42" s="95">
        <f>'Input 1 - Schedule 1'!W44</f>
        <v>0</v>
      </c>
      <c r="J42" s="69"/>
      <c r="K42" s="51"/>
      <c r="L42" s="69"/>
      <c r="M42" s="69"/>
      <c r="N42" s="95">
        <f>SUMIFS('Input 3 - Capital Instruments'!$L$13:$L$229,'Input 3 - Capital Instruments'!$O$13:$O$229,C42,'Input 3 - Capital Instruments'!$M$13:$M$229,"Y",'Input 3 - Capital Instruments'!$G$13:$G$229,"Surplus Notes (or similar)")</f>
        <v>0</v>
      </c>
      <c r="O42" s="69"/>
      <c r="P42" s="69"/>
      <c r="Q42" s="69"/>
      <c r="R42" s="96">
        <f t="shared" si="3"/>
        <v>0</v>
      </c>
      <c r="S42" s="95">
        <f t="shared" si="4"/>
        <v>0</v>
      </c>
      <c r="T42" s="69"/>
      <c r="U42" s="69"/>
      <c r="V42" s="69"/>
      <c r="W42" s="95" t="str">
        <f t="shared" si="6"/>
        <v/>
      </c>
      <c r="Z42" s="69"/>
      <c r="AB42" s="69"/>
      <c r="AC42" s="69"/>
      <c r="AD42" s="69"/>
      <c r="AE42" s="69"/>
      <c r="AF42" s="69"/>
      <c r="AG42" s="69"/>
      <c r="AH42" s="97">
        <f t="shared" si="5"/>
        <v>0</v>
      </c>
      <c r="AJ42" s="98" cm="1">
        <f t="array" ref="AJ42">SUMPRODUCT(J$7:J$1008*(G$7:G$1008=$C42))</f>
        <v>0</v>
      </c>
      <c r="AK42" s="103">
        <f t="shared" si="7"/>
        <v>0</v>
      </c>
      <c r="AL42" s="104">
        <f t="shared" si="8"/>
        <v>0</v>
      </c>
      <c r="AM42" s="98" cm="1">
        <f t="array" ref="AM42">SUMPRODUCT(Z$7:Z$1008*(G$7:G$1008=$C42))</f>
        <v>0</v>
      </c>
      <c r="AN42" s="103">
        <f t="shared" si="9"/>
        <v>0</v>
      </c>
      <c r="AO42" s="104">
        <f t="shared" si="10"/>
        <v>0</v>
      </c>
      <c r="AP42" s="105" t="str">
        <f t="shared" si="11"/>
        <v/>
      </c>
      <c r="AQ42" s="105" t="str">
        <f t="shared" si="12"/>
        <v/>
      </c>
      <c r="AR42" s="98">
        <f>'Input 1 - Schedule 1'!AL44</f>
        <v>0</v>
      </c>
      <c r="AS42" s="98">
        <f t="shared" si="13"/>
        <v>0</v>
      </c>
      <c r="AT42" s="99">
        <f t="shared" si="14"/>
        <v>0</v>
      </c>
      <c r="AV42" s="84" t="s">
        <v>20</v>
      </c>
    </row>
    <row r="43" spans="1:48" ht="13.5" x14ac:dyDescent="0.3">
      <c r="A43" s="106">
        <f t="shared" si="15"/>
        <v>36</v>
      </c>
      <c r="B43" s="102" t="str">
        <f>'Input 1 - Schedule 1'!H45</f>
        <v/>
      </c>
      <c r="C43" s="95">
        <f>'Input 1 - Schedule 1'!I45</f>
        <v>0</v>
      </c>
      <c r="D43" s="95">
        <f>'Input 1 - Schedule 1'!J45</f>
        <v>0</v>
      </c>
      <c r="E43" s="95">
        <f>'Input 1 - Schedule 1'!K45</f>
        <v>0</v>
      </c>
      <c r="F43" s="95">
        <f>'Input 1 - Schedule 1'!L45</f>
        <v>0</v>
      </c>
      <c r="G43" s="95">
        <f>'Input 1 - Schedule 1'!N45</f>
        <v>0</v>
      </c>
      <c r="H43" s="95" t="str">
        <f>'Input 1 - Schedule 1'!O45</f>
        <v/>
      </c>
      <c r="I43" s="95">
        <f>'Input 1 - Schedule 1'!W45</f>
        <v>0</v>
      </c>
      <c r="J43" s="69"/>
      <c r="K43" s="51"/>
      <c r="L43" s="69"/>
      <c r="M43" s="69"/>
      <c r="N43" s="95">
        <f>SUMIFS('Input 3 - Capital Instruments'!$L$13:$L$229,'Input 3 - Capital Instruments'!$O$13:$O$229,C43,'Input 3 - Capital Instruments'!$M$13:$M$229,"Y",'Input 3 - Capital Instruments'!$G$13:$G$229,"Surplus Notes (or similar)")</f>
        <v>0</v>
      </c>
      <c r="O43" s="69"/>
      <c r="P43" s="69"/>
      <c r="Q43" s="69"/>
      <c r="R43" s="96">
        <f t="shared" si="3"/>
        <v>0</v>
      </c>
      <c r="S43" s="95">
        <f t="shared" si="4"/>
        <v>0</v>
      </c>
      <c r="T43" s="69"/>
      <c r="U43" s="69"/>
      <c r="V43" s="69"/>
      <c r="W43" s="95" t="str">
        <f t="shared" si="6"/>
        <v/>
      </c>
      <c r="Z43" s="69"/>
      <c r="AB43" s="69"/>
      <c r="AC43" s="69"/>
      <c r="AD43" s="69"/>
      <c r="AE43" s="69"/>
      <c r="AF43" s="69"/>
      <c r="AG43" s="69"/>
      <c r="AH43" s="97">
        <f t="shared" si="5"/>
        <v>0</v>
      </c>
      <c r="AJ43" s="98" cm="1">
        <f t="array" ref="AJ43">SUMPRODUCT(J$7:J$1008*(G$7:G$1008=$C43))</f>
        <v>0</v>
      </c>
      <c r="AK43" s="103">
        <f t="shared" si="7"/>
        <v>0</v>
      </c>
      <c r="AL43" s="104">
        <f t="shared" si="8"/>
        <v>0</v>
      </c>
      <c r="AM43" s="98" cm="1">
        <f t="array" ref="AM43">SUMPRODUCT(Z$7:Z$1008*(G$7:G$1008=$C43))</f>
        <v>0</v>
      </c>
      <c r="AN43" s="103">
        <f t="shared" si="9"/>
        <v>0</v>
      </c>
      <c r="AO43" s="104">
        <f t="shared" si="10"/>
        <v>0</v>
      </c>
      <c r="AP43" s="105" t="str">
        <f t="shared" si="11"/>
        <v/>
      </c>
      <c r="AQ43" s="105" t="str">
        <f t="shared" si="12"/>
        <v/>
      </c>
      <c r="AR43" s="98">
        <f>'Input 1 - Schedule 1'!AL45</f>
        <v>0</v>
      </c>
      <c r="AS43" s="98">
        <f t="shared" si="13"/>
        <v>0</v>
      </c>
      <c r="AT43" s="99">
        <f t="shared" si="14"/>
        <v>0</v>
      </c>
      <c r="AV43" s="84" t="s">
        <v>20</v>
      </c>
    </row>
    <row r="44" spans="1:48" ht="13.5" x14ac:dyDescent="0.3">
      <c r="A44" s="106">
        <f t="shared" si="15"/>
        <v>37</v>
      </c>
      <c r="B44" s="102" t="str">
        <f>'Input 1 - Schedule 1'!H46</f>
        <v/>
      </c>
      <c r="C44" s="95">
        <f>'Input 1 - Schedule 1'!I46</f>
        <v>0</v>
      </c>
      <c r="D44" s="95">
        <f>'Input 1 - Schedule 1'!J46</f>
        <v>0</v>
      </c>
      <c r="E44" s="95">
        <f>'Input 1 - Schedule 1'!K46</f>
        <v>0</v>
      </c>
      <c r="F44" s="95">
        <f>'Input 1 - Schedule 1'!L46</f>
        <v>0</v>
      </c>
      <c r="G44" s="95">
        <f>'Input 1 - Schedule 1'!N46</f>
        <v>0</v>
      </c>
      <c r="H44" s="95" t="str">
        <f>'Input 1 - Schedule 1'!O46</f>
        <v/>
      </c>
      <c r="I44" s="95">
        <f>'Input 1 - Schedule 1'!W46</f>
        <v>0</v>
      </c>
      <c r="J44" s="69"/>
      <c r="K44" s="51"/>
      <c r="L44" s="69"/>
      <c r="M44" s="69"/>
      <c r="N44" s="95">
        <f>SUMIFS('Input 3 - Capital Instruments'!$L$13:$L$229,'Input 3 - Capital Instruments'!$O$13:$O$229,C44,'Input 3 - Capital Instruments'!$M$13:$M$229,"Y",'Input 3 - Capital Instruments'!$G$13:$G$229,"Surplus Notes (or similar)")</f>
        <v>0</v>
      </c>
      <c r="O44" s="69"/>
      <c r="P44" s="69"/>
      <c r="Q44" s="69"/>
      <c r="R44" s="96">
        <f t="shared" si="3"/>
        <v>0</v>
      </c>
      <c r="S44" s="95">
        <f t="shared" si="4"/>
        <v>0</v>
      </c>
      <c r="T44" s="69"/>
      <c r="U44" s="69"/>
      <c r="V44" s="69"/>
      <c r="W44" s="95" t="str">
        <f t="shared" si="6"/>
        <v/>
      </c>
      <c r="Z44" s="69"/>
      <c r="AB44" s="69"/>
      <c r="AC44" s="69"/>
      <c r="AD44" s="69"/>
      <c r="AE44" s="69"/>
      <c r="AF44" s="69"/>
      <c r="AG44" s="69"/>
      <c r="AH44" s="97">
        <f t="shared" si="5"/>
        <v>0</v>
      </c>
      <c r="AJ44" s="98" cm="1">
        <f t="array" ref="AJ44">SUMPRODUCT(J$7:J$1008*(G$7:G$1008=$C44))</f>
        <v>0</v>
      </c>
      <c r="AK44" s="103">
        <f t="shared" si="7"/>
        <v>0</v>
      </c>
      <c r="AL44" s="104">
        <f t="shared" si="8"/>
        <v>0</v>
      </c>
      <c r="AM44" s="98" cm="1">
        <f t="array" ref="AM44">SUMPRODUCT(Z$7:Z$1008*(G$7:G$1008=$C44))</f>
        <v>0</v>
      </c>
      <c r="AN44" s="103">
        <f t="shared" si="9"/>
        <v>0</v>
      </c>
      <c r="AO44" s="104">
        <f t="shared" si="10"/>
        <v>0</v>
      </c>
      <c r="AP44" s="105" t="str">
        <f t="shared" si="11"/>
        <v/>
      </c>
      <c r="AQ44" s="105" t="str">
        <f t="shared" si="12"/>
        <v/>
      </c>
      <c r="AR44" s="98">
        <f>'Input 1 - Schedule 1'!AL46</f>
        <v>0</v>
      </c>
      <c r="AS44" s="98">
        <f t="shared" si="13"/>
        <v>0</v>
      </c>
      <c r="AT44" s="99">
        <f t="shared" si="14"/>
        <v>0</v>
      </c>
      <c r="AV44" s="84" t="s">
        <v>20</v>
      </c>
    </row>
    <row r="45" spans="1:48" ht="13.5" x14ac:dyDescent="0.3">
      <c r="A45" s="106">
        <f t="shared" si="15"/>
        <v>38</v>
      </c>
      <c r="B45" s="102" t="str">
        <f>'Input 1 - Schedule 1'!H47</f>
        <v/>
      </c>
      <c r="C45" s="95">
        <f>'Input 1 - Schedule 1'!I47</f>
        <v>0</v>
      </c>
      <c r="D45" s="95">
        <f>'Input 1 - Schedule 1'!J47</f>
        <v>0</v>
      </c>
      <c r="E45" s="95">
        <f>'Input 1 - Schedule 1'!K47</f>
        <v>0</v>
      </c>
      <c r="F45" s="95">
        <f>'Input 1 - Schedule 1'!L47</f>
        <v>0</v>
      </c>
      <c r="G45" s="95">
        <f>'Input 1 - Schedule 1'!N47</f>
        <v>0</v>
      </c>
      <c r="H45" s="95" t="str">
        <f>'Input 1 - Schedule 1'!O47</f>
        <v/>
      </c>
      <c r="I45" s="95">
        <f>'Input 1 - Schedule 1'!W47</f>
        <v>0</v>
      </c>
      <c r="J45" s="69"/>
      <c r="K45" s="51"/>
      <c r="L45" s="69"/>
      <c r="M45" s="69"/>
      <c r="N45" s="95">
        <f>SUMIFS('Input 3 - Capital Instruments'!$L$13:$L$229,'Input 3 - Capital Instruments'!$O$13:$O$229,C45,'Input 3 - Capital Instruments'!$M$13:$M$229,"Y",'Input 3 - Capital Instruments'!$G$13:$G$229,"Surplus Notes (or similar)")</f>
        <v>0</v>
      </c>
      <c r="O45" s="69"/>
      <c r="P45" s="69"/>
      <c r="Q45" s="69"/>
      <c r="R45" s="96">
        <f t="shared" si="3"/>
        <v>0</v>
      </c>
      <c r="S45" s="95">
        <f t="shared" si="4"/>
        <v>0</v>
      </c>
      <c r="T45" s="69"/>
      <c r="U45" s="69"/>
      <c r="V45" s="69"/>
      <c r="W45" s="95" t="str">
        <f t="shared" si="6"/>
        <v/>
      </c>
      <c r="Z45" s="69"/>
      <c r="AB45" s="69"/>
      <c r="AC45" s="69"/>
      <c r="AD45" s="69"/>
      <c r="AE45" s="69"/>
      <c r="AF45" s="69"/>
      <c r="AG45" s="69"/>
      <c r="AH45" s="97">
        <f t="shared" si="5"/>
        <v>0</v>
      </c>
      <c r="AJ45" s="98" cm="1">
        <f t="array" ref="AJ45">SUMPRODUCT(J$7:J$1008*(G$7:G$1008=$C45))</f>
        <v>0</v>
      </c>
      <c r="AK45" s="103">
        <f t="shared" si="7"/>
        <v>0</v>
      </c>
      <c r="AL45" s="104">
        <f t="shared" si="8"/>
        <v>0</v>
      </c>
      <c r="AM45" s="98" cm="1">
        <f t="array" ref="AM45">SUMPRODUCT(Z$7:Z$1008*(G$7:G$1008=$C45))</f>
        <v>0</v>
      </c>
      <c r="AN45" s="103">
        <f t="shared" si="9"/>
        <v>0</v>
      </c>
      <c r="AO45" s="104">
        <f t="shared" si="10"/>
        <v>0</v>
      </c>
      <c r="AP45" s="105" t="str">
        <f t="shared" si="11"/>
        <v/>
      </c>
      <c r="AQ45" s="105" t="str">
        <f t="shared" si="12"/>
        <v/>
      </c>
      <c r="AR45" s="98">
        <f>'Input 1 - Schedule 1'!AL47</f>
        <v>0</v>
      </c>
      <c r="AS45" s="98">
        <f t="shared" si="13"/>
        <v>0</v>
      </c>
      <c r="AT45" s="99">
        <f t="shared" si="14"/>
        <v>0</v>
      </c>
      <c r="AV45" s="84" t="s">
        <v>20</v>
      </c>
    </row>
    <row r="46" spans="1:48" ht="13.5" x14ac:dyDescent="0.3">
      <c r="A46" s="106">
        <f t="shared" si="15"/>
        <v>39</v>
      </c>
      <c r="B46" s="102" t="str">
        <f>'Input 1 - Schedule 1'!H48</f>
        <v/>
      </c>
      <c r="C46" s="95">
        <f>'Input 1 - Schedule 1'!I48</f>
        <v>0</v>
      </c>
      <c r="D46" s="95">
        <f>'Input 1 - Schedule 1'!J48</f>
        <v>0</v>
      </c>
      <c r="E46" s="95">
        <f>'Input 1 - Schedule 1'!K48</f>
        <v>0</v>
      </c>
      <c r="F46" s="95">
        <f>'Input 1 - Schedule 1'!L48</f>
        <v>0</v>
      </c>
      <c r="G46" s="95">
        <f>'Input 1 - Schedule 1'!N48</f>
        <v>0</v>
      </c>
      <c r="H46" s="95" t="str">
        <f>'Input 1 - Schedule 1'!O48</f>
        <v/>
      </c>
      <c r="I46" s="95">
        <f>'Input 1 - Schedule 1'!W48</f>
        <v>0</v>
      </c>
      <c r="J46" s="69"/>
      <c r="K46" s="51"/>
      <c r="L46" s="69"/>
      <c r="M46" s="69"/>
      <c r="N46" s="95">
        <f>SUMIFS('Input 3 - Capital Instruments'!$L$13:$L$229,'Input 3 - Capital Instruments'!$O$13:$O$229,C46,'Input 3 - Capital Instruments'!$M$13:$M$229,"Y",'Input 3 - Capital Instruments'!$G$13:$G$229,"Surplus Notes (or similar)")</f>
        <v>0</v>
      </c>
      <c r="O46" s="69"/>
      <c r="P46" s="69"/>
      <c r="Q46" s="69"/>
      <c r="R46" s="96">
        <f t="shared" si="3"/>
        <v>0</v>
      </c>
      <c r="S46" s="95">
        <f t="shared" si="4"/>
        <v>0</v>
      </c>
      <c r="T46" s="69"/>
      <c r="U46" s="69"/>
      <c r="V46" s="69"/>
      <c r="W46" s="95" t="str">
        <f t="shared" si="6"/>
        <v/>
      </c>
      <c r="Z46" s="69"/>
      <c r="AB46" s="69"/>
      <c r="AC46" s="69"/>
      <c r="AD46" s="69"/>
      <c r="AE46" s="69"/>
      <c r="AF46" s="69"/>
      <c r="AG46" s="69"/>
      <c r="AH46" s="97">
        <f t="shared" si="5"/>
        <v>0</v>
      </c>
      <c r="AJ46" s="98" cm="1">
        <f t="array" ref="AJ46">SUMPRODUCT(J$7:J$1008*(G$7:G$1008=$C46))</f>
        <v>0</v>
      </c>
      <c r="AK46" s="103">
        <f t="shared" si="7"/>
        <v>0</v>
      </c>
      <c r="AL46" s="104">
        <f t="shared" si="8"/>
        <v>0</v>
      </c>
      <c r="AM46" s="98" cm="1">
        <f t="array" ref="AM46">SUMPRODUCT(Z$7:Z$1008*(G$7:G$1008=$C46))</f>
        <v>0</v>
      </c>
      <c r="AN46" s="103">
        <f t="shared" si="9"/>
        <v>0</v>
      </c>
      <c r="AO46" s="104">
        <f t="shared" si="10"/>
        <v>0</v>
      </c>
      <c r="AP46" s="105" t="str">
        <f t="shared" si="11"/>
        <v/>
      </c>
      <c r="AQ46" s="105" t="str">
        <f t="shared" si="12"/>
        <v/>
      </c>
      <c r="AR46" s="98">
        <f>'Input 1 - Schedule 1'!AL48</f>
        <v>0</v>
      </c>
      <c r="AS46" s="98">
        <f t="shared" si="13"/>
        <v>0</v>
      </c>
      <c r="AT46" s="99">
        <f t="shared" si="14"/>
        <v>0</v>
      </c>
      <c r="AV46" s="84" t="s">
        <v>20</v>
      </c>
    </row>
    <row r="47" spans="1:48" ht="13.5" x14ac:dyDescent="0.3">
      <c r="A47" s="106">
        <f t="shared" si="15"/>
        <v>40</v>
      </c>
      <c r="B47" s="102" t="str">
        <f>'Input 1 - Schedule 1'!H49</f>
        <v/>
      </c>
      <c r="C47" s="95">
        <f>'Input 1 - Schedule 1'!I49</f>
        <v>0</v>
      </c>
      <c r="D47" s="95">
        <f>'Input 1 - Schedule 1'!J49</f>
        <v>0</v>
      </c>
      <c r="E47" s="95">
        <f>'Input 1 - Schedule 1'!K49</f>
        <v>0</v>
      </c>
      <c r="F47" s="95">
        <f>'Input 1 - Schedule 1'!L49</f>
        <v>0</v>
      </c>
      <c r="G47" s="95">
        <f>'Input 1 - Schedule 1'!N49</f>
        <v>0</v>
      </c>
      <c r="H47" s="95" t="str">
        <f>'Input 1 - Schedule 1'!O49</f>
        <v/>
      </c>
      <c r="I47" s="95">
        <f>'Input 1 - Schedule 1'!W49</f>
        <v>0</v>
      </c>
      <c r="J47" s="69"/>
      <c r="K47" s="51"/>
      <c r="L47" s="69"/>
      <c r="M47" s="69"/>
      <c r="N47" s="95">
        <f>SUMIFS('Input 3 - Capital Instruments'!$L$13:$L$229,'Input 3 - Capital Instruments'!$O$13:$O$229,C47,'Input 3 - Capital Instruments'!$M$13:$M$229,"Y",'Input 3 - Capital Instruments'!$G$13:$G$229,"Surplus Notes (or similar)")</f>
        <v>0</v>
      </c>
      <c r="O47" s="69"/>
      <c r="P47" s="69"/>
      <c r="Q47" s="69"/>
      <c r="R47" s="96">
        <f t="shared" si="3"/>
        <v>0</v>
      </c>
      <c r="S47" s="95">
        <f t="shared" si="4"/>
        <v>0</v>
      </c>
      <c r="T47" s="69"/>
      <c r="U47" s="69"/>
      <c r="V47" s="69"/>
      <c r="W47" s="95" t="str">
        <f t="shared" si="6"/>
        <v/>
      </c>
      <c r="Z47" s="69"/>
      <c r="AB47" s="69"/>
      <c r="AC47" s="69"/>
      <c r="AD47" s="69"/>
      <c r="AE47" s="69"/>
      <c r="AF47" s="69"/>
      <c r="AG47" s="69"/>
      <c r="AH47" s="97">
        <f t="shared" si="5"/>
        <v>0</v>
      </c>
      <c r="AJ47" s="98" cm="1">
        <f t="array" ref="AJ47">SUMPRODUCT(J$7:J$1008*(G$7:G$1008=$C47))</f>
        <v>0</v>
      </c>
      <c r="AK47" s="103">
        <f t="shared" si="7"/>
        <v>0</v>
      </c>
      <c r="AL47" s="104">
        <f t="shared" si="8"/>
        <v>0</v>
      </c>
      <c r="AM47" s="98" cm="1">
        <f t="array" ref="AM47">SUMPRODUCT(Z$7:Z$1008*(G$7:G$1008=$C47))</f>
        <v>0</v>
      </c>
      <c r="AN47" s="103">
        <f t="shared" si="9"/>
        <v>0</v>
      </c>
      <c r="AO47" s="104">
        <f t="shared" si="10"/>
        <v>0</v>
      </c>
      <c r="AP47" s="105" t="str">
        <f t="shared" si="11"/>
        <v/>
      </c>
      <c r="AQ47" s="105" t="str">
        <f t="shared" si="12"/>
        <v/>
      </c>
      <c r="AR47" s="98">
        <f>'Input 1 - Schedule 1'!AL49</f>
        <v>0</v>
      </c>
      <c r="AS47" s="98">
        <f t="shared" si="13"/>
        <v>0</v>
      </c>
      <c r="AT47" s="99">
        <f t="shared" si="14"/>
        <v>0</v>
      </c>
      <c r="AV47" s="84" t="s">
        <v>20</v>
      </c>
    </row>
    <row r="48" spans="1:48" ht="13.5" x14ac:dyDescent="0.3">
      <c r="A48" s="106">
        <f t="shared" si="15"/>
        <v>41</v>
      </c>
      <c r="B48" s="102" t="str">
        <f>'Input 1 - Schedule 1'!H50</f>
        <v/>
      </c>
      <c r="C48" s="95">
        <f>'Input 1 - Schedule 1'!I50</f>
        <v>0</v>
      </c>
      <c r="D48" s="95">
        <f>'Input 1 - Schedule 1'!J50</f>
        <v>0</v>
      </c>
      <c r="E48" s="95">
        <f>'Input 1 - Schedule 1'!K50</f>
        <v>0</v>
      </c>
      <c r="F48" s="95">
        <f>'Input 1 - Schedule 1'!L50</f>
        <v>0</v>
      </c>
      <c r="G48" s="95">
        <f>'Input 1 - Schedule 1'!N50</f>
        <v>0</v>
      </c>
      <c r="H48" s="95" t="str">
        <f>'Input 1 - Schedule 1'!O50</f>
        <v/>
      </c>
      <c r="I48" s="95">
        <f>'Input 1 - Schedule 1'!W50</f>
        <v>0</v>
      </c>
      <c r="J48" s="69"/>
      <c r="K48" s="51"/>
      <c r="L48" s="69"/>
      <c r="M48" s="69"/>
      <c r="N48" s="95">
        <f>SUMIFS('Input 3 - Capital Instruments'!$L$13:$L$229,'Input 3 - Capital Instruments'!$O$13:$O$229,C48,'Input 3 - Capital Instruments'!$M$13:$M$229,"Y",'Input 3 - Capital Instruments'!$G$13:$G$229,"Surplus Notes (or similar)")</f>
        <v>0</v>
      </c>
      <c r="O48" s="69"/>
      <c r="P48" s="69"/>
      <c r="Q48" s="69"/>
      <c r="R48" s="96">
        <f t="shared" si="3"/>
        <v>0</v>
      </c>
      <c r="S48" s="95">
        <f t="shared" si="4"/>
        <v>0</v>
      </c>
      <c r="T48" s="69"/>
      <c r="U48" s="69"/>
      <c r="V48" s="69"/>
      <c r="W48" s="95" t="str">
        <f t="shared" si="6"/>
        <v/>
      </c>
      <c r="Z48" s="69"/>
      <c r="AB48" s="69"/>
      <c r="AC48" s="69"/>
      <c r="AD48" s="69"/>
      <c r="AE48" s="69"/>
      <c r="AF48" s="69"/>
      <c r="AG48" s="69"/>
      <c r="AH48" s="97">
        <f t="shared" si="5"/>
        <v>0</v>
      </c>
      <c r="AJ48" s="98" cm="1">
        <f t="array" ref="AJ48">SUMPRODUCT(J$7:J$1008*(G$7:G$1008=$C48))</f>
        <v>0</v>
      </c>
      <c r="AK48" s="103">
        <f t="shared" si="7"/>
        <v>0</v>
      </c>
      <c r="AL48" s="104">
        <f t="shared" si="8"/>
        <v>0</v>
      </c>
      <c r="AM48" s="98" cm="1">
        <f t="array" ref="AM48">SUMPRODUCT(Z$7:Z$1008*(G$7:G$1008=$C48))</f>
        <v>0</v>
      </c>
      <c r="AN48" s="103">
        <f t="shared" si="9"/>
        <v>0</v>
      </c>
      <c r="AO48" s="104">
        <f t="shared" si="10"/>
        <v>0</v>
      </c>
      <c r="AP48" s="105" t="str">
        <f t="shared" si="11"/>
        <v/>
      </c>
      <c r="AQ48" s="105" t="str">
        <f t="shared" si="12"/>
        <v/>
      </c>
      <c r="AR48" s="98">
        <f>'Input 1 - Schedule 1'!AL50</f>
        <v>0</v>
      </c>
      <c r="AS48" s="98">
        <f t="shared" si="13"/>
        <v>0</v>
      </c>
      <c r="AT48" s="99">
        <f t="shared" si="14"/>
        <v>0</v>
      </c>
      <c r="AV48" s="84" t="s">
        <v>20</v>
      </c>
    </row>
    <row r="49" spans="1:48" ht="13.5" x14ac:dyDescent="0.3">
      <c r="A49" s="106">
        <f t="shared" si="15"/>
        <v>42</v>
      </c>
      <c r="B49" s="102" t="str">
        <f>'Input 1 - Schedule 1'!H51</f>
        <v/>
      </c>
      <c r="C49" s="95">
        <f>'Input 1 - Schedule 1'!I51</f>
        <v>0</v>
      </c>
      <c r="D49" s="95">
        <f>'Input 1 - Schedule 1'!J51</f>
        <v>0</v>
      </c>
      <c r="E49" s="95">
        <f>'Input 1 - Schedule 1'!K51</f>
        <v>0</v>
      </c>
      <c r="F49" s="95">
        <f>'Input 1 - Schedule 1'!L51</f>
        <v>0</v>
      </c>
      <c r="G49" s="95">
        <f>'Input 1 - Schedule 1'!N51</f>
        <v>0</v>
      </c>
      <c r="H49" s="95" t="str">
        <f>'Input 1 - Schedule 1'!O51</f>
        <v/>
      </c>
      <c r="I49" s="95">
        <f>'Input 1 - Schedule 1'!W51</f>
        <v>0</v>
      </c>
      <c r="J49" s="69"/>
      <c r="K49" s="51"/>
      <c r="L49" s="69"/>
      <c r="M49" s="69"/>
      <c r="N49" s="95">
        <f>SUMIFS('Input 3 - Capital Instruments'!$L$13:$L$229,'Input 3 - Capital Instruments'!$O$13:$O$229,C49,'Input 3 - Capital Instruments'!$M$13:$M$229,"Y",'Input 3 - Capital Instruments'!$G$13:$G$229,"Surplus Notes (or similar)")</f>
        <v>0</v>
      </c>
      <c r="O49" s="69"/>
      <c r="P49" s="69"/>
      <c r="Q49" s="69"/>
      <c r="R49" s="96">
        <f t="shared" si="3"/>
        <v>0</v>
      </c>
      <c r="S49" s="95">
        <f t="shared" si="4"/>
        <v>0</v>
      </c>
      <c r="T49" s="69"/>
      <c r="U49" s="69"/>
      <c r="V49" s="69"/>
      <c r="W49" s="95" t="str">
        <f t="shared" si="6"/>
        <v/>
      </c>
      <c r="Z49" s="69"/>
      <c r="AB49" s="69"/>
      <c r="AC49" s="69"/>
      <c r="AD49" s="69"/>
      <c r="AE49" s="69"/>
      <c r="AF49" s="69"/>
      <c r="AG49" s="69"/>
      <c r="AH49" s="97">
        <f t="shared" si="5"/>
        <v>0</v>
      </c>
      <c r="AJ49" s="98" cm="1">
        <f t="array" ref="AJ49">SUMPRODUCT(J$7:J$1008*(G$7:G$1008=$C49))</f>
        <v>0</v>
      </c>
      <c r="AK49" s="103">
        <f t="shared" si="7"/>
        <v>0</v>
      </c>
      <c r="AL49" s="104">
        <f t="shared" si="8"/>
        <v>0</v>
      </c>
      <c r="AM49" s="98" cm="1">
        <f t="array" ref="AM49">SUMPRODUCT(Z$7:Z$1008*(G$7:G$1008=$C49))</f>
        <v>0</v>
      </c>
      <c r="AN49" s="103">
        <f t="shared" si="9"/>
        <v>0</v>
      </c>
      <c r="AO49" s="104">
        <f t="shared" si="10"/>
        <v>0</v>
      </c>
      <c r="AP49" s="105" t="str">
        <f t="shared" si="11"/>
        <v/>
      </c>
      <c r="AQ49" s="105" t="str">
        <f t="shared" si="12"/>
        <v/>
      </c>
      <c r="AR49" s="98">
        <f>'Input 1 - Schedule 1'!AL51</f>
        <v>0</v>
      </c>
      <c r="AS49" s="98">
        <f t="shared" si="13"/>
        <v>0</v>
      </c>
      <c r="AT49" s="99">
        <f t="shared" si="14"/>
        <v>0</v>
      </c>
      <c r="AV49" s="84" t="s">
        <v>20</v>
      </c>
    </row>
    <row r="50" spans="1:48" ht="13.5" x14ac:dyDescent="0.3">
      <c r="A50" s="106">
        <f t="shared" si="15"/>
        <v>43</v>
      </c>
      <c r="B50" s="102" t="str">
        <f>'Input 1 - Schedule 1'!H52</f>
        <v/>
      </c>
      <c r="C50" s="95">
        <f>'Input 1 - Schedule 1'!I52</f>
        <v>0</v>
      </c>
      <c r="D50" s="95">
        <f>'Input 1 - Schedule 1'!J52</f>
        <v>0</v>
      </c>
      <c r="E50" s="95">
        <f>'Input 1 - Schedule 1'!K52</f>
        <v>0</v>
      </c>
      <c r="F50" s="95">
        <f>'Input 1 - Schedule 1'!L52</f>
        <v>0</v>
      </c>
      <c r="G50" s="95">
        <f>'Input 1 - Schedule 1'!N52</f>
        <v>0</v>
      </c>
      <c r="H50" s="95" t="str">
        <f>'Input 1 - Schedule 1'!O52</f>
        <v/>
      </c>
      <c r="I50" s="95">
        <f>'Input 1 - Schedule 1'!W52</f>
        <v>0</v>
      </c>
      <c r="J50" s="69"/>
      <c r="K50" s="51"/>
      <c r="L50" s="69"/>
      <c r="M50" s="69"/>
      <c r="N50" s="95">
        <f>SUMIFS('Input 3 - Capital Instruments'!$L$13:$L$229,'Input 3 - Capital Instruments'!$O$13:$O$229,C50,'Input 3 - Capital Instruments'!$M$13:$M$229,"Y",'Input 3 - Capital Instruments'!$G$13:$G$229,"Surplus Notes (or similar)")</f>
        <v>0</v>
      </c>
      <c r="O50" s="69"/>
      <c r="P50" s="69"/>
      <c r="Q50" s="69"/>
      <c r="R50" s="96">
        <f t="shared" si="3"/>
        <v>0</v>
      </c>
      <c r="S50" s="95">
        <f t="shared" si="4"/>
        <v>0</v>
      </c>
      <c r="T50" s="69"/>
      <c r="U50" s="69"/>
      <c r="V50" s="69"/>
      <c r="W50" s="95" t="str">
        <f t="shared" si="6"/>
        <v/>
      </c>
      <c r="Z50" s="69"/>
      <c r="AB50" s="69"/>
      <c r="AC50" s="69"/>
      <c r="AD50" s="69"/>
      <c r="AE50" s="69"/>
      <c r="AF50" s="69"/>
      <c r="AG50" s="69"/>
      <c r="AH50" s="97">
        <f t="shared" si="5"/>
        <v>0</v>
      </c>
      <c r="AJ50" s="98" cm="1">
        <f t="array" ref="AJ50">SUMPRODUCT(J$7:J$1008*(G$7:G$1008=$C50))</f>
        <v>0</v>
      </c>
      <c r="AK50" s="103">
        <f t="shared" si="7"/>
        <v>0</v>
      </c>
      <c r="AL50" s="104">
        <f t="shared" si="8"/>
        <v>0</v>
      </c>
      <c r="AM50" s="98" cm="1">
        <f t="array" ref="AM50">SUMPRODUCT(Z$7:Z$1008*(G$7:G$1008=$C50))</f>
        <v>0</v>
      </c>
      <c r="AN50" s="103">
        <f t="shared" si="9"/>
        <v>0</v>
      </c>
      <c r="AO50" s="104">
        <f t="shared" si="10"/>
        <v>0</v>
      </c>
      <c r="AP50" s="105" t="str">
        <f t="shared" si="11"/>
        <v/>
      </c>
      <c r="AQ50" s="105" t="str">
        <f t="shared" si="12"/>
        <v/>
      </c>
      <c r="AR50" s="98">
        <f>'Input 1 - Schedule 1'!AL52</f>
        <v>0</v>
      </c>
      <c r="AS50" s="98">
        <f t="shared" si="13"/>
        <v>0</v>
      </c>
      <c r="AT50" s="99">
        <f t="shared" si="14"/>
        <v>0</v>
      </c>
      <c r="AV50" s="84" t="s">
        <v>20</v>
      </c>
    </row>
    <row r="51" spans="1:48" ht="13.5" x14ac:dyDescent="0.3">
      <c r="A51" s="106">
        <f t="shared" si="15"/>
        <v>44</v>
      </c>
      <c r="B51" s="102" t="str">
        <f>'Input 1 - Schedule 1'!H53</f>
        <v/>
      </c>
      <c r="C51" s="95">
        <f>'Input 1 - Schedule 1'!I53</f>
        <v>0</v>
      </c>
      <c r="D51" s="95">
        <f>'Input 1 - Schedule 1'!J53</f>
        <v>0</v>
      </c>
      <c r="E51" s="95">
        <f>'Input 1 - Schedule 1'!K53</f>
        <v>0</v>
      </c>
      <c r="F51" s="95">
        <f>'Input 1 - Schedule 1'!L53</f>
        <v>0</v>
      </c>
      <c r="G51" s="95">
        <f>'Input 1 - Schedule 1'!N53</f>
        <v>0</v>
      </c>
      <c r="H51" s="95" t="str">
        <f>'Input 1 - Schedule 1'!O53</f>
        <v/>
      </c>
      <c r="I51" s="95">
        <f>'Input 1 - Schedule 1'!W53</f>
        <v>0</v>
      </c>
      <c r="J51" s="69"/>
      <c r="K51" s="51"/>
      <c r="L51" s="69"/>
      <c r="M51" s="69"/>
      <c r="N51" s="95">
        <f>SUMIFS('Input 3 - Capital Instruments'!$L$13:$L$229,'Input 3 - Capital Instruments'!$O$13:$O$229,C51,'Input 3 - Capital Instruments'!$M$13:$M$229,"Y",'Input 3 - Capital Instruments'!$G$13:$G$229,"Surplus Notes (or similar)")</f>
        <v>0</v>
      </c>
      <c r="O51" s="69"/>
      <c r="P51" s="69"/>
      <c r="Q51" s="69"/>
      <c r="R51" s="96">
        <f t="shared" si="3"/>
        <v>0</v>
      </c>
      <c r="S51" s="95">
        <f t="shared" si="4"/>
        <v>0</v>
      </c>
      <c r="T51" s="69"/>
      <c r="U51" s="69"/>
      <c r="V51" s="69"/>
      <c r="W51" s="95" t="str">
        <f t="shared" si="6"/>
        <v/>
      </c>
      <c r="Z51" s="69"/>
      <c r="AB51" s="69"/>
      <c r="AC51" s="69"/>
      <c r="AD51" s="69"/>
      <c r="AE51" s="69"/>
      <c r="AF51" s="69"/>
      <c r="AG51" s="69"/>
      <c r="AH51" s="97">
        <f t="shared" si="5"/>
        <v>0</v>
      </c>
      <c r="AJ51" s="98" cm="1">
        <f t="array" ref="AJ51">SUMPRODUCT(J$7:J$1008*(G$7:G$1008=$C51))</f>
        <v>0</v>
      </c>
      <c r="AK51" s="103">
        <f t="shared" si="7"/>
        <v>0</v>
      </c>
      <c r="AL51" s="104">
        <f t="shared" si="8"/>
        <v>0</v>
      </c>
      <c r="AM51" s="98" cm="1">
        <f t="array" ref="AM51">SUMPRODUCT(Z$7:Z$1008*(G$7:G$1008=$C51))</f>
        <v>0</v>
      </c>
      <c r="AN51" s="103">
        <f t="shared" si="9"/>
        <v>0</v>
      </c>
      <c r="AO51" s="104">
        <f t="shared" si="10"/>
        <v>0</v>
      </c>
      <c r="AP51" s="105" t="str">
        <f t="shared" si="11"/>
        <v/>
      </c>
      <c r="AQ51" s="105" t="str">
        <f t="shared" si="12"/>
        <v/>
      </c>
      <c r="AR51" s="98">
        <f>'Input 1 - Schedule 1'!AL53</f>
        <v>0</v>
      </c>
      <c r="AS51" s="98">
        <f t="shared" si="13"/>
        <v>0</v>
      </c>
      <c r="AT51" s="99">
        <f t="shared" si="14"/>
        <v>0</v>
      </c>
      <c r="AV51" s="84" t="s">
        <v>20</v>
      </c>
    </row>
    <row r="52" spans="1:48" ht="13.5" x14ac:dyDescent="0.3">
      <c r="A52" s="106">
        <f t="shared" si="15"/>
        <v>45</v>
      </c>
      <c r="B52" s="102" t="str">
        <f>'Input 1 - Schedule 1'!H54</f>
        <v/>
      </c>
      <c r="C52" s="95">
        <f>'Input 1 - Schedule 1'!I54</f>
        <v>0</v>
      </c>
      <c r="D52" s="95">
        <f>'Input 1 - Schedule 1'!J54</f>
        <v>0</v>
      </c>
      <c r="E52" s="95">
        <f>'Input 1 - Schedule 1'!K54</f>
        <v>0</v>
      </c>
      <c r="F52" s="95">
        <f>'Input 1 - Schedule 1'!L54</f>
        <v>0</v>
      </c>
      <c r="G52" s="95">
        <f>'Input 1 - Schedule 1'!N54</f>
        <v>0</v>
      </c>
      <c r="H52" s="95" t="str">
        <f>'Input 1 - Schedule 1'!O54</f>
        <v/>
      </c>
      <c r="I52" s="95">
        <f>'Input 1 - Schedule 1'!W54</f>
        <v>0</v>
      </c>
      <c r="J52" s="69"/>
      <c r="K52" s="51"/>
      <c r="L52" s="69"/>
      <c r="M52" s="69"/>
      <c r="N52" s="95">
        <f>SUMIFS('Input 3 - Capital Instruments'!$L$13:$L$229,'Input 3 - Capital Instruments'!$O$13:$O$229,C52,'Input 3 - Capital Instruments'!$M$13:$M$229,"Y",'Input 3 - Capital Instruments'!$G$13:$G$229,"Surplus Notes (or similar)")</f>
        <v>0</v>
      </c>
      <c r="O52" s="69"/>
      <c r="P52" s="69"/>
      <c r="Q52" s="69"/>
      <c r="R52" s="96">
        <f t="shared" si="3"/>
        <v>0</v>
      </c>
      <c r="S52" s="95">
        <f t="shared" si="4"/>
        <v>0</v>
      </c>
      <c r="T52" s="69"/>
      <c r="U52" s="69"/>
      <c r="V52" s="69"/>
      <c r="W52" s="95" t="str">
        <f t="shared" si="6"/>
        <v/>
      </c>
      <c r="Z52" s="69"/>
      <c r="AB52" s="69"/>
      <c r="AC52" s="69"/>
      <c r="AD52" s="69"/>
      <c r="AE52" s="69"/>
      <c r="AF52" s="69"/>
      <c r="AG52" s="69"/>
      <c r="AH52" s="97">
        <f t="shared" si="5"/>
        <v>0</v>
      </c>
      <c r="AJ52" s="98" cm="1">
        <f t="array" ref="AJ52">SUMPRODUCT(J$7:J$1008*(G$7:G$1008=$C52))</f>
        <v>0</v>
      </c>
      <c r="AK52" s="103">
        <f t="shared" si="7"/>
        <v>0</v>
      </c>
      <c r="AL52" s="104">
        <f t="shared" si="8"/>
        <v>0</v>
      </c>
      <c r="AM52" s="98" cm="1">
        <f t="array" ref="AM52">SUMPRODUCT(Z$7:Z$1008*(G$7:G$1008=$C52))</f>
        <v>0</v>
      </c>
      <c r="AN52" s="103">
        <f t="shared" si="9"/>
        <v>0</v>
      </c>
      <c r="AO52" s="104">
        <f t="shared" si="10"/>
        <v>0</v>
      </c>
      <c r="AP52" s="105" t="str">
        <f t="shared" si="11"/>
        <v/>
      </c>
      <c r="AQ52" s="105" t="str">
        <f t="shared" si="12"/>
        <v/>
      </c>
      <c r="AR52" s="98">
        <f>'Input 1 - Schedule 1'!AL54</f>
        <v>0</v>
      </c>
      <c r="AS52" s="98">
        <f t="shared" si="13"/>
        <v>0</v>
      </c>
      <c r="AT52" s="99">
        <f t="shared" si="14"/>
        <v>0</v>
      </c>
      <c r="AV52" s="84" t="s">
        <v>20</v>
      </c>
    </row>
    <row r="53" spans="1:48" ht="13.5" x14ac:dyDescent="0.3">
      <c r="A53" s="106">
        <f t="shared" si="15"/>
        <v>46</v>
      </c>
      <c r="B53" s="102" t="str">
        <f>'Input 1 - Schedule 1'!H55</f>
        <v/>
      </c>
      <c r="C53" s="95">
        <f>'Input 1 - Schedule 1'!I55</f>
        <v>0</v>
      </c>
      <c r="D53" s="95">
        <f>'Input 1 - Schedule 1'!J55</f>
        <v>0</v>
      </c>
      <c r="E53" s="95">
        <f>'Input 1 - Schedule 1'!K55</f>
        <v>0</v>
      </c>
      <c r="F53" s="95">
        <f>'Input 1 - Schedule 1'!L55</f>
        <v>0</v>
      </c>
      <c r="G53" s="95">
        <f>'Input 1 - Schedule 1'!N55</f>
        <v>0</v>
      </c>
      <c r="H53" s="95" t="str">
        <f>'Input 1 - Schedule 1'!O55</f>
        <v/>
      </c>
      <c r="I53" s="95">
        <f>'Input 1 - Schedule 1'!W55</f>
        <v>0</v>
      </c>
      <c r="J53" s="69"/>
      <c r="K53" s="51"/>
      <c r="L53" s="69"/>
      <c r="M53" s="69"/>
      <c r="N53" s="95">
        <f>SUMIFS('Input 3 - Capital Instruments'!$L$13:$L$229,'Input 3 - Capital Instruments'!$O$13:$O$229,C53,'Input 3 - Capital Instruments'!$M$13:$M$229,"Y",'Input 3 - Capital Instruments'!$G$13:$G$229,"Surplus Notes (or similar)")</f>
        <v>0</v>
      </c>
      <c r="O53" s="69"/>
      <c r="P53" s="69"/>
      <c r="Q53" s="69"/>
      <c r="R53" s="96">
        <f t="shared" si="3"/>
        <v>0</v>
      </c>
      <c r="S53" s="95">
        <f t="shared" si="4"/>
        <v>0</v>
      </c>
      <c r="T53" s="69"/>
      <c r="U53" s="69"/>
      <c r="V53" s="69"/>
      <c r="W53" s="95" t="str">
        <f t="shared" si="6"/>
        <v/>
      </c>
      <c r="Z53" s="69"/>
      <c r="AB53" s="69"/>
      <c r="AC53" s="69"/>
      <c r="AD53" s="69"/>
      <c r="AE53" s="69"/>
      <c r="AF53" s="69"/>
      <c r="AG53" s="69"/>
      <c r="AH53" s="97">
        <f t="shared" si="5"/>
        <v>0</v>
      </c>
      <c r="AJ53" s="98" cm="1">
        <f t="array" ref="AJ53">SUMPRODUCT(J$7:J$1008*(G$7:G$1008=$C53))</f>
        <v>0</v>
      </c>
      <c r="AK53" s="103">
        <f t="shared" si="7"/>
        <v>0</v>
      </c>
      <c r="AL53" s="104">
        <f t="shared" si="8"/>
        <v>0</v>
      </c>
      <c r="AM53" s="98" cm="1">
        <f t="array" ref="AM53">SUMPRODUCT(Z$7:Z$1008*(G$7:G$1008=$C53))</f>
        <v>0</v>
      </c>
      <c r="AN53" s="103">
        <f t="shared" si="9"/>
        <v>0</v>
      </c>
      <c r="AO53" s="104">
        <f t="shared" si="10"/>
        <v>0</v>
      </c>
      <c r="AP53" s="105" t="str">
        <f t="shared" si="11"/>
        <v/>
      </c>
      <c r="AQ53" s="105" t="str">
        <f t="shared" si="12"/>
        <v/>
      </c>
      <c r="AR53" s="98">
        <f>'Input 1 - Schedule 1'!AL55</f>
        <v>0</v>
      </c>
      <c r="AS53" s="98">
        <f t="shared" si="13"/>
        <v>0</v>
      </c>
      <c r="AT53" s="99">
        <f t="shared" si="14"/>
        <v>0</v>
      </c>
      <c r="AV53" s="84" t="s">
        <v>20</v>
      </c>
    </row>
    <row r="54" spans="1:48" ht="13.5" x14ac:dyDescent="0.3">
      <c r="A54" s="106">
        <f t="shared" si="15"/>
        <v>47</v>
      </c>
      <c r="B54" s="102" t="str">
        <f>'Input 1 - Schedule 1'!H56</f>
        <v/>
      </c>
      <c r="C54" s="95">
        <f>'Input 1 - Schedule 1'!I56</f>
        <v>0</v>
      </c>
      <c r="D54" s="95">
        <f>'Input 1 - Schedule 1'!J56</f>
        <v>0</v>
      </c>
      <c r="E54" s="95">
        <f>'Input 1 - Schedule 1'!K56</f>
        <v>0</v>
      </c>
      <c r="F54" s="95">
        <f>'Input 1 - Schedule 1'!L56</f>
        <v>0</v>
      </c>
      <c r="G54" s="95">
        <f>'Input 1 - Schedule 1'!N56</f>
        <v>0</v>
      </c>
      <c r="H54" s="95" t="str">
        <f>'Input 1 - Schedule 1'!O56</f>
        <v/>
      </c>
      <c r="I54" s="95">
        <f>'Input 1 - Schedule 1'!W56</f>
        <v>0</v>
      </c>
      <c r="J54" s="69"/>
      <c r="K54" s="51"/>
      <c r="L54" s="69"/>
      <c r="M54" s="69"/>
      <c r="N54" s="95">
        <f>SUMIFS('Input 3 - Capital Instruments'!$L$13:$L$229,'Input 3 - Capital Instruments'!$O$13:$O$229,C54,'Input 3 - Capital Instruments'!$M$13:$M$229,"Y",'Input 3 - Capital Instruments'!$G$13:$G$229,"Surplus Notes (or similar)")</f>
        <v>0</v>
      </c>
      <c r="O54" s="69"/>
      <c r="P54" s="69"/>
      <c r="Q54" s="69"/>
      <c r="R54" s="96">
        <f t="shared" si="3"/>
        <v>0</v>
      </c>
      <c r="S54" s="95">
        <f t="shared" si="4"/>
        <v>0</v>
      </c>
      <c r="T54" s="69"/>
      <c r="U54" s="69"/>
      <c r="V54" s="69"/>
      <c r="W54" s="95" t="str">
        <f t="shared" si="6"/>
        <v/>
      </c>
      <c r="Z54" s="69"/>
      <c r="AB54" s="69"/>
      <c r="AC54" s="69"/>
      <c r="AD54" s="69"/>
      <c r="AE54" s="69"/>
      <c r="AF54" s="69"/>
      <c r="AG54" s="69"/>
      <c r="AH54" s="97">
        <f t="shared" si="5"/>
        <v>0</v>
      </c>
      <c r="AJ54" s="98" cm="1">
        <f t="array" ref="AJ54">SUMPRODUCT(J$7:J$1008*(G$7:G$1008=$C54))</f>
        <v>0</v>
      </c>
      <c r="AK54" s="103">
        <f t="shared" si="7"/>
        <v>0</v>
      </c>
      <c r="AL54" s="104">
        <f t="shared" si="8"/>
        <v>0</v>
      </c>
      <c r="AM54" s="98" cm="1">
        <f t="array" ref="AM54">SUMPRODUCT(Z$7:Z$1008*(G$7:G$1008=$C54))</f>
        <v>0</v>
      </c>
      <c r="AN54" s="103">
        <f t="shared" si="9"/>
        <v>0</v>
      </c>
      <c r="AO54" s="104">
        <f t="shared" si="10"/>
        <v>0</v>
      </c>
      <c r="AP54" s="105" t="str">
        <f t="shared" si="11"/>
        <v/>
      </c>
      <c r="AQ54" s="105" t="str">
        <f t="shared" si="12"/>
        <v/>
      </c>
      <c r="AR54" s="98">
        <f>'Input 1 - Schedule 1'!AL56</f>
        <v>0</v>
      </c>
      <c r="AS54" s="98">
        <f t="shared" si="13"/>
        <v>0</v>
      </c>
      <c r="AT54" s="99">
        <f t="shared" si="14"/>
        <v>0</v>
      </c>
      <c r="AV54" s="84" t="s">
        <v>20</v>
      </c>
    </row>
    <row r="55" spans="1:48" ht="13.5" x14ac:dyDescent="0.3">
      <c r="A55" s="106">
        <f t="shared" si="15"/>
        <v>48</v>
      </c>
      <c r="B55" s="102" t="str">
        <f>'Input 1 - Schedule 1'!H57</f>
        <v/>
      </c>
      <c r="C55" s="95">
        <f>'Input 1 - Schedule 1'!I57</f>
        <v>0</v>
      </c>
      <c r="D55" s="95">
        <f>'Input 1 - Schedule 1'!J57</f>
        <v>0</v>
      </c>
      <c r="E55" s="95">
        <f>'Input 1 - Schedule 1'!K57</f>
        <v>0</v>
      </c>
      <c r="F55" s="95">
        <f>'Input 1 - Schedule 1'!L57</f>
        <v>0</v>
      </c>
      <c r="G55" s="95">
        <f>'Input 1 - Schedule 1'!N57</f>
        <v>0</v>
      </c>
      <c r="H55" s="95" t="str">
        <f>'Input 1 - Schedule 1'!O57</f>
        <v/>
      </c>
      <c r="I55" s="95">
        <f>'Input 1 - Schedule 1'!W57</f>
        <v>0</v>
      </c>
      <c r="J55" s="69"/>
      <c r="K55" s="51"/>
      <c r="L55" s="69"/>
      <c r="M55" s="69"/>
      <c r="N55" s="95">
        <f>SUMIFS('Input 3 - Capital Instruments'!$L$13:$L$229,'Input 3 - Capital Instruments'!$O$13:$O$229,C55,'Input 3 - Capital Instruments'!$M$13:$M$229,"Y",'Input 3 - Capital Instruments'!$G$13:$G$229,"Surplus Notes (or similar)")</f>
        <v>0</v>
      </c>
      <c r="O55" s="69"/>
      <c r="P55" s="69"/>
      <c r="Q55" s="69"/>
      <c r="R55" s="96">
        <f t="shared" si="3"/>
        <v>0</v>
      </c>
      <c r="S55" s="95">
        <f t="shared" si="4"/>
        <v>0</v>
      </c>
      <c r="T55" s="69"/>
      <c r="U55" s="69"/>
      <c r="V55" s="69"/>
      <c r="W55" s="95" t="str">
        <f t="shared" si="6"/>
        <v/>
      </c>
      <c r="Z55" s="69"/>
      <c r="AB55" s="69"/>
      <c r="AC55" s="69"/>
      <c r="AD55" s="69"/>
      <c r="AE55" s="69"/>
      <c r="AF55" s="69"/>
      <c r="AG55" s="69"/>
      <c r="AH55" s="97">
        <f t="shared" si="5"/>
        <v>0</v>
      </c>
      <c r="AJ55" s="98" cm="1">
        <f t="array" ref="AJ55">SUMPRODUCT(J$7:J$1008*(G$7:G$1008=$C55))</f>
        <v>0</v>
      </c>
      <c r="AK55" s="103">
        <f t="shared" si="7"/>
        <v>0</v>
      </c>
      <c r="AL55" s="104">
        <f t="shared" si="8"/>
        <v>0</v>
      </c>
      <c r="AM55" s="98" cm="1">
        <f t="array" ref="AM55">SUMPRODUCT(Z$7:Z$1008*(G$7:G$1008=$C55))</f>
        <v>0</v>
      </c>
      <c r="AN55" s="103">
        <f t="shared" si="9"/>
        <v>0</v>
      </c>
      <c r="AO55" s="104">
        <f t="shared" si="10"/>
        <v>0</v>
      </c>
      <c r="AP55" s="105" t="str">
        <f t="shared" si="11"/>
        <v/>
      </c>
      <c r="AQ55" s="105" t="str">
        <f t="shared" si="12"/>
        <v/>
      </c>
      <c r="AR55" s="98">
        <f>'Input 1 - Schedule 1'!AL57</f>
        <v>0</v>
      </c>
      <c r="AS55" s="98">
        <f t="shared" si="13"/>
        <v>0</v>
      </c>
      <c r="AT55" s="99">
        <f t="shared" si="14"/>
        <v>0</v>
      </c>
      <c r="AV55" s="84" t="s">
        <v>20</v>
      </c>
    </row>
    <row r="56" spans="1:48" ht="13.5" x14ac:dyDescent="0.3">
      <c r="A56" s="106">
        <f t="shared" si="15"/>
        <v>49</v>
      </c>
      <c r="B56" s="102" t="str">
        <f>'Input 1 - Schedule 1'!H58</f>
        <v/>
      </c>
      <c r="C56" s="95">
        <f>'Input 1 - Schedule 1'!I58</f>
        <v>0</v>
      </c>
      <c r="D56" s="95">
        <f>'Input 1 - Schedule 1'!J58</f>
        <v>0</v>
      </c>
      <c r="E56" s="95">
        <f>'Input 1 - Schedule 1'!K58</f>
        <v>0</v>
      </c>
      <c r="F56" s="95">
        <f>'Input 1 - Schedule 1'!L58</f>
        <v>0</v>
      </c>
      <c r="G56" s="95">
        <f>'Input 1 - Schedule 1'!N58</f>
        <v>0</v>
      </c>
      <c r="H56" s="95" t="str">
        <f>'Input 1 - Schedule 1'!O58</f>
        <v/>
      </c>
      <c r="I56" s="95">
        <f>'Input 1 - Schedule 1'!W58</f>
        <v>0</v>
      </c>
      <c r="J56" s="69"/>
      <c r="K56" s="51"/>
      <c r="L56" s="69"/>
      <c r="M56" s="69"/>
      <c r="N56" s="95">
        <f>SUMIFS('Input 3 - Capital Instruments'!$L$13:$L$229,'Input 3 - Capital Instruments'!$O$13:$O$229,C56,'Input 3 - Capital Instruments'!$M$13:$M$229,"Y",'Input 3 - Capital Instruments'!$G$13:$G$229,"Surplus Notes (or similar)")</f>
        <v>0</v>
      </c>
      <c r="O56" s="69"/>
      <c r="P56" s="69"/>
      <c r="Q56" s="69"/>
      <c r="R56" s="96">
        <f t="shared" si="3"/>
        <v>0</v>
      </c>
      <c r="S56" s="95">
        <f t="shared" si="4"/>
        <v>0</v>
      </c>
      <c r="T56" s="69"/>
      <c r="U56" s="69"/>
      <c r="V56" s="69"/>
      <c r="W56" s="95" t="str">
        <f t="shared" si="6"/>
        <v/>
      </c>
      <c r="Z56" s="69"/>
      <c r="AB56" s="69"/>
      <c r="AC56" s="69"/>
      <c r="AD56" s="69"/>
      <c r="AE56" s="69"/>
      <c r="AF56" s="69"/>
      <c r="AG56" s="69"/>
      <c r="AH56" s="97">
        <f t="shared" si="5"/>
        <v>0</v>
      </c>
      <c r="AJ56" s="98" cm="1">
        <f t="array" ref="AJ56">SUMPRODUCT(J$7:J$1008*(G$7:G$1008=$C56))</f>
        <v>0</v>
      </c>
      <c r="AK56" s="103">
        <f t="shared" si="7"/>
        <v>0</v>
      </c>
      <c r="AL56" s="104">
        <f t="shared" si="8"/>
        <v>0</v>
      </c>
      <c r="AM56" s="98" cm="1">
        <f t="array" ref="AM56">SUMPRODUCT(Z$7:Z$1008*(G$7:G$1008=$C56))</f>
        <v>0</v>
      </c>
      <c r="AN56" s="103">
        <f t="shared" si="9"/>
        <v>0</v>
      </c>
      <c r="AO56" s="104">
        <f t="shared" si="10"/>
        <v>0</v>
      </c>
      <c r="AP56" s="105" t="str">
        <f t="shared" si="11"/>
        <v/>
      </c>
      <c r="AQ56" s="105" t="str">
        <f t="shared" si="12"/>
        <v/>
      </c>
      <c r="AR56" s="98">
        <f>'Input 1 - Schedule 1'!AL58</f>
        <v>0</v>
      </c>
      <c r="AS56" s="98">
        <f t="shared" si="13"/>
        <v>0</v>
      </c>
      <c r="AT56" s="99">
        <f t="shared" si="14"/>
        <v>0</v>
      </c>
      <c r="AV56" s="84" t="s">
        <v>20</v>
      </c>
    </row>
    <row r="57" spans="1:48" ht="13.5" x14ac:dyDescent="0.3">
      <c r="A57" s="106">
        <f t="shared" si="15"/>
        <v>50</v>
      </c>
      <c r="B57" s="102" t="str">
        <f>'Input 1 - Schedule 1'!H59</f>
        <v/>
      </c>
      <c r="C57" s="95">
        <f>'Input 1 - Schedule 1'!I59</f>
        <v>0</v>
      </c>
      <c r="D57" s="95">
        <f>'Input 1 - Schedule 1'!J59</f>
        <v>0</v>
      </c>
      <c r="E57" s="95">
        <f>'Input 1 - Schedule 1'!K59</f>
        <v>0</v>
      </c>
      <c r="F57" s="95">
        <f>'Input 1 - Schedule 1'!L59</f>
        <v>0</v>
      </c>
      <c r="G57" s="95">
        <f>'Input 1 - Schedule 1'!N59</f>
        <v>0</v>
      </c>
      <c r="H57" s="95" t="str">
        <f>'Input 1 - Schedule 1'!O59</f>
        <v/>
      </c>
      <c r="I57" s="95">
        <f>'Input 1 - Schedule 1'!W59</f>
        <v>0</v>
      </c>
      <c r="J57" s="69"/>
      <c r="K57" s="51"/>
      <c r="L57" s="69"/>
      <c r="M57" s="69"/>
      <c r="N57" s="95">
        <f>SUMIFS('Input 3 - Capital Instruments'!$L$13:$L$229,'Input 3 - Capital Instruments'!$O$13:$O$229,C57,'Input 3 - Capital Instruments'!$M$13:$M$229,"Y",'Input 3 - Capital Instruments'!$G$13:$G$229,"Surplus Notes (or similar)")</f>
        <v>0</v>
      </c>
      <c r="O57" s="69"/>
      <c r="P57" s="69"/>
      <c r="Q57" s="69"/>
      <c r="R57" s="96">
        <f t="shared" si="3"/>
        <v>0</v>
      </c>
      <c r="S57" s="95">
        <f t="shared" si="4"/>
        <v>0</v>
      </c>
      <c r="T57" s="69"/>
      <c r="U57" s="69"/>
      <c r="V57" s="69"/>
      <c r="W57" s="95" t="str">
        <f t="shared" si="6"/>
        <v/>
      </c>
      <c r="Z57" s="69"/>
      <c r="AB57" s="69"/>
      <c r="AC57" s="69"/>
      <c r="AD57" s="69"/>
      <c r="AE57" s="69"/>
      <c r="AF57" s="69"/>
      <c r="AG57" s="69"/>
      <c r="AH57" s="97">
        <f t="shared" si="5"/>
        <v>0</v>
      </c>
      <c r="AJ57" s="98" cm="1">
        <f t="array" ref="AJ57">SUMPRODUCT(J$7:J$1008*(G$7:G$1008=$C57))</f>
        <v>0</v>
      </c>
      <c r="AK57" s="103">
        <f t="shared" si="7"/>
        <v>0</v>
      </c>
      <c r="AL57" s="104">
        <f t="shared" si="8"/>
        <v>0</v>
      </c>
      <c r="AM57" s="98" cm="1">
        <f t="array" ref="AM57">SUMPRODUCT(Z$7:Z$1008*(G$7:G$1008=$C57))</f>
        <v>0</v>
      </c>
      <c r="AN57" s="103">
        <f t="shared" si="9"/>
        <v>0</v>
      </c>
      <c r="AO57" s="104">
        <f t="shared" si="10"/>
        <v>0</v>
      </c>
      <c r="AP57" s="105" t="str">
        <f t="shared" si="11"/>
        <v/>
      </c>
      <c r="AQ57" s="105" t="str">
        <f t="shared" si="12"/>
        <v/>
      </c>
      <c r="AR57" s="98">
        <f>'Input 1 - Schedule 1'!AL59</f>
        <v>0</v>
      </c>
      <c r="AS57" s="98">
        <f t="shared" si="13"/>
        <v>0</v>
      </c>
      <c r="AT57" s="99">
        <f t="shared" si="14"/>
        <v>0</v>
      </c>
      <c r="AV57" s="84" t="s">
        <v>20</v>
      </c>
    </row>
    <row r="58" spans="1:48" ht="13.5" x14ac:dyDescent="0.3">
      <c r="A58" s="106">
        <f t="shared" si="15"/>
        <v>51</v>
      </c>
      <c r="B58" s="102" t="str">
        <f>'Input 1 - Schedule 1'!H60</f>
        <v/>
      </c>
      <c r="C58" s="95">
        <f>'Input 1 - Schedule 1'!I60</f>
        <v>0</v>
      </c>
      <c r="D58" s="95">
        <f>'Input 1 - Schedule 1'!J60</f>
        <v>0</v>
      </c>
      <c r="E58" s="95">
        <f>'Input 1 - Schedule 1'!K60</f>
        <v>0</v>
      </c>
      <c r="F58" s="95">
        <f>'Input 1 - Schedule 1'!L60</f>
        <v>0</v>
      </c>
      <c r="G58" s="95">
        <f>'Input 1 - Schedule 1'!N60</f>
        <v>0</v>
      </c>
      <c r="H58" s="95" t="str">
        <f>'Input 1 - Schedule 1'!O60</f>
        <v/>
      </c>
      <c r="I58" s="95">
        <f>'Input 1 - Schedule 1'!W60</f>
        <v>0</v>
      </c>
      <c r="J58" s="69"/>
      <c r="K58" s="51"/>
      <c r="L58" s="69"/>
      <c r="M58" s="69"/>
      <c r="N58" s="95">
        <f>SUMIFS('Input 3 - Capital Instruments'!$L$13:$L$229,'Input 3 - Capital Instruments'!$O$13:$O$229,C58,'Input 3 - Capital Instruments'!$M$13:$M$229,"Y",'Input 3 - Capital Instruments'!$G$13:$G$229,"Surplus Notes (or similar)")</f>
        <v>0</v>
      </c>
      <c r="O58" s="69"/>
      <c r="P58" s="69"/>
      <c r="Q58" s="69"/>
      <c r="R58" s="96">
        <f t="shared" si="3"/>
        <v>0</v>
      </c>
      <c r="S58" s="95">
        <f t="shared" si="4"/>
        <v>0</v>
      </c>
      <c r="T58" s="69"/>
      <c r="U58" s="69"/>
      <c r="V58" s="69"/>
      <c r="W58" s="95" t="str">
        <f t="shared" si="6"/>
        <v/>
      </c>
      <c r="Z58" s="69"/>
      <c r="AB58" s="69"/>
      <c r="AC58" s="69"/>
      <c r="AD58" s="69"/>
      <c r="AE58" s="69"/>
      <c r="AF58" s="69"/>
      <c r="AG58" s="69"/>
      <c r="AH58" s="97">
        <f t="shared" si="5"/>
        <v>0</v>
      </c>
      <c r="AJ58" s="98" cm="1">
        <f t="array" ref="AJ58">SUMPRODUCT(J$7:J$1008*(G$7:G$1008=$C58))</f>
        <v>0</v>
      </c>
      <c r="AK58" s="103">
        <f t="shared" si="7"/>
        <v>0</v>
      </c>
      <c r="AL58" s="104">
        <f t="shared" si="8"/>
        <v>0</v>
      </c>
      <c r="AM58" s="98" cm="1">
        <f t="array" ref="AM58">SUMPRODUCT(Z$7:Z$1008*(G$7:G$1008=$C58))</f>
        <v>0</v>
      </c>
      <c r="AN58" s="103">
        <f t="shared" si="9"/>
        <v>0</v>
      </c>
      <c r="AO58" s="104">
        <f t="shared" si="10"/>
        <v>0</v>
      </c>
      <c r="AP58" s="105" t="str">
        <f t="shared" si="11"/>
        <v/>
      </c>
      <c r="AQ58" s="105" t="str">
        <f t="shared" si="12"/>
        <v/>
      </c>
      <c r="AR58" s="98">
        <f>'Input 1 - Schedule 1'!AL60</f>
        <v>0</v>
      </c>
      <c r="AS58" s="98">
        <f t="shared" si="13"/>
        <v>0</v>
      </c>
      <c r="AT58" s="99">
        <f t="shared" si="14"/>
        <v>0</v>
      </c>
      <c r="AV58" s="84" t="s">
        <v>20</v>
      </c>
    </row>
    <row r="59" spans="1:48" ht="13.5" x14ac:dyDescent="0.3">
      <c r="A59" s="106">
        <f t="shared" si="15"/>
        <v>52</v>
      </c>
      <c r="B59" s="102" t="str">
        <f>'Input 1 - Schedule 1'!H61</f>
        <v/>
      </c>
      <c r="C59" s="95">
        <f>'Input 1 - Schedule 1'!I61</f>
        <v>0</v>
      </c>
      <c r="D59" s="95">
        <f>'Input 1 - Schedule 1'!J61</f>
        <v>0</v>
      </c>
      <c r="E59" s="95">
        <f>'Input 1 - Schedule 1'!K61</f>
        <v>0</v>
      </c>
      <c r="F59" s="95">
        <f>'Input 1 - Schedule 1'!L61</f>
        <v>0</v>
      </c>
      <c r="G59" s="95">
        <f>'Input 1 - Schedule 1'!N61</f>
        <v>0</v>
      </c>
      <c r="H59" s="95" t="str">
        <f>'Input 1 - Schedule 1'!O61</f>
        <v/>
      </c>
      <c r="I59" s="95">
        <f>'Input 1 - Schedule 1'!W61</f>
        <v>0</v>
      </c>
      <c r="J59" s="69"/>
      <c r="K59" s="51"/>
      <c r="L59" s="69"/>
      <c r="M59" s="69"/>
      <c r="N59" s="95">
        <f>SUMIFS('Input 3 - Capital Instruments'!$L$13:$L$229,'Input 3 - Capital Instruments'!$O$13:$O$229,C59,'Input 3 - Capital Instruments'!$M$13:$M$229,"Y",'Input 3 - Capital Instruments'!$G$13:$G$229,"Surplus Notes (or similar)")</f>
        <v>0</v>
      </c>
      <c r="O59" s="69"/>
      <c r="P59" s="69"/>
      <c r="Q59" s="69"/>
      <c r="R59" s="96">
        <f t="shared" si="3"/>
        <v>0</v>
      </c>
      <c r="S59" s="95">
        <f t="shared" si="4"/>
        <v>0</v>
      </c>
      <c r="T59" s="69"/>
      <c r="U59" s="69"/>
      <c r="V59" s="69"/>
      <c r="W59" s="95" t="str">
        <f t="shared" si="6"/>
        <v/>
      </c>
      <c r="Z59" s="69"/>
      <c r="AB59" s="69"/>
      <c r="AC59" s="69"/>
      <c r="AD59" s="69"/>
      <c r="AE59" s="69"/>
      <c r="AF59" s="69"/>
      <c r="AG59" s="69"/>
      <c r="AH59" s="97">
        <f t="shared" si="5"/>
        <v>0</v>
      </c>
      <c r="AJ59" s="98" cm="1">
        <f t="array" ref="AJ59">SUMPRODUCT(J$7:J$1008*(G$7:G$1008=$C59))</f>
        <v>0</v>
      </c>
      <c r="AK59" s="103">
        <f t="shared" si="7"/>
        <v>0</v>
      </c>
      <c r="AL59" s="104">
        <f t="shared" si="8"/>
        <v>0</v>
      </c>
      <c r="AM59" s="98" cm="1">
        <f t="array" ref="AM59">SUMPRODUCT(Z$7:Z$1008*(G$7:G$1008=$C59))</f>
        <v>0</v>
      </c>
      <c r="AN59" s="103">
        <f t="shared" si="9"/>
        <v>0</v>
      </c>
      <c r="AO59" s="104">
        <f t="shared" si="10"/>
        <v>0</v>
      </c>
      <c r="AP59" s="105" t="str">
        <f t="shared" si="11"/>
        <v/>
      </c>
      <c r="AQ59" s="105" t="str">
        <f t="shared" si="12"/>
        <v/>
      </c>
      <c r="AR59" s="98">
        <f>'Input 1 - Schedule 1'!AL61</f>
        <v>0</v>
      </c>
      <c r="AS59" s="98">
        <f t="shared" si="13"/>
        <v>0</v>
      </c>
      <c r="AT59" s="99">
        <f t="shared" si="14"/>
        <v>0</v>
      </c>
      <c r="AV59" s="84" t="s">
        <v>20</v>
      </c>
    </row>
    <row r="60" spans="1:48" ht="13.5" x14ac:dyDescent="0.3">
      <c r="A60" s="106">
        <f t="shared" si="15"/>
        <v>53</v>
      </c>
      <c r="B60" s="102" t="str">
        <f>'Input 1 - Schedule 1'!H62</f>
        <v/>
      </c>
      <c r="C60" s="95">
        <f>'Input 1 - Schedule 1'!I62</f>
        <v>0</v>
      </c>
      <c r="D60" s="95">
        <f>'Input 1 - Schedule 1'!J62</f>
        <v>0</v>
      </c>
      <c r="E60" s="95">
        <f>'Input 1 - Schedule 1'!K62</f>
        <v>0</v>
      </c>
      <c r="F60" s="95">
        <f>'Input 1 - Schedule 1'!L62</f>
        <v>0</v>
      </c>
      <c r="G60" s="95">
        <f>'Input 1 - Schedule 1'!N62</f>
        <v>0</v>
      </c>
      <c r="H60" s="95" t="str">
        <f>'Input 1 - Schedule 1'!O62</f>
        <v/>
      </c>
      <c r="I60" s="95">
        <f>'Input 1 - Schedule 1'!W62</f>
        <v>0</v>
      </c>
      <c r="J60" s="69"/>
      <c r="K60" s="51"/>
      <c r="L60" s="69"/>
      <c r="M60" s="69"/>
      <c r="N60" s="95">
        <f>SUMIFS('Input 3 - Capital Instruments'!$L$13:$L$229,'Input 3 - Capital Instruments'!$O$13:$O$229,C60,'Input 3 - Capital Instruments'!$M$13:$M$229,"Y",'Input 3 - Capital Instruments'!$G$13:$G$229,"Surplus Notes (or similar)")</f>
        <v>0</v>
      </c>
      <c r="O60" s="69"/>
      <c r="P60" s="69"/>
      <c r="Q60" s="69"/>
      <c r="R60" s="96">
        <f t="shared" si="3"/>
        <v>0</v>
      </c>
      <c r="S60" s="95">
        <f t="shared" si="4"/>
        <v>0</v>
      </c>
      <c r="T60" s="69"/>
      <c r="U60" s="69"/>
      <c r="V60" s="69"/>
      <c r="W60" s="95" t="str">
        <f t="shared" si="6"/>
        <v/>
      </c>
      <c r="Z60" s="69"/>
      <c r="AB60" s="69"/>
      <c r="AC60" s="69"/>
      <c r="AD60" s="69"/>
      <c r="AE60" s="69"/>
      <c r="AF60" s="69"/>
      <c r="AG60" s="69"/>
      <c r="AH60" s="97">
        <f t="shared" si="5"/>
        <v>0</v>
      </c>
      <c r="AJ60" s="98" cm="1">
        <f t="array" ref="AJ60">SUMPRODUCT(J$7:J$1008*(G$7:G$1008=$C60))</f>
        <v>0</v>
      </c>
      <c r="AK60" s="103">
        <f t="shared" si="7"/>
        <v>0</v>
      </c>
      <c r="AL60" s="104">
        <f t="shared" si="8"/>
        <v>0</v>
      </c>
      <c r="AM60" s="98" cm="1">
        <f t="array" ref="AM60">SUMPRODUCT(Z$7:Z$1008*(G$7:G$1008=$C60))</f>
        <v>0</v>
      </c>
      <c r="AN60" s="103">
        <f t="shared" si="9"/>
        <v>0</v>
      </c>
      <c r="AO60" s="104">
        <f t="shared" si="10"/>
        <v>0</v>
      </c>
      <c r="AP60" s="105" t="str">
        <f t="shared" si="11"/>
        <v/>
      </c>
      <c r="AQ60" s="105" t="str">
        <f t="shared" si="12"/>
        <v/>
      </c>
      <c r="AR60" s="98">
        <f>'Input 1 - Schedule 1'!AL62</f>
        <v>0</v>
      </c>
      <c r="AS60" s="98">
        <f t="shared" si="13"/>
        <v>0</v>
      </c>
      <c r="AT60" s="99">
        <f t="shared" si="14"/>
        <v>0</v>
      </c>
      <c r="AV60" s="84" t="s">
        <v>20</v>
      </c>
    </row>
    <row r="61" spans="1:48" ht="13.5" x14ac:dyDescent="0.3">
      <c r="A61" s="106">
        <f t="shared" si="15"/>
        <v>54</v>
      </c>
      <c r="B61" s="102" t="str">
        <f>'Input 1 - Schedule 1'!H63</f>
        <v/>
      </c>
      <c r="C61" s="95">
        <f>'Input 1 - Schedule 1'!I63</f>
        <v>0</v>
      </c>
      <c r="D61" s="95">
        <f>'Input 1 - Schedule 1'!J63</f>
        <v>0</v>
      </c>
      <c r="E61" s="95">
        <f>'Input 1 - Schedule 1'!K63</f>
        <v>0</v>
      </c>
      <c r="F61" s="95">
        <f>'Input 1 - Schedule 1'!L63</f>
        <v>0</v>
      </c>
      <c r="G61" s="95">
        <f>'Input 1 - Schedule 1'!N63</f>
        <v>0</v>
      </c>
      <c r="H61" s="95" t="str">
        <f>'Input 1 - Schedule 1'!O63</f>
        <v/>
      </c>
      <c r="I61" s="95">
        <f>'Input 1 - Schedule 1'!W63</f>
        <v>0</v>
      </c>
      <c r="J61" s="69"/>
      <c r="K61" s="51"/>
      <c r="L61" s="69"/>
      <c r="M61" s="69"/>
      <c r="N61" s="95">
        <f>SUMIFS('Input 3 - Capital Instruments'!$L$13:$L$229,'Input 3 - Capital Instruments'!$O$13:$O$229,C61,'Input 3 - Capital Instruments'!$M$13:$M$229,"Y",'Input 3 - Capital Instruments'!$G$13:$G$229,"Surplus Notes (or similar)")</f>
        <v>0</v>
      </c>
      <c r="O61" s="69"/>
      <c r="P61" s="69"/>
      <c r="Q61" s="69"/>
      <c r="R61" s="96">
        <f t="shared" si="3"/>
        <v>0</v>
      </c>
      <c r="S61" s="95">
        <f t="shared" si="4"/>
        <v>0</v>
      </c>
      <c r="T61" s="69"/>
      <c r="U61" s="69"/>
      <c r="V61" s="69"/>
      <c r="W61" s="95" t="str">
        <f t="shared" si="6"/>
        <v/>
      </c>
      <c r="Z61" s="69"/>
      <c r="AB61" s="69"/>
      <c r="AC61" s="69"/>
      <c r="AD61" s="69"/>
      <c r="AE61" s="69"/>
      <c r="AF61" s="69"/>
      <c r="AG61" s="69"/>
      <c r="AH61" s="97">
        <f t="shared" si="5"/>
        <v>0</v>
      </c>
      <c r="AJ61" s="98" cm="1">
        <f t="array" ref="AJ61">SUMPRODUCT(J$7:J$1008*(G$7:G$1008=$C61))</f>
        <v>0</v>
      </c>
      <c r="AK61" s="103">
        <f t="shared" si="7"/>
        <v>0</v>
      </c>
      <c r="AL61" s="104">
        <f t="shared" si="8"/>
        <v>0</v>
      </c>
      <c r="AM61" s="98" cm="1">
        <f t="array" ref="AM61">SUMPRODUCT(Z$7:Z$1008*(G$7:G$1008=$C61))</f>
        <v>0</v>
      </c>
      <c r="AN61" s="103">
        <f t="shared" si="9"/>
        <v>0</v>
      </c>
      <c r="AO61" s="104">
        <f t="shared" si="10"/>
        <v>0</v>
      </c>
      <c r="AP61" s="105" t="str">
        <f t="shared" si="11"/>
        <v/>
      </c>
      <c r="AQ61" s="105" t="str">
        <f t="shared" si="12"/>
        <v/>
      </c>
      <c r="AR61" s="98">
        <f>'Input 1 - Schedule 1'!AL63</f>
        <v>0</v>
      </c>
      <c r="AS61" s="98">
        <f t="shared" si="13"/>
        <v>0</v>
      </c>
      <c r="AT61" s="99">
        <f t="shared" si="14"/>
        <v>0</v>
      </c>
      <c r="AV61" s="84" t="s">
        <v>20</v>
      </c>
    </row>
    <row r="62" spans="1:48" ht="13.5" x14ac:dyDescent="0.3">
      <c r="A62" s="106">
        <f t="shared" si="15"/>
        <v>55</v>
      </c>
      <c r="B62" s="102" t="str">
        <f>'Input 1 - Schedule 1'!H64</f>
        <v/>
      </c>
      <c r="C62" s="95">
        <f>'Input 1 - Schedule 1'!I64</f>
        <v>0</v>
      </c>
      <c r="D62" s="95">
        <f>'Input 1 - Schedule 1'!J64</f>
        <v>0</v>
      </c>
      <c r="E62" s="95">
        <f>'Input 1 - Schedule 1'!K64</f>
        <v>0</v>
      </c>
      <c r="F62" s="95">
        <f>'Input 1 - Schedule 1'!L64</f>
        <v>0</v>
      </c>
      <c r="G62" s="95">
        <f>'Input 1 - Schedule 1'!N64</f>
        <v>0</v>
      </c>
      <c r="H62" s="95" t="str">
        <f>'Input 1 - Schedule 1'!O64</f>
        <v/>
      </c>
      <c r="I62" s="95">
        <f>'Input 1 - Schedule 1'!W64</f>
        <v>0</v>
      </c>
      <c r="J62" s="69"/>
      <c r="K62" s="51"/>
      <c r="L62" s="69"/>
      <c r="M62" s="69"/>
      <c r="N62" s="95">
        <f>SUMIFS('Input 3 - Capital Instruments'!$L$13:$L$229,'Input 3 - Capital Instruments'!$O$13:$O$229,C62,'Input 3 - Capital Instruments'!$M$13:$M$229,"Y",'Input 3 - Capital Instruments'!$G$13:$G$229,"Surplus Notes (or similar)")</f>
        <v>0</v>
      </c>
      <c r="O62" s="69"/>
      <c r="P62" s="69"/>
      <c r="Q62" s="69"/>
      <c r="R62" s="96">
        <f t="shared" si="3"/>
        <v>0</v>
      </c>
      <c r="S62" s="95">
        <f t="shared" si="4"/>
        <v>0</v>
      </c>
      <c r="T62" s="69"/>
      <c r="U62" s="69"/>
      <c r="V62" s="69"/>
      <c r="W62" s="95" t="str">
        <f t="shared" si="6"/>
        <v/>
      </c>
      <c r="Z62" s="69"/>
      <c r="AB62" s="69"/>
      <c r="AC62" s="69"/>
      <c r="AD62" s="69"/>
      <c r="AE62" s="69"/>
      <c r="AF62" s="69"/>
      <c r="AG62" s="69"/>
      <c r="AH62" s="97">
        <f t="shared" si="5"/>
        <v>0</v>
      </c>
      <c r="AJ62" s="98" cm="1">
        <f t="array" ref="AJ62">SUMPRODUCT(J$7:J$1008*(G$7:G$1008=$C62))</f>
        <v>0</v>
      </c>
      <c r="AK62" s="103">
        <f t="shared" si="7"/>
        <v>0</v>
      </c>
      <c r="AL62" s="104">
        <f t="shared" si="8"/>
        <v>0</v>
      </c>
      <c r="AM62" s="98" cm="1">
        <f t="array" ref="AM62">SUMPRODUCT(Z$7:Z$1008*(G$7:G$1008=$C62))</f>
        <v>0</v>
      </c>
      <c r="AN62" s="103">
        <f t="shared" si="9"/>
        <v>0</v>
      </c>
      <c r="AO62" s="104">
        <f t="shared" si="10"/>
        <v>0</v>
      </c>
      <c r="AP62" s="105" t="str">
        <f t="shared" si="11"/>
        <v/>
      </c>
      <c r="AQ62" s="105" t="str">
        <f t="shared" si="12"/>
        <v/>
      </c>
      <c r="AR62" s="98">
        <f>'Input 1 - Schedule 1'!AL64</f>
        <v>0</v>
      </c>
      <c r="AS62" s="98">
        <f t="shared" si="13"/>
        <v>0</v>
      </c>
      <c r="AT62" s="99">
        <f t="shared" si="14"/>
        <v>0</v>
      </c>
      <c r="AV62" s="84" t="s">
        <v>20</v>
      </c>
    </row>
    <row r="63" spans="1:48" ht="13.5" x14ac:dyDescent="0.3">
      <c r="A63" s="106">
        <f t="shared" si="15"/>
        <v>56</v>
      </c>
      <c r="B63" s="102" t="str">
        <f>'Input 1 - Schedule 1'!H65</f>
        <v/>
      </c>
      <c r="C63" s="95">
        <f>'Input 1 - Schedule 1'!I65</f>
        <v>0</v>
      </c>
      <c r="D63" s="95">
        <f>'Input 1 - Schedule 1'!J65</f>
        <v>0</v>
      </c>
      <c r="E63" s="95">
        <f>'Input 1 - Schedule 1'!K65</f>
        <v>0</v>
      </c>
      <c r="F63" s="95">
        <f>'Input 1 - Schedule 1'!L65</f>
        <v>0</v>
      </c>
      <c r="G63" s="95">
        <f>'Input 1 - Schedule 1'!N65</f>
        <v>0</v>
      </c>
      <c r="H63" s="95" t="str">
        <f>'Input 1 - Schedule 1'!O65</f>
        <v/>
      </c>
      <c r="I63" s="95">
        <f>'Input 1 - Schedule 1'!W65</f>
        <v>0</v>
      </c>
      <c r="J63" s="69"/>
      <c r="K63" s="51"/>
      <c r="L63" s="69"/>
      <c r="M63" s="69"/>
      <c r="N63" s="95">
        <f>SUMIFS('Input 3 - Capital Instruments'!$L$13:$L$229,'Input 3 - Capital Instruments'!$O$13:$O$229,C63,'Input 3 - Capital Instruments'!$M$13:$M$229,"Y",'Input 3 - Capital Instruments'!$G$13:$G$229,"Surplus Notes (or similar)")</f>
        <v>0</v>
      </c>
      <c r="O63" s="69"/>
      <c r="P63" s="69"/>
      <c r="Q63" s="69"/>
      <c r="R63" s="96">
        <f t="shared" si="3"/>
        <v>0</v>
      </c>
      <c r="S63" s="95">
        <f t="shared" si="4"/>
        <v>0</v>
      </c>
      <c r="T63" s="69"/>
      <c r="U63" s="69"/>
      <c r="V63" s="69"/>
      <c r="W63" s="95" t="str">
        <f t="shared" si="6"/>
        <v/>
      </c>
      <c r="Z63" s="69"/>
      <c r="AB63" s="69"/>
      <c r="AC63" s="69"/>
      <c r="AD63" s="69"/>
      <c r="AE63" s="69"/>
      <c r="AF63" s="69"/>
      <c r="AG63" s="69"/>
      <c r="AH63" s="97">
        <f t="shared" si="5"/>
        <v>0</v>
      </c>
      <c r="AJ63" s="98" cm="1">
        <f t="array" ref="AJ63">SUMPRODUCT(J$7:J$1008*(G$7:G$1008=$C63))</f>
        <v>0</v>
      </c>
      <c r="AK63" s="103">
        <f t="shared" si="7"/>
        <v>0</v>
      </c>
      <c r="AL63" s="104">
        <f t="shared" si="8"/>
        <v>0</v>
      </c>
      <c r="AM63" s="98" cm="1">
        <f t="array" ref="AM63">SUMPRODUCT(Z$7:Z$1008*(G$7:G$1008=$C63))</f>
        <v>0</v>
      </c>
      <c r="AN63" s="103">
        <f t="shared" si="9"/>
        <v>0</v>
      </c>
      <c r="AO63" s="104">
        <f t="shared" si="10"/>
        <v>0</v>
      </c>
      <c r="AP63" s="105" t="str">
        <f t="shared" si="11"/>
        <v/>
      </c>
      <c r="AQ63" s="105" t="str">
        <f t="shared" si="12"/>
        <v/>
      </c>
      <c r="AR63" s="98">
        <f>'Input 1 - Schedule 1'!AL65</f>
        <v>0</v>
      </c>
      <c r="AS63" s="98">
        <f t="shared" si="13"/>
        <v>0</v>
      </c>
      <c r="AT63" s="99">
        <f t="shared" si="14"/>
        <v>0</v>
      </c>
      <c r="AV63" s="84" t="s">
        <v>20</v>
      </c>
    </row>
    <row r="64" spans="1:48" ht="13.5" x14ac:dyDescent="0.3">
      <c r="A64" s="106">
        <f t="shared" si="15"/>
        <v>57</v>
      </c>
      <c r="B64" s="102" t="str">
        <f>'Input 1 - Schedule 1'!H66</f>
        <v/>
      </c>
      <c r="C64" s="95">
        <f>'Input 1 - Schedule 1'!I66</f>
        <v>0</v>
      </c>
      <c r="D64" s="95">
        <f>'Input 1 - Schedule 1'!J66</f>
        <v>0</v>
      </c>
      <c r="E64" s="95">
        <f>'Input 1 - Schedule 1'!K66</f>
        <v>0</v>
      </c>
      <c r="F64" s="95">
        <f>'Input 1 - Schedule 1'!L66</f>
        <v>0</v>
      </c>
      <c r="G64" s="95">
        <f>'Input 1 - Schedule 1'!N66</f>
        <v>0</v>
      </c>
      <c r="H64" s="95" t="str">
        <f>'Input 1 - Schedule 1'!O66</f>
        <v/>
      </c>
      <c r="I64" s="95">
        <f>'Input 1 - Schedule 1'!W66</f>
        <v>0</v>
      </c>
      <c r="J64" s="69"/>
      <c r="K64" s="51"/>
      <c r="L64" s="69"/>
      <c r="M64" s="69"/>
      <c r="N64" s="95">
        <f>SUMIFS('Input 3 - Capital Instruments'!$L$13:$L$229,'Input 3 - Capital Instruments'!$O$13:$O$229,C64,'Input 3 - Capital Instruments'!$M$13:$M$229,"Y",'Input 3 - Capital Instruments'!$G$13:$G$229,"Surplus Notes (or similar)")</f>
        <v>0</v>
      </c>
      <c r="O64" s="69"/>
      <c r="P64" s="69"/>
      <c r="Q64" s="69"/>
      <c r="R64" s="96">
        <f t="shared" si="3"/>
        <v>0</v>
      </c>
      <c r="S64" s="95">
        <f t="shared" si="4"/>
        <v>0</v>
      </c>
      <c r="T64" s="69"/>
      <c r="U64" s="69"/>
      <c r="V64" s="69"/>
      <c r="W64" s="95" t="str">
        <f t="shared" si="6"/>
        <v/>
      </c>
      <c r="Z64" s="69"/>
      <c r="AB64" s="69"/>
      <c r="AC64" s="69"/>
      <c r="AD64" s="69"/>
      <c r="AE64" s="69"/>
      <c r="AF64" s="69"/>
      <c r="AG64" s="69"/>
      <c r="AH64" s="97">
        <f t="shared" si="5"/>
        <v>0</v>
      </c>
      <c r="AJ64" s="98" cm="1">
        <f t="array" ref="AJ64">SUMPRODUCT(J$7:J$1008*(G$7:G$1008=$C64))</f>
        <v>0</v>
      </c>
      <c r="AK64" s="103">
        <f t="shared" si="7"/>
        <v>0</v>
      </c>
      <c r="AL64" s="104">
        <f t="shared" si="8"/>
        <v>0</v>
      </c>
      <c r="AM64" s="98" cm="1">
        <f t="array" ref="AM64">SUMPRODUCT(Z$7:Z$1008*(G$7:G$1008=$C64))</f>
        <v>0</v>
      </c>
      <c r="AN64" s="103">
        <f t="shared" si="9"/>
        <v>0</v>
      </c>
      <c r="AO64" s="104">
        <f t="shared" si="10"/>
        <v>0</v>
      </c>
      <c r="AP64" s="105" t="str">
        <f t="shared" si="11"/>
        <v/>
      </c>
      <c r="AQ64" s="105" t="str">
        <f t="shared" si="12"/>
        <v/>
      </c>
      <c r="AR64" s="98">
        <f>'Input 1 - Schedule 1'!AL66</f>
        <v>0</v>
      </c>
      <c r="AS64" s="98">
        <f t="shared" si="13"/>
        <v>0</v>
      </c>
      <c r="AT64" s="99">
        <f t="shared" si="14"/>
        <v>0</v>
      </c>
      <c r="AV64" s="84" t="s">
        <v>20</v>
      </c>
    </row>
    <row r="65" spans="1:48" ht="13.5" x14ac:dyDescent="0.3">
      <c r="A65" s="106">
        <f t="shared" si="15"/>
        <v>58</v>
      </c>
      <c r="B65" s="102" t="str">
        <f>'Input 1 - Schedule 1'!H67</f>
        <v/>
      </c>
      <c r="C65" s="95">
        <f>'Input 1 - Schedule 1'!I67</f>
        <v>0</v>
      </c>
      <c r="D65" s="95">
        <f>'Input 1 - Schedule 1'!J67</f>
        <v>0</v>
      </c>
      <c r="E65" s="95">
        <f>'Input 1 - Schedule 1'!K67</f>
        <v>0</v>
      </c>
      <c r="F65" s="95">
        <f>'Input 1 - Schedule 1'!L67</f>
        <v>0</v>
      </c>
      <c r="G65" s="95">
        <f>'Input 1 - Schedule 1'!N67</f>
        <v>0</v>
      </c>
      <c r="H65" s="95" t="str">
        <f>'Input 1 - Schedule 1'!O67</f>
        <v/>
      </c>
      <c r="I65" s="95">
        <f>'Input 1 - Schedule 1'!W67</f>
        <v>0</v>
      </c>
      <c r="J65" s="69"/>
      <c r="K65" s="51"/>
      <c r="L65" s="69"/>
      <c r="M65" s="69"/>
      <c r="N65" s="95">
        <f>SUMIFS('Input 3 - Capital Instruments'!$L$13:$L$229,'Input 3 - Capital Instruments'!$O$13:$O$229,C65,'Input 3 - Capital Instruments'!$M$13:$M$229,"Y",'Input 3 - Capital Instruments'!$G$13:$G$229,"Surplus Notes (or similar)")</f>
        <v>0</v>
      </c>
      <c r="O65" s="69"/>
      <c r="P65" s="69"/>
      <c r="Q65" s="69"/>
      <c r="R65" s="96">
        <f t="shared" si="3"/>
        <v>0</v>
      </c>
      <c r="S65" s="95">
        <f t="shared" si="4"/>
        <v>0</v>
      </c>
      <c r="T65" s="69"/>
      <c r="U65" s="69"/>
      <c r="V65" s="69"/>
      <c r="W65" s="95" t="str">
        <f t="shared" si="6"/>
        <v/>
      </c>
      <c r="Z65" s="69"/>
      <c r="AB65" s="69"/>
      <c r="AC65" s="69"/>
      <c r="AD65" s="69"/>
      <c r="AE65" s="69"/>
      <c r="AF65" s="69"/>
      <c r="AG65" s="69"/>
      <c r="AH65" s="97">
        <f t="shared" si="5"/>
        <v>0</v>
      </c>
      <c r="AJ65" s="98" cm="1">
        <f t="array" ref="AJ65">SUMPRODUCT(J$7:J$1008*(G$7:G$1008=$C65))</f>
        <v>0</v>
      </c>
      <c r="AK65" s="103">
        <f t="shared" si="7"/>
        <v>0</v>
      </c>
      <c r="AL65" s="104">
        <f t="shared" si="8"/>
        <v>0</v>
      </c>
      <c r="AM65" s="98" cm="1">
        <f t="array" ref="AM65">SUMPRODUCT(Z$7:Z$1008*(G$7:G$1008=$C65))</f>
        <v>0</v>
      </c>
      <c r="AN65" s="103">
        <f t="shared" si="9"/>
        <v>0</v>
      </c>
      <c r="AO65" s="104">
        <f t="shared" si="10"/>
        <v>0</v>
      </c>
      <c r="AP65" s="105" t="str">
        <f t="shared" si="11"/>
        <v/>
      </c>
      <c r="AQ65" s="105" t="str">
        <f t="shared" si="12"/>
        <v/>
      </c>
      <c r="AR65" s="98">
        <f>'Input 1 - Schedule 1'!AL67</f>
        <v>0</v>
      </c>
      <c r="AS65" s="98">
        <f t="shared" si="13"/>
        <v>0</v>
      </c>
      <c r="AT65" s="99">
        <f t="shared" si="14"/>
        <v>0</v>
      </c>
      <c r="AV65" s="84" t="s">
        <v>20</v>
      </c>
    </row>
    <row r="66" spans="1:48" ht="13.5" x14ac:dyDescent="0.3">
      <c r="A66" s="106">
        <f t="shared" si="15"/>
        <v>59</v>
      </c>
      <c r="B66" s="102" t="str">
        <f>'Input 1 - Schedule 1'!H68</f>
        <v/>
      </c>
      <c r="C66" s="95">
        <f>'Input 1 - Schedule 1'!I68</f>
        <v>0</v>
      </c>
      <c r="D66" s="95">
        <f>'Input 1 - Schedule 1'!J68</f>
        <v>0</v>
      </c>
      <c r="E66" s="95">
        <f>'Input 1 - Schedule 1'!K68</f>
        <v>0</v>
      </c>
      <c r="F66" s="95">
        <f>'Input 1 - Schedule 1'!L68</f>
        <v>0</v>
      </c>
      <c r="G66" s="95">
        <f>'Input 1 - Schedule 1'!N68</f>
        <v>0</v>
      </c>
      <c r="H66" s="95" t="str">
        <f>'Input 1 - Schedule 1'!O68</f>
        <v/>
      </c>
      <c r="I66" s="95">
        <f>'Input 1 - Schedule 1'!W68</f>
        <v>0</v>
      </c>
      <c r="J66" s="69"/>
      <c r="K66" s="51"/>
      <c r="L66" s="69"/>
      <c r="M66" s="69"/>
      <c r="N66" s="95">
        <f>SUMIFS('Input 3 - Capital Instruments'!$L$13:$L$229,'Input 3 - Capital Instruments'!$O$13:$O$229,C66,'Input 3 - Capital Instruments'!$M$13:$M$229,"Y",'Input 3 - Capital Instruments'!$G$13:$G$229,"Surplus Notes (or similar)")</f>
        <v>0</v>
      </c>
      <c r="O66" s="69"/>
      <c r="P66" s="69"/>
      <c r="Q66" s="69"/>
      <c r="R66" s="96">
        <f t="shared" si="3"/>
        <v>0</v>
      </c>
      <c r="S66" s="95">
        <f t="shared" si="4"/>
        <v>0</v>
      </c>
      <c r="T66" s="69"/>
      <c r="U66" s="69"/>
      <c r="V66" s="69"/>
      <c r="W66" s="95" t="str">
        <f t="shared" si="6"/>
        <v/>
      </c>
      <c r="Z66" s="69"/>
      <c r="AB66" s="69"/>
      <c r="AC66" s="69"/>
      <c r="AD66" s="69"/>
      <c r="AE66" s="69"/>
      <c r="AF66" s="69"/>
      <c r="AG66" s="69"/>
      <c r="AH66" s="97">
        <f t="shared" si="5"/>
        <v>0</v>
      </c>
      <c r="AJ66" s="98" cm="1">
        <f t="array" ref="AJ66">SUMPRODUCT(J$7:J$1008*(G$7:G$1008=$C66))</f>
        <v>0</v>
      </c>
      <c r="AK66" s="103">
        <f t="shared" si="7"/>
        <v>0</v>
      </c>
      <c r="AL66" s="104">
        <f t="shared" si="8"/>
        <v>0</v>
      </c>
      <c r="AM66" s="98" cm="1">
        <f t="array" ref="AM66">SUMPRODUCT(Z$7:Z$1008*(G$7:G$1008=$C66))</f>
        <v>0</v>
      </c>
      <c r="AN66" s="103">
        <f t="shared" si="9"/>
        <v>0</v>
      </c>
      <c r="AO66" s="104">
        <f t="shared" si="10"/>
        <v>0</v>
      </c>
      <c r="AP66" s="105" t="str">
        <f t="shared" si="11"/>
        <v/>
      </c>
      <c r="AQ66" s="105" t="str">
        <f t="shared" si="12"/>
        <v/>
      </c>
      <c r="AR66" s="98">
        <f>'Input 1 - Schedule 1'!AL68</f>
        <v>0</v>
      </c>
      <c r="AS66" s="98">
        <f t="shared" si="13"/>
        <v>0</v>
      </c>
      <c r="AT66" s="99">
        <f t="shared" si="14"/>
        <v>0</v>
      </c>
      <c r="AV66" s="84" t="s">
        <v>20</v>
      </c>
    </row>
    <row r="67" spans="1:48" ht="13.5" x14ac:dyDescent="0.3">
      <c r="A67" s="106">
        <f t="shared" si="15"/>
        <v>60</v>
      </c>
      <c r="B67" s="102" t="str">
        <f>'Input 1 - Schedule 1'!H69</f>
        <v/>
      </c>
      <c r="C67" s="95">
        <f>'Input 1 - Schedule 1'!I69</f>
        <v>0</v>
      </c>
      <c r="D67" s="95">
        <f>'Input 1 - Schedule 1'!J69</f>
        <v>0</v>
      </c>
      <c r="E67" s="95">
        <f>'Input 1 - Schedule 1'!K69</f>
        <v>0</v>
      </c>
      <c r="F67" s="95">
        <f>'Input 1 - Schedule 1'!L69</f>
        <v>0</v>
      </c>
      <c r="G67" s="95">
        <f>'Input 1 - Schedule 1'!N69</f>
        <v>0</v>
      </c>
      <c r="H67" s="95" t="str">
        <f>'Input 1 - Schedule 1'!O69</f>
        <v/>
      </c>
      <c r="I67" s="95">
        <f>'Input 1 - Schedule 1'!W69</f>
        <v>0</v>
      </c>
      <c r="J67" s="69"/>
      <c r="K67" s="51"/>
      <c r="L67" s="69"/>
      <c r="M67" s="69"/>
      <c r="N67" s="95">
        <f>SUMIFS('Input 3 - Capital Instruments'!$L$13:$L$229,'Input 3 - Capital Instruments'!$O$13:$O$229,C67,'Input 3 - Capital Instruments'!$M$13:$M$229,"Y",'Input 3 - Capital Instruments'!$G$13:$G$229,"Surplus Notes (or similar)")</f>
        <v>0</v>
      </c>
      <c r="O67" s="69"/>
      <c r="P67" s="69"/>
      <c r="Q67" s="69"/>
      <c r="R67" s="96">
        <f t="shared" si="3"/>
        <v>0</v>
      </c>
      <c r="S67" s="95">
        <f t="shared" si="4"/>
        <v>0</v>
      </c>
      <c r="T67" s="69"/>
      <c r="U67" s="69"/>
      <c r="V67" s="69"/>
      <c r="W67" s="95" t="str">
        <f t="shared" si="6"/>
        <v/>
      </c>
      <c r="Z67" s="69"/>
      <c r="AB67" s="69"/>
      <c r="AC67" s="69"/>
      <c r="AD67" s="69"/>
      <c r="AE67" s="69"/>
      <c r="AF67" s="69"/>
      <c r="AG67" s="69"/>
      <c r="AH67" s="97">
        <f t="shared" si="5"/>
        <v>0</v>
      </c>
      <c r="AJ67" s="98" cm="1">
        <f t="array" ref="AJ67">SUMPRODUCT(J$7:J$1008*(G$7:G$1008=$C67))</f>
        <v>0</v>
      </c>
      <c r="AK67" s="103">
        <f t="shared" si="7"/>
        <v>0</v>
      </c>
      <c r="AL67" s="104">
        <f t="shared" si="8"/>
        <v>0</v>
      </c>
      <c r="AM67" s="98" cm="1">
        <f t="array" ref="AM67">SUMPRODUCT(Z$7:Z$1008*(G$7:G$1008=$C67))</f>
        <v>0</v>
      </c>
      <c r="AN67" s="103">
        <f t="shared" si="9"/>
        <v>0</v>
      </c>
      <c r="AO67" s="104">
        <f t="shared" si="10"/>
        <v>0</v>
      </c>
      <c r="AP67" s="105" t="str">
        <f t="shared" si="11"/>
        <v/>
      </c>
      <c r="AQ67" s="105" t="str">
        <f t="shared" si="12"/>
        <v/>
      </c>
      <c r="AR67" s="98">
        <f>'Input 1 - Schedule 1'!AL69</f>
        <v>0</v>
      </c>
      <c r="AS67" s="98">
        <f t="shared" si="13"/>
        <v>0</v>
      </c>
      <c r="AT67" s="99">
        <f t="shared" si="14"/>
        <v>0</v>
      </c>
      <c r="AV67" s="84" t="s">
        <v>20</v>
      </c>
    </row>
    <row r="68" spans="1:48" ht="13.5" x14ac:dyDescent="0.3">
      <c r="A68" s="106">
        <f t="shared" si="15"/>
        <v>61</v>
      </c>
      <c r="B68" s="102" t="str">
        <f>'Input 1 - Schedule 1'!H70</f>
        <v/>
      </c>
      <c r="C68" s="95">
        <f>'Input 1 - Schedule 1'!I70</f>
        <v>0</v>
      </c>
      <c r="D68" s="95">
        <f>'Input 1 - Schedule 1'!J70</f>
        <v>0</v>
      </c>
      <c r="E68" s="95">
        <f>'Input 1 - Schedule 1'!K70</f>
        <v>0</v>
      </c>
      <c r="F68" s="95">
        <f>'Input 1 - Schedule 1'!L70</f>
        <v>0</v>
      </c>
      <c r="G68" s="95">
        <f>'Input 1 - Schedule 1'!N70</f>
        <v>0</v>
      </c>
      <c r="H68" s="95" t="str">
        <f>'Input 1 - Schedule 1'!O70</f>
        <v/>
      </c>
      <c r="I68" s="95">
        <f>'Input 1 - Schedule 1'!W70</f>
        <v>0</v>
      </c>
      <c r="J68" s="69"/>
      <c r="K68" s="51"/>
      <c r="L68" s="69"/>
      <c r="M68" s="69"/>
      <c r="N68" s="95">
        <f>SUMIFS('Input 3 - Capital Instruments'!$L$13:$L$229,'Input 3 - Capital Instruments'!$O$13:$O$229,C68,'Input 3 - Capital Instruments'!$M$13:$M$229,"Y",'Input 3 - Capital Instruments'!$G$13:$G$229,"Surplus Notes (or similar)")</f>
        <v>0</v>
      </c>
      <c r="O68" s="69"/>
      <c r="P68" s="69"/>
      <c r="Q68" s="69"/>
      <c r="R68" s="96">
        <f t="shared" si="3"/>
        <v>0</v>
      </c>
      <c r="S68" s="95">
        <f t="shared" si="4"/>
        <v>0</v>
      </c>
      <c r="T68" s="69"/>
      <c r="U68" s="69"/>
      <c r="V68" s="69"/>
      <c r="W68" s="95" t="str">
        <f t="shared" si="6"/>
        <v/>
      </c>
      <c r="Z68" s="69"/>
      <c r="AB68" s="69"/>
      <c r="AC68" s="69"/>
      <c r="AD68" s="69"/>
      <c r="AE68" s="69"/>
      <c r="AF68" s="69"/>
      <c r="AG68" s="69"/>
      <c r="AH68" s="97">
        <f t="shared" si="5"/>
        <v>0</v>
      </c>
      <c r="AJ68" s="98" cm="1">
        <f t="array" ref="AJ68">SUMPRODUCT(J$7:J$1008*(G$7:G$1008=$C68))</f>
        <v>0</v>
      </c>
      <c r="AK68" s="103">
        <f t="shared" si="7"/>
        <v>0</v>
      </c>
      <c r="AL68" s="104">
        <f t="shared" si="8"/>
        <v>0</v>
      </c>
      <c r="AM68" s="98" cm="1">
        <f t="array" ref="AM68">SUMPRODUCT(Z$7:Z$1008*(G$7:G$1008=$C68))</f>
        <v>0</v>
      </c>
      <c r="AN68" s="103">
        <f t="shared" si="9"/>
        <v>0</v>
      </c>
      <c r="AO68" s="104">
        <f t="shared" si="10"/>
        <v>0</v>
      </c>
      <c r="AP68" s="105" t="str">
        <f t="shared" si="11"/>
        <v/>
      </c>
      <c r="AQ68" s="105" t="str">
        <f t="shared" si="12"/>
        <v/>
      </c>
      <c r="AR68" s="98">
        <f>'Input 1 - Schedule 1'!AL70</f>
        <v>0</v>
      </c>
      <c r="AS68" s="98">
        <f t="shared" si="13"/>
        <v>0</v>
      </c>
      <c r="AT68" s="99">
        <f t="shared" si="14"/>
        <v>0</v>
      </c>
      <c r="AV68" s="84" t="s">
        <v>20</v>
      </c>
    </row>
    <row r="69" spans="1:48" ht="13.5" x14ac:dyDescent="0.3">
      <c r="A69" s="106">
        <f t="shared" si="15"/>
        <v>62</v>
      </c>
      <c r="B69" s="102" t="str">
        <f>'Input 1 - Schedule 1'!H71</f>
        <v/>
      </c>
      <c r="C69" s="95">
        <f>'Input 1 - Schedule 1'!I71</f>
        <v>0</v>
      </c>
      <c r="D69" s="95">
        <f>'Input 1 - Schedule 1'!J71</f>
        <v>0</v>
      </c>
      <c r="E69" s="95">
        <f>'Input 1 - Schedule 1'!K71</f>
        <v>0</v>
      </c>
      <c r="F69" s="95">
        <f>'Input 1 - Schedule 1'!L71</f>
        <v>0</v>
      </c>
      <c r="G69" s="95">
        <f>'Input 1 - Schedule 1'!N71</f>
        <v>0</v>
      </c>
      <c r="H69" s="95" t="str">
        <f>'Input 1 - Schedule 1'!O71</f>
        <v/>
      </c>
      <c r="I69" s="95">
        <f>'Input 1 - Schedule 1'!W71</f>
        <v>0</v>
      </c>
      <c r="J69" s="69"/>
      <c r="K69" s="51"/>
      <c r="L69" s="69"/>
      <c r="M69" s="69"/>
      <c r="N69" s="95">
        <f>SUMIFS('Input 3 - Capital Instruments'!$L$13:$L$229,'Input 3 - Capital Instruments'!$O$13:$O$229,C69,'Input 3 - Capital Instruments'!$M$13:$M$229,"Y",'Input 3 - Capital Instruments'!$G$13:$G$229,"Surplus Notes (or similar)")</f>
        <v>0</v>
      </c>
      <c r="O69" s="69"/>
      <c r="P69" s="69"/>
      <c r="Q69" s="69"/>
      <c r="R69" s="96">
        <f t="shared" si="3"/>
        <v>0</v>
      </c>
      <c r="S69" s="95">
        <f t="shared" si="4"/>
        <v>0</v>
      </c>
      <c r="T69" s="69"/>
      <c r="U69" s="69"/>
      <c r="V69" s="69"/>
      <c r="W69" s="95" t="str">
        <f t="shared" si="6"/>
        <v/>
      </c>
      <c r="Z69" s="69"/>
      <c r="AB69" s="69"/>
      <c r="AC69" s="69"/>
      <c r="AD69" s="69"/>
      <c r="AE69" s="69"/>
      <c r="AF69" s="69"/>
      <c r="AG69" s="69"/>
      <c r="AH69" s="97">
        <f t="shared" si="5"/>
        <v>0</v>
      </c>
      <c r="AJ69" s="98" cm="1">
        <f t="array" ref="AJ69">SUMPRODUCT(J$7:J$1008*(G$7:G$1008=$C69))</f>
        <v>0</v>
      </c>
      <c r="AK69" s="103">
        <f t="shared" si="7"/>
        <v>0</v>
      </c>
      <c r="AL69" s="104">
        <f t="shared" si="8"/>
        <v>0</v>
      </c>
      <c r="AM69" s="98" cm="1">
        <f t="array" ref="AM69">SUMPRODUCT(Z$7:Z$1008*(G$7:G$1008=$C69))</f>
        <v>0</v>
      </c>
      <c r="AN69" s="103">
        <f t="shared" si="9"/>
        <v>0</v>
      </c>
      <c r="AO69" s="104">
        <f t="shared" si="10"/>
        <v>0</v>
      </c>
      <c r="AP69" s="105" t="str">
        <f t="shared" si="11"/>
        <v/>
      </c>
      <c r="AQ69" s="105" t="str">
        <f t="shared" si="12"/>
        <v/>
      </c>
      <c r="AR69" s="98">
        <f>'Input 1 - Schedule 1'!AL71</f>
        <v>0</v>
      </c>
      <c r="AS69" s="98">
        <f t="shared" si="13"/>
        <v>0</v>
      </c>
      <c r="AT69" s="99">
        <f t="shared" si="14"/>
        <v>0</v>
      </c>
      <c r="AV69" s="84" t="s">
        <v>20</v>
      </c>
    </row>
    <row r="70" spans="1:48" ht="13.5" x14ac:dyDescent="0.3">
      <c r="A70" s="106">
        <f t="shared" si="15"/>
        <v>63</v>
      </c>
      <c r="B70" s="102" t="str">
        <f>'Input 1 - Schedule 1'!H72</f>
        <v/>
      </c>
      <c r="C70" s="95">
        <f>'Input 1 - Schedule 1'!I72</f>
        <v>0</v>
      </c>
      <c r="D70" s="95">
        <f>'Input 1 - Schedule 1'!J72</f>
        <v>0</v>
      </c>
      <c r="E70" s="95">
        <f>'Input 1 - Schedule 1'!K72</f>
        <v>0</v>
      </c>
      <c r="F70" s="95">
        <f>'Input 1 - Schedule 1'!L72</f>
        <v>0</v>
      </c>
      <c r="G70" s="95">
        <f>'Input 1 - Schedule 1'!N72</f>
        <v>0</v>
      </c>
      <c r="H70" s="95" t="str">
        <f>'Input 1 - Schedule 1'!O72</f>
        <v/>
      </c>
      <c r="I70" s="95">
        <f>'Input 1 - Schedule 1'!W72</f>
        <v>0</v>
      </c>
      <c r="J70" s="69"/>
      <c r="K70" s="51"/>
      <c r="L70" s="69"/>
      <c r="M70" s="69"/>
      <c r="N70" s="95">
        <f>SUMIFS('Input 3 - Capital Instruments'!$L$13:$L$229,'Input 3 - Capital Instruments'!$O$13:$O$229,C70,'Input 3 - Capital Instruments'!$M$13:$M$229,"Y",'Input 3 - Capital Instruments'!$G$13:$G$229,"Surplus Notes (or similar)")</f>
        <v>0</v>
      </c>
      <c r="O70" s="69"/>
      <c r="P70" s="69"/>
      <c r="Q70" s="69"/>
      <c r="R70" s="96">
        <f t="shared" si="3"/>
        <v>0</v>
      </c>
      <c r="S70" s="95">
        <f t="shared" si="4"/>
        <v>0</v>
      </c>
      <c r="T70" s="69"/>
      <c r="U70" s="69"/>
      <c r="V70" s="69"/>
      <c r="W70" s="95" t="str">
        <f t="shared" si="6"/>
        <v/>
      </c>
      <c r="Z70" s="69"/>
      <c r="AB70" s="69"/>
      <c r="AC70" s="69"/>
      <c r="AD70" s="69"/>
      <c r="AE70" s="69"/>
      <c r="AF70" s="69"/>
      <c r="AG70" s="69"/>
      <c r="AH70" s="97">
        <f t="shared" si="5"/>
        <v>0</v>
      </c>
      <c r="AJ70" s="98" cm="1">
        <f t="array" ref="AJ70">SUMPRODUCT(J$7:J$1008*(G$7:G$1008=$C70))</f>
        <v>0</v>
      </c>
      <c r="AK70" s="103">
        <f t="shared" si="7"/>
        <v>0</v>
      </c>
      <c r="AL70" s="104">
        <f t="shared" si="8"/>
        <v>0</v>
      </c>
      <c r="AM70" s="98" cm="1">
        <f t="array" ref="AM70">SUMPRODUCT(Z$7:Z$1008*(G$7:G$1008=$C70))</f>
        <v>0</v>
      </c>
      <c r="AN70" s="103">
        <f t="shared" si="9"/>
        <v>0</v>
      </c>
      <c r="AO70" s="104">
        <f t="shared" si="10"/>
        <v>0</v>
      </c>
      <c r="AP70" s="105" t="str">
        <f t="shared" si="11"/>
        <v/>
      </c>
      <c r="AQ70" s="105" t="str">
        <f t="shared" si="12"/>
        <v/>
      </c>
      <c r="AR70" s="98">
        <f>'Input 1 - Schedule 1'!AL72</f>
        <v>0</v>
      </c>
      <c r="AS70" s="98">
        <f t="shared" si="13"/>
        <v>0</v>
      </c>
      <c r="AT70" s="99">
        <f t="shared" si="14"/>
        <v>0</v>
      </c>
      <c r="AV70" s="84" t="s">
        <v>20</v>
      </c>
    </row>
    <row r="71" spans="1:48" ht="13.5" x14ac:dyDescent="0.3">
      <c r="A71" s="106">
        <f t="shared" si="15"/>
        <v>64</v>
      </c>
      <c r="B71" s="102" t="str">
        <f>'Input 1 - Schedule 1'!H73</f>
        <v/>
      </c>
      <c r="C71" s="95">
        <f>'Input 1 - Schedule 1'!I73</f>
        <v>0</v>
      </c>
      <c r="D71" s="95">
        <f>'Input 1 - Schedule 1'!J73</f>
        <v>0</v>
      </c>
      <c r="E71" s="95">
        <f>'Input 1 - Schedule 1'!K73</f>
        <v>0</v>
      </c>
      <c r="F71" s="95">
        <f>'Input 1 - Schedule 1'!L73</f>
        <v>0</v>
      </c>
      <c r="G71" s="95">
        <f>'Input 1 - Schedule 1'!N73</f>
        <v>0</v>
      </c>
      <c r="H71" s="95" t="str">
        <f>'Input 1 - Schedule 1'!O73</f>
        <v/>
      </c>
      <c r="I71" s="95">
        <f>'Input 1 - Schedule 1'!W73</f>
        <v>0</v>
      </c>
      <c r="J71" s="69"/>
      <c r="K71" s="51"/>
      <c r="L71" s="69"/>
      <c r="M71" s="69"/>
      <c r="N71" s="95">
        <f>SUMIFS('Input 3 - Capital Instruments'!$L$13:$L$229,'Input 3 - Capital Instruments'!$O$13:$O$229,C71,'Input 3 - Capital Instruments'!$M$13:$M$229,"Y",'Input 3 - Capital Instruments'!$G$13:$G$229,"Surplus Notes (or similar)")</f>
        <v>0</v>
      </c>
      <c r="O71" s="69"/>
      <c r="P71" s="69"/>
      <c r="Q71" s="69"/>
      <c r="R71" s="96">
        <f t="shared" ref="R71:R134" si="16">L71-SUM(M71:Q71)</f>
        <v>0</v>
      </c>
      <c r="S71" s="95">
        <f t="shared" ref="S71:S134" si="17">J71-L71</f>
        <v>0</v>
      </c>
      <c r="T71" s="69"/>
      <c r="U71" s="69"/>
      <c r="V71" s="69"/>
      <c r="W71" s="95" t="str">
        <f t="shared" si="6"/>
        <v/>
      </c>
      <c r="Z71" s="69"/>
      <c r="AB71" s="69"/>
      <c r="AC71" s="69"/>
      <c r="AD71" s="69"/>
      <c r="AE71" s="69"/>
      <c r="AF71" s="69"/>
      <c r="AG71" s="69"/>
      <c r="AH71" s="97">
        <f t="shared" ref="AH71:AH134" si="18">AB71-SUM(AC71:AG71)</f>
        <v>0</v>
      </c>
      <c r="AJ71" s="98" cm="1">
        <f t="array" ref="AJ71">SUMPRODUCT(J$7:J$1008*(G$7:G$1008=$C71))</f>
        <v>0</v>
      </c>
      <c r="AK71" s="103">
        <f t="shared" si="7"/>
        <v>0</v>
      </c>
      <c r="AL71" s="104">
        <f t="shared" si="8"/>
        <v>0</v>
      </c>
      <c r="AM71" s="98" cm="1">
        <f t="array" ref="AM71">SUMPRODUCT(Z$7:Z$1008*(G$7:G$1008=$C71))</f>
        <v>0</v>
      </c>
      <c r="AN71" s="103">
        <f t="shared" si="9"/>
        <v>0</v>
      </c>
      <c r="AO71" s="104">
        <f t="shared" si="10"/>
        <v>0</v>
      </c>
      <c r="AP71" s="105" t="str">
        <f t="shared" si="11"/>
        <v/>
      </c>
      <c r="AQ71" s="105" t="str">
        <f t="shared" si="12"/>
        <v/>
      </c>
      <c r="AR71" s="98">
        <f>'Input 1 - Schedule 1'!AL73</f>
        <v>0</v>
      </c>
      <c r="AS71" s="98">
        <f t="shared" si="13"/>
        <v>0</v>
      </c>
      <c r="AT71" s="99">
        <f t="shared" si="14"/>
        <v>0</v>
      </c>
      <c r="AV71" s="84" t="s">
        <v>20</v>
      </c>
    </row>
    <row r="72" spans="1:48" ht="13.5" x14ac:dyDescent="0.3">
      <c r="A72" s="106">
        <f t="shared" si="15"/>
        <v>65</v>
      </c>
      <c r="B72" s="102" t="str">
        <f>'Input 1 - Schedule 1'!H74</f>
        <v/>
      </c>
      <c r="C72" s="95">
        <f>'Input 1 - Schedule 1'!I74</f>
        <v>0</v>
      </c>
      <c r="D72" s="95">
        <f>'Input 1 - Schedule 1'!J74</f>
        <v>0</v>
      </c>
      <c r="E72" s="95">
        <f>'Input 1 - Schedule 1'!K74</f>
        <v>0</v>
      </c>
      <c r="F72" s="95">
        <f>'Input 1 - Schedule 1'!L74</f>
        <v>0</v>
      </c>
      <c r="G72" s="95">
        <f>'Input 1 - Schedule 1'!N74</f>
        <v>0</v>
      </c>
      <c r="H72" s="95" t="str">
        <f>'Input 1 - Schedule 1'!O74</f>
        <v/>
      </c>
      <c r="I72" s="95">
        <f>'Input 1 - Schedule 1'!W74</f>
        <v>0</v>
      </c>
      <c r="J72" s="69"/>
      <c r="K72" s="51"/>
      <c r="L72" s="69"/>
      <c r="M72" s="69"/>
      <c r="N72" s="95">
        <f>SUMIFS('Input 3 - Capital Instruments'!$L$13:$L$229,'Input 3 - Capital Instruments'!$O$13:$O$229,C72,'Input 3 - Capital Instruments'!$M$13:$M$229,"Y",'Input 3 - Capital Instruments'!$G$13:$G$229,"Surplus Notes (or similar)")</f>
        <v>0</v>
      </c>
      <c r="O72" s="69"/>
      <c r="P72" s="69"/>
      <c r="Q72" s="69"/>
      <c r="R72" s="96">
        <f t="shared" si="16"/>
        <v>0</v>
      </c>
      <c r="S72" s="95">
        <f t="shared" si="17"/>
        <v>0</v>
      </c>
      <c r="T72" s="69"/>
      <c r="U72" s="69"/>
      <c r="V72" s="69"/>
      <c r="W72" s="95" t="str">
        <f t="shared" si="6"/>
        <v/>
      </c>
      <c r="Z72" s="69"/>
      <c r="AB72" s="69"/>
      <c r="AC72" s="69"/>
      <c r="AD72" s="69"/>
      <c r="AE72" s="69"/>
      <c r="AF72" s="69"/>
      <c r="AG72" s="69"/>
      <c r="AH72" s="97">
        <f t="shared" si="18"/>
        <v>0</v>
      </c>
      <c r="AJ72" s="98" cm="1">
        <f t="array" ref="AJ72">SUMPRODUCT(J$7:J$1008*(G$7:G$1008=$C72))</f>
        <v>0</v>
      </c>
      <c r="AK72" s="103">
        <f t="shared" si="7"/>
        <v>0</v>
      </c>
      <c r="AL72" s="104">
        <f t="shared" si="8"/>
        <v>0</v>
      </c>
      <c r="AM72" s="98" cm="1">
        <f t="array" ref="AM72">SUMPRODUCT(Z$7:Z$1008*(G$7:G$1008=$C72))</f>
        <v>0</v>
      </c>
      <c r="AN72" s="103">
        <f t="shared" si="9"/>
        <v>0</v>
      </c>
      <c r="AO72" s="104">
        <f t="shared" si="10"/>
        <v>0</v>
      </c>
      <c r="AP72" s="105" t="str">
        <f t="shared" si="11"/>
        <v/>
      </c>
      <c r="AQ72" s="105" t="str">
        <f t="shared" si="12"/>
        <v/>
      </c>
      <c r="AR72" s="98">
        <f>'Input 1 - Schedule 1'!AL74</f>
        <v>0</v>
      </c>
      <c r="AS72" s="98">
        <f t="shared" si="13"/>
        <v>0</v>
      </c>
      <c r="AT72" s="99">
        <f t="shared" si="14"/>
        <v>0</v>
      </c>
      <c r="AV72" s="84" t="s">
        <v>20</v>
      </c>
    </row>
    <row r="73" spans="1:48" ht="13.5" x14ac:dyDescent="0.3">
      <c r="A73" s="106">
        <f t="shared" si="15"/>
        <v>66</v>
      </c>
      <c r="B73" s="102" t="str">
        <f>'Input 1 - Schedule 1'!H75</f>
        <v/>
      </c>
      <c r="C73" s="95">
        <f>'Input 1 - Schedule 1'!I75</f>
        <v>0</v>
      </c>
      <c r="D73" s="95">
        <f>'Input 1 - Schedule 1'!J75</f>
        <v>0</v>
      </c>
      <c r="E73" s="95">
        <f>'Input 1 - Schedule 1'!K75</f>
        <v>0</v>
      </c>
      <c r="F73" s="95">
        <f>'Input 1 - Schedule 1'!L75</f>
        <v>0</v>
      </c>
      <c r="G73" s="95">
        <f>'Input 1 - Schedule 1'!N75</f>
        <v>0</v>
      </c>
      <c r="H73" s="95" t="str">
        <f>'Input 1 - Schedule 1'!O75</f>
        <v/>
      </c>
      <c r="I73" s="95">
        <f>'Input 1 - Schedule 1'!W75</f>
        <v>0</v>
      </c>
      <c r="J73" s="69"/>
      <c r="K73" s="51"/>
      <c r="L73" s="69"/>
      <c r="M73" s="69"/>
      <c r="N73" s="95">
        <f>SUMIFS('Input 3 - Capital Instruments'!$L$13:$L$229,'Input 3 - Capital Instruments'!$O$13:$O$229,C73,'Input 3 - Capital Instruments'!$M$13:$M$229,"Y",'Input 3 - Capital Instruments'!$G$13:$G$229,"Surplus Notes (or similar)")</f>
        <v>0</v>
      </c>
      <c r="O73" s="69"/>
      <c r="P73" s="69"/>
      <c r="Q73" s="69"/>
      <c r="R73" s="96">
        <f t="shared" si="16"/>
        <v>0</v>
      </c>
      <c r="S73" s="95">
        <f t="shared" si="17"/>
        <v>0</v>
      </c>
      <c r="T73" s="69"/>
      <c r="U73" s="69"/>
      <c r="V73" s="69"/>
      <c r="W73" s="95" t="str">
        <f t="shared" ref="W73:W136" si="19">IFERROR(AVERAGE(T73:V73),"")</f>
        <v/>
      </c>
      <c r="Z73" s="69"/>
      <c r="AB73" s="69"/>
      <c r="AC73" s="69"/>
      <c r="AD73" s="69"/>
      <c r="AE73" s="69"/>
      <c r="AF73" s="69"/>
      <c r="AG73" s="69"/>
      <c r="AH73" s="97">
        <f t="shared" si="18"/>
        <v>0</v>
      </c>
      <c r="AJ73" s="98" cm="1">
        <f t="array" ref="AJ73">SUMPRODUCT(J$7:J$1008*(G$7:G$1008=$C73))</f>
        <v>0</v>
      </c>
      <c r="AK73" s="103">
        <f t="shared" ref="AK73:AK136" si="20">M73</f>
        <v>0</v>
      </c>
      <c r="AL73" s="104">
        <f t="shared" ref="AL73:AL136" si="21">AJ73-AK73</f>
        <v>0</v>
      </c>
      <c r="AM73" s="98" cm="1">
        <f t="array" ref="AM73">SUMPRODUCT(Z$7:Z$1008*(G$7:G$1008=$C73))</f>
        <v>0</v>
      </c>
      <c r="AN73" s="103">
        <f t="shared" ref="AN73:AN136" si="22">AC73</f>
        <v>0</v>
      </c>
      <c r="AO73" s="104">
        <f t="shared" ref="AO73:AO136" si="23">AM73-AN73</f>
        <v>0</v>
      </c>
      <c r="AP73" s="105" t="str">
        <f t="shared" ref="AP73:AP136" si="24">IFERROR(L73/AB73,"")</f>
        <v/>
      </c>
      <c r="AQ73" s="105" t="str">
        <f t="shared" ref="AQ73:AQ136" si="25">IFERROR(R73/AH73,"")</f>
        <v/>
      </c>
      <c r="AR73" s="98">
        <f>'Input 1 - Schedule 1'!AL75</f>
        <v>0</v>
      </c>
      <c r="AS73" s="98">
        <f t="shared" ref="AS73:AS136" si="26">L73</f>
        <v>0</v>
      </c>
      <c r="AT73" s="99">
        <f t="shared" ref="AT73:AT136" si="27">AR73-AS73</f>
        <v>0</v>
      </c>
      <c r="AV73" s="84" t="s">
        <v>20</v>
      </c>
    </row>
    <row r="74" spans="1:48" ht="13.5" x14ac:dyDescent="0.3">
      <c r="A74" s="106">
        <f t="shared" ref="A74:A137" si="28">A73+1</f>
        <v>67</v>
      </c>
      <c r="B74" s="102" t="str">
        <f>'Input 1 - Schedule 1'!H76</f>
        <v/>
      </c>
      <c r="C74" s="95">
        <f>'Input 1 - Schedule 1'!I76</f>
        <v>0</v>
      </c>
      <c r="D74" s="95">
        <f>'Input 1 - Schedule 1'!J76</f>
        <v>0</v>
      </c>
      <c r="E74" s="95">
        <f>'Input 1 - Schedule 1'!K76</f>
        <v>0</v>
      </c>
      <c r="F74" s="95">
        <f>'Input 1 - Schedule 1'!L76</f>
        <v>0</v>
      </c>
      <c r="G74" s="95">
        <f>'Input 1 - Schedule 1'!N76</f>
        <v>0</v>
      </c>
      <c r="H74" s="95" t="str">
        <f>'Input 1 - Schedule 1'!O76</f>
        <v/>
      </c>
      <c r="I74" s="95">
        <f>'Input 1 - Schedule 1'!W76</f>
        <v>0</v>
      </c>
      <c r="J74" s="69"/>
      <c r="K74" s="51"/>
      <c r="L74" s="69"/>
      <c r="M74" s="69"/>
      <c r="N74" s="95">
        <f>SUMIFS('Input 3 - Capital Instruments'!$L$13:$L$229,'Input 3 - Capital Instruments'!$O$13:$O$229,C74,'Input 3 - Capital Instruments'!$M$13:$M$229,"Y",'Input 3 - Capital Instruments'!$G$13:$G$229,"Surplus Notes (or similar)")</f>
        <v>0</v>
      </c>
      <c r="O74" s="69"/>
      <c r="P74" s="69"/>
      <c r="Q74" s="69"/>
      <c r="R74" s="96">
        <f t="shared" si="16"/>
        <v>0</v>
      </c>
      <c r="S74" s="95">
        <f t="shared" si="17"/>
        <v>0</v>
      </c>
      <c r="T74" s="69"/>
      <c r="U74" s="69"/>
      <c r="V74" s="69"/>
      <c r="W74" s="95" t="str">
        <f t="shared" si="19"/>
        <v/>
      </c>
      <c r="Z74" s="69"/>
      <c r="AB74" s="69"/>
      <c r="AC74" s="69"/>
      <c r="AD74" s="69"/>
      <c r="AE74" s="69"/>
      <c r="AF74" s="69"/>
      <c r="AG74" s="69"/>
      <c r="AH74" s="97">
        <f t="shared" si="18"/>
        <v>0</v>
      </c>
      <c r="AJ74" s="98" cm="1">
        <f t="array" ref="AJ74">SUMPRODUCT(J$7:J$1008*(G$7:G$1008=$C74))</f>
        <v>0</v>
      </c>
      <c r="AK74" s="103">
        <f t="shared" si="20"/>
        <v>0</v>
      </c>
      <c r="AL74" s="104">
        <f t="shared" si="21"/>
        <v>0</v>
      </c>
      <c r="AM74" s="98" cm="1">
        <f t="array" ref="AM74">SUMPRODUCT(Z$7:Z$1008*(G$7:G$1008=$C74))</f>
        <v>0</v>
      </c>
      <c r="AN74" s="103">
        <f t="shared" si="22"/>
        <v>0</v>
      </c>
      <c r="AO74" s="104">
        <f t="shared" si="23"/>
        <v>0</v>
      </c>
      <c r="AP74" s="105" t="str">
        <f t="shared" si="24"/>
        <v/>
      </c>
      <c r="AQ74" s="105" t="str">
        <f t="shared" si="25"/>
        <v/>
      </c>
      <c r="AR74" s="98">
        <f>'Input 1 - Schedule 1'!AL76</f>
        <v>0</v>
      </c>
      <c r="AS74" s="98">
        <f t="shared" si="26"/>
        <v>0</v>
      </c>
      <c r="AT74" s="99">
        <f t="shared" si="27"/>
        <v>0</v>
      </c>
      <c r="AV74" s="84" t="s">
        <v>20</v>
      </c>
    </row>
    <row r="75" spans="1:48" ht="13.5" x14ac:dyDescent="0.3">
      <c r="A75" s="106">
        <f t="shared" si="28"/>
        <v>68</v>
      </c>
      <c r="B75" s="102" t="str">
        <f>'Input 1 - Schedule 1'!H77</f>
        <v/>
      </c>
      <c r="C75" s="95">
        <f>'Input 1 - Schedule 1'!I77</f>
        <v>0</v>
      </c>
      <c r="D75" s="95">
        <f>'Input 1 - Schedule 1'!J77</f>
        <v>0</v>
      </c>
      <c r="E75" s="95">
        <f>'Input 1 - Schedule 1'!K77</f>
        <v>0</v>
      </c>
      <c r="F75" s="95">
        <f>'Input 1 - Schedule 1'!L77</f>
        <v>0</v>
      </c>
      <c r="G75" s="95">
        <f>'Input 1 - Schedule 1'!N77</f>
        <v>0</v>
      </c>
      <c r="H75" s="95" t="str">
        <f>'Input 1 - Schedule 1'!O77</f>
        <v/>
      </c>
      <c r="I75" s="95">
        <f>'Input 1 - Schedule 1'!W77</f>
        <v>0</v>
      </c>
      <c r="J75" s="69"/>
      <c r="K75" s="51"/>
      <c r="L75" s="69"/>
      <c r="M75" s="69"/>
      <c r="N75" s="95">
        <f>SUMIFS('Input 3 - Capital Instruments'!$L$13:$L$229,'Input 3 - Capital Instruments'!$O$13:$O$229,C75,'Input 3 - Capital Instruments'!$M$13:$M$229,"Y",'Input 3 - Capital Instruments'!$G$13:$G$229,"Surplus Notes (or similar)")</f>
        <v>0</v>
      </c>
      <c r="O75" s="69"/>
      <c r="P75" s="69"/>
      <c r="Q75" s="69"/>
      <c r="R75" s="96">
        <f t="shared" si="16"/>
        <v>0</v>
      </c>
      <c r="S75" s="95">
        <f t="shared" si="17"/>
        <v>0</v>
      </c>
      <c r="T75" s="69"/>
      <c r="U75" s="69"/>
      <c r="V75" s="69"/>
      <c r="W75" s="95" t="str">
        <f t="shared" si="19"/>
        <v/>
      </c>
      <c r="Z75" s="69"/>
      <c r="AB75" s="69"/>
      <c r="AC75" s="69"/>
      <c r="AD75" s="69"/>
      <c r="AE75" s="69"/>
      <c r="AF75" s="69"/>
      <c r="AG75" s="69"/>
      <c r="AH75" s="97">
        <f t="shared" si="18"/>
        <v>0</v>
      </c>
      <c r="AJ75" s="98" cm="1">
        <f t="array" ref="AJ75">SUMPRODUCT(J$7:J$1008*(G$7:G$1008=$C75))</f>
        <v>0</v>
      </c>
      <c r="AK75" s="103">
        <f t="shared" si="20"/>
        <v>0</v>
      </c>
      <c r="AL75" s="104">
        <f t="shared" si="21"/>
        <v>0</v>
      </c>
      <c r="AM75" s="98" cm="1">
        <f t="array" ref="AM75">SUMPRODUCT(Z$7:Z$1008*(G$7:G$1008=$C75))</f>
        <v>0</v>
      </c>
      <c r="AN75" s="103">
        <f t="shared" si="22"/>
        <v>0</v>
      </c>
      <c r="AO75" s="104">
        <f t="shared" si="23"/>
        <v>0</v>
      </c>
      <c r="AP75" s="105" t="str">
        <f t="shared" si="24"/>
        <v/>
      </c>
      <c r="AQ75" s="105" t="str">
        <f t="shared" si="25"/>
        <v/>
      </c>
      <c r="AR75" s="98">
        <f>'Input 1 - Schedule 1'!AL77</f>
        <v>0</v>
      </c>
      <c r="AS75" s="98">
        <f t="shared" si="26"/>
        <v>0</v>
      </c>
      <c r="AT75" s="99">
        <f t="shared" si="27"/>
        <v>0</v>
      </c>
      <c r="AV75" s="84" t="s">
        <v>20</v>
      </c>
    </row>
    <row r="76" spans="1:48" ht="13.5" x14ac:dyDescent="0.3">
      <c r="A76" s="106">
        <f t="shared" si="28"/>
        <v>69</v>
      </c>
      <c r="B76" s="102" t="str">
        <f>'Input 1 - Schedule 1'!H78</f>
        <v/>
      </c>
      <c r="C76" s="95">
        <f>'Input 1 - Schedule 1'!I78</f>
        <v>0</v>
      </c>
      <c r="D76" s="95">
        <f>'Input 1 - Schedule 1'!J78</f>
        <v>0</v>
      </c>
      <c r="E76" s="95">
        <f>'Input 1 - Schedule 1'!K78</f>
        <v>0</v>
      </c>
      <c r="F76" s="95">
        <f>'Input 1 - Schedule 1'!L78</f>
        <v>0</v>
      </c>
      <c r="G76" s="95">
        <f>'Input 1 - Schedule 1'!N78</f>
        <v>0</v>
      </c>
      <c r="H76" s="95" t="str">
        <f>'Input 1 - Schedule 1'!O78</f>
        <v/>
      </c>
      <c r="I76" s="95">
        <f>'Input 1 - Schedule 1'!W78</f>
        <v>0</v>
      </c>
      <c r="J76" s="69"/>
      <c r="K76" s="51"/>
      <c r="L76" s="69"/>
      <c r="M76" s="69"/>
      <c r="N76" s="95">
        <f>SUMIFS('Input 3 - Capital Instruments'!$L$13:$L$229,'Input 3 - Capital Instruments'!$O$13:$O$229,C76,'Input 3 - Capital Instruments'!$M$13:$M$229,"Y",'Input 3 - Capital Instruments'!$G$13:$G$229,"Surplus Notes (or similar)")</f>
        <v>0</v>
      </c>
      <c r="O76" s="69"/>
      <c r="P76" s="69"/>
      <c r="Q76" s="69"/>
      <c r="R76" s="96">
        <f t="shared" si="16"/>
        <v>0</v>
      </c>
      <c r="S76" s="95">
        <f t="shared" si="17"/>
        <v>0</v>
      </c>
      <c r="T76" s="69"/>
      <c r="U76" s="69"/>
      <c r="V76" s="69"/>
      <c r="W76" s="95" t="str">
        <f t="shared" si="19"/>
        <v/>
      </c>
      <c r="Z76" s="69"/>
      <c r="AB76" s="69"/>
      <c r="AC76" s="69"/>
      <c r="AD76" s="69"/>
      <c r="AE76" s="69"/>
      <c r="AF76" s="69"/>
      <c r="AG76" s="69"/>
      <c r="AH76" s="97">
        <f t="shared" si="18"/>
        <v>0</v>
      </c>
      <c r="AJ76" s="98" cm="1">
        <f t="array" ref="AJ76">SUMPRODUCT(J$7:J$1008*(G$7:G$1008=$C76))</f>
        <v>0</v>
      </c>
      <c r="AK76" s="103">
        <f t="shared" si="20"/>
        <v>0</v>
      </c>
      <c r="AL76" s="104">
        <f t="shared" si="21"/>
        <v>0</v>
      </c>
      <c r="AM76" s="98" cm="1">
        <f t="array" ref="AM76">SUMPRODUCT(Z$7:Z$1008*(G$7:G$1008=$C76))</f>
        <v>0</v>
      </c>
      <c r="AN76" s="103">
        <f t="shared" si="22"/>
        <v>0</v>
      </c>
      <c r="AO76" s="104">
        <f t="shared" si="23"/>
        <v>0</v>
      </c>
      <c r="AP76" s="105" t="str">
        <f t="shared" si="24"/>
        <v/>
      </c>
      <c r="AQ76" s="105" t="str">
        <f t="shared" si="25"/>
        <v/>
      </c>
      <c r="AR76" s="98">
        <f>'Input 1 - Schedule 1'!AL78</f>
        <v>0</v>
      </c>
      <c r="AS76" s="98">
        <f t="shared" si="26"/>
        <v>0</v>
      </c>
      <c r="AT76" s="99">
        <f t="shared" si="27"/>
        <v>0</v>
      </c>
      <c r="AV76" s="84" t="s">
        <v>20</v>
      </c>
    </row>
    <row r="77" spans="1:48" ht="13.5" x14ac:dyDescent="0.3">
      <c r="A77" s="106">
        <f t="shared" si="28"/>
        <v>70</v>
      </c>
      <c r="B77" s="102" t="str">
        <f>'Input 1 - Schedule 1'!H79</f>
        <v/>
      </c>
      <c r="C77" s="95">
        <f>'Input 1 - Schedule 1'!I79</f>
        <v>0</v>
      </c>
      <c r="D77" s="95">
        <f>'Input 1 - Schedule 1'!J79</f>
        <v>0</v>
      </c>
      <c r="E77" s="95">
        <f>'Input 1 - Schedule 1'!K79</f>
        <v>0</v>
      </c>
      <c r="F77" s="95">
        <f>'Input 1 - Schedule 1'!L79</f>
        <v>0</v>
      </c>
      <c r="G77" s="95">
        <f>'Input 1 - Schedule 1'!N79</f>
        <v>0</v>
      </c>
      <c r="H77" s="95" t="str">
        <f>'Input 1 - Schedule 1'!O79</f>
        <v/>
      </c>
      <c r="I77" s="95">
        <f>'Input 1 - Schedule 1'!W79</f>
        <v>0</v>
      </c>
      <c r="J77" s="69"/>
      <c r="K77" s="51"/>
      <c r="L77" s="69"/>
      <c r="M77" s="69"/>
      <c r="N77" s="95">
        <f>SUMIFS('Input 3 - Capital Instruments'!$L$13:$L$229,'Input 3 - Capital Instruments'!$O$13:$O$229,C77,'Input 3 - Capital Instruments'!$M$13:$M$229,"Y",'Input 3 - Capital Instruments'!$G$13:$G$229,"Surplus Notes (or similar)")</f>
        <v>0</v>
      </c>
      <c r="O77" s="69"/>
      <c r="P77" s="69"/>
      <c r="Q77" s="69"/>
      <c r="R77" s="96">
        <f t="shared" si="16"/>
        <v>0</v>
      </c>
      <c r="S77" s="95">
        <f t="shared" si="17"/>
        <v>0</v>
      </c>
      <c r="T77" s="69"/>
      <c r="U77" s="69"/>
      <c r="V77" s="69"/>
      <c r="W77" s="95" t="str">
        <f t="shared" si="19"/>
        <v/>
      </c>
      <c r="Z77" s="69"/>
      <c r="AB77" s="69"/>
      <c r="AC77" s="69"/>
      <c r="AD77" s="69"/>
      <c r="AE77" s="69"/>
      <c r="AF77" s="69"/>
      <c r="AG77" s="69"/>
      <c r="AH77" s="97">
        <f t="shared" si="18"/>
        <v>0</v>
      </c>
      <c r="AJ77" s="98" cm="1">
        <f t="array" ref="AJ77">SUMPRODUCT(J$7:J$1008*(G$7:G$1008=$C77))</f>
        <v>0</v>
      </c>
      <c r="AK77" s="103">
        <f t="shared" si="20"/>
        <v>0</v>
      </c>
      <c r="AL77" s="104">
        <f t="shared" si="21"/>
        <v>0</v>
      </c>
      <c r="AM77" s="98" cm="1">
        <f t="array" ref="AM77">SUMPRODUCT(Z$7:Z$1008*(G$7:G$1008=$C77))</f>
        <v>0</v>
      </c>
      <c r="AN77" s="103">
        <f t="shared" si="22"/>
        <v>0</v>
      </c>
      <c r="AO77" s="104">
        <f t="shared" si="23"/>
        <v>0</v>
      </c>
      <c r="AP77" s="105" t="str">
        <f t="shared" si="24"/>
        <v/>
      </c>
      <c r="AQ77" s="105" t="str">
        <f t="shared" si="25"/>
        <v/>
      </c>
      <c r="AR77" s="98">
        <f>'Input 1 - Schedule 1'!AL79</f>
        <v>0</v>
      </c>
      <c r="AS77" s="98">
        <f t="shared" si="26"/>
        <v>0</v>
      </c>
      <c r="AT77" s="99">
        <f t="shared" si="27"/>
        <v>0</v>
      </c>
      <c r="AV77" s="84" t="s">
        <v>20</v>
      </c>
    </row>
    <row r="78" spans="1:48" ht="13.5" x14ac:dyDescent="0.3">
      <c r="A78" s="106">
        <f t="shared" si="28"/>
        <v>71</v>
      </c>
      <c r="B78" s="102" t="str">
        <f>'Input 1 - Schedule 1'!H80</f>
        <v/>
      </c>
      <c r="C78" s="95">
        <f>'Input 1 - Schedule 1'!I80</f>
        <v>0</v>
      </c>
      <c r="D78" s="95">
        <f>'Input 1 - Schedule 1'!J80</f>
        <v>0</v>
      </c>
      <c r="E78" s="95">
        <f>'Input 1 - Schedule 1'!K80</f>
        <v>0</v>
      </c>
      <c r="F78" s="95">
        <f>'Input 1 - Schedule 1'!L80</f>
        <v>0</v>
      </c>
      <c r="G78" s="95">
        <f>'Input 1 - Schedule 1'!N80</f>
        <v>0</v>
      </c>
      <c r="H78" s="95" t="str">
        <f>'Input 1 - Schedule 1'!O80</f>
        <v/>
      </c>
      <c r="I78" s="95">
        <f>'Input 1 - Schedule 1'!W80</f>
        <v>0</v>
      </c>
      <c r="J78" s="69"/>
      <c r="K78" s="51"/>
      <c r="L78" s="69"/>
      <c r="M78" s="69"/>
      <c r="N78" s="95">
        <f>SUMIFS('Input 3 - Capital Instruments'!$L$13:$L$229,'Input 3 - Capital Instruments'!$O$13:$O$229,C78,'Input 3 - Capital Instruments'!$M$13:$M$229,"Y",'Input 3 - Capital Instruments'!$G$13:$G$229,"Surplus Notes (or similar)")</f>
        <v>0</v>
      </c>
      <c r="O78" s="69"/>
      <c r="P78" s="69"/>
      <c r="Q78" s="69"/>
      <c r="R78" s="96">
        <f t="shared" si="16"/>
        <v>0</v>
      </c>
      <c r="S78" s="95">
        <f t="shared" si="17"/>
        <v>0</v>
      </c>
      <c r="T78" s="69"/>
      <c r="U78" s="69"/>
      <c r="V78" s="69"/>
      <c r="W78" s="95" t="str">
        <f t="shared" si="19"/>
        <v/>
      </c>
      <c r="Z78" s="69"/>
      <c r="AB78" s="69"/>
      <c r="AC78" s="69"/>
      <c r="AD78" s="69"/>
      <c r="AE78" s="69"/>
      <c r="AF78" s="69"/>
      <c r="AG78" s="69"/>
      <c r="AH78" s="97">
        <f t="shared" si="18"/>
        <v>0</v>
      </c>
      <c r="AJ78" s="98" cm="1">
        <f t="array" ref="AJ78">SUMPRODUCT(J$7:J$1008*(G$7:G$1008=$C78))</f>
        <v>0</v>
      </c>
      <c r="AK78" s="103">
        <f t="shared" si="20"/>
        <v>0</v>
      </c>
      <c r="AL78" s="104">
        <f t="shared" si="21"/>
        <v>0</v>
      </c>
      <c r="AM78" s="98" cm="1">
        <f t="array" ref="AM78">SUMPRODUCT(Z$7:Z$1008*(G$7:G$1008=$C78))</f>
        <v>0</v>
      </c>
      <c r="AN78" s="103">
        <f t="shared" si="22"/>
        <v>0</v>
      </c>
      <c r="AO78" s="104">
        <f t="shared" si="23"/>
        <v>0</v>
      </c>
      <c r="AP78" s="105" t="str">
        <f t="shared" si="24"/>
        <v/>
      </c>
      <c r="AQ78" s="105" t="str">
        <f t="shared" si="25"/>
        <v/>
      </c>
      <c r="AR78" s="98">
        <f>'Input 1 - Schedule 1'!AL80</f>
        <v>0</v>
      </c>
      <c r="AS78" s="98">
        <f t="shared" si="26"/>
        <v>0</v>
      </c>
      <c r="AT78" s="99">
        <f t="shared" si="27"/>
        <v>0</v>
      </c>
      <c r="AV78" s="84" t="s">
        <v>20</v>
      </c>
    </row>
    <row r="79" spans="1:48" ht="13.5" x14ac:dyDescent="0.3">
      <c r="A79" s="106">
        <f t="shared" si="28"/>
        <v>72</v>
      </c>
      <c r="B79" s="102" t="str">
        <f>'Input 1 - Schedule 1'!H81</f>
        <v/>
      </c>
      <c r="C79" s="95">
        <f>'Input 1 - Schedule 1'!I81</f>
        <v>0</v>
      </c>
      <c r="D79" s="95">
        <f>'Input 1 - Schedule 1'!J81</f>
        <v>0</v>
      </c>
      <c r="E79" s="95">
        <f>'Input 1 - Schedule 1'!K81</f>
        <v>0</v>
      </c>
      <c r="F79" s="95">
        <f>'Input 1 - Schedule 1'!L81</f>
        <v>0</v>
      </c>
      <c r="G79" s="95">
        <f>'Input 1 - Schedule 1'!N81</f>
        <v>0</v>
      </c>
      <c r="H79" s="95" t="str">
        <f>'Input 1 - Schedule 1'!O81</f>
        <v/>
      </c>
      <c r="I79" s="95">
        <f>'Input 1 - Schedule 1'!W81</f>
        <v>0</v>
      </c>
      <c r="J79" s="69"/>
      <c r="K79" s="51"/>
      <c r="L79" s="69"/>
      <c r="M79" s="69"/>
      <c r="N79" s="95">
        <f>SUMIFS('Input 3 - Capital Instruments'!$L$13:$L$229,'Input 3 - Capital Instruments'!$O$13:$O$229,C79,'Input 3 - Capital Instruments'!$M$13:$M$229,"Y",'Input 3 - Capital Instruments'!$G$13:$G$229,"Surplus Notes (or similar)")</f>
        <v>0</v>
      </c>
      <c r="O79" s="69"/>
      <c r="P79" s="69"/>
      <c r="Q79" s="69"/>
      <c r="R79" s="96">
        <f t="shared" si="16"/>
        <v>0</v>
      </c>
      <c r="S79" s="95">
        <f t="shared" si="17"/>
        <v>0</v>
      </c>
      <c r="T79" s="69"/>
      <c r="U79" s="69"/>
      <c r="V79" s="69"/>
      <c r="W79" s="95" t="str">
        <f t="shared" si="19"/>
        <v/>
      </c>
      <c r="Z79" s="69"/>
      <c r="AB79" s="69"/>
      <c r="AC79" s="69"/>
      <c r="AD79" s="69"/>
      <c r="AE79" s="69"/>
      <c r="AF79" s="69"/>
      <c r="AG79" s="69"/>
      <c r="AH79" s="97">
        <f t="shared" si="18"/>
        <v>0</v>
      </c>
      <c r="AJ79" s="98" cm="1">
        <f t="array" ref="AJ79">SUMPRODUCT(J$7:J$1008*(G$7:G$1008=$C79))</f>
        <v>0</v>
      </c>
      <c r="AK79" s="103">
        <f t="shared" si="20"/>
        <v>0</v>
      </c>
      <c r="AL79" s="104">
        <f t="shared" si="21"/>
        <v>0</v>
      </c>
      <c r="AM79" s="98" cm="1">
        <f t="array" ref="AM79">SUMPRODUCT(Z$7:Z$1008*(G$7:G$1008=$C79))</f>
        <v>0</v>
      </c>
      <c r="AN79" s="103">
        <f t="shared" si="22"/>
        <v>0</v>
      </c>
      <c r="AO79" s="104">
        <f t="shared" si="23"/>
        <v>0</v>
      </c>
      <c r="AP79" s="105" t="str">
        <f t="shared" si="24"/>
        <v/>
      </c>
      <c r="AQ79" s="105" t="str">
        <f t="shared" si="25"/>
        <v/>
      </c>
      <c r="AR79" s="98">
        <f>'Input 1 - Schedule 1'!AL81</f>
        <v>0</v>
      </c>
      <c r="AS79" s="98">
        <f t="shared" si="26"/>
        <v>0</v>
      </c>
      <c r="AT79" s="99">
        <f t="shared" si="27"/>
        <v>0</v>
      </c>
      <c r="AV79" s="84" t="s">
        <v>20</v>
      </c>
    </row>
    <row r="80" spans="1:48" ht="13.5" x14ac:dyDescent="0.3">
      <c r="A80" s="106">
        <f t="shared" si="28"/>
        <v>73</v>
      </c>
      <c r="B80" s="102" t="str">
        <f>'Input 1 - Schedule 1'!H82</f>
        <v/>
      </c>
      <c r="C80" s="95">
        <f>'Input 1 - Schedule 1'!I82</f>
        <v>0</v>
      </c>
      <c r="D80" s="95">
        <f>'Input 1 - Schedule 1'!J82</f>
        <v>0</v>
      </c>
      <c r="E80" s="95">
        <f>'Input 1 - Schedule 1'!K82</f>
        <v>0</v>
      </c>
      <c r="F80" s="95">
        <f>'Input 1 - Schedule 1'!L82</f>
        <v>0</v>
      </c>
      <c r="G80" s="95">
        <f>'Input 1 - Schedule 1'!N82</f>
        <v>0</v>
      </c>
      <c r="H80" s="95" t="str">
        <f>'Input 1 - Schedule 1'!O82</f>
        <v/>
      </c>
      <c r="I80" s="95">
        <f>'Input 1 - Schedule 1'!W82</f>
        <v>0</v>
      </c>
      <c r="J80" s="69"/>
      <c r="K80" s="51"/>
      <c r="L80" s="69"/>
      <c r="M80" s="69"/>
      <c r="N80" s="95">
        <f>SUMIFS('Input 3 - Capital Instruments'!$L$13:$L$229,'Input 3 - Capital Instruments'!$O$13:$O$229,C80,'Input 3 - Capital Instruments'!$M$13:$M$229,"Y",'Input 3 - Capital Instruments'!$G$13:$G$229,"Surplus Notes (or similar)")</f>
        <v>0</v>
      </c>
      <c r="O80" s="69"/>
      <c r="P80" s="69"/>
      <c r="Q80" s="69"/>
      <c r="R80" s="96">
        <f t="shared" si="16"/>
        <v>0</v>
      </c>
      <c r="S80" s="95">
        <f t="shared" si="17"/>
        <v>0</v>
      </c>
      <c r="T80" s="69"/>
      <c r="U80" s="69"/>
      <c r="V80" s="69"/>
      <c r="W80" s="95" t="str">
        <f t="shared" si="19"/>
        <v/>
      </c>
      <c r="Z80" s="69"/>
      <c r="AB80" s="69"/>
      <c r="AC80" s="69"/>
      <c r="AD80" s="69"/>
      <c r="AE80" s="69"/>
      <c r="AF80" s="69"/>
      <c r="AG80" s="69"/>
      <c r="AH80" s="97">
        <f t="shared" si="18"/>
        <v>0</v>
      </c>
      <c r="AJ80" s="98" cm="1">
        <f t="array" ref="AJ80">SUMPRODUCT(J$7:J$1008*(G$7:G$1008=$C80))</f>
        <v>0</v>
      </c>
      <c r="AK80" s="103">
        <f t="shared" si="20"/>
        <v>0</v>
      </c>
      <c r="AL80" s="104">
        <f t="shared" si="21"/>
        <v>0</v>
      </c>
      <c r="AM80" s="98" cm="1">
        <f t="array" ref="AM80">SUMPRODUCT(Z$7:Z$1008*(G$7:G$1008=$C80))</f>
        <v>0</v>
      </c>
      <c r="AN80" s="103">
        <f t="shared" si="22"/>
        <v>0</v>
      </c>
      <c r="AO80" s="104">
        <f t="shared" si="23"/>
        <v>0</v>
      </c>
      <c r="AP80" s="105" t="str">
        <f t="shared" si="24"/>
        <v/>
      </c>
      <c r="AQ80" s="105" t="str">
        <f t="shared" si="25"/>
        <v/>
      </c>
      <c r="AR80" s="98">
        <f>'Input 1 - Schedule 1'!AL82</f>
        <v>0</v>
      </c>
      <c r="AS80" s="98">
        <f t="shared" si="26"/>
        <v>0</v>
      </c>
      <c r="AT80" s="99">
        <f t="shared" si="27"/>
        <v>0</v>
      </c>
      <c r="AV80" s="84" t="s">
        <v>20</v>
      </c>
    </row>
    <row r="81" spans="1:48" ht="13.5" x14ac:dyDescent="0.3">
      <c r="A81" s="106">
        <f t="shared" si="28"/>
        <v>74</v>
      </c>
      <c r="B81" s="102" t="str">
        <f>'Input 1 - Schedule 1'!H83</f>
        <v/>
      </c>
      <c r="C81" s="95">
        <f>'Input 1 - Schedule 1'!I83</f>
        <v>0</v>
      </c>
      <c r="D81" s="95">
        <f>'Input 1 - Schedule 1'!J83</f>
        <v>0</v>
      </c>
      <c r="E81" s="95">
        <f>'Input 1 - Schedule 1'!K83</f>
        <v>0</v>
      </c>
      <c r="F81" s="95">
        <f>'Input 1 - Schedule 1'!L83</f>
        <v>0</v>
      </c>
      <c r="G81" s="95">
        <f>'Input 1 - Schedule 1'!N83</f>
        <v>0</v>
      </c>
      <c r="H81" s="95" t="str">
        <f>'Input 1 - Schedule 1'!O83</f>
        <v/>
      </c>
      <c r="I81" s="95">
        <f>'Input 1 - Schedule 1'!W83</f>
        <v>0</v>
      </c>
      <c r="J81" s="69"/>
      <c r="K81" s="51"/>
      <c r="L81" s="69"/>
      <c r="M81" s="69"/>
      <c r="N81" s="95">
        <f>SUMIFS('Input 3 - Capital Instruments'!$L$13:$L$229,'Input 3 - Capital Instruments'!$O$13:$O$229,C81,'Input 3 - Capital Instruments'!$M$13:$M$229,"Y",'Input 3 - Capital Instruments'!$G$13:$G$229,"Surplus Notes (or similar)")</f>
        <v>0</v>
      </c>
      <c r="O81" s="69"/>
      <c r="P81" s="69"/>
      <c r="Q81" s="69"/>
      <c r="R81" s="96">
        <f t="shared" si="16"/>
        <v>0</v>
      </c>
      <c r="S81" s="95">
        <f t="shared" si="17"/>
        <v>0</v>
      </c>
      <c r="T81" s="69"/>
      <c r="U81" s="69"/>
      <c r="V81" s="69"/>
      <c r="W81" s="95" t="str">
        <f t="shared" si="19"/>
        <v/>
      </c>
      <c r="Z81" s="69"/>
      <c r="AB81" s="69"/>
      <c r="AC81" s="69"/>
      <c r="AD81" s="69"/>
      <c r="AE81" s="69"/>
      <c r="AF81" s="69"/>
      <c r="AG81" s="69"/>
      <c r="AH81" s="97">
        <f t="shared" si="18"/>
        <v>0</v>
      </c>
      <c r="AJ81" s="98" cm="1">
        <f t="array" ref="AJ81">SUMPRODUCT(J$7:J$1008*(G$7:G$1008=$C81))</f>
        <v>0</v>
      </c>
      <c r="AK81" s="103">
        <f t="shared" si="20"/>
        <v>0</v>
      </c>
      <c r="AL81" s="104">
        <f t="shared" si="21"/>
        <v>0</v>
      </c>
      <c r="AM81" s="98" cm="1">
        <f t="array" ref="AM81">SUMPRODUCT(Z$7:Z$1008*(G$7:G$1008=$C81))</f>
        <v>0</v>
      </c>
      <c r="AN81" s="103">
        <f t="shared" si="22"/>
        <v>0</v>
      </c>
      <c r="AO81" s="104">
        <f t="shared" si="23"/>
        <v>0</v>
      </c>
      <c r="AP81" s="105" t="str">
        <f t="shared" si="24"/>
        <v/>
      </c>
      <c r="AQ81" s="105" t="str">
        <f t="shared" si="25"/>
        <v/>
      </c>
      <c r="AR81" s="98">
        <f>'Input 1 - Schedule 1'!AL83</f>
        <v>0</v>
      </c>
      <c r="AS81" s="98">
        <f t="shared" si="26"/>
        <v>0</v>
      </c>
      <c r="AT81" s="99">
        <f t="shared" si="27"/>
        <v>0</v>
      </c>
      <c r="AV81" s="84" t="s">
        <v>20</v>
      </c>
    </row>
    <row r="82" spans="1:48" ht="13.5" x14ac:dyDescent="0.3">
      <c r="A82" s="106">
        <f t="shared" si="28"/>
        <v>75</v>
      </c>
      <c r="B82" s="102" t="str">
        <f>'Input 1 - Schedule 1'!H84</f>
        <v/>
      </c>
      <c r="C82" s="95">
        <f>'Input 1 - Schedule 1'!I84</f>
        <v>0</v>
      </c>
      <c r="D82" s="95">
        <f>'Input 1 - Schedule 1'!J84</f>
        <v>0</v>
      </c>
      <c r="E82" s="95">
        <f>'Input 1 - Schedule 1'!K84</f>
        <v>0</v>
      </c>
      <c r="F82" s="95">
        <f>'Input 1 - Schedule 1'!L84</f>
        <v>0</v>
      </c>
      <c r="G82" s="95">
        <f>'Input 1 - Schedule 1'!N84</f>
        <v>0</v>
      </c>
      <c r="H82" s="95" t="str">
        <f>'Input 1 - Schedule 1'!O84</f>
        <v/>
      </c>
      <c r="I82" s="95">
        <f>'Input 1 - Schedule 1'!W84</f>
        <v>0</v>
      </c>
      <c r="J82" s="69"/>
      <c r="K82" s="51"/>
      <c r="L82" s="69"/>
      <c r="M82" s="69"/>
      <c r="N82" s="95">
        <f>SUMIFS('Input 3 - Capital Instruments'!$L$13:$L$229,'Input 3 - Capital Instruments'!$O$13:$O$229,C82,'Input 3 - Capital Instruments'!$M$13:$M$229,"Y",'Input 3 - Capital Instruments'!$G$13:$G$229,"Surplus Notes (or similar)")</f>
        <v>0</v>
      </c>
      <c r="O82" s="69"/>
      <c r="P82" s="69"/>
      <c r="Q82" s="69"/>
      <c r="R82" s="96">
        <f t="shared" si="16"/>
        <v>0</v>
      </c>
      <c r="S82" s="95">
        <f t="shared" si="17"/>
        <v>0</v>
      </c>
      <c r="T82" s="69"/>
      <c r="U82" s="69"/>
      <c r="V82" s="69"/>
      <c r="W82" s="95" t="str">
        <f t="shared" si="19"/>
        <v/>
      </c>
      <c r="Z82" s="69"/>
      <c r="AB82" s="69"/>
      <c r="AC82" s="69"/>
      <c r="AD82" s="69"/>
      <c r="AE82" s="69"/>
      <c r="AF82" s="69"/>
      <c r="AG82" s="69"/>
      <c r="AH82" s="97">
        <f t="shared" si="18"/>
        <v>0</v>
      </c>
      <c r="AJ82" s="98" cm="1">
        <f t="array" ref="AJ82">SUMPRODUCT(J$7:J$1008*(G$7:G$1008=$C82))</f>
        <v>0</v>
      </c>
      <c r="AK82" s="103">
        <f t="shared" si="20"/>
        <v>0</v>
      </c>
      <c r="AL82" s="104">
        <f t="shared" si="21"/>
        <v>0</v>
      </c>
      <c r="AM82" s="98" cm="1">
        <f t="array" ref="AM82">SUMPRODUCT(Z$7:Z$1008*(G$7:G$1008=$C82))</f>
        <v>0</v>
      </c>
      <c r="AN82" s="103">
        <f t="shared" si="22"/>
        <v>0</v>
      </c>
      <c r="AO82" s="104">
        <f t="shared" si="23"/>
        <v>0</v>
      </c>
      <c r="AP82" s="105" t="str">
        <f t="shared" si="24"/>
        <v/>
      </c>
      <c r="AQ82" s="105" t="str">
        <f t="shared" si="25"/>
        <v/>
      </c>
      <c r="AR82" s="98">
        <f>'Input 1 - Schedule 1'!AL84</f>
        <v>0</v>
      </c>
      <c r="AS82" s="98">
        <f t="shared" si="26"/>
        <v>0</v>
      </c>
      <c r="AT82" s="99">
        <f t="shared" si="27"/>
        <v>0</v>
      </c>
      <c r="AV82" s="84" t="s">
        <v>20</v>
      </c>
    </row>
    <row r="83" spans="1:48" ht="13.5" x14ac:dyDescent="0.3">
      <c r="A83" s="106">
        <f t="shared" si="28"/>
        <v>76</v>
      </c>
      <c r="B83" s="102" t="str">
        <f>'Input 1 - Schedule 1'!H85</f>
        <v/>
      </c>
      <c r="C83" s="95">
        <f>'Input 1 - Schedule 1'!I85</f>
        <v>0</v>
      </c>
      <c r="D83" s="95">
        <f>'Input 1 - Schedule 1'!J85</f>
        <v>0</v>
      </c>
      <c r="E83" s="95">
        <f>'Input 1 - Schedule 1'!K85</f>
        <v>0</v>
      </c>
      <c r="F83" s="95">
        <f>'Input 1 - Schedule 1'!L85</f>
        <v>0</v>
      </c>
      <c r="G83" s="95">
        <f>'Input 1 - Schedule 1'!N85</f>
        <v>0</v>
      </c>
      <c r="H83" s="95" t="str">
        <f>'Input 1 - Schedule 1'!O85</f>
        <v/>
      </c>
      <c r="I83" s="95">
        <f>'Input 1 - Schedule 1'!W85</f>
        <v>0</v>
      </c>
      <c r="J83" s="69"/>
      <c r="K83" s="51"/>
      <c r="L83" s="69"/>
      <c r="M83" s="69"/>
      <c r="N83" s="95">
        <f>SUMIFS('Input 3 - Capital Instruments'!$L$13:$L$229,'Input 3 - Capital Instruments'!$O$13:$O$229,C83,'Input 3 - Capital Instruments'!$M$13:$M$229,"Y",'Input 3 - Capital Instruments'!$G$13:$G$229,"Surplus Notes (or similar)")</f>
        <v>0</v>
      </c>
      <c r="O83" s="69"/>
      <c r="P83" s="69"/>
      <c r="Q83" s="69"/>
      <c r="R83" s="96">
        <f t="shared" si="16"/>
        <v>0</v>
      </c>
      <c r="S83" s="95">
        <f t="shared" si="17"/>
        <v>0</v>
      </c>
      <c r="T83" s="69"/>
      <c r="U83" s="69"/>
      <c r="V83" s="69"/>
      <c r="W83" s="95" t="str">
        <f t="shared" si="19"/>
        <v/>
      </c>
      <c r="Z83" s="69"/>
      <c r="AB83" s="69"/>
      <c r="AC83" s="69"/>
      <c r="AD83" s="69"/>
      <c r="AE83" s="69"/>
      <c r="AF83" s="69"/>
      <c r="AG83" s="69"/>
      <c r="AH83" s="97">
        <f t="shared" si="18"/>
        <v>0</v>
      </c>
      <c r="AJ83" s="98" cm="1">
        <f t="array" ref="AJ83">SUMPRODUCT(J$7:J$1008*(G$7:G$1008=$C83))</f>
        <v>0</v>
      </c>
      <c r="AK83" s="103">
        <f t="shared" si="20"/>
        <v>0</v>
      </c>
      <c r="AL83" s="104">
        <f t="shared" si="21"/>
        <v>0</v>
      </c>
      <c r="AM83" s="98" cm="1">
        <f t="array" ref="AM83">SUMPRODUCT(Z$7:Z$1008*(G$7:G$1008=$C83))</f>
        <v>0</v>
      </c>
      <c r="AN83" s="103">
        <f t="shared" si="22"/>
        <v>0</v>
      </c>
      <c r="AO83" s="104">
        <f t="shared" si="23"/>
        <v>0</v>
      </c>
      <c r="AP83" s="105" t="str">
        <f t="shared" si="24"/>
        <v/>
      </c>
      <c r="AQ83" s="105" t="str">
        <f t="shared" si="25"/>
        <v/>
      </c>
      <c r="AR83" s="98">
        <f>'Input 1 - Schedule 1'!AL85</f>
        <v>0</v>
      </c>
      <c r="AS83" s="98">
        <f t="shared" si="26"/>
        <v>0</v>
      </c>
      <c r="AT83" s="99">
        <f t="shared" si="27"/>
        <v>0</v>
      </c>
      <c r="AV83" s="84" t="s">
        <v>20</v>
      </c>
    </row>
    <row r="84" spans="1:48" ht="13.5" x14ac:dyDescent="0.3">
      <c r="A84" s="106">
        <f t="shared" si="28"/>
        <v>77</v>
      </c>
      <c r="B84" s="102" t="str">
        <f>'Input 1 - Schedule 1'!H86</f>
        <v/>
      </c>
      <c r="C84" s="95">
        <f>'Input 1 - Schedule 1'!I86</f>
        <v>0</v>
      </c>
      <c r="D84" s="95">
        <f>'Input 1 - Schedule 1'!J86</f>
        <v>0</v>
      </c>
      <c r="E84" s="95">
        <f>'Input 1 - Schedule 1'!K86</f>
        <v>0</v>
      </c>
      <c r="F84" s="95">
        <f>'Input 1 - Schedule 1'!L86</f>
        <v>0</v>
      </c>
      <c r="G84" s="95">
        <f>'Input 1 - Schedule 1'!N86</f>
        <v>0</v>
      </c>
      <c r="H84" s="95" t="str">
        <f>'Input 1 - Schedule 1'!O86</f>
        <v/>
      </c>
      <c r="I84" s="95">
        <f>'Input 1 - Schedule 1'!W86</f>
        <v>0</v>
      </c>
      <c r="J84" s="69"/>
      <c r="K84" s="51"/>
      <c r="L84" s="69"/>
      <c r="M84" s="69"/>
      <c r="N84" s="95">
        <f>SUMIFS('Input 3 - Capital Instruments'!$L$13:$L$229,'Input 3 - Capital Instruments'!$O$13:$O$229,C84,'Input 3 - Capital Instruments'!$M$13:$M$229,"Y",'Input 3 - Capital Instruments'!$G$13:$G$229,"Surplus Notes (or similar)")</f>
        <v>0</v>
      </c>
      <c r="O84" s="69"/>
      <c r="P84" s="69"/>
      <c r="Q84" s="69"/>
      <c r="R84" s="96">
        <f t="shared" si="16"/>
        <v>0</v>
      </c>
      <c r="S84" s="95">
        <f t="shared" si="17"/>
        <v>0</v>
      </c>
      <c r="T84" s="69"/>
      <c r="U84" s="69"/>
      <c r="V84" s="69"/>
      <c r="W84" s="95" t="str">
        <f t="shared" si="19"/>
        <v/>
      </c>
      <c r="Z84" s="69"/>
      <c r="AB84" s="69"/>
      <c r="AC84" s="69"/>
      <c r="AD84" s="69"/>
      <c r="AE84" s="69"/>
      <c r="AF84" s="69"/>
      <c r="AG84" s="69"/>
      <c r="AH84" s="97">
        <f t="shared" si="18"/>
        <v>0</v>
      </c>
      <c r="AJ84" s="98" cm="1">
        <f t="array" ref="AJ84">SUMPRODUCT(J$7:J$1008*(G$7:G$1008=$C84))</f>
        <v>0</v>
      </c>
      <c r="AK84" s="103">
        <f t="shared" si="20"/>
        <v>0</v>
      </c>
      <c r="AL84" s="104">
        <f t="shared" si="21"/>
        <v>0</v>
      </c>
      <c r="AM84" s="98" cm="1">
        <f t="array" ref="AM84">SUMPRODUCT(Z$7:Z$1008*(G$7:G$1008=$C84))</f>
        <v>0</v>
      </c>
      <c r="AN84" s="103">
        <f t="shared" si="22"/>
        <v>0</v>
      </c>
      <c r="AO84" s="104">
        <f t="shared" si="23"/>
        <v>0</v>
      </c>
      <c r="AP84" s="105" t="str">
        <f t="shared" si="24"/>
        <v/>
      </c>
      <c r="AQ84" s="105" t="str">
        <f t="shared" si="25"/>
        <v/>
      </c>
      <c r="AR84" s="98">
        <f>'Input 1 - Schedule 1'!AL86</f>
        <v>0</v>
      </c>
      <c r="AS84" s="98">
        <f t="shared" si="26"/>
        <v>0</v>
      </c>
      <c r="AT84" s="99">
        <f t="shared" si="27"/>
        <v>0</v>
      </c>
      <c r="AV84" s="84" t="s">
        <v>20</v>
      </c>
    </row>
    <row r="85" spans="1:48" ht="13.5" x14ac:dyDescent="0.3">
      <c r="A85" s="106">
        <f t="shared" si="28"/>
        <v>78</v>
      </c>
      <c r="B85" s="102" t="str">
        <f>'Input 1 - Schedule 1'!H87</f>
        <v/>
      </c>
      <c r="C85" s="95">
        <f>'Input 1 - Schedule 1'!I87</f>
        <v>0</v>
      </c>
      <c r="D85" s="95">
        <f>'Input 1 - Schedule 1'!J87</f>
        <v>0</v>
      </c>
      <c r="E85" s="95">
        <f>'Input 1 - Schedule 1'!K87</f>
        <v>0</v>
      </c>
      <c r="F85" s="95">
        <f>'Input 1 - Schedule 1'!L87</f>
        <v>0</v>
      </c>
      <c r="G85" s="95">
        <f>'Input 1 - Schedule 1'!N87</f>
        <v>0</v>
      </c>
      <c r="H85" s="95" t="str">
        <f>'Input 1 - Schedule 1'!O87</f>
        <v/>
      </c>
      <c r="I85" s="95">
        <f>'Input 1 - Schedule 1'!W87</f>
        <v>0</v>
      </c>
      <c r="J85" s="69"/>
      <c r="K85" s="51"/>
      <c r="L85" s="69"/>
      <c r="M85" s="69"/>
      <c r="N85" s="95">
        <f>SUMIFS('Input 3 - Capital Instruments'!$L$13:$L$229,'Input 3 - Capital Instruments'!$O$13:$O$229,C85,'Input 3 - Capital Instruments'!$M$13:$M$229,"Y",'Input 3 - Capital Instruments'!$G$13:$G$229,"Surplus Notes (or similar)")</f>
        <v>0</v>
      </c>
      <c r="O85" s="69"/>
      <c r="P85" s="69"/>
      <c r="Q85" s="69"/>
      <c r="R85" s="96">
        <f t="shared" si="16"/>
        <v>0</v>
      </c>
      <c r="S85" s="95">
        <f t="shared" si="17"/>
        <v>0</v>
      </c>
      <c r="T85" s="69"/>
      <c r="U85" s="69"/>
      <c r="V85" s="69"/>
      <c r="W85" s="95" t="str">
        <f t="shared" si="19"/>
        <v/>
      </c>
      <c r="Z85" s="69"/>
      <c r="AB85" s="69"/>
      <c r="AC85" s="69"/>
      <c r="AD85" s="69"/>
      <c r="AE85" s="69"/>
      <c r="AF85" s="69"/>
      <c r="AG85" s="69"/>
      <c r="AH85" s="97">
        <f t="shared" si="18"/>
        <v>0</v>
      </c>
      <c r="AJ85" s="98" cm="1">
        <f t="array" ref="AJ85">SUMPRODUCT(J$7:J$1008*(G$7:G$1008=$C85))</f>
        <v>0</v>
      </c>
      <c r="AK85" s="103">
        <f t="shared" si="20"/>
        <v>0</v>
      </c>
      <c r="AL85" s="104">
        <f t="shared" si="21"/>
        <v>0</v>
      </c>
      <c r="AM85" s="98" cm="1">
        <f t="array" ref="AM85">SUMPRODUCT(Z$7:Z$1008*(G$7:G$1008=$C85))</f>
        <v>0</v>
      </c>
      <c r="AN85" s="103">
        <f t="shared" si="22"/>
        <v>0</v>
      </c>
      <c r="AO85" s="104">
        <f t="shared" si="23"/>
        <v>0</v>
      </c>
      <c r="AP85" s="105" t="str">
        <f t="shared" si="24"/>
        <v/>
      </c>
      <c r="AQ85" s="105" t="str">
        <f t="shared" si="25"/>
        <v/>
      </c>
      <c r="AR85" s="98">
        <f>'Input 1 - Schedule 1'!AL87</f>
        <v>0</v>
      </c>
      <c r="AS85" s="98">
        <f t="shared" si="26"/>
        <v>0</v>
      </c>
      <c r="AT85" s="99">
        <f t="shared" si="27"/>
        <v>0</v>
      </c>
      <c r="AV85" s="84" t="s">
        <v>20</v>
      </c>
    </row>
    <row r="86" spans="1:48" ht="13.5" x14ac:dyDescent="0.3">
      <c r="A86" s="106">
        <f t="shared" si="28"/>
        <v>79</v>
      </c>
      <c r="B86" s="102" t="str">
        <f>'Input 1 - Schedule 1'!H88</f>
        <v/>
      </c>
      <c r="C86" s="95">
        <f>'Input 1 - Schedule 1'!I88</f>
        <v>0</v>
      </c>
      <c r="D86" s="95">
        <f>'Input 1 - Schedule 1'!J88</f>
        <v>0</v>
      </c>
      <c r="E86" s="95">
        <f>'Input 1 - Schedule 1'!K88</f>
        <v>0</v>
      </c>
      <c r="F86" s="95">
        <f>'Input 1 - Schedule 1'!L88</f>
        <v>0</v>
      </c>
      <c r="G86" s="95">
        <f>'Input 1 - Schedule 1'!N88</f>
        <v>0</v>
      </c>
      <c r="H86" s="95" t="str">
        <f>'Input 1 - Schedule 1'!O88</f>
        <v/>
      </c>
      <c r="I86" s="95">
        <f>'Input 1 - Schedule 1'!W88</f>
        <v>0</v>
      </c>
      <c r="J86" s="69"/>
      <c r="K86" s="51"/>
      <c r="L86" s="69"/>
      <c r="M86" s="69"/>
      <c r="N86" s="95">
        <f>SUMIFS('Input 3 - Capital Instruments'!$L$13:$L$229,'Input 3 - Capital Instruments'!$O$13:$O$229,C86,'Input 3 - Capital Instruments'!$M$13:$M$229,"Y",'Input 3 - Capital Instruments'!$G$13:$G$229,"Surplus Notes (or similar)")</f>
        <v>0</v>
      </c>
      <c r="O86" s="69"/>
      <c r="P86" s="69"/>
      <c r="Q86" s="69"/>
      <c r="R86" s="96">
        <f t="shared" si="16"/>
        <v>0</v>
      </c>
      <c r="S86" s="95">
        <f t="shared" si="17"/>
        <v>0</v>
      </c>
      <c r="T86" s="69"/>
      <c r="U86" s="69"/>
      <c r="V86" s="69"/>
      <c r="W86" s="95" t="str">
        <f t="shared" si="19"/>
        <v/>
      </c>
      <c r="Z86" s="69"/>
      <c r="AB86" s="69"/>
      <c r="AC86" s="69"/>
      <c r="AD86" s="69"/>
      <c r="AE86" s="69"/>
      <c r="AF86" s="69"/>
      <c r="AG86" s="69"/>
      <c r="AH86" s="97">
        <f t="shared" si="18"/>
        <v>0</v>
      </c>
      <c r="AJ86" s="98" cm="1">
        <f t="array" ref="AJ86">SUMPRODUCT(J$7:J$1008*(G$7:G$1008=$C86))</f>
        <v>0</v>
      </c>
      <c r="AK86" s="103">
        <f t="shared" si="20"/>
        <v>0</v>
      </c>
      <c r="AL86" s="104">
        <f t="shared" si="21"/>
        <v>0</v>
      </c>
      <c r="AM86" s="98" cm="1">
        <f t="array" ref="AM86">SUMPRODUCT(Z$7:Z$1008*(G$7:G$1008=$C86))</f>
        <v>0</v>
      </c>
      <c r="AN86" s="103">
        <f t="shared" si="22"/>
        <v>0</v>
      </c>
      <c r="AO86" s="104">
        <f t="shared" si="23"/>
        <v>0</v>
      </c>
      <c r="AP86" s="105" t="str">
        <f t="shared" si="24"/>
        <v/>
      </c>
      <c r="AQ86" s="105" t="str">
        <f t="shared" si="25"/>
        <v/>
      </c>
      <c r="AR86" s="98">
        <f>'Input 1 - Schedule 1'!AL88</f>
        <v>0</v>
      </c>
      <c r="AS86" s="98">
        <f t="shared" si="26"/>
        <v>0</v>
      </c>
      <c r="AT86" s="99">
        <f t="shared" si="27"/>
        <v>0</v>
      </c>
      <c r="AV86" s="84" t="s">
        <v>20</v>
      </c>
    </row>
    <row r="87" spans="1:48" ht="13.5" x14ac:dyDescent="0.3">
      <c r="A87" s="106">
        <f t="shared" si="28"/>
        <v>80</v>
      </c>
      <c r="B87" s="102" t="str">
        <f>'Input 1 - Schedule 1'!H89</f>
        <v/>
      </c>
      <c r="C87" s="95">
        <f>'Input 1 - Schedule 1'!I89</f>
        <v>0</v>
      </c>
      <c r="D87" s="95">
        <f>'Input 1 - Schedule 1'!J89</f>
        <v>0</v>
      </c>
      <c r="E87" s="95">
        <f>'Input 1 - Schedule 1'!K89</f>
        <v>0</v>
      </c>
      <c r="F87" s="95">
        <f>'Input 1 - Schedule 1'!L89</f>
        <v>0</v>
      </c>
      <c r="G87" s="95">
        <f>'Input 1 - Schedule 1'!N89</f>
        <v>0</v>
      </c>
      <c r="H87" s="95" t="str">
        <f>'Input 1 - Schedule 1'!O89</f>
        <v/>
      </c>
      <c r="I87" s="95">
        <f>'Input 1 - Schedule 1'!W89</f>
        <v>0</v>
      </c>
      <c r="J87" s="69"/>
      <c r="K87" s="51"/>
      <c r="L87" s="69"/>
      <c r="M87" s="69"/>
      <c r="N87" s="95">
        <f>SUMIFS('Input 3 - Capital Instruments'!$L$13:$L$229,'Input 3 - Capital Instruments'!$O$13:$O$229,C87,'Input 3 - Capital Instruments'!$M$13:$M$229,"Y",'Input 3 - Capital Instruments'!$G$13:$G$229,"Surplus Notes (or similar)")</f>
        <v>0</v>
      </c>
      <c r="O87" s="69"/>
      <c r="P87" s="69"/>
      <c r="Q87" s="69"/>
      <c r="R87" s="96">
        <f t="shared" si="16"/>
        <v>0</v>
      </c>
      <c r="S87" s="95">
        <f t="shared" si="17"/>
        <v>0</v>
      </c>
      <c r="T87" s="69"/>
      <c r="U87" s="69"/>
      <c r="V87" s="69"/>
      <c r="W87" s="95" t="str">
        <f t="shared" si="19"/>
        <v/>
      </c>
      <c r="Z87" s="69"/>
      <c r="AB87" s="69"/>
      <c r="AC87" s="69"/>
      <c r="AD87" s="69"/>
      <c r="AE87" s="69"/>
      <c r="AF87" s="69"/>
      <c r="AG87" s="69"/>
      <c r="AH87" s="97">
        <f t="shared" si="18"/>
        <v>0</v>
      </c>
      <c r="AJ87" s="98" cm="1">
        <f t="array" ref="AJ87">SUMPRODUCT(J$7:J$1008*(G$7:G$1008=$C87))</f>
        <v>0</v>
      </c>
      <c r="AK87" s="103">
        <f t="shared" si="20"/>
        <v>0</v>
      </c>
      <c r="AL87" s="104">
        <f t="shared" si="21"/>
        <v>0</v>
      </c>
      <c r="AM87" s="98" cm="1">
        <f t="array" ref="AM87">SUMPRODUCT(Z$7:Z$1008*(G$7:G$1008=$C87))</f>
        <v>0</v>
      </c>
      <c r="AN87" s="103">
        <f t="shared" si="22"/>
        <v>0</v>
      </c>
      <c r="AO87" s="104">
        <f t="shared" si="23"/>
        <v>0</v>
      </c>
      <c r="AP87" s="105" t="str">
        <f t="shared" si="24"/>
        <v/>
      </c>
      <c r="AQ87" s="105" t="str">
        <f t="shared" si="25"/>
        <v/>
      </c>
      <c r="AR87" s="98">
        <f>'Input 1 - Schedule 1'!AL89</f>
        <v>0</v>
      </c>
      <c r="AS87" s="98">
        <f t="shared" si="26"/>
        <v>0</v>
      </c>
      <c r="AT87" s="99">
        <f t="shared" si="27"/>
        <v>0</v>
      </c>
      <c r="AV87" s="84" t="s">
        <v>20</v>
      </c>
    </row>
    <row r="88" spans="1:48" ht="13.5" x14ac:dyDescent="0.3">
      <c r="A88" s="106">
        <f t="shared" si="28"/>
        <v>81</v>
      </c>
      <c r="B88" s="102" t="str">
        <f>'Input 1 - Schedule 1'!H90</f>
        <v/>
      </c>
      <c r="C88" s="95">
        <f>'Input 1 - Schedule 1'!I90</f>
        <v>0</v>
      </c>
      <c r="D88" s="95">
        <f>'Input 1 - Schedule 1'!J90</f>
        <v>0</v>
      </c>
      <c r="E88" s="95">
        <f>'Input 1 - Schedule 1'!K90</f>
        <v>0</v>
      </c>
      <c r="F88" s="95">
        <f>'Input 1 - Schedule 1'!L90</f>
        <v>0</v>
      </c>
      <c r="G88" s="95">
        <f>'Input 1 - Schedule 1'!N90</f>
        <v>0</v>
      </c>
      <c r="H88" s="95" t="str">
        <f>'Input 1 - Schedule 1'!O90</f>
        <v/>
      </c>
      <c r="I88" s="95">
        <f>'Input 1 - Schedule 1'!W90</f>
        <v>0</v>
      </c>
      <c r="J88" s="69"/>
      <c r="K88" s="51"/>
      <c r="L88" s="69"/>
      <c r="M88" s="69"/>
      <c r="N88" s="95">
        <f>SUMIFS('Input 3 - Capital Instruments'!$L$13:$L$229,'Input 3 - Capital Instruments'!$O$13:$O$229,C88,'Input 3 - Capital Instruments'!$M$13:$M$229,"Y",'Input 3 - Capital Instruments'!$G$13:$G$229,"Surplus Notes (or similar)")</f>
        <v>0</v>
      </c>
      <c r="O88" s="69"/>
      <c r="P88" s="69"/>
      <c r="Q88" s="69"/>
      <c r="R88" s="96">
        <f t="shared" si="16"/>
        <v>0</v>
      </c>
      <c r="S88" s="95">
        <f t="shared" si="17"/>
        <v>0</v>
      </c>
      <c r="T88" s="69"/>
      <c r="U88" s="69"/>
      <c r="V88" s="69"/>
      <c r="W88" s="95" t="str">
        <f t="shared" si="19"/>
        <v/>
      </c>
      <c r="Z88" s="69"/>
      <c r="AB88" s="69"/>
      <c r="AC88" s="69"/>
      <c r="AD88" s="69"/>
      <c r="AE88" s="69"/>
      <c r="AF88" s="69"/>
      <c r="AG88" s="69"/>
      <c r="AH88" s="97">
        <f t="shared" si="18"/>
        <v>0</v>
      </c>
      <c r="AJ88" s="98" cm="1">
        <f t="array" ref="AJ88">SUMPRODUCT(J$7:J$1008*(G$7:G$1008=$C88))</f>
        <v>0</v>
      </c>
      <c r="AK88" s="103">
        <f t="shared" si="20"/>
        <v>0</v>
      </c>
      <c r="AL88" s="104">
        <f t="shared" si="21"/>
        <v>0</v>
      </c>
      <c r="AM88" s="98" cm="1">
        <f t="array" ref="AM88">SUMPRODUCT(Z$7:Z$1008*(G$7:G$1008=$C88))</f>
        <v>0</v>
      </c>
      <c r="AN88" s="103">
        <f t="shared" si="22"/>
        <v>0</v>
      </c>
      <c r="AO88" s="104">
        <f t="shared" si="23"/>
        <v>0</v>
      </c>
      <c r="AP88" s="105" t="str">
        <f t="shared" si="24"/>
        <v/>
      </c>
      <c r="AQ88" s="105" t="str">
        <f t="shared" si="25"/>
        <v/>
      </c>
      <c r="AR88" s="98">
        <f>'Input 1 - Schedule 1'!AL90</f>
        <v>0</v>
      </c>
      <c r="AS88" s="98">
        <f t="shared" si="26"/>
        <v>0</v>
      </c>
      <c r="AT88" s="99">
        <f t="shared" si="27"/>
        <v>0</v>
      </c>
      <c r="AV88" s="84" t="s">
        <v>20</v>
      </c>
    </row>
    <row r="89" spans="1:48" ht="13.5" x14ac:dyDescent="0.3">
      <c r="A89" s="106">
        <f t="shared" si="28"/>
        <v>82</v>
      </c>
      <c r="B89" s="102" t="str">
        <f>'Input 1 - Schedule 1'!H91</f>
        <v/>
      </c>
      <c r="C89" s="95">
        <f>'Input 1 - Schedule 1'!I91</f>
        <v>0</v>
      </c>
      <c r="D89" s="95">
        <f>'Input 1 - Schedule 1'!J91</f>
        <v>0</v>
      </c>
      <c r="E89" s="95">
        <f>'Input 1 - Schedule 1'!K91</f>
        <v>0</v>
      </c>
      <c r="F89" s="95">
        <f>'Input 1 - Schedule 1'!L91</f>
        <v>0</v>
      </c>
      <c r="G89" s="95">
        <f>'Input 1 - Schedule 1'!N91</f>
        <v>0</v>
      </c>
      <c r="H89" s="95" t="str">
        <f>'Input 1 - Schedule 1'!O91</f>
        <v/>
      </c>
      <c r="I89" s="95">
        <f>'Input 1 - Schedule 1'!W91</f>
        <v>0</v>
      </c>
      <c r="J89" s="69"/>
      <c r="K89" s="51"/>
      <c r="L89" s="69"/>
      <c r="M89" s="69"/>
      <c r="N89" s="95">
        <f>SUMIFS('Input 3 - Capital Instruments'!$L$13:$L$229,'Input 3 - Capital Instruments'!$O$13:$O$229,C89,'Input 3 - Capital Instruments'!$M$13:$M$229,"Y",'Input 3 - Capital Instruments'!$G$13:$G$229,"Surplus Notes (or similar)")</f>
        <v>0</v>
      </c>
      <c r="O89" s="69"/>
      <c r="P89" s="69"/>
      <c r="Q89" s="69"/>
      <c r="R89" s="96">
        <f t="shared" si="16"/>
        <v>0</v>
      </c>
      <c r="S89" s="95">
        <f t="shared" si="17"/>
        <v>0</v>
      </c>
      <c r="T89" s="69"/>
      <c r="U89" s="69"/>
      <c r="V89" s="69"/>
      <c r="W89" s="95" t="str">
        <f t="shared" si="19"/>
        <v/>
      </c>
      <c r="Z89" s="69"/>
      <c r="AB89" s="69"/>
      <c r="AC89" s="69"/>
      <c r="AD89" s="69"/>
      <c r="AE89" s="69"/>
      <c r="AF89" s="69"/>
      <c r="AG89" s="69"/>
      <c r="AH89" s="97">
        <f t="shared" si="18"/>
        <v>0</v>
      </c>
      <c r="AJ89" s="98" cm="1">
        <f t="array" ref="AJ89">SUMPRODUCT(J$7:J$1008*(G$7:G$1008=$C89))</f>
        <v>0</v>
      </c>
      <c r="AK89" s="103">
        <f t="shared" si="20"/>
        <v>0</v>
      </c>
      <c r="AL89" s="104">
        <f t="shared" si="21"/>
        <v>0</v>
      </c>
      <c r="AM89" s="98" cm="1">
        <f t="array" ref="AM89">SUMPRODUCT(Z$7:Z$1008*(G$7:G$1008=$C89))</f>
        <v>0</v>
      </c>
      <c r="AN89" s="103">
        <f t="shared" si="22"/>
        <v>0</v>
      </c>
      <c r="AO89" s="104">
        <f t="shared" si="23"/>
        <v>0</v>
      </c>
      <c r="AP89" s="105" t="str">
        <f t="shared" si="24"/>
        <v/>
      </c>
      <c r="AQ89" s="105" t="str">
        <f t="shared" si="25"/>
        <v/>
      </c>
      <c r="AR89" s="98">
        <f>'Input 1 - Schedule 1'!AL91</f>
        <v>0</v>
      </c>
      <c r="AS89" s="98">
        <f t="shared" si="26"/>
        <v>0</v>
      </c>
      <c r="AT89" s="99">
        <f t="shared" si="27"/>
        <v>0</v>
      </c>
      <c r="AV89" s="84" t="s">
        <v>20</v>
      </c>
    </row>
    <row r="90" spans="1:48" ht="13.5" x14ac:dyDescent="0.3">
      <c r="A90" s="106">
        <f t="shared" si="28"/>
        <v>83</v>
      </c>
      <c r="B90" s="102" t="str">
        <f>'Input 1 - Schedule 1'!H92</f>
        <v/>
      </c>
      <c r="C90" s="95">
        <f>'Input 1 - Schedule 1'!I92</f>
        <v>0</v>
      </c>
      <c r="D90" s="95">
        <f>'Input 1 - Schedule 1'!J92</f>
        <v>0</v>
      </c>
      <c r="E90" s="95">
        <f>'Input 1 - Schedule 1'!K92</f>
        <v>0</v>
      </c>
      <c r="F90" s="95">
        <f>'Input 1 - Schedule 1'!L92</f>
        <v>0</v>
      </c>
      <c r="G90" s="95">
        <f>'Input 1 - Schedule 1'!N92</f>
        <v>0</v>
      </c>
      <c r="H90" s="95" t="str">
        <f>'Input 1 - Schedule 1'!O92</f>
        <v/>
      </c>
      <c r="I90" s="95">
        <f>'Input 1 - Schedule 1'!W92</f>
        <v>0</v>
      </c>
      <c r="J90" s="69"/>
      <c r="K90" s="51"/>
      <c r="L90" s="69"/>
      <c r="M90" s="69"/>
      <c r="N90" s="95">
        <f>SUMIFS('Input 3 - Capital Instruments'!$L$13:$L$229,'Input 3 - Capital Instruments'!$O$13:$O$229,C90,'Input 3 - Capital Instruments'!$M$13:$M$229,"Y",'Input 3 - Capital Instruments'!$G$13:$G$229,"Surplus Notes (or similar)")</f>
        <v>0</v>
      </c>
      <c r="O90" s="69"/>
      <c r="P90" s="69"/>
      <c r="Q90" s="69"/>
      <c r="R90" s="96">
        <f t="shared" si="16"/>
        <v>0</v>
      </c>
      <c r="S90" s="95">
        <f t="shared" si="17"/>
        <v>0</v>
      </c>
      <c r="T90" s="69"/>
      <c r="U90" s="69"/>
      <c r="V90" s="69"/>
      <c r="W90" s="95" t="str">
        <f t="shared" si="19"/>
        <v/>
      </c>
      <c r="Z90" s="69"/>
      <c r="AB90" s="69"/>
      <c r="AC90" s="69"/>
      <c r="AD90" s="69"/>
      <c r="AE90" s="69"/>
      <c r="AF90" s="69"/>
      <c r="AG90" s="69"/>
      <c r="AH90" s="97">
        <f t="shared" si="18"/>
        <v>0</v>
      </c>
      <c r="AJ90" s="98" cm="1">
        <f t="array" ref="AJ90">SUMPRODUCT(J$7:J$1008*(G$7:G$1008=$C90))</f>
        <v>0</v>
      </c>
      <c r="AK90" s="103">
        <f t="shared" si="20"/>
        <v>0</v>
      </c>
      <c r="AL90" s="104">
        <f t="shared" si="21"/>
        <v>0</v>
      </c>
      <c r="AM90" s="98" cm="1">
        <f t="array" ref="AM90">SUMPRODUCT(Z$7:Z$1008*(G$7:G$1008=$C90))</f>
        <v>0</v>
      </c>
      <c r="AN90" s="103">
        <f t="shared" si="22"/>
        <v>0</v>
      </c>
      <c r="AO90" s="104">
        <f t="shared" si="23"/>
        <v>0</v>
      </c>
      <c r="AP90" s="105" t="str">
        <f t="shared" si="24"/>
        <v/>
      </c>
      <c r="AQ90" s="105" t="str">
        <f t="shared" si="25"/>
        <v/>
      </c>
      <c r="AR90" s="98">
        <f>'Input 1 - Schedule 1'!AL92</f>
        <v>0</v>
      </c>
      <c r="AS90" s="98">
        <f t="shared" si="26"/>
        <v>0</v>
      </c>
      <c r="AT90" s="99">
        <f t="shared" si="27"/>
        <v>0</v>
      </c>
      <c r="AV90" s="84" t="s">
        <v>20</v>
      </c>
    </row>
    <row r="91" spans="1:48" ht="13.5" x14ac:dyDescent="0.3">
      <c r="A91" s="106">
        <f t="shared" si="28"/>
        <v>84</v>
      </c>
      <c r="B91" s="102" t="str">
        <f>'Input 1 - Schedule 1'!H93</f>
        <v/>
      </c>
      <c r="C91" s="95">
        <f>'Input 1 - Schedule 1'!I93</f>
        <v>0</v>
      </c>
      <c r="D91" s="95">
        <f>'Input 1 - Schedule 1'!J93</f>
        <v>0</v>
      </c>
      <c r="E91" s="95">
        <f>'Input 1 - Schedule 1'!K93</f>
        <v>0</v>
      </c>
      <c r="F91" s="95">
        <f>'Input 1 - Schedule 1'!L93</f>
        <v>0</v>
      </c>
      <c r="G91" s="95">
        <f>'Input 1 - Schedule 1'!N93</f>
        <v>0</v>
      </c>
      <c r="H91" s="95" t="str">
        <f>'Input 1 - Schedule 1'!O93</f>
        <v/>
      </c>
      <c r="I91" s="95">
        <f>'Input 1 - Schedule 1'!W93</f>
        <v>0</v>
      </c>
      <c r="J91" s="69"/>
      <c r="K91" s="51"/>
      <c r="L91" s="69"/>
      <c r="M91" s="69"/>
      <c r="N91" s="95">
        <f>SUMIFS('Input 3 - Capital Instruments'!$L$13:$L$229,'Input 3 - Capital Instruments'!$O$13:$O$229,C91,'Input 3 - Capital Instruments'!$M$13:$M$229,"Y",'Input 3 - Capital Instruments'!$G$13:$G$229,"Surplus Notes (or similar)")</f>
        <v>0</v>
      </c>
      <c r="O91" s="69"/>
      <c r="P91" s="69"/>
      <c r="Q91" s="69"/>
      <c r="R91" s="96">
        <f t="shared" si="16"/>
        <v>0</v>
      </c>
      <c r="S91" s="95">
        <f t="shared" si="17"/>
        <v>0</v>
      </c>
      <c r="T91" s="69"/>
      <c r="U91" s="69"/>
      <c r="V91" s="69"/>
      <c r="W91" s="95" t="str">
        <f t="shared" si="19"/>
        <v/>
      </c>
      <c r="Z91" s="69"/>
      <c r="AB91" s="69"/>
      <c r="AC91" s="69"/>
      <c r="AD91" s="69"/>
      <c r="AE91" s="69"/>
      <c r="AF91" s="69"/>
      <c r="AG91" s="69"/>
      <c r="AH91" s="97">
        <f t="shared" si="18"/>
        <v>0</v>
      </c>
      <c r="AJ91" s="98" cm="1">
        <f t="array" ref="AJ91">SUMPRODUCT(J$7:J$1008*(G$7:G$1008=$C91))</f>
        <v>0</v>
      </c>
      <c r="AK91" s="103">
        <f t="shared" si="20"/>
        <v>0</v>
      </c>
      <c r="AL91" s="104">
        <f t="shared" si="21"/>
        <v>0</v>
      </c>
      <c r="AM91" s="98" cm="1">
        <f t="array" ref="AM91">SUMPRODUCT(Z$7:Z$1008*(G$7:G$1008=$C91))</f>
        <v>0</v>
      </c>
      <c r="AN91" s="103">
        <f t="shared" si="22"/>
        <v>0</v>
      </c>
      <c r="AO91" s="104">
        <f t="shared" si="23"/>
        <v>0</v>
      </c>
      <c r="AP91" s="105" t="str">
        <f t="shared" si="24"/>
        <v/>
      </c>
      <c r="AQ91" s="105" t="str">
        <f t="shared" si="25"/>
        <v/>
      </c>
      <c r="AR91" s="98">
        <f>'Input 1 - Schedule 1'!AL93</f>
        <v>0</v>
      </c>
      <c r="AS91" s="98">
        <f t="shared" si="26"/>
        <v>0</v>
      </c>
      <c r="AT91" s="99">
        <f t="shared" si="27"/>
        <v>0</v>
      </c>
      <c r="AV91" s="84" t="s">
        <v>20</v>
      </c>
    </row>
    <row r="92" spans="1:48" ht="13.5" x14ac:dyDescent="0.3">
      <c r="A92" s="106">
        <f t="shared" si="28"/>
        <v>85</v>
      </c>
      <c r="B92" s="102" t="str">
        <f>'Input 1 - Schedule 1'!H94</f>
        <v/>
      </c>
      <c r="C92" s="95">
        <f>'Input 1 - Schedule 1'!I94</f>
        <v>0</v>
      </c>
      <c r="D92" s="95">
        <f>'Input 1 - Schedule 1'!J94</f>
        <v>0</v>
      </c>
      <c r="E92" s="95">
        <f>'Input 1 - Schedule 1'!K94</f>
        <v>0</v>
      </c>
      <c r="F92" s="95">
        <f>'Input 1 - Schedule 1'!L94</f>
        <v>0</v>
      </c>
      <c r="G92" s="95">
        <f>'Input 1 - Schedule 1'!N94</f>
        <v>0</v>
      </c>
      <c r="H92" s="95" t="str">
        <f>'Input 1 - Schedule 1'!O94</f>
        <v/>
      </c>
      <c r="I92" s="95">
        <f>'Input 1 - Schedule 1'!W94</f>
        <v>0</v>
      </c>
      <c r="J92" s="69"/>
      <c r="K92" s="51"/>
      <c r="L92" s="69"/>
      <c r="M92" s="69"/>
      <c r="N92" s="95">
        <f>SUMIFS('Input 3 - Capital Instruments'!$L$13:$L$229,'Input 3 - Capital Instruments'!$O$13:$O$229,C92,'Input 3 - Capital Instruments'!$M$13:$M$229,"Y",'Input 3 - Capital Instruments'!$G$13:$G$229,"Surplus Notes (or similar)")</f>
        <v>0</v>
      </c>
      <c r="O92" s="69"/>
      <c r="P92" s="69"/>
      <c r="Q92" s="69"/>
      <c r="R92" s="96">
        <f t="shared" si="16"/>
        <v>0</v>
      </c>
      <c r="S92" s="95">
        <f t="shared" si="17"/>
        <v>0</v>
      </c>
      <c r="T92" s="69"/>
      <c r="U92" s="69"/>
      <c r="V92" s="69"/>
      <c r="W92" s="95" t="str">
        <f t="shared" si="19"/>
        <v/>
      </c>
      <c r="Z92" s="69"/>
      <c r="AB92" s="69"/>
      <c r="AC92" s="69"/>
      <c r="AD92" s="69"/>
      <c r="AE92" s="69"/>
      <c r="AF92" s="69"/>
      <c r="AG92" s="69"/>
      <c r="AH92" s="97">
        <f t="shared" si="18"/>
        <v>0</v>
      </c>
      <c r="AJ92" s="98" cm="1">
        <f t="array" ref="AJ92">SUMPRODUCT(J$7:J$1008*(G$7:G$1008=$C92))</f>
        <v>0</v>
      </c>
      <c r="AK92" s="103">
        <f t="shared" si="20"/>
        <v>0</v>
      </c>
      <c r="AL92" s="104">
        <f t="shared" si="21"/>
        <v>0</v>
      </c>
      <c r="AM92" s="98" cm="1">
        <f t="array" ref="AM92">SUMPRODUCT(Z$7:Z$1008*(G$7:G$1008=$C92))</f>
        <v>0</v>
      </c>
      <c r="AN92" s="103">
        <f t="shared" si="22"/>
        <v>0</v>
      </c>
      <c r="AO92" s="104">
        <f t="shared" si="23"/>
        <v>0</v>
      </c>
      <c r="AP92" s="105" t="str">
        <f t="shared" si="24"/>
        <v/>
      </c>
      <c r="AQ92" s="105" t="str">
        <f t="shared" si="25"/>
        <v/>
      </c>
      <c r="AR92" s="98">
        <f>'Input 1 - Schedule 1'!AL94</f>
        <v>0</v>
      </c>
      <c r="AS92" s="98">
        <f t="shared" si="26"/>
        <v>0</v>
      </c>
      <c r="AT92" s="99">
        <f t="shared" si="27"/>
        <v>0</v>
      </c>
      <c r="AV92" s="84" t="s">
        <v>20</v>
      </c>
    </row>
    <row r="93" spans="1:48" ht="13.5" x14ac:dyDescent="0.3">
      <c r="A93" s="106">
        <f t="shared" si="28"/>
        <v>86</v>
      </c>
      <c r="B93" s="102" t="str">
        <f>'Input 1 - Schedule 1'!H95</f>
        <v/>
      </c>
      <c r="C93" s="95">
        <f>'Input 1 - Schedule 1'!I95</f>
        <v>0</v>
      </c>
      <c r="D93" s="95">
        <f>'Input 1 - Schedule 1'!J95</f>
        <v>0</v>
      </c>
      <c r="E93" s="95">
        <f>'Input 1 - Schedule 1'!K95</f>
        <v>0</v>
      </c>
      <c r="F93" s="95">
        <f>'Input 1 - Schedule 1'!L95</f>
        <v>0</v>
      </c>
      <c r="G93" s="95">
        <f>'Input 1 - Schedule 1'!N95</f>
        <v>0</v>
      </c>
      <c r="H93" s="95" t="str">
        <f>'Input 1 - Schedule 1'!O95</f>
        <v/>
      </c>
      <c r="I93" s="95">
        <f>'Input 1 - Schedule 1'!W95</f>
        <v>0</v>
      </c>
      <c r="J93" s="69"/>
      <c r="K93" s="51"/>
      <c r="L93" s="69"/>
      <c r="M93" s="69"/>
      <c r="N93" s="95">
        <f>SUMIFS('Input 3 - Capital Instruments'!$L$13:$L$229,'Input 3 - Capital Instruments'!$O$13:$O$229,C93,'Input 3 - Capital Instruments'!$M$13:$M$229,"Y",'Input 3 - Capital Instruments'!$G$13:$G$229,"Surplus Notes (or similar)")</f>
        <v>0</v>
      </c>
      <c r="O93" s="69"/>
      <c r="P93" s="69"/>
      <c r="Q93" s="69"/>
      <c r="R93" s="96">
        <f t="shared" si="16"/>
        <v>0</v>
      </c>
      <c r="S93" s="95">
        <f t="shared" si="17"/>
        <v>0</v>
      </c>
      <c r="T93" s="69"/>
      <c r="U93" s="69"/>
      <c r="V93" s="69"/>
      <c r="W93" s="95" t="str">
        <f t="shared" si="19"/>
        <v/>
      </c>
      <c r="Z93" s="69"/>
      <c r="AB93" s="69"/>
      <c r="AC93" s="69"/>
      <c r="AD93" s="69"/>
      <c r="AE93" s="69"/>
      <c r="AF93" s="69"/>
      <c r="AG93" s="69"/>
      <c r="AH93" s="97">
        <f t="shared" si="18"/>
        <v>0</v>
      </c>
      <c r="AJ93" s="98" cm="1">
        <f t="array" ref="AJ93">SUMPRODUCT(J$7:J$1008*(G$7:G$1008=$C93))</f>
        <v>0</v>
      </c>
      <c r="AK93" s="103">
        <f t="shared" si="20"/>
        <v>0</v>
      </c>
      <c r="AL93" s="104">
        <f t="shared" si="21"/>
        <v>0</v>
      </c>
      <c r="AM93" s="98" cm="1">
        <f t="array" ref="AM93">SUMPRODUCT(Z$7:Z$1008*(G$7:G$1008=$C93))</f>
        <v>0</v>
      </c>
      <c r="AN93" s="103">
        <f t="shared" si="22"/>
        <v>0</v>
      </c>
      <c r="AO93" s="104">
        <f t="shared" si="23"/>
        <v>0</v>
      </c>
      <c r="AP93" s="105" t="str">
        <f t="shared" si="24"/>
        <v/>
      </c>
      <c r="AQ93" s="105" t="str">
        <f t="shared" si="25"/>
        <v/>
      </c>
      <c r="AR93" s="98">
        <f>'Input 1 - Schedule 1'!AL95</f>
        <v>0</v>
      </c>
      <c r="AS93" s="98">
        <f t="shared" si="26"/>
        <v>0</v>
      </c>
      <c r="AT93" s="99">
        <f t="shared" si="27"/>
        <v>0</v>
      </c>
      <c r="AV93" s="84" t="s">
        <v>20</v>
      </c>
    </row>
    <row r="94" spans="1:48" ht="13.5" x14ac:dyDescent="0.3">
      <c r="A94" s="106">
        <f t="shared" si="28"/>
        <v>87</v>
      </c>
      <c r="B94" s="102" t="str">
        <f>'Input 1 - Schedule 1'!H96</f>
        <v/>
      </c>
      <c r="C94" s="95">
        <f>'Input 1 - Schedule 1'!I96</f>
        <v>0</v>
      </c>
      <c r="D94" s="95">
        <f>'Input 1 - Schedule 1'!J96</f>
        <v>0</v>
      </c>
      <c r="E94" s="95">
        <f>'Input 1 - Schedule 1'!K96</f>
        <v>0</v>
      </c>
      <c r="F94" s="95">
        <f>'Input 1 - Schedule 1'!L96</f>
        <v>0</v>
      </c>
      <c r="G94" s="95">
        <f>'Input 1 - Schedule 1'!N96</f>
        <v>0</v>
      </c>
      <c r="H94" s="95" t="str">
        <f>'Input 1 - Schedule 1'!O96</f>
        <v/>
      </c>
      <c r="I94" s="95">
        <f>'Input 1 - Schedule 1'!W96</f>
        <v>0</v>
      </c>
      <c r="J94" s="69"/>
      <c r="K94" s="51"/>
      <c r="L94" s="69"/>
      <c r="M94" s="69"/>
      <c r="N94" s="95">
        <f>SUMIFS('Input 3 - Capital Instruments'!$L$13:$L$229,'Input 3 - Capital Instruments'!$O$13:$O$229,C94,'Input 3 - Capital Instruments'!$M$13:$M$229,"Y",'Input 3 - Capital Instruments'!$G$13:$G$229,"Surplus Notes (or similar)")</f>
        <v>0</v>
      </c>
      <c r="O94" s="69"/>
      <c r="P94" s="69"/>
      <c r="Q94" s="69"/>
      <c r="R94" s="96">
        <f t="shared" si="16"/>
        <v>0</v>
      </c>
      <c r="S94" s="95">
        <f t="shared" si="17"/>
        <v>0</v>
      </c>
      <c r="T94" s="69"/>
      <c r="U94" s="69"/>
      <c r="V94" s="69"/>
      <c r="W94" s="95" t="str">
        <f t="shared" si="19"/>
        <v/>
      </c>
      <c r="Z94" s="69"/>
      <c r="AB94" s="69"/>
      <c r="AC94" s="69"/>
      <c r="AD94" s="69"/>
      <c r="AE94" s="69"/>
      <c r="AF94" s="69"/>
      <c r="AG94" s="69"/>
      <c r="AH94" s="97">
        <f t="shared" si="18"/>
        <v>0</v>
      </c>
      <c r="AJ94" s="98" cm="1">
        <f t="array" ref="AJ94">SUMPRODUCT(J$7:J$1008*(G$7:G$1008=$C94))</f>
        <v>0</v>
      </c>
      <c r="AK94" s="103">
        <f t="shared" si="20"/>
        <v>0</v>
      </c>
      <c r="AL94" s="104">
        <f t="shared" si="21"/>
        <v>0</v>
      </c>
      <c r="AM94" s="98" cm="1">
        <f t="array" ref="AM94">SUMPRODUCT(Z$7:Z$1008*(G$7:G$1008=$C94))</f>
        <v>0</v>
      </c>
      <c r="AN94" s="103">
        <f t="shared" si="22"/>
        <v>0</v>
      </c>
      <c r="AO94" s="104">
        <f t="shared" si="23"/>
        <v>0</v>
      </c>
      <c r="AP94" s="105" t="str">
        <f t="shared" si="24"/>
        <v/>
      </c>
      <c r="AQ94" s="105" t="str">
        <f t="shared" si="25"/>
        <v/>
      </c>
      <c r="AR94" s="98">
        <f>'Input 1 - Schedule 1'!AL96</f>
        <v>0</v>
      </c>
      <c r="AS94" s="98">
        <f t="shared" si="26"/>
        <v>0</v>
      </c>
      <c r="AT94" s="99">
        <f t="shared" si="27"/>
        <v>0</v>
      </c>
      <c r="AV94" s="84" t="s">
        <v>20</v>
      </c>
    </row>
    <row r="95" spans="1:48" ht="13.5" x14ac:dyDescent="0.3">
      <c r="A95" s="106">
        <f t="shared" si="28"/>
        <v>88</v>
      </c>
      <c r="B95" s="102" t="str">
        <f>'Input 1 - Schedule 1'!H97</f>
        <v/>
      </c>
      <c r="C95" s="95">
        <f>'Input 1 - Schedule 1'!I97</f>
        <v>0</v>
      </c>
      <c r="D95" s="95">
        <f>'Input 1 - Schedule 1'!J97</f>
        <v>0</v>
      </c>
      <c r="E95" s="95">
        <f>'Input 1 - Schedule 1'!K97</f>
        <v>0</v>
      </c>
      <c r="F95" s="95">
        <f>'Input 1 - Schedule 1'!L97</f>
        <v>0</v>
      </c>
      <c r="G95" s="95">
        <f>'Input 1 - Schedule 1'!N97</f>
        <v>0</v>
      </c>
      <c r="H95" s="95" t="str">
        <f>'Input 1 - Schedule 1'!O97</f>
        <v/>
      </c>
      <c r="I95" s="95">
        <f>'Input 1 - Schedule 1'!W97</f>
        <v>0</v>
      </c>
      <c r="J95" s="69"/>
      <c r="K95" s="51"/>
      <c r="L95" s="69"/>
      <c r="M95" s="69"/>
      <c r="N95" s="95">
        <f>SUMIFS('Input 3 - Capital Instruments'!$L$13:$L$229,'Input 3 - Capital Instruments'!$O$13:$O$229,C95,'Input 3 - Capital Instruments'!$M$13:$M$229,"Y",'Input 3 - Capital Instruments'!$G$13:$G$229,"Surplus Notes (or similar)")</f>
        <v>0</v>
      </c>
      <c r="O95" s="69"/>
      <c r="P95" s="69"/>
      <c r="Q95" s="69"/>
      <c r="R95" s="96">
        <f t="shared" si="16"/>
        <v>0</v>
      </c>
      <c r="S95" s="95">
        <f t="shared" si="17"/>
        <v>0</v>
      </c>
      <c r="T95" s="69"/>
      <c r="U95" s="69"/>
      <c r="V95" s="69"/>
      <c r="W95" s="95" t="str">
        <f t="shared" si="19"/>
        <v/>
      </c>
      <c r="Z95" s="69"/>
      <c r="AB95" s="69"/>
      <c r="AC95" s="69"/>
      <c r="AD95" s="69"/>
      <c r="AE95" s="69"/>
      <c r="AF95" s="69"/>
      <c r="AG95" s="69"/>
      <c r="AH95" s="97">
        <f t="shared" si="18"/>
        <v>0</v>
      </c>
      <c r="AJ95" s="98" cm="1">
        <f t="array" ref="AJ95">SUMPRODUCT(J$7:J$1008*(G$7:G$1008=$C95))</f>
        <v>0</v>
      </c>
      <c r="AK95" s="103">
        <f t="shared" si="20"/>
        <v>0</v>
      </c>
      <c r="AL95" s="104">
        <f t="shared" si="21"/>
        <v>0</v>
      </c>
      <c r="AM95" s="98" cm="1">
        <f t="array" ref="AM95">SUMPRODUCT(Z$7:Z$1008*(G$7:G$1008=$C95))</f>
        <v>0</v>
      </c>
      <c r="AN95" s="103">
        <f t="shared" si="22"/>
        <v>0</v>
      </c>
      <c r="AO95" s="104">
        <f t="shared" si="23"/>
        <v>0</v>
      </c>
      <c r="AP95" s="105" t="str">
        <f t="shared" si="24"/>
        <v/>
      </c>
      <c r="AQ95" s="105" t="str">
        <f t="shared" si="25"/>
        <v/>
      </c>
      <c r="AR95" s="98">
        <f>'Input 1 - Schedule 1'!AL97</f>
        <v>0</v>
      </c>
      <c r="AS95" s="98">
        <f t="shared" si="26"/>
        <v>0</v>
      </c>
      <c r="AT95" s="99">
        <f t="shared" si="27"/>
        <v>0</v>
      </c>
      <c r="AV95" s="84" t="s">
        <v>20</v>
      </c>
    </row>
    <row r="96" spans="1:48" ht="13.5" x14ac:dyDescent="0.3">
      <c r="A96" s="106">
        <f t="shared" si="28"/>
        <v>89</v>
      </c>
      <c r="B96" s="102" t="str">
        <f>'Input 1 - Schedule 1'!H98</f>
        <v/>
      </c>
      <c r="C96" s="95">
        <f>'Input 1 - Schedule 1'!I98</f>
        <v>0</v>
      </c>
      <c r="D96" s="95">
        <f>'Input 1 - Schedule 1'!J98</f>
        <v>0</v>
      </c>
      <c r="E96" s="95">
        <f>'Input 1 - Schedule 1'!K98</f>
        <v>0</v>
      </c>
      <c r="F96" s="95">
        <f>'Input 1 - Schedule 1'!L98</f>
        <v>0</v>
      </c>
      <c r="G96" s="95">
        <f>'Input 1 - Schedule 1'!N98</f>
        <v>0</v>
      </c>
      <c r="H96" s="95" t="str">
        <f>'Input 1 - Schedule 1'!O98</f>
        <v/>
      </c>
      <c r="I96" s="95">
        <f>'Input 1 - Schedule 1'!W98</f>
        <v>0</v>
      </c>
      <c r="J96" s="69"/>
      <c r="K96" s="51"/>
      <c r="L96" s="69"/>
      <c r="M96" s="69"/>
      <c r="N96" s="95">
        <f>SUMIFS('Input 3 - Capital Instruments'!$L$13:$L$229,'Input 3 - Capital Instruments'!$O$13:$O$229,C96,'Input 3 - Capital Instruments'!$M$13:$M$229,"Y",'Input 3 - Capital Instruments'!$G$13:$G$229,"Surplus Notes (or similar)")</f>
        <v>0</v>
      </c>
      <c r="O96" s="69"/>
      <c r="P96" s="69"/>
      <c r="Q96" s="69"/>
      <c r="R96" s="96">
        <f t="shared" si="16"/>
        <v>0</v>
      </c>
      <c r="S96" s="95">
        <f t="shared" si="17"/>
        <v>0</v>
      </c>
      <c r="T96" s="69"/>
      <c r="U96" s="69"/>
      <c r="V96" s="69"/>
      <c r="W96" s="95" t="str">
        <f t="shared" si="19"/>
        <v/>
      </c>
      <c r="Z96" s="69"/>
      <c r="AB96" s="69"/>
      <c r="AC96" s="69"/>
      <c r="AD96" s="69"/>
      <c r="AE96" s="69"/>
      <c r="AF96" s="69"/>
      <c r="AG96" s="69"/>
      <c r="AH96" s="97">
        <f t="shared" si="18"/>
        <v>0</v>
      </c>
      <c r="AJ96" s="98" cm="1">
        <f t="array" ref="AJ96">SUMPRODUCT(J$7:J$1008*(G$7:G$1008=$C96))</f>
        <v>0</v>
      </c>
      <c r="AK96" s="103">
        <f t="shared" si="20"/>
        <v>0</v>
      </c>
      <c r="AL96" s="104">
        <f t="shared" si="21"/>
        <v>0</v>
      </c>
      <c r="AM96" s="98" cm="1">
        <f t="array" ref="AM96">SUMPRODUCT(Z$7:Z$1008*(G$7:G$1008=$C96))</f>
        <v>0</v>
      </c>
      <c r="AN96" s="103">
        <f t="shared" si="22"/>
        <v>0</v>
      </c>
      <c r="AO96" s="104">
        <f t="shared" si="23"/>
        <v>0</v>
      </c>
      <c r="AP96" s="105" t="str">
        <f t="shared" si="24"/>
        <v/>
      </c>
      <c r="AQ96" s="105" t="str">
        <f t="shared" si="25"/>
        <v/>
      </c>
      <c r="AR96" s="98">
        <f>'Input 1 - Schedule 1'!AL98</f>
        <v>0</v>
      </c>
      <c r="AS96" s="98">
        <f t="shared" si="26"/>
        <v>0</v>
      </c>
      <c r="AT96" s="99">
        <f t="shared" si="27"/>
        <v>0</v>
      </c>
      <c r="AV96" s="84" t="s">
        <v>20</v>
      </c>
    </row>
    <row r="97" spans="1:48" ht="13.5" x14ac:dyDescent="0.3">
      <c r="A97" s="106">
        <f t="shared" si="28"/>
        <v>90</v>
      </c>
      <c r="B97" s="102" t="str">
        <f>'Input 1 - Schedule 1'!H99</f>
        <v/>
      </c>
      <c r="C97" s="95">
        <f>'Input 1 - Schedule 1'!I99</f>
        <v>0</v>
      </c>
      <c r="D97" s="95">
        <f>'Input 1 - Schedule 1'!J99</f>
        <v>0</v>
      </c>
      <c r="E97" s="95">
        <f>'Input 1 - Schedule 1'!K99</f>
        <v>0</v>
      </c>
      <c r="F97" s="95">
        <f>'Input 1 - Schedule 1'!L99</f>
        <v>0</v>
      </c>
      <c r="G97" s="95">
        <f>'Input 1 - Schedule 1'!N99</f>
        <v>0</v>
      </c>
      <c r="H97" s="95" t="str">
        <f>'Input 1 - Schedule 1'!O99</f>
        <v/>
      </c>
      <c r="I97" s="95">
        <f>'Input 1 - Schedule 1'!W99</f>
        <v>0</v>
      </c>
      <c r="J97" s="69"/>
      <c r="K97" s="51"/>
      <c r="L97" s="69"/>
      <c r="M97" s="69"/>
      <c r="N97" s="95">
        <f>SUMIFS('Input 3 - Capital Instruments'!$L$13:$L$229,'Input 3 - Capital Instruments'!$O$13:$O$229,C97,'Input 3 - Capital Instruments'!$M$13:$M$229,"Y",'Input 3 - Capital Instruments'!$G$13:$G$229,"Surplus Notes (or similar)")</f>
        <v>0</v>
      </c>
      <c r="O97" s="69"/>
      <c r="P97" s="69"/>
      <c r="Q97" s="69"/>
      <c r="R97" s="96">
        <f t="shared" si="16"/>
        <v>0</v>
      </c>
      <c r="S97" s="95">
        <f t="shared" si="17"/>
        <v>0</v>
      </c>
      <c r="T97" s="69"/>
      <c r="U97" s="69"/>
      <c r="V97" s="69"/>
      <c r="W97" s="95" t="str">
        <f t="shared" si="19"/>
        <v/>
      </c>
      <c r="Z97" s="69"/>
      <c r="AB97" s="69"/>
      <c r="AC97" s="69"/>
      <c r="AD97" s="69"/>
      <c r="AE97" s="69"/>
      <c r="AF97" s="69"/>
      <c r="AG97" s="69"/>
      <c r="AH97" s="97">
        <f t="shared" si="18"/>
        <v>0</v>
      </c>
      <c r="AJ97" s="98" cm="1">
        <f t="array" ref="AJ97">SUMPRODUCT(J$7:J$1008*(G$7:G$1008=$C97))</f>
        <v>0</v>
      </c>
      <c r="AK97" s="103">
        <f t="shared" si="20"/>
        <v>0</v>
      </c>
      <c r="AL97" s="104">
        <f t="shared" si="21"/>
        <v>0</v>
      </c>
      <c r="AM97" s="98" cm="1">
        <f t="array" ref="AM97">SUMPRODUCT(Z$7:Z$1008*(G$7:G$1008=$C97))</f>
        <v>0</v>
      </c>
      <c r="AN97" s="103">
        <f t="shared" si="22"/>
        <v>0</v>
      </c>
      <c r="AO97" s="104">
        <f t="shared" si="23"/>
        <v>0</v>
      </c>
      <c r="AP97" s="105" t="str">
        <f t="shared" si="24"/>
        <v/>
      </c>
      <c r="AQ97" s="105" t="str">
        <f t="shared" si="25"/>
        <v/>
      </c>
      <c r="AR97" s="98">
        <f>'Input 1 - Schedule 1'!AL99</f>
        <v>0</v>
      </c>
      <c r="AS97" s="98">
        <f t="shared" si="26"/>
        <v>0</v>
      </c>
      <c r="AT97" s="99">
        <f t="shared" si="27"/>
        <v>0</v>
      </c>
      <c r="AV97" s="84" t="s">
        <v>20</v>
      </c>
    </row>
    <row r="98" spans="1:48" ht="13.5" x14ac:dyDescent="0.3">
      <c r="A98" s="106">
        <f t="shared" si="28"/>
        <v>91</v>
      </c>
      <c r="B98" s="102" t="str">
        <f>'Input 1 - Schedule 1'!H100</f>
        <v/>
      </c>
      <c r="C98" s="95">
        <f>'Input 1 - Schedule 1'!I100</f>
        <v>0</v>
      </c>
      <c r="D98" s="95">
        <f>'Input 1 - Schedule 1'!J100</f>
        <v>0</v>
      </c>
      <c r="E98" s="95">
        <f>'Input 1 - Schedule 1'!K100</f>
        <v>0</v>
      </c>
      <c r="F98" s="95">
        <f>'Input 1 - Schedule 1'!L100</f>
        <v>0</v>
      </c>
      <c r="G98" s="95">
        <f>'Input 1 - Schedule 1'!N100</f>
        <v>0</v>
      </c>
      <c r="H98" s="95" t="str">
        <f>'Input 1 - Schedule 1'!O100</f>
        <v/>
      </c>
      <c r="I98" s="95">
        <f>'Input 1 - Schedule 1'!W100</f>
        <v>0</v>
      </c>
      <c r="J98" s="69"/>
      <c r="K98" s="51"/>
      <c r="L98" s="69"/>
      <c r="M98" s="69"/>
      <c r="N98" s="95">
        <f>SUMIFS('Input 3 - Capital Instruments'!$L$13:$L$229,'Input 3 - Capital Instruments'!$O$13:$O$229,C98,'Input 3 - Capital Instruments'!$M$13:$M$229,"Y",'Input 3 - Capital Instruments'!$G$13:$G$229,"Surplus Notes (or similar)")</f>
        <v>0</v>
      </c>
      <c r="O98" s="69"/>
      <c r="P98" s="69"/>
      <c r="Q98" s="69"/>
      <c r="R98" s="96">
        <f t="shared" si="16"/>
        <v>0</v>
      </c>
      <c r="S98" s="95">
        <f t="shared" si="17"/>
        <v>0</v>
      </c>
      <c r="T98" s="69"/>
      <c r="U98" s="69"/>
      <c r="V98" s="69"/>
      <c r="W98" s="95" t="str">
        <f t="shared" si="19"/>
        <v/>
      </c>
      <c r="Z98" s="69"/>
      <c r="AB98" s="69"/>
      <c r="AC98" s="69"/>
      <c r="AD98" s="69"/>
      <c r="AE98" s="69"/>
      <c r="AF98" s="69"/>
      <c r="AG98" s="69"/>
      <c r="AH98" s="97">
        <f t="shared" si="18"/>
        <v>0</v>
      </c>
      <c r="AJ98" s="98" cm="1">
        <f t="array" ref="AJ98">SUMPRODUCT(J$7:J$1008*(G$7:G$1008=$C98))</f>
        <v>0</v>
      </c>
      <c r="AK98" s="103">
        <f t="shared" si="20"/>
        <v>0</v>
      </c>
      <c r="AL98" s="104">
        <f t="shared" si="21"/>
        <v>0</v>
      </c>
      <c r="AM98" s="98" cm="1">
        <f t="array" ref="AM98">SUMPRODUCT(Z$7:Z$1008*(G$7:G$1008=$C98))</f>
        <v>0</v>
      </c>
      <c r="AN98" s="103">
        <f t="shared" si="22"/>
        <v>0</v>
      </c>
      <c r="AO98" s="104">
        <f t="shared" si="23"/>
        <v>0</v>
      </c>
      <c r="AP98" s="105" t="str">
        <f t="shared" si="24"/>
        <v/>
      </c>
      <c r="AQ98" s="105" t="str">
        <f t="shared" si="25"/>
        <v/>
      </c>
      <c r="AR98" s="98">
        <f>'Input 1 - Schedule 1'!AL100</f>
        <v>0</v>
      </c>
      <c r="AS98" s="98">
        <f t="shared" si="26"/>
        <v>0</v>
      </c>
      <c r="AT98" s="99">
        <f t="shared" si="27"/>
        <v>0</v>
      </c>
      <c r="AV98" s="84" t="s">
        <v>20</v>
      </c>
    </row>
    <row r="99" spans="1:48" ht="13.5" x14ac:dyDescent="0.3">
      <c r="A99" s="106">
        <f t="shared" si="28"/>
        <v>92</v>
      </c>
      <c r="B99" s="102" t="str">
        <f>'Input 1 - Schedule 1'!H101</f>
        <v/>
      </c>
      <c r="C99" s="95">
        <f>'Input 1 - Schedule 1'!I101</f>
        <v>0</v>
      </c>
      <c r="D99" s="95">
        <f>'Input 1 - Schedule 1'!J101</f>
        <v>0</v>
      </c>
      <c r="E99" s="95">
        <f>'Input 1 - Schedule 1'!K101</f>
        <v>0</v>
      </c>
      <c r="F99" s="95">
        <f>'Input 1 - Schedule 1'!L101</f>
        <v>0</v>
      </c>
      <c r="G99" s="95">
        <f>'Input 1 - Schedule 1'!N101</f>
        <v>0</v>
      </c>
      <c r="H99" s="95" t="str">
        <f>'Input 1 - Schedule 1'!O101</f>
        <v/>
      </c>
      <c r="I99" s="95">
        <f>'Input 1 - Schedule 1'!W101</f>
        <v>0</v>
      </c>
      <c r="J99" s="69"/>
      <c r="K99" s="51"/>
      <c r="L99" s="69"/>
      <c r="M99" s="69"/>
      <c r="N99" s="95">
        <f>SUMIFS('Input 3 - Capital Instruments'!$L$13:$L$229,'Input 3 - Capital Instruments'!$O$13:$O$229,C99,'Input 3 - Capital Instruments'!$M$13:$M$229,"Y",'Input 3 - Capital Instruments'!$G$13:$G$229,"Surplus Notes (or similar)")</f>
        <v>0</v>
      </c>
      <c r="O99" s="69"/>
      <c r="P99" s="69"/>
      <c r="Q99" s="69"/>
      <c r="R99" s="96">
        <f t="shared" si="16"/>
        <v>0</v>
      </c>
      <c r="S99" s="95">
        <f t="shared" si="17"/>
        <v>0</v>
      </c>
      <c r="T99" s="69"/>
      <c r="U99" s="69"/>
      <c r="V99" s="69"/>
      <c r="W99" s="95" t="str">
        <f t="shared" si="19"/>
        <v/>
      </c>
      <c r="Z99" s="69"/>
      <c r="AB99" s="69"/>
      <c r="AC99" s="69"/>
      <c r="AD99" s="69"/>
      <c r="AE99" s="69"/>
      <c r="AF99" s="69"/>
      <c r="AG99" s="69"/>
      <c r="AH99" s="97">
        <f t="shared" si="18"/>
        <v>0</v>
      </c>
      <c r="AJ99" s="98" cm="1">
        <f t="array" ref="AJ99">SUMPRODUCT(J$7:J$1008*(G$7:G$1008=$C99))</f>
        <v>0</v>
      </c>
      <c r="AK99" s="103">
        <f t="shared" si="20"/>
        <v>0</v>
      </c>
      <c r="AL99" s="104">
        <f t="shared" si="21"/>
        <v>0</v>
      </c>
      <c r="AM99" s="98" cm="1">
        <f t="array" ref="AM99">SUMPRODUCT(Z$7:Z$1008*(G$7:G$1008=$C99))</f>
        <v>0</v>
      </c>
      <c r="AN99" s="103">
        <f t="shared" si="22"/>
        <v>0</v>
      </c>
      <c r="AO99" s="104">
        <f t="shared" si="23"/>
        <v>0</v>
      </c>
      <c r="AP99" s="105" t="str">
        <f t="shared" si="24"/>
        <v/>
      </c>
      <c r="AQ99" s="105" t="str">
        <f t="shared" si="25"/>
        <v/>
      </c>
      <c r="AR99" s="98">
        <f>'Input 1 - Schedule 1'!AL101</f>
        <v>0</v>
      </c>
      <c r="AS99" s="98">
        <f t="shared" si="26"/>
        <v>0</v>
      </c>
      <c r="AT99" s="99">
        <f t="shared" si="27"/>
        <v>0</v>
      </c>
      <c r="AV99" s="84" t="s">
        <v>20</v>
      </c>
    </row>
    <row r="100" spans="1:48" ht="13.5" x14ac:dyDescent="0.3">
      <c r="A100" s="106">
        <f t="shared" si="28"/>
        <v>93</v>
      </c>
      <c r="B100" s="102" t="str">
        <f>'Input 1 - Schedule 1'!H102</f>
        <v/>
      </c>
      <c r="C100" s="95">
        <f>'Input 1 - Schedule 1'!I102</f>
        <v>0</v>
      </c>
      <c r="D100" s="95">
        <f>'Input 1 - Schedule 1'!J102</f>
        <v>0</v>
      </c>
      <c r="E100" s="95">
        <f>'Input 1 - Schedule 1'!K102</f>
        <v>0</v>
      </c>
      <c r="F100" s="95">
        <f>'Input 1 - Schedule 1'!L102</f>
        <v>0</v>
      </c>
      <c r="G100" s="95">
        <f>'Input 1 - Schedule 1'!N102</f>
        <v>0</v>
      </c>
      <c r="H100" s="95" t="str">
        <f>'Input 1 - Schedule 1'!O102</f>
        <v/>
      </c>
      <c r="I100" s="95">
        <f>'Input 1 - Schedule 1'!W102</f>
        <v>0</v>
      </c>
      <c r="J100" s="69"/>
      <c r="K100" s="51"/>
      <c r="L100" s="69"/>
      <c r="M100" s="69"/>
      <c r="N100" s="95">
        <f>SUMIFS('Input 3 - Capital Instruments'!$L$13:$L$229,'Input 3 - Capital Instruments'!$O$13:$O$229,C100,'Input 3 - Capital Instruments'!$M$13:$M$229,"Y",'Input 3 - Capital Instruments'!$G$13:$G$229,"Surplus Notes (or similar)")</f>
        <v>0</v>
      </c>
      <c r="O100" s="69"/>
      <c r="P100" s="69"/>
      <c r="Q100" s="69"/>
      <c r="R100" s="96">
        <f t="shared" si="16"/>
        <v>0</v>
      </c>
      <c r="S100" s="95">
        <f t="shared" si="17"/>
        <v>0</v>
      </c>
      <c r="T100" s="69"/>
      <c r="U100" s="69"/>
      <c r="V100" s="69"/>
      <c r="W100" s="95" t="str">
        <f t="shared" si="19"/>
        <v/>
      </c>
      <c r="Z100" s="69"/>
      <c r="AB100" s="69"/>
      <c r="AC100" s="69"/>
      <c r="AD100" s="69"/>
      <c r="AE100" s="69"/>
      <c r="AF100" s="69"/>
      <c r="AG100" s="69"/>
      <c r="AH100" s="97">
        <f t="shared" si="18"/>
        <v>0</v>
      </c>
      <c r="AJ100" s="98" cm="1">
        <f t="array" ref="AJ100">SUMPRODUCT(J$7:J$1008*(G$7:G$1008=$C100))</f>
        <v>0</v>
      </c>
      <c r="AK100" s="103">
        <f t="shared" si="20"/>
        <v>0</v>
      </c>
      <c r="AL100" s="104">
        <f t="shared" si="21"/>
        <v>0</v>
      </c>
      <c r="AM100" s="98" cm="1">
        <f t="array" ref="AM100">SUMPRODUCT(Z$7:Z$1008*(G$7:G$1008=$C100))</f>
        <v>0</v>
      </c>
      <c r="AN100" s="103">
        <f t="shared" si="22"/>
        <v>0</v>
      </c>
      <c r="AO100" s="104">
        <f t="shared" si="23"/>
        <v>0</v>
      </c>
      <c r="AP100" s="105" t="str">
        <f t="shared" si="24"/>
        <v/>
      </c>
      <c r="AQ100" s="105" t="str">
        <f t="shared" si="25"/>
        <v/>
      </c>
      <c r="AR100" s="98">
        <f>'Input 1 - Schedule 1'!AL102</f>
        <v>0</v>
      </c>
      <c r="AS100" s="98">
        <f t="shared" si="26"/>
        <v>0</v>
      </c>
      <c r="AT100" s="99">
        <f t="shared" si="27"/>
        <v>0</v>
      </c>
      <c r="AV100" s="84" t="s">
        <v>20</v>
      </c>
    </row>
    <row r="101" spans="1:48" ht="13.5" x14ac:dyDescent="0.3">
      <c r="A101" s="106">
        <f t="shared" si="28"/>
        <v>94</v>
      </c>
      <c r="B101" s="102" t="str">
        <f>'Input 1 - Schedule 1'!H103</f>
        <v/>
      </c>
      <c r="C101" s="95">
        <f>'Input 1 - Schedule 1'!I103</f>
        <v>0</v>
      </c>
      <c r="D101" s="95">
        <f>'Input 1 - Schedule 1'!J103</f>
        <v>0</v>
      </c>
      <c r="E101" s="95">
        <f>'Input 1 - Schedule 1'!K103</f>
        <v>0</v>
      </c>
      <c r="F101" s="95">
        <f>'Input 1 - Schedule 1'!L103</f>
        <v>0</v>
      </c>
      <c r="G101" s="95">
        <f>'Input 1 - Schedule 1'!N103</f>
        <v>0</v>
      </c>
      <c r="H101" s="95" t="str">
        <f>'Input 1 - Schedule 1'!O103</f>
        <v/>
      </c>
      <c r="I101" s="95">
        <f>'Input 1 - Schedule 1'!W103</f>
        <v>0</v>
      </c>
      <c r="J101" s="69"/>
      <c r="K101" s="51"/>
      <c r="L101" s="69"/>
      <c r="M101" s="69"/>
      <c r="N101" s="95">
        <f>SUMIFS('Input 3 - Capital Instruments'!$L$13:$L$229,'Input 3 - Capital Instruments'!$O$13:$O$229,C101,'Input 3 - Capital Instruments'!$M$13:$M$229,"Y",'Input 3 - Capital Instruments'!$G$13:$G$229,"Surplus Notes (or similar)")</f>
        <v>0</v>
      </c>
      <c r="O101" s="69"/>
      <c r="P101" s="69"/>
      <c r="Q101" s="69"/>
      <c r="R101" s="96">
        <f t="shared" si="16"/>
        <v>0</v>
      </c>
      <c r="S101" s="95">
        <f t="shared" si="17"/>
        <v>0</v>
      </c>
      <c r="T101" s="69"/>
      <c r="U101" s="69"/>
      <c r="V101" s="69"/>
      <c r="W101" s="95" t="str">
        <f t="shared" si="19"/>
        <v/>
      </c>
      <c r="Z101" s="69"/>
      <c r="AB101" s="69"/>
      <c r="AC101" s="69"/>
      <c r="AD101" s="69"/>
      <c r="AE101" s="69"/>
      <c r="AF101" s="69"/>
      <c r="AG101" s="69"/>
      <c r="AH101" s="97">
        <f t="shared" si="18"/>
        <v>0</v>
      </c>
      <c r="AJ101" s="98" cm="1">
        <f t="array" ref="AJ101">SUMPRODUCT(J$7:J$1008*(G$7:G$1008=$C101))</f>
        <v>0</v>
      </c>
      <c r="AK101" s="103">
        <f t="shared" si="20"/>
        <v>0</v>
      </c>
      <c r="AL101" s="104">
        <f t="shared" si="21"/>
        <v>0</v>
      </c>
      <c r="AM101" s="98" cm="1">
        <f t="array" ref="AM101">SUMPRODUCT(Z$7:Z$1008*(G$7:G$1008=$C101))</f>
        <v>0</v>
      </c>
      <c r="AN101" s="103">
        <f t="shared" si="22"/>
        <v>0</v>
      </c>
      <c r="AO101" s="104">
        <f t="shared" si="23"/>
        <v>0</v>
      </c>
      <c r="AP101" s="105" t="str">
        <f t="shared" si="24"/>
        <v/>
      </c>
      <c r="AQ101" s="105" t="str">
        <f t="shared" si="25"/>
        <v/>
      </c>
      <c r="AR101" s="98">
        <f>'Input 1 - Schedule 1'!AL103</f>
        <v>0</v>
      </c>
      <c r="AS101" s="98">
        <f t="shared" si="26"/>
        <v>0</v>
      </c>
      <c r="AT101" s="99">
        <f t="shared" si="27"/>
        <v>0</v>
      </c>
      <c r="AV101" s="84" t="s">
        <v>20</v>
      </c>
    </row>
    <row r="102" spans="1:48" ht="13.5" x14ac:dyDescent="0.3">
      <c r="A102" s="106">
        <f t="shared" si="28"/>
        <v>95</v>
      </c>
      <c r="B102" s="102" t="str">
        <f>'Input 1 - Schedule 1'!H104</f>
        <v/>
      </c>
      <c r="C102" s="95">
        <f>'Input 1 - Schedule 1'!I104</f>
        <v>0</v>
      </c>
      <c r="D102" s="95">
        <f>'Input 1 - Schedule 1'!J104</f>
        <v>0</v>
      </c>
      <c r="E102" s="95">
        <f>'Input 1 - Schedule 1'!K104</f>
        <v>0</v>
      </c>
      <c r="F102" s="95">
        <f>'Input 1 - Schedule 1'!L104</f>
        <v>0</v>
      </c>
      <c r="G102" s="95">
        <f>'Input 1 - Schedule 1'!N104</f>
        <v>0</v>
      </c>
      <c r="H102" s="95" t="str">
        <f>'Input 1 - Schedule 1'!O104</f>
        <v/>
      </c>
      <c r="I102" s="95">
        <f>'Input 1 - Schedule 1'!W104</f>
        <v>0</v>
      </c>
      <c r="J102" s="69"/>
      <c r="K102" s="51"/>
      <c r="L102" s="69"/>
      <c r="M102" s="69"/>
      <c r="N102" s="95">
        <f>SUMIFS('Input 3 - Capital Instruments'!$L$13:$L$229,'Input 3 - Capital Instruments'!$O$13:$O$229,C102,'Input 3 - Capital Instruments'!$M$13:$M$229,"Y",'Input 3 - Capital Instruments'!$G$13:$G$229,"Surplus Notes (or similar)")</f>
        <v>0</v>
      </c>
      <c r="O102" s="69"/>
      <c r="P102" s="69"/>
      <c r="Q102" s="69"/>
      <c r="R102" s="96">
        <f t="shared" si="16"/>
        <v>0</v>
      </c>
      <c r="S102" s="95">
        <f t="shared" si="17"/>
        <v>0</v>
      </c>
      <c r="T102" s="69"/>
      <c r="U102" s="69"/>
      <c r="V102" s="69"/>
      <c r="W102" s="95" t="str">
        <f t="shared" si="19"/>
        <v/>
      </c>
      <c r="Z102" s="69"/>
      <c r="AB102" s="69"/>
      <c r="AC102" s="69"/>
      <c r="AD102" s="69"/>
      <c r="AE102" s="69"/>
      <c r="AF102" s="69"/>
      <c r="AG102" s="69"/>
      <c r="AH102" s="97">
        <f t="shared" si="18"/>
        <v>0</v>
      </c>
      <c r="AJ102" s="98" cm="1">
        <f t="array" ref="AJ102">SUMPRODUCT(J$7:J$1008*(G$7:G$1008=$C102))</f>
        <v>0</v>
      </c>
      <c r="AK102" s="103">
        <f t="shared" si="20"/>
        <v>0</v>
      </c>
      <c r="AL102" s="104">
        <f t="shared" si="21"/>
        <v>0</v>
      </c>
      <c r="AM102" s="98" cm="1">
        <f t="array" ref="AM102">SUMPRODUCT(Z$7:Z$1008*(G$7:G$1008=$C102))</f>
        <v>0</v>
      </c>
      <c r="AN102" s="103">
        <f t="shared" si="22"/>
        <v>0</v>
      </c>
      <c r="AO102" s="104">
        <f t="shared" si="23"/>
        <v>0</v>
      </c>
      <c r="AP102" s="105" t="str">
        <f t="shared" si="24"/>
        <v/>
      </c>
      <c r="AQ102" s="105" t="str">
        <f t="shared" si="25"/>
        <v/>
      </c>
      <c r="AR102" s="98">
        <f>'Input 1 - Schedule 1'!AL104</f>
        <v>0</v>
      </c>
      <c r="AS102" s="98">
        <f t="shared" si="26"/>
        <v>0</v>
      </c>
      <c r="AT102" s="99">
        <f t="shared" si="27"/>
        <v>0</v>
      </c>
      <c r="AV102" s="84" t="s">
        <v>20</v>
      </c>
    </row>
    <row r="103" spans="1:48" ht="13.5" x14ac:dyDescent="0.3">
      <c r="A103" s="106">
        <f t="shared" si="28"/>
        <v>96</v>
      </c>
      <c r="B103" s="102" t="str">
        <f>'Input 1 - Schedule 1'!H105</f>
        <v/>
      </c>
      <c r="C103" s="95">
        <f>'Input 1 - Schedule 1'!I105</f>
        <v>0</v>
      </c>
      <c r="D103" s="95">
        <f>'Input 1 - Schedule 1'!J105</f>
        <v>0</v>
      </c>
      <c r="E103" s="95">
        <f>'Input 1 - Schedule 1'!K105</f>
        <v>0</v>
      </c>
      <c r="F103" s="95">
        <f>'Input 1 - Schedule 1'!L105</f>
        <v>0</v>
      </c>
      <c r="G103" s="95">
        <f>'Input 1 - Schedule 1'!N105</f>
        <v>0</v>
      </c>
      <c r="H103" s="95" t="str">
        <f>'Input 1 - Schedule 1'!O105</f>
        <v/>
      </c>
      <c r="I103" s="95">
        <f>'Input 1 - Schedule 1'!W105</f>
        <v>0</v>
      </c>
      <c r="J103" s="69"/>
      <c r="K103" s="51"/>
      <c r="L103" s="69"/>
      <c r="M103" s="69"/>
      <c r="N103" s="95">
        <f>SUMIFS('Input 3 - Capital Instruments'!$L$13:$L$229,'Input 3 - Capital Instruments'!$O$13:$O$229,C103,'Input 3 - Capital Instruments'!$M$13:$M$229,"Y",'Input 3 - Capital Instruments'!$G$13:$G$229,"Surplus Notes (or similar)")</f>
        <v>0</v>
      </c>
      <c r="O103" s="69"/>
      <c r="P103" s="69"/>
      <c r="Q103" s="69"/>
      <c r="R103" s="96">
        <f t="shared" si="16"/>
        <v>0</v>
      </c>
      <c r="S103" s="95">
        <f t="shared" si="17"/>
        <v>0</v>
      </c>
      <c r="T103" s="69"/>
      <c r="U103" s="69"/>
      <c r="V103" s="69"/>
      <c r="W103" s="95" t="str">
        <f t="shared" si="19"/>
        <v/>
      </c>
      <c r="Z103" s="69"/>
      <c r="AB103" s="69"/>
      <c r="AC103" s="69"/>
      <c r="AD103" s="69"/>
      <c r="AE103" s="69"/>
      <c r="AF103" s="69"/>
      <c r="AG103" s="69"/>
      <c r="AH103" s="97">
        <f t="shared" si="18"/>
        <v>0</v>
      </c>
      <c r="AJ103" s="98" cm="1">
        <f t="array" ref="AJ103">SUMPRODUCT(J$7:J$1008*(G$7:G$1008=$C103))</f>
        <v>0</v>
      </c>
      <c r="AK103" s="103">
        <f t="shared" si="20"/>
        <v>0</v>
      </c>
      <c r="AL103" s="104">
        <f t="shared" si="21"/>
        <v>0</v>
      </c>
      <c r="AM103" s="98" cm="1">
        <f t="array" ref="AM103">SUMPRODUCT(Z$7:Z$1008*(G$7:G$1008=$C103))</f>
        <v>0</v>
      </c>
      <c r="AN103" s="103">
        <f t="shared" si="22"/>
        <v>0</v>
      </c>
      <c r="AO103" s="104">
        <f t="shared" si="23"/>
        <v>0</v>
      </c>
      <c r="AP103" s="105" t="str">
        <f t="shared" si="24"/>
        <v/>
      </c>
      <c r="AQ103" s="105" t="str">
        <f t="shared" si="25"/>
        <v/>
      </c>
      <c r="AR103" s="98">
        <f>'Input 1 - Schedule 1'!AL105</f>
        <v>0</v>
      </c>
      <c r="AS103" s="98">
        <f t="shared" si="26"/>
        <v>0</v>
      </c>
      <c r="AT103" s="99">
        <f t="shared" si="27"/>
        <v>0</v>
      </c>
      <c r="AV103" s="84" t="s">
        <v>20</v>
      </c>
    </row>
    <row r="104" spans="1:48" ht="13.5" x14ac:dyDescent="0.3">
      <c r="A104" s="106">
        <f t="shared" si="28"/>
        <v>97</v>
      </c>
      <c r="B104" s="102" t="str">
        <f>'Input 1 - Schedule 1'!H106</f>
        <v/>
      </c>
      <c r="C104" s="95">
        <f>'Input 1 - Schedule 1'!I106</f>
        <v>0</v>
      </c>
      <c r="D104" s="95">
        <f>'Input 1 - Schedule 1'!J106</f>
        <v>0</v>
      </c>
      <c r="E104" s="95">
        <f>'Input 1 - Schedule 1'!K106</f>
        <v>0</v>
      </c>
      <c r="F104" s="95">
        <f>'Input 1 - Schedule 1'!L106</f>
        <v>0</v>
      </c>
      <c r="G104" s="95">
        <f>'Input 1 - Schedule 1'!N106</f>
        <v>0</v>
      </c>
      <c r="H104" s="95" t="str">
        <f>'Input 1 - Schedule 1'!O106</f>
        <v/>
      </c>
      <c r="I104" s="95">
        <f>'Input 1 - Schedule 1'!W106</f>
        <v>0</v>
      </c>
      <c r="J104" s="69"/>
      <c r="K104" s="51"/>
      <c r="L104" s="69"/>
      <c r="M104" s="69"/>
      <c r="N104" s="95">
        <f>SUMIFS('Input 3 - Capital Instruments'!$L$13:$L$229,'Input 3 - Capital Instruments'!$O$13:$O$229,C104,'Input 3 - Capital Instruments'!$M$13:$M$229,"Y",'Input 3 - Capital Instruments'!$G$13:$G$229,"Surplus Notes (or similar)")</f>
        <v>0</v>
      </c>
      <c r="O104" s="69"/>
      <c r="P104" s="69"/>
      <c r="Q104" s="69"/>
      <c r="R104" s="96">
        <f t="shared" si="16"/>
        <v>0</v>
      </c>
      <c r="S104" s="95">
        <f t="shared" si="17"/>
        <v>0</v>
      </c>
      <c r="T104" s="69"/>
      <c r="U104" s="69"/>
      <c r="V104" s="69"/>
      <c r="W104" s="95" t="str">
        <f t="shared" si="19"/>
        <v/>
      </c>
      <c r="Z104" s="69"/>
      <c r="AB104" s="69"/>
      <c r="AC104" s="69"/>
      <c r="AD104" s="69"/>
      <c r="AE104" s="69"/>
      <c r="AF104" s="69"/>
      <c r="AG104" s="69"/>
      <c r="AH104" s="97">
        <f t="shared" si="18"/>
        <v>0</v>
      </c>
      <c r="AJ104" s="98" cm="1">
        <f t="array" ref="AJ104">SUMPRODUCT(J$7:J$1008*(G$7:G$1008=$C104))</f>
        <v>0</v>
      </c>
      <c r="AK104" s="103">
        <f t="shared" si="20"/>
        <v>0</v>
      </c>
      <c r="AL104" s="104">
        <f t="shared" si="21"/>
        <v>0</v>
      </c>
      <c r="AM104" s="98" cm="1">
        <f t="array" ref="AM104">SUMPRODUCT(Z$7:Z$1008*(G$7:G$1008=$C104))</f>
        <v>0</v>
      </c>
      <c r="AN104" s="103">
        <f t="shared" si="22"/>
        <v>0</v>
      </c>
      <c r="AO104" s="104">
        <f t="shared" si="23"/>
        <v>0</v>
      </c>
      <c r="AP104" s="105" t="str">
        <f t="shared" si="24"/>
        <v/>
      </c>
      <c r="AQ104" s="105" t="str">
        <f t="shared" si="25"/>
        <v/>
      </c>
      <c r="AR104" s="98">
        <f>'Input 1 - Schedule 1'!AL106</f>
        <v>0</v>
      </c>
      <c r="AS104" s="98">
        <f t="shared" si="26"/>
        <v>0</v>
      </c>
      <c r="AT104" s="99">
        <f t="shared" si="27"/>
        <v>0</v>
      </c>
      <c r="AV104" s="84" t="s">
        <v>20</v>
      </c>
    </row>
    <row r="105" spans="1:48" ht="13.5" x14ac:dyDescent="0.3">
      <c r="A105" s="106">
        <f t="shared" si="28"/>
        <v>98</v>
      </c>
      <c r="B105" s="102" t="str">
        <f>'Input 1 - Schedule 1'!H107</f>
        <v/>
      </c>
      <c r="C105" s="95">
        <f>'Input 1 - Schedule 1'!I107</f>
        <v>0</v>
      </c>
      <c r="D105" s="95">
        <f>'Input 1 - Schedule 1'!J107</f>
        <v>0</v>
      </c>
      <c r="E105" s="95">
        <f>'Input 1 - Schedule 1'!K107</f>
        <v>0</v>
      </c>
      <c r="F105" s="95">
        <f>'Input 1 - Schedule 1'!L107</f>
        <v>0</v>
      </c>
      <c r="G105" s="95">
        <f>'Input 1 - Schedule 1'!N107</f>
        <v>0</v>
      </c>
      <c r="H105" s="95" t="str">
        <f>'Input 1 - Schedule 1'!O107</f>
        <v/>
      </c>
      <c r="I105" s="95">
        <f>'Input 1 - Schedule 1'!W107</f>
        <v>0</v>
      </c>
      <c r="J105" s="69"/>
      <c r="K105" s="51"/>
      <c r="L105" s="69"/>
      <c r="M105" s="69"/>
      <c r="N105" s="95">
        <f>SUMIFS('Input 3 - Capital Instruments'!$L$13:$L$229,'Input 3 - Capital Instruments'!$O$13:$O$229,C105,'Input 3 - Capital Instruments'!$M$13:$M$229,"Y",'Input 3 - Capital Instruments'!$G$13:$G$229,"Surplus Notes (or similar)")</f>
        <v>0</v>
      </c>
      <c r="O105" s="69"/>
      <c r="P105" s="69"/>
      <c r="Q105" s="69"/>
      <c r="R105" s="96">
        <f t="shared" si="16"/>
        <v>0</v>
      </c>
      <c r="S105" s="95">
        <f t="shared" si="17"/>
        <v>0</v>
      </c>
      <c r="T105" s="69"/>
      <c r="U105" s="69"/>
      <c r="V105" s="69"/>
      <c r="W105" s="95" t="str">
        <f t="shared" si="19"/>
        <v/>
      </c>
      <c r="Z105" s="69"/>
      <c r="AB105" s="69"/>
      <c r="AC105" s="69"/>
      <c r="AD105" s="69"/>
      <c r="AE105" s="69"/>
      <c r="AF105" s="69"/>
      <c r="AG105" s="69"/>
      <c r="AH105" s="97">
        <f t="shared" si="18"/>
        <v>0</v>
      </c>
      <c r="AJ105" s="98" cm="1">
        <f t="array" ref="AJ105">SUMPRODUCT(J$7:J$1008*(G$7:G$1008=$C105))</f>
        <v>0</v>
      </c>
      <c r="AK105" s="103">
        <f t="shared" si="20"/>
        <v>0</v>
      </c>
      <c r="AL105" s="104">
        <f t="shared" si="21"/>
        <v>0</v>
      </c>
      <c r="AM105" s="98" cm="1">
        <f t="array" ref="AM105">SUMPRODUCT(Z$7:Z$1008*(G$7:G$1008=$C105))</f>
        <v>0</v>
      </c>
      <c r="AN105" s="103">
        <f t="shared" si="22"/>
        <v>0</v>
      </c>
      <c r="AO105" s="104">
        <f t="shared" si="23"/>
        <v>0</v>
      </c>
      <c r="AP105" s="105" t="str">
        <f t="shared" si="24"/>
        <v/>
      </c>
      <c r="AQ105" s="105" t="str">
        <f t="shared" si="25"/>
        <v/>
      </c>
      <c r="AR105" s="98">
        <f>'Input 1 - Schedule 1'!AL107</f>
        <v>0</v>
      </c>
      <c r="AS105" s="98">
        <f t="shared" si="26"/>
        <v>0</v>
      </c>
      <c r="AT105" s="99">
        <f t="shared" si="27"/>
        <v>0</v>
      </c>
      <c r="AV105" s="84" t="s">
        <v>20</v>
      </c>
    </row>
    <row r="106" spans="1:48" ht="13.5" x14ac:dyDescent="0.3">
      <c r="A106" s="106">
        <f t="shared" si="28"/>
        <v>99</v>
      </c>
      <c r="B106" s="102" t="str">
        <f>'Input 1 - Schedule 1'!H108</f>
        <v/>
      </c>
      <c r="C106" s="95">
        <f>'Input 1 - Schedule 1'!I108</f>
        <v>0</v>
      </c>
      <c r="D106" s="95">
        <f>'Input 1 - Schedule 1'!J108</f>
        <v>0</v>
      </c>
      <c r="E106" s="95">
        <f>'Input 1 - Schedule 1'!K108</f>
        <v>0</v>
      </c>
      <c r="F106" s="95">
        <f>'Input 1 - Schedule 1'!L108</f>
        <v>0</v>
      </c>
      <c r="G106" s="95">
        <f>'Input 1 - Schedule 1'!N108</f>
        <v>0</v>
      </c>
      <c r="H106" s="95" t="str">
        <f>'Input 1 - Schedule 1'!O108</f>
        <v/>
      </c>
      <c r="I106" s="95">
        <f>'Input 1 - Schedule 1'!W108</f>
        <v>0</v>
      </c>
      <c r="J106" s="69"/>
      <c r="K106" s="51"/>
      <c r="L106" s="69"/>
      <c r="M106" s="69"/>
      <c r="N106" s="95">
        <f>SUMIFS('Input 3 - Capital Instruments'!$L$13:$L$229,'Input 3 - Capital Instruments'!$O$13:$O$229,C106,'Input 3 - Capital Instruments'!$M$13:$M$229,"Y",'Input 3 - Capital Instruments'!$G$13:$G$229,"Surplus Notes (or similar)")</f>
        <v>0</v>
      </c>
      <c r="O106" s="69"/>
      <c r="P106" s="69"/>
      <c r="Q106" s="69"/>
      <c r="R106" s="96">
        <f t="shared" si="16"/>
        <v>0</v>
      </c>
      <c r="S106" s="95">
        <f t="shared" si="17"/>
        <v>0</v>
      </c>
      <c r="T106" s="69"/>
      <c r="U106" s="69"/>
      <c r="V106" s="69"/>
      <c r="W106" s="95" t="str">
        <f t="shared" si="19"/>
        <v/>
      </c>
      <c r="Z106" s="69"/>
      <c r="AB106" s="69"/>
      <c r="AC106" s="69"/>
      <c r="AD106" s="69"/>
      <c r="AE106" s="69"/>
      <c r="AF106" s="69"/>
      <c r="AG106" s="69"/>
      <c r="AH106" s="97">
        <f t="shared" si="18"/>
        <v>0</v>
      </c>
      <c r="AJ106" s="98" cm="1">
        <f t="array" ref="AJ106">SUMPRODUCT(J$7:J$1008*(G$7:G$1008=$C106))</f>
        <v>0</v>
      </c>
      <c r="AK106" s="103">
        <f t="shared" si="20"/>
        <v>0</v>
      </c>
      <c r="AL106" s="104">
        <f t="shared" si="21"/>
        <v>0</v>
      </c>
      <c r="AM106" s="98" cm="1">
        <f t="array" ref="AM106">SUMPRODUCT(Z$7:Z$1008*(G$7:G$1008=$C106))</f>
        <v>0</v>
      </c>
      <c r="AN106" s="103">
        <f t="shared" si="22"/>
        <v>0</v>
      </c>
      <c r="AO106" s="104">
        <f t="shared" si="23"/>
        <v>0</v>
      </c>
      <c r="AP106" s="105" t="str">
        <f t="shared" si="24"/>
        <v/>
      </c>
      <c r="AQ106" s="105" t="str">
        <f t="shared" si="25"/>
        <v/>
      </c>
      <c r="AR106" s="98">
        <f>'Input 1 - Schedule 1'!AL108</f>
        <v>0</v>
      </c>
      <c r="AS106" s="98">
        <f t="shared" si="26"/>
        <v>0</v>
      </c>
      <c r="AT106" s="99">
        <f t="shared" si="27"/>
        <v>0</v>
      </c>
      <c r="AV106" s="84" t="s">
        <v>20</v>
      </c>
    </row>
    <row r="107" spans="1:48" ht="13.5" x14ac:dyDescent="0.3">
      <c r="A107" s="106">
        <f t="shared" si="28"/>
        <v>100</v>
      </c>
      <c r="B107" s="102" t="str">
        <f>'Input 1 - Schedule 1'!H109</f>
        <v/>
      </c>
      <c r="C107" s="95">
        <f>'Input 1 - Schedule 1'!I109</f>
        <v>0</v>
      </c>
      <c r="D107" s="95">
        <f>'Input 1 - Schedule 1'!J109</f>
        <v>0</v>
      </c>
      <c r="E107" s="95">
        <f>'Input 1 - Schedule 1'!K109</f>
        <v>0</v>
      </c>
      <c r="F107" s="95">
        <f>'Input 1 - Schedule 1'!L109</f>
        <v>0</v>
      </c>
      <c r="G107" s="95">
        <f>'Input 1 - Schedule 1'!N109</f>
        <v>0</v>
      </c>
      <c r="H107" s="95" t="str">
        <f>'Input 1 - Schedule 1'!O109</f>
        <v/>
      </c>
      <c r="I107" s="95">
        <f>'Input 1 - Schedule 1'!W109</f>
        <v>0</v>
      </c>
      <c r="J107" s="69"/>
      <c r="K107" s="51"/>
      <c r="L107" s="69"/>
      <c r="M107" s="69"/>
      <c r="N107" s="95">
        <f>SUMIFS('Input 3 - Capital Instruments'!$L$13:$L$229,'Input 3 - Capital Instruments'!$O$13:$O$229,C107,'Input 3 - Capital Instruments'!$M$13:$M$229,"Y",'Input 3 - Capital Instruments'!$G$13:$G$229,"Surplus Notes (or similar)")</f>
        <v>0</v>
      </c>
      <c r="O107" s="69"/>
      <c r="P107" s="69"/>
      <c r="Q107" s="69"/>
      <c r="R107" s="96">
        <f t="shared" si="16"/>
        <v>0</v>
      </c>
      <c r="S107" s="95">
        <f t="shared" si="17"/>
        <v>0</v>
      </c>
      <c r="T107" s="69"/>
      <c r="U107" s="69"/>
      <c r="V107" s="69"/>
      <c r="W107" s="95" t="str">
        <f t="shared" si="19"/>
        <v/>
      </c>
      <c r="Z107" s="69"/>
      <c r="AB107" s="69"/>
      <c r="AC107" s="69"/>
      <c r="AD107" s="69"/>
      <c r="AE107" s="69"/>
      <c r="AF107" s="69"/>
      <c r="AG107" s="69"/>
      <c r="AH107" s="97">
        <f t="shared" si="18"/>
        <v>0</v>
      </c>
      <c r="AJ107" s="98" cm="1">
        <f t="array" ref="AJ107">SUMPRODUCT(J$7:J$1008*(G$7:G$1008=$C107))</f>
        <v>0</v>
      </c>
      <c r="AK107" s="103">
        <f t="shared" si="20"/>
        <v>0</v>
      </c>
      <c r="AL107" s="104">
        <f t="shared" si="21"/>
        <v>0</v>
      </c>
      <c r="AM107" s="98" cm="1">
        <f t="array" ref="AM107">SUMPRODUCT(Z$7:Z$1008*(G$7:G$1008=$C107))</f>
        <v>0</v>
      </c>
      <c r="AN107" s="103">
        <f t="shared" si="22"/>
        <v>0</v>
      </c>
      <c r="AO107" s="104">
        <f t="shared" si="23"/>
        <v>0</v>
      </c>
      <c r="AP107" s="105" t="str">
        <f t="shared" si="24"/>
        <v/>
      </c>
      <c r="AQ107" s="105" t="str">
        <f t="shared" si="25"/>
        <v/>
      </c>
      <c r="AR107" s="98">
        <f>'Input 1 - Schedule 1'!AL109</f>
        <v>0</v>
      </c>
      <c r="AS107" s="98">
        <f t="shared" si="26"/>
        <v>0</v>
      </c>
      <c r="AT107" s="99">
        <f t="shared" si="27"/>
        <v>0</v>
      </c>
      <c r="AV107" s="84" t="s">
        <v>20</v>
      </c>
    </row>
    <row r="108" spans="1:48" ht="13.5" x14ac:dyDescent="0.3">
      <c r="A108" s="106">
        <f t="shared" si="28"/>
        <v>101</v>
      </c>
      <c r="B108" s="102" t="str">
        <f>'Input 1 - Schedule 1'!H110</f>
        <v/>
      </c>
      <c r="C108" s="95">
        <f>'Input 1 - Schedule 1'!I110</f>
        <v>0</v>
      </c>
      <c r="D108" s="95">
        <f>'Input 1 - Schedule 1'!J110</f>
        <v>0</v>
      </c>
      <c r="E108" s="95">
        <f>'Input 1 - Schedule 1'!K110</f>
        <v>0</v>
      </c>
      <c r="F108" s="95">
        <f>'Input 1 - Schedule 1'!L110</f>
        <v>0</v>
      </c>
      <c r="G108" s="95">
        <f>'Input 1 - Schedule 1'!N110</f>
        <v>0</v>
      </c>
      <c r="H108" s="95" t="str">
        <f>'Input 1 - Schedule 1'!O110</f>
        <v/>
      </c>
      <c r="I108" s="95">
        <f>'Input 1 - Schedule 1'!W110</f>
        <v>0</v>
      </c>
      <c r="J108" s="69"/>
      <c r="K108" s="51"/>
      <c r="L108" s="69"/>
      <c r="M108" s="69"/>
      <c r="N108" s="95">
        <f>SUMIFS('Input 3 - Capital Instruments'!$L$13:$L$229,'Input 3 - Capital Instruments'!$O$13:$O$229,C108,'Input 3 - Capital Instruments'!$M$13:$M$229,"Y",'Input 3 - Capital Instruments'!$G$13:$G$229,"Surplus Notes (or similar)")</f>
        <v>0</v>
      </c>
      <c r="O108" s="69"/>
      <c r="P108" s="69"/>
      <c r="Q108" s="69"/>
      <c r="R108" s="96">
        <f t="shared" si="16"/>
        <v>0</v>
      </c>
      <c r="S108" s="95">
        <f t="shared" si="17"/>
        <v>0</v>
      </c>
      <c r="T108" s="69"/>
      <c r="U108" s="69"/>
      <c r="V108" s="69"/>
      <c r="W108" s="95" t="str">
        <f t="shared" si="19"/>
        <v/>
      </c>
      <c r="Z108" s="69"/>
      <c r="AB108" s="69"/>
      <c r="AC108" s="69"/>
      <c r="AD108" s="69"/>
      <c r="AE108" s="69"/>
      <c r="AF108" s="69"/>
      <c r="AG108" s="69"/>
      <c r="AH108" s="97">
        <f t="shared" si="18"/>
        <v>0</v>
      </c>
      <c r="AJ108" s="98" cm="1">
        <f t="array" ref="AJ108">SUMPRODUCT(J$7:J$1008*(G$7:G$1008=$C108))</f>
        <v>0</v>
      </c>
      <c r="AK108" s="103">
        <f t="shared" si="20"/>
        <v>0</v>
      </c>
      <c r="AL108" s="104">
        <f t="shared" si="21"/>
        <v>0</v>
      </c>
      <c r="AM108" s="98" cm="1">
        <f t="array" ref="AM108">SUMPRODUCT(Z$7:Z$1008*(G$7:G$1008=$C108))</f>
        <v>0</v>
      </c>
      <c r="AN108" s="103">
        <f t="shared" si="22"/>
        <v>0</v>
      </c>
      <c r="AO108" s="104">
        <f t="shared" si="23"/>
        <v>0</v>
      </c>
      <c r="AP108" s="105" t="str">
        <f t="shared" si="24"/>
        <v/>
      </c>
      <c r="AQ108" s="105" t="str">
        <f t="shared" si="25"/>
        <v/>
      </c>
      <c r="AR108" s="98">
        <f>'Input 1 - Schedule 1'!AL110</f>
        <v>0</v>
      </c>
      <c r="AS108" s="98">
        <f t="shared" si="26"/>
        <v>0</v>
      </c>
      <c r="AT108" s="99">
        <f t="shared" si="27"/>
        <v>0</v>
      </c>
      <c r="AV108" s="84" t="s">
        <v>20</v>
      </c>
    </row>
    <row r="109" spans="1:48" ht="13.5" x14ac:dyDescent="0.3">
      <c r="A109" s="106">
        <f t="shared" si="28"/>
        <v>102</v>
      </c>
      <c r="B109" s="102" t="str">
        <f>'Input 1 - Schedule 1'!H111</f>
        <v/>
      </c>
      <c r="C109" s="95">
        <f>'Input 1 - Schedule 1'!I111</f>
        <v>0</v>
      </c>
      <c r="D109" s="95">
        <f>'Input 1 - Schedule 1'!J111</f>
        <v>0</v>
      </c>
      <c r="E109" s="95">
        <f>'Input 1 - Schedule 1'!K111</f>
        <v>0</v>
      </c>
      <c r="F109" s="95">
        <f>'Input 1 - Schedule 1'!L111</f>
        <v>0</v>
      </c>
      <c r="G109" s="95">
        <f>'Input 1 - Schedule 1'!N111</f>
        <v>0</v>
      </c>
      <c r="H109" s="95" t="str">
        <f>'Input 1 - Schedule 1'!O111</f>
        <v/>
      </c>
      <c r="I109" s="95">
        <f>'Input 1 - Schedule 1'!W111</f>
        <v>0</v>
      </c>
      <c r="J109" s="69"/>
      <c r="K109" s="51"/>
      <c r="L109" s="69"/>
      <c r="M109" s="69"/>
      <c r="N109" s="95">
        <f>SUMIFS('Input 3 - Capital Instruments'!$L$13:$L$229,'Input 3 - Capital Instruments'!$O$13:$O$229,C109,'Input 3 - Capital Instruments'!$M$13:$M$229,"Y",'Input 3 - Capital Instruments'!$G$13:$G$229,"Surplus Notes (or similar)")</f>
        <v>0</v>
      </c>
      <c r="O109" s="69"/>
      <c r="P109" s="69"/>
      <c r="Q109" s="69"/>
      <c r="R109" s="96">
        <f t="shared" si="16"/>
        <v>0</v>
      </c>
      <c r="S109" s="95">
        <f t="shared" si="17"/>
        <v>0</v>
      </c>
      <c r="T109" s="69"/>
      <c r="U109" s="69"/>
      <c r="V109" s="69"/>
      <c r="W109" s="95" t="str">
        <f t="shared" si="19"/>
        <v/>
      </c>
      <c r="Z109" s="69"/>
      <c r="AB109" s="69"/>
      <c r="AC109" s="69"/>
      <c r="AD109" s="69"/>
      <c r="AE109" s="69"/>
      <c r="AF109" s="69"/>
      <c r="AG109" s="69"/>
      <c r="AH109" s="97">
        <f t="shared" si="18"/>
        <v>0</v>
      </c>
      <c r="AJ109" s="98" cm="1">
        <f t="array" ref="AJ109">SUMPRODUCT(J$7:J$1008*(G$7:G$1008=$C109))</f>
        <v>0</v>
      </c>
      <c r="AK109" s="103">
        <f t="shared" si="20"/>
        <v>0</v>
      </c>
      <c r="AL109" s="104">
        <f t="shared" si="21"/>
        <v>0</v>
      </c>
      <c r="AM109" s="98" cm="1">
        <f t="array" ref="AM109">SUMPRODUCT(Z$7:Z$1008*(G$7:G$1008=$C109))</f>
        <v>0</v>
      </c>
      <c r="AN109" s="103">
        <f t="shared" si="22"/>
        <v>0</v>
      </c>
      <c r="AO109" s="104">
        <f t="shared" si="23"/>
        <v>0</v>
      </c>
      <c r="AP109" s="105" t="str">
        <f t="shared" si="24"/>
        <v/>
      </c>
      <c r="AQ109" s="105" t="str">
        <f t="shared" si="25"/>
        <v/>
      </c>
      <c r="AR109" s="98">
        <f>'Input 1 - Schedule 1'!AL111</f>
        <v>0</v>
      </c>
      <c r="AS109" s="98">
        <f t="shared" si="26"/>
        <v>0</v>
      </c>
      <c r="AT109" s="99">
        <f t="shared" si="27"/>
        <v>0</v>
      </c>
      <c r="AV109" s="84" t="s">
        <v>20</v>
      </c>
    </row>
    <row r="110" spans="1:48" ht="13.5" x14ac:dyDescent="0.3">
      <c r="A110" s="106">
        <f t="shared" si="28"/>
        <v>103</v>
      </c>
      <c r="B110" s="102" t="str">
        <f>'Input 1 - Schedule 1'!H112</f>
        <v/>
      </c>
      <c r="C110" s="95">
        <f>'Input 1 - Schedule 1'!I112</f>
        <v>0</v>
      </c>
      <c r="D110" s="95">
        <f>'Input 1 - Schedule 1'!J112</f>
        <v>0</v>
      </c>
      <c r="E110" s="95">
        <f>'Input 1 - Schedule 1'!K112</f>
        <v>0</v>
      </c>
      <c r="F110" s="95">
        <f>'Input 1 - Schedule 1'!L112</f>
        <v>0</v>
      </c>
      <c r="G110" s="95">
        <f>'Input 1 - Schedule 1'!N112</f>
        <v>0</v>
      </c>
      <c r="H110" s="95" t="str">
        <f>'Input 1 - Schedule 1'!O112</f>
        <v/>
      </c>
      <c r="I110" s="95">
        <f>'Input 1 - Schedule 1'!W112</f>
        <v>0</v>
      </c>
      <c r="J110" s="69"/>
      <c r="K110" s="51"/>
      <c r="L110" s="69"/>
      <c r="M110" s="69"/>
      <c r="N110" s="95">
        <f>SUMIFS('Input 3 - Capital Instruments'!$L$13:$L$229,'Input 3 - Capital Instruments'!$O$13:$O$229,C110,'Input 3 - Capital Instruments'!$M$13:$M$229,"Y",'Input 3 - Capital Instruments'!$G$13:$G$229,"Surplus Notes (or similar)")</f>
        <v>0</v>
      </c>
      <c r="O110" s="69"/>
      <c r="P110" s="69"/>
      <c r="Q110" s="69"/>
      <c r="R110" s="96">
        <f t="shared" si="16"/>
        <v>0</v>
      </c>
      <c r="S110" s="95">
        <f t="shared" si="17"/>
        <v>0</v>
      </c>
      <c r="T110" s="69"/>
      <c r="U110" s="69"/>
      <c r="V110" s="69"/>
      <c r="W110" s="95" t="str">
        <f t="shared" si="19"/>
        <v/>
      </c>
      <c r="Z110" s="69"/>
      <c r="AB110" s="69"/>
      <c r="AC110" s="69"/>
      <c r="AD110" s="69"/>
      <c r="AE110" s="69"/>
      <c r="AF110" s="69"/>
      <c r="AG110" s="69"/>
      <c r="AH110" s="97">
        <f t="shared" si="18"/>
        <v>0</v>
      </c>
      <c r="AJ110" s="98" cm="1">
        <f t="array" ref="AJ110">SUMPRODUCT(J$7:J$1008*(G$7:G$1008=$C110))</f>
        <v>0</v>
      </c>
      <c r="AK110" s="103">
        <f t="shared" si="20"/>
        <v>0</v>
      </c>
      <c r="AL110" s="104">
        <f t="shared" si="21"/>
        <v>0</v>
      </c>
      <c r="AM110" s="98" cm="1">
        <f t="array" ref="AM110">SUMPRODUCT(Z$7:Z$1008*(G$7:G$1008=$C110))</f>
        <v>0</v>
      </c>
      <c r="AN110" s="103">
        <f t="shared" si="22"/>
        <v>0</v>
      </c>
      <c r="AO110" s="104">
        <f t="shared" si="23"/>
        <v>0</v>
      </c>
      <c r="AP110" s="105" t="str">
        <f t="shared" si="24"/>
        <v/>
      </c>
      <c r="AQ110" s="105" t="str">
        <f t="shared" si="25"/>
        <v/>
      </c>
      <c r="AR110" s="98">
        <f>'Input 1 - Schedule 1'!AL112</f>
        <v>0</v>
      </c>
      <c r="AS110" s="98">
        <f t="shared" si="26"/>
        <v>0</v>
      </c>
      <c r="AT110" s="99">
        <f t="shared" si="27"/>
        <v>0</v>
      </c>
      <c r="AV110" s="84" t="s">
        <v>20</v>
      </c>
    </row>
    <row r="111" spans="1:48" ht="13.5" x14ac:dyDescent="0.3">
      <c r="A111" s="106">
        <f t="shared" si="28"/>
        <v>104</v>
      </c>
      <c r="B111" s="102" t="str">
        <f>'Input 1 - Schedule 1'!H113</f>
        <v/>
      </c>
      <c r="C111" s="95">
        <f>'Input 1 - Schedule 1'!I113</f>
        <v>0</v>
      </c>
      <c r="D111" s="95">
        <f>'Input 1 - Schedule 1'!J113</f>
        <v>0</v>
      </c>
      <c r="E111" s="95">
        <f>'Input 1 - Schedule 1'!K113</f>
        <v>0</v>
      </c>
      <c r="F111" s="95">
        <f>'Input 1 - Schedule 1'!L113</f>
        <v>0</v>
      </c>
      <c r="G111" s="95">
        <f>'Input 1 - Schedule 1'!N113</f>
        <v>0</v>
      </c>
      <c r="H111" s="95" t="str">
        <f>'Input 1 - Schedule 1'!O113</f>
        <v/>
      </c>
      <c r="I111" s="95">
        <f>'Input 1 - Schedule 1'!W113</f>
        <v>0</v>
      </c>
      <c r="J111" s="69"/>
      <c r="K111" s="51"/>
      <c r="L111" s="69"/>
      <c r="M111" s="69"/>
      <c r="N111" s="95">
        <f>SUMIFS('Input 3 - Capital Instruments'!$L$13:$L$229,'Input 3 - Capital Instruments'!$O$13:$O$229,C111,'Input 3 - Capital Instruments'!$M$13:$M$229,"Y",'Input 3 - Capital Instruments'!$G$13:$G$229,"Surplus Notes (or similar)")</f>
        <v>0</v>
      </c>
      <c r="O111" s="69"/>
      <c r="P111" s="69"/>
      <c r="Q111" s="69"/>
      <c r="R111" s="96">
        <f t="shared" si="16"/>
        <v>0</v>
      </c>
      <c r="S111" s="95">
        <f t="shared" si="17"/>
        <v>0</v>
      </c>
      <c r="T111" s="69"/>
      <c r="U111" s="69"/>
      <c r="V111" s="69"/>
      <c r="W111" s="95" t="str">
        <f t="shared" si="19"/>
        <v/>
      </c>
      <c r="Z111" s="69"/>
      <c r="AB111" s="69"/>
      <c r="AC111" s="69"/>
      <c r="AD111" s="69"/>
      <c r="AE111" s="69"/>
      <c r="AF111" s="69"/>
      <c r="AG111" s="69"/>
      <c r="AH111" s="97">
        <f t="shared" si="18"/>
        <v>0</v>
      </c>
      <c r="AJ111" s="98" cm="1">
        <f t="array" ref="AJ111">SUMPRODUCT(J$7:J$1008*(G$7:G$1008=$C111))</f>
        <v>0</v>
      </c>
      <c r="AK111" s="103">
        <f t="shared" si="20"/>
        <v>0</v>
      </c>
      <c r="AL111" s="104">
        <f t="shared" si="21"/>
        <v>0</v>
      </c>
      <c r="AM111" s="98" cm="1">
        <f t="array" ref="AM111">SUMPRODUCT(Z$7:Z$1008*(G$7:G$1008=$C111))</f>
        <v>0</v>
      </c>
      <c r="AN111" s="103">
        <f t="shared" si="22"/>
        <v>0</v>
      </c>
      <c r="AO111" s="104">
        <f t="shared" si="23"/>
        <v>0</v>
      </c>
      <c r="AP111" s="105" t="str">
        <f t="shared" si="24"/>
        <v/>
      </c>
      <c r="AQ111" s="105" t="str">
        <f t="shared" si="25"/>
        <v/>
      </c>
      <c r="AR111" s="98">
        <f>'Input 1 - Schedule 1'!AL113</f>
        <v>0</v>
      </c>
      <c r="AS111" s="98">
        <f t="shared" si="26"/>
        <v>0</v>
      </c>
      <c r="AT111" s="99">
        <f t="shared" si="27"/>
        <v>0</v>
      </c>
      <c r="AV111" s="84" t="s">
        <v>20</v>
      </c>
    </row>
    <row r="112" spans="1:48" ht="13.5" x14ac:dyDescent="0.3">
      <c r="A112" s="106">
        <f t="shared" si="28"/>
        <v>105</v>
      </c>
      <c r="B112" s="102" t="str">
        <f>'Input 1 - Schedule 1'!H114</f>
        <v/>
      </c>
      <c r="C112" s="95">
        <f>'Input 1 - Schedule 1'!I114</f>
        <v>0</v>
      </c>
      <c r="D112" s="95">
        <f>'Input 1 - Schedule 1'!J114</f>
        <v>0</v>
      </c>
      <c r="E112" s="95">
        <f>'Input 1 - Schedule 1'!K114</f>
        <v>0</v>
      </c>
      <c r="F112" s="95">
        <f>'Input 1 - Schedule 1'!L114</f>
        <v>0</v>
      </c>
      <c r="G112" s="95">
        <f>'Input 1 - Schedule 1'!N114</f>
        <v>0</v>
      </c>
      <c r="H112" s="95" t="str">
        <f>'Input 1 - Schedule 1'!O114</f>
        <v/>
      </c>
      <c r="I112" s="95">
        <f>'Input 1 - Schedule 1'!W114</f>
        <v>0</v>
      </c>
      <c r="J112" s="69"/>
      <c r="K112" s="51"/>
      <c r="L112" s="69"/>
      <c r="M112" s="69"/>
      <c r="N112" s="95">
        <f>SUMIFS('Input 3 - Capital Instruments'!$L$13:$L$229,'Input 3 - Capital Instruments'!$O$13:$O$229,C112,'Input 3 - Capital Instruments'!$M$13:$M$229,"Y",'Input 3 - Capital Instruments'!$G$13:$G$229,"Surplus Notes (or similar)")</f>
        <v>0</v>
      </c>
      <c r="O112" s="69"/>
      <c r="P112" s="69"/>
      <c r="Q112" s="69"/>
      <c r="R112" s="96">
        <f t="shared" si="16"/>
        <v>0</v>
      </c>
      <c r="S112" s="95">
        <f t="shared" si="17"/>
        <v>0</v>
      </c>
      <c r="T112" s="69"/>
      <c r="U112" s="69"/>
      <c r="V112" s="69"/>
      <c r="W112" s="95" t="str">
        <f t="shared" si="19"/>
        <v/>
      </c>
      <c r="Z112" s="69"/>
      <c r="AB112" s="69"/>
      <c r="AC112" s="69"/>
      <c r="AD112" s="69"/>
      <c r="AE112" s="69"/>
      <c r="AF112" s="69"/>
      <c r="AG112" s="69"/>
      <c r="AH112" s="97">
        <f t="shared" si="18"/>
        <v>0</v>
      </c>
      <c r="AJ112" s="98" cm="1">
        <f t="array" ref="AJ112">SUMPRODUCT(J$7:J$1008*(G$7:G$1008=$C112))</f>
        <v>0</v>
      </c>
      <c r="AK112" s="103">
        <f t="shared" si="20"/>
        <v>0</v>
      </c>
      <c r="AL112" s="104">
        <f t="shared" si="21"/>
        <v>0</v>
      </c>
      <c r="AM112" s="98" cm="1">
        <f t="array" ref="AM112">SUMPRODUCT(Z$7:Z$1008*(G$7:G$1008=$C112))</f>
        <v>0</v>
      </c>
      <c r="AN112" s="103">
        <f t="shared" si="22"/>
        <v>0</v>
      </c>
      <c r="AO112" s="104">
        <f t="shared" si="23"/>
        <v>0</v>
      </c>
      <c r="AP112" s="105" t="str">
        <f t="shared" si="24"/>
        <v/>
      </c>
      <c r="AQ112" s="105" t="str">
        <f t="shared" si="25"/>
        <v/>
      </c>
      <c r="AR112" s="98">
        <f>'Input 1 - Schedule 1'!AL114</f>
        <v>0</v>
      </c>
      <c r="AS112" s="98">
        <f t="shared" si="26"/>
        <v>0</v>
      </c>
      <c r="AT112" s="99">
        <f t="shared" si="27"/>
        <v>0</v>
      </c>
      <c r="AV112" s="84" t="s">
        <v>20</v>
      </c>
    </row>
    <row r="113" spans="1:48" ht="13.5" x14ac:dyDescent="0.3">
      <c r="A113" s="106">
        <f t="shared" si="28"/>
        <v>106</v>
      </c>
      <c r="B113" s="102" t="str">
        <f>'Input 1 - Schedule 1'!H115</f>
        <v/>
      </c>
      <c r="C113" s="95">
        <f>'Input 1 - Schedule 1'!I115</f>
        <v>0</v>
      </c>
      <c r="D113" s="95">
        <f>'Input 1 - Schedule 1'!J115</f>
        <v>0</v>
      </c>
      <c r="E113" s="95">
        <f>'Input 1 - Schedule 1'!K115</f>
        <v>0</v>
      </c>
      <c r="F113" s="95">
        <f>'Input 1 - Schedule 1'!L115</f>
        <v>0</v>
      </c>
      <c r="G113" s="95">
        <f>'Input 1 - Schedule 1'!N115</f>
        <v>0</v>
      </c>
      <c r="H113" s="95" t="str">
        <f>'Input 1 - Schedule 1'!O115</f>
        <v/>
      </c>
      <c r="I113" s="95">
        <f>'Input 1 - Schedule 1'!W115</f>
        <v>0</v>
      </c>
      <c r="J113" s="69"/>
      <c r="K113" s="51"/>
      <c r="L113" s="69"/>
      <c r="M113" s="69"/>
      <c r="N113" s="95">
        <f>SUMIFS('Input 3 - Capital Instruments'!$L$13:$L$229,'Input 3 - Capital Instruments'!$O$13:$O$229,C113,'Input 3 - Capital Instruments'!$M$13:$M$229,"Y",'Input 3 - Capital Instruments'!$G$13:$G$229,"Surplus Notes (or similar)")</f>
        <v>0</v>
      </c>
      <c r="O113" s="69"/>
      <c r="P113" s="69"/>
      <c r="Q113" s="69"/>
      <c r="R113" s="96">
        <f t="shared" si="16"/>
        <v>0</v>
      </c>
      <c r="S113" s="95">
        <f t="shared" si="17"/>
        <v>0</v>
      </c>
      <c r="T113" s="69"/>
      <c r="U113" s="69"/>
      <c r="V113" s="69"/>
      <c r="W113" s="95" t="str">
        <f t="shared" si="19"/>
        <v/>
      </c>
      <c r="Z113" s="69"/>
      <c r="AB113" s="69"/>
      <c r="AC113" s="69"/>
      <c r="AD113" s="69"/>
      <c r="AE113" s="69"/>
      <c r="AF113" s="69"/>
      <c r="AG113" s="69"/>
      <c r="AH113" s="97">
        <f t="shared" si="18"/>
        <v>0</v>
      </c>
      <c r="AJ113" s="98" cm="1">
        <f t="array" ref="AJ113">SUMPRODUCT(J$7:J$1008*(G$7:G$1008=$C113))</f>
        <v>0</v>
      </c>
      <c r="AK113" s="103">
        <f t="shared" si="20"/>
        <v>0</v>
      </c>
      <c r="AL113" s="104">
        <f t="shared" si="21"/>
        <v>0</v>
      </c>
      <c r="AM113" s="98" cm="1">
        <f t="array" ref="AM113">SUMPRODUCT(Z$7:Z$1008*(G$7:G$1008=$C113))</f>
        <v>0</v>
      </c>
      <c r="AN113" s="103">
        <f t="shared" si="22"/>
        <v>0</v>
      </c>
      <c r="AO113" s="104">
        <f t="shared" si="23"/>
        <v>0</v>
      </c>
      <c r="AP113" s="105" t="str">
        <f t="shared" si="24"/>
        <v/>
      </c>
      <c r="AQ113" s="105" t="str">
        <f t="shared" si="25"/>
        <v/>
      </c>
      <c r="AR113" s="98">
        <f>'Input 1 - Schedule 1'!AL115</f>
        <v>0</v>
      </c>
      <c r="AS113" s="98">
        <f t="shared" si="26"/>
        <v>0</v>
      </c>
      <c r="AT113" s="99">
        <f t="shared" si="27"/>
        <v>0</v>
      </c>
      <c r="AV113" s="84" t="s">
        <v>20</v>
      </c>
    </row>
    <row r="114" spans="1:48" ht="13.5" x14ac:dyDescent="0.3">
      <c r="A114" s="106">
        <f t="shared" si="28"/>
        <v>107</v>
      </c>
      <c r="B114" s="102" t="str">
        <f>'Input 1 - Schedule 1'!H116</f>
        <v/>
      </c>
      <c r="C114" s="95">
        <f>'Input 1 - Schedule 1'!I116</f>
        <v>0</v>
      </c>
      <c r="D114" s="95">
        <f>'Input 1 - Schedule 1'!J116</f>
        <v>0</v>
      </c>
      <c r="E114" s="95">
        <f>'Input 1 - Schedule 1'!K116</f>
        <v>0</v>
      </c>
      <c r="F114" s="95">
        <f>'Input 1 - Schedule 1'!L116</f>
        <v>0</v>
      </c>
      <c r="G114" s="95">
        <f>'Input 1 - Schedule 1'!N116</f>
        <v>0</v>
      </c>
      <c r="H114" s="95" t="str">
        <f>'Input 1 - Schedule 1'!O116</f>
        <v/>
      </c>
      <c r="I114" s="95">
        <f>'Input 1 - Schedule 1'!W116</f>
        <v>0</v>
      </c>
      <c r="J114" s="69"/>
      <c r="K114" s="51"/>
      <c r="L114" s="69"/>
      <c r="M114" s="69"/>
      <c r="N114" s="95">
        <f>SUMIFS('Input 3 - Capital Instruments'!$L$13:$L$229,'Input 3 - Capital Instruments'!$O$13:$O$229,C114,'Input 3 - Capital Instruments'!$M$13:$M$229,"Y",'Input 3 - Capital Instruments'!$G$13:$G$229,"Surplus Notes (or similar)")</f>
        <v>0</v>
      </c>
      <c r="O114" s="69"/>
      <c r="P114" s="69"/>
      <c r="Q114" s="69"/>
      <c r="R114" s="96">
        <f t="shared" si="16"/>
        <v>0</v>
      </c>
      <c r="S114" s="95">
        <f t="shared" si="17"/>
        <v>0</v>
      </c>
      <c r="T114" s="69"/>
      <c r="U114" s="69"/>
      <c r="V114" s="69"/>
      <c r="W114" s="95" t="str">
        <f t="shared" si="19"/>
        <v/>
      </c>
      <c r="Z114" s="69"/>
      <c r="AB114" s="69"/>
      <c r="AC114" s="69"/>
      <c r="AD114" s="69"/>
      <c r="AE114" s="69"/>
      <c r="AF114" s="69"/>
      <c r="AG114" s="69"/>
      <c r="AH114" s="97">
        <f t="shared" si="18"/>
        <v>0</v>
      </c>
      <c r="AJ114" s="98" cm="1">
        <f t="array" ref="AJ114">SUMPRODUCT(J$7:J$1008*(G$7:G$1008=$C114))</f>
        <v>0</v>
      </c>
      <c r="AK114" s="103">
        <f t="shared" si="20"/>
        <v>0</v>
      </c>
      <c r="AL114" s="104">
        <f t="shared" si="21"/>
        <v>0</v>
      </c>
      <c r="AM114" s="98" cm="1">
        <f t="array" ref="AM114">SUMPRODUCT(Z$7:Z$1008*(G$7:G$1008=$C114))</f>
        <v>0</v>
      </c>
      <c r="AN114" s="103">
        <f t="shared" si="22"/>
        <v>0</v>
      </c>
      <c r="AO114" s="104">
        <f t="shared" si="23"/>
        <v>0</v>
      </c>
      <c r="AP114" s="105" t="str">
        <f t="shared" si="24"/>
        <v/>
      </c>
      <c r="AQ114" s="105" t="str">
        <f t="shared" si="25"/>
        <v/>
      </c>
      <c r="AR114" s="98">
        <f>'Input 1 - Schedule 1'!AL116</f>
        <v>0</v>
      </c>
      <c r="AS114" s="98">
        <f t="shared" si="26"/>
        <v>0</v>
      </c>
      <c r="AT114" s="99">
        <f t="shared" si="27"/>
        <v>0</v>
      </c>
      <c r="AV114" s="84" t="s">
        <v>20</v>
      </c>
    </row>
    <row r="115" spans="1:48" ht="13.5" x14ac:dyDescent="0.3">
      <c r="A115" s="106">
        <f t="shared" si="28"/>
        <v>108</v>
      </c>
      <c r="B115" s="102" t="str">
        <f>'Input 1 - Schedule 1'!H117</f>
        <v/>
      </c>
      <c r="C115" s="95">
        <f>'Input 1 - Schedule 1'!I117</f>
        <v>0</v>
      </c>
      <c r="D115" s="95">
        <f>'Input 1 - Schedule 1'!J117</f>
        <v>0</v>
      </c>
      <c r="E115" s="95">
        <f>'Input 1 - Schedule 1'!K117</f>
        <v>0</v>
      </c>
      <c r="F115" s="95">
        <f>'Input 1 - Schedule 1'!L117</f>
        <v>0</v>
      </c>
      <c r="G115" s="95">
        <f>'Input 1 - Schedule 1'!N117</f>
        <v>0</v>
      </c>
      <c r="H115" s="95" t="str">
        <f>'Input 1 - Schedule 1'!O117</f>
        <v/>
      </c>
      <c r="I115" s="95">
        <f>'Input 1 - Schedule 1'!W117</f>
        <v>0</v>
      </c>
      <c r="J115" s="69"/>
      <c r="K115" s="51"/>
      <c r="L115" s="69"/>
      <c r="M115" s="69"/>
      <c r="N115" s="95">
        <f>SUMIFS('Input 3 - Capital Instruments'!$L$13:$L$229,'Input 3 - Capital Instruments'!$O$13:$O$229,C115,'Input 3 - Capital Instruments'!$M$13:$M$229,"Y",'Input 3 - Capital Instruments'!$G$13:$G$229,"Surplus Notes (or similar)")</f>
        <v>0</v>
      </c>
      <c r="O115" s="69"/>
      <c r="P115" s="69"/>
      <c r="Q115" s="69"/>
      <c r="R115" s="96">
        <f t="shared" si="16"/>
        <v>0</v>
      </c>
      <c r="S115" s="95">
        <f t="shared" si="17"/>
        <v>0</v>
      </c>
      <c r="T115" s="69"/>
      <c r="U115" s="69"/>
      <c r="V115" s="69"/>
      <c r="W115" s="95" t="str">
        <f t="shared" si="19"/>
        <v/>
      </c>
      <c r="Z115" s="69"/>
      <c r="AB115" s="69"/>
      <c r="AC115" s="69"/>
      <c r="AD115" s="69"/>
      <c r="AE115" s="69"/>
      <c r="AF115" s="69"/>
      <c r="AG115" s="69"/>
      <c r="AH115" s="97">
        <f t="shared" si="18"/>
        <v>0</v>
      </c>
      <c r="AJ115" s="98" cm="1">
        <f t="array" ref="AJ115">SUMPRODUCT(J$7:J$1008*(G$7:G$1008=$C115))</f>
        <v>0</v>
      </c>
      <c r="AK115" s="103">
        <f t="shared" si="20"/>
        <v>0</v>
      </c>
      <c r="AL115" s="104">
        <f t="shared" si="21"/>
        <v>0</v>
      </c>
      <c r="AM115" s="98" cm="1">
        <f t="array" ref="AM115">SUMPRODUCT(Z$7:Z$1008*(G$7:G$1008=$C115))</f>
        <v>0</v>
      </c>
      <c r="AN115" s="103">
        <f t="shared" si="22"/>
        <v>0</v>
      </c>
      <c r="AO115" s="104">
        <f t="shared" si="23"/>
        <v>0</v>
      </c>
      <c r="AP115" s="105" t="str">
        <f t="shared" si="24"/>
        <v/>
      </c>
      <c r="AQ115" s="105" t="str">
        <f t="shared" si="25"/>
        <v/>
      </c>
      <c r="AR115" s="98">
        <f>'Input 1 - Schedule 1'!AL117</f>
        <v>0</v>
      </c>
      <c r="AS115" s="98">
        <f t="shared" si="26"/>
        <v>0</v>
      </c>
      <c r="AT115" s="99">
        <f t="shared" si="27"/>
        <v>0</v>
      </c>
      <c r="AV115" s="84" t="s">
        <v>20</v>
      </c>
    </row>
    <row r="116" spans="1:48" ht="13.5" x14ac:dyDescent="0.3">
      <c r="A116" s="106">
        <f t="shared" si="28"/>
        <v>109</v>
      </c>
      <c r="B116" s="102" t="str">
        <f>'Input 1 - Schedule 1'!H118</f>
        <v/>
      </c>
      <c r="C116" s="95">
        <f>'Input 1 - Schedule 1'!I118</f>
        <v>0</v>
      </c>
      <c r="D116" s="95">
        <f>'Input 1 - Schedule 1'!J118</f>
        <v>0</v>
      </c>
      <c r="E116" s="95">
        <f>'Input 1 - Schedule 1'!K118</f>
        <v>0</v>
      </c>
      <c r="F116" s="95">
        <f>'Input 1 - Schedule 1'!L118</f>
        <v>0</v>
      </c>
      <c r="G116" s="95">
        <f>'Input 1 - Schedule 1'!N118</f>
        <v>0</v>
      </c>
      <c r="H116" s="95" t="str">
        <f>'Input 1 - Schedule 1'!O118</f>
        <v/>
      </c>
      <c r="I116" s="95">
        <f>'Input 1 - Schedule 1'!W118</f>
        <v>0</v>
      </c>
      <c r="J116" s="69"/>
      <c r="K116" s="51"/>
      <c r="L116" s="69"/>
      <c r="M116" s="69"/>
      <c r="N116" s="95">
        <f>SUMIFS('Input 3 - Capital Instruments'!$L$13:$L$229,'Input 3 - Capital Instruments'!$O$13:$O$229,C116,'Input 3 - Capital Instruments'!$M$13:$M$229,"Y",'Input 3 - Capital Instruments'!$G$13:$G$229,"Surplus Notes (or similar)")</f>
        <v>0</v>
      </c>
      <c r="O116" s="69"/>
      <c r="P116" s="69"/>
      <c r="Q116" s="69"/>
      <c r="R116" s="96">
        <f t="shared" si="16"/>
        <v>0</v>
      </c>
      <c r="S116" s="95">
        <f t="shared" si="17"/>
        <v>0</v>
      </c>
      <c r="T116" s="69"/>
      <c r="U116" s="69"/>
      <c r="V116" s="69"/>
      <c r="W116" s="95" t="str">
        <f t="shared" si="19"/>
        <v/>
      </c>
      <c r="Z116" s="69"/>
      <c r="AB116" s="69"/>
      <c r="AC116" s="69"/>
      <c r="AD116" s="69"/>
      <c r="AE116" s="69"/>
      <c r="AF116" s="69"/>
      <c r="AG116" s="69"/>
      <c r="AH116" s="97">
        <f t="shared" si="18"/>
        <v>0</v>
      </c>
      <c r="AJ116" s="98" cm="1">
        <f t="array" ref="AJ116">SUMPRODUCT(J$7:J$1008*(G$7:G$1008=$C116))</f>
        <v>0</v>
      </c>
      <c r="AK116" s="103">
        <f t="shared" si="20"/>
        <v>0</v>
      </c>
      <c r="AL116" s="104">
        <f t="shared" si="21"/>
        <v>0</v>
      </c>
      <c r="AM116" s="98" cm="1">
        <f t="array" ref="AM116">SUMPRODUCT(Z$7:Z$1008*(G$7:G$1008=$C116))</f>
        <v>0</v>
      </c>
      <c r="AN116" s="103">
        <f t="shared" si="22"/>
        <v>0</v>
      </c>
      <c r="AO116" s="104">
        <f t="shared" si="23"/>
        <v>0</v>
      </c>
      <c r="AP116" s="105" t="str">
        <f t="shared" si="24"/>
        <v/>
      </c>
      <c r="AQ116" s="105" t="str">
        <f t="shared" si="25"/>
        <v/>
      </c>
      <c r="AR116" s="98">
        <f>'Input 1 - Schedule 1'!AL118</f>
        <v>0</v>
      </c>
      <c r="AS116" s="98">
        <f t="shared" si="26"/>
        <v>0</v>
      </c>
      <c r="AT116" s="99">
        <f t="shared" si="27"/>
        <v>0</v>
      </c>
      <c r="AV116" s="84" t="s">
        <v>20</v>
      </c>
    </row>
    <row r="117" spans="1:48" ht="13.5" x14ac:dyDescent="0.3">
      <c r="A117" s="106">
        <f t="shared" si="28"/>
        <v>110</v>
      </c>
      <c r="B117" s="102" t="str">
        <f>'Input 1 - Schedule 1'!H119</f>
        <v/>
      </c>
      <c r="C117" s="95">
        <f>'Input 1 - Schedule 1'!I119</f>
        <v>0</v>
      </c>
      <c r="D117" s="95">
        <f>'Input 1 - Schedule 1'!J119</f>
        <v>0</v>
      </c>
      <c r="E117" s="95">
        <f>'Input 1 - Schedule 1'!K119</f>
        <v>0</v>
      </c>
      <c r="F117" s="95">
        <f>'Input 1 - Schedule 1'!L119</f>
        <v>0</v>
      </c>
      <c r="G117" s="95">
        <f>'Input 1 - Schedule 1'!N119</f>
        <v>0</v>
      </c>
      <c r="H117" s="95" t="str">
        <f>'Input 1 - Schedule 1'!O119</f>
        <v/>
      </c>
      <c r="I117" s="95">
        <f>'Input 1 - Schedule 1'!W119</f>
        <v>0</v>
      </c>
      <c r="J117" s="69"/>
      <c r="K117" s="51"/>
      <c r="L117" s="69"/>
      <c r="M117" s="69"/>
      <c r="N117" s="95">
        <f>SUMIFS('Input 3 - Capital Instruments'!$L$13:$L$229,'Input 3 - Capital Instruments'!$O$13:$O$229,C117,'Input 3 - Capital Instruments'!$M$13:$M$229,"Y",'Input 3 - Capital Instruments'!$G$13:$G$229,"Surplus Notes (or similar)")</f>
        <v>0</v>
      </c>
      <c r="O117" s="69"/>
      <c r="P117" s="69"/>
      <c r="Q117" s="69"/>
      <c r="R117" s="96">
        <f t="shared" si="16"/>
        <v>0</v>
      </c>
      <c r="S117" s="95">
        <f t="shared" si="17"/>
        <v>0</v>
      </c>
      <c r="T117" s="69"/>
      <c r="U117" s="69"/>
      <c r="V117" s="69"/>
      <c r="W117" s="95" t="str">
        <f t="shared" si="19"/>
        <v/>
      </c>
      <c r="Z117" s="69"/>
      <c r="AB117" s="69"/>
      <c r="AC117" s="69"/>
      <c r="AD117" s="69"/>
      <c r="AE117" s="69"/>
      <c r="AF117" s="69"/>
      <c r="AG117" s="69"/>
      <c r="AH117" s="97">
        <f t="shared" si="18"/>
        <v>0</v>
      </c>
      <c r="AJ117" s="98" cm="1">
        <f t="array" ref="AJ117">SUMPRODUCT(J$7:J$1008*(G$7:G$1008=$C117))</f>
        <v>0</v>
      </c>
      <c r="AK117" s="103">
        <f t="shared" si="20"/>
        <v>0</v>
      </c>
      <c r="AL117" s="104">
        <f t="shared" si="21"/>
        <v>0</v>
      </c>
      <c r="AM117" s="98" cm="1">
        <f t="array" ref="AM117">SUMPRODUCT(Z$7:Z$1008*(G$7:G$1008=$C117))</f>
        <v>0</v>
      </c>
      <c r="AN117" s="103">
        <f t="shared" si="22"/>
        <v>0</v>
      </c>
      <c r="AO117" s="104">
        <f t="shared" si="23"/>
        <v>0</v>
      </c>
      <c r="AP117" s="105" t="str">
        <f t="shared" si="24"/>
        <v/>
      </c>
      <c r="AQ117" s="105" t="str">
        <f t="shared" si="25"/>
        <v/>
      </c>
      <c r="AR117" s="98">
        <f>'Input 1 - Schedule 1'!AL119</f>
        <v>0</v>
      </c>
      <c r="AS117" s="98">
        <f t="shared" si="26"/>
        <v>0</v>
      </c>
      <c r="AT117" s="99">
        <f t="shared" si="27"/>
        <v>0</v>
      </c>
      <c r="AV117" s="84" t="s">
        <v>20</v>
      </c>
    </row>
    <row r="118" spans="1:48" ht="13.5" x14ac:dyDescent="0.3">
      <c r="A118" s="106">
        <f t="shared" si="28"/>
        <v>111</v>
      </c>
      <c r="B118" s="102" t="str">
        <f>'Input 1 - Schedule 1'!H120</f>
        <v/>
      </c>
      <c r="C118" s="95">
        <f>'Input 1 - Schedule 1'!I120</f>
        <v>0</v>
      </c>
      <c r="D118" s="95">
        <f>'Input 1 - Schedule 1'!J120</f>
        <v>0</v>
      </c>
      <c r="E118" s="95">
        <f>'Input 1 - Schedule 1'!K120</f>
        <v>0</v>
      </c>
      <c r="F118" s="95">
        <f>'Input 1 - Schedule 1'!L120</f>
        <v>0</v>
      </c>
      <c r="G118" s="95">
        <f>'Input 1 - Schedule 1'!N120</f>
        <v>0</v>
      </c>
      <c r="H118" s="95" t="str">
        <f>'Input 1 - Schedule 1'!O120</f>
        <v/>
      </c>
      <c r="I118" s="95">
        <f>'Input 1 - Schedule 1'!W120</f>
        <v>0</v>
      </c>
      <c r="J118" s="69"/>
      <c r="K118" s="51"/>
      <c r="L118" s="69"/>
      <c r="M118" s="69"/>
      <c r="N118" s="95">
        <f>SUMIFS('Input 3 - Capital Instruments'!$L$13:$L$229,'Input 3 - Capital Instruments'!$O$13:$O$229,C118,'Input 3 - Capital Instruments'!$M$13:$M$229,"Y",'Input 3 - Capital Instruments'!$G$13:$G$229,"Surplus Notes (or similar)")</f>
        <v>0</v>
      </c>
      <c r="O118" s="69"/>
      <c r="P118" s="69"/>
      <c r="Q118" s="69"/>
      <c r="R118" s="96">
        <f t="shared" si="16"/>
        <v>0</v>
      </c>
      <c r="S118" s="95">
        <f t="shared" si="17"/>
        <v>0</v>
      </c>
      <c r="T118" s="69"/>
      <c r="U118" s="69"/>
      <c r="V118" s="69"/>
      <c r="W118" s="95" t="str">
        <f t="shared" si="19"/>
        <v/>
      </c>
      <c r="Z118" s="69"/>
      <c r="AB118" s="69"/>
      <c r="AC118" s="69"/>
      <c r="AD118" s="69"/>
      <c r="AE118" s="69"/>
      <c r="AF118" s="69"/>
      <c r="AG118" s="69"/>
      <c r="AH118" s="97">
        <f t="shared" si="18"/>
        <v>0</v>
      </c>
      <c r="AJ118" s="98" cm="1">
        <f t="array" ref="AJ118">SUMPRODUCT(J$7:J$1008*(G$7:G$1008=$C118))</f>
        <v>0</v>
      </c>
      <c r="AK118" s="103">
        <f t="shared" si="20"/>
        <v>0</v>
      </c>
      <c r="AL118" s="104">
        <f t="shared" si="21"/>
        <v>0</v>
      </c>
      <c r="AM118" s="98" cm="1">
        <f t="array" ref="AM118">SUMPRODUCT(Z$7:Z$1008*(G$7:G$1008=$C118))</f>
        <v>0</v>
      </c>
      <c r="AN118" s="103">
        <f t="shared" si="22"/>
        <v>0</v>
      </c>
      <c r="AO118" s="104">
        <f t="shared" si="23"/>
        <v>0</v>
      </c>
      <c r="AP118" s="105" t="str">
        <f t="shared" si="24"/>
        <v/>
      </c>
      <c r="AQ118" s="105" t="str">
        <f t="shared" si="25"/>
        <v/>
      </c>
      <c r="AR118" s="98">
        <f>'Input 1 - Schedule 1'!AL120</f>
        <v>0</v>
      </c>
      <c r="AS118" s="98">
        <f t="shared" si="26"/>
        <v>0</v>
      </c>
      <c r="AT118" s="99">
        <f t="shared" si="27"/>
        <v>0</v>
      </c>
      <c r="AV118" s="84" t="s">
        <v>20</v>
      </c>
    </row>
    <row r="119" spans="1:48" ht="13.5" x14ac:dyDescent="0.3">
      <c r="A119" s="106">
        <f t="shared" si="28"/>
        <v>112</v>
      </c>
      <c r="B119" s="102" t="str">
        <f>'Input 1 - Schedule 1'!H121</f>
        <v/>
      </c>
      <c r="C119" s="95">
        <f>'Input 1 - Schedule 1'!I121</f>
        <v>0</v>
      </c>
      <c r="D119" s="95">
        <f>'Input 1 - Schedule 1'!J121</f>
        <v>0</v>
      </c>
      <c r="E119" s="95">
        <f>'Input 1 - Schedule 1'!K121</f>
        <v>0</v>
      </c>
      <c r="F119" s="95">
        <f>'Input 1 - Schedule 1'!L121</f>
        <v>0</v>
      </c>
      <c r="G119" s="95">
        <f>'Input 1 - Schedule 1'!N121</f>
        <v>0</v>
      </c>
      <c r="H119" s="95" t="str">
        <f>'Input 1 - Schedule 1'!O121</f>
        <v/>
      </c>
      <c r="I119" s="95">
        <f>'Input 1 - Schedule 1'!W121</f>
        <v>0</v>
      </c>
      <c r="J119" s="69"/>
      <c r="K119" s="51"/>
      <c r="L119" s="69"/>
      <c r="M119" s="69"/>
      <c r="N119" s="95">
        <f>SUMIFS('Input 3 - Capital Instruments'!$L$13:$L$229,'Input 3 - Capital Instruments'!$O$13:$O$229,C119,'Input 3 - Capital Instruments'!$M$13:$M$229,"Y",'Input 3 - Capital Instruments'!$G$13:$G$229,"Surplus Notes (or similar)")</f>
        <v>0</v>
      </c>
      <c r="O119" s="69"/>
      <c r="P119" s="69"/>
      <c r="Q119" s="69"/>
      <c r="R119" s="96">
        <f t="shared" si="16"/>
        <v>0</v>
      </c>
      <c r="S119" s="95">
        <f t="shared" si="17"/>
        <v>0</v>
      </c>
      <c r="T119" s="69"/>
      <c r="U119" s="69"/>
      <c r="V119" s="69"/>
      <c r="W119" s="95" t="str">
        <f t="shared" si="19"/>
        <v/>
      </c>
      <c r="Z119" s="69"/>
      <c r="AB119" s="69"/>
      <c r="AC119" s="69"/>
      <c r="AD119" s="69"/>
      <c r="AE119" s="69"/>
      <c r="AF119" s="69"/>
      <c r="AG119" s="69"/>
      <c r="AH119" s="97">
        <f t="shared" si="18"/>
        <v>0</v>
      </c>
      <c r="AJ119" s="98" cm="1">
        <f t="array" ref="AJ119">SUMPRODUCT(J$7:J$1008*(G$7:G$1008=$C119))</f>
        <v>0</v>
      </c>
      <c r="AK119" s="103">
        <f t="shared" si="20"/>
        <v>0</v>
      </c>
      <c r="AL119" s="104">
        <f t="shared" si="21"/>
        <v>0</v>
      </c>
      <c r="AM119" s="98" cm="1">
        <f t="array" ref="AM119">SUMPRODUCT(Z$7:Z$1008*(G$7:G$1008=$C119))</f>
        <v>0</v>
      </c>
      <c r="AN119" s="103">
        <f t="shared" si="22"/>
        <v>0</v>
      </c>
      <c r="AO119" s="104">
        <f t="shared" si="23"/>
        <v>0</v>
      </c>
      <c r="AP119" s="105" t="str">
        <f t="shared" si="24"/>
        <v/>
      </c>
      <c r="AQ119" s="105" t="str">
        <f t="shared" si="25"/>
        <v/>
      </c>
      <c r="AR119" s="98">
        <f>'Input 1 - Schedule 1'!AL121</f>
        <v>0</v>
      </c>
      <c r="AS119" s="98">
        <f t="shared" si="26"/>
        <v>0</v>
      </c>
      <c r="AT119" s="99">
        <f t="shared" si="27"/>
        <v>0</v>
      </c>
      <c r="AV119" s="84" t="s">
        <v>20</v>
      </c>
    </row>
    <row r="120" spans="1:48" ht="13.5" x14ac:dyDescent="0.3">
      <c r="A120" s="106">
        <f t="shared" si="28"/>
        <v>113</v>
      </c>
      <c r="B120" s="102" t="str">
        <f>'Input 1 - Schedule 1'!H122</f>
        <v/>
      </c>
      <c r="C120" s="95">
        <f>'Input 1 - Schedule 1'!I122</f>
        <v>0</v>
      </c>
      <c r="D120" s="95">
        <f>'Input 1 - Schedule 1'!J122</f>
        <v>0</v>
      </c>
      <c r="E120" s="95">
        <f>'Input 1 - Schedule 1'!K122</f>
        <v>0</v>
      </c>
      <c r="F120" s="95">
        <f>'Input 1 - Schedule 1'!L122</f>
        <v>0</v>
      </c>
      <c r="G120" s="95">
        <f>'Input 1 - Schedule 1'!N122</f>
        <v>0</v>
      </c>
      <c r="H120" s="95" t="str">
        <f>'Input 1 - Schedule 1'!O122</f>
        <v/>
      </c>
      <c r="I120" s="95">
        <f>'Input 1 - Schedule 1'!W122</f>
        <v>0</v>
      </c>
      <c r="J120" s="69"/>
      <c r="K120" s="51"/>
      <c r="L120" s="69"/>
      <c r="M120" s="69"/>
      <c r="N120" s="95">
        <f>SUMIFS('Input 3 - Capital Instruments'!$L$13:$L$229,'Input 3 - Capital Instruments'!$O$13:$O$229,C120,'Input 3 - Capital Instruments'!$M$13:$M$229,"Y",'Input 3 - Capital Instruments'!$G$13:$G$229,"Surplus Notes (or similar)")</f>
        <v>0</v>
      </c>
      <c r="O120" s="69"/>
      <c r="P120" s="69"/>
      <c r="Q120" s="69"/>
      <c r="R120" s="96">
        <f t="shared" si="16"/>
        <v>0</v>
      </c>
      <c r="S120" s="95">
        <f t="shared" si="17"/>
        <v>0</v>
      </c>
      <c r="T120" s="69"/>
      <c r="U120" s="69"/>
      <c r="V120" s="69"/>
      <c r="W120" s="95" t="str">
        <f t="shared" si="19"/>
        <v/>
      </c>
      <c r="Z120" s="69"/>
      <c r="AB120" s="69"/>
      <c r="AC120" s="69"/>
      <c r="AD120" s="69"/>
      <c r="AE120" s="69"/>
      <c r="AF120" s="69"/>
      <c r="AG120" s="69"/>
      <c r="AH120" s="97">
        <f t="shared" si="18"/>
        <v>0</v>
      </c>
      <c r="AJ120" s="98" cm="1">
        <f t="array" ref="AJ120">SUMPRODUCT(J$7:J$1008*(G$7:G$1008=$C120))</f>
        <v>0</v>
      </c>
      <c r="AK120" s="103">
        <f t="shared" si="20"/>
        <v>0</v>
      </c>
      <c r="AL120" s="104">
        <f t="shared" si="21"/>
        <v>0</v>
      </c>
      <c r="AM120" s="98" cm="1">
        <f t="array" ref="AM120">SUMPRODUCT(Z$7:Z$1008*(G$7:G$1008=$C120))</f>
        <v>0</v>
      </c>
      <c r="AN120" s="103">
        <f t="shared" si="22"/>
        <v>0</v>
      </c>
      <c r="AO120" s="104">
        <f t="shared" si="23"/>
        <v>0</v>
      </c>
      <c r="AP120" s="105" t="str">
        <f t="shared" si="24"/>
        <v/>
      </c>
      <c r="AQ120" s="105" t="str">
        <f t="shared" si="25"/>
        <v/>
      </c>
      <c r="AR120" s="98">
        <f>'Input 1 - Schedule 1'!AL122</f>
        <v>0</v>
      </c>
      <c r="AS120" s="98">
        <f t="shared" si="26"/>
        <v>0</v>
      </c>
      <c r="AT120" s="99">
        <f t="shared" si="27"/>
        <v>0</v>
      </c>
      <c r="AV120" s="84" t="s">
        <v>20</v>
      </c>
    </row>
    <row r="121" spans="1:48" ht="13.5" x14ac:dyDescent="0.3">
      <c r="A121" s="106">
        <f t="shared" si="28"/>
        <v>114</v>
      </c>
      <c r="B121" s="102" t="str">
        <f>'Input 1 - Schedule 1'!H123</f>
        <v/>
      </c>
      <c r="C121" s="95">
        <f>'Input 1 - Schedule 1'!I123</f>
        <v>0</v>
      </c>
      <c r="D121" s="95">
        <f>'Input 1 - Schedule 1'!J123</f>
        <v>0</v>
      </c>
      <c r="E121" s="95">
        <f>'Input 1 - Schedule 1'!K123</f>
        <v>0</v>
      </c>
      <c r="F121" s="95">
        <f>'Input 1 - Schedule 1'!L123</f>
        <v>0</v>
      </c>
      <c r="G121" s="95">
        <f>'Input 1 - Schedule 1'!N123</f>
        <v>0</v>
      </c>
      <c r="H121" s="95" t="str">
        <f>'Input 1 - Schedule 1'!O123</f>
        <v/>
      </c>
      <c r="I121" s="95">
        <f>'Input 1 - Schedule 1'!W123</f>
        <v>0</v>
      </c>
      <c r="J121" s="69"/>
      <c r="K121" s="51"/>
      <c r="L121" s="69"/>
      <c r="M121" s="69"/>
      <c r="N121" s="95">
        <f>SUMIFS('Input 3 - Capital Instruments'!$L$13:$L$229,'Input 3 - Capital Instruments'!$O$13:$O$229,C121,'Input 3 - Capital Instruments'!$M$13:$M$229,"Y",'Input 3 - Capital Instruments'!$G$13:$G$229,"Surplus Notes (or similar)")</f>
        <v>0</v>
      </c>
      <c r="O121" s="69"/>
      <c r="P121" s="69"/>
      <c r="Q121" s="69"/>
      <c r="R121" s="96">
        <f t="shared" si="16"/>
        <v>0</v>
      </c>
      <c r="S121" s="95">
        <f t="shared" si="17"/>
        <v>0</v>
      </c>
      <c r="T121" s="69"/>
      <c r="U121" s="69"/>
      <c r="V121" s="69"/>
      <c r="W121" s="95" t="str">
        <f t="shared" si="19"/>
        <v/>
      </c>
      <c r="Z121" s="69"/>
      <c r="AB121" s="69"/>
      <c r="AC121" s="69"/>
      <c r="AD121" s="69"/>
      <c r="AE121" s="69"/>
      <c r="AF121" s="69"/>
      <c r="AG121" s="69"/>
      <c r="AH121" s="97">
        <f t="shared" si="18"/>
        <v>0</v>
      </c>
      <c r="AJ121" s="98" cm="1">
        <f t="array" ref="AJ121">SUMPRODUCT(J$7:J$1008*(G$7:G$1008=$C121))</f>
        <v>0</v>
      </c>
      <c r="AK121" s="103">
        <f t="shared" si="20"/>
        <v>0</v>
      </c>
      <c r="AL121" s="104">
        <f t="shared" si="21"/>
        <v>0</v>
      </c>
      <c r="AM121" s="98" cm="1">
        <f t="array" ref="AM121">SUMPRODUCT(Z$7:Z$1008*(G$7:G$1008=$C121))</f>
        <v>0</v>
      </c>
      <c r="AN121" s="103">
        <f t="shared" si="22"/>
        <v>0</v>
      </c>
      <c r="AO121" s="104">
        <f t="shared" si="23"/>
        <v>0</v>
      </c>
      <c r="AP121" s="105" t="str">
        <f t="shared" si="24"/>
        <v/>
      </c>
      <c r="AQ121" s="105" t="str">
        <f t="shared" si="25"/>
        <v/>
      </c>
      <c r="AR121" s="98">
        <f>'Input 1 - Schedule 1'!AL123</f>
        <v>0</v>
      </c>
      <c r="AS121" s="98">
        <f t="shared" si="26"/>
        <v>0</v>
      </c>
      <c r="AT121" s="99">
        <f t="shared" si="27"/>
        <v>0</v>
      </c>
      <c r="AV121" s="84" t="s">
        <v>20</v>
      </c>
    </row>
    <row r="122" spans="1:48" ht="13.5" x14ac:dyDescent="0.3">
      <c r="A122" s="106">
        <f t="shared" si="28"/>
        <v>115</v>
      </c>
      <c r="B122" s="102" t="str">
        <f>'Input 1 - Schedule 1'!H124</f>
        <v/>
      </c>
      <c r="C122" s="95">
        <f>'Input 1 - Schedule 1'!I124</f>
        <v>0</v>
      </c>
      <c r="D122" s="95">
        <f>'Input 1 - Schedule 1'!J124</f>
        <v>0</v>
      </c>
      <c r="E122" s="95">
        <f>'Input 1 - Schedule 1'!K124</f>
        <v>0</v>
      </c>
      <c r="F122" s="95">
        <f>'Input 1 - Schedule 1'!L124</f>
        <v>0</v>
      </c>
      <c r="G122" s="95">
        <f>'Input 1 - Schedule 1'!N124</f>
        <v>0</v>
      </c>
      <c r="H122" s="95" t="str">
        <f>'Input 1 - Schedule 1'!O124</f>
        <v/>
      </c>
      <c r="I122" s="95">
        <f>'Input 1 - Schedule 1'!W124</f>
        <v>0</v>
      </c>
      <c r="J122" s="69"/>
      <c r="K122" s="51"/>
      <c r="L122" s="69"/>
      <c r="M122" s="69"/>
      <c r="N122" s="95">
        <f>SUMIFS('Input 3 - Capital Instruments'!$L$13:$L$229,'Input 3 - Capital Instruments'!$O$13:$O$229,C122,'Input 3 - Capital Instruments'!$M$13:$M$229,"Y",'Input 3 - Capital Instruments'!$G$13:$G$229,"Surplus Notes (or similar)")</f>
        <v>0</v>
      </c>
      <c r="O122" s="69"/>
      <c r="P122" s="69"/>
      <c r="Q122" s="69"/>
      <c r="R122" s="96">
        <f t="shared" si="16"/>
        <v>0</v>
      </c>
      <c r="S122" s="95">
        <f t="shared" si="17"/>
        <v>0</v>
      </c>
      <c r="T122" s="69"/>
      <c r="U122" s="69"/>
      <c r="V122" s="69"/>
      <c r="W122" s="95" t="str">
        <f t="shared" si="19"/>
        <v/>
      </c>
      <c r="Z122" s="69"/>
      <c r="AB122" s="69"/>
      <c r="AC122" s="69"/>
      <c r="AD122" s="69"/>
      <c r="AE122" s="69"/>
      <c r="AF122" s="69"/>
      <c r="AG122" s="69"/>
      <c r="AH122" s="97">
        <f t="shared" si="18"/>
        <v>0</v>
      </c>
      <c r="AJ122" s="98" cm="1">
        <f t="array" ref="AJ122">SUMPRODUCT(J$7:J$1008*(G$7:G$1008=$C122))</f>
        <v>0</v>
      </c>
      <c r="AK122" s="103">
        <f t="shared" si="20"/>
        <v>0</v>
      </c>
      <c r="AL122" s="104">
        <f t="shared" si="21"/>
        <v>0</v>
      </c>
      <c r="AM122" s="98" cm="1">
        <f t="array" ref="AM122">SUMPRODUCT(Z$7:Z$1008*(G$7:G$1008=$C122))</f>
        <v>0</v>
      </c>
      <c r="AN122" s="103">
        <f t="shared" si="22"/>
        <v>0</v>
      </c>
      <c r="AO122" s="104">
        <f t="shared" si="23"/>
        <v>0</v>
      </c>
      <c r="AP122" s="105" t="str">
        <f t="shared" si="24"/>
        <v/>
      </c>
      <c r="AQ122" s="105" t="str">
        <f t="shared" si="25"/>
        <v/>
      </c>
      <c r="AR122" s="98">
        <f>'Input 1 - Schedule 1'!AL124</f>
        <v>0</v>
      </c>
      <c r="AS122" s="98">
        <f t="shared" si="26"/>
        <v>0</v>
      </c>
      <c r="AT122" s="99">
        <f t="shared" si="27"/>
        <v>0</v>
      </c>
      <c r="AV122" s="84" t="s">
        <v>20</v>
      </c>
    </row>
    <row r="123" spans="1:48" ht="13.5" x14ac:dyDescent="0.3">
      <c r="A123" s="106">
        <f t="shared" si="28"/>
        <v>116</v>
      </c>
      <c r="B123" s="102" t="str">
        <f>'Input 1 - Schedule 1'!H125</f>
        <v/>
      </c>
      <c r="C123" s="95">
        <f>'Input 1 - Schedule 1'!I125</f>
        <v>0</v>
      </c>
      <c r="D123" s="95">
        <f>'Input 1 - Schedule 1'!J125</f>
        <v>0</v>
      </c>
      <c r="E123" s="95">
        <f>'Input 1 - Schedule 1'!K125</f>
        <v>0</v>
      </c>
      <c r="F123" s="95">
        <f>'Input 1 - Schedule 1'!L125</f>
        <v>0</v>
      </c>
      <c r="G123" s="95">
        <f>'Input 1 - Schedule 1'!N125</f>
        <v>0</v>
      </c>
      <c r="H123" s="95" t="str">
        <f>'Input 1 - Schedule 1'!O125</f>
        <v/>
      </c>
      <c r="I123" s="95">
        <f>'Input 1 - Schedule 1'!W125</f>
        <v>0</v>
      </c>
      <c r="J123" s="69"/>
      <c r="K123" s="51"/>
      <c r="L123" s="69"/>
      <c r="M123" s="69"/>
      <c r="N123" s="95">
        <f>SUMIFS('Input 3 - Capital Instruments'!$L$13:$L$229,'Input 3 - Capital Instruments'!$O$13:$O$229,C123,'Input 3 - Capital Instruments'!$M$13:$M$229,"Y",'Input 3 - Capital Instruments'!$G$13:$G$229,"Surplus Notes (or similar)")</f>
        <v>0</v>
      </c>
      <c r="O123" s="69"/>
      <c r="P123" s="69"/>
      <c r="Q123" s="69"/>
      <c r="R123" s="96">
        <f t="shared" si="16"/>
        <v>0</v>
      </c>
      <c r="S123" s="95">
        <f t="shared" si="17"/>
        <v>0</v>
      </c>
      <c r="T123" s="69"/>
      <c r="U123" s="69"/>
      <c r="V123" s="69"/>
      <c r="W123" s="95" t="str">
        <f t="shared" si="19"/>
        <v/>
      </c>
      <c r="Z123" s="69"/>
      <c r="AB123" s="69"/>
      <c r="AC123" s="69"/>
      <c r="AD123" s="69"/>
      <c r="AE123" s="69"/>
      <c r="AF123" s="69"/>
      <c r="AG123" s="69"/>
      <c r="AH123" s="97">
        <f t="shared" si="18"/>
        <v>0</v>
      </c>
      <c r="AJ123" s="98" cm="1">
        <f t="array" ref="AJ123">SUMPRODUCT(J$7:J$1008*(G$7:G$1008=$C123))</f>
        <v>0</v>
      </c>
      <c r="AK123" s="103">
        <f t="shared" si="20"/>
        <v>0</v>
      </c>
      <c r="AL123" s="104">
        <f t="shared" si="21"/>
        <v>0</v>
      </c>
      <c r="AM123" s="98" cm="1">
        <f t="array" ref="AM123">SUMPRODUCT(Z$7:Z$1008*(G$7:G$1008=$C123))</f>
        <v>0</v>
      </c>
      <c r="AN123" s="103">
        <f t="shared" si="22"/>
        <v>0</v>
      </c>
      <c r="AO123" s="104">
        <f t="shared" si="23"/>
        <v>0</v>
      </c>
      <c r="AP123" s="105" t="str">
        <f t="shared" si="24"/>
        <v/>
      </c>
      <c r="AQ123" s="105" t="str">
        <f t="shared" si="25"/>
        <v/>
      </c>
      <c r="AR123" s="98">
        <f>'Input 1 - Schedule 1'!AL125</f>
        <v>0</v>
      </c>
      <c r="AS123" s="98">
        <f t="shared" si="26"/>
        <v>0</v>
      </c>
      <c r="AT123" s="99">
        <f t="shared" si="27"/>
        <v>0</v>
      </c>
      <c r="AV123" s="84" t="s">
        <v>20</v>
      </c>
    </row>
    <row r="124" spans="1:48" ht="13.5" x14ac:dyDescent="0.3">
      <c r="A124" s="106">
        <f t="shared" si="28"/>
        <v>117</v>
      </c>
      <c r="B124" s="102" t="str">
        <f>'Input 1 - Schedule 1'!H126</f>
        <v/>
      </c>
      <c r="C124" s="95">
        <f>'Input 1 - Schedule 1'!I126</f>
        <v>0</v>
      </c>
      <c r="D124" s="95">
        <f>'Input 1 - Schedule 1'!J126</f>
        <v>0</v>
      </c>
      <c r="E124" s="95">
        <f>'Input 1 - Schedule 1'!K126</f>
        <v>0</v>
      </c>
      <c r="F124" s="95">
        <f>'Input 1 - Schedule 1'!L126</f>
        <v>0</v>
      </c>
      <c r="G124" s="95">
        <f>'Input 1 - Schedule 1'!N126</f>
        <v>0</v>
      </c>
      <c r="H124" s="95" t="str">
        <f>'Input 1 - Schedule 1'!O126</f>
        <v/>
      </c>
      <c r="I124" s="95">
        <f>'Input 1 - Schedule 1'!W126</f>
        <v>0</v>
      </c>
      <c r="J124" s="69"/>
      <c r="K124" s="51"/>
      <c r="L124" s="69"/>
      <c r="M124" s="69"/>
      <c r="N124" s="95">
        <f>SUMIFS('Input 3 - Capital Instruments'!$L$13:$L$229,'Input 3 - Capital Instruments'!$O$13:$O$229,C124,'Input 3 - Capital Instruments'!$M$13:$M$229,"Y",'Input 3 - Capital Instruments'!$G$13:$G$229,"Surplus Notes (or similar)")</f>
        <v>0</v>
      </c>
      <c r="O124" s="69"/>
      <c r="P124" s="69"/>
      <c r="Q124" s="69"/>
      <c r="R124" s="96">
        <f t="shared" si="16"/>
        <v>0</v>
      </c>
      <c r="S124" s="95">
        <f t="shared" si="17"/>
        <v>0</v>
      </c>
      <c r="T124" s="69"/>
      <c r="U124" s="69"/>
      <c r="V124" s="69"/>
      <c r="W124" s="95" t="str">
        <f t="shared" si="19"/>
        <v/>
      </c>
      <c r="Z124" s="69"/>
      <c r="AB124" s="69"/>
      <c r="AC124" s="69"/>
      <c r="AD124" s="69"/>
      <c r="AE124" s="69"/>
      <c r="AF124" s="69"/>
      <c r="AG124" s="69"/>
      <c r="AH124" s="97">
        <f t="shared" si="18"/>
        <v>0</v>
      </c>
      <c r="AJ124" s="98" cm="1">
        <f t="array" ref="AJ124">SUMPRODUCT(J$7:J$1008*(G$7:G$1008=$C124))</f>
        <v>0</v>
      </c>
      <c r="AK124" s="103">
        <f t="shared" si="20"/>
        <v>0</v>
      </c>
      <c r="AL124" s="104">
        <f t="shared" si="21"/>
        <v>0</v>
      </c>
      <c r="AM124" s="98" cm="1">
        <f t="array" ref="AM124">SUMPRODUCT(Z$7:Z$1008*(G$7:G$1008=$C124))</f>
        <v>0</v>
      </c>
      <c r="AN124" s="103">
        <f t="shared" si="22"/>
        <v>0</v>
      </c>
      <c r="AO124" s="104">
        <f t="shared" si="23"/>
        <v>0</v>
      </c>
      <c r="AP124" s="105" t="str">
        <f t="shared" si="24"/>
        <v/>
      </c>
      <c r="AQ124" s="105" t="str">
        <f t="shared" si="25"/>
        <v/>
      </c>
      <c r="AR124" s="98">
        <f>'Input 1 - Schedule 1'!AL126</f>
        <v>0</v>
      </c>
      <c r="AS124" s="98">
        <f t="shared" si="26"/>
        <v>0</v>
      </c>
      <c r="AT124" s="99">
        <f t="shared" si="27"/>
        <v>0</v>
      </c>
      <c r="AV124" s="84" t="s">
        <v>20</v>
      </c>
    </row>
    <row r="125" spans="1:48" ht="13.5" x14ac:dyDescent="0.3">
      <c r="A125" s="106">
        <f t="shared" si="28"/>
        <v>118</v>
      </c>
      <c r="B125" s="102" t="str">
        <f>'Input 1 - Schedule 1'!H127</f>
        <v/>
      </c>
      <c r="C125" s="95">
        <f>'Input 1 - Schedule 1'!I127</f>
        <v>0</v>
      </c>
      <c r="D125" s="95">
        <f>'Input 1 - Schedule 1'!J127</f>
        <v>0</v>
      </c>
      <c r="E125" s="95">
        <f>'Input 1 - Schedule 1'!K127</f>
        <v>0</v>
      </c>
      <c r="F125" s="95">
        <f>'Input 1 - Schedule 1'!L127</f>
        <v>0</v>
      </c>
      <c r="G125" s="95">
        <f>'Input 1 - Schedule 1'!N127</f>
        <v>0</v>
      </c>
      <c r="H125" s="95" t="str">
        <f>'Input 1 - Schedule 1'!O127</f>
        <v/>
      </c>
      <c r="I125" s="95">
        <f>'Input 1 - Schedule 1'!W127</f>
        <v>0</v>
      </c>
      <c r="J125" s="69"/>
      <c r="K125" s="51"/>
      <c r="L125" s="69"/>
      <c r="M125" s="69"/>
      <c r="N125" s="95">
        <f>SUMIFS('Input 3 - Capital Instruments'!$L$13:$L$229,'Input 3 - Capital Instruments'!$O$13:$O$229,C125,'Input 3 - Capital Instruments'!$M$13:$M$229,"Y",'Input 3 - Capital Instruments'!$G$13:$G$229,"Surplus Notes (or similar)")</f>
        <v>0</v>
      </c>
      <c r="O125" s="69"/>
      <c r="P125" s="69"/>
      <c r="Q125" s="69"/>
      <c r="R125" s="96">
        <f t="shared" si="16"/>
        <v>0</v>
      </c>
      <c r="S125" s="95">
        <f t="shared" si="17"/>
        <v>0</v>
      </c>
      <c r="T125" s="69"/>
      <c r="U125" s="69"/>
      <c r="V125" s="69"/>
      <c r="W125" s="95" t="str">
        <f t="shared" si="19"/>
        <v/>
      </c>
      <c r="Z125" s="69"/>
      <c r="AB125" s="69"/>
      <c r="AC125" s="69"/>
      <c r="AD125" s="69"/>
      <c r="AE125" s="69"/>
      <c r="AF125" s="69"/>
      <c r="AG125" s="69"/>
      <c r="AH125" s="97">
        <f t="shared" si="18"/>
        <v>0</v>
      </c>
      <c r="AJ125" s="98" cm="1">
        <f t="array" ref="AJ125">SUMPRODUCT(J$7:J$1008*(G$7:G$1008=$C125))</f>
        <v>0</v>
      </c>
      <c r="AK125" s="103">
        <f t="shared" si="20"/>
        <v>0</v>
      </c>
      <c r="AL125" s="104">
        <f t="shared" si="21"/>
        <v>0</v>
      </c>
      <c r="AM125" s="98" cm="1">
        <f t="array" ref="AM125">SUMPRODUCT(Z$7:Z$1008*(G$7:G$1008=$C125))</f>
        <v>0</v>
      </c>
      <c r="AN125" s="103">
        <f t="shared" si="22"/>
        <v>0</v>
      </c>
      <c r="AO125" s="104">
        <f t="shared" si="23"/>
        <v>0</v>
      </c>
      <c r="AP125" s="105" t="str">
        <f t="shared" si="24"/>
        <v/>
      </c>
      <c r="AQ125" s="105" t="str">
        <f t="shared" si="25"/>
        <v/>
      </c>
      <c r="AR125" s="98">
        <f>'Input 1 - Schedule 1'!AL127</f>
        <v>0</v>
      </c>
      <c r="AS125" s="98">
        <f t="shared" si="26"/>
        <v>0</v>
      </c>
      <c r="AT125" s="99">
        <f t="shared" si="27"/>
        <v>0</v>
      </c>
      <c r="AV125" s="84" t="s">
        <v>20</v>
      </c>
    </row>
    <row r="126" spans="1:48" ht="13.5" x14ac:dyDescent="0.3">
      <c r="A126" s="106">
        <f t="shared" si="28"/>
        <v>119</v>
      </c>
      <c r="B126" s="102" t="str">
        <f>'Input 1 - Schedule 1'!H128</f>
        <v/>
      </c>
      <c r="C126" s="95">
        <f>'Input 1 - Schedule 1'!I128</f>
        <v>0</v>
      </c>
      <c r="D126" s="95">
        <f>'Input 1 - Schedule 1'!J128</f>
        <v>0</v>
      </c>
      <c r="E126" s="95">
        <f>'Input 1 - Schedule 1'!K128</f>
        <v>0</v>
      </c>
      <c r="F126" s="95">
        <f>'Input 1 - Schedule 1'!L128</f>
        <v>0</v>
      </c>
      <c r="G126" s="95">
        <f>'Input 1 - Schedule 1'!N128</f>
        <v>0</v>
      </c>
      <c r="H126" s="95" t="str">
        <f>'Input 1 - Schedule 1'!O128</f>
        <v/>
      </c>
      <c r="I126" s="95">
        <f>'Input 1 - Schedule 1'!W128</f>
        <v>0</v>
      </c>
      <c r="J126" s="69"/>
      <c r="K126" s="51"/>
      <c r="L126" s="69"/>
      <c r="M126" s="69"/>
      <c r="N126" s="95">
        <f>SUMIFS('Input 3 - Capital Instruments'!$L$13:$L$229,'Input 3 - Capital Instruments'!$O$13:$O$229,C126,'Input 3 - Capital Instruments'!$M$13:$M$229,"Y",'Input 3 - Capital Instruments'!$G$13:$G$229,"Surplus Notes (or similar)")</f>
        <v>0</v>
      </c>
      <c r="O126" s="69"/>
      <c r="P126" s="69"/>
      <c r="Q126" s="69"/>
      <c r="R126" s="96">
        <f t="shared" si="16"/>
        <v>0</v>
      </c>
      <c r="S126" s="95">
        <f t="shared" si="17"/>
        <v>0</v>
      </c>
      <c r="T126" s="69"/>
      <c r="U126" s="69"/>
      <c r="V126" s="69"/>
      <c r="W126" s="95" t="str">
        <f t="shared" si="19"/>
        <v/>
      </c>
      <c r="Z126" s="69"/>
      <c r="AB126" s="69"/>
      <c r="AC126" s="69"/>
      <c r="AD126" s="69"/>
      <c r="AE126" s="69"/>
      <c r="AF126" s="69"/>
      <c r="AG126" s="69"/>
      <c r="AH126" s="97">
        <f t="shared" si="18"/>
        <v>0</v>
      </c>
      <c r="AJ126" s="98" cm="1">
        <f t="array" ref="AJ126">SUMPRODUCT(J$7:J$1008*(G$7:G$1008=$C126))</f>
        <v>0</v>
      </c>
      <c r="AK126" s="103">
        <f t="shared" si="20"/>
        <v>0</v>
      </c>
      <c r="AL126" s="104">
        <f t="shared" si="21"/>
        <v>0</v>
      </c>
      <c r="AM126" s="98" cm="1">
        <f t="array" ref="AM126">SUMPRODUCT(Z$7:Z$1008*(G$7:G$1008=$C126))</f>
        <v>0</v>
      </c>
      <c r="AN126" s="103">
        <f t="shared" si="22"/>
        <v>0</v>
      </c>
      <c r="AO126" s="104">
        <f t="shared" si="23"/>
        <v>0</v>
      </c>
      <c r="AP126" s="105" t="str">
        <f t="shared" si="24"/>
        <v/>
      </c>
      <c r="AQ126" s="105" t="str">
        <f t="shared" si="25"/>
        <v/>
      </c>
      <c r="AR126" s="98">
        <f>'Input 1 - Schedule 1'!AL128</f>
        <v>0</v>
      </c>
      <c r="AS126" s="98">
        <f t="shared" si="26"/>
        <v>0</v>
      </c>
      <c r="AT126" s="99">
        <f t="shared" si="27"/>
        <v>0</v>
      </c>
      <c r="AV126" s="84" t="s">
        <v>20</v>
      </c>
    </row>
    <row r="127" spans="1:48" ht="13.5" x14ac:dyDescent="0.3">
      <c r="A127" s="106">
        <f t="shared" si="28"/>
        <v>120</v>
      </c>
      <c r="B127" s="102" t="str">
        <f>'Input 1 - Schedule 1'!H129</f>
        <v/>
      </c>
      <c r="C127" s="95">
        <f>'Input 1 - Schedule 1'!I129</f>
        <v>0</v>
      </c>
      <c r="D127" s="95">
        <f>'Input 1 - Schedule 1'!J129</f>
        <v>0</v>
      </c>
      <c r="E127" s="95">
        <f>'Input 1 - Schedule 1'!K129</f>
        <v>0</v>
      </c>
      <c r="F127" s="95">
        <f>'Input 1 - Schedule 1'!L129</f>
        <v>0</v>
      </c>
      <c r="G127" s="95">
        <f>'Input 1 - Schedule 1'!N129</f>
        <v>0</v>
      </c>
      <c r="H127" s="95" t="str">
        <f>'Input 1 - Schedule 1'!O129</f>
        <v/>
      </c>
      <c r="I127" s="95">
        <f>'Input 1 - Schedule 1'!W129</f>
        <v>0</v>
      </c>
      <c r="J127" s="69"/>
      <c r="K127" s="51"/>
      <c r="L127" s="69"/>
      <c r="M127" s="69"/>
      <c r="N127" s="95">
        <f>SUMIFS('Input 3 - Capital Instruments'!$L$13:$L$229,'Input 3 - Capital Instruments'!$O$13:$O$229,C127,'Input 3 - Capital Instruments'!$M$13:$M$229,"Y",'Input 3 - Capital Instruments'!$G$13:$G$229,"Surplus Notes (or similar)")</f>
        <v>0</v>
      </c>
      <c r="O127" s="69"/>
      <c r="P127" s="69"/>
      <c r="Q127" s="69"/>
      <c r="R127" s="96">
        <f t="shared" si="16"/>
        <v>0</v>
      </c>
      <c r="S127" s="95">
        <f t="shared" si="17"/>
        <v>0</v>
      </c>
      <c r="T127" s="69"/>
      <c r="U127" s="69"/>
      <c r="V127" s="69"/>
      <c r="W127" s="95" t="str">
        <f t="shared" si="19"/>
        <v/>
      </c>
      <c r="Z127" s="69"/>
      <c r="AB127" s="69"/>
      <c r="AC127" s="69"/>
      <c r="AD127" s="69"/>
      <c r="AE127" s="69"/>
      <c r="AF127" s="69"/>
      <c r="AG127" s="69"/>
      <c r="AH127" s="97">
        <f t="shared" si="18"/>
        <v>0</v>
      </c>
      <c r="AJ127" s="98" cm="1">
        <f t="array" ref="AJ127">SUMPRODUCT(J$7:J$1008*(G$7:G$1008=$C127))</f>
        <v>0</v>
      </c>
      <c r="AK127" s="103">
        <f t="shared" si="20"/>
        <v>0</v>
      </c>
      <c r="AL127" s="104">
        <f t="shared" si="21"/>
        <v>0</v>
      </c>
      <c r="AM127" s="98" cm="1">
        <f t="array" ref="AM127">SUMPRODUCT(Z$7:Z$1008*(G$7:G$1008=$C127))</f>
        <v>0</v>
      </c>
      <c r="AN127" s="103">
        <f t="shared" si="22"/>
        <v>0</v>
      </c>
      <c r="AO127" s="104">
        <f t="shared" si="23"/>
        <v>0</v>
      </c>
      <c r="AP127" s="105" t="str">
        <f t="shared" si="24"/>
        <v/>
      </c>
      <c r="AQ127" s="105" t="str">
        <f t="shared" si="25"/>
        <v/>
      </c>
      <c r="AR127" s="98">
        <f>'Input 1 - Schedule 1'!AL129</f>
        <v>0</v>
      </c>
      <c r="AS127" s="98">
        <f t="shared" si="26"/>
        <v>0</v>
      </c>
      <c r="AT127" s="99">
        <f t="shared" si="27"/>
        <v>0</v>
      </c>
      <c r="AV127" s="84" t="s">
        <v>20</v>
      </c>
    </row>
    <row r="128" spans="1:48" ht="13.5" x14ac:dyDescent="0.3">
      <c r="A128" s="106">
        <f t="shared" si="28"/>
        <v>121</v>
      </c>
      <c r="B128" s="102" t="str">
        <f>'Input 1 - Schedule 1'!H130</f>
        <v/>
      </c>
      <c r="C128" s="95">
        <f>'Input 1 - Schedule 1'!I130</f>
        <v>0</v>
      </c>
      <c r="D128" s="95">
        <f>'Input 1 - Schedule 1'!J130</f>
        <v>0</v>
      </c>
      <c r="E128" s="95">
        <f>'Input 1 - Schedule 1'!K130</f>
        <v>0</v>
      </c>
      <c r="F128" s="95">
        <f>'Input 1 - Schedule 1'!L130</f>
        <v>0</v>
      </c>
      <c r="G128" s="95">
        <f>'Input 1 - Schedule 1'!N130</f>
        <v>0</v>
      </c>
      <c r="H128" s="95" t="str">
        <f>'Input 1 - Schedule 1'!O130</f>
        <v/>
      </c>
      <c r="I128" s="95">
        <f>'Input 1 - Schedule 1'!W130</f>
        <v>0</v>
      </c>
      <c r="J128" s="69"/>
      <c r="K128" s="51"/>
      <c r="L128" s="69"/>
      <c r="M128" s="69"/>
      <c r="N128" s="95">
        <f>SUMIFS('Input 3 - Capital Instruments'!$L$13:$L$229,'Input 3 - Capital Instruments'!$O$13:$O$229,C128,'Input 3 - Capital Instruments'!$M$13:$M$229,"Y",'Input 3 - Capital Instruments'!$G$13:$G$229,"Surplus Notes (or similar)")</f>
        <v>0</v>
      </c>
      <c r="O128" s="69"/>
      <c r="P128" s="69"/>
      <c r="Q128" s="69"/>
      <c r="R128" s="96">
        <f t="shared" si="16"/>
        <v>0</v>
      </c>
      <c r="S128" s="95">
        <f t="shared" si="17"/>
        <v>0</v>
      </c>
      <c r="T128" s="69"/>
      <c r="U128" s="69"/>
      <c r="V128" s="69"/>
      <c r="W128" s="95" t="str">
        <f t="shared" si="19"/>
        <v/>
      </c>
      <c r="Z128" s="69"/>
      <c r="AB128" s="69"/>
      <c r="AC128" s="69"/>
      <c r="AD128" s="69"/>
      <c r="AE128" s="69"/>
      <c r="AF128" s="69"/>
      <c r="AG128" s="69"/>
      <c r="AH128" s="97">
        <f t="shared" si="18"/>
        <v>0</v>
      </c>
      <c r="AJ128" s="98" cm="1">
        <f t="array" ref="AJ128">SUMPRODUCT(J$7:J$1008*(G$7:G$1008=$C128))</f>
        <v>0</v>
      </c>
      <c r="AK128" s="103">
        <f t="shared" si="20"/>
        <v>0</v>
      </c>
      <c r="AL128" s="104">
        <f t="shared" si="21"/>
        <v>0</v>
      </c>
      <c r="AM128" s="98" cm="1">
        <f t="array" ref="AM128">SUMPRODUCT(Z$7:Z$1008*(G$7:G$1008=$C128))</f>
        <v>0</v>
      </c>
      <c r="AN128" s="103">
        <f t="shared" si="22"/>
        <v>0</v>
      </c>
      <c r="AO128" s="104">
        <f t="shared" si="23"/>
        <v>0</v>
      </c>
      <c r="AP128" s="105" t="str">
        <f t="shared" si="24"/>
        <v/>
      </c>
      <c r="AQ128" s="105" t="str">
        <f t="shared" si="25"/>
        <v/>
      </c>
      <c r="AR128" s="98">
        <f>'Input 1 - Schedule 1'!AL130</f>
        <v>0</v>
      </c>
      <c r="AS128" s="98">
        <f t="shared" si="26"/>
        <v>0</v>
      </c>
      <c r="AT128" s="99">
        <f t="shared" si="27"/>
        <v>0</v>
      </c>
      <c r="AV128" s="84" t="s">
        <v>20</v>
      </c>
    </row>
    <row r="129" spans="1:48" ht="13.5" x14ac:dyDescent="0.3">
      <c r="A129" s="106">
        <f t="shared" si="28"/>
        <v>122</v>
      </c>
      <c r="B129" s="102" t="str">
        <f>'Input 1 - Schedule 1'!H131</f>
        <v/>
      </c>
      <c r="C129" s="95">
        <f>'Input 1 - Schedule 1'!I131</f>
        <v>0</v>
      </c>
      <c r="D129" s="95">
        <f>'Input 1 - Schedule 1'!J131</f>
        <v>0</v>
      </c>
      <c r="E129" s="95">
        <f>'Input 1 - Schedule 1'!K131</f>
        <v>0</v>
      </c>
      <c r="F129" s="95">
        <f>'Input 1 - Schedule 1'!L131</f>
        <v>0</v>
      </c>
      <c r="G129" s="95">
        <f>'Input 1 - Schedule 1'!N131</f>
        <v>0</v>
      </c>
      <c r="H129" s="95" t="str">
        <f>'Input 1 - Schedule 1'!O131</f>
        <v/>
      </c>
      <c r="I129" s="95">
        <f>'Input 1 - Schedule 1'!W131</f>
        <v>0</v>
      </c>
      <c r="J129" s="69"/>
      <c r="K129" s="51"/>
      <c r="L129" s="69"/>
      <c r="M129" s="69"/>
      <c r="N129" s="95">
        <f>SUMIFS('Input 3 - Capital Instruments'!$L$13:$L$229,'Input 3 - Capital Instruments'!$O$13:$O$229,C129,'Input 3 - Capital Instruments'!$M$13:$M$229,"Y",'Input 3 - Capital Instruments'!$G$13:$G$229,"Surplus Notes (or similar)")</f>
        <v>0</v>
      </c>
      <c r="O129" s="69"/>
      <c r="P129" s="69"/>
      <c r="Q129" s="69"/>
      <c r="R129" s="96">
        <f t="shared" si="16"/>
        <v>0</v>
      </c>
      <c r="S129" s="95">
        <f t="shared" si="17"/>
        <v>0</v>
      </c>
      <c r="T129" s="69"/>
      <c r="U129" s="69"/>
      <c r="V129" s="69"/>
      <c r="W129" s="95" t="str">
        <f t="shared" si="19"/>
        <v/>
      </c>
      <c r="Z129" s="69"/>
      <c r="AB129" s="69"/>
      <c r="AC129" s="69"/>
      <c r="AD129" s="69"/>
      <c r="AE129" s="69"/>
      <c r="AF129" s="69"/>
      <c r="AG129" s="69"/>
      <c r="AH129" s="97">
        <f t="shared" si="18"/>
        <v>0</v>
      </c>
      <c r="AJ129" s="98" cm="1">
        <f t="array" ref="AJ129">SUMPRODUCT(J$7:J$1008*(G$7:G$1008=$C129))</f>
        <v>0</v>
      </c>
      <c r="AK129" s="103">
        <f t="shared" si="20"/>
        <v>0</v>
      </c>
      <c r="AL129" s="104">
        <f t="shared" si="21"/>
        <v>0</v>
      </c>
      <c r="AM129" s="98" cm="1">
        <f t="array" ref="AM129">SUMPRODUCT(Z$7:Z$1008*(G$7:G$1008=$C129))</f>
        <v>0</v>
      </c>
      <c r="AN129" s="103">
        <f t="shared" si="22"/>
        <v>0</v>
      </c>
      <c r="AO129" s="104">
        <f t="shared" si="23"/>
        <v>0</v>
      </c>
      <c r="AP129" s="105" t="str">
        <f t="shared" si="24"/>
        <v/>
      </c>
      <c r="AQ129" s="105" t="str">
        <f t="shared" si="25"/>
        <v/>
      </c>
      <c r="AR129" s="98">
        <f>'Input 1 - Schedule 1'!AL131</f>
        <v>0</v>
      </c>
      <c r="AS129" s="98">
        <f t="shared" si="26"/>
        <v>0</v>
      </c>
      <c r="AT129" s="99">
        <f t="shared" si="27"/>
        <v>0</v>
      </c>
      <c r="AV129" s="84" t="s">
        <v>20</v>
      </c>
    </row>
    <row r="130" spans="1:48" ht="13.5" x14ac:dyDescent="0.3">
      <c r="A130" s="106">
        <f t="shared" si="28"/>
        <v>123</v>
      </c>
      <c r="B130" s="102" t="str">
        <f>'Input 1 - Schedule 1'!H132</f>
        <v/>
      </c>
      <c r="C130" s="95">
        <f>'Input 1 - Schedule 1'!I132</f>
        <v>0</v>
      </c>
      <c r="D130" s="95">
        <f>'Input 1 - Schedule 1'!J132</f>
        <v>0</v>
      </c>
      <c r="E130" s="95">
        <f>'Input 1 - Schedule 1'!K132</f>
        <v>0</v>
      </c>
      <c r="F130" s="95">
        <f>'Input 1 - Schedule 1'!L132</f>
        <v>0</v>
      </c>
      <c r="G130" s="95">
        <f>'Input 1 - Schedule 1'!N132</f>
        <v>0</v>
      </c>
      <c r="H130" s="95" t="str">
        <f>'Input 1 - Schedule 1'!O132</f>
        <v/>
      </c>
      <c r="I130" s="95">
        <f>'Input 1 - Schedule 1'!W132</f>
        <v>0</v>
      </c>
      <c r="J130" s="69"/>
      <c r="K130" s="51"/>
      <c r="L130" s="69"/>
      <c r="M130" s="69"/>
      <c r="N130" s="95">
        <f>SUMIFS('Input 3 - Capital Instruments'!$L$13:$L$229,'Input 3 - Capital Instruments'!$O$13:$O$229,C130,'Input 3 - Capital Instruments'!$M$13:$M$229,"Y",'Input 3 - Capital Instruments'!$G$13:$G$229,"Surplus Notes (or similar)")</f>
        <v>0</v>
      </c>
      <c r="O130" s="69"/>
      <c r="P130" s="69"/>
      <c r="Q130" s="69"/>
      <c r="R130" s="96">
        <f t="shared" si="16"/>
        <v>0</v>
      </c>
      <c r="S130" s="95">
        <f t="shared" si="17"/>
        <v>0</v>
      </c>
      <c r="T130" s="69"/>
      <c r="U130" s="69"/>
      <c r="V130" s="69"/>
      <c r="W130" s="95" t="str">
        <f t="shared" si="19"/>
        <v/>
      </c>
      <c r="Z130" s="69"/>
      <c r="AB130" s="69"/>
      <c r="AC130" s="69"/>
      <c r="AD130" s="69"/>
      <c r="AE130" s="69"/>
      <c r="AF130" s="69"/>
      <c r="AG130" s="69"/>
      <c r="AH130" s="97">
        <f t="shared" si="18"/>
        <v>0</v>
      </c>
      <c r="AJ130" s="98" cm="1">
        <f t="array" ref="AJ130">SUMPRODUCT(J$7:J$1008*(G$7:G$1008=$C130))</f>
        <v>0</v>
      </c>
      <c r="AK130" s="103">
        <f t="shared" si="20"/>
        <v>0</v>
      </c>
      <c r="AL130" s="104">
        <f t="shared" si="21"/>
        <v>0</v>
      </c>
      <c r="AM130" s="98" cm="1">
        <f t="array" ref="AM130">SUMPRODUCT(Z$7:Z$1008*(G$7:G$1008=$C130))</f>
        <v>0</v>
      </c>
      <c r="AN130" s="103">
        <f t="shared" si="22"/>
        <v>0</v>
      </c>
      <c r="AO130" s="104">
        <f t="shared" si="23"/>
        <v>0</v>
      </c>
      <c r="AP130" s="105" t="str">
        <f t="shared" si="24"/>
        <v/>
      </c>
      <c r="AQ130" s="105" t="str">
        <f t="shared" si="25"/>
        <v/>
      </c>
      <c r="AR130" s="98">
        <f>'Input 1 - Schedule 1'!AL132</f>
        <v>0</v>
      </c>
      <c r="AS130" s="98">
        <f t="shared" si="26"/>
        <v>0</v>
      </c>
      <c r="AT130" s="99">
        <f t="shared" si="27"/>
        <v>0</v>
      </c>
      <c r="AV130" s="84" t="s">
        <v>20</v>
      </c>
    </row>
    <row r="131" spans="1:48" ht="13.5" x14ac:dyDescent="0.3">
      <c r="A131" s="106">
        <f t="shared" si="28"/>
        <v>124</v>
      </c>
      <c r="B131" s="102" t="str">
        <f>'Input 1 - Schedule 1'!H133</f>
        <v/>
      </c>
      <c r="C131" s="95">
        <f>'Input 1 - Schedule 1'!I133</f>
        <v>0</v>
      </c>
      <c r="D131" s="95">
        <f>'Input 1 - Schedule 1'!J133</f>
        <v>0</v>
      </c>
      <c r="E131" s="95">
        <f>'Input 1 - Schedule 1'!K133</f>
        <v>0</v>
      </c>
      <c r="F131" s="95">
        <f>'Input 1 - Schedule 1'!L133</f>
        <v>0</v>
      </c>
      <c r="G131" s="95">
        <f>'Input 1 - Schedule 1'!N133</f>
        <v>0</v>
      </c>
      <c r="H131" s="95" t="str">
        <f>'Input 1 - Schedule 1'!O133</f>
        <v/>
      </c>
      <c r="I131" s="95">
        <f>'Input 1 - Schedule 1'!W133</f>
        <v>0</v>
      </c>
      <c r="J131" s="69"/>
      <c r="K131" s="51"/>
      <c r="L131" s="69"/>
      <c r="M131" s="69"/>
      <c r="N131" s="95">
        <f>SUMIFS('Input 3 - Capital Instruments'!$L$13:$L$229,'Input 3 - Capital Instruments'!$O$13:$O$229,C131,'Input 3 - Capital Instruments'!$M$13:$M$229,"Y",'Input 3 - Capital Instruments'!$G$13:$G$229,"Surplus Notes (or similar)")</f>
        <v>0</v>
      </c>
      <c r="O131" s="69"/>
      <c r="P131" s="69"/>
      <c r="Q131" s="69"/>
      <c r="R131" s="96">
        <f t="shared" si="16"/>
        <v>0</v>
      </c>
      <c r="S131" s="95">
        <f t="shared" si="17"/>
        <v>0</v>
      </c>
      <c r="T131" s="69"/>
      <c r="U131" s="69"/>
      <c r="V131" s="69"/>
      <c r="W131" s="95" t="str">
        <f t="shared" si="19"/>
        <v/>
      </c>
      <c r="Z131" s="69"/>
      <c r="AB131" s="69"/>
      <c r="AC131" s="69"/>
      <c r="AD131" s="69"/>
      <c r="AE131" s="69"/>
      <c r="AF131" s="69"/>
      <c r="AG131" s="69"/>
      <c r="AH131" s="97">
        <f t="shared" si="18"/>
        <v>0</v>
      </c>
      <c r="AJ131" s="98" cm="1">
        <f t="array" ref="AJ131">SUMPRODUCT(J$7:J$1008*(G$7:G$1008=$C131))</f>
        <v>0</v>
      </c>
      <c r="AK131" s="103">
        <f t="shared" si="20"/>
        <v>0</v>
      </c>
      <c r="AL131" s="104">
        <f t="shared" si="21"/>
        <v>0</v>
      </c>
      <c r="AM131" s="98" cm="1">
        <f t="array" ref="AM131">SUMPRODUCT(Z$7:Z$1008*(G$7:G$1008=$C131))</f>
        <v>0</v>
      </c>
      <c r="AN131" s="103">
        <f t="shared" si="22"/>
        <v>0</v>
      </c>
      <c r="AO131" s="104">
        <f t="shared" si="23"/>
        <v>0</v>
      </c>
      <c r="AP131" s="105" t="str">
        <f t="shared" si="24"/>
        <v/>
      </c>
      <c r="AQ131" s="105" t="str">
        <f t="shared" si="25"/>
        <v/>
      </c>
      <c r="AR131" s="98">
        <f>'Input 1 - Schedule 1'!AL133</f>
        <v>0</v>
      </c>
      <c r="AS131" s="98">
        <f t="shared" si="26"/>
        <v>0</v>
      </c>
      <c r="AT131" s="99">
        <f t="shared" si="27"/>
        <v>0</v>
      </c>
      <c r="AV131" s="84" t="s">
        <v>20</v>
      </c>
    </row>
    <row r="132" spans="1:48" ht="13.5" x14ac:dyDescent="0.3">
      <c r="A132" s="106">
        <f t="shared" si="28"/>
        <v>125</v>
      </c>
      <c r="B132" s="102" t="str">
        <f>'Input 1 - Schedule 1'!H134</f>
        <v/>
      </c>
      <c r="C132" s="95">
        <f>'Input 1 - Schedule 1'!I134</f>
        <v>0</v>
      </c>
      <c r="D132" s="95">
        <f>'Input 1 - Schedule 1'!J134</f>
        <v>0</v>
      </c>
      <c r="E132" s="95">
        <f>'Input 1 - Schedule 1'!K134</f>
        <v>0</v>
      </c>
      <c r="F132" s="95">
        <f>'Input 1 - Schedule 1'!L134</f>
        <v>0</v>
      </c>
      <c r="G132" s="95">
        <f>'Input 1 - Schedule 1'!N134</f>
        <v>0</v>
      </c>
      <c r="H132" s="95" t="str">
        <f>'Input 1 - Schedule 1'!O134</f>
        <v/>
      </c>
      <c r="I132" s="95">
        <f>'Input 1 - Schedule 1'!W134</f>
        <v>0</v>
      </c>
      <c r="J132" s="69"/>
      <c r="K132" s="51"/>
      <c r="L132" s="69"/>
      <c r="M132" s="69"/>
      <c r="N132" s="95">
        <f>SUMIFS('Input 3 - Capital Instruments'!$L$13:$L$229,'Input 3 - Capital Instruments'!$O$13:$O$229,C132,'Input 3 - Capital Instruments'!$M$13:$M$229,"Y",'Input 3 - Capital Instruments'!$G$13:$G$229,"Surplus Notes (or similar)")</f>
        <v>0</v>
      </c>
      <c r="O132" s="69"/>
      <c r="P132" s="69"/>
      <c r="Q132" s="69"/>
      <c r="R132" s="96">
        <f t="shared" si="16"/>
        <v>0</v>
      </c>
      <c r="S132" s="95">
        <f t="shared" si="17"/>
        <v>0</v>
      </c>
      <c r="T132" s="69"/>
      <c r="U132" s="69"/>
      <c r="V132" s="69"/>
      <c r="W132" s="95" t="str">
        <f t="shared" si="19"/>
        <v/>
      </c>
      <c r="Z132" s="69"/>
      <c r="AB132" s="69"/>
      <c r="AC132" s="69"/>
      <c r="AD132" s="69"/>
      <c r="AE132" s="69"/>
      <c r="AF132" s="69"/>
      <c r="AG132" s="69"/>
      <c r="AH132" s="97">
        <f t="shared" si="18"/>
        <v>0</v>
      </c>
      <c r="AJ132" s="98" cm="1">
        <f t="array" ref="AJ132">SUMPRODUCT(J$7:J$1008*(G$7:G$1008=$C132))</f>
        <v>0</v>
      </c>
      <c r="AK132" s="103">
        <f t="shared" si="20"/>
        <v>0</v>
      </c>
      <c r="AL132" s="104">
        <f t="shared" si="21"/>
        <v>0</v>
      </c>
      <c r="AM132" s="98" cm="1">
        <f t="array" ref="AM132">SUMPRODUCT(Z$7:Z$1008*(G$7:G$1008=$C132))</f>
        <v>0</v>
      </c>
      <c r="AN132" s="103">
        <f t="shared" si="22"/>
        <v>0</v>
      </c>
      <c r="AO132" s="104">
        <f t="shared" si="23"/>
        <v>0</v>
      </c>
      <c r="AP132" s="105" t="str">
        <f t="shared" si="24"/>
        <v/>
      </c>
      <c r="AQ132" s="105" t="str">
        <f t="shared" si="25"/>
        <v/>
      </c>
      <c r="AR132" s="98">
        <f>'Input 1 - Schedule 1'!AL134</f>
        <v>0</v>
      </c>
      <c r="AS132" s="98">
        <f t="shared" si="26"/>
        <v>0</v>
      </c>
      <c r="AT132" s="99">
        <f t="shared" si="27"/>
        <v>0</v>
      </c>
      <c r="AV132" s="84" t="s">
        <v>20</v>
      </c>
    </row>
    <row r="133" spans="1:48" ht="13.5" x14ac:dyDescent="0.3">
      <c r="A133" s="106">
        <f t="shared" si="28"/>
        <v>126</v>
      </c>
      <c r="B133" s="102" t="str">
        <f>'Input 1 - Schedule 1'!H135</f>
        <v/>
      </c>
      <c r="C133" s="95">
        <f>'Input 1 - Schedule 1'!I135</f>
        <v>0</v>
      </c>
      <c r="D133" s="95">
        <f>'Input 1 - Schedule 1'!J135</f>
        <v>0</v>
      </c>
      <c r="E133" s="95">
        <f>'Input 1 - Schedule 1'!K135</f>
        <v>0</v>
      </c>
      <c r="F133" s="95">
        <f>'Input 1 - Schedule 1'!L135</f>
        <v>0</v>
      </c>
      <c r="G133" s="95">
        <f>'Input 1 - Schedule 1'!N135</f>
        <v>0</v>
      </c>
      <c r="H133" s="95" t="str">
        <f>'Input 1 - Schedule 1'!O135</f>
        <v/>
      </c>
      <c r="I133" s="95">
        <f>'Input 1 - Schedule 1'!W135</f>
        <v>0</v>
      </c>
      <c r="J133" s="69"/>
      <c r="K133" s="51"/>
      <c r="L133" s="69"/>
      <c r="M133" s="69"/>
      <c r="N133" s="95">
        <f>SUMIFS('Input 3 - Capital Instruments'!$L$13:$L$229,'Input 3 - Capital Instruments'!$O$13:$O$229,C133,'Input 3 - Capital Instruments'!$M$13:$M$229,"Y",'Input 3 - Capital Instruments'!$G$13:$G$229,"Surplus Notes (or similar)")</f>
        <v>0</v>
      </c>
      <c r="O133" s="69"/>
      <c r="P133" s="69"/>
      <c r="Q133" s="69"/>
      <c r="R133" s="96">
        <f t="shared" si="16"/>
        <v>0</v>
      </c>
      <c r="S133" s="95">
        <f t="shared" si="17"/>
        <v>0</v>
      </c>
      <c r="T133" s="69"/>
      <c r="U133" s="69"/>
      <c r="V133" s="69"/>
      <c r="W133" s="95" t="str">
        <f t="shared" si="19"/>
        <v/>
      </c>
      <c r="Z133" s="69"/>
      <c r="AB133" s="69"/>
      <c r="AC133" s="69"/>
      <c r="AD133" s="69"/>
      <c r="AE133" s="69"/>
      <c r="AF133" s="69"/>
      <c r="AG133" s="69"/>
      <c r="AH133" s="97">
        <f t="shared" si="18"/>
        <v>0</v>
      </c>
      <c r="AJ133" s="98" cm="1">
        <f t="array" ref="AJ133">SUMPRODUCT(J$7:J$1008*(G$7:G$1008=$C133))</f>
        <v>0</v>
      </c>
      <c r="AK133" s="103">
        <f t="shared" si="20"/>
        <v>0</v>
      </c>
      <c r="AL133" s="104">
        <f t="shared" si="21"/>
        <v>0</v>
      </c>
      <c r="AM133" s="98" cm="1">
        <f t="array" ref="AM133">SUMPRODUCT(Z$7:Z$1008*(G$7:G$1008=$C133))</f>
        <v>0</v>
      </c>
      <c r="AN133" s="103">
        <f t="shared" si="22"/>
        <v>0</v>
      </c>
      <c r="AO133" s="104">
        <f t="shared" si="23"/>
        <v>0</v>
      </c>
      <c r="AP133" s="105" t="str">
        <f t="shared" si="24"/>
        <v/>
      </c>
      <c r="AQ133" s="105" t="str">
        <f t="shared" si="25"/>
        <v/>
      </c>
      <c r="AR133" s="98">
        <f>'Input 1 - Schedule 1'!AL135</f>
        <v>0</v>
      </c>
      <c r="AS133" s="98">
        <f t="shared" si="26"/>
        <v>0</v>
      </c>
      <c r="AT133" s="99">
        <f t="shared" si="27"/>
        <v>0</v>
      </c>
      <c r="AV133" s="84" t="s">
        <v>20</v>
      </c>
    </row>
    <row r="134" spans="1:48" ht="13.5" x14ac:dyDescent="0.3">
      <c r="A134" s="106">
        <f t="shared" si="28"/>
        <v>127</v>
      </c>
      <c r="B134" s="102" t="str">
        <f>'Input 1 - Schedule 1'!H136</f>
        <v/>
      </c>
      <c r="C134" s="95">
        <f>'Input 1 - Schedule 1'!I136</f>
        <v>0</v>
      </c>
      <c r="D134" s="95">
        <f>'Input 1 - Schedule 1'!J136</f>
        <v>0</v>
      </c>
      <c r="E134" s="95">
        <f>'Input 1 - Schedule 1'!K136</f>
        <v>0</v>
      </c>
      <c r="F134" s="95">
        <f>'Input 1 - Schedule 1'!L136</f>
        <v>0</v>
      </c>
      <c r="G134" s="95">
        <f>'Input 1 - Schedule 1'!N136</f>
        <v>0</v>
      </c>
      <c r="H134" s="95" t="str">
        <f>'Input 1 - Schedule 1'!O136</f>
        <v/>
      </c>
      <c r="I134" s="95">
        <f>'Input 1 - Schedule 1'!W136</f>
        <v>0</v>
      </c>
      <c r="J134" s="69"/>
      <c r="K134" s="51"/>
      <c r="L134" s="69"/>
      <c r="M134" s="69"/>
      <c r="N134" s="95">
        <f>SUMIFS('Input 3 - Capital Instruments'!$L$13:$L$229,'Input 3 - Capital Instruments'!$O$13:$O$229,C134,'Input 3 - Capital Instruments'!$M$13:$M$229,"Y",'Input 3 - Capital Instruments'!$G$13:$G$229,"Surplus Notes (or similar)")</f>
        <v>0</v>
      </c>
      <c r="O134" s="69"/>
      <c r="P134" s="69"/>
      <c r="Q134" s="69"/>
      <c r="R134" s="96">
        <f t="shared" si="16"/>
        <v>0</v>
      </c>
      <c r="S134" s="95">
        <f t="shared" si="17"/>
        <v>0</v>
      </c>
      <c r="T134" s="69"/>
      <c r="U134" s="69"/>
      <c r="V134" s="69"/>
      <c r="W134" s="95" t="str">
        <f t="shared" si="19"/>
        <v/>
      </c>
      <c r="Z134" s="69"/>
      <c r="AB134" s="69"/>
      <c r="AC134" s="69"/>
      <c r="AD134" s="69"/>
      <c r="AE134" s="69"/>
      <c r="AF134" s="69"/>
      <c r="AG134" s="69"/>
      <c r="AH134" s="97">
        <f t="shared" si="18"/>
        <v>0</v>
      </c>
      <c r="AJ134" s="98" cm="1">
        <f t="array" ref="AJ134">SUMPRODUCT(J$7:J$1008*(G$7:G$1008=$C134))</f>
        <v>0</v>
      </c>
      <c r="AK134" s="103">
        <f t="shared" si="20"/>
        <v>0</v>
      </c>
      <c r="AL134" s="104">
        <f t="shared" si="21"/>
        <v>0</v>
      </c>
      <c r="AM134" s="98" cm="1">
        <f t="array" ref="AM134">SUMPRODUCT(Z$7:Z$1008*(G$7:G$1008=$C134))</f>
        <v>0</v>
      </c>
      <c r="AN134" s="103">
        <f t="shared" si="22"/>
        <v>0</v>
      </c>
      <c r="AO134" s="104">
        <f t="shared" si="23"/>
        <v>0</v>
      </c>
      <c r="AP134" s="105" t="str">
        <f t="shared" si="24"/>
        <v/>
      </c>
      <c r="AQ134" s="105" t="str">
        <f t="shared" si="25"/>
        <v/>
      </c>
      <c r="AR134" s="98">
        <f>'Input 1 - Schedule 1'!AL136</f>
        <v>0</v>
      </c>
      <c r="AS134" s="98">
        <f t="shared" si="26"/>
        <v>0</v>
      </c>
      <c r="AT134" s="99">
        <f t="shared" si="27"/>
        <v>0</v>
      </c>
      <c r="AV134" s="84" t="s">
        <v>20</v>
      </c>
    </row>
    <row r="135" spans="1:48" ht="13.5" x14ac:dyDescent="0.3">
      <c r="A135" s="106">
        <f t="shared" si="28"/>
        <v>128</v>
      </c>
      <c r="B135" s="102" t="str">
        <f>'Input 1 - Schedule 1'!H137</f>
        <v/>
      </c>
      <c r="C135" s="95">
        <f>'Input 1 - Schedule 1'!I137</f>
        <v>0</v>
      </c>
      <c r="D135" s="95">
        <f>'Input 1 - Schedule 1'!J137</f>
        <v>0</v>
      </c>
      <c r="E135" s="95">
        <f>'Input 1 - Schedule 1'!K137</f>
        <v>0</v>
      </c>
      <c r="F135" s="95">
        <f>'Input 1 - Schedule 1'!L137</f>
        <v>0</v>
      </c>
      <c r="G135" s="95">
        <f>'Input 1 - Schedule 1'!N137</f>
        <v>0</v>
      </c>
      <c r="H135" s="95" t="str">
        <f>'Input 1 - Schedule 1'!O137</f>
        <v/>
      </c>
      <c r="I135" s="95">
        <f>'Input 1 - Schedule 1'!W137</f>
        <v>0</v>
      </c>
      <c r="J135" s="69"/>
      <c r="K135" s="51"/>
      <c r="L135" s="69"/>
      <c r="M135" s="69"/>
      <c r="N135" s="95">
        <f>SUMIFS('Input 3 - Capital Instruments'!$L$13:$L$229,'Input 3 - Capital Instruments'!$O$13:$O$229,C135,'Input 3 - Capital Instruments'!$M$13:$M$229,"Y",'Input 3 - Capital Instruments'!$G$13:$G$229,"Surplus Notes (or similar)")</f>
        <v>0</v>
      </c>
      <c r="O135" s="69"/>
      <c r="P135" s="69"/>
      <c r="Q135" s="69"/>
      <c r="R135" s="96">
        <f t="shared" ref="R135:R198" si="29">L135-SUM(M135:Q135)</f>
        <v>0</v>
      </c>
      <c r="S135" s="95">
        <f t="shared" ref="S135:S198" si="30">J135-L135</f>
        <v>0</v>
      </c>
      <c r="T135" s="69"/>
      <c r="U135" s="69"/>
      <c r="V135" s="69"/>
      <c r="W135" s="95" t="str">
        <f t="shared" si="19"/>
        <v/>
      </c>
      <c r="Z135" s="69"/>
      <c r="AB135" s="69"/>
      <c r="AC135" s="69"/>
      <c r="AD135" s="69"/>
      <c r="AE135" s="69"/>
      <c r="AF135" s="69"/>
      <c r="AG135" s="69"/>
      <c r="AH135" s="97">
        <f t="shared" ref="AH135:AH198" si="31">AB135-SUM(AC135:AG135)</f>
        <v>0</v>
      </c>
      <c r="AJ135" s="98" cm="1">
        <f t="array" ref="AJ135">SUMPRODUCT(J$7:J$1008*(G$7:G$1008=$C135))</f>
        <v>0</v>
      </c>
      <c r="AK135" s="103">
        <f t="shared" si="20"/>
        <v>0</v>
      </c>
      <c r="AL135" s="104">
        <f t="shared" si="21"/>
        <v>0</v>
      </c>
      <c r="AM135" s="98" cm="1">
        <f t="array" ref="AM135">SUMPRODUCT(Z$7:Z$1008*(G$7:G$1008=$C135))</f>
        <v>0</v>
      </c>
      <c r="AN135" s="103">
        <f t="shared" si="22"/>
        <v>0</v>
      </c>
      <c r="AO135" s="104">
        <f t="shared" si="23"/>
        <v>0</v>
      </c>
      <c r="AP135" s="105" t="str">
        <f t="shared" si="24"/>
        <v/>
      </c>
      <c r="AQ135" s="105" t="str">
        <f t="shared" si="25"/>
        <v/>
      </c>
      <c r="AR135" s="98">
        <f>'Input 1 - Schedule 1'!AL137</f>
        <v>0</v>
      </c>
      <c r="AS135" s="98">
        <f t="shared" si="26"/>
        <v>0</v>
      </c>
      <c r="AT135" s="99">
        <f t="shared" si="27"/>
        <v>0</v>
      </c>
      <c r="AV135" s="84" t="s">
        <v>20</v>
      </c>
    </row>
    <row r="136" spans="1:48" ht="13.5" x14ac:dyDescent="0.3">
      <c r="A136" s="106">
        <f t="shared" si="28"/>
        <v>129</v>
      </c>
      <c r="B136" s="102" t="str">
        <f>'Input 1 - Schedule 1'!H138</f>
        <v/>
      </c>
      <c r="C136" s="95">
        <f>'Input 1 - Schedule 1'!I138</f>
        <v>0</v>
      </c>
      <c r="D136" s="95">
        <f>'Input 1 - Schedule 1'!J138</f>
        <v>0</v>
      </c>
      <c r="E136" s="95">
        <f>'Input 1 - Schedule 1'!K138</f>
        <v>0</v>
      </c>
      <c r="F136" s="95">
        <f>'Input 1 - Schedule 1'!L138</f>
        <v>0</v>
      </c>
      <c r="G136" s="95">
        <f>'Input 1 - Schedule 1'!N138</f>
        <v>0</v>
      </c>
      <c r="H136" s="95" t="str">
        <f>'Input 1 - Schedule 1'!O138</f>
        <v/>
      </c>
      <c r="I136" s="95">
        <f>'Input 1 - Schedule 1'!W138</f>
        <v>0</v>
      </c>
      <c r="J136" s="69"/>
      <c r="K136" s="51"/>
      <c r="L136" s="69"/>
      <c r="M136" s="69"/>
      <c r="N136" s="95">
        <f>SUMIFS('Input 3 - Capital Instruments'!$L$13:$L$229,'Input 3 - Capital Instruments'!$O$13:$O$229,C136,'Input 3 - Capital Instruments'!$M$13:$M$229,"Y",'Input 3 - Capital Instruments'!$G$13:$G$229,"Surplus Notes (or similar)")</f>
        <v>0</v>
      </c>
      <c r="O136" s="69"/>
      <c r="P136" s="69"/>
      <c r="Q136" s="69"/>
      <c r="R136" s="96">
        <f t="shared" si="29"/>
        <v>0</v>
      </c>
      <c r="S136" s="95">
        <f t="shared" si="30"/>
        <v>0</v>
      </c>
      <c r="T136" s="69"/>
      <c r="U136" s="69"/>
      <c r="V136" s="69"/>
      <c r="W136" s="95" t="str">
        <f t="shared" si="19"/>
        <v/>
      </c>
      <c r="Z136" s="69"/>
      <c r="AB136" s="69"/>
      <c r="AC136" s="69"/>
      <c r="AD136" s="69"/>
      <c r="AE136" s="69"/>
      <c r="AF136" s="69"/>
      <c r="AG136" s="69"/>
      <c r="AH136" s="97">
        <f t="shared" si="31"/>
        <v>0</v>
      </c>
      <c r="AJ136" s="98" cm="1">
        <f t="array" ref="AJ136">SUMPRODUCT(J$7:J$1008*(G$7:G$1008=$C136))</f>
        <v>0</v>
      </c>
      <c r="AK136" s="103">
        <f t="shared" si="20"/>
        <v>0</v>
      </c>
      <c r="AL136" s="104">
        <f t="shared" si="21"/>
        <v>0</v>
      </c>
      <c r="AM136" s="98" cm="1">
        <f t="array" ref="AM136">SUMPRODUCT(Z$7:Z$1008*(G$7:G$1008=$C136))</f>
        <v>0</v>
      </c>
      <c r="AN136" s="103">
        <f t="shared" si="22"/>
        <v>0</v>
      </c>
      <c r="AO136" s="104">
        <f t="shared" si="23"/>
        <v>0</v>
      </c>
      <c r="AP136" s="105" t="str">
        <f t="shared" si="24"/>
        <v/>
      </c>
      <c r="AQ136" s="105" t="str">
        <f t="shared" si="25"/>
        <v/>
      </c>
      <c r="AR136" s="98">
        <f>'Input 1 - Schedule 1'!AL138</f>
        <v>0</v>
      </c>
      <c r="AS136" s="98">
        <f t="shared" si="26"/>
        <v>0</v>
      </c>
      <c r="AT136" s="99">
        <f t="shared" si="27"/>
        <v>0</v>
      </c>
      <c r="AV136" s="84" t="s">
        <v>20</v>
      </c>
    </row>
    <row r="137" spans="1:48" ht="13.5" x14ac:dyDescent="0.3">
      <c r="A137" s="106">
        <f t="shared" si="28"/>
        <v>130</v>
      </c>
      <c r="B137" s="102" t="str">
        <f>'Input 1 - Schedule 1'!H139</f>
        <v/>
      </c>
      <c r="C137" s="95">
        <f>'Input 1 - Schedule 1'!I139</f>
        <v>0</v>
      </c>
      <c r="D137" s="95">
        <f>'Input 1 - Schedule 1'!J139</f>
        <v>0</v>
      </c>
      <c r="E137" s="95">
        <f>'Input 1 - Schedule 1'!K139</f>
        <v>0</v>
      </c>
      <c r="F137" s="95">
        <f>'Input 1 - Schedule 1'!L139</f>
        <v>0</v>
      </c>
      <c r="G137" s="95">
        <f>'Input 1 - Schedule 1'!N139</f>
        <v>0</v>
      </c>
      <c r="H137" s="95" t="str">
        <f>'Input 1 - Schedule 1'!O139</f>
        <v/>
      </c>
      <c r="I137" s="95">
        <f>'Input 1 - Schedule 1'!W139</f>
        <v>0</v>
      </c>
      <c r="J137" s="69"/>
      <c r="K137" s="51"/>
      <c r="L137" s="69"/>
      <c r="M137" s="69"/>
      <c r="N137" s="95">
        <f>SUMIFS('Input 3 - Capital Instruments'!$L$13:$L$229,'Input 3 - Capital Instruments'!$O$13:$O$229,C137,'Input 3 - Capital Instruments'!$M$13:$M$229,"Y",'Input 3 - Capital Instruments'!$G$13:$G$229,"Surplus Notes (or similar)")</f>
        <v>0</v>
      </c>
      <c r="O137" s="69"/>
      <c r="P137" s="69"/>
      <c r="Q137" s="69"/>
      <c r="R137" s="96">
        <f t="shared" si="29"/>
        <v>0</v>
      </c>
      <c r="S137" s="95">
        <f t="shared" si="30"/>
        <v>0</v>
      </c>
      <c r="T137" s="69"/>
      <c r="U137" s="69"/>
      <c r="V137" s="69"/>
      <c r="W137" s="95" t="str">
        <f t="shared" ref="W137:W200" si="32">IFERROR(AVERAGE(T137:V137),"")</f>
        <v/>
      </c>
      <c r="Z137" s="69"/>
      <c r="AB137" s="69"/>
      <c r="AC137" s="69"/>
      <c r="AD137" s="69"/>
      <c r="AE137" s="69"/>
      <c r="AF137" s="69"/>
      <c r="AG137" s="69"/>
      <c r="AH137" s="97">
        <f t="shared" si="31"/>
        <v>0</v>
      </c>
      <c r="AJ137" s="98" cm="1">
        <f t="array" ref="AJ137">SUMPRODUCT(J$7:J$1008*(G$7:G$1008=$C137))</f>
        <v>0</v>
      </c>
      <c r="AK137" s="103">
        <f t="shared" ref="AK137:AK200" si="33">M137</f>
        <v>0</v>
      </c>
      <c r="AL137" s="104">
        <f t="shared" ref="AL137:AL200" si="34">AJ137-AK137</f>
        <v>0</v>
      </c>
      <c r="AM137" s="98" cm="1">
        <f t="array" ref="AM137">SUMPRODUCT(Z$7:Z$1008*(G$7:G$1008=$C137))</f>
        <v>0</v>
      </c>
      <c r="AN137" s="103">
        <f t="shared" ref="AN137:AN200" si="35">AC137</f>
        <v>0</v>
      </c>
      <c r="AO137" s="104">
        <f t="shared" ref="AO137:AO200" si="36">AM137-AN137</f>
        <v>0</v>
      </c>
      <c r="AP137" s="105" t="str">
        <f t="shared" ref="AP137:AP200" si="37">IFERROR(L137/AB137,"")</f>
        <v/>
      </c>
      <c r="AQ137" s="105" t="str">
        <f t="shared" ref="AQ137:AQ200" si="38">IFERROR(R137/AH137,"")</f>
        <v/>
      </c>
      <c r="AR137" s="98">
        <f>'Input 1 - Schedule 1'!AL139</f>
        <v>0</v>
      </c>
      <c r="AS137" s="98">
        <f t="shared" ref="AS137:AS200" si="39">L137</f>
        <v>0</v>
      </c>
      <c r="AT137" s="99">
        <f t="shared" ref="AT137:AT200" si="40">AR137-AS137</f>
        <v>0</v>
      </c>
      <c r="AV137" s="84" t="s">
        <v>20</v>
      </c>
    </row>
    <row r="138" spans="1:48" ht="13.5" x14ac:dyDescent="0.3">
      <c r="A138" s="106">
        <f t="shared" ref="A138:A201" si="41">A137+1</f>
        <v>131</v>
      </c>
      <c r="B138" s="102" t="str">
        <f>'Input 1 - Schedule 1'!H140</f>
        <v/>
      </c>
      <c r="C138" s="95">
        <f>'Input 1 - Schedule 1'!I140</f>
        <v>0</v>
      </c>
      <c r="D138" s="95">
        <f>'Input 1 - Schedule 1'!J140</f>
        <v>0</v>
      </c>
      <c r="E138" s="95">
        <f>'Input 1 - Schedule 1'!K140</f>
        <v>0</v>
      </c>
      <c r="F138" s="95">
        <f>'Input 1 - Schedule 1'!L140</f>
        <v>0</v>
      </c>
      <c r="G138" s="95">
        <f>'Input 1 - Schedule 1'!N140</f>
        <v>0</v>
      </c>
      <c r="H138" s="95" t="str">
        <f>'Input 1 - Schedule 1'!O140</f>
        <v/>
      </c>
      <c r="I138" s="95">
        <f>'Input 1 - Schedule 1'!W140</f>
        <v>0</v>
      </c>
      <c r="J138" s="69"/>
      <c r="K138" s="51"/>
      <c r="L138" s="69"/>
      <c r="M138" s="69"/>
      <c r="N138" s="95">
        <f>SUMIFS('Input 3 - Capital Instruments'!$L$13:$L$229,'Input 3 - Capital Instruments'!$O$13:$O$229,C138,'Input 3 - Capital Instruments'!$M$13:$M$229,"Y",'Input 3 - Capital Instruments'!$G$13:$G$229,"Surplus Notes (or similar)")</f>
        <v>0</v>
      </c>
      <c r="O138" s="69"/>
      <c r="P138" s="69"/>
      <c r="Q138" s="69"/>
      <c r="R138" s="96">
        <f t="shared" si="29"/>
        <v>0</v>
      </c>
      <c r="S138" s="95">
        <f t="shared" si="30"/>
        <v>0</v>
      </c>
      <c r="T138" s="69"/>
      <c r="U138" s="69"/>
      <c r="V138" s="69"/>
      <c r="W138" s="95" t="str">
        <f t="shared" si="32"/>
        <v/>
      </c>
      <c r="Z138" s="69"/>
      <c r="AB138" s="69"/>
      <c r="AC138" s="69"/>
      <c r="AD138" s="69"/>
      <c r="AE138" s="69"/>
      <c r="AF138" s="69"/>
      <c r="AG138" s="69"/>
      <c r="AH138" s="97">
        <f t="shared" si="31"/>
        <v>0</v>
      </c>
      <c r="AJ138" s="98" cm="1">
        <f t="array" ref="AJ138">SUMPRODUCT(J$7:J$1008*(G$7:G$1008=$C138))</f>
        <v>0</v>
      </c>
      <c r="AK138" s="103">
        <f t="shared" si="33"/>
        <v>0</v>
      </c>
      <c r="AL138" s="104">
        <f t="shared" si="34"/>
        <v>0</v>
      </c>
      <c r="AM138" s="98" cm="1">
        <f t="array" ref="AM138">SUMPRODUCT(Z$7:Z$1008*(G$7:G$1008=$C138))</f>
        <v>0</v>
      </c>
      <c r="AN138" s="103">
        <f t="shared" si="35"/>
        <v>0</v>
      </c>
      <c r="AO138" s="104">
        <f t="shared" si="36"/>
        <v>0</v>
      </c>
      <c r="AP138" s="105" t="str">
        <f t="shared" si="37"/>
        <v/>
      </c>
      <c r="AQ138" s="105" t="str">
        <f t="shared" si="38"/>
        <v/>
      </c>
      <c r="AR138" s="98">
        <f>'Input 1 - Schedule 1'!AL140</f>
        <v>0</v>
      </c>
      <c r="AS138" s="98">
        <f t="shared" si="39"/>
        <v>0</v>
      </c>
      <c r="AT138" s="99">
        <f t="shared" si="40"/>
        <v>0</v>
      </c>
      <c r="AV138" s="84" t="s">
        <v>20</v>
      </c>
    </row>
    <row r="139" spans="1:48" ht="13.5" x14ac:dyDescent="0.3">
      <c r="A139" s="106">
        <f t="shared" si="41"/>
        <v>132</v>
      </c>
      <c r="B139" s="102" t="str">
        <f>'Input 1 - Schedule 1'!H141</f>
        <v/>
      </c>
      <c r="C139" s="95">
        <f>'Input 1 - Schedule 1'!I141</f>
        <v>0</v>
      </c>
      <c r="D139" s="95">
        <f>'Input 1 - Schedule 1'!J141</f>
        <v>0</v>
      </c>
      <c r="E139" s="95">
        <f>'Input 1 - Schedule 1'!K141</f>
        <v>0</v>
      </c>
      <c r="F139" s="95">
        <f>'Input 1 - Schedule 1'!L141</f>
        <v>0</v>
      </c>
      <c r="G139" s="95">
        <f>'Input 1 - Schedule 1'!N141</f>
        <v>0</v>
      </c>
      <c r="H139" s="95" t="str">
        <f>'Input 1 - Schedule 1'!O141</f>
        <v/>
      </c>
      <c r="I139" s="95">
        <f>'Input 1 - Schedule 1'!W141</f>
        <v>0</v>
      </c>
      <c r="J139" s="69"/>
      <c r="K139" s="51"/>
      <c r="L139" s="69"/>
      <c r="M139" s="69"/>
      <c r="N139" s="95">
        <f>SUMIFS('Input 3 - Capital Instruments'!$L$13:$L$229,'Input 3 - Capital Instruments'!$O$13:$O$229,C139,'Input 3 - Capital Instruments'!$M$13:$M$229,"Y",'Input 3 - Capital Instruments'!$G$13:$G$229,"Surplus Notes (or similar)")</f>
        <v>0</v>
      </c>
      <c r="O139" s="69"/>
      <c r="P139" s="69"/>
      <c r="Q139" s="69"/>
      <c r="R139" s="96">
        <f t="shared" si="29"/>
        <v>0</v>
      </c>
      <c r="S139" s="95">
        <f t="shared" si="30"/>
        <v>0</v>
      </c>
      <c r="T139" s="69"/>
      <c r="U139" s="69"/>
      <c r="V139" s="69"/>
      <c r="W139" s="95" t="str">
        <f t="shared" si="32"/>
        <v/>
      </c>
      <c r="Z139" s="69"/>
      <c r="AB139" s="69"/>
      <c r="AC139" s="69"/>
      <c r="AD139" s="69"/>
      <c r="AE139" s="69"/>
      <c r="AF139" s="69"/>
      <c r="AG139" s="69"/>
      <c r="AH139" s="97">
        <f t="shared" si="31"/>
        <v>0</v>
      </c>
      <c r="AJ139" s="98" cm="1">
        <f t="array" ref="AJ139">SUMPRODUCT(J$7:J$1008*(G$7:G$1008=$C139))</f>
        <v>0</v>
      </c>
      <c r="AK139" s="103">
        <f t="shared" si="33"/>
        <v>0</v>
      </c>
      <c r="AL139" s="104">
        <f t="shared" si="34"/>
        <v>0</v>
      </c>
      <c r="AM139" s="98" cm="1">
        <f t="array" ref="AM139">SUMPRODUCT(Z$7:Z$1008*(G$7:G$1008=$C139))</f>
        <v>0</v>
      </c>
      <c r="AN139" s="103">
        <f t="shared" si="35"/>
        <v>0</v>
      </c>
      <c r="AO139" s="104">
        <f t="shared" si="36"/>
        <v>0</v>
      </c>
      <c r="AP139" s="105" t="str">
        <f t="shared" si="37"/>
        <v/>
      </c>
      <c r="AQ139" s="105" t="str">
        <f t="shared" si="38"/>
        <v/>
      </c>
      <c r="AR139" s="98">
        <f>'Input 1 - Schedule 1'!AL141</f>
        <v>0</v>
      </c>
      <c r="AS139" s="98">
        <f t="shared" si="39"/>
        <v>0</v>
      </c>
      <c r="AT139" s="99">
        <f t="shared" si="40"/>
        <v>0</v>
      </c>
      <c r="AV139" s="84" t="s">
        <v>20</v>
      </c>
    </row>
    <row r="140" spans="1:48" ht="13.5" x14ac:dyDescent="0.3">
      <c r="A140" s="106">
        <f t="shared" si="41"/>
        <v>133</v>
      </c>
      <c r="B140" s="102" t="str">
        <f>'Input 1 - Schedule 1'!H142</f>
        <v/>
      </c>
      <c r="C140" s="95">
        <f>'Input 1 - Schedule 1'!I142</f>
        <v>0</v>
      </c>
      <c r="D140" s="95">
        <f>'Input 1 - Schedule 1'!J142</f>
        <v>0</v>
      </c>
      <c r="E140" s="95">
        <f>'Input 1 - Schedule 1'!K142</f>
        <v>0</v>
      </c>
      <c r="F140" s="95">
        <f>'Input 1 - Schedule 1'!L142</f>
        <v>0</v>
      </c>
      <c r="G140" s="95">
        <f>'Input 1 - Schedule 1'!N142</f>
        <v>0</v>
      </c>
      <c r="H140" s="95" t="str">
        <f>'Input 1 - Schedule 1'!O142</f>
        <v/>
      </c>
      <c r="I140" s="95">
        <f>'Input 1 - Schedule 1'!W142</f>
        <v>0</v>
      </c>
      <c r="J140" s="69"/>
      <c r="K140" s="51"/>
      <c r="L140" s="69"/>
      <c r="M140" s="69"/>
      <c r="N140" s="95">
        <f>SUMIFS('Input 3 - Capital Instruments'!$L$13:$L$229,'Input 3 - Capital Instruments'!$O$13:$O$229,C140,'Input 3 - Capital Instruments'!$M$13:$M$229,"Y",'Input 3 - Capital Instruments'!$G$13:$G$229,"Surplus Notes (or similar)")</f>
        <v>0</v>
      </c>
      <c r="O140" s="69"/>
      <c r="P140" s="69"/>
      <c r="Q140" s="69"/>
      <c r="R140" s="96">
        <f t="shared" si="29"/>
        <v>0</v>
      </c>
      <c r="S140" s="95">
        <f t="shared" si="30"/>
        <v>0</v>
      </c>
      <c r="T140" s="69"/>
      <c r="U140" s="69"/>
      <c r="V140" s="69"/>
      <c r="W140" s="95" t="str">
        <f t="shared" si="32"/>
        <v/>
      </c>
      <c r="Z140" s="69"/>
      <c r="AB140" s="69"/>
      <c r="AC140" s="69"/>
      <c r="AD140" s="69"/>
      <c r="AE140" s="69"/>
      <c r="AF140" s="69"/>
      <c r="AG140" s="69"/>
      <c r="AH140" s="97">
        <f t="shared" si="31"/>
        <v>0</v>
      </c>
      <c r="AJ140" s="98" cm="1">
        <f t="array" ref="AJ140">SUMPRODUCT(J$7:J$1008*(G$7:G$1008=$C140))</f>
        <v>0</v>
      </c>
      <c r="AK140" s="103">
        <f t="shared" si="33"/>
        <v>0</v>
      </c>
      <c r="AL140" s="104">
        <f t="shared" si="34"/>
        <v>0</v>
      </c>
      <c r="AM140" s="98" cm="1">
        <f t="array" ref="AM140">SUMPRODUCT(Z$7:Z$1008*(G$7:G$1008=$C140))</f>
        <v>0</v>
      </c>
      <c r="AN140" s="103">
        <f t="shared" si="35"/>
        <v>0</v>
      </c>
      <c r="AO140" s="104">
        <f t="shared" si="36"/>
        <v>0</v>
      </c>
      <c r="AP140" s="105" t="str">
        <f t="shared" si="37"/>
        <v/>
      </c>
      <c r="AQ140" s="105" t="str">
        <f t="shared" si="38"/>
        <v/>
      </c>
      <c r="AR140" s="98">
        <f>'Input 1 - Schedule 1'!AL142</f>
        <v>0</v>
      </c>
      <c r="AS140" s="98">
        <f t="shared" si="39"/>
        <v>0</v>
      </c>
      <c r="AT140" s="99">
        <f t="shared" si="40"/>
        <v>0</v>
      </c>
      <c r="AV140" s="84" t="s">
        <v>20</v>
      </c>
    </row>
    <row r="141" spans="1:48" ht="13.5" x14ac:dyDescent="0.3">
      <c r="A141" s="106">
        <f t="shared" si="41"/>
        <v>134</v>
      </c>
      <c r="B141" s="102" t="str">
        <f>'Input 1 - Schedule 1'!H143</f>
        <v/>
      </c>
      <c r="C141" s="95">
        <f>'Input 1 - Schedule 1'!I143</f>
        <v>0</v>
      </c>
      <c r="D141" s="95">
        <f>'Input 1 - Schedule 1'!J143</f>
        <v>0</v>
      </c>
      <c r="E141" s="95">
        <f>'Input 1 - Schedule 1'!K143</f>
        <v>0</v>
      </c>
      <c r="F141" s="95">
        <f>'Input 1 - Schedule 1'!L143</f>
        <v>0</v>
      </c>
      <c r="G141" s="95">
        <f>'Input 1 - Schedule 1'!N143</f>
        <v>0</v>
      </c>
      <c r="H141" s="95" t="str">
        <f>'Input 1 - Schedule 1'!O143</f>
        <v/>
      </c>
      <c r="I141" s="95">
        <f>'Input 1 - Schedule 1'!W143</f>
        <v>0</v>
      </c>
      <c r="J141" s="69"/>
      <c r="K141" s="51"/>
      <c r="L141" s="69"/>
      <c r="M141" s="69"/>
      <c r="N141" s="95">
        <f>SUMIFS('Input 3 - Capital Instruments'!$L$13:$L$229,'Input 3 - Capital Instruments'!$O$13:$O$229,C141,'Input 3 - Capital Instruments'!$M$13:$M$229,"Y",'Input 3 - Capital Instruments'!$G$13:$G$229,"Surplus Notes (or similar)")</f>
        <v>0</v>
      </c>
      <c r="O141" s="69"/>
      <c r="P141" s="69"/>
      <c r="Q141" s="69"/>
      <c r="R141" s="96">
        <f t="shared" si="29"/>
        <v>0</v>
      </c>
      <c r="S141" s="95">
        <f t="shared" si="30"/>
        <v>0</v>
      </c>
      <c r="T141" s="69"/>
      <c r="U141" s="69"/>
      <c r="V141" s="69"/>
      <c r="W141" s="95" t="str">
        <f t="shared" si="32"/>
        <v/>
      </c>
      <c r="Z141" s="69"/>
      <c r="AB141" s="69"/>
      <c r="AC141" s="69"/>
      <c r="AD141" s="69"/>
      <c r="AE141" s="69"/>
      <c r="AF141" s="69"/>
      <c r="AG141" s="69"/>
      <c r="AH141" s="97">
        <f t="shared" si="31"/>
        <v>0</v>
      </c>
      <c r="AJ141" s="98" cm="1">
        <f t="array" ref="AJ141">SUMPRODUCT(J$7:J$1008*(G$7:G$1008=$C141))</f>
        <v>0</v>
      </c>
      <c r="AK141" s="103">
        <f t="shared" si="33"/>
        <v>0</v>
      </c>
      <c r="AL141" s="104">
        <f t="shared" si="34"/>
        <v>0</v>
      </c>
      <c r="AM141" s="98" cm="1">
        <f t="array" ref="AM141">SUMPRODUCT(Z$7:Z$1008*(G$7:G$1008=$C141))</f>
        <v>0</v>
      </c>
      <c r="AN141" s="103">
        <f t="shared" si="35"/>
        <v>0</v>
      </c>
      <c r="AO141" s="104">
        <f t="shared" si="36"/>
        <v>0</v>
      </c>
      <c r="AP141" s="105" t="str">
        <f t="shared" si="37"/>
        <v/>
      </c>
      <c r="AQ141" s="105" t="str">
        <f t="shared" si="38"/>
        <v/>
      </c>
      <c r="AR141" s="98">
        <f>'Input 1 - Schedule 1'!AL143</f>
        <v>0</v>
      </c>
      <c r="AS141" s="98">
        <f t="shared" si="39"/>
        <v>0</v>
      </c>
      <c r="AT141" s="99">
        <f t="shared" si="40"/>
        <v>0</v>
      </c>
      <c r="AV141" s="84" t="s">
        <v>20</v>
      </c>
    </row>
    <row r="142" spans="1:48" ht="13.5" x14ac:dyDescent="0.3">
      <c r="A142" s="106">
        <f t="shared" si="41"/>
        <v>135</v>
      </c>
      <c r="B142" s="102" t="str">
        <f>'Input 1 - Schedule 1'!H144</f>
        <v/>
      </c>
      <c r="C142" s="95">
        <f>'Input 1 - Schedule 1'!I144</f>
        <v>0</v>
      </c>
      <c r="D142" s="95">
        <f>'Input 1 - Schedule 1'!J144</f>
        <v>0</v>
      </c>
      <c r="E142" s="95">
        <f>'Input 1 - Schedule 1'!K144</f>
        <v>0</v>
      </c>
      <c r="F142" s="95">
        <f>'Input 1 - Schedule 1'!L144</f>
        <v>0</v>
      </c>
      <c r="G142" s="95">
        <f>'Input 1 - Schedule 1'!N144</f>
        <v>0</v>
      </c>
      <c r="H142" s="95" t="str">
        <f>'Input 1 - Schedule 1'!O144</f>
        <v/>
      </c>
      <c r="I142" s="95">
        <f>'Input 1 - Schedule 1'!W144</f>
        <v>0</v>
      </c>
      <c r="J142" s="69"/>
      <c r="K142" s="51"/>
      <c r="L142" s="69"/>
      <c r="M142" s="69"/>
      <c r="N142" s="95">
        <f>SUMIFS('Input 3 - Capital Instruments'!$L$13:$L$229,'Input 3 - Capital Instruments'!$O$13:$O$229,C142,'Input 3 - Capital Instruments'!$M$13:$M$229,"Y",'Input 3 - Capital Instruments'!$G$13:$G$229,"Surplus Notes (or similar)")</f>
        <v>0</v>
      </c>
      <c r="O142" s="69"/>
      <c r="P142" s="69"/>
      <c r="Q142" s="69"/>
      <c r="R142" s="96">
        <f t="shared" si="29"/>
        <v>0</v>
      </c>
      <c r="S142" s="95">
        <f t="shared" si="30"/>
        <v>0</v>
      </c>
      <c r="T142" s="69"/>
      <c r="U142" s="69"/>
      <c r="V142" s="69"/>
      <c r="W142" s="95" t="str">
        <f t="shared" si="32"/>
        <v/>
      </c>
      <c r="Z142" s="69"/>
      <c r="AB142" s="69"/>
      <c r="AC142" s="69"/>
      <c r="AD142" s="69"/>
      <c r="AE142" s="69"/>
      <c r="AF142" s="69"/>
      <c r="AG142" s="69"/>
      <c r="AH142" s="97">
        <f t="shared" si="31"/>
        <v>0</v>
      </c>
      <c r="AJ142" s="98" cm="1">
        <f t="array" ref="AJ142">SUMPRODUCT(J$7:J$1008*(G$7:G$1008=$C142))</f>
        <v>0</v>
      </c>
      <c r="AK142" s="103">
        <f t="shared" si="33"/>
        <v>0</v>
      </c>
      <c r="AL142" s="104">
        <f t="shared" si="34"/>
        <v>0</v>
      </c>
      <c r="AM142" s="98" cm="1">
        <f t="array" ref="AM142">SUMPRODUCT(Z$7:Z$1008*(G$7:G$1008=$C142))</f>
        <v>0</v>
      </c>
      <c r="AN142" s="103">
        <f t="shared" si="35"/>
        <v>0</v>
      </c>
      <c r="AO142" s="104">
        <f t="shared" si="36"/>
        <v>0</v>
      </c>
      <c r="AP142" s="105" t="str">
        <f t="shared" si="37"/>
        <v/>
      </c>
      <c r="AQ142" s="105" t="str">
        <f t="shared" si="38"/>
        <v/>
      </c>
      <c r="AR142" s="98">
        <f>'Input 1 - Schedule 1'!AL144</f>
        <v>0</v>
      </c>
      <c r="AS142" s="98">
        <f t="shared" si="39"/>
        <v>0</v>
      </c>
      <c r="AT142" s="99">
        <f t="shared" si="40"/>
        <v>0</v>
      </c>
      <c r="AV142" s="84" t="s">
        <v>20</v>
      </c>
    </row>
    <row r="143" spans="1:48" ht="13.5" x14ac:dyDescent="0.3">
      <c r="A143" s="106">
        <f t="shared" si="41"/>
        <v>136</v>
      </c>
      <c r="B143" s="102" t="str">
        <f>'Input 1 - Schedule 1'!H145</f>
        <v/>
      </c>
      <c r="C143" s="95">
        <f>'Input 1 - Schedule 1'!I145</f>
        <v>0</v>
      </c>
      <c r="D143" s="95">
        <f>'Input 1 - Schedule 1'!J145</f>
        <v>0</v>
      </c>
      <c r="E143" s="95">
        <f>'Input 1 - Schedule 1'!K145</f>
        <v>0</v>
      </c>
      <c r="F143" s="95">
        <f>'Input 1 - Schedule 1'!L145</f>
        <v>0</v>
      </c>
      <c r="G143" s="95">
        <f>'Input 1 - Schedule 1'!N145</f>
        <v>0</v>
      </c>
      <c r="H143" s="95" t="str">
        <f>'Input 1 - Schedule 1'!O145</f>
        <v/>
      </c>
      <c r="I143" s="95">
        <f>'Input 1 - Schedule 1'!W145</f>
        <v>0</v>
      </c>
      <c r="J143" s="69"/>
      <c r="K143" s="51"/>
      <c r="L143" s="69"/>
      <c r="M143" s="69"/>
      <c r="N143" s="95">
        <f>SUMIFS('Input 3 - Capital Instruments'!$L$13:$L$229,'Input 3 - Capital Instruments'!$O$13:$O$229,C143,'Input 3 - Capital Instruments'!$M$13:$M$229,"Y",'Input 3 - Capital Instruments'!$G$13:$G$229,"Surplus Notes (or similar)")</f>
        <v>0</v>
      </c>
      <c r="O143" s="69"/>
      <c r="P143" s="69"/>
      <c r="Q143" s="69"/>
      <c r="R143" s="96">
        <f t="shared" si="29"/>
        <v>0</v>
      </c>
      <c r="S143" s="95">
        <f t="shared" si="30"/>
        <v>0</v>
      </c>
      <c r="T143" s="69"/>
      <c r="U143" s="69"/>
      <c r="V143" s="69"/>
      <c r="W143" s="95" t="str">
        <f t="shared" si="32"/>
        <v/>
      </c>
      <c r="Z143" s="69"/>
      <c r="AB143" s="69"/>
      <c r="AC143" s="69"/>
      <c r="AD143" s="69"/>
      <c r="AE143" s="69"/>
      <c r="AF143" s="69"/>
      <c r="AG143" s="69"/>
      <c r="AH143" s="97">
        <f t="shared" si="31"/>
        <v>0</v>
      </c>
      <c r="AJ143" s="98" cm="1">
        <f t="array" ref="AJ143">SUMPRODUCT(J$7:J$1008*(G$7:G$1008=$C143))</f>
        <v>0</v>
      </c>
      <c r="AK143" s="103">
        <f t="shared" si="33"/>
        <v>0</v>
      </c>
      <c r="AL143" s="104">
        <f t="shared" si="34"/>
        <v>0</v>
      </c>
      <c r="AM143" s="98" cm="1">
        <f t="array" ref="AM143">SUMPRODUCT(Z$7:Z$1008*(G$7:G$1008=$C143))</f>
        <v>0</v>
      </c>
      <c r="AN143" s="103">
        <f t="shared" si="35"/>
        <v>0</v>
      </c>
      <c r="AO143" s="104">
        <f t="shared" si="36"/>
        <v>0</v>
      </c>
      <c r="AP143" s="105" t="str">
        <f t="shared" si="37"/>
        <v/>
      </c>
      <c r="AQ143" s="105" t="str">
        <f t="shared" si="38"/>
        <v/>
      </c>
      <c r="AR143" s="98">
        <f>'Input 1 - Schedule 1'!AL145</f>
        <v>0</v>
      </c>
      <c r="AS143" s="98">
        <f t="shared" si="39"/>
        <v>0</v>
      </c>
      <c r="AT143" s="99">
        <f t="shared" si="40"/>
        <v>0</v>
      </c>
      <c r="AV143" s="84" t="s">
        <v>20</v>
      </c>
    </row>
    <row r="144" spans="1:48" ht="13.5" x14ac:dyDescent="0.3">
      <c r="A144" s="106">
        <f t="shared" si="41"/>
        <v>137</v>
      </c>
      <c r="B144" s="102" t="str">
        <f>'Input 1 - Schedule 1'!H146</f>
        <v/>
      </c>
      <c r="C144" s="95">
        <f>'Input 1 - Schedule 1'!I146</f>
        <v>0</v>
      </c>
      <c r="D144" s="95">
        <f>'Input 1 - Schedule 1'!J146</f>
        <v>0</v>
      </c>
      <c r="E144" s="95">
        <f>'Input 1 - Schedule 1'!K146</f>
        <v>0</v>
      </c>
      <c r="F144" s="95">
        <f>'Input 1 - Schedule 1'!L146</f>
        <v>0</v>
      </c>
      <c r="G144" s="95">
        <f>'Input 1 - Schedule 1'!N146</f>
        <v>0</v>
      </c>
      <c r="H144" s="95" t="str">
        <f>'Input 1 - Schedule 1'!O146</f>
        <v/>
      </c>
      <c r="I144" s="95">
        <f>'Input 1 - Schedule 1'!W146</f>
        <v>0</v>
      </c>
      <c r="J144" s="69"/>
      <c r="K144" s="51"/>
      <c r="L144" s="69"/>
      <c r="M144" s="69"/>
      <c r="N144" s="95">
        <f>SUMIFS('Input 3 - Capital Instruments'!$L$13:$L$229,'Input 3 - Capital Instruments'!$O$13:$O$229,C144,'Input 3 - Capital Instruments'!$M$13:$M$229,"Y",'Input 3 - Capital Instruments'!$G$13:$G$229,"Surplus Notes (or similar)")</f>
        <v>0</v>
      </c>
      <c r="O144" s="69"/>
      <c r="P144" s="69"/>
      <c r="Q144" s="69"/>
      <c r="R144" s="96">
        <f t="shared" si="29"/>
        <v>0</v>
      </c>
      <c r="S144" s="95">
        <f t="shared" si="30"/>
        <v>0</v>
      </c>
      <c r="T144" s="69"/>
      <c r="U144" s="69"/>
      <c r="V144" s="69"/>
      <c r="W144" s="95" t="str">
        <f t="shared" si="32"/>
        <v/>
      </c>
      <c r="Z144" s="69"/>
      <c r="AB144" s="69"/>
      <c r="AC144" s="69"/>
      <c r="AD144" s="69"/>
      <c r="AE144" s="69"/>
      <c r="AF144" s="69"/>
      <c r="AG144" s="69"/>
      <c r="AH144" s="97">
        <f t="shared" si="31"/>
        <v>0</v>
      </c>
      <c r="AJ144" s="98" cm="1">
        <f t="array" ref="AJ144">SUMPRODUCT(J$7:J$1008*(G$7:G$1008=$C144))</f>
        <v>0</v>
      </c>
      <c r="AK144" s="103">
        <f t="shared" si="33"/>
        <v>0</v>
      </c>
      <c r="AL144" s="104">
        <f t="shared" si="34"/>
        <v>0</v>
      </c>
      <c r="AM144" s="98" cm="1">
        <f t="array" ref="AM144">SUMPRODUCT(Z$7:Z$1008*(G$7:G$1008=$C144))</f>
        <v>0</v>
      </c>
      <c r="AN144" s="103">
        <f t="shared" si="35"/>
        <v>0</v>
      </c>
      <c r="AO144" s="104">
        <f t="shared" si="36"/>
        <v>0</v>
      </c>
      <c r="AP144" s="105" t="str">
        <f t="shared" si="37"/>
        <v/>
      </c>
      <c r="AQ144" s="105" t="str">
        <f t="shared" si="38"/>
        <v/>
      </c>
      <c r="AR144" s="98">
        <f>'Input 1 - Schedule 1'!AL146</f>
        <v>0</v>
      </c>
      <c r="AS144" s="98">
        <f t="shared" si="39"/>
        <v>0</v>
      </c>
      <c r="AT144" s="99">
        <f t="shared" si="40"/>
        <v>0</v>
      </c>
      <c r="AV144" s="84" t="s">
        <v>20</v>
      </c>
    </row>
    <row r="145" spans="1:48" ht="13.5" x14ac:dyDescent="0.3">
      <c r="A145" s="106">
        <f t="shared" si="41"/>
        <v>138</v>
      </c>
      <c r="B145" s="102" t="str">
        <f>'Input 1 - Schedule 1'!H147</f>
        <v/>
      </c>
      <c r="C145" s="95">
        <f>'Input 1 - Schedule 1'!I147</f>
        <v>0</v>
      </c>
      <c r="D145" s="95">
        <f>'Input 1 - Schedule 1'!J147</f>
        <v>0</v>
      </c>
      <c r="E145" s="95">
        <f>'Input 1 - Schedule 1'!K147</f>
        <v>0</v>
      </c>
      <c r="F145" s="95">
        <f>'Input 1 - Schedule 1'!L147</f>
        <v>0</v>
      </c>
      <c r="G145" s="95">
        <f>'Input 1 - Schedule 1'!N147</f>
        <v>0</v>
      </c>
      <c r="H145" s="95" t="str">
        <f>'Input 1 - Schedule 1'!O147</f>
        <v/>
      </c>
      <c r="I145" s="95">
        <f>'Input 1 - Schedule 1'!W147</f>
        <v>0</v>
      </c>
      <c r="J145" s="69"/>
      <c r="K145" s="51"/>
      <c r="L145" s="69"/>
      <c r="M145" s="69"/>
      <c r="N145" s="95">
        <f>SUMIFS('Input 3 - Capital Instruments'!$L$13:$L$229,'Input 3 - Capital Instruments'!$O$13:$O$229,C145,'Input 3 - Capital Instruments'!$M$13:$M$229,"Y",'Input 3 - Capital Instruments'!$G$13:$G$229,"Surplus Notes (or similar)")</f>
        <v>0</v>
      </c>
      <c r="O145" s="69"/>
      <c r="P145" s="69"/>
      <c r="Q145" s="69"/>
      <c r="R145" s="96">
        <f t="shared" si="29"/>
        <v>0</v>
      </c>
      <c r="S145" s="95">
        <f t="shared" si="30"/>
        <v>0</v>
      </c>
      <c r="T145" s="69"/>
      <c r="U145" s="69"/>
      <c r="V145" s="69"/>
      <c r="W145" s="95" t="str">
        <f t="shared" si="32"/>
        <v/>
      </c>
      <c r="Z145" s="69"/>
      <c r="AB145" s="69"/>
      <c r="AC145" s="69"/>
      <c r="AD145" s="69"/>
      <c r="AE145" s="69"/>
      <c r="AF145" s="69"/>
      <c r="AG145" s="69"/>
      <c r="AH145" s="97">
        <f t="shared" si="31"/>
        <v>0</v>
      </c>
      <c r="AJ145" s="98" cm="1">
        <f t="array" ref="AJ145">SUMPRODUCT(J$7:J$1008*(G$7:G$1008=$C145))</f>
        <v>0</v>
      </c>
      <c r="AK145" s="103">
        <f t="shared" si="33"/>
        <v>0</v>
      </c>
      <c r="AL145" s="104">
        <f t="shared" si="34"/>
        <v>0</v>
      </c>
      <c r="AM145" s="98" cm="1">
        <f t="array" ref="AM145">SUMPRODUCT(Z$7:Z$1008*(G$7:G$1008=$C145))</f>
        <v>0</v>
      </c>
      <c r="AN145" s="103">
        <f t="shared" si="35"/>
        <v>0</v>
      </c>
      <c r="AO145" s="104">
        <f t="shared" si="36"/>
        <v>0</v>
      </c>
      <c r="AP145" s="105" t="str">
        <f t="shared" si="37"/>
        <v/>
      </c>
      <c r="AQ145" s="105" t="str">
        <f t="shared" si="38"/>
        <v/>
      </c>
      <c r="AR145" s="98">
        <f>'Input 1 - Schedule 1'!AL147</f>
        <v>0</v>
      </c>
      <c r="AS145" s="98">
        <f t="shared" si="39"/>
        <v>0</v>
      </c>
      <c r="AT145" s="99">
        <f t="shared" si="40"/>
        <v>0</v>
      </c>
      <c r="AV145" s="84" t="s">
        <v>20</v>
      </c>
    </row>
    <row r="146" spans="1:48" ht="13.5" x14ac:dyDescent="0.3">
      <c r="A146" s="106">
        <f t="shared" si="41"/>
        <v>139</v>
      </c>
      <c r="B146" s="102" t="str">
        <f>'Input 1 - Schedule 1'!H148</f>
        <v/>
      </c>
      <c r="C146" s="95">
        <f>'Input 1 - Schedule 1'!I148</f>
        <v>0</v>
      </c>
      <c r="D146" s="95">
        <f>'Input 1 - Schedule 1'!J148</f>
        <v>0</v>
      </c>
      <c r="E146" s="95">
        <f>'Input 1 - Schedule 1'!K148</f>
        <v>0</v>
      </c>
      <c r="F146" s="95">
        <f>'Input 1 - Schedule 1'!L148</f>
        <v>0</v>
      </c>
      <c r="G146" s="95">
        <f>'Input 1 - Schedule 1'!N148</f>
        <v>0</v>
      </c>
      <c r="H146" s="95" t="str">
        <f>'Input 1 - Schedule 1'!O148</f>
        <v/>
      </c>
      <c r="I146" s="95">
        <f>'Input 1 - Schedule 1'!W148</f>
        <v>0</v>
      </c>
      <c r="J146" s="69"/>
      <c r="K146" s="51"/>
      <c r="L146" s="69"/>
      <c r="M146" s="69"/>
      <c r="N146" s="95">
        <f>SUMIFS('Input 3 - Capital Instruments'!$L$13:$L$229,'Input 3 - Capital Instruments'!$O$13:$O$229,C146,'Input 3 - Capital Instruments'!$M$13:$M$229,"Y",'Input 3 - Capital Instruments'!$G$13:$G$229,"Surplus Notes (or similar)")</f>
        <v>0</v>
      </c>
      <c r="O146" s="69"/>
      <c r="P146" s="69"/>
      <c r="Q146" s="69"/>
      <c r="R146" s="96">
        <f t="shared" si="29"/>
        <v>0</v>
      </c>
      <c r="S146" s="95">
        <f t="shared" si="30"/>
        <v>0</v>
      </c>
      <c r="T146" s="69"/>
      <c r="U146" s="69"/>
      <c r="V146" s="69"/>
      <c r="W146" s="95" t="str">
        <f t="shared" si="32"/>
        <v/>
      </c>
      <c r="Z146" s="69"/>
      <c r="AB146" s="69"/>
      <c r="AC146" s="69"/>
      <c r="AD146" s="69"/>
      <c r="AE146" s="69"/>
      <c r="AF146" s="69"/>
      <c r="AG146" s="69"/>
      <c r="AH146" s="97">
        <f t="shared" si="31"/>
        <v>0</v>
      </c>
      <c r="AJ146" s="98" cm="1">
        <f t="array" ref="AJ146">SUMPRODUCT(J$7:J$1008*(G$7:G$1008=$C146))</f>
        <v>0</v>
      </c>
      <c r="AK146" s="103">
        <f t="shared" si="33"/>
        <v>0</v>
      </c>
      <c r="AL146" s="104">
        <f t="shared" si="34"/>
        <v>0</v>
      </c>
      <c r="AM146" s="98" cm="1">
        <f t="array" ref="AM146">SUMPRODUCT(Z$7:Z$1008*(G$7:G$1008=$C146))</f>
        <v>0</v>
      </c>
      <c r="AN146" s="103">
        <f t="shared" si="35"/>
        <v>0</v>
      </c>
      <c r="AO146" s="104">
        <f t="shared" si="36"/>
        <v>0</v>
      </c>
      <c r="AP146" s="105" t="str">
        <f t="shared" si="37"/>
        <v/>
      </c>
      <c r="AQ146" s="105" t="str">
        <f t="shared" si="38"/>
        <v/>
      </c>
      <c r="AR146" s="98">
        <f>'Input 1 - Schedule 1'!AL148</f>
        <v>0</v>
      </c>
      <c r="AS146" s="98">
        <f t="shared" si="39"/>
        <v>0</v>
      </c>
      <c r="AT146" s="99">
        <f t="shared" si="40"/>
        <v>0</v>
      </c>
      <c r="AV146" s="84" t="s">
        <v>20</v>
      </c>
    </row>
    <row r="147" spans="1:48" ht="13.5" x14ac:dyDescent="0.3">
      <c r="A147" s="106">
        <f t="shared" si="41"/>
        <v>140</v>
      </c>
      <c r="B147" s="102" t="str">
        <f>'Input 1 - Schedule 1'!H149</f>
        <v/>
      </c>
      <c r="C147" s="95">
        <f>'Input 1 - Schedule 1'!I149</f>
        <v>0</v>
      </c>
      <c r="D147" s="95">
        <f>'Input 1 - Schedule 1'!J149</f>
        <v>0</v>
      </c>
      <c r="E147" s="95">
        <f>'Input 1 - Schedule 1'!K149</f>
        <v>0</v>
      </c>
      <c r="F147" s="95">
        <f>'Input 1 - Schedule 1'!L149</f>
        <v>0</v>
      </c>
      <c r="G147" s="95">
        <f>'Input 1 - Schedule 1'!N149</f>
        <v>0</v>
      </c>
      <c r="H147" s="95" t="str">
        <f>'Input 1 - Schedule 1'!O149</f>
        <v/>
      </c>
      <c r="I147" s="95">
        <f>'Input 1 - Schedule 1'!W149</f>
        <v>0</v>
      </c>
      <c r="J147" s="69"/>
      <c r="K147" s="51"/>
      <c r="L147" s="69"/>
      <c r="M147" s="69"/>
      <c r="N147" s="95">
        <f>SUMIFS('Input 3 - Capital Instruments'!$L$13:$L$229,'Input 3 - Capital Instruments'!$O$13:$O$229,C147,'Input 3 - Capital Instruments'!$M$13:$M$229,"Y",'Input 3 - Capital Instruments'!$G$13:$G$229,"Surplus Notes (or similar)")</f>
        <v>0</v>
      </c>
      <c r="O147" s="69"/>
      <c r="P147" s="69"/>
      <c r="Q147" s="69"/>
      <c r="R147" s="96">
        <f t="shared" si="29"/>
        <v>0</v>
      </c>
      <c r="S147" s="95">
        <f t="shared" si="30"/>
        <v>0</v>
      </c>
      <c r="T147" s="69"/>
      <c r="U147" s="69"/>
      <c r="V147" s="69"/>
      <c r="W147" s="95" t="str">
        <f t="shared" si="32"/>
        <v/>
      </c>
      <c r="Z147" s="69"/>
      <c r="AB147" s="69"/>
      <c r="AC147" s="69"/>
      <c r="AD147" s="69"/>
      <c r="AE147" s="69"/>
      <c r="AF147" s="69"/>
      <c r="AG147" s="69"/>
      <c r="AH147" s="97">
        <f t="shared" si="31"/>
        <v>0</v>
      </c>
      <c r="AJ147" s="98" cm="1">
        <f t="array" ref="AJ147">SUMPRODUCT(J$7:J$1008*(G$7:G$1008=$C147))</f>
        <v>0</v>
      </c>
      <c r="AK147" s="103">
        <f t="shared" si="33"/>
        <v>0</v>
      </c>
      <c r="AL147" s="104">
        <f t="shared" si="34"/>
        <v>0</v>
      </c>
      <c r="AM147" s="98" cm="1">
        <f t="array" ref="AM147">SUMPRODUCT(Z$7:Z$1008*(G$7:G$1008=$C147))</f>
        <v>0</v>
      </c>
      <c r="AN147" s="103">
        <f t="shared" si="35"/>
        <v>0</v>
      </c>
      <c r="AO147" s="104">
        <f t="shared" si="36"/>
        <v>0</v>
      </c>
      <c r="AP147" s="105" t="str">
        <f t="shared" si="37"/>
        <v/>
      </c>
      <c r="AQ147" s="105" t="str">
        <f t="shared" si="38"/>
        <v/>
      </c>
      <c r="AR147" s="98">
        <f>'Input 1 - Schedule 1'!AL149</f>
        <v>0</v>
      </c>
      <c r="AS147" s="98">
        <f t="shared" si="39"/>
        <v>0</v>
      </c>
      <c r="AT147" s="99">
        <f t="shared" si="40"/>
        <v>0</v>
      </c>
      <c r="AV147" s="84" t="s">
        <v>20</v>
      </c>
    </row>
    <row r="148" spans="1:48" ht="13.5" x14ac:dyDescent="0.3">
      <c r="A148" s="106">
        <f t="shared" si="41"/>
        <v>141</v>
      </c>
      <c r="B148" s="102" t="str">
        <f>'Input 1 - Schedule 1'!H150</f>
        <v/>
      </c>
      <c r="C148" s="95">
        <f>'Input 1 - Schedule 1'!I150</f>
        <v>0</v>
      </c>
      <c r="D148" s="95">
        <f>'Input 1 - Schedule 1'!J150</f>
        <v>0</v>
      </c>
      <c r="E148" s="95">
        <f>'Input 1 - Schedule 1'!K150</f>
        <v>0</v>
      </c>
      <c r="F148" s="95">
        <f>'Input 1 - Schedule 1'!L150</f>
        <v>0</v>
      </c>
      <c r="G148" s="95">
        <f>'Input 1 - Schedule 1'!N150</f>
        <v>0</v>
      </c>
      <c r="H148" s="95" t="str">
        <f>'Input 1 - Schedule 1'!O150</f>
        <v/>
      </c>
      <c r="I148" s="95">
        <f>'Input 1 - Schedule 1'!W150</f>
        <v>0</v>
      </c>
      <c r="J148" s="69"/>
      <c r="K148" s="51"/>
      <c r="L148" s="69"/>
      <c r="M148" s="69"/>
      <c r="N148" s="95">
        <f>SUMIFS('Input 3 - Capital Instruments'!$L$13:$L$229,'Input 3 - Capital Instruments'!$O$13:$O$229,C148,'Input 3 - Capital Instruments'!$M$13:$M$229,"Y",'Input 3 - Capital Instruments'!$G$13:$G$229,"Surplus Notes (or similar)")</f>
        <v>0</v>
      </c>
      <c r="O148" s="69"/>
      <c r="P148" s="69"/>
      <c r="Q148" s="69"/>
      <c r="R148" s="96">
        <f t="shared" si="29"/>
        <v>0</v>
      </c>
      <c r="S148" s="95">
        <f t="shared" si="30"/>
        <v>0</v>
      </c>
      <c r="T148" s="69"/>
      <c r="U148" s="69"/>
      <c r="V148" s="69"/>
      <c r="W148" s="95" t="str">
        <f t="shared" si="32"/>
        <v/>
      </c>
      <c r="Z148" s="69"/>
      <c r="AB148" s="69"/>
      <c r="AC148" s="69"/>
      <c r="AD148" s="69"/>
      <c r="AE148" s="69"/>
      <c r="AF148" s="69"/>
      <c r="AG148" s="69"/>
      <c r="AH148" s="97">
        <f t="shared" si="31"/>
        <v>0</v>
      </c>
      <c r="AJ148" s="98" cm="1">
        <f t="array" ref="AJ148">SUMPRODUCT(J$7:J$1008*(G$7:G$1008=$C148))</f>
        <v>0</v>
      </c>
      <c r="AK148" s="103">
        <f t="shared" si="33"/>
        <v>0</v>
      </c>
      <c r="AL148" s="104">
        <f t="shared" si="34"/>
        <v>0</v>
      </c>
      <c r="AM148" s="98" cm="1">
        <f t="array" ref="AM148">SUMPRODUCT(Z$7:Z$1008*(G$7:G$1008=$C148))</f>
        <v>0</v>
      </c>
      <c r="AN148" s="103">
        <f t="shared" si="35"/>
        <v>0</v>
      </c>
      <c r="AO148" s="104">
        <f t="shared" si="36"/>
        <v>0</v>
      </c>
      <c r="AP148" s="105" t="str">
        <f t="shared" si="37"/>
        <v/>
      </c>
      <c r="AQ148" s="105" t="str">
        <f t="shared" si="38"/>
        <v/>
      </c>
      <c r="AR148" s="98">
        <f>'Input 1 - Schedule 1'!AL150</f>
        <v>0</v>
      </c>
      <c r="AS148" s="98">
        <f t="shared" si="39"/>
        <v>0</v>
      </c>
      <c r="AT148" s="99">
        <f t="shared" si="40"/>
        <v>0</v>
      </c>
      <c r="AV148" s="84" t="s">
        <v>20</v>
      </c>
    </row>
    <row r="149" spans="1:48" ht="13.5" x14ac:dyDescent="0.3">
      <c r="A149" s="106">
        <f t="shared" si="41"/>
        <v>142</v>
      </c>
      <c r="B149" s="102" t="str">
        <f>'Input 1 - Schedule 1'!H151</f>
        <v/>
      </c>
      <c r="C149" s="95">
        <f>'Input 1 - Schedule 1'!I151</f>
        <v>0</v>
      </c>
      <c r="D149" s="95">
        <f>'Input 1 - Schedule 1'!J151</f>
        <v>0</v>
      </c>
      <c r="E149" s="95">
        <f>'Input 1 - Schedule 1'!K151</f>
        <v>0</v>
      </c>
      <c r="F149" s="95">
        <f>'Input 1 - Schedule 1'!L151</f>
        <v>0</v>
      </c>
      <c r="G149" s="95">
        <f>'Input 1 - Schedule 1'!N151</f>
        <v>0</v>
      </c>
      <c r="H149" s="95" t="str">
        <f>'Input 1 - Schedule 1'!O151</f>
        <v/>
      </c>
      <c r="I149" s="95">
        <f>'Input 1 - Schedule 1'!W151</f>
        <v>0</v>
      </c>
      <c r="J149" s="69"/>
      <c r="K149" s="51"/>
      <c r="L149" s="69"/>
      <c r="M149" s="69"/>
      <c r="N149" s="95">
        <f>SUMIFS('Input 3 - Capital Instruments'!$L$13:$L$229,'Input 3 - Capital Instruments'!$O$13:$O$229,C149,'Input 3 - Capital Instruments'!$M$13:$M$229,"Y",'Input 3 - Capital Instruments'!$G$13:$G$229,"Surplus Notes (or similar)")</f>
        <v>0</v>
      </c>
      <c r="O149" s="69"/>
      <c r="P149" s="69"/>
      <c r="Q149" s="69"/>
      <c r="R149" s="96">
        <f t="shared" si="29"/>
        <v>0</v>
      </c>
      <c r="S149" s="95">
        <f t="shared" si="30"/>
        <v>0</v>
      </c>
      <c r="T149" s="69"/>
      <c r="U149" s="69"/>
      <c r="V149" s="69"/>
      <c r="W149" s="95" t="str">
        <f t="shared" si="32"/>
        <v/>
      </c>
      <c r="Z149" s="69"/>
      <c r="AB149" s="69"/>
      <c r="AC149" s="69"/>
      <c r="AD149" s="69"/>
      <c r="AE149" s="69"/>
      <c r="AF149" s="69"/>
      <c r="AG149" s="69"/>
      <c r="AH149" s="97">
        <f t="shared" si="31"/>
        <v>0</v>
      </c>
      <c r="AJ149" s="98" cm="1">
        <f t="array" ref="AJ149">SUMPRODUCT(J$7:J$1008*(G$7:G$1008=$C149))</f>
        <v>0</v>
      </c>
      <c r="AK149" s="103">
        <f t="shared" si="33"/>
        <v>0</v>
      </c>
      <c r="AL149" s="104">
        <f t="shared" si="34"/>
        <v>0</v>
      </c>
      <c r="AM149" s="98" cm="1">
        <f t="array" ref="AM149">SUMPRODUCT(Z$7:Z$1008*(G$7:G$1008=$C149))</f>
        <v>0</v>
      </c>
      <c r="AN149" s="103">
        <f t="shared" si="35"/>
        <v>0</v>
      </c>
      <c r="AO149" s="104">
        <f t="shared" si="36"/>
        <v>0</v>
      </c>
      <c r="AP149" s="105" t="str">
        <f t="shared" si="37"/>
        <v/>
      </c>
      <c r="AQ149" s="105" t="str">
        <f t="shared" si="38"/>
        <v/>
      </c>
      <c r="AR149" s="98">
        <f>'Input 1 - Schedule 1'!AL151</f>
        <v>0</v>
      </c>
      <c r="AS149" s="98">
        <f t="shared" si="39"/>
        <v>0</v>
      </c>
      <c r="AT149" s="99">
        <f t="shared" si="40"/>
        <v>0</v>
      </c>
      <c r="AV149" s="84" t="s">
        <v>20</v>
      </c>
    </row>
    <row r="150" spans="1:48" ht="13.5" x14ac:dyDescent="0.3">
      <c r="A150" s="106">
        <f t="shared" si="41"/>
        <v>143</v>
      </c>
      <c r="B150" s="102" t="str">
        <f>'Input 1 - Schedule 1'!H152</f>
        <v/>
      </c>
      <c r="C150" s="95">
        <f>'Input 1 - Schedule 1'!I152</f>
        <v>0</v>
      </c>
      <c r="D150" s="95">
        <f>'Input 1 - Schedule 1'!J152</f>
        <v>0</v>
      </c>
      <c r="E150" s="95">
        <f>'Input 1 - Schedule 1'!K152</f>
        <v>0</v>
      </c>
      <c r="F150" s="95">
        <f>'Input 1 - Schedule 1'!L152</f>
        <v>0</v>
      </c>
      <c r="G150" s="95">
        <f>'Input 1 - Schedule 1'!N152</f>
        <v>0</v>
      </c>
      <c r="H150" s="95" t="str">
        <f>'Input 1 - Schedule 1'!O152</f>
        <v/>
      </c>
      <c r="I150" s="95">
        <f>'Input 1 - Schedule 1'!W152</f>
        <v>0</v>
      </c>
      <c r="J150" s="69"/>
      <c r="K150" s="51"/>
      <c r="L150" s="69"/>
      <c r="M150" s="69"/>
      <c r="N150" s="95">
        <f>SUMIFS('Input 3 - Capital Instruments'!$L$13:$L$229,'Input 3 - Capital Instruments'!$O$13:$O$229,C150,'Input 3 - Capital Instruments'!$M$13:$M$229,"Y",'Input 3 - Capital Instruments'!$G$13:$G$229,"Surplus Notes (or similar)")</f>
        <v>0</v>
      </c>
      <c r="O150" s="69"/>
      <c r="P150" s="69"/>
      <c r="Q150" s="69"/>
      <c r="R150" s="96">
        <f t="shared" si="29"/>
        <v>0</v>
      </c>
      <c r="S150" s="95">
        <f t="shared" si="30"/>
        <v>0</v>
      </c>
      <c r="T150" s="69"/>
      <c r="U150" s="69"/>
      <c r="V150" s="69"/>
      <c r="W150" s="95" t="str">
        <f t="shared" si="32"/>
        <v/>
      </c>
      <c r="Z150" s="69"/>
      <c r="AB150" s="69"/>
      <c r="AC150" s="69"/>
      <c r="AD150" s="69"/>
      <c r="AE150" s="69"/>
      <c r="AF150" s="69"/>
      <c r="AG150" s="69"/>
      <c r="AH150" s="97">
        <f t="shared" si="31"/>
        <v>0</v>
      </c>
      <c r="AJ150" s="98" cm="1">
        <f t="array" ref="AJ150">SUMPRODUCT(J$7:J$1008*(G$7:G$1008=$C150))</f>
        <v>0</v>
      </c>
      <c r="AK150" s="103">
        <f t="shared" si="33"/>
        <v>0</v>
      </c>
      <c r="AL150" s="104">
        <f t="shared" si="34"/>
        <v>0</v>
      </c>
      <c r="AM150" s="98" cm="1">
        <f t="array" ref="AM150">SUMPRODUCT(Z$7:Z$1008*(G$7:G$1008=$C150))</f>
        <v>0</v>
      </c>
      <c r="AN150" s="103">
        <f t="shared" si="35"/>
        <v>0</v>
      </c>
      <c r="AO150" s="104">
        <f t="shared" si="36"/>
        <v>0</v>
      </c>
      <c r="AP150" s="105" t="str">
        <f t="shared" si="37"/>
        <v/>
      </c>
      <c r="AQ150" s="105" t="str">
        <f t="shared" si="38"/>
        <v/>
      </c>
      <c r="AR150" s="98">
        <f>'Input 1 - Schedule 1'!AL152</f>
        <v>0</v>
      </c>
      <c r="AS150" s="98">
        <f t="shared" si="39"/>
        <v>0</v>
      </c>
      <c r="AT150" s="99">
        <f t="shared" si="40"/>
        <v>0</v>
      </c>
      <c r="AV150" s="84" t="s">
        <v>20</v>
      </c>
    </row>
    <row r="151" spans="1:48" ht="13.5" x14ac:dyDescent="0.3">
      <c r="A151" s="106">
        <f t="shared" si="41"/>
        <v>144</v>
      </c>
      <c r="B151" s="102" t="str">
        <f>'Input 1 - Schedule 1'!H153</f>
        <v/>
      </c>
      <c r="C151" s="95">
        <f>'Input 1 - Schedule 1'!I153</f>
        <v>0</v>
      </c>
      <c r="D151" s="95">
        <f>'Input 1 - Schedule 1'!J153</f>
        <v>0</v>
      </c>
      <c r="E151" s="95">
        <f>'Input 1 - Schedule 1'!K153</f>
        <v>0</v>
      </c>
      <c r="F151" s="95">
        <f>'Input 1 - Schedule 1'!L153</f>
        <v>0</v>
      </c>
      <c r="G151" s="95">
        <f>'Input 1 - Schedule 1'!N153</f>
        <v>0</v>
      </c>
      <c r="H151" s="95" t="str">
        <f>'Input 1 - Schedule 1'!O153</f>
        <v/>
      </c>
      <c r="I151" s="95">
        <f>'Input 1 - Schedule 1'!W153</f>
        <v>0</v>
      </c>
      <c r="J151" s="69"/>
      <c r="K151" s="51"/>
      <c r="L151" s="69"/>
      <c r="M151" s="69"/>
      <c r="N151" s="95">
        <f>SUMIFS('Input 3 - Capital Instruments'!$L$13:$L$229,'Input 3 - Capital Instruments'!$O$13:$O$229,C151,'Input 3 - Capital Instruments'!$M$13:$M$229,"Y",'Input 3 - Capital Instruments'!$G$13:$G$229,"Surplus Notes (or similar)")</f>
        <v>0</v>
      </c>
      <c r="O151" s="69"/>
      <c r="P151" s="69"/>
      <c r="Q151" s="69"/>
      <c r="R151" s="96">
        <f t="shared" si="29"/>
        <v>0</v>
      </c>
      <c r="S151" s="95">
        <f t="shared" si="30"/>
        <v>0</v>
      </c>
      <c r="T151" s="69"/>
      <c r="U151" s="69"/>
      <c r="V151" s="69"/>
      <c r="W151" s="95" t="str">
        <f t="shared" si="32"/>
        <v/>
      </c>
      <c r="Z151" s="69"/>
      <c r="AB151" s="69"/>
      <c r="AC151" s="69"/>
      <c r="AD151" s="69"/>
      <c r="AE151" s="69"/>
      <c r="AF151" s="69"/>
      <c r="AG151" s="69"/>
      <c r="AH151" s="97">
        <f t="shared" si="31"/>
        <v>0</v>
      </c>
      <c r="AJ151" s="98" cm="1">
        <f t="array" ref="AJ151">SUMPRODUCT(J$7:J$1008*(G$7:G$1008=$C151))</f>
        <v>0</v>
      </c>
      <c r="AK151" s="103">
        <f t="shared" si="33"/>
        <v>0</v>
      </c>
      <c r="AL151" s="104">
        <f t="shared" si="34"/>
        <v>0</v>
      </c>
      <c r="AM151" s="98" cm="1">
        <f t="array" ref="AM151">SUMPRODUCT(Z$7:Z$1008*(G$7:G$1008=$C151))</f>
        <v>0</v>
      </c>
      <c r="AN151" s="103">
        <f t="shared" si="35"/>
        <v>0</v>
      </c>
      <c r="AO151" s="104">
        <f t="shared" si="36"/>
        <v>0</v>
      </c>
      <c r="AP151" s="105" t="str">
        <f t="shared" si="37"/>
        <v/>
      </c>
      <c r="AQ151" s="105" t="str">
        <f t="shared" si="38"/>
        <v/>
      </c>
      <c r="AR151" s="98">
        <f>'Input 1 - Schedule 1'!AL153</f>
        <v>0</v>
      </c>
      <c r="AS151" s="98">
        <f t="shared" si="39"/>
        <v>0</v>
      </c>
      <c r="AT151" s="99">
        <f t="shared" si="40"/>
        <v>0</v>
      </c>
      <c r="AV151" s="84" t="s">
        <v>20</v>
      </c>
    </row>
    <row r="152" spans="1:48" ht="13.5" x14ac:dyDescent="0.3">
      <c r="A152" s="106">
        <f t="shared" si="41"/>
        <v>145</v>
      </c>
      <c r="B152" s="102" t="str">
        <f>'Input 1 - Schedule 1'!H154</f>
        <v/>
      </c>
      <c r="C152" s="95">
        <f>'Input 1 - Schedule 1'!I154</f>
        <v>0</v>
      </c>
      <c r="D152" s="95">
        <f>'Input 1 - Schedule 1'!J154</f>
        <v>0</v>
      </c>
      <c r="E152" s="95">
        <f>'Input 1 - Schedule 1'!K154</f>
        <v>0</v>
      </c>
      <c r="F152" s="95">
        <f>'Input 1 - Schedule 1'!L154</f>
        <v>0</v>
      </c>
      <c r="G152" s="95">
        <f>'Input 1 - Schedule 1'!N154</f>
        <v>0</v>
      </c>
      <c r="H152" s="95" t="str">
        <f>'Input 1 - Schedule 1'!O154</f>
        <v/>
      </c>
      <c r="I152" s="95">
        <f>'Input 1 - Schedule 1'!W154</f>
        <v>0</v>
      </c>
      <c r="J152" s="69"/>
      <c r="K152" s="51"/>
      <c r="L152" s="69"/>
      <c r="M152" s="69"/>
      <c r="N152" s="95">
        <f>SUMIFS('Input 3 - Capital Instruments'!$L$13:$L$229,'Input 3 - Capital Instruments'!$O$13:$O$229,C152,'Input 3 - Capital Instruments'!$M$13:$M$229,"Y",'Input 3 - Capital Instruments'!$G$13:$G$229,"Surplus Notes (or similar)")</f>
        <v>0</v>
      </c>
      <c r="O152" s="69"/>
      <c r="P152" s="69"/>
      <c r="Q152" s="69"/>
      <c r="R152" s="96">
        <f t="shared" si="29"/>
        <v>0</v>
      </c>
      <c r="S152" s="95">
        <f t="shared" si="30"/>
        <v>0</v>
      </c>
      <c r="T152" s="69"/>
      <c r="U152" s="69"/>
      <c r="V152" s="69"/>
      <c r="W152" s="95" t="str">
        <f t="shared" si="32"/>
        <v/>
      </c>
      <c r="Z152" s="69"/>
      <c r="AB152" s="69"/>
      <c r="AC152" s="69"/>
      <c r="AD152" s="69"/>
      <c r="AE152" s="69"/>
      <c r="AF152" s="69"/>
      <c r="AG152" s="69"/>
      <c r="AH152" s="97">
        <f t="shared" si="31"/>
        <v>0</v>
      </c>
      <c r="AJ152" s="98" cm="1">
        <f t="array" ref="AJ152">SUMPRODUCT(J$7:J$1008*(G$7:G$1008=$C152))</f>
        <v>0</v>
      </c>
      <c r="AK152" s="103">
        <f t="shared" si="33"/>
        <v>0</v>
      </c>
      <c r="AL152" s="104">
        <f t="shared" si="34"/>
        <v>0</v>
      </c>
      <c r="AM152" s="98" cm="1">
        <f t="array" ref="AM152">SUMPRODUCT(Z$7:Z$1008*(G$7:G$1008=$C152))</f>
        <v>0</v>
      </c>
      <c r="AN152" s="103">
        <f t="shared" si="35"/>
        <v>0</v>
      </c>
      <c r="AO152" s="104">
        <f t="shared" si="36"/>
        <v>0</v>
      </c>
      <c r="AP152" s="105" t="str">
        <f t="shared" si="37"/>
        <v/>
      </c>
      <c r="AQ152" s="105" t="str">
        <f t="shared" si="38"/>
        <v/>
      </c>
      <c r="AR152" s="98">
        <f>'Input 1 - Schedule 1'!AL154</f>
        <v>0</v>
      </c>
      <c r="AS152" s="98">
        <f t="shared" si="39"/>
        <v>0</v>
      </c>
      <c r="AT152" s="99">
        <f t="shared" si="40"/>
        <v>0</v>
      </c>
      <c r="AV152" s="84" t="s">
        <v>20</v>
      </c>
    </row>
    <row r="153" spans="1:48" ht="13.5" x14ac:dyDescent="0.3">
      <c r="A153" s="106">
        <f t="shared" si="41"/>
        <v>146</v>
      </c>
      <c r="B153" s="102" t="str">
        <f>'Input 1 - Schedule 1'!H155</f>
        <v/>
      </c>
      <c r="C153" s="95">
        <f>'Input 1 - Schedule 1'!I155</f>
        <v>0</v>
      </c>
      <c r="D153" s="95">
        <f>'Input 1 - Schedule 1'!J155</f>
        <v>0</v>
      </c>
      <c r="E153" s="95">
        <f>'Input 1 - Schedule 1'!K155</f>
        <v>0</v>
      </c>
      <c r="F153" s="95">
        <f>'Input 1 - Schedule 1'!L155</f>
        <v>0</v>
      </c>
      <c r="G153" s="95">
        <f>'Input 1 - Schedule 1'!N155</f>
        <v>0</v>
      </c>
      <c r="H153" s="95" t="str">
        <f>'Input 1 - Schedule 1'!O155</f>
        <v/>
      </c>
      <c r="I153" s="95">
        <f>'Input 1 - Schedule 1'!W155</f>
        <v>0</v>
      </c>
      <c r="J153" s="69"/>
      <c r="K153" s="51"/>
      <c r="L153" s="69"/>
      <c r="M153" s="69"/>
      <c r="N153" s="95">
        <f>SUMIFS('Input 3 - Capital Instruments'!$L$13:$L$229,'Input 3 - Capital Instruments'!$O$13:$O$229,C153,'Input 3 - Capital Instruments'!$M$13:$M$229,"Y",'Input 3 - Capital Instruments'!$G$13:$G$229,"Surplus Notes (or similar)")</f>
        <v>0</v>
      </c>
      <c r="O153" s="69"/>
      <c r="P153" s="69"/>
      <c r="Q153" s="69"/>
      <c r="R153" s="96">
        <f t="shared" si="29"/>
        <v>0</v>
      </c>
      <c r="S153" s="95">
        <f t="shared" si="30"/>
        <v>0</v>
      </c>
      <c r="T153" s="69"/>
      <c r="U153" s="69"/>
      <c r="V153" s="69"/>
      <c r="W153" s="95" t="str">
        <f t="shared" si="32"/>
        <v/>
      </c>
      <c r="Z153" s="69"/>
      <c r="AB153" s="69"/>
      <c r="AC153" s="69"/>
      <c r="AD153" s="69"/>
      <c r="AE153" s="69"/>
      <c r="AF153" s="69"/>
      <c r="AG153" s="69"/>
      <c r="AH153" s="97">
        <f t="shared" si="31"/>
        <v>0</v>
      </c>
      <c r="AJ153" s="98" cm="1">
        <f t="array" ref="AJ153">SUMPRODUCT(J$7:J$1008*(G$7:G$1008=$C153))</f>
        <v>0</v>
      </c>
      <c r="AK153" s="103">
        <f t="shared" si="33"/>
        <v>0</v>
      </c>
      <c r="AL153" s="104">
        <f t="shared" si="34"/>
        <v>0</v>
      </c>
      <c r="AM153" s="98" cm="1">
        <f t="array" ref="AM153">SUMPRODUCT(Z$7:Z$1008*(G$7:G$1008=$C153))</f>
        <v>0</v>
      </c>
      <c r="AN153" s="103">
        <f t="shared" si="35"/>
        <v>0</v>
      </c>
      <c r="AO153" s="104">
        <f t="shared" si="36"/>
        <v>0</v>
      </c>
      <c r="AP153" s="105" t="str">
        <f t="shared" si="37"/>
        <v/>
      </c>
      <c r="AQ153" s="105" t="str">
        <f t="shared" si="38"/>
        <v/>
      </c>
      <c r="AR153" s="98">
        <f>'Input 1 - Schedule 1'!AL155</f>
        <v>0</v>
      </c>
      <c r="AS153" s="98">
        <f t="shared" si="39"/>
        <v>0</v>
      </c>
      <c r="AT153" s="99">
        <f t="shared" si="40"/>
        <v>0</v>
      </c>
      <c r="AV153" s="84" t="s">
        <v>20</v>
      </c>
    </row>
    <row r="154" spans="1:48" ht="13.5" x14ac:dyDescent="0.3">
      <c r="A154" s="106">
        <f t="shared" si="41"/>
        <v>147</v>
      </c>
      <c r="B154" s="102" t="str">
        <f>'Input 1 - Schedule 1'!H156</f>
        <v/>
      </c>
      <c r="C154" s="95">
        <f>'Input 1 - Schedule 1'!I156</f>
        <v>0</v>
      </c>
      <c r="D154" s="95">
        <f>'Input 1 - Schedule 1'!J156</f>
        <v>0</v>
      </c>
      <c r="E154" s="95">
        <f>'Input 1 - Schedule 1'!K156</f>
        <v>0</v>
      </c>
      <c r="F154" s="95">
        <f>'Input 1 - Schedule 1'!L156</f>
        <v>0</v>
      </c>
      <c r="G154" s="95">
        <f>'Input 1 - Schedule 1'!N156</f>
        <v>0</v>
      </c>
      <c r="H154" s="95" t="str">
        <f>'Input 1 - Schedule 1'!O156</f>
        <v/>
      </c>
      <c r="I154" s="95">
        <f>'Input 1 - Schedule 1'!W156</f>
        <v>0</v>
      </c>
      <c r="J154" s="69"/>
      <c r="K154" s="51"/>
      <c r="L154" s="69"/>
      <c r="M154" s="69"/>
      <c r="N154" s="95">
        <f>SUMIFS('Input 3 - Capital Instruments'!$L$13:$L$229,'Input 3 - Capital Instruments'!$O$13:$O$229,C154,'Input 3 - Capital Instruments'!$M$13:$M$229,"Y",'Input 3 - Capital Instruments'!$G$13:$G$229,"Surplus Notes (or similar)")</f>
        <v>0</v>
      </c>
      <c r="O154" s="69"/>
      <c r="P154" s="69"/>
      <c r="Q154" s="69"/>
      <c r="R154" s="96">
        <f t="shared" si="29"/>
        <v>0</v>
      </c>
      <c r="S154" s="95">
        <f t="shared" si="30"/>
        <v>0</v>
      </c>
      <c r="T154" s="69"/>
      <c r="U154" s="69"/>
      <c r="V154" s="69"/>
      <c r="W154" s="95" t="str">
        <f t="shared" si="32"/>
        <v/>
      </c>
      <c r="Z154" s="69"/>
      <c r="AB154" s="69"/>
      <c r="AC154" s="69"/>
      <c r="AD154" s="69"/>
      <c r="AE154" s="69"/>
      <c r="AF154" s="69"/>
      <c r="AG154" s="69"/>
      <c r="AH154" s="97">
        <f t="shared" si="31"/>
        <v>0</v>
      </c>
      <c r="AJ154" s="98" cm="1">
        <f t="array" ref="AJ154">SUMPRODUCT(J$7:J$1008*(G$7:G$1008=$C154))</f>
        <v>0</v>
      </c>
      <c r="AK154" s="103">
        <f t="shared" si="33"/>
        <v>0</v>
      </c>
      <c r="AL154" s="104">
        <f t="shared" si="34"/>
        <v>0</v>
      </c>
      <c r="AM154" s="98" cm="1">
        <f t="array" ref="AM154">SUMPRODUCT(Z$7:Z$1008*(G$7:G$1008=$C154))</f>
        <v>0</v>
      </c>
      <c r="AN154" s="103">
        <f t="shared" si="35"/>
        <v>0</v>
      </c>
      <c r="AO154" s="104">
        <f t="shared" si="36"/>
        <v>0</v>
      </c>
      <c r="AP154" s="105" t="str">
        <f t="shared" si="37"/>
        <v/>
      </c>
      <c r="AQ154" s="105" t="str">
        <f t="shared" si="38"/>
        <v/>
      </c>
      <c r="AR154" s="98">
        <f>'Input 1 - Schedule 1'!AL156</f>
        <v>0</v>
      </c>
      <c r="AS154" s="98">
        <f t="shared" si="39"/>
        <v>0</v>
      </c>
      <c r="AT154" s="99">
        <f t="shared" si="40"/>
        <v>0</v>
      </c>
      <c r="AV154" s="84" t="s">
        <v>20</v>
      </c>
    </row>
    <row r="155" spans="1:48" ht="13.5" x14ac:dyDescent="0.3">
      <c r="A155" s="106">
        <f t="shared" si="41"/>
        <v>148</v>
      </c>
      <c r="B155" s="102" t="str">
        <f>'Input 1 - Schedule 1'!H157</f>
        <v/>
      </c>
      <c r="C155" s="95">
        <f>'Input 1 - Schedule 1'!I157</f>
        <v>0</v>
      </c>
      <c r="D155" s="95">
        <f>'Input 1 - Schedule 1'!J157</f>
        <v>0</v>
      </c>
      <c r="E155" s="95">
        <f>'Input 1 - Schedule 1'!K157</f>
        <v>0</v>
      </c>
      <c r="F155" s="95">
        <f>'Input 1 - Schedule 1'!L157</f>
        <v>0</v>
      </c>
      <c r="G155" s="95">
        <f>'Input 1 - Schedule 1'!N157</f>
        <v>0</v>
      </c>
      <c r="H155" s="95" t="str">
        <f>'Input 1 - Schedule 1'!O157</f>
        <v/>
      </c>
      <c r="I155" s="95">
        <f>'Input 1 - Schedule 1'!W157</f>
        <v>0</v>
      </c>
      <c r="J155" s="69"/>
      <c r="K155" s="51"/>
      <c r="L155" s="69"/>
      <c r="M155" s="69"/>
      <c r="N155" s="95">
        <f>SUMIFS('Input 3 - Capital Instruments'!$L$13:$L$229,'Input 3 - Capital Instruments'!$O$13:$O$229,C155,'Input 3 - Capital Instruments'!$M$13:$M$229,"Y",'Input 3 - Capital Instruments'!$G$13:$G$229,"Surplus Notes (or similar)")</f>
        <v>0</v>
      </c>
      <c r="O155" s="69"/>
      <c r="P155" s="69"/>
      <c r="Q155" s="69"/>
      <c r="R155" s="96">
        <f t="shared" si="29"/>
        <v>0</v>
      </c>
      <c r="S155" s="95">
        <f t="shared" si="30"/>
        <v>0</v>
      </c>
      <c r="T155" s="69"/>
      <c r="U155" s="69"/>
      <c r="V155" s="69"/>
      <c r="W155" s="95" t="str">
        <f t="shared" si="32"/>
        <v/>
      </c>
      <c r="Z155" s="69"/>
      <c r="AB155" s="69"/>
      <c r="AC155" s="69"/>
      <c r="AD155" s="69"/>
      <c r="AE155" s="69"/>
      <c r="AF155" s="69"/>
      <c r="AG155" s="69"/>
      <c r="AH155" s="97">
        <f t="shared" si="31"/>
        <v>0</v>
      </c>
      <c r="AJ155" s="98" cm="1">
        <f t="array" ref="AJ155">SUMPRODUCT(J$7:J$1008*(G$7:G$1008=$C155))</f>
        <v>0</v>
      </c>
      <c r="AK155" s="103">
        <f t="shared" si="33"/>
        <v>0</v>
      </c>
      <c r="AL155" s="104">
        <f t="shared" si="34"/>
        <v>0</v>
      </c>
      <c r="AM155" s="98" cm="1">
        <f t="array" ref="AM155">SUMPRODUCT(Z$7:Z$1008*(G$7:G$1008=$C155))</f>
        <v>0</v>
      </c>
      <c r="AN155" s="103">
        <f t="shared" si="35"/>
        <v>0</v>
      </c>
      <c r="AO155" s="104">
        <f t="shared" si="36"/>
        <v>0</v>
      </c>
      <c r="AP155" s="105" t="str">
        <f t="shared" si="37"/>
        <v/>
      </c>
      <c r="AQ155" s="105" t="str">
        <f t="shared" si="38"/>
        <v/>
      </c>
      <c r="AR155" s="98">
        <f>'Input 1 - Schedule 1'!AL157</f>
        <v>0</v>
      </c>
      <c r="AS155" s="98">
        <f t="shared" si="39"/>
        <v>0</v>
      </c>
      <c r="AT155" s="99">
        <f t="shared" si="40"/>
        <v>0</v>
      </c>
      <c r="AV155" s="84" t="s">
        <v>20</v>
      </c>
    </row>
    <row r="156" spans="1:48" ht="13.5" x14ac:dyDescent="0.3">
      <c r="A156" s="106">
        <f t="shared" si="41"/>
        <v>149</v>
      </c>
      <c r="B156" s="102" t="str">
        <f>'Input 1 - Schedule 1'!H158</f>
        <v/>
      </c>
      <c r="C156" s="95">
        <f>'Input 1 - Schedule 1'!I158</f>
        <v>0</v>
      </c>
      <c r="D156" s="95">
        <f>'Input 1 - Schedule 1'!J158</f>
        <v>0</v>
      </c>
      <c r="E156" s="95">
        <f>'Input 1 - Schedule 1'!K158</f>
        <v>0</v>
      </c>
      <c r="F156" s="95">
        <f>'Input 1 - Schedule 1'!L158</f>
        <v>0</v>
      </c>
      <c r="G156" s="95">
        <f>'Input 1 - Schedule 1'!N158</f>
        <v>0</v>
      </c>
      <c r="H156" s="95" t="str">
        <f>'Input 1 - Schedule 1'!O158</f>
        <v/>
      </c>
      <c r="I156" s="95">
        <f>'Input 1 - Schedule 1'!W158</f>
        <v>0</v>
      </c>
      <c r="J156" s="69"/>
      <c r="K156" s="51"/>
      <c r="L156" s="69"/>
      <c r="M156" s="69"/>
      <c r="N156" s="95">
        <f>SUMIFS('Input 3 - Capital Instruments'!$L$13:$L$229,'Input 3 - Capital Instruments'!$O$13:$O$229,C156,'Input 3 - Capital Instruments'!$M$13:$M$229,"Y",'Input 3 - Capital Instruments'!$G$13:$G$229,"Surplus Notes (or similar)")</f>
        <v>0</v>
      </c>
      <c r="O156" s="69"/>
      <c r="P156" s="69"/>
      <c r="Q156" s="69"/>
      <c r="R156" s="96">
        <f t="shared" si="29"/>
        <v>0</v>
      </c>
      <c r="S156" s="95">
        <f t="shared" si="30"/>
        <v>0</v>
      </c>
      <c r="T156" s="69"/>
      <c r="U156" s="69"/>
      <c r="V156" s="69"/>
      <c r="W156" s="95" t="str">
        <f t="shared" si="32"/>
        <v/>
      </c>
      <c r="Z156" s="69"/>
      <c r="AB156" s="69"/>
      <c r="AC156" s="69"/>
      <c r="AD156" s="69"/>
      <c r="AE156" s="69"/>
      <c r="AF156" s="69"/>
      <c r="AG156" s="69"/>
      <c r="AH156" s="97">
        <f t="shared" si="31"/>
        <v>0</v>
      </c>
      <c r="AJ156" s="98" cm="1">
        <f t="array" ref="AJ156">SUMPRODUCT(J$7:J$1008*(G$7:G$1008=$C156))</f>
        <v>0</v>
      </c>
      <c r="AK156" s="103">
        <f t="shared" si="33"/>
        <v>0</v>
      </c>
      <c r="AL156" s="104">
        <f t="shared" si="34"/>
        <v>0</v>
      </c>
      <c r="AM156" s="98" cm="1">
        <f t="array" ref="AM156">SUMPRODUCT(Z$7:Z$1008*(G$7:G$1008=$C156))</f>
        <v>0</v>
      </c>
      <c r="AN156" s="103">
        <f t="shared" si="35"/>
        <v>0</v>
      </c>
      <c r="AO156" s="104">
        <f t="shared" si="36"/>
        <v>0</v>
      </c>
      <c r="AP156" s="105" t="str">
        <f t="shared" si="37"/>
        <v/>
      </c>
      <c r="AQ156" s="105" t="str">
        <f t="shared" si="38"/>
        <v/>
      </c>
      <c r="AR156" s="98">
        <f>'Input 1 - Schedule 1'!AL158</f>
        <v>0</v>
      </c>
      <c r="AS156" s="98">
        <f t="shared" si="39"/>
        <v>0</v>
      </c>
      <c r="AT156" s="99">
        <f t="shared" si="40"/>
        <v>0</v>
      </c>
      <c r="AV156" s="84" t="s">
        <v>20</v>
      </c>
    </row>
    <row r="157" spans="1:48" ht="13.5" x14ac:dyDescent="0.3">
      <c r="A157" s="106">
        <f t="shared" si="41"/>
        <v>150</v>
      </c>
      <c r="B157" s="102" t="str">
        <f>'Input 1 - Schedule 1'!H159</f>
        <v/>
      </c>
      <c r="C157" s="95">
        <f>'Input 1 - Schedule 1'!I159</f>
        <v>0</v>
      </c>
      <c r="D157" s="95">
        <f>'Input 1 - Schedule 1'!J159</f>
        <v>0</v>
      </c>
      <c r="E157" s="95">
        <f>'Input 1 - Schedule 1'!K159</f>
        <v>0</v>
      </c>
      <c r="F157" s="95">
        <f>'Input 1 - Schedule 1'!L159</f>
        <v>0</v>
      </c>
      <c r="G157" s="95">
        <f>'Input 1 - Schedule 1'!N159</f>
        <v>0</v>
      </c>
      <c r="H157" s="95" t="str">
        <f>'Input 1 - Schedule 1'!O159</f>
        <v/>
      </c>
      <c r="I157" s="95">
        <f>'Input 1 - Schedule 1'!W159</f>
        <v>0</v>
      </c>
      <c r="J157" s="69"/>
      <c r="K157" s="51"/>
      <c r="L157" s="69"/>
      <c r="M157" s="69"/>
      <c r="N157" s="95">
        <f>SUMIFS('Input 3 - Capital Instruments'!$L$13:$L$229,'Input 3 - Capital Instruments'!$O$13:$O$229,C157,'Input 3 - Capital Instruments'!$M$13:$M$229,"Y",'Input 3 - Capital Instruments'!$G$13:$G$229,"Surplus Notes (or similar)")</f>
        <v>0</v>
      </c>
      <c r="O157" s="69"/>
      <c r="P157" s="69"/>
      <c r="Q157" s="69"/>
      <c r="R157" s="96">
        <f t="shared" si="29"/>
        <v>0</v>
      </c>
      <c r="S157" s="95">
        <f t="shared" si="30"/>
        <v>0</v>
      </c>
      <c r="T157" s="69"/>
      <c r="U157" s="69"/>
      <c r="V157" s="69"/>
      <c r="W157" s="95" t="str">
        <f t="shared" si="32"/>
        <v/>
      </c>
      <c r="Z157" s="69"/>
      <c r="AB157" s="69"/>
      <c r="AC157" s="69"/>
      <c r="AD157" s="69"/>
      <c r="AE157" s="69"/>
      <c r="AF157" s="69"/>
      <c r="AG157" s="69"/>
      <c r="AH157" s="97">
        <f t="shared" si="31"/>
        <v>0</v>
      </c>
      <c r="AJ157" s="98" cm="1">
        <f t="array" ref="AJ157">SUMPRODUCT(J$7:J$1008*(G$7:G$1008=$C157))</f>
        <v>0</v>
      </c>
      <c r="AK157" s="103">
        <f t="shared" si="33"/>
        <v>0</v>
      </c>
      <c r="AL157" s="104">
        <f t="shared" si="34"/>
        <v>0</v>
      </c>
      <c r="AM157" s="98" cm="1">
        <f t="array" ref="AM157">SUMPRODUCT(Z$7:Z$1008*(G$7:G$1008=$C157))</f>
        <v>0</v>
      </c>
      <c r="AN157" s="103">
        <f t="shared" si="35"/>
        <v>0</v>
      </c>
      <c r="AO157" s="104">
        <f t="shared" si="36"/>
        <v>0</v>
      </c>
      <c r="AP157" s="105" t="str">
        <f t="shared" si="37"/>
        <v/>
      </c>
      <c r="AQ157" s="105" t="str">
        <f t="shared" si="38"/>
        <v/>
      </c>
      <c r="AR157" s="98">
        <f>'Input 1 - Schedule 1'!AL159</f>
        <v>0</v>
      </c>
      <c r="AS157" s="98">
        <f t="shared" si="39"/>
        <v>0</v>
      </c>
      <c r="AT157" s="99">
        <f t="shared" si="40"/>
        <v>0</v>
      </c>
      <c r="AV157" s="84" t="s">
        <v>20</v>
      </c>
    </row>
    <row r="158" spans="1:48" ht="13.5" x14ac:dyDescent="0.3">
      <c r="A158" s="106">
        <f t="shared" si="41"/>
        <v>151</v>
      </c>
      <c r="B158" s="102" t="str">
        <f>'Input 1 - Schedule 1'!H160</f>
        <v/>
      </c>
      <c r="C158" s="95">
        <f>'Input 1 - Schedule 1'!I160</f>
        <v>0</v>
      </c>
      <c r="D158" s="95">
        <f>'Input 1 - Schedule 1'!J160</f>
        <v>0</v>
      </c>
      <c r="E158" s="95">
        <f>'Input 1 - Schedule 1'!K160</f>
        <v>0</v>
      </c>
      <c r="F158" s="95">
        <f>'Input 1 - Schedule 1'!L160</f>
        <v>0</v>
      </c>
      <c r="G158" s="95">
        <f>'Input 1 - Schedule 1'!N160</f>
        <v>0</v>
      </c>
      <c r="H158" s="95" t="str">
        <f>'Input 1 - Schedule 1'!O160</f>
        <v/>
      </c>
      <c r="I158" s="95">
        <f>'Input 1 - Schedule 1'!W160</f>
        <v>0</v>
      </c>
      <c r="J158" s="69"/>
      <c r="K158" s="51"/>
      <c r="L158" s="69"/>
      <c r="M158" s="69"/>
      <c r="N158" s="95">
        <f>SUMIFS('Input 3 - Capital Instruments'!$L$13:$L$229,'Input 3 - Capital Instruments'!$O$13:$O$229,C158,'Input 3 - Capital Instruments'!$M$13:$M$229,"Y",'Input 3 - Capital Instruments'!$G$13:$G$229,"Surplus Notes (or similar)")</f>
        <v>0</v>
      </c>
      <c r="O158" s="69"/>
      <c r="P158" s="69"/>
      <c r="Q158" s="69"/>
      <c r="R158" s="96">
        <f t="shared" si="29"/>
        <v>0</v>
      </c>
      <c r="S158" s="95">
        <f t="shared" si="30"/>
        <v>0</v>
      </c>
      <c r="T158" s="69"/>
      <c r="U158" s="69"/>
      <c r="V158" s="69"/>
      <c r="W158" s="95" t="str">
        <f t="shared" si="32"/>
        <v/>
      </c>
      <c r="Z158" s="69"/>
      <c r="AB158" s="69"/>
      <c r="AC158" s="69"/>
      <c r="AD158" s="69"/>
      <c r="AE158" s="69"/>
      <c r="AF158" s="69"/>
      <c r="AG158" s="69"/>
      <c r="AH158" s="97">
        <f t="shared" si="31"/>
        <v>0</v>
      </c>
      <c r="AJ158" s="98" cm="1">
        <f t="array" ref="AJ158">SUMPRODUCT(J$7:J$1008*(G$7:G$1008=$C158))</f>
        <v>0</v>
      </c>
      <c r="AK158" s="103">
        <f t="shared" si="33"/>
        <v>0</v>
      </c>
      <c r="AL158" s="104">
        <f t="shared" si="34"/>
        <v>0</v>
      </c>
      <c r="AM158" s="98" cm="1">
        <f t="array" ref="AM158">SUMPRODUCT(Z$7:Z$1008*(G$7:G$1008=$C158))</f>
        <v>0</v>
      </c>
      <c r="AN158" s="103">
        <f t="shared" si="35"/>
        <v>0</v>
      </c>
      <c r="AO158" s="104">
        <f t="shared" si="36"/>
        <v>0</v>
      </c>
      <c r="AP158" s="105" t="str">
        <f t="shared" si="37"/>
        <v/>
      </c>
      <c r="AQ158" s="105" t="str">
        <f t="shared" si="38"/>
        <v/>
      </c>
      <c r="AR158" s="98">
        <f>'Input 1 - Schedule 1'!AL160</f>
        <v>0</v>
      </c>
      <c r="AS158" s="98">
        <f t="shared" si="39"/>
        <v>0</v>
      </c>
      <c r="AT158" s="99">
        <f t="shared" si="40"/>
        <v>0</v>
      </c>
      <c r="AV158" s="84" t="s">
        <v>20</v>
      </c>
    </row>
    <row r="159" spans="1:48" ht="13.5" x14ac:dyDescent="0.3">
      <c r="A159" s="106">
        <f t="shared" si="41"/>
        <v>152</v>
      </c>
      <c r="B159" s="102" t="str">
        <f>'Input 1 - Schedule 1'!H161</f>
        <v/>
      </c>
      <c r="C159" s="95">
        <f>'Input 1 - Schedule 1'!I161</f>
        <v>0</v>
      </c>
      <c r="D159" s="95">
        <f>'Input 1 - Schedule 1'!J161</f>
        <v>0</v>
      </c>
      <c r="E159" s="95">
        <f>'Input 1 - Schedule 1'!K161</f>
        <v>0</v>
      </c>
      <c r="F159" s="95">
        <f>'Input 1 - Schedule 1'!L161</f>
        <v>0</v>
      </c>
      <c r="G159" s="95">
        <f>'Input 1 - Schedule 1'!N161</f>
        <v>0</v>
      </c>
      <c r="H159" s="95" t="str">
        <f>'Input 1 - Schedule 1'!O161</f>
        <v/>
      </c>
      <c r="I159" s="95">
        <f>'Input 1 - Schedule 1'!W161</f>
        <v>0</v>
      </c>
      <c r="J159" s="69"/>
      <c r="K159" s="51"/>
      <c r="L159" s="69"/>
      <c r="M159" s="69"/>
      <c r="N159" s="95">
        <f>SUMIFS('Input 3 - Capital Instruments'!$L$13:$L$229,'Input 3 - Capital Instruments'!$O$13:$O$229,C159,'Input 3 - Capital Instruments'!$M$13:$M$229,"Y",'Input 3 - Capital Instruments'!$G$13:$G$229,"Surplus Notes (or similar)")</f>
        <v>0</v>
      </c>
      <c r="O159" s="69"/>
      <c r="P159" s="69"/>
      <c r="Q159" s="69"/>
      <c r="R159" s="96">
        <f t="shared" si="29"/>
        <v>0</v>
      </c>
      <c r="S159" s="95">
        <f t="shared" si="30"/>
        <v>0</v>
      </c>
      <c r="T159" s="69"/>
      <c r="U159" s="69"/>
      <c r="V159" s="69"/>
      <c r="W159" s="95" t="str">
        <f t="shared" si="32"/>
        <v/>
      </c>
      <c r="Z159" s="69"/>
      <c r="AB159" s="69"/>
      <c r="AC159" s="69"/>
      <c r="AD159" s="69"/>
      <c r="AE159" s="69"/>
      <c r="AF159" s="69"/>
      <c r="AG159" s="69"/>
      <c r="AH159" s="97">
        <f t="shared" si="31"/>
        <v>0</v>
      </c>
      <c r="AJ159" s="98" cm="1">
        <f t="array" ref="AJ159">SUMPRODUCT(J$7:J$1008*(G$7:G$1008=$C159))</f>
        <v>0</v>
      </c>
      <c r="AK159" s="103">
        <f t="shared" si="33"/>
        <v>0</v>
      </c>
      <c r="AL159" s="104">
        <f t="shared" si="34"/>
        <v>0</v>
      </c>
      <c r="AM159" s="98" cm="1">
        <f t="array" ref="AM159">SUMPRODUCT(Z$7:Z$1008*(G$7:G$1008=$C159))</f>
        <v>0</v>
      </c>
      <c r="AN159" s="103">
        <f t="shared" si="35"/>
        <v>0</v>
      </c>
      <c r="AO159" s="104">
        <f t="shared" si="36"/>
        <v>0</v>
      </c>
      <c r="AP159" s="105" t="str">
        <f t="shared" si="37"/>
        <v/>
      </c>
      <c r="AQ159" s="105" t="str">
        <f t="shared" si="38"/>
        <v/>
      </c>
      <c r="AR159" s="98">
        <f>'Input 1 - Schedule 1'!AL161</f>
        <v>0</v>
      </c>
      <c r="AS159" s="98">
        <f t="shared" si="39"/>
        <v>0</v>
      </c>
      <c r="AT159" s="99">
        <f t="shared" si="40"/>
        <v>0</v>
      </c>
      <c r="AV159" s="84" t="s">
        <v>20</v>
      </c>
    </row>
    <row r="160" spans="1:48" ht="13.5" x14ac:dyDescent="0.3">
      <c r="A160" s="106">
        <f t="shared" si="41"/>
        <v>153</v>
      </c>
      <c r="B160" s="102" t="str">
        <f>'Input 1 - Schedule 1'!H162</f>
        <v/>
      </c>
      <c r="C160" s="95">
        <f>'Input 1 - Schedule 1'!I162</f>
        <v>0</v>
      </c>
      <c r="D160" s="95">
        <f>'Input 1 - Schedule 1'!J162</f>
        <v>0</v>
      </c>
      <c r="E160" s="95">
        <f>'Input 1 - Schedule 1'!K162</f>
        <v>0</v>
      </c>
      <c r="F160" s="95">
        <f>'Input 1 - Schedule 1'!L162</f>
        <v>0</v>
      </c>
      <c r="G160" s="95">
        <f>'Input 1 - Schedule 1'!N162</f>
        <v>0</v>
      </c>
      <c r="H160" s="95" t="str">
        <f>'Input 1 - Schedule 1'!O162</f>
        <v/>
      </c>
      <c r="I160" s="95">
        <f>'Input 1 - Schedule 1'!W162</f>
        <v>0</v>
      </c>
      <c r="J160" s="69"/>
      <c r="K160" s="51"/>
      <c r="L160" s="69"/>
      <c r="M160" s="69"/>
      <c r="N160" s="95">
        <f>SUMIFS('Input 3 - Capital Instruments'!$L$13:$L$229,'Input 3 - Capital Instruments'!$O$13:$O$229,C160,'Input 3 - Capital Instruments'!$M$13:$M$229,"Y",'Input 3 - Capital Instruments'!$G$13:$G$229,"Surplus Notes (or similar)")</f>
        <v>0</v>
      </c>
      <c r="O160" s="69"/>
      <c r="P160" s="69"/>
      <c r="Q160" s="69"/>
      <c r="R160" s="96">
        <f t="shared" si="29"/>
        <v>0</v>
      </c>
      <c r="S160" s="95">
        <f t="shared" si="30"/>
        <v>0</v>
      </c>
      <c r="T160" s="69"/>
      <c r="U160" s="69"/>
      <c r="V160" s="69"/>
      <c r="W160" s="95" t="str">
        <f t="shared" si="32"/>
        <v/>
      </c>
      <c r="Z160" s="69"/>
      <c r="AB160" s="69"/>
      <c r="AC160" s="69"/>
      <c r="AD160" s="69"/>
      <c r="AE160" s="69"/>
      <c r="AF160" s="69"/>
      <c r="AG160" s="69"/>
      <c r="AH160" s="97">
        <f t="shared" si="31"/>
        <v>0</v>
      </c>
      <c r="AJ160" s="98" cm="1">
        <f t="array" ref="AJ160">SUMPRODUCT(J$7:J$1008*(G$7:G$1008=$C160))</f>
        <v>0</v>
      </c>
      <c r="AK160" s="103">
        <f t="shared" si="33"/>
        <v>0</v>
      </c>
      <c r="AL160" s="104">
        <f t="shared" si="34"/>
        <v>0</v>
      </c>
      <c r="AM160" s="98" cm="1">
        <f t="array" ref="AM160">SUMPRODUCT(Z$7:Z$1008*(G$7:G$1008=$C160))</f>
        <v>0</v>
      </c>
      <c r="AN160" s="103">
        <f t="shared" si="35"/>
        <v>0</v>
      </c>
      <c r="AO160" s="104">
        <f t="shared" si="36"/>
        <v>0</v>
      </c>
      <c r="AP160" s="105" t="str">
        <f t="shared" si="37"/>
        <v/>
      </c>
      <c r="AQ160" s="105" t="str">
        <f t="shared" si="38"/>
        <v/>
      </c>
      <c r="AR160" s="98">
        <f>'Input 1 - Schedule 1'!AL162</f>
        <v>0</v>
      </c>
      <c r="AS160" s="98">
        <f t="shared" si="39"/>
        <v>0</v>
      </c>
      <c r="AT160" s="99">
        <f t="shared" si="40"/>
        <v>0</v>
      </c>
      <c r="AV160" s="84" t="s">
        <v>20</v>
      </c>
    </row>
    <row r="161" spans="1:48" ht="13.5" x14ac:dyDescent="0.3">
      <c r="A161" s="106">
        <f t="shared" si="41"/>
        <v>154</v>
      </c>
      <c r="B161" s="102" t="str">
        <f>'Input 1 - Schedule 1'!H163</f>
        <v/>
      </c>
      <c r="C161" s="95">
        <f>'Input 1 - Schedule 1'!I163</f>
        <v>0</v>
      </c>
      <c r="D161" s="95">
        <f>'Input 1 - Schedule 1'!J163</f>
        <v>0</v>
      </c>
      <c r="E161" s="95">
        <f>'Input 1 - Schedule 1'!K163</f>
        <v>0</v>
      </c>
      <c r="F161" s="95">
        <f>'Input 1 - Schedule 1'!L163</f>
        <v>0</v>
      </c>
      <c r="G161" s="95">
        <f>'Input 1 - Schedule 1'!N163</f>
        <v>0</v>
      </c>
      <c r="H161" s="95" t="str">
        <f>'Input 1 - Schedule 1'!O163</f>
        <v/>
      </c>
      <c r="I161" s="95">
        <f>'Input 1 - Schedule 1'!W163</f>
        <v>0</v>
      </c>
      <c r="J161" s="69"/>
      <c r="K161" s="51"/>
      <c r="L161" s="69"/>
      <c r="M161" s="69"/>
      <c r="N161" s="95">
        <f>SUMIFS('Input 3 - Capital Instruments'!$L$13:$L$229,'Input 3 - Capital Instruments'!$O$13:$O$229,C161,'Input 3 - Capital Instruments'!$M$13:$M$229,"Y",'Input 3 - Capital Instruments'!$G$13:$G$229,"Surplus Notes (or similar)")</f>
        <v>0</v>
      </c>
      <c r="O161" s="69"/>
      <c r="P161" s="69"/>
      <c r="Q161" s="69"/>
      <c r="R161" s="96">
        <f t="shared" si="29"/>
        <v>0</v>
      </c>
      <c r="S161" s="95">
        <f t="shared" si="30"/>
        <v>0</v>
      </c>
      <c r="T161" s="69"/>
      <c r="U161" s="69"/>
      <c r="V161" s="69"/>
      <c r="W161" s="95" t="str">
        <f t="shared" si="32"/>
        <v/>
      </c>
      <c r="Z161" s="69"/>
      <c r="AB161" s="69"/>
      <c r="AC161" s="69"/>
      <c r="AD161" s="69"/>
      <c r="AE161" s="69"/>
      <c r="AF161" s="69"/>
      <c r="AG161" s="69"/>
      <c r="AH161" s="97">
        <f t="shared" si="31"/>
        <v>0</v>
      </c>
      <c r="AJ161" s="98" cm="1">
        <f t="array" ref="AJ161">SUMPRODUCT(J$7:J$1008*(G$7:G$1008=$C161))</f>
        <v>0</v>
      </c>
      <c r="AK161" s="103">
        <f t="shared" si="33"/>
        <v>0</v>
      </c>
      <c r="AL161" s="104">
        <f t="shared" si="34"/>
        <v>0</v>
      </c>
      <c r="AM161" s="98" cm="1">
        <f t="array" ref="AM161">SUMPRODUCT(Z$7:Z$1008*(G$7:G$1008=$C161))</f>
        <v>0</v>
      </c>
      <c r="AN161" s="103">
        <f t="shared" si="35"/>
        <v>0</v>
      </c>
      <c r="AO161" s="104">
        <f t="shared" si="36"/>
        <v>0</v>
      </c>
      <c r="AP161" s="105" t="str">
        <f t="shared" si="37"/>
        <v/>
      </c>
      <c r="AQ161" s="105" t="str">
        <f t="shared" si="38"/>
        <v/>
      </c>
      <c r="AR161" s="98">
        <f>'Input 1 - Schedule 1'!AL163</f>
        <v>0</v>
      </c>
      <c r="AS161" s="98">
        <f t="shared" si="39"/>
        <v>0</v>
      </c>
      <c r="AT161" s="99">
        <f t="shared" si="40"/>
        <v>0</v>
      </c>
      <c r="AV161" s="84" t="s">
        <v>20</v>
      </c>
    </row>
    <row r="162" spans="1:48" ht="13.5" x14ac:dyDescent="0.3">
      <c r="A162" s="106">
        <f t="shared" si="41"/>
        <v>155</v>
      </c>
      <c r="B162" s="102" t="str">
        <f>'Input 1 - Schedule 1'!H164</f>
        <v/>
      </c>
      <c r="C162" s="95">
        <f>'Input 1 - Schedule 1'!I164</f>
        <v>0</v>
      </c>
      <c r="D162" s="95">
        <f>'Input 1 - Schedule 1'!J164</f>
        <v>0</v>
      </c>
      <c r="E162" s="95">
        <f>'Input 1 - Schedule 1'!K164</f>
        <v>0</v>
      </c>
      <c r="F162" s="95">
        <f>'Input 1 - Schedule 1'!L164</f>
        <v>0</v>
      </c>
      <c r="G162" s="95">
        <f>'Input 1 - Schedule 1'!N164</f>
        <v>0</v>
      </c>
      <c r="H162" s="95" t="str">
        <f>'Input 1 - Schedule 1'!O164</f>
        <v/>
      </c>
      <c r="I162" s="95">
        <f>'Input 1 - Schedule 1'!W164</f>
        <v>0</v>
      </c>
      <c r="J162" s="69"/>
      <c r="K162" s="51"/>
      <c r="L162" s="69"/>
      <c r="M162" s="69"/>
      <c r="N162" s="95">
        <f>SUMIFS('Input 3 - Capital Instruments'!$L$13:$L$229,'Input 3 - Capital Instruments'!$O$13:$O$229,C162,'Input 3 - Capital Instruments'!$M$13:$M$229,"Y",'Input 3 - Capital Instruments'!$G$13:$G$229,"Surplus Notes (or similar)")</f>
        <v>0</v>
      </c>
      <c r="O162" s="69"/>
      <c r="P162" s="69"/>
      <c r="Q162" s="69"/>
      <c r="R162" s="96">
        <f t="shared" si="29"/>
        <v>0</v>
      </c>
      <c r="S162" s="95">
        <f t="shared" si="30"/>
        <v>0</v>
      </c>
      <c r="T162" s="69"/>
      <c r="U162" s="69"/>
      <c r="V162" s="69"/>
      <c r="W162" s="95" t="str">
        <f t="shared" si="32"/>
        <v/>
      </c>
      <c r="Z162" s="69"/>
      <c r="AB162" s="69"/>
      <c r="AC162" s="69"/>
      <c r="AD162" s="69"/>
      <c r="AE162" s="69"/>
      <c r="AF162" s="69"/>
      <c r="AG162" s="69"/>
      <c r="AH162" s="97">
        <f t="shared" si="31"/>
        <v>0</v>
      </c>
      <c r="AJ162" s="98" cm="1">
        <f t="array" ref="AJ162">SUMPRODUCT(J$7:J$1008*(G$7:G$1008=$C162))</f>
        <v>0</v>
      </c>
      <c r="AK162" s="103">
        <f t="shared" si="33"/>
        <v>0</v>
      </c>
      <c r="AL162" s="104">
        <f t="shared" si="34"/>
        <v>0</v>
      </c>
      <c r="AM162" s="98" cm="1">
        <f t="array" ref="AM162">SUMPRODUCT(Z$7:Z$1008*(G$7:G$1008=$C162))</f>
        <v>0</v>
      </c>
      <c r="AN162" s="103">
        <f t="shared" si="35"/>
        <v>0</v>
      </c>
      <c r="AO162" s="104">
        <f t="shared" si="36"/>
        <v>0</v>
      </c>
      <c r="AP162" s="105" t="str">
        <f t="shared" si="37"/>
        <v/>
      </c>
      <c r="AQ162" s="105" t="str">
        <f t="shared" si="38"/>
        <v/>
      </c>
      <c r="AR162" s="98">
        <f>'Input 1 - Schedule 1'!AL164</f>
        <v>0</v>
      </c>
      <c r="AS162" s="98">
        <f t="shared" si="39"/>
        <v>0</v>
      </c>
      <c r="AT162" s="99">
        <f t="shared" si="40"/>
        <v>0</v>
      </c>
      <c r="AV162" s="84" t="s">
        <v>20</v>
      </c>
    </row>
    <row r="163" spans="1:48" ht="13.5" x14ac:dyDescent="0.3">
      <c r="A163" s="106">
        <f t="shared" si="41"/>
        <v>156</v>
      </c>
      <c r="B163" s="102" t="str">
        <f>'Input 1 - Schedule 1'!H165</f>
        <v/>
      </c>
      <c r="C163" s="95">
        <f>'Input 1 - Schedule 1'!I165</f>
        <v>0</v>
      </c>
      <c r="D163" s="95">
        <f>'Input 1 - Schedule 1'!J165</f>
        <v>0</v>
      </c>
      <c r="E163" s="95">
        <f>'Input 1 - Schedule 1'!K165</f>
        <v>0</v>
      </c>
      <c r="F163" s="95">
        <f>'Input 1 - Schedule 1'!L165</f>
        <v>0</v>
      </c>
      <c r="G163" s="95">
        <f>'Input 1 - Schedule 1'!N165</f>
        <v>0</v>
      </c>
      <c r="H163" s="95" t="str">
        <f>'Input 1 - Schedule 1'!O165</f>
        <v/>
      </c>
      <c r="I163" s="95">
        <f>'Input 1 - Schedule 1'!W165</f>
        <v>0</v>
      </c>
      <c r="J163" s="69"/>
      <c r="K163" s="51"/>
      <c r="L163" s="69"/>
      <c r="M163" s="69"/>
      <c r="N163" s="95">
        <f>SUMIFS('Input 3 - Capital Instruments'!$L$13:$L$229,'Input 3 - Capital Instruments'!$O$13:$O$229,C163,'Input 3 - Capital Instruments'!$M$13:$M$229,"Y",'Input 3 - Capital Instruments'!$G$13:$G$229,"Surplus Notes (or similar)")</f>
        <v>0</v>
      </c>
      <c r="O163" s="69"/>
      <c r="P163" s="69"/>
      <c r="Q163" s="69"/>
      <c r="R163" s="96">
        <f t="shared" si="29"/>
        <v>0</v>
      </c>
      <c r="S163" s="95">
        <f t="shared" si="30"/>
        <v>0</v>
      </c>
      <c r="T163" s="69"/>
      <c r="U163" s="69"/>
      <c r="V163" s="69"/>
      <c r="W163" s="95" t="str">
        <f t="shared" si="32"/>
        <v/>
      </c>
      <c r="Z163" s="69"/>
      <c r="AB163" s="69"/>
      <c r="AC163" s="69"/>
      <c r="AD163" s="69"/>
      <c r="AE163" s="69"/>
      <c r="AF163" s="69"/>
      <c r="AG163" s="69"/>
      <c r="AH163" s="97">
        <f t="shared" si="31"/>
        <v>0</v>
      </c>
      <c r="AJ163" s="98" cm="1">
        <f t="array" ref="AJ163">SUMPRODUCT(J$7:J$1008*(G$7:G$1008=$C163))</f>
        <v>0</v>
      </c>
      <c r="AK163" s="103">
        <f t="shared" si="33"/>
        <v>0</v>
      </c>
      <c r="AL163" s="104">
        <f t="shared" si="34"/>
        <v>0</v>
      </c>
      <c r="AM163" s="98" cm="1">
        <f t="array" ref="AM163">SUMPRODUCT(Z$7:Z$1008*(G$7:G$1008=$C163))</f>
        <v>0</v>
      </c>
      <c r="AN163" s="103">
        <f t="shared" si="35"/>
        <v>0</v>
      </c>
      <c r="AO163" s="104">
        <f t="shared" si="36"/>
        <v>0</v>
      </c>
      <c r="AP163" s="105" t="str">
        <f t="shared" si="37"/>
        <v/>
      </c>
      <c r="AQ163" s="105" t="str">
        <f t="shared" si="38"/>
        <v/>
      </c>
      <c r="AR163" s="98">
        <f>'Input 1 - Schedule 1'!AL165</f>
        <v>0</v>
      </c>
      <c r="AS163" s="98">
        <f t="shared" si="39"/>
        <v>0</v>
      </c>
      <c r="AT163" s="99">
        <f t="shared" si="40"/>
        <v>0</v>
      </c>
      <c r="AV163" s="84" t="s">
        <v>20</v>
      </c>
    </row>
    <row r="164" spans="1:48" ht="13.5" x14ac:dyDescent="0.3">
      <c r="A164" s="106">
        <f t="shared" si="41"/>
        <v>157</v>
      </c>
      <c r="B164" s="102" t="str">
        <f>'Input 1 - Schedule 1'!H166</f>
        <v/>
      </c>
      <c r="C164" s="95">
        <f>'Input 1 - Schedule 1'!I166</f>
        <v>0</v>
      </c>
      <c r="D164" s="95">
        <f>'Input 1 - Schedule 1'!J166</f>
        <v>0</v>
      </c>
      <c r="E164" s="95">
        <f>'Input 1 - Schedule 1'!K166</f>
        <v>0</v>
      </c>
      <c r="F164" s="95">
        <f>'Input 1 - Schedule 1'!L166</f>
        <v>0</v>
      </c>
      <c r="G164" s="95">
        <f>'Input 1 - Schedule 1'!N166</f>
        <v>0</v>
      </c>
      <c r="H164" s="95" t="str">
        <f>'Input 1 - Schedule 1'!O166</f>
        <v/>
      </c>
      <c r="I164" s="95">
        <f>'Input 1 - Schedule 1'!W166</f>
        <v>0</v>
      </c>
      <c r="J164" s="69"/>
      <c r="K164" s="51"/>
      <c r="L164" s="69"/>
      <c r="M164" s="69"/>
      <c r="N164" s="95">
        <f>SUMIFS('Input 3 - Capital Instruments'!$L$13:$L$229,'Input 3 - Capital Instruments'!$O$13:$O$229,C164,'Input 3 - Capital Instruments'!$M$13:$M$229,"Y",'Input 3 - Capital Instruments'!$G$13:$G$229,"Surplus Notes (or similar)")</f>
        <v>0</v>
      </c>
      <c r="O164" s="69"/>
      <c r="P164" s="69"/>
      <c r="Q164" s="69"/>
      <c r="R164" s="96">
        <f t="shared" si="29"/>
        <v>0</v>
      </c>
      <c r="S164" s="95">
        <f t="shared" si="30"/>
        <v>0</v>
      </c>
      <c r="T164" s="69"/>
      <c r="U164" s="69"/>
      <c r="V164" s="69"/>
      <c r="W164" s="95" t="str">
        <f t="shared" si="32"/>
        <v/>
      </c>
      <c r="Z164" s="69"/>
      <c r="AB164" s="69"/>
      <c r="AC164" s="69"/>
      <c r="AD164" s="69"/>
      <c r="AE164" s="69"/>
      <c r="AF164" s="69"/>
      <c r="AG164" s="69"/>
      <c r="AH164" s="97">
        <f t="shared" si="31"/>
        <v>0</v>
      </c>
      <c r="AJ164" s="98" cm="1">
        <f t="array" ref="AJ164">SUMPRODUCT(J$7:J$1008*(G$7:G$1008=$C164))</f>
        <v>0</v>
      </c>
      <c r="AK164" s="103">
        <f t="shared" si="33"/>
        <v>0</v>
      </c>
      <c r="AL164" s="104">
        <f t="shared" si="34"/>
        <v>0</v>
      </c>
      <c r="AM164" s="98" cm="1">
        <f t="array" ref="AM164">SUMPRODUCT(Z$7:Z$1008*(G$7:G$1008=$C164))</f>
        <v>0</v>
      </c>
      <c r="AN164" s="103">
        <f t="shared" si="35"/>
        <v>0</v>
      </c>
      <c r="AO164" s="104">
        <f t="shared" si="36"/>
        <v>0</v>
      </c>
      <c r="AP164" s="105" t="str">
        <f t="shared" si="37"/>
        <v/>
      </c>
      <c r="AQ164" s="105" t="str">
        <f t="shared" si="38"/>
        <v/>
      </c>
      <c r="AR164" s="98">
        <f>'Input 1 - Schedule 1'!AL166</f>
        <v>0</v>
      </c>
      <c r="AS164" s="98">
        <f t="shared" si="39"/>
        <v>0</v>
      </c>
      <c r="AT164" s="99">
        <f t="shared" si="40"/>
        <v>0</v>
      </c>
      <c r="AV164" s="84" t="s">
        <v>20</v>
      </c>
    </row>
    <row r="165" spans="1:48" ht="13.5" x14ac:dyDescent="0.3">
      <c r="A165" s="106">
        <f t="shared" si="41"/>
        <v>158</v>
      </c>
      <c r="B165" s="102" t="str">
        <f>'Input 1 - Schedule 1'!H167</f>
        <v/>
      </c>
      <c r="C165" s="95">
        <f>'Input 1 - Schedule 1'!I167</f>
        <v>0</v>
      </c>
      <c r="D165" s="95">
        <f>'Input 1 - Schedule 1'!J167</f>
        <v>0</v>
      </c>
      <c r="E165" s="95">
        <f>'Input 1 - Schedule 1'!K167</f>
        <v>0</v>
      </c>
      <c r="F165" s="95">
        <f>'Input 1 - Schedule 1'!L167</f>
        <v>0</v>
      </c>
      <c r="G165" s="95">
        <f>'Input 1 - Schedule 1'!N167</f>
        <v>0</v>
      </c>
      <c r="H165" s="95" t="str">
        <f>'Input 1 - Schedule 1'!O167</f>
        <v/>
      </c>
      <c r="I165" s="95">
        <f>'Input 1 - Schedule 1'!W167</f>
        <v>0</v>
      </c>
      <c r="J165" s="69"/>
      <c r="K165" s="51"/>
      <c r="L165" s="69"/>
      <c r="M165" s="69"/>
      <c r="N165" s="95">
        <f>SUMIFS('Input 3 - Capital Instruments'!$L$13:$L$229,'Input 3 - Capital Instruments'!$O$13:$O$229,C165,'Input 3 - Capital Instruments'!$M$13:$M$229,"Y",'Input 3 - Capital Instruments'!$G$13:$G$229,"Surplus Notes (or similar)")</f>
        <v>0</v>
      </c>
      <c r="O165" s="69"/>
      <c r="P165" s="69"/>
      <c r="Q165" s="69"/>
      <c r="R165" s="96">
        <f t="shared" si="29"/>
        <v>0</v>
      </c>
      <c r="S165" s="95">
        <f t="shared" si="30"/>
        <v>0</v>
      </c>
      <c r="T165" s="69"/>
      <c r="U165" s="69"/>
      <c r="V165" s="69"/>
      <c r="W165" s="95" t="str">
        <f t="shared" si="32"/>
        <v/>
      </c>
      <c r="Z165" s="69"/>
      <c r="AB165" s="69"/>
      <c r="AC165" s="69"/>
      <c r="AD165" s="69"/>
      <c r="AE165" s="69"/>
      <c r="AF165" s="69"/>
      <c r="AG165" s="69"/>
      <c r="AH165" s="97">
        <f t="shared" si="31"/>
        <v>0</v>
      </c>
      <c r="AJ165" s="98" cm="1">
        <f t="array" ref="AJ165">SUMPRODUCT(J$7:J$1008*(G$7:G$1008=$C165))</f>
        <v>0</v>
      </c>
      <c r="AK165" s="103">
        <f t="shared" si="33"/>
        <v>0</v>
      </c>
      <c r="AL165" s="104">
        <f t="shared" si="34"/>
        <v>0</v>
      </c>
      <c r="AM165" s="98" cm="1">
        <f t="array" ref="AM165">SUMPRODUCT(Z$7:Z$1008*(G$7:G$1008=$C165))</f>
        <v>0</v>
      </c>
      <c r="AN165" s="103">
        <f t="shared" si="35"/>
        <v>0</v>
      </c>
      <c r="AO165" s="104">
        <f t="shared" si="36"/>
        <v>0</v>
      </c>
      <c r="AP165" s="105" t="str">
        <f t="shared" si="37"/>
        <v/>
      </c>
      <c r="AQ165" s="105" t="str">
        <f t="shared" si="38"/>
        <v/>
      </c>
      <c r="AR165" s="98">
        <f>'Input 1 - Schedule 1'!AL167</f>
        <v>0</v>
      </c>
      <c r="AS165" s="98">
        <f t="shared" si="39"/>
        <v>0</v>
      </c>
      <c r="AT165" s="99">
        <f t="shared" si="40"/>
        <v>0</v>
      </c>
      <c r="AV165" s="84" t="s">
        <v>20</v>
      </c>
    </row>
    <row r="166" spans="1:48" ht="13.5" x14ac:dyDescent="0.3">
      <c r="A166" s="106">
        <f t="shared" si="41"/>
        <v>159</v>
      </c>
      <c r="B166" s="102" t="str">
        <f>'Input 1 - Schedule 1'!H168</f>
        <v/>
      </c>
      <c r="C166" s="95">
        <f>'Input 1 - Schedule 1'!I168</f>
        <v>0</v>
      </c>
      <c r="D166" s="95">
        <f>'Input 1 - Schedule 1'!J168</f>
        <v>0</v>
      </c>
      <c r="E166" s="95">
        <f>'Input 1 - Schedule 1'!K168</f>
        <v>0</v>
      </c>
      <c r="F166" s="95">
        <f>'Input 1 - Schedule 1'!L168</f>
        <v>0</v>
      </c>
      <c r="G166" s="95">
        <f>'Input 1 - Schedule 1'!N168</f>
        <v>0</v>
      </c>
      <c r="H166" s="95" t="str">
        <f>'Input 1 - Schedule 1'!O168</f>
        <v/>
      </c>
      <c r="I166" s="95">
        <f>'Input 1 - Schedule 1'!W168</f>
        <v>0</v>
      </c>
      <c r="J166" s="69"/>
      <c r="K166" s="51"/>
      <c r="L166" s="69"/>
      <c r="M166" s="69"/>
      <c r="N166" s="95">
        <f>SUMIFS('Input 3 - Capital Instruments'!$L$13:$L$229,'Input 3 - Capital Instruments'!$O$13:$O$229,C166,'Input 3 - Capital Instruments'!$M$13:$M$229,"Y",'Input 3 - Capital Instruments'!$G$13:$G$229,"Surplus Notes (or similar)")</f>
        <v>0</v>
      </c>
      <c r="O166" s="69"/>
      <c r="P166" s="69"/>
      <c r="Q166" s="69"/>
      <c r="R166" s="96">
        <f t="shared" si="29"/>
        <v>0</v>
      </c>
      <c r="S166" s="95">
        <f t="shared" si="30"/>
        <v>0</v>
      </c>
      <c r="T166" s="69"/>
      <c r="U166" s="69"/>
      <c r="V166" s="69"/>
      <c r="W166" s="95" t="str">
        <f t="shared" si="32"/>
        <v/>
      </c>
      <c r="Z166" s="69"/>
      <c r="AB166" s="69"/>
      <c r="AC166" s="69"/>
      <c r="AD166" s="69"/>
      <c r="AE166" s="69"/>
      <c r="AF166" s="69"/>
      <c r="AG166" s="69"/>
      <c r="AH166" s="97">
        <f t="shared" si="31"/>
        <v>0</v>
      </c>
      <c r="AJ166" s="98" cm="1">
        <f t="array" ref="AJ166">SUMPRODUCT(J$7:J$1008*(G$7:G$1008=$C166))</f>
        <v>0</v>
      </c>
      <c r="AK166" s="103">
        <f t="shared" si="33"/>
        <v>0</v>
      </c>
      <c r="AL166" s="104">
        <f t="shared" si="34"/>
        <v>0</v>
      </c>
      <c r="AM166" s="98" cm="1">
        <f t="array" ref="AM166">SUMPRODUCT(Z$7:Z$1008*(G$7:G$1008=$C166))</f>
        <v>0</v>
      </c>
      <c r="AN166" s="103">
        <f t="shared" si="35"/>
        <v>0</v>
      </c>
      <c r="AO166" s="104">
        <f t="shared" si="36"/>
        <v>0</v>
      </c>
      <c r="AP166" s="105" t="str">
        <f t="shared" si="37"/>
        <v/>
      </c>
      <c r="AQ166" s="105" t="str">
        <f t="shared" si="38"/>
        <v/>
      </c>
      <c r="AR166" s="98">
        <f>'Input 1 - Schedule 1'!AL168</f>
        <v>0</v>
      </c>
      <c r="AS166" s="98">
        <f t="shared" si="39"/>
        <v>0</v>
      </c>
      <c r="AT166" s="99">
        <f t="shared" si="40"/>
        <v>0</v>
      </c>
      <c r="AV166" s="84" t="s">
        <v>20</v>
      </c>
    </row>
    <row r="167" spans="1:48" ht="13.5" x14ac:dyDescent="0.3">
      <c r="A167" s="106">
        <f t="shared" si="41"/>
        <v>160</v>
      </c>
      <c r="B167" s="102" t="str">
        <f>'Input 1 - Schedule 1'!H169</f>
        <v/>
      </c>
      <c r="C167" s="95">
        <f>'Input 1 - Schedule 1'!I169</f>
        <v>0</v>
      </c>
      <c r="D167" s="95">
        <f>'Input 1 - Schedule 1'!J169</f>
        <v>0</v>
      </c>
      <c r="E167" s="95">
        <f>'Input 1 - Schedule 1'!K169</f>
        <v>0</v>
      </c>
      <c r="F167" s="95">
        <f>'Input 1 - Schedule 1'!L169</f>
        <v>0</v>
      </c>
      <c r="G167" s="95">
        <f>'Input 1 - Schedule 1'!N169</f>
        <v>0</v>
      </c>
      <c r="H167" s="95" t="str">
        <f>'Input 1 - Schedule 1'!O169</f>
        <v/>
      </c>
      <c r="I167" s="95">
        <f>'Input 1 - Schedule 1'!W169</f>
        <v>0</v>
      </c>
      <c r="J167" s="69"/>
      <c r="K167" s="51"/>
      <c r="L167" s="69"/>
      <c r="M167" s="69"/>
      <c r="N167" s="95">
        <f>SUMIFS('Input 3 - Capital Instruments'!$L$13:$L$229,'Input 3 - Capital Instruments'!$O$13:$O$229,C167,'Input 3 - Capital Instruments'!$M$13:$M$229,"Y",'Input 3 - Capital Instruments'!$G$13:$G$229,"Surplus Notes (or similar)")</f>
        <v>0</v>
      </c>
      <c r="O167" s="69"/>
      <c r="P167" s="69"/>
      <c r="Q167" s="69"/>
      <c r="R167" s="96">
        <f t="shared" si="29"/>
        <v>0</v>
      </c>
      <c r="S167" s="95">
        <f t="shared" si="30"/>
        <v>0</v>
      </c>
      <c r="T167" s="69"/>
      <c r="U167" s="69"/>
      <c r="V167" s="69"/>
      <c r="W167" s="95" t="str">
        <f t="shared" si="32"/>
        <v/>
      </c>
      <c r="Z167" s="69"/>
      <c r="AB167" s="69"/>
      <c r="AC167" s="69"/>
      <c r="AD167" s="69"/>
      <c r="AE167" s="69"/>
      <c r="AF167" s="69"/>
      <c r="AG167" s="69"/>
      <c r="AH167" s="97">
        <f t="shared" si="31"/>
        <v>0</v>
      </c>
      <c r="AJ167" s="98" cm="1">
        <f t="array" ref="AJ167">SUMPRODUCT(J$7:J$1008*(G$7:G$1008=$C167))</f>
        <v>0</v>
      </c>
      <c r="AK167" s="103">
        <f t="shared" si="33"/>
        <v>0</v>
      </c>
      <c r="AL167" s="104">
        <f t="shared" si="34"/>
        <v>0</v>
      </c>
      <c r="AM167" s="98" cm="1">
        <f t="array" ref="AM167">SUMPRODUCT(Z$7:Z$1008*(G$7:G$1008=$C167))</f>
        <v>0</v>
      </c>
      <c r="AN167" s="103">
        <f t="shared" si="35"/>
        <v>0</v>
      </c>
      <c r="AO167" s="104">
        <f t="shared" si="36"/>
        <v>0</v>
      </c>
      <c r="AP167" s="105" t="str">
        <f t="shared" si="37"/>
        <v/>
      </c>
      <c r="AQ167" s="105" t="str">
        <f t="shared" si="38"/>
        <v/>
      </c>
      <c r="AR167" s="98">
        <f>'Input 1 - Schedule 1'!AL169</f>
        <v>0</v>
      </c>
      <c r="AS167" s="98">
        <f t="shared" si="39"/>
        <v>0</v>
      </c>
      <c r="AT167" s="99">
        <f t="shared" si="40"/>
        <v>0</v>
      </c>
      <c r="AV167" s="84" t="s">
        <v>20</v>
      </c>
    </row>
    <row r="168" spans="1:48" ht="13.5" x14ac:dyDescent="0.3">
      <c r="A168" s="106">
        <f t="shared" si="41"/>
        <v>161</v>
      </c>
      <c r="B168" s="102" t="str">
        <f>'Input 1 - Schedule 1'!H170</f>
        <v/>
      </c>
      <c r="C168" s="95">
        <f>'Input 1 - Schedule 1'!I170</f>
        <v>0</v>
      </c>
      <c r="D168" s="95">
        <f>'Input 1 - Schedule 1'!J170</f>
        <v>0</v>
      </c>
      <c r="E168" s="95">
        <f>'Input 1 - Schedule 1'!K170</f>
        <v>0</v>
      </c>
      <c r="F168" s="95">
        <f>'Input 1 - Schedule 1'!L170</f>
        <v>0</v>
      </c>
      <c r="G168" s="95">
        <f>'Input 1 - Schedule 1'!N170</f>
        <v>0</v>
      </c>
      <c r="H168" s="95" t="str">
        <f>'Input 1 - Schedule 1'!O170</f>
        <v/>
      </c>
      <c r="I168" s="95">
        <f>'Input 1 - Schedule 1'!W170</f>
        <v>0</v>
      </c>
      <c r="J168" s="69"/>
      <c r="K168" s="51"/>
      <c r="L168" s="69"/>
      <c r="M168" s="69"/>
      <c r="N168" s="95">
        <f>SUMIFS('Input 3 - Capital Instruments'!$L$13:$L$229,'Input 3 - Capital Instruments'!$O$13:$O$229,C168,'Input 3 - Capital Instruments'!$M$13:$M$229,"Y",'Input 3 - Capital Instruments'!$G$13:$G$229,"Surplus Notes (or similar)")</f>
        <v>0</v>
      </c>
      <c r="O168" s="69"/>
      <c r="P168" s="69"/>
      <c r="Q168" s="69"/>
      <c r="R168" s="96">
        <f t="shared" si="29"/>
        <v>0</v>
      </c>
      <c r="S168" s="95">
        <f t="shared" si="30"/>
        <v>0</v>
      </c>
      <c r="T168" s="69"/>
      <c r="U168" s="69"/>
      <c r="V168" s="69"/>
      <c r="W168" s="95" t="str">
        <f t="shared" si="32"/>
        <v/>
      </c>
      <c r="Z168" s="69"/>
      <c r="AB168" s="69"/>
      <c r="AC168" s="69"/>
      <c r="AD168" s="69"/>
      <c r="AE168" s="69"/>
      <c r="AF168" s="69"/>
      <c r="AG168" s="69"/>
      <c r="AH168" s="97">
        <f t="shared" si="31"/>
        <v>0</v>
      </c>
      <c r="AJ168" s="98" cm="1">
        <f t="array" ref="AJ168">SUMPRODUCT(J$7:J$1008*(G$7:G$1008=$C168))</f>
        <v>0</v>
      </c>
      <c r="AK168" s="103">
        <f t="shared" si="33"/>
        <v>0</v>
      </c>
      <c r="AL168" s="104">
        <f t="shared" si="34"/>
        <v>0</v>
      </c>
      <c r="AM168" s="98" cm="1">
        <f t="array" ref="AM168">SUMPRODUCT(Z$7:Z$1008*(G$7:G$1008=$C168))</f>
        <v>0</v>
      </c>
      <c r="AN168" s="103">
        <f t="shared" si="35"/>
        <v>0</v>
      </c>
      <c r="AO168" s="104">
        <f t="shared" si="36"/>
        <v>0</v>
      </c>
      <c r="AP168" s="105" t="str">
        <f t="shared" si="37"/>
        <v/>
      </c>
      <c r="AQ168" s="105" t="str">
        <f t="shared" si="38"/>
        <v/>
      </c>
      <c r="AR168" s="98">
        <f>'Input 1 - Schedule 1'!AL170</f>
        <v>0</v>
      </c>
      <c r="AS168" s="98">
        <f t="shared" si="39"/>
        <v>0</v>
      </c>
      <c r="AT168" s="99">
        <f t="shared" si="40"/>
        <v>0</v>
      </c>
      <c r="AV168" s="84" t="s">
        <v>20</v>
      </c>
    </row>
    <row r="169" spans="1:48" ht="13.5" x14ac:dyDescent="0.3">
      <c r="A169" s="106">
        <f t="shared" si="41"/>
        <v>162</v>
      </c>
      <c r="B169" s="102" t="str">
        <f>'Input 1 - Schedule 1'!H171</f>
        <v/>
      </c>
      <c r="C169" s="95">
        <f>'Input 1 - Schedule 1'!I171</f>
        <v>0</v>
      </c>
      <c r="D169" s="95">
        <f>'Input 1 - Schedule 1'!J171</f>
        <v>0</v>
      </c>
      <c r="E169" s="95">
        <f>'Input 1 - Schedule 1'!K171</f>
        <v>0</v>
      </c>
      <c r="F169" s="95">
        <f>'Input 1 - Schedule 1'!L171</f>
        <v>0</v>
      </c>
      <c r="G169" s="95">
        <f>'Input 1 - Schedule 1'!N171</f>
        <v>0</v>
      </c>
      <c r="H169" s="95" t="str">
        <f>'Input 1 - Schedule 1'!O171</f>
        <v/>
      </c>
      <c r="I169" s="95">
        <f>'Input 1 - Schedule 1'!W171</f>
        <v>0</v>
      </c>
      <c r="J169" s="69"/>
      <c r="K169" s="51"/>
      <c r="L169" s="69"/>
      <c r="M169" s="69"/>
      <c r="N169" s="95">
        <f>SUMIFS('Input 3 - Capital Instruments'!$L$13:$L$229,'Input 3 - Capital Instruments'!$O$13:$O$229,C169,'Input 3 - Capital Instruments'!$M$13:$M$229,"Y",'Input 3 - Capital Instruments'!$G$13:$G$229,"Surplus Notes (or similar)")</f>
        <v>0</v>
      </c>
      <c r="O169" s="69"/>
      <c r="P169" s="69"/>
      <c r="Q169" s="69"/>
      <c r="R169" s="96">
        <f t="shared" si="29"/>
        <v>0</v>
      </c>
      <c r="S169" s="95">
        <f t="shared" si="30"/>
        <v>0</v>
      </c>
      <c r="T169" s="69"/>
      <c r="U169" s="69"/>
      <c r="V169" s="69"/>
      <c r="W169" s="95" t="str">
        <f t="shared" si="32"/>
        <v/>
      </c>
      <c r="Z169" s="69"/>
      <c r="AB169" s="69"/>
      <c r="AC169" s="69"/>
      <c r="AD169" s="69"/>
      <c r="AE169" s="69"/>
      <c r="AF169" s="69"/>
      <c r="AG169" s="69"/>
      <c r="AH169" s="97">
        <f t="shared" si="31"/>
        <v>0</v>
      </c>
      <c r="AJ169" s="98" cm="1">
        <f t="array" ref="AJ169">SUMPRODUCT(J$7:J$1008*(G$7:G$1008=$C169))</f>
        <v>0</v>
      </c>
      <c r="AK169" s="103">
        <f t="shared" si="33"/>
        <v>0</v>
      </c>
      <c r="AL169" s="104">
        <f t="shared" si="34"/>
        <v>0</v>
      </c>
      <c r="AM169" s="98" cm="1">
        <f t="array" ref="AM169">SUMPRODUCT(Z$7:Z$1008*(G$7:G$1008=$C169))</f>
        <v>0</v>
      </c>
      <c r="AN169" s="103">
        <f t="shared" si="35"/>
        <v>0</v>
      </c>
      <c r="AO169" s="104">
        <f t="shared" si="36"/>
        <v>0</v>
      </c>
      <c r="AP169" s="105" t="str">
        <f t="shared" si="37"/>
        <v/>
      </c>
      <c r="AQ169" s="105" t="str">
        <f t="shared" si="38"/>
        <v/>
      </c>
      <c r="AR169" s="98">
        <f>'Input 1 - Schedule 1'!AL171</f>
        <v>0</v>
      </c>
      <c r="AS169" s="98">
        <f t="shared" si="39"/>
        <v>0</v>
      </c>
      <c r="AT169" s="99">
        <f t="shared" si="40"/>
        <v>0</v>
      </c>
      <c r="AV169" s="84" t="s">
        <v>20</v>
      </c>
    </row>
    <row r="170" spans="1:48" ht="13.5" x14ac:dyDescent="0.3">
      <c r="A170" s="106">
        <f t="shared" si="41"/>
        <v>163</v>
      </c>
      <c r="B170" s="102" t="str">
        <f>'Input 1 - Schedule 1'!H172</f>
        <v/>
      </c>
      <c r="C170" s="95">
        <f>'Input 1 - Schedule 1'!I172</f>
        <v>0</v>
      </c>
      <c r="D170" s="95">
        <f>'Input 1 - Schedule 1'!J172</f>
        <v>0</v>
      </c>
      <c r="E170" s="95">
        <f>'Input 1 - Schedule 1'!K172</f>
        <v>0</v>
      </c>
      <c r="F170" s="95">
        <f>'Input 1 - Schedule 1'!L172</f>
        <v>0</v>
      </c>
      <c r="G170" s="95">
        <f>'Input 1 - Schedule 1'!N172</f>
        <v>0</v>
      </c>
      <c r="H170" s="95" t="str">
        <f>'Input 1 - Schedule 1'!O172</f>
        <v/>
      </c>
      <c r="I170" s="95">
        <f>'Input 1 - Schedule 1'!W172</f>
        <v>0</v>
      </c>
      <c r="J170" s="69"/>
      <c r="K170" s="51"/>
      <c r="L170" s="69"/>
      <c r="M170" s="69"/>
      <c r="N170" s="95">
        <f>SUMIFS('Input 3 - Capital Instruments'!$L$13:$L$229,'Input 3 - Capital Instruments'!$O$13:$O$229,C170,'Input 3 - Capital Instruments'!$M$13:$M$229,"Y",'Input 3 - Capital Instruments'!$G$13:$G$229,"Surplus Notes (or similar)")</f>
        <v>0</v>
      </c>
      <c r="O170" s="69"/>
      <c r="P170" s="69"/>
      <c r="Q170" s="69"/>
      <c r="R170" s="96">
        <f t="shared" si="29"/>
        <v>0</v>
      </c>
      <c r="S170" s="95">
        <f t="shared" si="30"/>
        <v>0</v>
      </c>
      <c r="T170" s="69"/>
      <c r="U170" s="69"/>
      <c r="V170" s="69"/>
      <c r="W170" s="95" t="str">
        <f t="shared" si="32"/>
        <v/>
      </c>
      <c r="Z170" s="69"/>
      <c r="AB170" s="69"/>
      <c r="AC170" s="69"/>
      <c r="AD170" s="69"/>
      <c r="AE170" s="69"/>
      <c r="AF170" s="69"/>
      <c r="AG170" s="69"/>
      <c r="AH170" s="97">
        <f t="shared" si="31"/>
        <v>0</v>
      </c>
      <c r="AJ170" s="98" cm="1">
        <f t="array" ref="AJ170">SUMPRODUCT(J$7:J$1008*(G$7:G$1008=$C170))</f>
        <v>0</v>
      </c>
      <c r="AK170" s="103">
        <f t="shared" si="33"/>
        <v>0</v>
      </c>
      <c r="AL170" s="104">
        <f t="shared" si="34"/>
        <v>0</v>
      </c>
      <c r="AM170" s="98" cm="1">
        <f t="array" ref="AM170">SUMPRODUCT(Z$7:Z$1008*(G$7:G$1008=$C170))</f>
        <v>0</v>
      </c>
      <c r="AN170" s="103">
        <f t="shared" si="35"/>
        <v>0</v>
      </c>
      <c r="AO170" s="104">
        <f t="shared" si="36"/>
        <v>0</v>
      </c>
      <c r="AP170" s="105" t="str">
        <f t="shared" si="37"/>
        <v/>
      </c>
      <c r="AQ170" s="105" t="str">
        <f t="shared" si="38"/>
        <v/>
      </c>
      <c r="AR170" s="98">
        <f>'Input 1 - Schedule 1'!AL172</f>
        <v>0</v>
      </c>
      <c r="AS170" s="98">
        <f t="shared" si="39"/>
        <v>0</v>
      </c>
      <c r="AT170" s="99">
        <f t="shared" si="40"/>
        <v>0</v>
      </c>
      <c r="AV170" s="84" t="s">
        <v>20</v>
      </c>
    </row>
    <row r="171" spans="1:48" ht="13.5" x14ac:dyDescent="0.3">
      <c r="A171" s="106">
        <f t="shared" si="41"/>
        <v>164</v>
      </c>
      <c r="B171" s="102" t="str">
        <f>'Input 1 - Schedule 1'!H173</f>
        <v/>
      </c>
      <c r="C171" s="95">
        <f>'Input 1 - Schedule 1'!I173</f>
        <v>0</v>
      </c>
      <c r="D171" s="95">
        <f>'Input 1 - Schedule 1'!J173</f>
        <v>0</v>
      </c>
      <c r="E171" s="95">
        <f>'Input 1 - Schedule 1'!K173</f>
        <v>0</v>
      </c>
      <c r="F171" s="95">
        <f>'Input 1 - Schedule 1'!L173</f>
        <v>0</v>
      </c>
      <c r="G171" s="95">
        <f>'Input 1 - Schedule 1'!N173</f>
        <v>0</v>
      </c>
      <c r="H171" s="95" t="str">
        <f>'Input 1 - Schedule 1'!O173</f>
        <v/>
      </c>
      <c r="I171" s="95">
        <f>'Input 1 - Schedule 1'!W173</f>
        <v>0</v>
      </c>
      <c r="J171" s="69"/>
      <c r="K171" s="51"/>
      <c r="L171" s="69"/>
      <c r="M171" s="69"/>
      <c r="N171" s="95">
        <f>SUMIFS('Input 3 - Capital Instruments'!$L$13:$L$229,'Input 3 - Capital Instruments'!$O$13:$O$229,C171,'Input 3 - Capital Instruments'!$M$13:$M$229,"Y",'Input 3 - Capital Instruments'!$G$13:$G$229,"Surplus Notes (or similar)")</f>
        <v>0</v>
      </c>
      <c r="O171" s="69"/>
      <c r="P171" s="69"/>
      <c r="Q171" s="69"/>
      <c r="R171" s="96">
        <f t="shared" si="29"/>
        <v>0</v>
      </c>
      <c r="S171" s="95">
        <f t="shared" si="30"/>
        <v>0</v>
      </c>
      <c r="T171" s="69"/>
      <c r="U171" s="69"/>
      <c r="V171" s="69"/>
      <c r="W171" s="95" t="str">
        <f t="shared" si="32"/>
        <v/>
      </c>
      <c r="Z171" s="69"/>
      <c r="AB171" s="69"/>
      <c r="AC171" s="69"/>
      <c r="AD171" s="69"/>
      <c r="AE171" s="69"/>
      <c r="AF171" s="69"/>
      <c r="AG171" s="69"/>
      <c r="AH171" s="97">
        <f t="shared" si="31"/>
        <v>0</v>
      </c>
      <c r="AJ171" s="98" cm="1">
        <f t="array" ref="AJ171">SUMPRODUCT(J$7:J$1008*(G$7:G$1008=$C171))</f>
        <v>0</v>
      </c>
      <c r="AK171" s="103">
        <f t="shared" si="33"/>
        <v>0</v>
      </c>
      <c r="AL171" s="104">
        <f t="shared" si="34"/>
        <v>0</v>
      </c>
      <c r="AM171" s="98" cm="1">
        <f t="array" ref="AM171">SUMPRODUCT(Z$7:Z$1008*(G$7:G$1008=$C171))</f>
        <v>0</v>
      </c>
      <c r="AN171" s="103">
        <f t="shared" si="35"/>
        <v>0</v>
      </c>
      <c r="AO171" s="104">
        <f t="shared" si="36"/>
        <v>0</v>
      </c>
      <c r="AP171" s="105" t="str">
        <f t="shared" si="37"/>
        <v/>
      </c>
      <c r="AQ171" s="105" t="str">
        <f t="shared" si="38"/>
        <v/>
      </c>
      <c r="AR171" s="98">
        <f>'Input 1 - Schedule 1'!AL173</f>
        <v>0</v>
      </c>
      <c r="AS171" s="98">
        <f t="shared" si="39"/>
        <v>0</v>
      </c>
      <c r="AT171" s="99">
        <f t="shared" si="40"/>
        <v>0</v>
      </c>
      <c r="AV171" s="84" t="s">
        <v>20</v>
      </c>
    </row>
    <row r="172" spans="1:48" ht="13.5" x14ac:dyDescent="0.3">
      <c r="A172" s="106">
        <f t="shared" si="41"/>
        <v>165</v>
      </c>
      <c r="B172" s="102" t="str">
        <f>'Input 1 - Schedule 1'!H174</f>
        <v/>
      </c>
      <c r="C172" s="95">
        <f>'Input 1 - Schedule 1'!I174</f>
        <v>0</v>
      </c>
      <c r="D172" s="95">
        <f>'Input 1 - Schedule 1'!J174</f>
        <v>0</v>
      </c>
      <c r="E172" s="95">
        <f>'Input 1 - Schedule 1'!K174</f>
        <v>0</v>
      </c>
      <c r="F172" s="95">
        <f>'Input 1 - Schedule 1'!L174</f>
        <v>0</v>
      </c>
      <c r="G172" s="95">
        <f>'Input 1 - Schedule 1'!N174</f>
        <v>0</v>
      </c>
      <c r="H172" s="95" t="str">
        <f>'Input 1 - Schedule 1'!O174</f>
        <v/>
      </c>
      <c r="I172" s="95">
        <f>'Input 1 - Schedule 1'!W174</f>
        <v>0</v>
      </c>
      <c r="J172" s="69"/>
      <c r="K172" s="51"/>
      <c r="L172" s="69"/>
      <c r="M172" s="69"/>
      <c r="N172" s="95">
        <f>SUMIFS('Input 3 - Capital Instruments'!$L$13:$L$229,'Input 3 - Capital Instruments'!$O$13:$O$229,C172,'Input 3 - Capital Instruments'!$M$13:$M$229,"Y",'Input 3 - Capital Instruments'!$G$13:$G$229,"Surplus Notes (or similar)")</f>
        <v>0</v>
      </c>
      <c r="O172" s="69"/>
      <c r="P172" s="69"/>
      <c r="Q172" s="69"/>
      <c r="R172" s="96">
        <f t="shared" si="29"/>
        <v>0</v>
      </c>
      <c r="S172" s="95">
        <f t="shared" si="30"/>
        <v>0</v>
      </c>
      <c r="T172" s="69"/>
      <c r="U172" s="69"/>
      <c r="V172" s="69"/>
      <c r="W172" s="95" t="str">
        <f t="shared" si="32"/>
        <v/>
      </c>
      <c r="Z172" s="69"/>
      <c r="AB172" s="69"/>
      <c r="AC172" s="69"/>
      <c r="AD172" s="69"/>
      <c r="AE172" s="69"/>
      <c r="AF172" s="69"/>
      <c r="AG172" s="69"/>
      <c r="AH172" s="97">
        <f t="shared" si="31"/>
        <v>0</v>
      </c>
      <c r="AJ172" s="98" cm="1">
        <f t="array" ref="AJ172">SUMPRODUCT(J$7:J$1008*(G$7:G$1008=$C172))</f>
        <v>0</v>
      </c>
      <c r="AK172" s="103">
        <f t="shared" si="33"/>
        <v>0</v>
      </c>
      <c r="AL172" s="104">
        <f t="shared" si="34"/>
        <v>0</v>
      </c>
      <c r="AM172" s="98" cm="1">
        <f t="array" ref="AM172">SUMPRODUCT(Z$7:Z$1008*(G$7:G$1008=$C172))</f>
        <v>0</v>
      </c>
      <c r="AN172" s="103">
        <f t="shared" si="35"/>
        <v>0</v>
      </c>
      <c r="AO172" s="104">
        <f t="shared" si="36"/>
        <v>0</v>
      </c>
      <c r="AP172" s="105" t="str">
        <f t="shared" si="37"/>
        <v/>
      </c>
      <c r="AQ172" s="105" t="str">
        <f t="shared" si="38"/>
        <v/>
      </c>
      <c r="AR172" s="98">
        <f>'Input 1 - Schedule 1'!AL174</f>
        <v>0</v>
      </c>
      <c r="AS172" s="98">
        <f t="shared" si="39"/>
        <v>0</v>
      </c>
      <c r="AT172" s="99">
        <f t="shared" si="40"/>
        <v>0</v>
      </c>
      <c r="AV172" s="84" t="s">
        <v>20</v>
      </c>
    </row>
    <row r="173" spans="1:48" ht="13.5" x14ac:dyDescent="0.3">
      <c r="A173" s="106">
        <f t="shared" si="41"/>
        <v>166</v>
      </c>
      <c r="B173" s="102" t="str">
        <f>'Input 1 - Schedule 1'!H175</f>
        <v/>
      </c>
      <c r="C173" s="95">
        <f>'Input 1 - Schedule 1'!I175</f>
        <v>0</v>
      </c>
      <c r="D173" s="95">
        <f>'Input 1 - Schedule 1'!J175</f>
        <v>0</v>
      </c>
      <c r="E173" s="95">
        <f>'Input 1 - Schedule 1'!K175</f>
        <v>0</v>
      </c>
      <c r="F173" s="95">
        <f>'Input 1 - Schedule 1'!L175</f>
        <v>0</v>
      </c>
      <c r="G173" s="95">
        <f>'Input 1 - Schedule 1'!N175</f>
        <v>0</v>
      </c>
      <c r="H173" s="95" t="str">
        <f>'Input 1 - Schedule 1'!O175</f>
        <v/>
      </c>
      <c r="I173" s="95">
        <f>'Input 1 - Schedule 1'!W175</f>
        <v>0</v>
      </c>
      <c r="J173" s="69"/>
      <c r="K173" s="51"/>
      <c r="L173" s="69"/>
      <c r="M173" s="69"/>
      <c r="N173" s="95">
        <f>SUMIFS('Input 3 - Capital Instruments'!$L$13:$L$229,'Input 3 - Capital Instruments'!$O$13:$O$229,C173,'Input 3 - Capital Instruments'!$M$13:$M$229,"Y",'Input 3 - Capital Instruments'!$G$13:$G$229,"Surplus Notes (or similar)")</f>
        <v>0</v>
      </c>
      <c r="O173" s="69"/>
      <c r="P173" s="69"/>
      <c r="Q173" s="69"/>
      <c r="R173" s="96">
        <f t="shared" si="29"/>
        <v>0</v>
      </c>
      <c r="S173" s="95">
        <f t="shared" si="30"/>
        <v>0</v>
      </c>
      <c r="T173" s="69"/>
      <c r="U173" s="69"/>
      <c r="V173" s="69"/>
      <c r="W173" s="95" t="str">
        <f t="shared" si="32"/>
        <v/>
      </c>
      <c r="Z173" s="69"/>
      <c r="AB173" s="69"/>
      <c r="AC173" s="69"/>
      <c r="AD173" s="69"/>
      <c r="AE173" s="69"/>
      <c r="AF173" s="69"/>
      <c r="AG173" s="69"/>
      <c r="AH173" s="97">
        <f t="shared" si="31"/>
        <v>0</v>
      </c>
      <c r="AJ173" s="98" cm="1">
        <f t="array" ref="AJ173">SUMPRODUCT(J$7:J$1008*(G$7:G$1008=$C173))</f>
        <v>0</v>
      </c>
      <c r="AK173" s="103">
        <f t="shared" si="33"/>
        <v>0</v>
      </c>
      <c r="AL173" s="104">
        <f t="shared" si="34"/>
        <v>0</v>
      </c>
      <c r="AM173" s="98" cm="1">
        <f t="array" ref="AM173">SUMPRODUCT(Z$7:Z$1008*(G$7:G$1008=$C173))</f>
        <v>0</v>
      </c>
      <c r="AN173" s="103">
        <f t="shared" si="35"/>
        <v>0</v>
      </c>
      <c r="AO173" s="104">
        <f t="shared" si="36"/>
        <v>0</v>
      </c>
      <c r="AP173" s="105" t="str">
        <f t="shared" si="37"/>
        <v/>
      </c>
      <c r="AQ173" s="105" t="str">
        <f t="shared" si="38"/>
        <v/>
      </c>
      <c r="AR173" s="98">
        <f>'Input 1 - Schedule 1'!AL175</f>
        <v>0</v>
      </c>
      <c r="AS173" s="98">
        <f t="shared" si="39"/>
        <v>0</v>
      </c>
      <c r="AT173" s="99">
        <f t="shared" si="40"/>
        <v>0</v>
      </c>
      <c r="AV173" s="84" t="s">
        <v>20</v>
      </c>
    </row>
    <row r="174" spans="1:48" ht="13.5" x14ac:dyDescent="0.3">
      <c r="A174" s="106">
        <f t="shared" si="41"/>
        <v>167</v>
      </c>
      <c r="B174" s="102" t="str">
        <f>'Input 1 - Schedule 1'!H176</f>
        <v/>
      </c>
      <c r="C174" s="95">
        <f>'Input 1 - Schedule 1'!I176</f>
        <v>0</v>
      </c>
      <c r="D174" s="95">
        <f>'Input 1 - Schedule 1'!J176</f>
        <v>0</v>
      </c>
      <c r="E174" s="95">
        <f>'Input 1 - Schedule 1'!K176</f>
        <v>0</v>
      </c>
      <c r="F174" s="95">
        <f>'Input 1 - Schedule 1'!L176</f>
        <v>0</v>
      </c>
      <c r="G174" s="95">
        <f>'Input 1 - Schedule 1'!N176</f>
        <v>0</v>
      </c>
      <c r="H174" s="95" t="str">
        <f>'Input 1 - Schedule 1'!O176</f>
        <v/>
      </c>
      <c r="I174" s="95">
        <f>'Input 1 - Schedule 1'!W176</f>
        <v>0</v>
      </c>
      <c r="J174" s="69"/>
      <c r="K174" s="51"/>
      <c r="L174" s="69"/>
      <c r="M174" s="69"/>
      <c r="N174" s="95">
        <f>SUMIFS('Input 3 - Capital Instruments'!$L$13:$L$229,'Input 3 - Capital Instruments'!$O$13:$O$229,C174,'Input 3 - Capital Instruments'!$M$13:$M$229,"Y",'Input 3 - Capital Instruments'!$G$13:$G$229,"Surplus Notes (or similar)")</f>
        <v>0</v>
      </c>
      <c r="O174" s="69"/>
      <c r="P174" s="69"/>
      <c r="Q174" s="69"/>
      <c r="R174" s="96">
        <f t="shared" si="29"/>
        <v>0</v>
      </c>
      <c r="S174" s="95">
        <f t="shared" si="30"/>
        <v>0</v>
      </c>
      <c r="T174" s="69"/>
      <c r="U174" s="69"/>
      <c r="V174" s="69"/>
      <c r="W174" s="95" t="str">
        <f t="shared" si="32"/>
        <v/>
      </c>
      <c r="Z174" s="69"/>
      <c r="AB174" s="69"/>
      <c r="AC174" s="69"/>
      <c r="AD174" s="69"/>
      <c r="AE174" s="69"/>
      <c r="AF174" s="69"/>
      <c r="AG174" s="69"/>
      <c r="AH174" s="97">
        <f t="shared" si="31"/>
        <v>0</v>
      </c>
      <c r="AJ174" s="98" cm="1">
        <f t="array" ref="AJ174">SUMPRODUCT(J$7:J$1008*(G$7:G$1008=$C174))</f>
        <v>0</v>
      </c>
      <c r="AK174" s="103">
        <f t="shared" si="33"/>
        <v>0</v>
      </c>
      <c r="AL174" s="104">
        <f t="shared" si="34"/>
        <v>0</v>
      </c>
      <c r="AM174" s="98" cm="1">
        <f t="array" ref="AM174">SUMPRODUCT(Z$7:Z$1008*(G$7:G$1008=$C174))</f>
        <v>0</v>
      </c>
      <c r="AN174" s="103">
        <f t="shared" si="35"/>
        <v>0</v>
      </c>
      <c r="AO174" s="104">
        <f t="shared" si="36"/>
        <v>0</v>
      </c>
      <c r="AP174" s="105" t="str">
        <f t="shared" si="37"/>
        <v/>
      </c>
      <c r="AQ174" s="105" t="str">
        <f t="shared" si="38"/>
        <v/>
      </c>
      <c r="AR174" s="98">
        <f>'Input 1 - Schedule 1'!AL176</f>
        <v>0</v>
      </c>
      <c r="AS174" s="98">
        <f t="shared" si="39"/>
        <v>0</v>
      </c>
      <c r="AT174" s="99">
        <f t="shared" si="40"/>
        <v>0</v>
      </c>
      <c r="AV174" s="84" t="s">
        <v>20</v>
      </c>
    </row>
    <row r="175" spans="1:48" ht="13.5" x14ac:dyDescent="0.3">
      <c r="A175" s="106">
        <f t="shared" si="41"/>
        <v>168</v>
      </c>
      <c r="B175" s="102" t="str">
        <f>'Input 1 - Schedule 1'!H177</f>
        <v/>
      </c>
      <c r="C175" s="95">
        <f>'Input 1 - Schedule 1'!I177</f>
        <v>0</v>
      </c>
      <c r="D175" s="95">
        <f>'Input 1 - Schedule 1'!J177</f>
        <v>0</v>
      </c>
      <c r="E175" s="95">
        <f>'Input 1 - Schedule 1'!K177</f>
        <v>0</v>
      </c>
      <c r="F175" s="95">
        <f>'Input 1 - Schedule 1'!L177</f>
        <v>0</v>
      </c>
      <c r="G175" s="95">
        <f>'Input 1 - Schedule 1'!N177</f>
        <v>0</v>
      </c>
      <c r="H175" s="95" t="str">
        <f>'Input 1 - Schedule 1'!O177</f>
        <v/>
      </c>
      <c r="I175" s="95">
        <f>'Input 1 - Schedule 1'!W177</f>
        <v>0</v>
      </c>
      <c r="J175" s="69"/>
      <c r="K175" s="51"/>
      <c r="L175" s="69"/>
      <c r="M175" s="69"/>
      <c r="N175" s="95">
        <f>SUMIFS('Input 3 - Capital Instruments'!$L$13:$L$229,'Input 3 - Capital Instruments'!$O$13:$O$229,C175,'Input 3 - Capital Instruments'!$M$13:$M$229,"Y",'Input 3 - Capital Instruments'!$G$13:$G$229,"Surplus Notes (or similar)")</f>
        <v>0</v>
      </c>
      <c r="O175" s="69"/>
      <c r="P175" s="69"/>
      <c r="Q175" s="69"/>
      <c r="R175" s="96">
        <f t="shared" si="29"/>
        <v>0</v>
      </c>
      <c r="S175" s="95">
        <f t="shared" si="30"/>
        <v>0</v>
      </c>
      <c r="T175" s="69"/>
      <c r="U175" s="69"/>
      <c r="V175" s="69"/>
      <c r="W175" s="95" t="str">
        <f t="shared" si="32"/>
        <v/>
      </c>
      <c r="Z175" s="69"/>
      <c r="AB175" s="69"/>
      <c r="AC175" s="69"/>
      <c r="AD175" s="69"/>
      <c r="AE175" s="69"/>
      <c r="AF175" s="69"/>
      <c r="AG175" s="69"/>
      <c r="AH175" s="97">
        <f t="shared" si="31"/>
        <v>0</v>
      </c>
      <c r="AJ175" s="98" cm="1">
        <f t="array" ref="AJ175">SUMPRODUCT(J$7:J$1008*(G$7:G$1008=$C175))</f>
        <v>0</v>
      </c>
      <c r="AK175" s="103">
        <f t="shared" si="33"/>
        <v>0</v>
      </c>
      <c r="AL175" s="104">
        <f t="shared" si="34"/>
        <v>0</v>
      </c>
      <c r="AM175" s="98" cm="1">
        <f t="array" ref="AM175">SUMPRODUCT(Z$7:Z$1008*(G$7:G$1008=$C175))</f>
        <v>0</v>
      </c>
      <c r="AN175" s="103">
        <f t="shared" si="35"/>
        <v>0</v>
      </c>
      <c r="AO175" s="104">
        <f t="shared" si="36"/>
        <v>0</v>
      </c>
      <c r="AP175" s="105" t="str">
        <f t="shared" si="37"/>
        <v/>
      </c>
      <c r="AQ175" s="105" t="str">
        <f t="shared" si="38"/>
        <v/>
      </c>
      <c r="AR175" s="98">
        <f>'Input 1 - Schedule 1'!AL177</f>
        <v>0</v>
      </c>
      <c r="AS175" s="98">
        <f t="shared" si="39"/>
        <v>0</v>
      </c>
      <c r="AT175" s="99">
        <f t="shared" si="40"/>
        <v>0</v>
      </c>
      <c r="AV175" s="84" t="s">
        <v>20</v>
      </c>
    </row>
    <row r="176" spans="1:48" ht="13.5" x14ac:dyDescent="0.3">
      <c r="A176" s="106">
        <f t="shared" si="41"/>
        <v>169</v>
      </c>
      <c r="B176" s="102" t="str">
        <f>'Input 1 - Schedule 1'!H178</f>
        <v/>
      </c>
      <c r="C176" s="95">
        <f>'Input 1 - Schedule 1'!I178</f>
        <v>0</v>
      </c>
      <c r="D176" s="95">
        <f>'Input 1 - Schedule 1'!J178</f>
        <v>0</v>
      </c>
      <c r="E176" s="95">
        <f>'Input 1 - Schedule 1'!K178</f>
        <v>0</v>
      </c>
      <c r="F176" s="95">
        <f>'Input 1 - Schedule 1'!L178</f>
        <v>0</v>
      </c>
      <c r="G176" s="95">
        <f>'Input 1 - Schedule 1'!N178</f>
        <v>0</v>
      </c>
      <c r="H176" s="95" t="str">
        <f>'Input 1 - Schedule 1'!O178</f>
        <v/>
      </c>
      <c r="I176" s="95">
        <f>'Input 1 - Schedule 1'!W178</f>
        <v>0</v>
      </c>
      <c r="J176" s="69"/>
      <c r="K176" s="51"/>
      <c r="L176" s="69"/>
      <c r="M176" s="69"/>
      <c r="N176" s="95">
        <f>SUMIFS('Input 3 - Capital Instruments'!$L$13:$L$229,'Input 3 - Capital Instruments'!$O$13:$O$229,C176,'Input 3 - Capital Instruments'!$M$13:$M$229,"Y",'Input 3 - Capital Instruments'!$G$13:$G$229,"Surplus Notes (or similar)")</f>
        <v>0</v>
      </c>
      <c r="O176" s="69"/>
      <c r="P176" s="69"/>
      <c r="Q176" s="69"/>
      <c r="R176" s="96">
        <f t="shared" si="29"/>
        <v>0</v>
      </c>
      <c r="S176" s="95">
        <f t="shared" si="30"/>
        <v>0</v>
      </c>
      <c r="T176" s="69"/>
      <c r="U176" s="69"/>
      <c r="V176" s="69"/>
      <c r="W176" s="95" t="str">
        <f t="shared" si="32"/>
        <v/>
      </c>
      <c r="Z176" s="69"/>
      <c r="AB176" s="69"/>
      <c r="AC176" s="69"/>
      <c r="AD176" s="69"/>
      <c r="AE176" s="69"/>
      <c r="AF176" s="69"/>
      <c r="AG176" s="69"/>
      <c r="AH176" s="97">
        <f t="shared" si="31"/>
        <v>0</v>
      </c>
      <c r="AJ176" s="98" cm="1">
        <f t="array" ref="AJ176">SUMPRODUCT(J$7:J$1008*(G$7:G$1008=$C176))</f>
        <v>0</v>
      </c>
      <c r="AK176" s="103">
        <f t="shared" si="33"/>
        <v>0</v>
      </c>
      <c r="AL176" s="104">
        <f t="shared" si="34"/>
        <v>0</v>
      </c>
      <c r="AM176" s="98" cm="1">
        <f t="array" ref="AM176">SUMPRODUCT(Z$7:Z$1008*(G$7:G$1008=$C176))</f>
        <v>0</v>
      </c>
      <c r="AN176" s="103">
        <f t="shared" si="35"/>
        <v>0</v>
      </c>
      <c r="AO176" s="104">
        <f t="shared" si="36"/>
        <v>0</v>
      </c>
      <c r="AP176" s="105" t="str">
        <f t="shared" si="37"/>
        <v/>
      </c>
      <c r="AQ176" s="105" t="str">
        <f t="shared" si="38"/>
        <v/>
      </c>
      <c r="AR176" s="98">
        <f>'Input 1 - Schedule 1'!AL178</f>
        <v>0</v>
      </c>
      <c r="AS176" s="98">
        <f t="shared" si="39"/>
        <v>0</v>
      </c>
      <c r="AT176" s="99">
        <f t="shared" si="40"/>
        <v>0</v>
      </c>
      <c r="AV176" s="84" t="s">
        <v>20</v>
      </c>
    </row>
    <row r="177" spans="1:48" ht="13.5" x14ac:dyDescent="0.3">
      <c r="A177" s="106">
        <f t="shared" si="41"/>
        <v>170</v>
      </c>
      <c r="B177" s="102" t="str">
        <f>'Input 1 - Schedule 1'!H179</f>
        <v/>
      </c>
      <c r="C177" s="95">
        <f>'Input 1 - Schedule 1'!I179</f>
        <v>0</v>
      </c>
      <c r="D177" s="95">
        <f>'Input 1 - Schedule 1'!J179</f>
        <v>0</v>
      </c>
      <c r="E177" s="95">
        <f>'Input 1 - Schedule 1'!K179</f>
        <v>0</v>
      </c>
      <c r="F177" s="95">
        <f>'Input 1 - Schedule 1'!L179</f>
        <v>0</v>
      </c>
      <c r="G177" s="95">
        <f>'Input 1 - Schedule 1'!N179</f>
        <v>0</v>
      </c>
      <c r="H177" s="95" t="str">
        <f>'Input 1 - Schedule 1'!O179</f>
        <v/>
      </c>
      <c r="I177" s="95">
        <f>'Input 1 - Schedule 1'!W179</f>
        <v>0</v>
      </c>
      <c r="J177" s="69"/>
      <c r="K177" s="51"/>
      <c r="L177" s="69"/>
      <c r="M177" s="69"/>
      <c r="N177" s="95">
        <f>SUMIFS('Input 3 - Capital Instruments'!$L$13:$L$229,'Input 3 - Capital Instruments'!$O$13:$O$229,C177,'Input 3 - Capital Instruments'!$M$13:$M$229,"Y",'Input 3 - Capital Instruments'!$G$13:$G$229,"Surplus Notes (or similar)")</f>
        <v>0</v>
      </c>
      <c r="O177" s="69"/>
      <c r="P177" s="69"/>
      <c r="Q177" s="69"/>
      <c r="R177" s="96">
        <f t="shared" si="29"/>
        <v>0</v>
      </c>
      <c r="S177" s="95">
        <f t="shared" si="30"/>
        <v>0</v>
      </c>
      <c r="T177" s="69"/>
      <c r="U177" s="69"/>
      <c r="V177" s="69"/>
      <c r="W177" s="95" t="str">
        <f t="shared" si="32"/>
        <v/>
      </c>
      <c r="Z177" s="69"/>
      <c r="AB177" s="69"/>
      <c r="AC177" s="69"/>
      <c r="AD177" s="69"/>
      <c r="AE177" s="69"/>
      <c r="AF177" s="69"/>
      <c r="AG177" s="69"/>
      <c r="AH177" s="97">
        <f t="shared" si="31"/>
        <v>0</v>
      </c>
      <c r="AJ177" s="98" cm="1">
        <f t="array" ref="AJ177">SUMPRODUCT(J$7:J$1008*(G$7:G$1008=$C177))</f>
        <v>0</v>
      </c>
      <c r="AK177" s="103">
        <f t="shared" si="33"/>
        <v>0</v>
      </c>
      <c r="AL177" s="104">
        <f t="shared" si="34"/>
        <v>0</v>
      </c>
      <c r="AM177" s="98" cm="1">
        <f t="array" ref="AM177">SUMPRODUCT(Z$7:Z$1008*(G$7:G$1008=$C177))</f>
        <v>0</v>
      </c>
      <c r="AN177" s="103">
        <f t="shared" si="35"/>
        <v>0</v>
      </c>
      <c r="AO177" s="104">
        <f t="shared" si="36"/>
        <v>0</v>
      </c>
      <c r="AP177" s="105" t="str">
        <f t="shared" si="37"/>
        <v/>
      </c>
      <c r="AQ177" s="105" t="str">
        <f t="shared" si="38"/>
        <v/>
      </c>
      <c r="AR177" s="98">
        <f>'Input 1 - Schedule 1'!AL179</f>
        <v>0</v>
      </c>
      <c r="AS177" s="98">
        <f t="shared" si="39"/>
        <v>0</v>
      </c>
      <c r="AT177" s="99">
        <f t="shared" si="40"/>
        <v>0</v>
      </c>
      <c r="AV177" s="84" t="s">
        <v>20</v>
      </c>
    </row>
    <row r="178" spans="1:48" ht="13.5" x14ac:dyDescent="0.3">
      <c r="A178" s="106">
        <f t="shared" si="41"/>
        <v>171</v>
      </c>
      <c r="B178" s="102" t="str">
        <f>'Input 1 - Schedule 1'!H180</f>
        <v/>
      </c>
      <c r="C178" s="95">
        <f>'Input 1 - Schedule 1'!I180</f>
        <v>0</v>
      </c>
      <c r="D178" s="95">
        <f>'Input 1 - Schedule 1'!J180</f>
        <v>0</v>
      </c>
      <c r="E178" s="95">
        <f>'Input 1 - Schedule 1'!K180</f>
        <v>0</v>
      </c>
      <c r="F178" s="95">
        <f>'Input 1 - Schedule 1'!L180</f>
        <v>0</v>
      </c>
      <c r="G178" s="95">
        <f>'Input 1 - Schedule 1'!N180</f>
        <v>0</v>
      </c>
      <c r="H178" s="95" t="str">
        <f>'Input 1 - Schedule 1'!O180</f>
        <v/>
      </c>
      <c r="I178" s="95">
        <f>'Input 1 - Schedule 1'!W180</f>
        <v>0</v>
      </c>
      <c r="J178" s="69"/>
      <c r="K178" s="51"/>
      <c r="L178" s="69"/>
      <c r="M178" s="69"/>
      <c r="N178" s="95">
        <f>SUMIFS('Input 3 - Capital Instruments'!$L$13:$L$229,'Input 3 - Capital Instruments'!$O$13:$O$229,C178,'Input 3 - Capital Instruments'!$M$13:$M$229,"Y",'Input 3 - Capital Instruments'!$G$13:$G$229,"Surplus Notes (or similar)")</f>
        <v>0</v>
      </c>
      <c r="O178" s="69"/>
      <c r="P178" s="69"/>
      <c r="Q178" s="69"/>
      <c r="R178" s="96">
        <f t="shared" si="29"/>
        <v>0</v>
      </c>
      <c r="S178" s="95">
        <f t="shared" si="30"/>
        <v>0</v>
      </c>
      <c r="T178" s="69"/>
      <c r="U178" s="69"/>
      <c r="V178" s="69"/>
      <c r="W178" s="95" t="str">
        <f t="shared" si="32"/>
        <v/>
      </c>
      <c r="Z178" s="69"/>
      <c r="AB178" s="69"/>
      <c r="AC178" s="69"/>
      <c r="AD178" s="69"/>
      <c r="AE178" s="69"/>
      <c r="AF178" s="69"/>
      <c r="AG178" s="69"/>
      <c r="AH178" s="97">
        <f t="shared" si="31"/>
        <v>0</v>
      </c>
      <c r="AJ178" s="98" cm="1">
        <f t="array" ref="AJ178">SUMPRODUCT(J$7:J$1008*(G$7:G$1008=$C178))</f>
        <v>0</v>
      </c>
      <c r="AK178" s="103">
        <f t="shared" si="33"/>
        <v>0</v>
      </c>
      <c r="AL178" s="104">
        <f t="shared" si="34"/>
        <v>0</v>
      </c>
      <c r="AM178" s="98" cm="1">
        <f t="array" ref="AM178">SUMPRODUCT(Z$7:Z$1008*(G$7:G$1008=$C178))</f>
        <v>0</v>
      </c>
      <c r="AN178" s="103">
        <f t="shared" si="35"/>
        <v>0</v>
      </c>
      <c r="AO178" s="104">
        <f t="shared" si="36"/>
        <v>0</v>
      </c>
      <c r="AP178" s="105" t="str">
        <f t="shared" si="37"/>
        <v/>
      </c>
      <c r="AQ178" s="105" t="str">
        <f t="shared" si="38"/>
        <v/>
      </c>
      <c r="AR178" s="98">
        <f>'Input 1 - Schedule 1'!AL180</f>
        <v>0</v>
      </c>
      <c r="AS178" s="98">
        <f t="shared" si="39"/>
        <v>0</v>
      </c>
      <c r="AT178" s="99">
        <f t="shared" si="40"/>
        <v>0</v>
      </c>
      <c r="AV178" s="84" t="s">
        <v>20</v>
      </c>
    </row>
    <row r="179" spans="1:48" ht="13.5" x14ac:dyDescent="0.3">
      <c r="A179" s="106">
        <f t="shared" si="41"/>
        <v>172</v>
      </c>
      <c r="B179" s="102" t="str">
        <f>'Input 1 - Schedule 1'!H181</f>
        <v/>
      </c>
      <c r="C179" s="95">
        <f>'Input 1 - Schedule 1'!I181</f>
        <v>0</v>
      </c>
      <c r="D179" s="95">
        <f>'Input 1 - Schedule 1'!J181</f>
        <v>0</v>
      </c>
      <c r="E179" s="95">
        <f>'Input 1 - Schedule 1'!K181</f>
        <v>0</v>
      </c>
      <c r="F179" s="95">
        <f>'Input 1 - Schedule 1'!L181</f>
        <v>0</v>
      </c>
      <c r="G179" s="95">
        <f>'Input 1 - Schedule 1'!N181</f>
        <v>0</v>
      </c>
      <c r="H179" s="95" t="str">
        <f>'Input 1 - Schedule 1'!O181</f>
        <v/>
      </c>
      <c r="I179" s="95">
        <f>'Input 1 - Schedule 1'!W181</f>
        <v>0</v>
      </c>
      <c r="J179" s="69"/>
      <c r="K179" s="51"/>
      <c r="L179" s="69"/>
      <c r="M179" s="69"/>
      <c r="N179" s="95">
        <f>SUMIFS('Input 3 - Capital Instruments'!$L$13:$L$229,'Input 3 - Capital Instruments'!$O$13:$O$229,C179,'Input 3 - Capital Instruments'!$M$13:$M$229,"Y",'Input 3 - Capital Instruments'!$G$13:$G$229,"Surplus Notes (or similar)")</f>
        <v>0</v>
      </c>
      <c r="O179" s="69"/>
      <c r="P179" s="69"/>
      <c r="Q179" s="69"/>
      <c r="R179" s="96">
        <f t="shared" si="29"/>
        <v>0</v>
      </c>
      <c r="S179" s="95">
        <f t="shared" si="30"/>
        <v>0</v>
      </c>
      <c r="T179" s="69"/>
      <c r="U179" s="69"/>
      <c r="V179" s="69"/>
      <c r="W179" s="95" t="str">
        <f t="shared" si="32"/>
        <v/>
      </c>
      <c r="Z179" s="69"/>
      <c r="AB179" s="69"/>
      <c r="AC179" s="69"/>
      <c r="AD179" s="69"/>
      <c r="AE179" s="69"/>
      <c r="AF179" s="69"/>
      <c r="AG179" s="69"/>
      <c r="AH179" s="97">
        <f t="shared" si="31"/>
        <v>0</v>
      </c>
      <c r="AJ179" s="98" cm="1">
        <f t="array" ref="AJ179">SUMPRODUCT(J$7:J$1008*(G$7:G$1008=$C179))</f>
        <v>0</v>
      </c>
      <c r="AK179" s="103">
        <f t="shared" si="33"/>
        <v>0</v>
      </c>
      <c r="AL179" s="104">
        <f t="shared" si="34"/>
        <v>0</v>
      </c>
      <c r="AM179" s="98" cm="1">
        <f t="array" ref="AM179">SUMPRODUCT(Z$7:Z$1008*(G$7:G$1008=$C179))</f>
        <v>0</v>
      </c>
      <c r="AN179" s="103">
        <f t="shared" si="35"/>
        <v>0</v>
      </c>
      <c r="AO179" s="104">
        <f t="shared" si="36"/>
        <v>0</v>
      </c>
      <c r="AP179" s="105" t="str">
        <f t="shared" si="37"/>
        <v/>
      </c>
      <c r="AQ179" s="105" t="str">
        <f t="shared" si="38"/>
        <v/>
      </c>
      <c r="AR179" s="98">
        <f>'Input 1 - Schedule 1'!AL181</f>
        <v>0</v>
      </c>
      <c r="AS179" s="98">
        <f t="shared" si="39"/>
        <v>0</v>
      </c>
      <c r="AT179" s="99">
        <f t="shared" si="40"/>
        <v>0</v>
      </c>
      <c r="AV179" s="84" t="s">
        <v>20</v>
      </c>
    </row>
    <row r="180" spans="1:48" ht="13.5" x14ac:dyDescent="0.3">
      <c r="A180" s="106">
        <f t="shared" si="41"/>
        <v>173</v>
      </c>
      <c r="B180" s="102" t="str">
        <f>'Input 1 - Schedule 1'!H182</f>
        <v/>
      </c>
      <c r="C180" s="95">
        <f>'Input 1 - Schedule 1'!I182</f>
        <v>0</v>
      </c>
      <c r="D180" s="95">
        <f>'Input 1 - Schedule 1'!J182</f>
        <v>0</v>
      </c>
      <c r="E180" s="95">
        <f>'Input 1 - Schedule 1'!K182</f>
        <v>0</v>
      </c>
      <c r="F180" s="95">
        <f>'Input 1 - Schedule 1'!L182</f>
        <v>0</v>
      </c>
      <c r="G180" s="95">
        <f>'Input 1 - Schedule 1'!N182</f>
        <v>0</v>
      </c>
      <c r="H180" s="95" t="str">
        <f>'Input 1 - Schedule 1'!O182</f>
        <v/>
      </c>
      <c r="I180" s="95">
        <f>'Input 1 - Schedule 1'!W182</f>
        <v>0</v>
      </c>
      <c r="J180" s="69"/>
      <c r="K180" s="51"/>
      <c r="L180" s="69"/>
      <c r="M180" s="69"/>
      <c r="N180" s="95">
        <f>SUMIFS('Input 3 - Capital Instruments'!$L$13:$L$229,'Input 3 - Capital Instruments'!$O$13:$O$229,C180,'Input 3 - Capital Instruments'!$M$13:$M$229,"Y",'Input 3 - Capital Instruments'!$G$13:$G$229,"Surplus Notes (or similar)")</f>
        <v>0</v>
      </c>
      <c r="O180" s="69"/>
      <c r="P180" s="69"/>
      <c r="Q180" s="69"/>
      <c r="R180" s="96">
        <f t="shared" si="29"/>
        <v>0</v>
      </c>
      <c r="S180" s="95">
        <f t="shared" si="30"/>
        <v>0</v>
      </c>
      <c r="T180" s="69"/>
      <c r="U180" s="69"/>
      <c r="V180" s="69"/>
      <c r="W180" s="95" t="str">
        <f t="shared" si="32"/>
        <v/>
      </c>
      <c r="Z180" s="69"/>
      <c r="AB180" s="69"/>
      <c r="AC180" s="69"/>
      <c r="AD180" s="69"/>
      <c r="AE180" s="69"/>
      <c r="AF180" s="69"/>
      <c r="AG180" s="69"/>
      <c r="AH180" s="97">
        <f t="shared" si="31"/>
        <v>0</v>
      </c>
      <c r="AJ180" s="98" cm="1">
        <f t="array" ref="AJ180">SUMPRODUCT(J$7:J$1008*(G$7:G$1008=$C180))</f>
        <v>0</v>
      </c>
      <c r="AK180" s="103">
        <f t="shared" si="33"/>
        <v>0</v>
      </c>
      <c r="AL180" s="104">
        <f t="shared" si="34"/>
        <v>0</v>
      </c>
      <c r="AM180" s="98" cm="1">
        <f t="array" ref="AM180">SUMPRODUCT(Z$7:Z$1008*(G$7:G$1008=$C180))</f>
        <v>0</v>
      </c>
      <c r="AN180" s="103">
        <f t="shared" si="35"/>
        <v>0</v>
      </c>
      <c r="AO180" s="104">
        <f t="shared" si="36"/>
        <v>0</v>
      </c>
      <c r="AP180" s="105" t="str">
        <f t="shared" si="37"/>
        <v/>
      </c>
      <c r="AQ180" s="105" t="str">
        <f t="shared" si="38"/>
        <v/>
      </c>
      <c r="AR180" s="98">
        <f>'Input 1 - Schedule 1'!AL182</f>
        <v>0</v>
      </c>
      <c r="AS180" s="98">
        <f t="shared" si="39"/>
        <v>0</v>
      </c>
      <c r="AT180" s="99">
        <f t="shared" si="40"/>
        <v>0</v>
      </c>
      <c r="AV180" s="84" t="s">
        <v>20</v>
      </c>
    </row>
    <row r="181" spans="1:48" ht="13.5" x14ac:dyDescent="0.3">
      <c r="A181" s="106">
        <f t="shared" si="41"/>
        <v>174</v>
      </c>
      <c r="B181" s="102" t="str">
        <f>'Input 1 - Schedule 1'!H183</f>
        <v/>
      </c>
      <c r="C181" s="95">
        <f>'Input 1 - Schedule 1'!I183</f>
        <v>0</v>
      </c>
      <c r="D181" s="95">
        <f>'Input 1 - Schedule 1'!J183</f>
        <v>0</v>
      </c>
      <c r="E181" s="95">
        <f>'Input 1 - Schedule 1'!K183</f>
        <v>0</v>
      </c>
      <c r="F181" s="95">
        <f>'Input 1 - Schedule 1'!L183</f>
        <v>0</v>
      </c>
      <c r="G181" s="95">
        <f>'Input 1 - Schedule 1'!N183</f>
        <v>0</v>
      </c>
      <c r="H181" s="95" t="str">
        <f>'Input 1 - Schedule 1'!O183</f>
        <v/>
      </c>
      <c r="I181" s="95">
        <f>'Input 1 - Schedule 1'!W183</f>
        <v>0</v>
      </c>
      <c r="J181" s="69"/>
      <c r="K181" s="51"/>
      <c r="L181" s="69"/>
      <c r="M181" s="69"/>
      <c r="N181" s="95">
        <f>SUMIFS('Input 3 - Capital Instruments'!$L$13:$L$229,'Input 3 - Capital Instruments'!$O$13:$O$229,C181,'Input 3 - Capital Instruments'!$M$13:$M$229,"Y",'Input 3 - Capital Instruments'!$G$13:$G$229,"Surplus Notes (or similar)")</f>
        <v>0</v>
      </c>
      <c r="O181" s="69"/>
      <c r="P181" s="69"/>
      <c r="Q181" s="69"/>
      <c r="R181" s="96">
        <f t="shared" si="29"/>
        <v>0</v>
      </c>
      <c r="S181" s="95">
        <f t="shared" si="30"/>
        <v>0</v>
      </c>
      <c r="T181" s="69"/>
      <c r="U181" s="69"/>
      <c r="V181" s="69"/>
      <c r="W181" s="95" t="str">
        <f t="shared" si="32"/>
        <v/>
      </c>
      <c r="Z181" s="69"/>
      <c r="AB181" s="69"/>
      <c r="AC181" s="69"/>
      <c r="AD181" s="69"/>
      <c r="AE181" s="69"/>
      <c r="AF181" s="69"/>
      <c r="AG181" s="69"/>
      <c r="AH181" s="97">
        <f t="shared" si="31"/>
        <v>0</v>
      </c>
      <c r="AJ181" s="98" cm="1">
        <f t="array" ref="AJ181">SUMPRODUCT(J$7:J$1008*(G$7:G$1008=$C181))</f>
        <v>0</v>
      </c>
      <c r="AK181" s="103">
        <f t="shared" si="33"/>
        <v>0</v>
      </c>
      <c r="AL181" s="104">
        <f t="shared" si="34"/>
        <v>0</v>
      </c>
      <c r="AM181" s="98" cm="1">
        <f t="array" ref="AM181">SUMPRODUCT(Z$7:Z$1008*(G$7:G$1008=$C181))</f>
        <v>0</v>
      </c>
      <c r="AN181" s="103">
        <f t="shared" si="35"/>
        <v>0</v>
      </c>
      <c r="AO181" s="104">
        <f t="shared" si="36"/>
        <v>0</v>
      </c>
      <c r="AP181" s="105" t="str">
        <f t="shared" si="37"/>
        <v/>
      </c>
      <c r="AQ181" s="105" t="str">
        <f t="shared" si="38"/>
        <v/>
      </c>
      <c r="AR181" s="98">
        <f>'Input 1 - Schedule 1'!AL183</f>
        <v>0</v>
      </c>
      <c r="AS181" s="98">
        <f t="shared" si="39"/>
        <v>0</v>
      </c>
      <c r="AT181" s="99">
        <f t="shared" si="40"/>
        <v>0</v>
      </c>
      <c r="AV181" s="84" t="s">
        <v>20</v>
      </c>
    </row>
    <row r="182" spans="1:48" ht="13.5" x14ac:dyDescent="0.3">
      <c r="A182" s="106">
        <f t="shared" si="41"/>
        <v>175</v>
      </c>
      <c r="B182" s="102" t="str">
        <f>'Input 1 - Schedule 1'!H184</f>
        <v/>
      </c>
      <c r="C182" s="95">
        <f>'Input 1 - Schedule 1'!I184</f>
        <v>0</v>
      </c>
      <c r="D182" s="95">
        <f>'Input 1 - Schedule 1'!J184</f>
        <v>0</v>
      </c>
      <c r="E182" s="95">
        <f>'Input 1 - Schedule 1'!K184</f>
        <v>0</v>
      </c>
      <c r="F182" s="95">
        <f>'Input 1 - Schedule 1'!L184</f>
        <v>0</v>
      </c>
      <c r="G182" s="95">
        <f>'Input 1 - Schedule 1'!N184</f>
        <v>0</v>
      </c>
      <c r="H182" s="95" t="str">
        <f>'Input 1 - Schedule 1'!O184</f>
        <v/>
      </c>
      <c r="I182" s="95">
        <f>'Input 1 - Schedule 1'!W184</f>
        <v>0</v>
      </c>
      <c r="J182" s="69"/>
      <c r="K182" s="51"/>
      <c r="L182" s="69"/>
      <c r="M182" s="69"/>
      <c r="N182" s="95">
        <f>SUMIFS('Input 3 - Capital Instruments'!$L$13:$L$229,'Input 3 - Capital Instruments'!$O$13:$O$229,C182,'Input 3 - Capital Instruments'!$M$13:$M$229,"Y",'Input 3 - Capital Instruments'!$G$13:$G$229,"Surplus Notes (or similar)")</f>
        <v>0</v>
      </c>
      <c r="O182" s="69"/>
      <c r="P182" s="69"/>
      <c r="Q182" s="69"/>
      <c r="R182" s="96">
        <f t="shared" si="29"/>
        <v>0</v>
      </c>
      <c r="S182" s="95">
        <f t="shared" si="30"/>
        <v>0</v>
      </c>
      <c r="T182" s="69"/>
      <c r="U182" s="69"/>
      <c r="V182" s="69"/>
      <c r="W182" s="95" t="str">
        <f t="shared" si="32"/>
        <v/>
      </c>
      <c r="Z182" s="69"/>
      <c r="AB182" s="69"/>
      <c r="AC182" s="69"/>
      <c r="AD182" s="69"/>
      <c r="AE182" s="69"/>
      <c r="AF182" s="69"/>
      <c r="AG182" s="69"/>
      <c r="AH182" s="97">
        <f t="shared" si="31"/>
        <v>0</v>
      </c>
      <c r="AJ182" s="98" cm="1">
        <f t="array" ref="AJ182">SUMPRODUCT(J$7:J$1008*(G$7:G$1008=$C182))</f>
        <v>0</v>
      </c>
      <c r="AK182" s="103">
        <f t="shared" si="33"/>
        <v>0</v>
      </c>
      <c r="AL182" s="104">
        <f t="shared" si="34"/>
        <v>0</v>
      </c>
      <c r="AM182" s="98" cm="1">
        <f t="array" ref="AM182">SUMPRODUCT(Z$7:Z$1008*(G$7:G$1008=$C182))</f>
        <v>0</v>
      </c>
      <c r="AN182" s="103">
        <f t="shared" si="35"/>
        <v>0</v>
      </c>
      <c r="AO182" s="104">
        <f t="shared" si="36"/>
        <v>0</v>
      </c>
      <c r="AP182" s="105" t="str">
        <f t="shared" si="37"/>
        <v/>
      </c>
      <c r="AQ182" s="105" t="str">
        <f t="shared" si="38"/>
        <v/>
      </c>
      <c r="AR182" s="98">
        <f>'Input 1 - Schedule 1'!AL184</f>
        <v>0</v>
      </c>
      <c r="AS182" s="98">
        <f t="shared" si="39"/>
        <v>0</v>
      </c>
      <c r="AT182" s="99">
        <f t="shared" si="40"/>
        <v>0</v>
      </c>
      <c r="AV182" s="84" t="s">
        <v>20</v>
      </c>
    </row>
    <row r="183" spans="1:48" ht="13.5" x14ac:dyDescent="0.3">
      <c r="A183" s="106">
        <f t="shared" si="41"/>
        <v>176</v>
      </c>
      <c r="B183" s="102" t="str">
        <f>'Input 1 - Schedule 1'!H185</f>
        <v/>
      </c>
      <c r="C183" s="95">
        <f>'Input 1 - Schedule 1'!I185</f>
        <v>0</v>
      </c>
      <c r="D183" s="95">
        <f>'Input 1 - Schedule 1'!J185</f>
        <v>0</v>
      </c>
      <c r="E183" s="95">
        <f>'Input 1 - Schedule 1'!K185</f>
        <v>0</v>
      </c>
      <c r="F183" s="95">
        <f>'Input 1 - Schedule 1'!L185</f>
        <v>0</v>
      </c>
      <c r="G183" s="95">
        <f>'Input 1 - Schedule 1'!N185</f>
        <v>0</v>
      </c>
      <c r="H183" s="95" t="str">
        <f>'Input 1 - Schedule 1'!O185</f>
        <v/>
      </c>
      <c r="I183" s="95">
        <f>'Input 1 - Schedule 1'!W185</f>
        <v>0</v>
      </c>
      <c r="J183" s="69"/>
      <c r="K183" s="51"/>
      <c r="L183" s="69"/>
      <c r="M183" s="69"/>
      <c r="N183" s="95">
        <f>SUMIFS('Input 3 - Capital Instruments'!$L$13:$L$229,'Input 3 - Capital Instruments'!$O$13:$O$229,C183,'Input 3 - Capital Instruments'!$M$13:$M$229,"Y",'Input 3 - Capital Instruments'!$G$13:$G$229,"Surplus Notes (or similar)")</f>
        <v>0</v>
      </c>
      <c r="O183" s="69"/>
      <c r="P183" s="69"/>
      <c r="Q183" s="69"/>
      <c r="R183" s="96">
        <f t="shared" si="29"/>
        <v>0</v>
      </c>
      <c r="S183" s="95">
        <f t="shared" si="30"/>
        <v>0</v>
      </c>
      <c r="T183" s="69"/>
      <c r="U183" s="69"/>
      <c r="V183" s="69"/>
      <c r="W183" s="95" t="str">
        <f t="shared" si="32"/>
        <v/>
      </c>
      <c r="Z183" s="69"/>
      <c r="AB183" s="69"/>
      <c r="AC183" s="69"/>
      <c r="AD183" s="69"/>
      <c r="AE183" s="69"/>
      <c r="AF183" s="69"/>
      <c r="AG183" s="69"/>
      <c r="AH183" s="97">
        <f t="shared" si="31"/>
        <v>0</v>
      </c>
      <c r="AJ183" s="98" cm="1">
        <f t="array" ref="AJ183">SUMPRODUCT(J$7:J$1008*(G$7:G$1008=$C183))</f>
        <v>0</v>
      </c>
      <c r="AK183" s="103">
        <f t="shared" si="33"/>
        <v>0</v>
      </c>
      <c r="AL183" s="104">
        <f t="shared" si="34"/>
        <v>0</v>
      </c>
      <c r="AM183" s="98" cm="1">
        <f t="array" ref="AM183">SUMPRODUCT(Z$7:Z$1008*(G$7:G$1008=$C183))</f>
        <v>0</v>
      </c>
      <c r="AN183" s="103">
        <f t="shared" si="35"/>
        <v>0</v>
      </c>
      <c r="AO183" s="104">
        <f t="shared" si="36"/>
        <v>0</v>
      </c>
      <c r="AP183" s="105" t="str">
        <f t="shared" si="37"/>
        <v/>
      </c>
      <c r="AQ183" s="105" t="str">
        <f t="shared" si="38"/>
        <v/>
      </c>
      <c r="AR183" s="98">
        <f>'Input 1 - Schedule 1'!AL185</f>
        <v>0</v>
      </c>
      <c r="AS183" s="98">
        <f t="shared" si="39"/>
        <v>0</v>
      </c>
      <c r="AT183" s="99">
        <f t="shared" si="40"/>
        <v>0</v>
      </c>
      <c r="AV183" s="84" t="s">
        <v>20</v>
      </c>
    </row>
    <row r="184" spans="1:48" ht="13.5" x14ac:dyDescent="0.3">
      <c r="A184" s="106">
        <f t="shared" si="41"/>
        <v>177</v>
      </c>
      <c r="B184" s="102" t="str">
        <f>'Input 1 - Schedule 1'!H186</f>
        <v/>
      </c>
      <c r="C184" s="95">
        <f>'Input 1 - Schedule 1'!I186</f>
        <v>0</v>
      </c>
      <c r="D184" s="95">
        <f>'Input 1 - Schedule 1'!J186</f>
        <v>0</v>
      </c>
      <c r="E184" s="95">
        <f>'Input 1 - Schedule 1'!K186</f>
        <v>0</v>
      </c>
      <c r="F184" s="95">
        <f>'Input 1 - Schedule 1'!L186</f>
        <v>0</v>
      </c>
      <c r="G184" s="95">
        <f>'Input 1 - Schedule 1'!N186</f>
        <v>0</v>
      </c>
      <c r="H184" s="95" t="str">
        <f>'Input 1 - Schedule 1'!O186</f>
        <v/>
      </c>
      <c r="I184" s="95">
        <f>'Input 1 - Schedule 1'!W186</f>
        <v>0</v>
      </c>
      <c r="J184" s="69"/>
      <c r="K184" s="51"/>
      <c r="L184" s="69"/>
      <c r="M184" s="69"/>
      <c r="N184" s="95">
        <f>SUMIFS('Input 3 - Capital Instruments'!$L$13:$L$229,'Input 3 - Capital Instruments'!$O$13:$O$229,C184,'Input 3 - Capital Instruments'!$M$13:$M$229,"Y",'Input 3 - Capital Instruments'!$G$13:$G$229,"Surplus Notes (or similar)")</f>
        <v>0</v>
      </c>
      <c r="O184" s="69"/>
      <c r="P184" s="69"/>
      <c r="Q184" s="69"/>
      <c r="R184" s="96">
        <f t="shared" si="29"/>
        <v>0</v>
      </c>
      <c r="S184" s="95">
        <f t="shared" si="30"/>
        <v>0</v>
      </c>
      <c r="T184" s="69"/>
      <c r="U184" s="69"/>
      <c r="V184" s="69"/>
      <c r="W184" s="95" t="str">
        <f t="shared" si="32"/>
        <v/>
      </c>
      <c r="Z184" s="69"/>
      <c r="AB184" s="69"/>
      <c r="AC184" s="69"/>
      <c r="AD184" s="69"/>
      <c r="AE184" s="69"/>
      <c r="AF184" s="69"/>
      <c r="AG184" s="69"/>
      <c r="AH184" s="97">
        <f t="shared" si="31"/>
        <v>0</v>
      </c>
      <c r="AJ184" s="98" cm="1">
        <f t="array" ref="AJ184">SUMPRODUCT(J$7:J$1008*(G$7:G$1008=$C184))</f>
        <v>0</v>
      </c>
      <c r="AK184" s="103">
        <f t="shared" si="33"/>
        <v>0</v>
      </c>
      <c r="AL184" s="104">
        <f t="shared" si="34"/>
        <v>0</v>
      </c>
      <c r="AM184" s="98" cm="1">
        <f t="array" ref="AM184">SUMPRODUCT(Z$7:Z$1008*(G$7:G$1008=$C184))</f>
        <v>0</v>
      </c>
      <c r="AN184" s="103">
        <f t="shared" si="35"/>
        <v>0</v>
      </c>
      <c r="AO184" s="104">
        <f t="shared" si="36"/>
        <v>0</v>
      </c>
      <c r="AP184" s="105" t="str">
        <f t="shared" si="37"/>
        <v/>
      </c>
      <c r="AQ184" s="105" t="str">
        <f t="shared" si="38"/>
        <v/>
      </c>
      <c r="AR184" s="98">
        <f>'Input 1 - Schedule 1'!AL186</f>
        <v>0</v>
      </c>
      <c r="AS184" s="98">
        <f t="shared" si="39"/>
        <v>0</v>
      </c>
      <c r="AT184" s="99">
        <f t="shared" si="40"/>
        <v>0</v>
      </c>
      <c r="AV184" s="84" t="s">
        <v>20</v>
      </c>
    </row>
    <row r="185" spans="1:48" ht="13.5" x14ac:dyDescent="0.3">
      <c r="A185" s="106">
        <f t="shared" si="41"/>
        <v>178</v>
      </c>
      <c r="B185" s="102" t="str">
        <f>'Input 1 - Schedule 1'!H187</f>
        <v/>
      </c>
      <c r="C185" s="95">
        <f>'Input 1 - Schedule 1'!I187</f>
        <v>0</v>
      </c>
      <c r="D185" s="95">
        <f>'Input 1 - Schedule 1'!J187</f>
        <v>0</v>
      </c>
      <c r="E185" s="95">
        <f>'Input 1 - Schedule 1'!K187</f>
        <v>0</v>
      </c>
      <c r="F185" s="95">
        <f>'Input 1 - Schedule 1'!L187</f>
        <v>0</v>
      </c>
      <c r="G185" s="95">
        <f>'Input 1 - Schedule 1'!N187</f>
        <v>0</v>
      </c>
      <c r="H185" s="95" t="str">
        <f>'Input 1 - Schedule 1'!O187</f>
        <v/>
      </c>
      <c r="I185" s="95">
        <f>'Input 1 - Schedule 1'!W187</f>
        <v>0</v>
      </c>
      <c r="J185" s="69"/>
      <c r="K185" s="51"/>
      <c r="L185" s="69"/>
      <c r="M185" s="69"/>
      <c r="N185" s="95">
        <f>SUMIFS('Input 3 - Capital Instruments'!$L$13:$L$229,'Input 3 - Capital Instruments'!$O$13:$O$229,C185,'Input 3 - Capital Instruments'!$M$13:$M$229,"Y",'Input 3 - Capital Instruments'!$G$13:$G$229,"Surplus Notes (or similar)")</f>
        <v>0</v>
      </c>
      <c r="O185" s="69"/>
      <c r="P185" s="69"/>
      <c r="Q185" s="69"/>
      <c r="R185" s="96">
        <f t="shared" si="29"/>
        <v>0</v>
      </c>
      <c r="S185" s="95">
        <f t="shared" si="30"/>
        <v>0</v>
      </c>
      <c r="T185" s="69"/>
      <c r="U185" s="69"/>
      <c r="V185" s="69"/>
      <c r="W185" s="95" t="str">
        <f t="shared" si="32"/>
        <v/>
      </c>
      <c r="Z185" s="69"/>
      <c r="AB185" s="69"/>
      <c r="AC185" s="69"/>
      <c r="AD185" s="69"/>
      <c r="AE185" s="69"/>
      <c r="AF185" s="69"/>
      <c r="AG185" s="69"/>
      <c r="AH185" s="97">
        <f t="shared" si="31"/>
        <v>0</v>
      </c>
      <c r="AJ185" s="98" cm="1">
        <f t="array" ref="AJ185">SUMPRODUCT(J$7:J$1008*(G$7:G$1008=$C185))</f>
        <v>0</v>
      </c>
      <c r="AK185" s="103">
        <f t="shared" si="33"/>
        <v>0</v>
      </c>
      <c r="AL185" s="104">
        <f t="shared" si="34"/>
        <v>0</v>
      </c>
      <c r="AM185" s="98" cm="1">
        <f t="array" ref="AM185">SUMPRODUCT(Z$7:Z$1008*(G$7:G$1008=$C185))</f>
        <v>0</v>
      </c>
      <c r="AN185" s="103">
        <f t="shared" si="35"/>
        <v>0</v>
      </c>
      <c r="AO185" s="104">
        <f t="shared" si="36"/>
        <v>0</v>
      </c>
      <c r="AP185" s="105" t="str">
        <f t="shared" si="37"/>
        <v/>
      </c>
      <c r="AQ185" s="105" t="str">
        <f t="shared" si="38"/>
        <v/>
      </c>
      <c r="AR185" s="98">
        <f>'Input 1 - Schedule 1'!AL187</f>
        <v>0</v>
      </c>
      <c r="AS185" s="98">
        <f t="shared" si="39"/>
        <v>0</v>
      </c>
      <c r="AT185" s="99">
        <f t="shared" si="40"/>
        <v>0</v>
      </c>
      <c r="AV185" s="84" t="s">
        <v>20</v>
      </c>
    </row>
    <row r="186" spans="1:48" ht="13.5" x14ac:dyDescent="0.3">
      <c r="A186" s="106">
        <f t="shared" si="41"/>
        <v>179</v>
      </c>
      <c r="B186" s="102" t="str">
        <f>'Input 1 - Schedule 1'!H188</f>
        <v/>
      </c>
      <c r="C186" s="95">
        <f>'Input 1 - Schedule 1'!I188</f>
        <v>0</v>
      </c>
      <c r="D186" s="95">
        <f>'Input 1 - Schedule 1'!J188</f>
        <v>0</v>
      </c>
      <c r="E186" s="95">
        <f>'Input 1 - Schedule 1'!K188</f>
        <v>0</v>
      </c>
      <c r="F186" s="95">
        <f>'Input 1 - Schedule 1'!L188</f>
        <v>0</v>
      </c>
      <c r="G186" s="95">
        <f>'Input 1 - Schedule 1'!N188</f>
        <v>0</v>
      </c>
      <c r="H186" s="95" t="str">
        <f>'Input 1 - Schedule 1'!O188</f>
        <v/>
      </c>
      <c r="I186" s="95">
        <f>'Input 1 - Schedule 1'!W188</f>
        <v>0</v>
      </c>
      <c r="J186" s="69"/>
      <c r="K186" s="51"/>
      <c r="L186" s="69"/>
      <c r="M186" s="69"/>
      <c r="N186" s="95">
        <f>SUMIFS('Input 3 - Capital Instruments'!$L$13:$L$229,'Input 3 - Capital Instruments'!$O$13:$O$229,C186,'Input 3 - Capital Instruments'!$M$13:$M$229,"Y",'Input 3 - Capital Instruments'!$G$13:$G$229,"Surplus Notes (or similar)")</f>
        <v>0</v>
      </c>
      <c r="O186" s="69"/>
      <c r="P186" s="69"/>
      <c r="Q186" s="69"/>
      <c r="R186" s="96">
        <f t="shared" si="29"/>
        <v>0</v>
      </c>
      <c r="S186" s="95">
        <f t="shared" si="30"/>
        <v>0</v>
      </c>
      <c r="T186" s="69"/>
      <c r="U186" s="69"/>
      <c r="V186" s="69"/>
      <c r="W186" s="95" t="str">
        <f t="shared" si="32"/>
        <v/>
      </c>
      <c r="Z186" s="69"/>
      <c r="AB186" s="69"/>
      <c r="AC186" s="69"/>
      <c r="AD186" s="69"/>
      <c r="AE186" s="69"/>
      <c r="AF186" s="69"/>
      <c r="AG186" s="69"/>
      <c r="AH186" s="97">
        <f t="shared" si="31"/>
        <v>0</v>
      </c>
      <c r="AJ186" s="98" cm="1">
        <f t="array" ref="AJ186">SUMPRODUCT(J$7:J$1008*(G$7:G$1008=$C186))</f>
        <v>0</v>
      </c>
      <c r="AK186" s="103">
        <f t="shared" si="33"/>
        <v>0</v>
      </c>
      <c r="AL186" s="104">
        <f t="shared" si="34"/>
        <v>0</v>
      </c>
      <c r="AM186" s="98" cm="1">
        <f t="array" ref="AM186">SUMPRODUCT(Z$7:Z$1008*(G$7:G$1008=$C186))</f>
        <v>0</v>
      </c>
      <c r="AN186" s="103">
        <f t="shared" si="35"/>
        <v>0</v>
      </c>
      <c r="AO186" s="104">
        <f t="shared" si="36"/>
        <v>0</v>
      </c>
      <c r="AP186" s="105" t="str">
        <f t="shared" si="37"/>
        <v/>
      </c>
      <c r="AQ186" s="105" t="str">
        <f t="shared" si="38"/>
        <v/>
      </c>
      <c r="AR186" s="98">
        <f>'Input 1 - Schedule 1'!AL188</f>
        <v>0</v>
      </c>
      <c r="AS186" s="98">
        <f t="shared" si="39"/>
        <v>0</v>
      </c>
      <c r="AT186" s="99">
        <f t="shared" si="40"/>
        <v>0</v>
      </c>
      <c r="AV186" s="84" t="s">
        <v>20</v>
      </c>
    </row>
    <row r="187" spans="1:48" ht="13.5" x14ac:dyDescent="0.3">
      <c r="A187" s="106">
        <f t="shared" si="41"/>
        <v>180</v>
      </c>
      <c r="B187" s="102" t="str">
        <f>'Input 1 - Schedule 1'!H189</f>
        <v/>
      </c>
      <c r="C187" s="95">
        <f>'Input 1 - Schedule 1'!I189</f>
        <v>0</v>
      </c>
      <c r="D187" s="95">
        <f>'Input 1 - Schedule 1'!J189</f>
        <v>0</v>
      </c>
      <c r="E187" s="95">
        <f>'Input 1 - Schedule 1'!K189</f>
        <v>0</v>
      </c>
      <c r="F187" s="95">
        <f>'Input 1 - Schedule 1'!L189</f>
        <v>0</v>
      </c>
      <c r="G187" s="95">
        <f>'Input 1 - Schedule 1'!N189</f>
        <v>0</v>
      </c>
      <c r="H187" s="95" t="str">
        <f>'Input 1 - Schedule 1'!O189</f>
        <v/>
      </c>
      <c r="I187" s="95">
        <f>'Input 1 - Schedule 1'!W189</f>
        <v>0</v>
      </c>
      <c r="J187" s="69"/>
      <c r="K187" s="51"/>
      <c r="L187" s="69"/>
      <c r="M187" s="69"/>
      <c r="N187" s="95">
        <f>SUMIFS('Input 3 - Capital Instruments'!$L$13:$L$229,'Input 3 - Capital Instruments'!$O$13:$O$229,C187,'Input 3 - Capital Instruments'!$M$13:$M$229,"Y",'Input 3 - Capital Instruments'!$G$13:$G$229,"Surplus Notes (or similar)")</f>
        <v>0</v>
      </c>
      <c r="O187" s="69"/>
      <c r="P187" s="69"/>
      <c r="Q187" s="69"/>
      <c r="R187" s="96">
        <f t="shared" si="29"/>
        <v>0</v>
      </c>
      <c r="S187" s="95">
        <f t="shared" si="30"/>
        <v>0</v>
      </c>
      <c r="T187" s="69"/>
      <c r="U187" s="69"/>
      <c r="V187" s="69"/>
      <c r="W187" s="95" t="str">
        <f t="shared" si="32"/>
        <v/>
      </c>
      <c r="Z187" s="69"/>
      <c r="AB187" s="69"/>
      <c r="AC187" s="69"/>
      <c r="AD187" s="69"/>
      <c r="AE187" s="69"/>
      <c r="AF187" s="69"/>
      <c r="AG187" s="69"/>
      <c r="AH187" s="97">
        <f t="shared" si="31"/>
        <v>0</v>
      </c>
      <c r="AJ187" s="98" cm="1">
        <f t="array" ref="AJ187">SUMPRODUCT(J$7:J$1008*(G$7:G$1008=$C187))</f>
        <v>0</v>
      </c>
      <c r="AK187" s="103">
        <f t="shared" si="33"/>
        <v>0</v>
      </c>
      <c r="AL187" s="104">
        <f t="shared" si="34"/>
        <v>0</v>
      </c>
      <c r="AM187" s="98" cm="1">
        <f t="array" ref="AM187">SUMPRODUCT(Z$7:Z$1008*(G$7:G$1008=$C187))</f>
        <v>0</v>
      </c>
      <c r="AN187" s="103">
        <f t="shared" si="35"/>
        <v>0</v>
      </c>
      <c r="AO187" s="104">
        <f t="shared" si="36"/>
        <v>0</v>
      </c>
      <c r="AP187" s="105" t="str">
        <f t="shared" si="37"/>
        <v/>
      </c>
      <c r="AQ187" s="105" t="str">
        <f t="shared" si="38"/>
        <v/>
      </c>
      <c r="AR187" s="98">
        <f>'Input 1 - Schedule 1'!AL189</f>
        <v>0</v>
      </c>
      <c r="AS187" s="98">
        <f t="shared" si="39"/>
        <v>0</v>
      </c>
      <c r="AT187" s="99">
        <f t="shared" si="40"/>
        <v>0</v>
      </c>
      <c r="AV187" s="84" t="s">
        <v>20</v>
      </c>
    </row>
    <row r="188" spans="1:48" ht="13.5" x14ac:dyDescent="0.3">
      <c r="A188" s="106">
        <f t="shared" si="41"/>
        <v>181</v>
      </c>
      <c r="B188" s="102" t="str">
        <f>'Input 1 - Schedule 1'!H190</f>
        <v/>
      </c>
      <c r="C188" s="95">
        <f>'Input 1 - Schedule 1'!I190</f>
        <v>0</v>
      </c>
      <c r="D188" s="95">
        <f>'Input 1 - Schedule 1'!J190</f>
        <v>0</v>
      </c>
      <c r="E188" s="95">
        <f>'Input 1 - Schedule 1'!K190</f>
        <v>0</v>
      </c>
      <c r="F188" s="95">
        <f>'Input 1 - Schedule 1'!L190</f>
        <v>0</v>
      </c>
      <c r="G188" s="95">
        <f>'Input 1 - Schedule 1'!N190</f>
        <v>0</v>
      </c>
      <c r="H188" s="95" t="str">
        <f>'Input 1 - Schedule 1'!O190</f>
        <v/>
      </c>
      <c r="I188" s="95">
        <f>'Input 1 - Schedule 1'!W190</f>
        <v>0</v>
      </c>
      <c r="J188" s="69"/>
      <c r="K188" s="51"/>
      <c r="L188" s="69"/>
      <c r="M188" s="69"/>
      <c r="N188" s="95">
        <f>SUMIFS('Input 3 - Capital Instruments'!$L$13:$L$229,'Input 3 - Capital Instruments'!$O$13:$O$229,C188,'Input 3 - Capital Instruments'!$M$13:$M$229,"Y",'Input 3 - Capital Instruments'!$G$13:$G$229,"Surplus Notes (or similar)")</f>
        <v>0</v>
      </c>
      <c r="O188" s="69"/>
      <c r="P188" s="69"/>
      <c r="Q188" s="69"/>
      <c r="R188" s="96">
        <f t="shared" si="29"/>
        <v>0</v>
      </c>
      <c r="S188" s="95">
        <f t="shared" si="30"/>
        <v>0</v>
      </c>
      <c r="T188" s="69"/>
      <c r="U188" s="69"/>
      <c r="V188" s="69"/>
      <c r="W188" s="95" t="str">
        <f t="shared" si="32"/>
        <v/>
      </c>
      <c r="Z188" s="69"/>
      <c r="AB188" s="69"/>
      <c r="AC188" s="69"/>
      <c r="AD188" s="69"/>
      <c r="AE188" s="69"/>
      <c r="AF188" s="69"/>
      <c r="AG188" s="69"/>
      <c r="AH188" s="97">
        <f t="shared" si="31"/>
        <v>0</v>
      </c>
      <c r="AJ188" s="98" cm="1">
        <f t="array" ref="AJ188">SUMPRODUCT(J$7:J$1008*(G$7:G$1008=$C188))</f>
        <v>0</v>
      </c>
      <c r="AK188" s="103">
        <f t="shared" si="33"/>
        <v>0</v>
      </c>
      <c r="AL188" s="104">
        <f t="shared" si="34"/>
        <v>0</v>
      </c>
      <c r="AM188" s="98" cm="1">
        <f t="array" ref="AM188">SUMPRODUCT(Z$7:Z$1008*(G$7:G$1008=$C188))</f>
        <v>0</v>
      </c>
      <c r="AN188" s="103">
        <f t="shared" si="35"/>
        <v>0</v>
      </c>
      <c r="AO188" s="104">
        <f t="shared" si="36"/>
        <v>0</v>
      </c>
      <c r="AP188" s="105" t="str">
        <f t="shared" si="37"/>
        <v/>
      </c>
      <c r="AQ188" s="105" t="str">
        <f t="shared" si="38"/>
        <v/>
      </c>
      <c r="AR188" s="98">
        <f>'Input 1 - Schedule 1'!AL190</f>
        <v>0</v>
      </c>
      <c r="AS188" s="98">
        <f t="shared" si="39"/>
        <v>0</v>
      </c>
      <c r="AT188" s="99">
        <f t="shared" si="40"/>
        <v>0</v>
      </c>
      <c r="AV188" s="84" t="s">
        <v>20</v>
      </c>
    </row>
    <row r="189" spans="1:48" ht="13.5" x14ac:dyDescent="0.3">
      <c r="A189" s="106">
        <f t="shared" si="41"/>
        <v>182</v>
      </c>
      <c r="B189" s="102" t="str">
        <f>'Input 1 - Schedule 1'!H191</f>
        <v/>
      </c>
      <c r="C189" s="95">
        <f>'Input 1 - Schedule 1'!I191</f>
        <v>0</v>
      </c>
      <c r="D189" s="95">
        <f>'Input 1 - Schedule 1'!J191</f>
        <v>0</v>
      </c>
      <c r="E189" s="95">
        <f>'Input 1 - Schedule 1'!K191</f>
        <v>0</v>
      </c>
      <c r="F189" s="95">
        <f>'Input 1 - Schedule 1'!L191</f>
        <v>0</v>
      </c>
      <c r="G189" s="95">
        <f>'Input 1 - Schedule 1'!N191</f>
        <v>0</v>
      </c>
      <c r="H189" s="95" t="str">
        <f>'Input 1 - Schedule 1'!O191</f>
        <v/>
      </c>
      <c r="I189" s="95">
        <f>'Input 1 - Schedule 1'!W191</f>
        <v>0</v>
      </c>
      <c r="J189" s="69"/>
      <c r="K189" s="51"/>
      <c r="L189" s="69"/>
      <c r="M189" s="69"/>
      <c r="N189" s="95">
        <f>SUMIFS('Input 3 - Capital Instruments'!$L$13:$L$229,'Input 3 - Capital Instruments'!$O$13:$O$229,C189,'Input 3 - Capital Instruments'!$M$13:$M$229,"Y",'Input 3 - Capital Instruments'!$G$13:$G$229,"Surplus Notes (or similar)")</f>
        <v>0</v>
      </c>
      <c r="O189" s="69"/>
      <c r="P189" s="69"/>
      <c r="Q189" s="69"/>
      <c r="R189" s="96">
        <f t="shared" si="29"/>
        <v>0</v>
      </c>
      <c r="S189" s="95">
        <f t="shared" si="30"/>
        <v>0</v>
      </c>
      <c r="T189" s="69"/>
      <c r="U189" s="69"/>
      <c r="V189" s="69"/>
      <c r="W189" s="95" t="str">
        <f t="shared" si="32"/>
        <v/>
      </c>
      <c r="Z189" s="69"/>
      <c r="AB189" s="69"/>
      <c r="AC189" s="69"/>
      <c r="AD189" s="69"/>
      <c r="AE189" s="69"/>
      <c r="AF189" s="69"/>
      <c r="AG189" s="69"/>
      <c r="AH189" s="97">
        <f t="shared" si="31"/>
        <v>0</v>
      </c>
      <c r="AJ189" s="98" cm="1">
        <f t="array" ref="AJ189">SUMPRODUCT(J$7:J$1008*(G$7:G$1008=$C189))</f>
        <v>0</v>
      </c>
      <c r="AK189" s="103">
        <f t="shared" si="33"/>
        <v>0</v>
      </c>
      <c r="AL189" s="104">
        <f t="shared" si="34"/>
        <v>0</v>
      </c>
      <c r="AM189" s="98" cm="1">
        <f t="array" ref="AM189">SUMPRODUCT(Z$7:Z$1008*(G$7:G$1008=$C189))</f>
        <v>0</v>
      </c>
      <c r="AN189" s="103">
        <f t="shared" si="35"/>
        <v>0</v>
      </c>
      <c r="AO189" s="104">
        <f t="shared" si="36"/>
        <v>0</v>
      </c>
      <c r="AP189" s="105" t="str">
        <f t="shared" si="37"/>
        <v/>
      </c>
      <c r="AQ189" s="105" t="str">
        <f t="shared" si="38"/>
        <v/>
      </c>
      <c r="AR189" s="98">
        <f>'Input 1 - Schedule 1'!AL191</f>
        <v>0</v>
      </c>
      <c r="AS189" s="98">
        <f t="shared" si="39"/>
        <v>0</v>
      </c>
      <c r="AT189" s="99">
        <f t="shared" si="40"/>
        <v>0</v>
      </c>
      <c r="AV189" s="84" t="s">
        <v>20</v>
      </c>
    </row>
    <row r="190" spans="1:48" ht="13.5" x14ac:dyDescent="0.3">
      <c r="A190" s="106">
        <f t="shared" si="41"/>
        <v>183</v>
      </c>
      <c r="B190" s="102" t="str">
        <f>'Input 1 - Schedule 1'!H192</f>
        <v/>
      </c>
      <c r="C190" s="95">
        <f>'Input 1 - Schedule 1'!I192</f>
        <v>0</v>
      </c>
      <c r="D190" s="95">
        <f>'Input 1 - Schedule 1'!J192</f>
        <v>0</v>
      </c>
      <c r="E190" s="95">
        <f>'Input 1 - Schedule 1'!K192</f>
        <v>0</v>
      </c>
      <c r="F190" s="95">
        <f>'Input 1 - Schedule 1'!L192</f>
        <v>0</v>
      </c>
      <c r="G190" s="95">
        <f>'Input 1 - Schedule 1'!N192</f>
        <v>0</v>
      </c>
      <c r="H190" s="95" t="str">
        <f>'Input 1 - Schedule 1'!O192</f>
        <v/>
      </c>
      <c r="I190" s="95">
        <f>'Input 1 - Schedule 1'!W192</f>
        <v>0</v>
      </c>
      <c r="J190" s="69"/>
      <c r="K190" s="51"/>
      <c r="L190" s="69"/>
      <c r="M190" s="69"/>
      <c r="N190" s="95">
        <f>SUMIFS('Input 3 - Capital Instruments'!$L$13:$L$229,'Input 3 - Capital Instruments'!$O$13:$O$229,C190,'Input 3 - Capital Instruments'!$M$13:$M$229,"Y",'Input 3 - Capital Instruments'!$G$13:$G$229,"Surplus Notes (or similar)")</f>
        <v>0</v>
      </c>
      <c r="O190" s="69"/>
      <c r="P190" s="69"/>
      <c r="Q190" s="69"/>
      <c r="R190" s="96">
        <f t="shared" si="29"/>
        <v>0</v>
      </c>
      <c r="S190" s="95">
        <f t="shared" si="30"/>
        <v>0</v>
      </c>
      <c r="T190" s="69"/>
      <c r="U190" s="69"/>
      <c r="V190" s="69"/>
      <c r="W190" s="95" t="str">
        <f t="shared" si="32"/>
        <v/>
      </c>
      <c r="Z190" s="69"/>
      <c r="AB190" s="69"/>
      <c r="AC190" s="69"/>
      <c r="AD190" s="69"/>
      <c r="AE190" s="69"/>
      <c r="AF190" s="69"/>
      <c r="AG190" s="69"/>
      <c r="AH190" s="97">
        <f t="shared" si="31"/>
        <v>0</v>
      </c>
      <c r="AJ190" s="98" cm="1">
        <f t="array" ref="AJ190">SUMPRODUCT(J$7:J$1008*(G$7:G$1008=$C190))</f>
        <v>0</v>
      </c>
      <c r="AK190" s="103">
        <f t="shared" si="33"/>
        <v>0</v>
      </c>
      <c r="AL190" s="104">
        <f t="shared" si="34"/>
        <v>0</v>
      </c>
      <c r="AM190" s="98" cm="1">
        <f t="array" ref="AM190">SUMPRODUCT(Z$7:Z$1008*(G$7:G$1008=$C190))</f>
        <v>0</v>
      </c>
      <c r="AN190" s="103">
        <f t="shared" si="35"/>
        <v>0</v>
      </c>
      <c r="AO190" s="104">
        <f t="shared" si="36"/>
        <v>0</v>
      </c>
      <c r="AP190" s="105" t="str">
        <f t="shared" si="37"/>
        <v/>
      </c>
      <c r="AQ190" s="105" t="str">
        <f t="shared" si="38"/>
        <v/>
      </c>
      <c r="AR190" s="98">
        <f>'Input 1 - Schedule 1'!AL192</f>
        <v>0</v>
      </c>
      <c r="AS190" s="98">
        <f t="shared" si="39"/>
        <v>0</v>
      </c>
      <c r="AT190" s="99">
        <f t="shared" si="40"/>
        <v>0</v>
      </c>
      <c r="AV190" s="84" t="s">
        <v>20</v>
      </c>
    </row>
    <row r="191" spans="1:48" ht="13.5" x14ac:dyDescent="0.3">
      <c r="A191" s="106">
        <f t="shared" si="41"/>
        <v>184</v>
      </c>
      <c r="B191" s="102" t="str">
        <f>'Input 1 - Schedule 1'!H193</f>
        <v/>
      </c>
      <c r="C191" s="95">
        <f>'Input 1 - Schedule 1'!I193</f>
        <v>0</v>
      </c>
      <c r="D191" s="95">
        <f>'Input 1 - Schedule 1'!J193</f>
        <v>0</v>
      </c>
      <c r="E191" s="95">
        <f>'Input 1 - Schedule 1'!K193</f>
        <v>0</v>
      </c>
      <c r="F191" s="95">
        <f>'Input 1 - Schedule 1'!L193</f>
        <v>0</v>
      </c>
      <c r="G191" s="95">
        <f>'Input 1 - Schedule 1'!N193</f>
        <v>0</v>
      </c>
      <c r="H191" s="95" t="str">
        <f>'Input 1 - Schedule 1'!O193</f>
        <v/>
      </c>
      <c r="I191" s="95">
        <f>'Input 1 - Schedule 1'!W193</f>
        <v>0</v>
      </c>
      <c r="J191" s="69"/>
      <c r="K191" s="51"/>
      <c r="L191" s="69"/>
      <c r="M191" s="69"/>
      <c r="N191" s="95">
        <f>SUMIFS('Input 3 - Capital Instruments'!$L$13:$L$229,'Input 3 - Capital Instruments'!$O$13:$O$229,C191,'Input 3 - Capital Instruments'!$M$13:$M$229,"Y",'Input 3 - Capital Instruments'!$G$13:$G$229,"Surplus Notes (or similar)")</f>
        <v>0</v>
      </c>
      <c r="O191" s="69"/>
      <c r="P191" s="69"/>
      <c r="Q191" s="69"/>
      <c r="R191" s="96">
        <f t="shared" si="29"/>
        <v>0</v>
      </c>
      <c r="S191" s="95">
        <f t="shared" si="30"/>
        <v>0</v>
      </c>
      <c r="T191" s="69"/>
      <c r="U191" s="69"/>
      <c r="V191" s="69"/>
      <c r="W191" s="95" t="str">
        <f t="shared" si="32"/>
        <v/>
      </c>
      <c r="Z191" s="69"/>
      <c r="AB191" s="69"/>
      <c r="AC191" s="69"/>
      <c r="AD191" s="69"/>
      <c r="AE191" s="69"/>
      <c r="AF191" s="69"/>
      <c r="AG191" s="69"/>
      <c r="AH191" s="97">
        <f t="shared" si="31"/>
        <v>0</v>
      </c>
      <c r="AJ191" s="98" cm="1">
        <f t="array" ref="AJ191">SUMPRODUCT(J$7:J$1008*(G$7:G$1008=$C191))</f>
        <v>0</v>
      </c>
      <c r="AK191" s="103">
        <f t="shared" si="33"/>
        <v>0</v>
      </c>
      <c r="AL191" s="104">
        <f t="shared" si="34"/>
        <v>0</v>
      </c>
      <c r="AM191" s="98" cm="1">
        <f t="array" ref="AM191">SUMPRODUCT(Z$7:Z$1008*(G$7:G$1008=$C191))</f>
        <v>0</v>
      </c>
      <c r="AN191" s="103">
        <f t="shared" si="35"/>
        <v>0</v>
      </c>
      <c r="AO191" s="104">
        <f t="shared" si="36"/>
        <v>0</v>
      </c>
      <c r="AP191" s="105" t="str">
        <f t="shared" si="37"/>
        <v/>
      </c>
      <c r="AQ191" s="105" t="str">
        <f t="shared" si="38"/>
        <v/>
      </c>
      <c r="AR191" s="98">
        <f>'Input 1 - Schedule 1'!AL193</f>
        <v>0</v>
      </c>
      <c r="AS191" s="98">
        <f t="shared" si="39"/>
        <v>0</v>
      </c>
      <c r="AT191" s="99">
        <f t="shared" si="40"/>
        <v>0</v>
      </c>
      <c r="AV191" s="84" t="s">
        <v>20</v>
      </c>
    </row>
    <row r="192" spans="1:48" ht="13.5" x14ac:dyDescent="0.3">
      <c r="A192" s="106">
        <f t="shared" si="41"/>
        <v>185</v>
      </c>
      <c r="B192" s="102" t="str">
        <f>'Input 1 - Schedule 1'!H194</f>
        <v/>
      </c>
      <c r="C192" s="95">
        <f>'Input 1 - Schedule 1'!I194</f>
        <v>0</v>
      </c>
      <c r="D192" s="95">
        <f>'Input 1 - Schedule 1'!J194</f>
        <v>0</v>
      </c>
      <c r="E192" s="95">
        <f>'Input 1 - Schedule 1'!K194</f>
        <v>0</v>
      </c>
      <c r="F192" s="95">
        <f>'Input 1 - Schedule 1'!L194</f>
        <v>0</v>
      </c>
      <c r="G192" s="95">
        <f>'Input 1 - Schedule 1'!N194</f>
        <v>0</v>
      </c>
      <c r="H192" s="95" t="str">
        <f>'Input 1 - Schedule 1'!O194</f>
        <v/>
      </c>
      <c r="I192" s="95">
        <f>'Input 1 - Schedule 1'!W194</f>
        <v>0</v>
      </c>
      <c r="J192" s="69"/>
      <c r="K192" s="51"/>
      <c r="L192" s="69"/>
      <c r="M192" s="69"/>
      <c r="N192" s="95">
        <f>SUMIFS('Input 3 - Capital Instruments'!$L$13:$L$229,'Input 3 - Capital Instruments'!$O$13:$O$229,C192,'Input 3 - Capital Instruments'!$M$13:$M$229,"Y",'Input 3 - Capital Instruments'!$G$13:$G$229,"Surplus Notes (or similar)")</f>
        <v>0</v>
      </c>
      <c r="O192" s="69"/>
      <c r="P192" s="69"/>
      <c r="Q192" s="69"/>
      <c r="R192" s="96">
        <f t="shared" si="29"/>
        <v>0</v>
      </c>
      <c r="S192" s="95">
        <f t="shared" si="30"/>
        <v>0</v>
      </c>
      <c r="T192" s="69"/>
      <c r="U192" s="69"/>
      <c r="V192" s="69"/>
      <c r="W192" s="95" t="str">
        <f t="shared" si="32"/>
        <v/>
      </c>
      <c r="Z192" s="69"/>
      <c r="AB192" s="69"/>
      <c r="AC192" s="69"/>
      <c r="AD192" s="69"/>
      <c r="AE192" s="69"/>
      <c r="AF192" s="69"/>
      <c r="AG192" s="69"/>
      <c r="AH192" s="97">
        <f t="shared" si="31"/>
        <v>0</v>
      </c>
      <c r="AJ192" s="98" cm="1">
        <f t="array" ref="AJ192">SUMPRODUCT(J$7:J$1008*(G$7:G$1008=$C192))</f>
        <v>0</v>
      </c>
      <c r="AK192" s="103">
        <f t="shared" si="33"/>
        <v>0</v>
      </c>
      <c r="AL192" s="104">
        <f t="shared" si="34"/>
        <v>0</v>
      </c>
      <c r="AM192" s="98" cm="1">
        <f t="array" ref="AM192">SUMPRODUCT(Z$7:Z$1008*(G$7:G$1008=$C192))</f>
        <v>0</v>
      </c>
      <c r="AN192" s="103">
        <f t="shared" si="35"/>
        <v>0</v>
      </c>
      <c r="AO192" s="104">
        <f t="shared" si="36"/>
        <v>0</v>
      </c>
      <c r="AP192" s="105" t="str">
        <f t="shared" si="37"/>
        <v/>
      </c>
      <c r="AQ192" s="105" t="str">
        <f t="shared" si="38"/>
        <v/>
      </c>
      <c r="AR192" s="98">
        <f>'Input 1 - Schedule 1'!AL194</f>
        <v>0</v>
      </c>
      <c r="AS192" s="98">
        <f t="shared" si="39"/>
        <v>0</v>
      </c>
      <c r="AT192" s="99">
        <f t="shared" si="40"/>
        <v>0</v>
      </c>
      <c r="AV192" s="84" t="s">
        <v>20</v>
      </c>
    </row>
    <row r="193" spans="1:48" ht="13.5" x14ac:dyDescent="0.3">
      <c r="A193" s="106">
        <f t="shared" si="41"/>
        <v>186</v>
      </c>
      <c r="B193" s="102" t="str">
        <f>'Input 1 - Schedule 1'!H195</f>
        <v/>
      </c>
      <c r="C193" s="95">
        <f>'Input 1 - Schedule 1'!I195</f>
        <v>0</v>
      </c>
      <c r="D193" s="95">
        <f>'Input 1 - Schedule 1'!J195</f>
        <v>0</v>
      </c>
      <c r="E193" s="95">
        <f>'Input 1 - Schedule 1'!K195</f>
        <v>0</v>
      </c>
      <c r="F193" s="95">
        <f>'Input 1 - Schedule 1'!L195</f>
        <v>0</v>
      </c>
      <c r="G193" s="95">
        <f>'Input 1 - Schedule 1'!N195</f>
        <v>0</v>
      </c>
      <c r="H193" s="95" t="str">
        <f>'Input 1 - Schedule 1'!O195</f>
        <v/>
      </c>
      <c r="I193" s="95">
        <f>'Input 1 - Schedule 1'!W195</f>
        <v>0</v>
      </c>
      <c r="J193" s="69"/>
      <c r="K193" s="51"/>
      <c r="L193" s="69"/>
      <c r="M193" s="69"/>
      <c r="N193" s="95">
        <f>SUMIFS('Input 3 - Capital Instruments'!$L$13:$L$229,'Input 3 - Capital Instruments'!$O$13:$O$229,C193,'Input 3 - Capital Instruments'!$M$13:$M$229,"Y",'Input 3 - Capital Instruments'!$G$13:$G$229,"Surplus Notes (or similar)")</f>
        <v>0</v>
      </c>
      <c r="O193" s="69"/>
      <c r="P193" s="69"/>
      <c r="Q193" s="69"/>
      <c r="R193" s="96">
        <f t="shared" si="29"/>
        <v>0</v>
      </c>
      <c r="S193" s="95">
        <f t="shared" si="30"/>
        <v>0</v>
      </c>
      <c r="T193" s="69"/>
      <c r="U193" s="69"/>
      <c r="V193" s="69"/>
      <c r="W193" s="95" t="str">
        <f t="shared" si="32"/>
        <v/>
      </c>
      <c r="Z193" s="69"/>
      <c r="AB193" s="69"/>
      <c r="AC193" s="69"/>
      <c r="AD193" s="69"/>
      <c r="AE193" s="69"/>
      <c r="AF193" s="69"/>
      <c r="AG193" s="69"/>
      <c r="AH193" s="97">
        <f t="shared" si="31"/>
        <v>0</v>
      </c>
      <c r="AJ193" s="98" cm="1">
        <f t="array" ref="AJ193">SUMPRODUCT(J$7:J$1008*(G$7:G$1008=$C193))</f>
        <v>0</v>
      </c>
      <c r="AK193" s="103">
        <f t="shared" si="33"/>
        <v>0</v>
      </c>
      <c r="AL193" s="104">
        <f t="shared" si="34"/>
        <v>0</v>
      </c>
      <c r="AM193" s="98" cm="1">
        <f t="array" ref="AM193">SUMPRODUCT(Z$7:Z$1008*(G$7:G$1008=$C193))</f>
        <v>0</v>
      </c>
      <c r="AN193" s="103">
        <f t="shared" si="35"/>
        <v>0</v>
      </c>
      <c r="AO193" s="104">
        <f t="shared" si="36"/>
        <v>0</v>
      </c>
      <c r="AP193" s="105" t="str">
        <f t="shared" si="37"/>
        <v/>
      </c>
      <c r="AQ193" s="105" t="str">
        <f t="shared" si="38"/>
        <v/>
      </c>
      <c r="AR193" s="98">
        <f>'Input 1 - Schedule 1'!AL195</f>
        <v>0</v>
      </c>
      <c r="AS193" s="98">
        <f t="shared" si="39"/>
        <v>0</v>
      </c>
      <c r="AT193" s="99">
        <f t="shared" si="40"/>
        <v>0</v>
      </c>
      <c r="AV193" s="84" t="s">
        <v>20</v>
      </c>
    </row>
    <row r="194" spans="1:48" ht="13.5" x14ac:dyDescent="0.3">
      <c r="A194" s="106">
        <f t="shared" si="41"/>
        <v>187</v>
      </c>
      <c r="B194" s="102" t="str">
        <f>'Input 1 - Schedule 1'!H196</f>
        <v/>
      </c>
      <c r="C194" s="95">
        <f>'Input 1 - Schedule 1'!I196</f>
        <v>0</v>
      </c>
      <c r="D194" s="95">
        <f>'Input 1 - Schedule 1'!J196</f>
        <v>0</v>
      </c>
      <c r="E194" s="95">
        <f>'Input 1 - Schedule 1'!K196</f>
        <v>0</v>
      </c>
      <c r="F194" s="95">
        <f>'Input 1 - Schedule 1'!L196</f>
        <v>0</v>
      </c>
      <c r="G194" s="95">
        <f>'Input 1 - Schedule 1'!N196</f>
        <v>0</v>
      </c>
      <c r="H194" s="95" t="str">
        <f>'Input 1 - Schedule 1'!O196</f>
        <v/>
      </c>
      <c r="I194" s="95">
        <f>'Input 1 - Schedule 1'!W196</f>
        <v>0</v>
      </c>
      <c r="J194" s="69"/>
      <c r="K194" s="51"/>
      <c r="L194" s="69"/>
      <c r="M194" s="69"/>
      <c r="N194" s="95">
        <f>SUMIFS('Input 3 - Capital Instruments'!$L$13:$L$229,'Input 3 - Capital Instruments'!$O$13:$O$229,C194,'Input 3 - Capital Instruments'!$M$13:$M$229,"Y",'Input 3 - Capital Instruments'!$G$13:$G$229,"Surplus Notes (or similar)")</f>
        <v>0</v>
      </c>
      <c r="O194" s="69"/>
      <c r="P194" s="69"/>
      <c r="Q194" s="69"/>
      <c r="R194" s="96">
        <f t="shared" si="29"/>
        <v>0</v>
      </c>
      <c r="S194" s="95">
        <f t="shared" si="30"/>
        <v>0</v>
      </c>
      <c r="T194" s="69"/>
      <c r="U194" s="69"/>
      <c r="V194" s="69"/>
      <c r="W194" s="95" t="str">
        <f t="shared" si="32"/>
        <v/>
      </c>
      <c r="Z194" s="69"/>
      <c r="AB194" s="69"/>
      <c r="AC194" s="69"/>
      <c r="AD194" s="69"/>
      <c r="AE194" s="69"/>
      <c r="AF194" s="69"/>
      <c r="AG194" s="69"/>
      <c r="AH194" s="97">
        <f t="shared" si="31"/>
        <v>0</v>
      </c>
      <c r="AJ194" s="98" cm="1">
        <f t="array" ref="AJ194">SUMPRODUCT(J$7:J$1008*(G$7:G$1008=$C194))</f>
        <v>0</v>
      </c>
      <c r="AK194" s="103">
        <f t="shared" si="33"/>
        <v>0</v>
      </c>
      <c r="AL194" s="104">
        <f t="shared" si="34"/>
        <v>0</v>
      </c>
      <c r="AM194" s="98" cm="1">
        <f t="array" ref="AM194">SUMPRODUCT(Z$7:Z$1008*(G$7:G$1008=$C194))</f>
        <v>0</v>
      </c>
      <c r="AN194" s="103">
        <f t="shared" si="35"/>
        <v>0</v>
      </c>
      <c r="AO194" s="104">
        <f t="shared" si="36"/>
        <v>0</v>
      </c>
      <c r="AP194" s="105" t="str">
        <f t="shared" si="37"/>
        <v/>
      </c>
      <c r="AQ194" s="105" t="str">
        <f t="shared" si="38"/>
        <v/>
      </c>
      <c r="AR194" s="98">
        <f>'Input 1 - Schedule 1'!AL196</f>
        <v>0</v>
      </c>
      <c r="AS194" s="98">
        <f t="shared" si="39"/>
        <v>0</v>
      </c>
      <c r="AT194" s="99">
        <f t="shared" si="40"/>
        <v>0</v>
      </c>
      <c r="AV194" s="84" t="s">
        <v>20</v>
      </c>
    </row>
    <row r="195" spans="1:48" ht="13.5" x14ac:dyDescent="0.3">
      <c r="A195" s="106">
        <f t="shared" si="41"/>
        <v>188</v>
      </c>
      <c r="B195" s="102" t="str">
        <f>'Input 1 - Schedule 1'!H197</f>
        <v/>
      </c>
      <c r="C195" s="95">
        <f>'Input 1 - Schedule 1'!I197</f>
        <v>0</v>
      </c>
      <c r="D195" s="95">
        <f>'Input 1 - Schedule 1'!J197</f>
        <v>0</v>
      </c>
      <c r="E195" s="95">
        <f>'Input 1 - Schedule 1'!K197</f>
        <v>0</v>
      </c>
      <c r="F195" s="95">
        <f>'Input 1 - Schedule 1'!L197</f>
        <v>0</v>
      </c>
      <c r="G195" s="95">
        <f>'Input 1 - Schedule 1'!N197</f>
        <v>0</v>
      </c>
      <c r="H195" s="95" t="str">
        <f>'Input 1 - Schedule 1'!O197</f>
        <v/>
      </c>
      <c r="I195" s="95">
        <f>'Input 1 - Schedule 1'!W197</f>
        <v>0</v>
      </c>
      <c r="J195" s="69"/>
      <c r="K195" s="51"/>
      <c r="L195" s="69"/>
      <c r="M195" s="69"/>
      <c r="N195" s="95">
        <f>SUMIFS('Input 3 - Capital Instruments'!$L$13:$L$229,'Input 3 - Capital Instruments'!$O$13:$O$229,C195,'Input 3 - Capital Instruments'!$M$13:$M$229,"Y",'Input 3 - Capital Instruments'!$G$13:$G$229,"Surplus Notes (or similar)")</f>
        <v>0</v>
      </c>
      <c r="O195" s="69"/>
      <c r="P195" s="69"/>
      <c r="Q195" s="69"/>
      <c r="R195" s="96">
        <f t="shared" si="29"/>
        <v>0</v>
      </c>
      <c r="S195" s="95">
        <f t="shared" si="30"/>
        <v>0</v>
      </c>
      <c r="T195" s="69"/>
      <c r="U195" s="69"/>
      <c r="V195" s="69"/>
      <c r="W195" s="95" t="str">
        <f t="shared" si="32"/>
        <v/>
      </c>
      <c r="Z195" s="69"/>
      <c r="AB195" s="69"/>
      <c r="AC195" s="69"/>
      <c r="AD195" s="69"/>
      <c r="AE195" s="69"/>
      <c r="AF195" s="69"/>
      <c r="AG195" s="69"/>
      <c r="AH195" s="97">
        <f t="shared" si="31"/>
        <v>0</v>
      </c>
      <c r="AJ195" s="98" cm="1">
        <f t="array" ref="AJ195">SUMPRODUCT(J$7:J$1008*(G$7:G$1008=$C195))</f>
        <v>0</v>
      </c>
      <c r="AK195" s="103">
        <f t="shared" si="33"/>
        <v>0</v>
      </c>
      <c r="AL195" s="104">
        <f t="shared" si="34"/>
        <v>0</v>
      </c>
      <c r="AM195" s="98" cm="1">
        <f t="array" ref="AM195">SUMPRODUCT(Z$7:Z$1008*(G$7:G$1008=$C195))</f>
        <v>0</v>
      </c>
      <c r="AN195" s="103">
        <f t="shared" si="35"/>
        <v>0</v>
      </c>
      <c r="AO195" s="104">
        <f t="shared" si="36"/>
        <v>0</v>
      </c>
      <c r="AP195" s="105" t="str">
        <f t="shared" si="37"/>
        <v/>
      </c>
      <c r="AQ195" s="105" t="str">
        <f t="shared" si="38"/>
        <v/>
      </c>
      <c r="AR195" s="98">
        <f>'Input 1 - Schedule 1'!AL197</f>
        <v>0</v>
      </c>
      <c r="AS195" s="98">
        <f t="shared" si="39"/>
        <v>0</v>
      </c>
      <c r="AT195" s="99">
        <f t="shared" si="40"/>
        <v>0</v>
      </c>
      <c r="AV195" s="84" t="s">
        <v>20</v>
      </c>
    </row>
    <row r="196" spans="1:48" ht="13.5" x14ac:dyDescent="0.3">
      <c r="A196" s="106">
        <f t="shared" si="41"/>
        <v>189</v>
      </c>
      <c r="B196" s="102" t="str">
        <f>'Input 1 - Schedule 1'!H198</f>
        <v/>
      </c>
      <c r="C196" s="95">
        <f>'Input 1 - Schedule 1'!I198</f>
        <v>0</v>
      </c>
      <c r="D196" s="95">
        <f>'Input 1 - Schedule 1'!J198</f>
        <v>0</v>
      </c>
      <c r="E196" s="95">
        <f>'Input 1 - Schedule 1'!K198</f>
        <v>0</v>
      </c>
      <c r="F196" s="95">
        <f>'Input 1 - Schedule 1'!L198</f>
        <v>0</v>
      </c>
      <c r="G196" s="95">
        <f>'Input 1 - Schedule 1'!N198</f>
        <v>0</v>
      </c>
      <c r="H196" s="95" t="str">
        <f>'Input 1 - Schedule 1'!O198</f>
        <v/>
      </c>
      <c r="I196" s="95">
        <f>'Input 1 - Schedule 1'!W198</f>
        <v>0</v>
      </c>
      <c r="J196" s="69"/>
      <c r="K196" s="51"/>
      <c r="L196" s="69"/>
      <c r="M196" s="69"/>
      <c r="N196" s="95">
        <f>SUMIFS('Input 3 - Capital Instruments'!$L$13:$L$229,'Input 3 - Capital Instruments'!$O$13:$O$229,C196,'Input 3 - Capital Instruments'!$M$13:$M$229,"Y",'Input 3 - Capital Instruments'!$G$13:$G$229,"Surplus Notes (or similar)")</f>
        <v>0</v>
      </c>
      <c r="O196" s="69"/>
      <c r="P196" s="69"/>
      <c r="Q196" s="69"/>
      <c r="R196" s="96">
        <f t="shared" si="29"/>
        <v>0</v>
      </c>
      <c r="S196" s="95">
        <f t="shared" si="30"/>
        <v>0</v>
      </c>
      <c r="T196" s="69"/>
      <c r="U196" s="69"/>
      <c r="V196" s="69"/>
      <c r="W196" s="95" t="str">
        <f t="shared" si="32"/>
        <v/>
      </c>
      <c r="Z196" s="69"/>
      <c r="AB196" s="69"/>
      <c r="AC196" s="69"/>
      <c r="AD196" s="69"/>
      <c r="AE196" s="69"/>
      <c r="AF196" s="69"/>
      <c r="AG196" s="69"/>
      <c r="AH196" s="97">
        <f t="shared" si="31"/>
        <v>0</v>
      </c>
      <c r="AJ196" s="98" cm="1">
        <f t="array" ref="AJ196">SUMPRODUCT(J$7:J$1008*(G$7:G$1008=$C196))</f>
        <v>0</v>
      </c>
      <c r="AK196" s="103">
        <f t="shared" si="33"/>
        <v>0</v>
      </c>
      <c r="AL196" s="104">
        <f t="shared" si="34"/>
        <v>0</v>
      </c>
      <c r="AM196" s="98" cm="1">
        <f t="array" ref="AM196">SUMPRODUCT(Z$7:Z$1008*(G$7:G$1008=$C196))</f>
        <v>0</v>
      </c>
      <c r="AN196" s="103">
        <f t="shared" si="35"/>
        <v>0</v>
      </c>
      <c r="AO196" s="104">
        <f t="shared" si="36"/>
        <v>0</v>
      </c>
      <c r="AP196" s="105" t="str">
        <f t="shared" si="37"/>
        <v/>
      </c>
      <c r="AQ196" s="105" t="str">
        <f t="shared" si="38"/>
        <v/>
      </c>
      <c r="AR196" s="98">
        <f>'Input 1 - Schedule 1'!AL198</f>
        <v>0</v>
      </c>
      <c r="AS196" s="98">
        <f t="shared" si="39"/>
        <v>0</v>
      </c>
      <c r="AT196" s="99">
        <f t="shared" si="40"/>
        <v>0</v>
      </c>
      <c r="AV196" s="84" t="s">
        <v>20</v>
      </c>
    </row>
    <row r="197" spans="1:48" ht="13.5" x14ac:dyDescent="0.3">
      <c r="A197" s="106">
        <f t="shared" si="41"/>
        <v>190</v>
      </c>
      <c r="B197" s="102" t="str">
        <f>'Input 1 - Schedule 1'!H199</f>
        <v/>
      </c>
      <c r="C197" s="95">
        <f>'Input 1 - Schedule 1'!I199</f>
        <v>0</v>
      </c>
      <c r="D197" s="95">
        <f>'Input 1 - Schedule 1'!J199</f>
        <v>0</v>
      </c>
      <c r="E197" s="95">
        <f>'Input 1 - Schedule 1'!K199</f>
        <v>0</v>
      </c>
      <c r="F197" s="95">
        <f>'Input 1 - Schedule 1'!L199</f>
        <v>0</v>
      </c>
      <c r="G197" s="95">
        <f>'Input 1 - Schedule 1'!N199</f>
        <v>0</v>
      </c>
      <c r="H197" s="95" t="str">
        <f>'Input 1 - Schedule 1'!O199</f>
        <v/>
      </c>
      <c r="I197" s="95">
        <f>'Input 1 - Schedule 1'!W199</f>
        <v>0</v>
      </c>
      <c r="J197" s="69"/>
      <c r="K197" s="51"/>
      <c r="L197" s="69"/>
      <c r="M197" s="69"/>
      <c r="N197" s="95">
        <f>SUMIFS('Input 3 - Capital Instruments'!$L$13:$L$229,'Input 3 - Capital Instruments'!$O$13:$O$229,C197,'Input 3 - Capital Instruments'!$M$13:$M$229,"Y",'Input 3 - Capital Instruments'!$G$13:$G$229,"Surplus Notes (or similar)")</f>
        <v>0</v>
      </c>
      <c r="O197" s="69"/>
      <c r="P197" s="69"/>
      <c r="Q197" s="69"/>
      <c r="R197" s="96">
        <f t="shared" si="29"/>
        <v>0</v>
      </c>
      <c r="S197" s="95">
        <f t="shared" si="30"/>
        <v>0</v>
      </c>
      <c r="T197" s="69"/>
      <c r="U197" s="69"/>
      <c r="V197" s="69"/>
      <c r="W197" s="95" t="str">
        <f t="shared" si="32"/>
        <v/>
      </c>
      <c r="Z197" s="69"/>
      <c r="AB197" s="69"/>
      <c r="AC197" s="69"/>
      <c r="AD197" s="69"/>
      <c r="AE197" s="69"/>
      <c r="AF197" s="69"/>
      <c r="AG197" s="69"/>
      <c r="AH197" s="97">
        <f t="shared" si="31"/>
        <v>0</v>
      </c>
      <c r="AJ197" s="98" cm="1">
        <f t="array" ref="AJ197">SUMPRODUCT(J$7:J$1008*(G$7:G$1008=$C197))</f>
        <v>0</v>
      </c>
      <c r="AK197" s="103">
        <f t="shared" si="33"/>
        <v>0</v>
      </c>
      <c r="AL197" s="104">
        <f t="shared" si="34"/>
        <v>0</v>
      </c>
      <c r="AM197" s="98" cm="1">
        <f t="array" ref="AM197">SUMPRODUCT(Z$7:Z$1008*(G$7:G$1008=$C197))</f>
        <v>0</v>
      </c>
      <c r="AN197" s="103">
        <f t="shared" si="35"/>
        <v>0</v>
      </c>
      <c r="AO197" s="104">
        <f t="shared" si="36"/>
        <v>0</v>
      </c>
      <c r="AP197" s="105" t="str">
        <f t="shared" si="37"/>
        <v/>
      </c>
      <c r="AQ197" s="105" t="str">
        <f t="shared" si="38"/>
        <v/>
      </c>
      <c r="AR197" s="98">
        <f>'Input 1 - Schedule 1'!AL199</f>
        <v>0</v>
      </c>
      <c r="AS197" s="98">
        <f t="shared" si="39"/>
        <v>0</v>
      </c>
      <c r="AT197" s="99">
        <f t="shared" si="40"/>
        <v>0</v>
      </c>
      <c r="AV197" s="84" t="s">
        <v>20</v>
      </c>
    </row>
    <row r="198" spans="1:48" ht="13.5" x14ac:dyDescent="0.3">
      <c r="A198" s="106">
        <f t="shared" si="41"/>
        <v>191</v>
      </c>
      <c r="B198" s="102" t="str">
        <f>'Input 1 - Schedule 1'!H200</f>
        <v/>
      </c>
      <c r="C198" s="95">
        <f>'Input 1 - Schedule 1'!I200</f>
        <v>0</v>
      </c>
      <c r="D198" s="95">
        <f>'Input 1 - Schedule 1'!J200</f>
        <v>0</v>
      </c>
      <c r="E198" s="95">
        <f>'Input 1 - Schedule 1'!K200</f>
        <v>0</v>
      </c>
      <c r="F198" s="95">
        <f>'Input 1 - Schedule 1'!L200</f>
        <v>0</v>
      </c>
      <c r="G198" s="95">
        <f>'Input 1 - Schedule 1'!N200</f>
        <v>0</v>
      </c>
      <c r="H198" s="95" t="str">
        <f>'Input 1 - Schedule 1'!O200</f>
        <v/>
      </c>
      <c r="I198" s="95">
        <f>'Input 1 - Schedule 1'!W200</f>
        <v>0</v>
      </c>
      <c r="J198" s="69"/>
      <c r="K198" s="51"/>
      <c r="L198" s="69"/>
      <c r="M198" s="69"/>
      <c r="N198" s="95">
        <f>SUMIFS('Input 3 - Capital Instruments'!$L$13:$L$229,'Input 3 - Capital Instruments'!$O$13:$O$229,C198,'Input 3 - Capital Instruments'!$M$13:$M$229,"Y",'Input 3 - Capital Instruments'!$G$13:$G$229,"Surplus Notes (or similar)")</f>
        <v>0</v>
      </c>
      <c r="O198" s="69"/>
      <c r="P198" s="69"/>
      <c r="Q198" s="69"/>
      <c r="R198" s="96">
        <f t="shared" si="29"/>
        <v>0</v>
      </c>
      <c r="S198" s="95">
        <f t="shared" si="30"/>
        <v>0</v>
      </c>
      <c r="T198" s="69"/>
      <c r="U198" s="69"/>
      <c r="V198" s="69"/>
      <c r="W198" s="95" t="str">
        <f t="shared" si="32"/>
        <v/>
      </c>
      <c r="Z198" s="69"/>
      <c r="AB198" s="69"/>
      <c r="AC198" s="69"/>
      <c r="AD198" s="69"/>
      <c r="AE198" s="69"/>
      <c r="AF198" s="69"/>
      <c r="AG198" s="69"/>
      <c r="AH198" s="97">
        <f t="shared" si="31"/>
        <v>0</v>
      </c>
      <c r="AJ198" s="98" cm="1">
        <f t="array" ref="AJ198">SUMPRODUCT(J$7:J$1008*(G$7:G$1008=$C198))</f>
        <v>0</v>
      </c>
      <c r="AK198" s="103">
        <f t="shared" si="33"/>
        <v>0</v>
      </c>
      <c r="AL198" s="104">
        <f t="shared" si="34"/>
        <v>0</v>
      </c>
      <c r="AM198" s="98" cm="1">
        <f t="array" ref="AM198">SUMPRODUCT(Z$7:Z$1008*(G$7:G$1008=$C198))</f>
        <v>0</v>
      </c>
      <c r="AN198" s="103">
        <f t="shared" si="35"/>
        <v>0</v>
      </c>
      <c r="AO198" s="104">
        <f t="shared" si="36"/>
        <v>0</v>
      </c>
      <c r="AP198" s="105" t="str">
        <f t="shared" si="37"/>
        <v/>
      </c>
      <c r="AQ198" s="105" t="str">
        <f t="shared" si="38"/>
        <v/>
      </c>
      <c r="AR198" s="98">
        <f>'Input 1 - Schedule 1'!AL200</f>
        <v>0</v>
      </c>
      <c r="AS198" s="98">
        <f t="shared" si="39"/>
        <v>0</v>
      </c>
      <c r="AT198" s="99">
        <f t="shared" si="40"/>
        <v>0</v>
      </c>
      <c r="AV198" s="84" t="s">
        <v>20</v>
      </c>
    </row>
    <row r="199" spans="1:48" ht="13.5" x14ac:dyDescent="0.3">
      <c r="A199" s="106">
        <f t="shared" si="41"/>
        <v>192</v>
      </c>
      <c r="B199" s="102" t="str">
        <f>'Input 1 - Schedule 1'!H201</f>
        <v/>
      </c>
      <c r="C199" s="95">
        <f>'Input 1 - Schedule 1'!I201</f>
        <v>0</v>
      </c>
      <c r="D199" s="95">
        <f>'Input 1 - Schedule 1'!J201</f>
        <v>0</v>
      </c>
      <c r="E199" s="95">
        <f>'Input 1 - Schedule 1'!K201</f>
        <v>0</v>
      </c>
      <c r="F199" s="95">
        <f>'Input 1 - Schedule 1'!L201</f>
        <v>0</v>
      </c>
      <c r="G199" s="95">
        <f>'Input 1 - Schedule 1'!N201</f>
        <v>0</v>
      </c>
      <c r="H199" s="95" t="str">
        <f>'Input 1 - Schedule 1'!O201</f>
        <v/>
      </c>
      <c r="I199" s="95">
        <f>'Input 1 - Schedule 1'!W201</f>
        <v>0</v>
      </c>
      <c r="J199" s="69"/>
      <c r="K199" s="51"/>
      <c r="L199" s="69"/>
      <c r="M199" s="69"/>
      <c r="N199" s="95">
        <f>SUMIFS('Input 3 - Capital Instruments'!$L$13:$L$229,'Input 3 - Capital Instruments'!$O$13:$O$229,C199,'Input 3 - Capital Instruments'!$M$13:$M$229,"Y",'Input 3 - Capital Instruments'!$G$13:$G$229,"Surplus Notes (or similar)")</f>
        <v>0</v>
      </c>
      <c r="O199" s="69"/>
      <c r="P199" s="69"/>
      <c r="Q199" s="69"/>
      <c r="R199" s="96">
        <f t="shared" ref="R199:R262" si="42">L199-SUM(M199:Q199)</f>
        <v>0</v>
      </c>
      <c r="S199" s="95">
        <f t="shared" ref="S199:S262" si="43">J199-L199</f>
        <v>0</v>
      </c>
      <c r="T199" s="69"/>
      <c r="U199" s="69"/>
      <c r="V199" s="69"/>
      <c r="W199" s="95" t="str">
        <f t="shared" si="32"/>
        <v/>
      </c>
      <c r="Z199" s="69"/>
      <c r="AB199" s="69"/>
      <c r="AC199" s="69"/>
      <c r="AD199" s="69"/>
      <c r="AE199" s="69"/>
      <c r="AF199" s="69"/>
      <c r="AG199" s="69"/>
      <c r="AH199" s="97">
        <f t="shared" ref="AH199:AH262" si="44">AB199-SUM(AC199:AG199)</f>
        <v>0</v>
      </c>
      <c r="AJ199" s="98" cm="1">
        <f t="array" ref="AJ199">SUMPRODUCT(J$7:J$1008*(G$7:G$1008=$C199))</f>
        <v>0</v>
      </c>
      <c r="AK199" s="103">
        <f t="shared" si="33"/>
        <v>0</v>
      </c>
      <c r="AL199" s="104">
        <f t="shared" si="34"/>
        <v>0</v>
      </c>
      <c r="AM199" s="98" cm="1">
        <f t="array" ref="AM199">SUMPRODUCT(Z$7:Z$1008*(G$7:G$1008=$C199))</f>
        <v>0</v>
      </c>
      <c r="AN199" s="103">
        <f t="shared" si="35"/>
        <v>0</v>
      </c>
      <c r="AO199" s="104">
        <f t="shared" si="36"/>
        <v>0</v>
      </c>
      <c r="AP199" s="105" t="str">
        <f t="shared" si="37"/>
        <v/>
      </c>
      <c r="AQ199" s="105" t="str">
        <f t="shared" si="38"/>
        <v/>
      </c>
      <c r="AR199" s="98">
        <f>'Input 1 - Schedule 1'!AL201</f>
        <v>0</v>
      </c>
      <c r="AS199" s="98">
        <f t="shared" si="39"/>
        <v>0</v>
      </c>
      <c r="AT199" s="99">
        <f t="shared" si="40"/>
        <v>0</v>
      </c>
      <c r="AV199" s="84" t="s">
        <v>20</v>
      </c>
    </row>
    <row r="200" spans="1:48" ht="13.5" x14ac:dyDescent="0.3">
      <c r="A200" s="106">
        <f t="shared" si="41"/>
        <v>193</v>
      </c>
      <c r="B200" s="102" t="str">
        <f>'Input 1 - Schedule 1'!H202</f>
        <v/>
      </c>
      <c r="C200" s="95">
        <f>'Input 1 - Schedule 1'!I202</f>
        <v>0</v>
      </c>
      <c r="D200" s="95">
        <f>'Input 1 - Schedule 1'!J202</f>
        <v>0</v>
      </c>
      <c r="E200" s="95">
        <f>'Input 1 - Schedule 1'!K202</f>
        <v>0</v>
      </c>
      <c r="F200" s="95">
        <f>'Input 1 - Schedule 1'!L202</f>
        <v>0</v>
      </c>
      <c r="G200" s="95">
        <f>'Input 1 - Schedule 1'!N202</f>
        <v>0</v>
      </c>
      <c r="H200" s="95" t="str">
        <f>'Input 1 - Schedule 1'!O202</f>
        <v/>
      </c>
      <c r="I200" s="95">
        <f>'Input 1 - Schedule 1'!W202</f>
        <v>0</v>
      </c>
      <c r="J200" s="69"/>
      <c r="K200" s="51"/>
      <c r="L200" s="69"/>
      <c r="M200" s="69"/>
      <c r="N200" s="95">
        <f>SUMIFS('Input 3 - Capital Instruments'!$L$13:$L$229,'Input 3 - Capital Instruments'!$O$13:$O$229,C200,'Input 3 - Capital Instruments'!$M$13:$M$229,"Y",'Input 3 - Capital Instruments'!$G$13:$G$229,"Surplus Notes (or similar)")</f>
        <v>0</v>
      </c>
      <c r="O200" s="69"/>
      <c r="P200" s="69"/>
      <c r="Q200" s="69"/>
      <c r="R200" s="96">
        <f t="shared" si="42"/>
        <v>0</v>
      </c>
      <c r="S200" s="95">
        <f t="shared" si="43"/>
        <v>0</v>
      </c>
      <c r="T200" s="69"/>
      <c r="U200" s="69"/>
      <c r="V200" s="69"/>
      <c r="W200" s="95" t="str">
        <f t="shared" si="32"/>
        <v/>
      </c>
      <c r="Z200" s="69"/>
      <c r="AB200" s="69"/>
      <c r="AC200" s="69"/>
      <c r="AD200" s="69"/>
      <c r="AE200" s="69"/>
      <c r="AF200" s="69"/>
      <c r="AG200" s="69"/>
      <c r="AH200" s="97">
        <f t="shared" si="44"/>
        <v>0</v>
      </c>
      <c r="AJ200" s="98" cm="1">
        <f t="array" ref="AJ200">SUMPRODUCT(J$7:J$1008*(G$7:G$1008=$C200))</f>
        <v>0</v>
      </c>
      <c r="AK200" s="103">
        <f t="shared" si="33"/>
        <v>0</v>
      </c>
      <c r="AL200" s="104">
        <f t="shared" si="34"/>
        <v>0</v>
      </c>
      <c r="AM200" s="98" cm="1">
        <f t="array" ref="AM200">SUMPRODUCT(Z$7:Z$1008*(G$7:G$1008=$C200))</f>
        <v>0</v>
      </c>
      <c r="AN200" s="103">
        <f t="shared" si="35"/>
        <v>0</v>
      </c>
      <c r="AO200" s="104">
        <f t="shared" si="36"/>
        <v>0</v>
      </c>
      <c r="AP200" s="105" t="str">
        <f t="shared" si="37"/>
        <v/>
      </c>
      <c r="AQ200" s="105" t="str">
        <f t="shared" si="38"/>
        <v/>
      </c>
      <c r="AR200" s="98">
        <f>'Input 1 - Schedule 1'!AL202</f>
        <v>0</v>
      </c>
      <c r="AS200" s="98">
        <f t="shared" si="39"/>
        <v>0</v>
      </c>
      <c r="AT200" s="99">
        <f t="shared" si="40"/>
        <v>0</v>
      </c>
      <c r="AV200" s="84" t="s">
        <v>20</v>
      </c>
    </row>
    <row r="201" spans="1:48" ht="13.5" x14ac:dyDescent="0.3">
      <c r="A201" s="106">
        <f t="shared" si="41"/>
        <v>194</v>
      </c>
      <c r="B201" s="102" t="str">
        <f>'Input 1 - Schedule 1'!H203</f>
        <v/>
      </c>
      <c r="C201" s="95">
        <f>'Input 1 - Schedule 1'!I203</f>
        <v>0</v>
      </c>
      <c r="D201" s="95">
        <f>'Input 1 - Schedule 1'!J203</f>
        <v>0</v>
      </c>
      <c r="E201" s="95">
        <f>'Input 1 - Schedule 1'!K203</f>
        <v>0</v>
      </c>
      <c r="F201" s="95">
        <f>'Input 1 - Schedule 1'!L203</f>
        <v>0</v>
      </c>
      <c r="G201" s="95">
        <f>'Input 1 - Schedule 1'!N203</f>
        <v>0</v>
      </c>
      <c r="H201" s="95" t="str">
        <f>'Input 1 - Schedule 1'!O203</f>
        <v/>
      </c>
      <c r="I201" s="95">
        <f>'Input 1 - Schedule 1'!W203</f>
        <v>0</v>
      </c>
      <c r="J201" s="69"/>
      <c r="K201" s="51"/>
      <c r="L201" s="69"/>
      <c r="M201" s="69"/>
      <c r="N201" s="95">
        <f>SUMIFS('Input 3 - Capital Instruments'!$L$13:$L$229,'Input 3 - Capital Instruments'!$O$13:$O$229,C201,'Input 3 - Capital Instruments'!$M$13:$M$229,"Y",'Input 3 - Capital Instruments'!$G$13:$G$229,"Surplus Notes (or similar)")</f>
        <v>0</v>
      </c>
      <c r="O201" s="69"/>
      <c r="P201" s="69"/>
      <c r="Q201" s="69"/>
      <c r="R201" s="96">
        <f t="shared" si="42"/>
        <v>0</v>
      </c>
      <c r="S201" s="95">
        <f t="shared" si="43"/>
        <v>0</v>
      </c>
      <c r="T201" s="69"/>
      <c r="U201" s="69"/>
      <c r="V201" s="69"/>
      <c r="W201" s="95" t="str">
        <f t="shared" ref="W201:W264" si="45">IFERROR(AVERAGE(T201:V201),"")</f>
        <v/>
      </c>
      <c r="Z201" s="69"/>
      <c r="AB201" s="69"/>
      <c r="AC201" s="69"/>
      <c r="AD201" s="69"/>
      <c r="AE201" s="69"/>
      <c r="AF201" s="69"/>
      <c r="AG201" s="69"/>
      <c r="AH201" s="97">
        <f t="shared" si="44"/>
        <v>0</v>
      </c>
      <c r="AJ201" s="98" cm="1">
        <f t="array" ref="AJ201">SUMPRODUCT(J$7:J$1008*(G$7:G$1008=$C201))</f>
        <v>0</v>
      </c>
      <c r="AK201" s="103">
        <f t="shared" ref="AK201:AK264" si="46">M201</f>
        <v>0</v>
      </c>
      <c r="AL201" s="104">
        <f t="shared" ref="AL201:AL264" si="47">AJ201-AK201</f>
        <v>0</v>
      </c>
      <c r="AM201" s="98" cm="1">
        <f t="array" ref="AM201">SUMPRODUCT(Z$7:Z$1008*(G$7:G$1008=$C201))</f>
        <v>0</v>
      </c>
      <c r="AN201" s="103">
        <f t="shared" ref="AN201:AN264" si="48">AC201</f>
        <v>0</v>
      </c>
      <c r="AO201" s="104">
        <f t="shared" ref="AO201:AO264" si="49">AM201-AN201</f>
        <v>0</v>
      </c>
      <c r="AP201" s="105" t="str">
        <f t="shared" ref="AP201:AP264" si="50">IFERROR(L201/AB201,"")</f>
        <v/>
      </c>
      <c r="AQ201" s="105" t="str">
        <f t="shared" ref="AQ201:AQ264" si="51">IFERROR(R201/AH201,"")</f>
        <v/>
      </c>
      <c r="AR201" s="98">
        <f>'Input 1 - Schedule 1'!AL203</f>
        <v>0</v>
      </c>
      <c r="AS201" s="98">
        <f t="shared" ref="AS201:AS264" si="52">L201</f>
        <v>0</v>
      </c>
      <c r="AT201" s="99">
        <f t="shared" ref="AT201:AT264" si="53">AR201-AS201</f>
        <v>0</v>
      </c>
      <c r="AV201" s="84" t="s">
        <v>20</v>
      </c>
    </row>
    <row r="202" spans="1:48" ht="13.5" x14ac:dyDescent="0.3">
      <c r="A202" s="106">
        <f t="shared" ref="A202:A265" si="54">A201+1</f>
        <v>195</v>
      </c>
      <c r="B202" s="102" t="str">
        <f>'Input 1 - Schedule 1'!H204</f>
        <v/>
      </c>
      <c r="C202" s="95">
        <f>'Input 1 - Schedule 1'!I204</f>
        <v>0</v>
      </c>
      <c r="D202" s="95">
        <f>'Input 1 - Schedule 1'!J204</f>
        <v>0</v>
      </c>
      <c r="E202" s="95">
        <f>'Input 1 - Schedule 1'!K204</f>
        <v>0</v>
      </c>
      <c r="F202" s="95">
        <f>'Input 1 - Schedule 1'!L204</f>
        <v>0</v>
      </c>
      <c r="G202" s="95">
        <f>'Input 1 - Schedule 1'!N204</f>
        <v>0</v>
      </c>
      <c r="H202" s="95" t="str">
        <f>'Input 1 - Schedule 1'!O204</f>
        <v/>
      </c>
      <c r="I202" s="95">
        <f>'Input 1 - Schedule 1'!W204</f>
        <v>0</v>
      </c>
      <c r="J202" s="69"/>
      <c r="K202" s="51"/>
      <c r="L202" s="69"/>
      <c r="M202" s="69"/>
      <c r="N202" s="95">
        <f>SUMIFS('Input 3 - Capital Instruments'!$L$13:$L$229,'Input 3 - Capital Instruments'!$O$13:$O$229,C202,'Input 3 - Capital Instruments'!$M$13:$M$229,"Y",'Input 3 - Capital Instruments'!$G$13:$G$229,"Surplus Notes (or similar)")</f>
        <v>0</v>
      </c>
      <c r="O202" s="69"/>
      <c r="P202" s="69"/>
      <c r="Q202" s="69"/>
      <c r="R202" s="96">
        <f t="shared" si="42"/>
        <v>0</v>
      </c>
      <c r="S202" s="95">
        <f t="shared" si="43"/>
        <v>0</v>
      </c>
      <c r="T202" s="69"/>
      <c r="U202" s="69"/>
      <c r="V202" s="69"/>
      <c r="W202" s="95" t="str">
        <f t="shared" si="45"/>
        <v/>
      </c>
      <c r="Z202" s="69"/>
      <c r="AB202" s="69"/>
      <c r="AC202" s="69"/>
      <c r="AD202" s="69"/>
      <c r="AE202" s="69"/>
      <c r="AF202" s="69"/>
      <c r="AG202" s="69"/>
      <c r="AH202" s="97">
        <f t="shared" si="44"/>
        <v>0</v>
      </c>
      <c r="AJ202" s="98" cm="1">
        <f t="array" ref="AJ202">SUMPRODUCT(J$7:J$1008*(G$7:G$1008=$C202))</f>
        <v>0</v>
      </c>
      <c r="AK202" s="103">
        <f t="shared" si="46"/>
        <v>0</v>
      </c>
      <c r="AL202" s="104">
        <f t="shared" si="47"/>
        <v>0</v>
      </c>
      <c r="AM202" s="98" cm="1">
        <f t="array" ref="AM202">SUMPRODUCT(Z$7:Z$1008*(G$7:G$1008=$C202))</f>
        <v>0</v>
      </c>
      <c r="AN202" s="103">
        <f t="shared" si="48"/>
        <v>0</v>
      </c>
      <c r="AO202" s="104">
        <f t="shared" si="49"/>
        <v>0</v>
      </c>
      <c r="AP202" s="105" t="str">
        <f t="shared" si="50"/>
        <v/>
      </c>
      <c r="AQ202" s="105" t="str">
        <f t="shared" si="51"/>
        <v/>
      </c>
      <c r="AR202" s="98">
        <f>'Input 1 - Schedule 1'!AL204</f>
        <v>0</v>
      </c>
      <c r="AS202" s="98">
        <f t="shared" si="52"/>
        <v>0</v>
      </c>
      <c r="AT202" s="99">
        <f t="shared" si="53"/>
        <v>0</v>
      </c>
      <c r="AV202" s="84" t="s">
        <v>20</v>
      </c>
    </row>
    <row r="203" spans="1:48" ht="13.5" x14ac:dyDescent="0.3">
      <c r="A203" s="106">
        <f t="shared" si="54"/>
        <v>196</v>
      </c>
      <c r="B203" s="102" t="str">
        <f>'Input 1 - Schedule 1'!H205</f>
        <v/>
      </c>
      <c r="C203" s="95">
        <f>'Input 1 - Schedule 1'!I205</f>
        <v>0</v>
      </c>
      <c r="D203" s="95">
        <f>'Input 1 - Schedule 1'!J205</f>
        <v>0</v>
      </c>
      <c r="E203" s="95">
        <f>'Input 1 - Schedule 1'!K205</f>
        <v>0</v>
      </c>
      <c r="F203" s="95">
        <f>'Input 1 - Schedule 1'!L205</f>
        <v>0</v>
      </c>
      <c r="G203" s="95">
        <f>'Input 1 - Schedule 1'!N205</f>
        <v>0</v>
      </c>
      <c r="H203" s="95" t="str">
        <f>'Input 1 - Schedule 1'!O205</f>
        <v/>
      </c>
      <c r="I203" s="95">
        <f>'Input 1 - Schedule 1'!W205</f>
        <v>0</v>
      </c>
      <c r="J203" s="69"/>
      <c r="K203" s="51"/>
      <c r="L203" s="69"/>
      <c r="M203" s="69"/>
      <c r="N203" s="95">
        <f>SUMIFS('Input 3 - Capital Instruments'!$L$13:$L$229,'Input 3 - Capital Instruments'!$O$13:$O$229,C203,'Input 3 - Capital Instruments'!$M$13:$M$229,"Y",'Input 3 - Capital Instruments'!$G$13:$G$229,"Surplus Notes (or similar)")</f>
        <v>0</v>
      </c>
      <c r="O203" s="69"/>
      <c r="P203" s="69"/>
      <c r="Q203" s="69"/>
      <c r="R203" s="96">
        <f t="shared" si="42"/>
        <v>0</v>
      </c>
      <c r="S203" s="95">
        <f t="shared" si="43"/>
        <v>0</v>
      </c>
      <c r="T203" s="69"/>
      <c r="U203" s="69"/>
      <c r="V203" s="69"/>
      <c r="W203" s="95" t="str">
        <f t="shared" si="45"/>
        <v/>
      </c>
      <c r="Z203" s="69"/>
      <c r="AB203" s="69"/>
      <c r="AC203" s="69"/>
      <c r="AD203" s="69"/>
      <c r="AE203" s="69"/>
      <c r="AF203" s="69"/>
      <c r="AG203" s="69"/>
      <c r="AH203" s="97">
        <f t="shared" si="44"/>
        <v>0</v>
      </c>
      <c r="AJ203" s="98" cm="1">
        <f t="array" ref="AJ203">SUMPRODUCT(J$7:J$1008*(G$7:G$1008=$C203))</f>
        <v>0</v>
      </c>
      <c r="AK203" s="103">
        <f t="shared" si="46"/>
        <v>0</v>
      </c>
      <c r="AL203" s="104">
        <f t="shared" si="47"/>
        <v>0</v>
      </c>
      <c r="AM203" s="98" cm="1">
        <f t="array" ref="AM203">SUMPRODUCT(Z$7:Z$1008*(G$7:G$1008=$C203))</f>
        <v>0</v>
      </c>
      <c r="AN203" s="103">
        <f t="shared" si="48"/>
        <v>0</v>
      </c>
      <c r="AO203" s="104">
        <f t="shared" si="49"/>
        <v>0</v>
      </c>
      <c r="AP203" s="105" t="str">
        <f t="shared" si="50"/>
        <v/>
      </c>
      <c r="AQ203" s="105" t="str">
        <f t="shared" si="51"/>
        <v/>
      </c>
      <c r="AR203" s="98">
        <f>'Input 1 - Schedule 1'!AL205</f>
        <v>0</v>
      </c>
      <c r="AS203" s="98">
        <f t="shared" si="52"/>
        <v>0</v>
      </c>
      <c r="AT203" s="99">
        <f t="shared" si="53"/>
        <v>0</v>
      </c>
      <c r="AV203" s="84" t="s">
        <v>20</v>
      </c>
    </row>
    <row r="204" spans="1:48" ht="13.5" x14ac:dyDescent="0.3">
      <c r="A204" s="106">
        <f t="shared" si="54"/>
        <v>197</v>
      </c>
      <c r="B204" s="102" t="str">
        <f>'Input 1 - Schedule 1'!H206</f>
        <v/>
      </c>
      <c r="C204" s="95">
        <f>'Input 1 - Schedule 1'!I206</f>
        <v>0</v>
      </c>
      <c r="D204" s="95">
        <f>'Input 1 - Schedule 1'!J206</f>
        <v>0</v>
      </c>
      <c r="E204" s="95">
        <f>'Input 1 - Schedule 1'!K206</f>
        <v>0</v>
      </c>
      <c r="F204" s="95">
        <f>'Input 1 - Schedule 1'!L206</f>
        <v>0</v>
      </c>
      <c r="G204" s="95">
        <f>'Input 1 - Schedule 1'!N206</f>
        <v>0</v>
      </c>
      <c r="H204" s="95" t="str">
        <f>'Input 1 - Schedule 1'!O206</f>
        <v/>
      </c>
      <c r="I204" s="95">
        <f>'Input 1 - Schedule 1'!W206</f>
        <v>0</v>
      </c>
      <c r="J204" s="69"/>
      <c r="K204" s="51"/>
      <c r="L204" s="69"/>
      <c r="M204" s="69"/>
      <c r="N204" s="95">
        <f>SUMIFS('Input 3 - Capital Instruments'!$L$13:$L$229,'Input 3 - Capital Instruments'!$O$13:$O$229,C204,'Input 3 - Capital Instruments'!$M$13:$M$229,"Y",'Input 3 - Capital Instruments'!$G$13:$G$229,"Surplus Notes (or similar)")</f>
        <v>0</v>
      </c>
      <c r="O204" s="69"/>
      <c r="P204" s="69"/>
      <c r="Q204" s="69"/>
      <c r="R204" s="96">
        <f t="shared" si="42"/>
        <v>0</v>
      </c>
      <c r="S204" s="95">
        <f t="shared" si="43"/>
        <v>0</v>
      </c>
      <c r="T204" s="69"/>
      <c r="U204" s="69"/>
      <c r="V204" s="69"/>
      <c r="W204" s="95" t="str">
        <f t="shared" si="45"/>
        <v/>
      </c>
      <c r="Z204" s="69"/>
      <c r="AB204" s="69"/>
      <c r="AC204" s="69"/>
      <c r="AD204" s="69"/>
      <c r="AE204" s="69"/>
      <c r="AF204" s="69"/>
      <c r="AG204" s="69"/>
      <c r="AH204" s="97">
        <f t="shared" si="44"/>
        <v>0</v>
      </c>
      <c r="AJ204" s="98" cm="1">
        <f t="array" ref="AJ204">SUMPRODUCT(J$7:J$1008*(G$7:G$1008=$C204))</f>
        <v>0</v>
      </c>
      <c r="AK204" s="103">
        <f t="shared" si="46"/>
        <v>0</v>
      </c>
      <c r="AL204" s="104">
        <f t="shared" si="47"/>
        <v>0</v>
      </c>
      <c r="AM204" s="98" cm="1">
        <f t="array" ref="AM204">SUMPRODUCT(Z$7:Z$1008*(G$7:G$1008=$C204))</f>
        <v>0</v>
      </c>
      <c r="AN204" s="103">
        <f t="shared" si="48"/>
        <v>0</v>
      </c>
      <c r="AO204" s="104">
        <f t="shared" si="49"/>
        <v>0</v>
      </c>
      <c r="AP204" s="105" t="str">
        <f t="shared" si="50"/>
        <v/>
      </c>
      <c r="AQ204" s="105" t="str">
        <f t="shared" si="51"/>
        <v/>
      </c>
      <c r="AR204" s="98">
        <f>'Input 1 - Schedule 1'!AL206</f>
        <v>0</v>
      </c>
      <c r="AS204" s="98">
        <f t="shared" si="52"/>
        <v>0</v>
      </c>
      <c r="AT204" s="99">
        <f t="shared" si="53"/>
        <v>0</v>
      </c>
      <c r="AV204" s="84" t="s">
        <v>20</v>
      </c>
    </row>
    <row r="205" spans="1:48" ht="13.5" x14ac:dyDescent="0.3">
      <c r="A205" s="106">
        <f t="shared" si="54"/>
        <v>198</v>
      </c>
      <c r="B205" s="102" t="str">
        <f>'Input 1 - Schedule 1'!H207</f>
        <v/>
      </c>
      <c r="C205" s="95">
        <f>'Input 1 - Schedule 1'!I207</f>
        <v>0</v>
      </c>
      <c r="D205" s="95">
        <f>'Input 1 - Schedule 1'!J207</f>
        <v>0</v>
      </c>
      <c r="E205" s="95">
        <f>'Input 1 - Schedule 1'!K207</f>
        <v>0</v>
      </c>
      <c r="F205" s="95">
        <f>'Input 1 - Schedule 1'!L207</f>
        <v>0</v>
      </c>
      <c r="G205" s="95">
        <f>'Input 1 - Schedule 1'!N207</f>
        <v>0</v>
      </c>
      <c r="H205" s="95" t="str">
        <f>'Input 1 - Schedule 1'!O207</f>
        <v/>
      </c>
      <c r="I205" s="95">
        <f>'Input 1 - Schedule 1'!W207</f>
        <v>0</v>
      </c>
      <c r="J205" s="69"/>
      <c r="K205" s="51"/>
      <c r="L205" s="69"/>
      <c r="M205" s="69"/>
      <c r="N205" s="95">
        <f>SUMIFS('Input 3 - Capital Instruments'!$L$13:$L$229,'Input 3 - Capital Instruments'!$O$13:$O$229,C205,'Input 3 - Capital Instruments'!$M$13:$M$229,"Y",'Input 3 - Capital Instruments'!$G$13:$G$229,"Surplus Notes (or similar)")</f>
        <v>0</v>
      </c>
      <c r="O205" s="69"/>
      <c r="P205" s="69"/>
      <c r="Q205" s="69"/>
      <c r="R205" s="96">
        <f t="shared" si="42"/>
        <v>0</v>
      </c>
      <c r="S205" s="95">
        <f t="shared" si="43"/>
        <v>0</v>
      </c>
      <c r="T205" s="69"/>
      <c r="U205" s="69"/>
      <c r="V205" s="69"/>
      <c r="W205" s="95" t="str">
        <f t="shared" si="45"/>
        <v/>
      </c>
      <c r="Z205" s="69"/>
      <c r="AB205" s="69"/>
      <c r="AC205" s="69"/>
      <c r="AD205" s="69"/>
      <c r="AE205" s="69"/>
      <c r="AF205" s="69"/>
      <c r="AG205" s="69"/>
      <c r="AH205" s="97">
        <f t="shared" si="44"/>
        <v>0</v>
      </c>
      <c r="AJ205" s="98" cm="1">
        <f t="array" ref="AJ205">SUMPRODUCT(J$7:J$1008*(G$7:G$1008=$C205))</f>
        <v>0</v>
      </c>
      <c r="AK205" s="103">
        <f t="shared" si="46"/>
        <v>0</v>
      </c>
      <c r="AL205" s="104">
        <f t="shared" si="47"/>
        <v>0</v>
      </c>
      <c r="AM205" s="98" cm="1">
        <f t="array" ref="AM205">SUMPRODUCT(Z$7:Z$1008*(G$7:G$1008=$C205))</f>
        <v>0</v>
      </c>
      <c r="AN205" s="103">
        <f t="shared" si="48"/>
        <v>0</v>
      </c>
      <c r="AO205" s="104">
        <f t="shared" si="49"/>
        <v>0</v>
      </c>
      <c r="AP205" s="105" t="str">
        <f t="shared" si="50"/>
        <v/>
      </c>
      <c r="AQ205" s="105" t="str">
        <f t="shared" si="51"/>
        <v/>
      </c>
      <c r="AR205" s="98">
        <f>'Input 1 - Schedule 1'!AL207</f>
        <v>0</v>
      </c>
      <c r="AS205" s="98">
        <f t="shared" si="52"/>
        <v>0</v>
      </c>
      <c r="AT205" s="99">
        <f t="shared" si="53"/>
        <v>0</v>
      </c>
      <c r="AV205" s="84" t="s">
        <v>20</v>
      </c>
    </row>
    <row r="206" spans="1:48" ht="13.5" x14ac:dyDescent="0.3">
      <c r="A206" s="106">
        <f t="shared" si="54"/>
        <v>199</v>
      </c>
      <c r="B206" s="102" t="str">
        <f>'Input 1 - Schedule 1'!H208</f>
        <v/>
      </c>
      <c r="C206" s="95">
        <f>'Input 1 - Schedule 1'!I208</f>
        <v>0</v>
      </c>
      <c r="D206" s="95">
        <f>'Input 1 - Schedule 1'!J208</f>
        <v>0</v>
      </c>
      <c r="E206" s="95">
        <f>'Input 1 - Schedule 1'!K208</f>
        <v>0</v>
      </c>
      <c r="F206" s="95">
        <f>'Input 1 - Schedule 1'!L208</f>
        <v>0</v>
      </c>
      <c r="G206" s="95">
        <f>'Input 1 - Schedule 1'!N208</f>
        <v>0</v>
      </c>
      <c r="H206" s="95" t="str">
        <f>'Input 1 - Schedule 1'!O208</f>
        <v/>
      </c>
      <c r="I206" s="95">
        <f>'Input 1 - Schedule 1'!W208</f>
        <v>0</v>
      </c>
      <c r="J206" s="69"/>
      <c r="K206" s="51"/>
      <c r="L206" s="69"/>
      <c r="M206" s="69"/>
      <c r="N206" s="95">
        <f>SUMIFS('Input 3 - Capital Instruments'!$L$13:$L$229,'Input 3 - Capital Instruments'!$O$13:$O$229,C206,'Input 3 - Capital Instruments'!$M$13:$M$229,"Y",'Input 3 - Capital Instruments'!$G$13:$G$229,"Surplus Notes (or similar)")</f>
        <v>0</v>
      </c>
      <c r="O206" s="69"/>
      <c r="P206" s="69"/>
      <c r="Q206" s="69"/>
      <c r="R206" s="96">
        <f t="shared" si="42"/>
        <v>0</v>
      </c>
      <c r="S206" s="95">
        <f t="shared" si="43"/>
        <v>0</v>
      </c>
      <c r="T206" s="69"/>
      <c r="U206" s="69"/>
      <c r="V206" s="69"/>
      <c r="W206" s="95" t="str">
        <f t="shared" si="45"/>
        <v/>
      </c>
      <c r="Z206" s="69"/>
      <c r="AB206" s="69"/>
      <c r="AC206" s="69"/>
      <c r="AD206" s="69"/>
      <c r="AE206" s="69"/>
      <c r="AF206" s="69"/>
      <c r="AG206" s="69"/>
      <c r="AH206" s="97">
        <f t="shared" si="44"/>
        <v>0</v>
      </c>
      <c r="AJ206" s="98" cm="1">
        <f t="array" ref="AJ206">SUMPRODUCT(J$7:J$1008*(G$7:G$1008=$C206))</f>
        <v>0</v>
      </c>
      <c r="AK206" s="103">
        <f t="shared" si="46"/>
        <v>0</v>
      </c>
      <c r="AL206" s="104">
        <f t="shared" si="47"/>
        <v>0</v>
      </c>
      <c r="AM206" s="98" cm="1">
        <f t="array" ref="AM206">SUMPRODUCT(Z$7:Z$1008*(G$7:G$1008=$C206))</f>
        <v>0</v>
      </c>
      <c r="AN206" s="103">
        <f t="shared" si="48"/>
        <v>0</v>
      </c>
      <c r="AO206" s="104">
        <f t="shared" si="49"/>
        <v>0</v>
      </c>
      <c r="AP206" s="105" t="str">
        <f t="shared" si="50"/>
        <v/>
      </c>
      <c r="AQ206" s="105" t="str">
        <f t="shared" si="51"/>
        <v/>
      </c>
      <c r="AR206" s="98">
        <f>'Input 1 - Schedule 1'!AL208</f>
        <v>0</v>
      </c>
      <c r="AS206" s="98">
        <f t="shared" si="52"/>
        <v>0</v>
      </c>
      <c r="AT206" s="99">
        <f t="shared" si="53"/>
        <v>0</v>
      </c>
      <c r="AV206" s="84" t="s">
        <v>20</v>
      </c>
    </row>
    <row r="207" spans="1:48" ht="13.5" x14ac:dyDescent="0.3">
      <c r="A207" s="106">
        <f t="shared" si="54"/>
        <v>200</v>
      </c>
      <c r="B207" s="102" t="str">
        <f>'Input 1 - Schedule 1'!H209</f>
        <v/>
      </c>
      <c r="C207" s="95">
        <f>'Input 1 - Schedule 1'!I209</f>
        <v>0</v>
      </c>
      <c r="D207" s="95">
        <f>'Input 1 - Schedule 1'!J209</f>
        <v>0</v>
      </c>
      <c r="E207" s="95">
        <f>'Input 1 - Schedule 1'!K209</f>
        <v>0</v>
      </c>
      <c r="F207" s="95">
        <f>'Input 1 - Schedule 1'!L209</f>
        <v>0</v>
      </c>
      <c r="G207" s="95">
        <f>'Input 1 - Schedule 1'!N209</f>
        <v>0</v>
      </c>
      <c r="H207" s="95" t="str">
        <f>'Input 1 - Schedule 1'!O209</f>
        <v/>
      </c>
      <c r="I207" s="95">
        <f>'Input 1 - Schedule 1'!W209</f>
        <v>0</v>
      </c>
      <c r="J207" s="69"/>
      <c r="K207" s="51"/>
      <c r="L207" s="69"/>
      <c r="M207" s="69"/>
      <c r="N207" s="95">
        <f>SUMIFS('Input 3 - Capital Instruments'!$L$13:$L$229,'Input 3 - Capital Instruments'!$O$13:$O$229,C207,'Input 3 - Capital Instruments'!$M$13:$M$229,"Y",'Input 3 - Capital Instruments'!$G$13:$G$229,"Surplus Notes (or similar)")</f>
        <v>0</v>
      </c>
      <c r="O207" s="69"/>
      <c r="P207" s="69"/>
      <c r="Q207" s="69"/>
      <c r="R207" s="96">
        <f t="shared" si="42"/>
        <v>0</v>
      </c>
      <c r="S207" s="95">
        <f t="shared" si="43"/>
        <v>0</v>
      </c>
      <c r="T207" s="69"/>
      <c r="U207" s="69"/>
      <c r="V207" s="69"/>
      <c r="W207" s="95" t="str">
        <f t="shared" si="45"/>
        <v/>
      </c>
      <c r="Z207" s="69"/>
      <c r="AB207" s="69"/>
      <c r="AC207" s="69"/>
      <c r="AD207" s="69"/>
      <c r="AE207" s="69"/>
      <c r="AF207" s="69"/>
      <c r="AG207" s="69"/>
      <c r="AH207" s="97">
        <f t="shared" si="44"/>
        <v>0</v>
      </c>
      <c r="AJ207" s="98" cm="1">
        <f t="array" ref="AJ207">SUMPRODUCT(J$7:J$1008*(G$7:G$1008=$C207))</f>
        <v>0</v>
      </c>
      <c r="AK207" s="103">
        <f t="shared" si="46"/>
        <v>0</v>
      </c>
      <c r="AL207" s="104">
        <f t="shared" si="47"/>
        <v>0</v>
      </c>
      <c r="AM207" s="98" cm="1">
        <f t="array" ref="AM207">SUMPRODUCT(Z$7:Z$1008*(G$7:G$1008=$C207))</f>
        <v>0</v>
      </c>
      <c r="AN207" s="103">
        <f t="shared" si="48"/>
        <v>0</v>
      </c>
      <c r="AO207" s="104">
        <f t="shared" si="49"/>
        <v>0</v>
      </c>
      <c r="AP207" s="105" t="str">
        <f t="shared" si="50"/>
        <v/>
      </c>
      <c r="AQ207" s="105" t="str">
        <f t="shared" si="51"/>
        <v/>
      </c>
      <c r="AR207" s="98">
        <f>'Input 1 - Schedule 1'!AL209</f>
        <v>0</v>
      </c>
      <c r="AS207" s="98">
        <f t="shared" si="52"/>
        <v>0</v>
      </c>
      <c r="AT207" s="99">
        <f t="shared" si="53"/>
        <v>0</v>
      </c>
      <c r="AV207" s="84" t="s">
        <v>20</v>
      </c>
    </row>
    <row r="208" spans="1:48" ht="13.5" x14ac:dyDescent="0.3">
      <c r="A208" s="106">
        <f t="shared" si="54"/>
        <v>201</v>
      </c>
      <c r="B208" s="102" t="str">
        <f>'Input 1 - Schedule 1'!H210</f>
        <v/>
      </c>
      <c r="C208" s="95">
        <f>'Input 1 - Schedule 1'!I210</f>
        <v>0</v>
      </c>
      <c r="D208" s="95">
        <f>'Input 1 - Schedule 1'!J210</f>
        <v>0</v>
      </c>
      <c r="E208" s="95">
        <f>'Input 1 - Schedule 1'!K210</f>
        <v>0</v>
      </c>
      <c r="F208" s="95">
        <f>'Input 1 - Schedule 1'!L210</f>
        <v>0</v>
      </c>
      <c r="G208" s="95">
        <f>'Input 1 - Schedule 1'!N210</f>
        <v>0</v>
      </c>
      <c r="H208" s="95" t="str">
        <f>'Input 1 - Schedule 1'!O210</f>
        <v/>
      </c>
      <c r="I208" s="95">
        <f>'Input 1 - Schedule 1'!W210</f>
        <v>0</v>
      </c>
      <c r="J208" s="69"/>
      <c r="K208" s="51"/>
      <c r="L208" s="69"/>
      <c r="M208" s="69"/>
      <c r="N208" s="95">
        <f>SUMIFS('Input 3 - Capital Instruments'!$L$13:$L$229,'Input 3 - Capital Instruments'!$O$13:$O$229,C208,'Input 3 - Capital Instruments'!$M$13:$M$229,"Y",'Input 3 - Capital Instruments'!$G$13:$G$229,"Surplus Notes (or similar)")</f>
        <v>0</v>
      </c>
      <c r="O208" s="69"/>
      <c r="P208" s="69"/>
      <c r="Q208" s="69"/>
      <c r="R208" s="96">
        <f t="shared" si="42"/>
        <v>0</v>
      </c>
      <c r="S208" s="95">
        <f t="shared" si="43"/>
        <v>0</v>
      </c>
      <c r="T208" s="69"/>
      <c r="U208" s="69"/>
      <c r="V208" s="69"/>
      <c r="W208" s="95" t="str">
        <f t="shared" si="45"/>
        <v/>
      </c>
      <c r="Z208" s="69"/>
      <c r="AB208" s="69"/>
      <c r="AC208" s="69"/>
      <c r="AD208" s="69"/>
      <c r="AE208" s="69"/>
      <c r="AF208" s="69"/>
      <c r="AG208" s="69"/>
      <c r="AH208" s="97">
        <f t="shared" si="44"/>
        <v>0</v>
      </c>
      <c r="AJ208" s="98" cm="1">
        <f t="array" ref="AJ208">SUMPRODUCT(J$7:J$1008*(G$7:G$1008=$C208))</f>
        <v>0</v>
      </c>
      <c r="AK208" s="103">
        <f t="shared" si="46"/>
        <v>0</v>
      </c>
      <c r="AL208" s="104">
        <f t="shared" si="47"/>
        <v>0</v>
      </c>
      <c r="AM208" s="98" cm="1">
        <f t="array" ref="AM208">SUMPRODUCT(Z$7:Z$1008*(G$7:G$1008=$C208))</f>
        <v>0</v>
      </c>
      <c r="AN208" s="103">
        <f t="shared" si="48"/>
        <v>0</v>
      </c>
      <c r="AO208" s="104">
        <f t="shared" si="49"/>
        <v>0</v>
      </c>
      <c r="AP208" s="105" t="str">
        <f t="shared" si="50"/>
        <v/>
      </c>
      <c r="AQ208" s="105" t="str">
        <f t="shared" si="51"/>
        <v/>
      </c>
      <c r="AR208" s="98">
        <f>'Input 1 - Schedule 1'!AL210</f>
        <v>0</v>
      </c>
      <c r="AS208" s="98">
        <f t="shared" si="52"/>
        <v>0</v>
      </c>
      <c r="AT208" s="99">
        <f t="shared" si="53"/>
        <v>0</v>
      </c>
      <c r="AV208" s="84" t="s">
        <v>20</v>
      </c>
    </row>
    <row r="209" spans="1:48" ht="13.5" x14ac:dyDescent="0.3">
      <c r="A209" s="106">
        <f t="shared" si="54"/>
        <v>202</v>
      </c>
      <c r="B209" s="102" t="str">
        <f>'Input 1 - Schedule 1'!H211</f>
        <v/>
      </c>
      <c r="C209" s="95">
        <f>'Input 1 - Schedule 1'!I211</f>
        <v>0</v>
      </c>
      <c r="D209" s="95">
        <f>'Input 1 - Schedule 1'!J211</f>
        <v>0</v>
      </c>
      <c r="E209" s="95">
        <f>'Input 1 - Schedule 1'!K211</f>
        <v>0</v>
      </c>
      <c r="F209" s="95">
        <f>'Input 1 - Schedule 1'!L211</f>
        <v>0</v>
      </c>
      <c r="G209" s="95">
        <f>'Input 1 - Schedule 1'!N211</f>
        <v>0</v>
      </c>
      <c r="H209" s="95" t="str">
        <f>'Input 1 - Schedule 1'!O211</f>
        <v/>
      </c>
      <c r="I209" s="95">
        <f>'Input 1 - Schedule 1'!W211</f>
        <v>0</v>
      </c>
      <c r="J209" s="69"/>
      <c r="K209" s="51"/>
      <c r="L209" s="69"/>
      <c r="M209" s="69"/>
      <c r="N209" s="95">
        <f>SUMIFS('Input 3 - Capital Instruments'!$L$13:$L$229,'Input 3 - Capital Instruments'!$O$13:$O$229,C209,'Input 3 - Capital Instruments'!$M$13:$M$229,"Y",'Input 3 - Capital Instruments'!$G$13:$G$229,"Surplus Notes (or similar)")</f>
        <v>0</v>
      </c>
      <c r="O209" s="69"/>
      <c r="P209" s="69"/>
      <c r="Q209" s="69"/>
      <c r="R209" s="96">
        <f t="shared" si="42"/>
        <v>0</v>
      </c>
      <c r="S209" s="95">
        <f t="shared" si="43"/>
        <v>0</v>
      </c>
      <c r="T209" s="69"/>
      <c r="U209" s="69"/>
      <c r="V209" s="69"/>
      <c r="W209" s="95" t="str">
        <f t="shared" si="45"/>
        <v/>
      </c>
      <c r="Z209" s="69"/>
      <c r="AB209" s="69"/>
      <c r="AC209" s="69"/>
      <c r="AD209" s="69"/>
      <c r="AE209" s="69"/>
      <c r="AF209" s="69"/>
      <c r="AG209" s="69"/>
      <c r="AH209" s="97">
        <f t="shared" si="44"/>
        <v>0</v>
      </c>
      <c r="AJ209" s="98" cm="1">
        <f t="array" ref="AJ209">SUMPRODUCT(J$7:J$1008*(G$7:G$1008=$C209))</f>
        <v>0</v>
      </c>
      <c r="AK209" s="103">
        <f t="shared" si="46"/>
        <v>0</v>
      </c>
      <c r="AL209" s="104">
        <f t="shared" si="47"/>
        <v>0</v>
      </c>
      <c r="AM209" s="98" cm="1">
        <f t="array" ref="AM209">SUMPRODUCT(Z$7:Z$1008*(G$7:G$1008=$C209))</f>
        <v>0</v>
      </c>
      <c r="AN209" s="103">
        <f t="shared" si="48"/>
        <v>0</v>
      </c>
      <c r="AO209" s="104">
        <f t="shared" si="49"/>
        <v>0</v>
      </c>
      <c r="AP209" s="105" t="str">
        <f t="shared" si="50"/>
        <v/>
      </c>
      <c r="AQ209" s="105" t="str">
        <f t="shared" si="51"/>
        <v/>
      </c>
      <c r="AR209" s="98">
        <f>'Input 1 - Schedule 1'!AL211</f>
        <v>0</v>
      </c>
      <c r="AS209" s="98">
        <f t="shared" si="52"/>
        <v>0</v>
      </c>
      <c r="AT209" s="99">
        <f t="shared" si="53"/>
        <v>0</v>
      </c>
      <c r="AV209" s="84" t="s">
        <v>20</v>
      </c>
    </row>
    <row r="210" spans="1:48" ht="13.5" x14ac:dyDescent="0.3">
      <c r="A210" s="106">
        <f t="shared" si="54"/>
        <v>203</v>
      </c>
      <c r="B210" s="102" t="str">
        <f>'Input 1 - Schedule 1'!H212</f>
        <v/>
      </c>
      <c r="C210" s="95">
        <f>'Input 1 - Schedule 1'!I212</f>
        <v>0</v>
      </c>
      <c r="D210" s="95">
        <f>'Input 1 - Schedule 1'!J212</f>
        <v>0</v>
      </c>
      <c r="E210" s="95">
        <f>'Input 1 - Schedule 1'!K212</f>
        <v>0</v>
      </c>
      <c r="F210" s="95">
        <f>'Input 1 - Schedule 1'!L212</f>
        <v>0</v>
      </c>
      <c r="G210" s="95">
        <f>'Input 1 - Schedule 1'!N212</f>
        <v>0</v>
      </c>
      <c r="H210" s="95" t="str">
        <f>'Input 1 - Schedule 1'!O212</f>
        <v/>
      </c>
      <c r="I210" s="95">
        <f>'Input 1 - Schedule 1'!W212</f>
        <v>0</v>
      </c>
      <c r="J210" s="69"/>
      <c r="K210" s="51"/>
      <c r="L210" s="69"/>
      <c r="M210" s="69"/>
      <c r="N210" s="95">
        <f>SUMIFS('Input 3 - Capital Instruments'!$L$13:$L$229,'Input 3 - Capital Instruments'!$O$13:$O$229,C210,'Input 3 - Capital Instruments'!$M$13:$M$229,"Y",'Input 3 - Capital Instruments'!$G$13:$G$229,"Surplus Notes (or similar)")</f>
        <v>0</v>
      </c>
      <c r="O210" s="69"/>
      <c r="P210" s="69"/>
      <c r="Q210" s="69"/>
      <c r="R210" s="96">
        <f t="shared" si="42"/>
        <v>0</v>
      </c>
      <c r="S210" s="95">
        <f t="shared" si="43"/>
        <v>0</v>
      </c>
      <c r="T210" s="69"/>
      <c r="U210" s="69"/>
      <c r="V210" s="69"/>
      <c r="W210" s="95" t="str">
        <f t="shared" si="45"/>
        <v/>
      </c>
      <c r="Z210" s="69"/>
      <c r="AB210" s="69"/>
      <c r="AC210" s="69"/>
      <c r="AD210" s="69"/>
      <c r="AE210" s="69"/>
      <c r="AF210" s="69"/>
      <c r="AG210" s="69"/>
      <c r="AH210" s="97">
        <f t="shared" si="44"/>
        <v>0</v>
      </c>
      <c r="AJ210" s="98" cm="1">
        <f t="array" ref="AJ210">SUMPRODUCT(J$7:J$1008*(G$7:G$1008=$C210))</f>
        <v>0</v>
      </c>
      <c r="AK210" s="103">
        <f t="shared" si="46"/>
        <v>0</v>
      </c>
      <c r="AL210" s="104">
        <f t="shared" si="47"/>
        <v>0</v>
      </c>
      <c r="AM210" s="98" cm="1">
        <f t="array" ref="AM210">SUMPRODUCT(Z$7:Z$1008*(G$7:G$1008=$C210))</f>
        <v>0</v>
      </c>
      <c r="AN210" s="103">
        <f t="shared" si="48"/>
        <v>0</v>
      </c>
      <c r="AO210" s="104">
        <f t="shared" si="49"/>
        <v>0</v>
      </c>
      <c r="AP210" s="105" t="str">
        <f t="shared" si="50"/>
        <v/>
      </c>
      <c r="AQ210" s="105" t="str">
        <f t="shared" si="51"/>
        <v/>
      </c>
      <c r="AR210" s="98">
        <f>'Input 1 - Schedule 1'!AL212</f>
        <v>0</v>
      </c>
      <c r="AS210" s="98">
        <f t="shared" si="52"/>
        <v>0</v>
      </c>
      <c r="AT210" s="99">
        <f t="shared" si="53"/>
        <v>0</v>
      </c>
      <c r="AV210" s="84" t="s">
        <v>20</v>
      </c>
    </row>
    <row r="211" spans="1:48" ht="13.5" x14ac:dyDescent="0.3">
      <c r="A211" s="106">
        <f t="shared" si="54"/>
        <v>204</v>
      </c>
      <c r="B211" s="102" t="str">
        <f>'Input 1 - Schedule 1'!H213</f>
        <v/>
      </c>
      <c r="C211" s="95">
        <f>'Input 1 - Schedule 1'!I213</f>
        <v>0</v>
      </c>
      <c r="D211" s="95">
        <f>'Input 1 - Schedule 1'!J213</f>
        <v>0</v>
      </c>
      <c r="E211" s="95">
        <f>'Input 1 - Schedule 1'!K213</f>
        <v>0</v>
      </c>
      <c r="F211" s="95">
        <f>'Input 1 - Schedule 1'!L213</f>
        <v>0</v>
      </c>
      <c r="G211" s="95">
        <f>'Input 1 - Schedule 1'!N213</f>
        <v>0</v>
      </c>
      <c r="H211" s="95" t="str">
        <f>'Input 1 - Schedule 1'!O213</f>
        <v/>
      </c>
      <c r="I211" s="95">
        <f>'Input 1 - Schedule 1'!W213</f>
        <v>0</v>
      </c>
      <c r="J211" s="69"/>
      <c r="K211" s="51"/>
      <c r="L211" s="69"/>
      <c r="M211" s="69"/>
      <c r="N211" s="95">
        <f>SUMIFS('Input 3 - Capital Instruments'!$L$13:$L$229,'Input 3 - Capital Instruments'!$O$13:$O$229,C211,'Input 3 - Capital Instruments'!$M$13:$M$229,"Y",'Input 3 - Capital Instruments'!$G$13:$G$229,"Surplus Notes (or similar)")</f>
        <v>0</v>
      </c>
      <c r="O211" s="69"/>
      <c r="P211" s="69"/>
      <c r="Q211" s="69"/>
      <c r="R211" s="96">
        <f t="shared" si="42"/>
        <v>0</v>
      </c>
      <c r="S211" s="95">
        <f t="shared" si="43"/>
        <v>0</v>
      </c>
      <c r="T211" s="69"/>
      <c r="U211" s="69"/>
      <c r="V211" s="69"/>
      <c r="W211" s="95" t="str">
        <f t="shared" si="45"/>
        <v/>
      </c>
      <c r="Z211" s="69"/>
      <c r="AB211" s="69"/>
      <c r="AC211" s="69"/>
      <c r="AD211" s="69"/>
      <c r="AE211" s="69"/>
      <c r="AF211" s="69"/>
      <c r="AG211" s="69"/>
      <c r="AH211" s="97">
        <f t="shared" si="44"/>
        <v>0</v>
      </c>
      <c r="AJ211" s="98" cm="1">
        <f t="array" ref="AJ211">SUMPRODUCT(J$7:J$1008*(G$7:G$1008=$C211))</f>
        <v>0</v>
      </c>
      <c r="AK211" s="103">
        <f t="shared" si="46"/>
        <v>0</v>
      </c>
      <c r="AL211" s="104">
        <f t="shared" si="47"/>
        <v>0</v>
      </c>
      <c r="AM211" s="98" cm="1">
        <f t="array" ref="AM211">SUMPRODUCT(Z$7:Z$1008*(G$7:G$1008=$C211))</f>
        <v>0</v>
      </c>
      <c r="AN211" s="103">
        <f t="shared" si="48"/>
        <v>0</v>
      </c>
      <c r="AO211" s="104">
        <f t="shared" si="49"/>
        <v>0</v>
      </c>
      <c r="AP211" s="105" t="str">
        <f t="shared" si="50"/>
        <v/>
      </c>
      <c r="AQ211" s="105" t="str">
        <f t="shared" si="51"/>
        <v/>
      </c>
      <c r="AR211" s="98">
        <f>'Input 1 - Schedule 1'!AL213</f>
        <v>0</v>
      </c>
      <c r="AS211" s="98">
        <f t="shared" si="52"/>
        <v>0</v>
      </c>
      <c r="AT211" s="99">
        <f t="shared" si="53"/>
        <v>0</v>
      </c>
      <c r="AV211" s="84" t="s">
        <v>20</v>
      </c>
    </row>
    <row r="212" spans="1:48" ht="13.5" x14ac:dyDescent="0.3">
      <c r="A212" s="106">
        <f t="shared" si="54"/>
        <v>205</v>
      </c>
      <c r="B212" s="102" t="str">
        <f>'Input 1 - Schedule 1'!H214</f>
        <v/>
      </c>
      <c r="C212" s="95">
        <f>'Input 1 - Schedule 1'!I214</f>
        <v>0</v>
      </c>
      <c r="D212" s="95">
        <f>'Input 1 - Schedule 1'!J214</f>
        <v>0</v>
      </c>
      <c r="E212" s="95">
        <f>'Input 1 - Schedule 1'!K214</f>
        <v>0</v>
      </c>
      <c r="F212" s="95">
        <f>'Input 1 - Schedule 1'!L214</f>
        <v>0</v>
      </c>
      <c r="G212" s="95">
        <f>'Input 1 - Schedule 1'!N214</f>
        <v>0</v>
      </c>
      <c r="H212" s="95" t="str">
        <f>'Input 1 - Schedule 1'!O214</f>
        <v/>
      </c>
      <c r="I212" s="95">
        <f>'Input 1 - Schedule 1'!W214</f>
        <v>0</v>
      </c>
      <c r="J212" s="69"/>
      <c r="K212" s="51"/>
      <c r="L212" s="69"/>
      <c r="M212" s="69"/>
      <c r="N212" s="95">
        <f>SUMIFS('Input 3 - Capital Instruments'!$L$13:$L$229,'Input 3 - Capital Instruments'!$O$13:$O$229,C212,'Input 3 - Capital Instruments'!$M$13:$M$229,"Y",'Input 3 - Capital Instruments'!$G$13:$G$229,"Surplus Notes (or similar)")</f>
        <v>0</v>
      </c>
      <c r="O212" s="69"/>
      <c r="P212" s="69"/>
      <c r="Q212" s="69"/>
      <c r="R212" s="96">
        <f t="shared" si="42"/>
        <v>0</v>
      </c>
      <c r="S212" s="95">
        <f t="shared" si="43"/>
        <v>0</v>
      </c>
      <c r="T212" s="69"/>
      <c r="U212" s="69"/>
      <c r="V212" s="69"/>
      <c r="W212" s="95" t="str">
        <f t="shared" si="45"/>
        <v/>
      </c>
      <c r="Z212" s="69"/>
      <c r="AB212" s="69"/>
      <c r="AC212" s="69"/>
      <c r="AD212" s="69"/>
      <c r="AE212" s="69"/>
      <c r="AF212" s="69"/>
      <c r="AG212" s="69"/>
      <c r="AH212" s="97">
        <f t="shared" si="44"/>
        <v>0</v>
      </c>
      <c r="AJ212" s="98" cm="1">
        <f t="array" ref="AJ212">SUMPRODUCT(J$7:J$1008*(G$7:G$1008=$C212))</f>
        <v>0</v>
      </c>
      <c r="AK212" s="103">
        <f t="shared" si="46"/>
        <v>0</v>
      </c>
      <c r="AL212" s="104">
        <f t="shared" si="47"/>
        <v>0</v>
      </c>
      <c r="AM212" s="98" cm="1">
        <f t="array" ref="AM212">SUMPRODUCT(Z$7:Z$1008*(G$7:G$1008=$C212))</f>
        <v>0</v>
      </c>
      <c r="AN212" s="103">
        <f t="shared" si="48"/>
        <v>0</v>
      </c>
      <c r="AO212" s="104">
        <f t="shared" si="49"/>
        <v>0</v>
      </c>
      <c r="AP212" s="105" t="str">
        <f t="shared" si="50"/>
        <v/>
      </c>
      <c r="AQ212" s="105" t="str">
        <f t="shared" si="51"/>
        <v/>
      </c>
      <c r="AR212" s="98">
        <f>'Input 1 - Schedule 1'!AL214</f>
        <v>0</v>
      </c>
      <c r="AS212" s="98">
        <f t="shared" si="52"/>
        <v>0</v>
      </c>
      <c r="AT212" s="99">
        <f t="shared" si="53"/>
        <v>0</v>
      </c>
      <c r="AV212" s="84" t="s">
        <v>20</v>
      </c>
    </row>
    <row r="213" spans="1:48" ht="13.5" x14ac:dyDescent="0.3">
      <c r="A213" s="106">
        <f t="shared" si="54"/>
        <v>206</v>
      </c>
      <c r="B213" s="102" t="str">
        <f>'Input 1 - Schedule 1'!H215</f>
        <v/>
      </c>
      <c r="C213" s="95">
        <f>'Input 1 - Schedule 1'!I215</f>
        <v>0</v>
      </c>
      <c r="D213" s="95">
        <f>'Input 1 - Schedule 1'!J215</f>
        <v>0</v>
      </c>
      <c r="E213" s="95">
        <f>'Input 1 - Schedule 1'!K215</f>
        <v>0</v>
      </c>
      <c r="F213" s="95">
        <f>'Input 1 - Schedule 1'!L215</f>
        <v>0</v>
      </c>
      <c r="G213" s="95">
        <f>'Input 1 - Schedule 1'!N215</f>
        <v>0</v>
      </c>
      <c r="H213" s="95" t="str">
        <f>'Input 1 - Schedule 1'!O215</f>
        <v/>
      </c>
      <c r="I213" s="95">
        <f>'Input 1 - Schedule 1'!W215</f>
        <v>0</v>
      </c>
      <c r="J213" s="69"/>
      <c r="K213" s="51"/>
      <c r="L213" s="69"/>
      <c r="M213" s="69"/>
      <c r="N213" s="95">
        <f>SUMIFS('Input 3 - Capital Instruments'!$L$13:$L$229,'Input 3 - Capital Instruments'!$O$13:$O$229,C213,'Input 3 - Capital Instruments'!$M$13:$M$229,"Y",'Input 3 - Capital Instruments'!$G$13:$G$229,"Surplus Notes (or similar)")</f>
        <v>0</v>
      </c>
      <c r="O213" s="69"/>
      <c r="P213" s="69"/>
      <c r="Q213" s="69"/>
      <c r="R213" s="96">
        <f t="shared" si="42"/>
        <v>0</v>
      </c>
      <c r="S213" s="95">
        <f t="shared" si="43"/>
        <v>0</v>
      </c>
      <c r="T213" s="69"/>
      <c r="U213" s="69"/>
      <c r="V213" s="69"/>
      <c r="W213" s="95" t="str">
        <f t="shared" si="45"/>
        <v/>
      </c>
      <c r="Z213" s="69"/>
      <c r="AB213" s="69"/>
      <c r="AC213" s="69"/>
      <c r="AD213" s="69"/>
      <c r="AE213" s="69"/>
      <c r="AF213" s="69"/>
      <c r="AG213" s="69"/>
      <c r="AH213" s="97">
        <f t="shared" si="44"/>
        <v>0</v>
      </c>
      <c r="AJ213" s="98" cm="1">
        <f t="array" ref="AJ213">SUMPRODUCT(J$7:J$1008*(G$7:G$1008=$C213))</f>
        <v>0</v>
      </c>
      <c r="AK213" s="103">
        <f t="shared" si="46"/>
        <v>0</v>
      </c>
      <c r="AL213" s="104">
        <f t="shared" si="47"/>
        <v>0</v>
      </c>
      <c r="AM213" s="98" cm="1">
        <f t="array" ref="AM213">SUMPRODUCT(Z$7:Z$1008*(G$7:G$1008=$C213))</f>
        <v>0</v>
      </c>
      <c r="AN213" s="103">
        <f t="shared" si="48"/>
        <v>0</v>
      </c>
      <c r="AO213" s="104">
        <f t="shared" si="49"/>
        <v>0</v>
      </c>
      <c r="AP213" s="105" t="str">
        <f t="shared" si="50"/>
        <v/>
      </c>
      <c r="AQ213" s="105" t="str">
        <f t="shared" si="51"/>
        <v/>
      </c>
      <c r="AR213" s="98">
        <f>'Input 1 - Schedule 1'!AL215</f>
        <v>0</v>
      </c>
      <c r="AS213" s="98">
        <f t="shared" si="52"/>
        <v>0</v>
      </c>
      <c r="AT213" s="99">
        <f t="shared" si="53"/>
        <v>0</v>
      </c>
      <c r="AV213" s="84" t="s">
        <v>20</v>
      </c>
    </row>
    <row r="214" spans="1:48" ht="13.5" x14ac:dyDescent="0.3">
      <c r="A214" s="106">
        <f t="shared" si="54"/>
        <v>207</v>
      </c>
      <c r="B214" s="102" t="str">
        <f>'Input 1 - Schedule 1'!H216</f>
        <v/>
      </c>
      <c r="C214" s="95">
        <f>'Input 1 - Schedule 1'!I216</f>
        <v>0</v>
      </c>
      <c r="D214" s="95">
        <f>'Input 1 - Schedule 1'!J216</f>
        <v>0</v>
      </c>
      <c r="E214" s="95">
        <f>'Input 1 - Schedule 1'!K216</f>
        <v>0</v>
      </c>
      <c r="F214" s="95">
        <f>'Input 1 - Schedule 1'!L216</f>
        <v>0</v>
      </c>
      <c r="G214" s="95">
        <f>'Input 1 - Schedule 1'!N216</f>
        <v>0</v>
      </c>
      <c r="H214" s="95" t="str">
        <f>'Input 1 - Schedule 1'!O216</f>
        <v/>
      </c>
      <c r="I214" s="95">
        <f>'Input 1 - Schedule 1'!W216</f>
        <v>0</v>
      </c>
      <c r="J214" s="69"/>
      <c r="K214" s="51"/>
      <c r="L214" s="69"/>
      <c r="M214" s="69"/>
      <c r="N214" s="95">
        <f>SUMIFS('Input 3 - Capital Instruments'!$L$13:$L$229,'Input 3 - Capital Instruments'!$O$13:$O$229,C214,'Input 3 - Capital Instruments'!$M$13:$M$229,"Y",'Input 3 - Capital Instruments'!$G$13:$G$229,"Surplus Notes (or similar)")</f>
        <v>0</v>
      </c>
      <c r="O214" s="69"/>
      <c r="P214" s="69"/>
      <c r="Q214" s="69"/>
      <c r="R214" s="96">
        <f t="shared" si="42"/>
        <v>0</v>
      </c>
      <c r="S214" s="95">
        <f t="shared" si="43"/>
        <v>0</v>
      </c>
      <c r="T214" s="69"/>
      <c r="U214" s="69"/>
      <c r="V214" s="69"/>
      <c r="W214" s="95" t="str">
        <f t="shared" si="45"/>
        <v/>
      </c>
      <c r="Z214" s="69"/>
      <c r="AB214" s="69"/>
      <c r="AC214" s="69"/>
      <c r="AD214" s="69"/>
      <c r="AE214" s="69"/>
      <c r="AF214" s="69"/>
      <c r="AG214" s="69"/>
      <c r="AH214" s="97">
        <f t="shared" si="44"/>
        <v>0</v>
      </c>
      <c r="AJ214" s="98" cm="1">
        <f t="array" ref="AJ214">SUMPRODUCT(J$7:J$1008*(G$7:G$1008=$C214))</f>
        <v>0</v>
      </c>
      <c r="AK214" s="103">
        <f t="shared" si="46"/>
        <v>0</v>
      </c>
      <c r="AL214" s="104">
        <f t="shared" si="47"/>
        <v>0</v>
      </c>
      <c r="AM214" s="98" cm="1">
        <f t="array" ref="AM214">SUMPRODUCT(Z$7:Z$1008*(G$7:G$1008=$C214))</f>
        <v>0</v>
      </c>
      <c r="AN214" s="103">
        <f t="shared" si="48"/>
        <v>0</v>
      </c>
      <c r="AO214" s="104">
        <f t="shared" si="49"/>
        <v>0</v>
      </c>
      <c r="AP214" s="105" t="str">
        <f t="shared" si="50"/>
        <v/>
      </c>
      <c r="AQ214" s="105" t="str">
        <f t="shared" si="51"/>
        <v/>
      </c>
      <c r="AR214" s="98">
        <f>'Input 1 - Schedule 1'!AL216</f>
        <v>0</v>
      </c>
      <c r="AS214" s="98">
        <f t="shared" si="52"/>
        <v>0</v>
      </c>
      <c r="AT214" s="99">
        <f t="shared" si="53"/>
        <v>0</v>
      </c>
      <c r="AV214" s="84" t="s">
        <v>20</v>
      </c>
    </row>
    <row r="215" spans="1:48" ht="13.5" x14ac:dyDescent="0.3">
      <c r="A215" s="106">
        <f t="shared" si="54"/>
        <v>208</v>
      </c>
      <c r="B215" s="102" t="str">
        <f>'Input 1 - Schedule 1'!H217</f>
        <v/>
      </c>
      <c r="C215" s="95">
        <f>'Input 1 - Schedule 1'!I217</f>
        <v>0</v>
      </c>
      <c r="D215" s="95">
        <f>'Input 1 - Schedule 1'!J217</f>
        <v>0</v>
      </c>
      <c r="E215" s="95">
        <f>'Input 1 - Schedule 1'!K217</f>
        <v>0</v>
      </c>
      <c r="F215" s="95">
        <f>'Input 1 - Schedule 1'!L217</f>
        <v>0</v>
      </c>
      <c r="G215" s="95">
        <f>'Input 1 - Schedule 1'!N217</f>
        <v>0</v>
      </c>
      <c r="H215" s="95" t="str">
        <f>'Input 1 - Schedule 1'!O217</f>
        <v/>
      </c>
      <c r="I215" s="95">
        <f>'Input 1 - Schedule 1'!W217</f>
        <v>0</v>
      </c>
      <c r="J215" s="69"/>
      <c r="K215" s="51"/>
      <c r="L215" s="69"/>
      <c r="M215" s="69"/>
      <c r="N215" s="95">
        <f>SUMIFS('Input 3 - Capital Instruments'!$L$13:$L$229,'Input 3 - Capital Instruments'!$O$13:$O$229,C215,'Input 3 - Capital Instruments'!$M$13:$M$229,"Y",'Input 3 - Capital Instruments'!$G$13:$G$229,"Surplus Notes (or similar)")</f>
        <v>0</v>
      </c>
      <c r="O215" s="69"/>
      <c r="P215" s="69"/>
      <c r="Q215" s="69"/>
      <c r="R215" s="96">
        <f t="shared" si="42"/>
        <v>0</v>
      </c>
      <c r="S215" s="95">
        <f t="shared" si="43"/>
        <v>0</v>
      </c>
      <c r="T215" s="69"/>
      <c r="U215" s="69"/>
      <c r="V215" s="69"/>
      <c r="W215" s="95" t="str">
        <f t="shared" si="45"/>
        <v/>
      </c>
      <c r="Z215" s="69"/>
      <c r="AB215" s="69"/>
      <c r="AC215" s="69"/>
      <c r="AD215" s="69"/>
      <c r="AE215" s="69"/>
      <c r="AF215" s="69"/>
      <c r="AG215" s="69"/>
      <c r="AH215" s="97">
        <f t="shared" si="44"/>
        <v>0</v>
      </c>
      <c r="AJ215" s="98" cm="1">
        <f t="array" ref="AJ215">SUMPRODUCT(J$7:J$1008*(G$7:G$1008=$C215))</f>
        <v>0</v>
      </c>
      <c r="AK215" s="103">
        <f t="shared" si="46"/>
        <v>0</v>
      </c>
      <c r="AL215" s="104">
        <f t="shared" si="47"/>
        <v>0</v>
      </c>
      <c r="AM215" s="98" cm="1">
        <f t="array" ref="AM215">SUMPRODUCT(Z$7:Z$1008*(G$7:G$1008=$C215))</f>
        <v>0</v>
      </c>
      <c r="AN215" s="103">
        <f t="shared" si="48"/>
        <v>0</v>
      </c>
      <c r="AO215" s="104">
        <f t="shared" si="49"/>
        <v>0</v>
      </c>
      <c r="AP215" s="105" t="str">
        <f t="shared" si="50"/>
        <v/>
      </c>
      <c r="AQ215" s="105" t="str">
        <f t="shared" si="51"/>
        <v/>
      </c>
      <c r="AR215" s="98">
        <f>'Input 1 - Schedule 1'!AL217</f>
        <v>0</v>
      </c>
      <c r="AS215" s="98">
        <f t="shared" si="52"/>
        <v>0</v>
      </c>
      <c r="AT215" s="99">
        <f t="shared" si="53"/>
        <v>0</v>
      </c>
      <c r="AV215" s="84" t="s">
        <v>20</v>
      </c>
    </row>
    <row r="216" spans="1:48" ht="13.5" x14ac:dyDescent="0.3">
      <c r="A216" s="106">
        <f t="shared" si="54"/>
        <v>209</v>
      </c>
      <c r="B216" s="102" t="str">
        <f>'Input 1 - Schedule 1'!H218</f>
        <v/>
      </c>
      <c r="C216" s="95">
        <f>'Input 1 - Schedule 1'!I218</f>
        <v>0</v>
      </c>
      <c r="D216" s="95">
        <f>'Input 1 - Schedule 1'!J218</f>
        <v>0</v>
      </c>
      <c r="E216" s="95">
        <f>'Input 1 - Schedule 1'!K218</f>
        <v>0</v>
      </c>
      <c r="F216" s="95">
        <f>'Input 1 - Schedule 1'!L218</f>
        <v>0</v>
      </c>
      <c r="G216" s="95">
        <f>'Input 1 - Schedule 1'!N218</f>
        <v>0</v>
      </c>
      <c r="H216" s="95" t="str">
        <f>'Input 1 - Schedule 1'!O218</f>
        <v/>
      </c>
      <c r="I216" s="95">
        <f>'Input 1 - Schedule 1'!W218</f>
        <v>0</v>
      </c>
      <c r="J216" s="69"/>
      <c r="K216" s="51"/>
      <c r="L216" s="69"/>
      <c r="M216" s="69"/>
      <c r="N216" s="95">
        <f>SUMIFS('Input 3 - Capital Instruments'!$L$13:$L$229,'Input 3 - Capital Instruments'!$O$13:$O$229,C216,'Input 3 - Capital Instruments'!$M$13:$M$229,"Y",'Input 3 - Capital Instruments'!$G$13:$G$229,"Surplus Notes (or similar)")</f>
        <v>0</v>
      </c>
      <c r="O216" s="69"/>
      <c r="P216" s="69"/>
      <c r="Q216" s="69"/>
      <c r="R216" s="96">
        <f t="shared" si="42"/>
        <v>0</v>
      </c>
      <c r="S216" s="95">
        <f t="shared" si="43"/>
        <v>0</v>
      </c>
      <c r="T216" s="69"/>
      <c r="U216" s="69"/>
      <c r="V216" s="69"/>
      <c r="W216" s="95" t="str">
        <f t="shared" si="45"/>
        <v/>
      </c>
      <c r="Z216" s="69"/>
      <c r="AB216" s="69"/>
      <c r="AC216" s="69"/>
      <c r="AD216" s="69"/>
      <c r="AE216" s="69"/>
      <c r="AF216" s="69"/>
      <c r="AG216" s="69"/>
      <c r="AH216" s="97">
        <f t="shared" si="44"/>
        <v>0</v>
      </c>
      <c r="AJ216" s="98" cm="1">
        <f t="array" ref="AJ216">SUMPRODUCT(J$7:J$1008*(G$7:G$1008=$C216))</f>
        <v>0</v>
      </c>
      <c r="AK216" s="103">
        <f t="shared" si="46"/>
        <v>0</v>
      </c>
      <c r="AL216" s="104">
        <f t="shared" si="47"/>
        <v>0</v>
      </c>
      <c r="AM216" s="98" cm="1">
        <f t="array" ref="AM216">SUMPRODUCT(Z$7:Z$1008*(G$7:G$1008=$C216))</f>
        <v>0</v>
      </c>
      <c r="AN216" s="103">
        <f t="shared" si="48"/>
        <v>0</v>
      </c>
      <c r="AO216" s="104">
        <f t="shared" si="49"/>
        <v>0</v>
      </c>
      <c r="AP216" s="105" t="str">
        <f t="shared" si="50"/>
        <v/>
      </c>
      <c r="AQ216" s="105" t="str">
        <f t="shared" si="51"/>
        <v/>
      </c>
      <c r="AR216" s="98">
        <f>'Input 1 - Schedule 1'!AL218</f>
        <v>0</v>
      </c>
      <c r="AS216" s="98">
        <f t="shared" si="52"/>
        <v>0</v>
      </c>
      <c r="AT216" s="99">
        <f t="shared" si="53"/>
        <v>0</v>
      </c>
      <c r="AV216" s="84" t="s">
        <v>20</v>
      </c>
    </row>
    <row r="217" spans="1:48" ht="13.5" x14ac:dyDescent="0.3">
      <c r="A217" s="106">
        <f t="shared" si="54"/>
        <v>210</v>
      </c>
      <c r="B217" s="102" t="str">
        <f>'Input 1 - Schedule 1'!H219</f>
        <v/>
      </c>
      <c r="C217" s="95">
        <f>'Input 1 - Schedule 1'!I219</f>
        <v>0</v>
      </c>
      <c r="D217" s="95">
        <f>'Input 1 - Schedule 1'!J219</f>
        <v>0</v>
      </c>
      <c r="E217" s="95">
        <f>'Input 1 - Schedule 1'!K219</f>
        <v>0</v>
      </c>
      <c r="F217" s="95">
        <f>'Input 1 - Schedule 1'!L219</f>
        <v>0</v>
      </c>
      <c r="G217" s="95">
        <f>'Input 1 - Schedule 1'!N219</f>
        <v>0</v>
      </c>
      <c r="H217" s="95" t="str">
        <f>'Input 1 - Schedule 1'!O219</f>
        <v/>
      </c>
      <c r="I217" s="95">
        <f>'Input 1 - Schedule 1'!W219</f>
        <v>0</v>
      </c>
      <c r="J217" s="69"/>
      <c r="K217" s="51"/>
      <c r="L217" s="69"/>
      <c r="M217" s="69"/>
      <c r="N217" s="95">
        <f>SUMIFS('Input 3 - Capital Instruments'!$L$13:$L$229,'Input 3 - Capital Instruments'!$O$13:$O$229,C217,'Input 3 - Capital Instruments'!$M$13:$M$229,"Y",'Input 3 - Capital Instruments'!$G$13:$G$229,"Surplus Notes (or similar)")</f>
        <v>0</v>
      </c>
      <c r="O217" s="69"/>
      <c r="P217" s="69"/>
      <c r="Q217" s="69"/>
      <c r="R217" s="96">
        <f t="shared" si="42"/>
        <v>0</v>
      </c>
      <c r="S217" s="95">
        <f t="shared" si="43"/>
        <v>0</v>
      </c>
      <c r="T217" s="69"/>
      <c r="U217" s="69"/>
      <c r="V217" s="69"/>
      <c r="W217" s="95" t="str">
        <f t="shared" si="45"/>
        <v/>
      </c>
      <c r="Z217" s="69"/>
      <c r="AB217" s="69"/>
      <c r="AC217" s="69"/>
      <c r="AD217" s="69"/>
      <c r="AE217" s="69"/>
      <c r="AF217" s="69"/>
      <c r="AG217" s="69"/>
      <c r="AH217" s="97">
        <f t="shared" si="44"/>
        <v>0</v>
      </c>
      <c r="AJ217" s="98" cm="1">
        <f t="array" ref="AJ217">SUMPRODUCT(J$7:J$1008*(G$7:G$1008=$C217))</f>
        <v>0</v>
      </c>
      <c r="AK217" s="103">
        <f t="shared" si="46"/>
        <v>0</v>
      </c>
      <c r="AL217" s="104">
        <f t="shared" si="47"/>
        <v>0</v>
      </c>
      <c r="AM217" s="98" cm="1">
        <f t="array" ref="AM217">SUMPRODUCT(Z$7:Z$1008*(G$7:G$1008=$C217))</f>
        <v>0</v>
      </c>
      <c r="AN217" s="103">
        <f t="shared" si="48"/>
        <v>0</v>
      </c>
      <c r="AO217" s="104">
        <f t="shared" si="49"/>
        <v>0</v>
      </c>
      <c r="AP217" s="105" t="str">
        <f t="shared" si="50"/>
        <v/>
      </c>
      <c r="AQ217" s="105" t="str">
        <f t="shared" si="51"/>
        <v/>
      </c>
      <c r="AR217" s="98">
        <f>'Input 1 - Schedule 1'!AL219</f>
        <v>0</v>
      </c>
      <c r="AS217" s="98">
        <f t="shared" si="52"/>
        <v>0</v>
      </c>
      <c r="AT217" s="99">
        <f t="shared" si="53"/>
        <v>0</v>
      </c>
      <c r="AV217" s="84" t="s">
        <v>20</v>
      </c>
    </row>
    <row r="218" spans="1:48" ht="13.5" x14ac:dyDescent="0.3">
      <c r="A218" s="106">
        <f t="shared" si="54"/>
        <v>211</v>
      </c>
      <c r="B218" s="102" t="str">
        <f>'Input 1 - Schedule 1'!H220</f>
        <v/>
      </c>
      <c r="C218" s="95">
        <f>'Input 1 - Schedule 1'!I220</f>
        <v>0</v>
      </c>
      <c r="D218" s="95">
        <f>'Input 1 - Schedule 1'!J220</f>
        <v>0</v>
      </c>
      <c r="E218" s="95">
        <f>'Input 1 - Schedule 1'!K220</f>
        <v>0</v>
      </c>
      <c r="F218" s="95">
        <f>'Input 1 - Schedule 1'!L220</f>
        <v>0</v>
      </c>
      <c r="G218" s="95">
        <f>'Input 1 - Schedule 1'!N220</f>
        <v>0</v>
      </c>
      <c r="H218" s="95" t="str">
        <f>'Input 1 - Schedule 1'!O220</f>
        <v/>
      </c>
      <c r="I218" s="95">
        <f>'Input 1 - Schedule 1'!W220</f>
        <v>0</v>
      </c>
      <c r="J218" s="69"/>
      <c r="K218" s="51"/>
      <c r="L218" s="69"/>
      <c r="M218" s="69"/>
      <c r="N218" s="95">
        <f>SUMIFS('Input 3 - Capital Instruments'!$L$13:$L$229,'Input 3 - Capital Instruments'!$O$13:$O$229,C218,'Input 3 - Capital Instruments'!$M$13:$M$229,"Y",'Input 3 - Capital Instruments'!$G$13:$G$229,"Surplus Notes (or similar)")</f>
        <v>0</v>
      </c>
      <c r="O218" s="69"/>
      <c r="P218" s="69"/>
      <c r="Q218" s="69"/>
      <c r="R218" s="96">
        <f t="shared" si="42"/>
        <v>0</v>
      </c>
      <c r="S218" s="95">
        <f t="shared" si="43"/>
        <v>0</v>
      </c>
      <c r="T218" s="69"/>
      <c r="U218" s="69"/>
      <c r="V218" s="69"/>
      <c r="W218" s="95" t="str">
        <f t="shared" si="45"/>
        <v/>
      </c>
      <c r="Z218" s="69"/>
      <c r="AB218" s="69"/>
      <c r="AC218" s="69"/>
      <c r="AD218" s="69"/>
      <c r="AE218" s="69"/>
      <c r="AF218" s="69"/>
      <c r="AG218" s="69"/>
      <c r="AH218" s="97">
        <f t="shared" si="44"/>
        <v>0</v>
      </c>
      <c r="AJ218" s="98" cm="1">
        <f t="array" ref="AJ218">SUMPRODUCT(J$7:J$1008*(G$7:G$1008=$C218))</f>
        <v>0</v>
      </c>
      <c r="AK218" s="103">
        <f t="shared" si="46"/>
        <v>0</v>
      </c>
      <c r="AL218" s="104">
        <f t="shared" si="47"/>
        <v>0</v>
      </c>
      <c r="AM218" s="98" cm="1">
        <f t="array" ref="AM218">SUMPRODUCT(Z$7:Z$1008*(G$7:G$1008=$C218))</f>
        <v>0</v>
      </c>
      <c r="AN218" s="103">
        <f t="shared" si="48"/>
        <v>0</v>
      </c>
      <c r="AO218" s="104">
        <f t="shared" si="49"/>
        <v>0</v>
      </c>
      <c r="AP218" s="105" t="str">
        <f t="shared" si="50"/>
        <v/>
      </c>
      <c r="AQ218" s="105" t="str">
        <f t="shared" si="51"/>
        <v/>
      </c>
      <c r="AR218" s="98">
        <f>'Input 1 - Schedule 1'!AL220</f>
        <v>0</v>
      </c>
      <c r="AS218" s="98">
        <f t="shared" si="52"/>
        <v>0</v>
      </c>
      <c r="AT218" s="99">
        <f t="shared" si="53"/>
        <v>0</v>
      </c>
      <c r="AV218" s="84" t="s">
        <v>20</v>
      </c>
    </row>
    <row r="219" spans="1:48" ht="13.5" x14ac:dyDescent="0.3">
      <c r="A219" s="106">
        <f t="shared" si="54"/>
        <v>212</v>
      </c>
      <c r="B219" s="102" t="str">
        <f>'Input 1 - Schedule 1'!H221</f>
        <v/>
      </c>
      <c r="C219" s="95">
        <f>'Input 1 - Schedule 1'!I221</f>
        <v>0</v>
      </c>
      <c r="D219" s="95">
        <f>'Input 1 - Schedule 1'!J221</f>
        <v>0</v>
      </c>
      <c r="E219" s="95">
        <f>'Input 1 - Schedule 1'!K221</f>
        <v>0</v>
      </c>
      <c r="F219" s="95">
        <f>'Input 1 - Schedule 1'!L221</f>
        <v>0</v>
      </c>
      <c r="G219" s="95">
        <f>'Input 1 - Schedule 1'!N221</f>
        <v>0</v>
      </c>
      <c r="H219" s="95" t="str">
        <f>'Input 1 - Schedule 1'!O221</f>
        <v/>
      </c>
      <c r="I219" s="95">
        <f>'Input 1 - Schedule 1'!W221</f>
        <v>0</v>
      </c>
      <c r="J219" s="69"/>
      <c r="K219" s="51"/>
      <c r="L219" s="69"/>
      <c r="M219" s="69"/>
      <c r="N219" s="95">
        <f>SUMIFS('Input 3 - Capital Instruments'!$L$13:$L$229,'Input 3 - Capital Instruments'!$O$13:$O$229,C219,'Input 3 - Capital Instruments'!$M$13:$M$229,"Y",'Input 3 - Capital Instruments'!$G$13:$G$229,"Surplus Notes (or similar)")</f>
        <v>0</v>
      </c>
      <c r="O219" s="69"/>
      <c r="P219" s="69"/>
      <c r="Q219" s="69"/>
      <c r="R219" s="96">
        <f t="shared" si="42"/>
        <v>0</v>
      </c>
      <c r="S219" s="95">
        <f t="shared" si="43"/>
        <v>0</v>
      </c>
      <c r="T219" s="69"/>
      <c r="U219" s="69"/>
      <c r="V219" s="69"/>
      <c r="W219" s="95" t="str">
        <f t="shared" si="45"/>
        <v/>
      </c>
      <c r="Z219" s="69"/>
      <c r="AB219" s="69"/>
      <c r="AC219" s="69"/>
      <c r="AD219" s="69"/>
      <c r="AE219" s="69"/>
      <c r="AF219" s="69"/>
      <c r="AG219" s="69"/>
      <c r="AH219" s="97">
        <f t="shared" si="44"/>
        <v>0</v>
      </c>
      <c r="AJ219" s="98" cm="1">
        <f t="array" ref="AJ219">SUMPRODUCT(J$7:J$1008*(G$7:G$1008=$C219))</f>
        <v>0</v>
      </c>
      <c r="AK219" s="103">
        <f t="shared" si="46"/>
        <v>0</v>
      </c>
      <c r="AL219" s="104">
        <f t="shared" si="47"/>
        <v>0</v>
      </c>
      <c r="AM219" s="98" cm="1">
        <f t="array" ref="AM219">SUMPRODUCT(Z$7:Z$1008*(G$7:G$1008=$C219))</f>
        <v>0</v>
      </c>
      <c r="AN219" s="103">
        <f t="shared" si="48"/>
        <v>0</v>
      </c>
      <c r="AO219" s="104">
        <f t="shared" si="49"/>
        <v>0</v>
      </c>
      <c r="AP219" s="105" t="str">
        <f t="shared" si="50"/>
        <v/>
      </c>
      <c r="AQ219" s="105" t="str">
        <f t="shared" si="51"/>
        <v/>
      </c>
      <c r="AR219" s="98">
        <f>'Input 1 - Schedule 1'!AL221</f>
        <v>0</v>
      </c>
      <c r="AS219" s="98">
        <f t="shared" si="52"/>
        <v>0</v>
      </c>
      <c r="AT219" s="99">
        <f t="shared" si="53"/>
        <v>0</v>
      </c>
      <c r="AV219" s="84" t="s">
        <v>20</v>
      </c>
    </row>
    <row r="220" spans="1:48" ht="13.5" x14ac:dyDescent="0.3">
      <c r="A220" s="106">
        <f t="shared" si="54"/>
        <v>213</v>
      </c>
      <c r="B220" s="102" t="str">
        <f>'Input 1 - Schedule 1'!H222</f>
        <v/>
      </c>
      <c r="C220" s="95">
        <f>'Input 1 - Schedule 1'!I222</f>
        <v>0</v>
      </c>
      <c r="D220" s="95">
        <f>'Input 1 - Schedule 1'!J222</f>
        <v>0</v>
      </c>
      <c r="E220" s="95">
        <f>'Input 1 - Schedule 1'!K222</f>
        <v>0</v>
      </c>
      <c r="F220" s="95">
        <f>'Input 1 - Schedule 1'!L222</f>
        <v>0</v>
      </c>
      <c r="G220" s="95">
        <f>'Input 1 - Schedule 1'!N222</f>
        <v>0</v>
      </c>
      <c r="H220" s="95" t="str">
        <f>'Input 1 - Schedule 1'!O222</f>
        <v/>
      </c>
      <c r="I220" s="95">
        <f>'Input 1 - Schedule 1'!W222</f>
        <v>0</v>
      </c>
      <c r="J220" s="69"/>
      <c r="K220" s="51"/>
      <c r="L220" s="69"/>
      <c r="M220" s="69"/>
      <c r="N220" s="95">
        <f>SUMIFS('Input 3 - Capital Instruments'!$L$13:$L$229,'Input 3 - Capital Instruments'!$O$13:$O$229,C220,'Input 3 - Capital Instruments'!$M$13:$M$229,"Y",'Input 3 - Capital Instruments'!$G$13:$G$229,"Surplus Notes (or similar)")</f>
        <v>0</v>
      </c>
      <c r="O220" s="69"/>
      <c r="P220" s="69"/>
      <c r="Q220" s="69"/>
      <c r="R220" s="96">
        <f t="shared" si="42"/>
        <v>0</v>
      </c>
      <c r="S220" s="95">
        <f t="shared" si="43"/>
        <v>0</v>
      </c>
      <c r="T220" s="69"/>
      <c r="U220" s="69"/>
      <c r="V220" s="69"/>
      <c r="W220" s="95" t="str">
        <f t="shared" si="45"/>
        <v/>
      </c>
      <c r="Z220" s="69"/>
      <c r="AB220" s="69"/>
      <c r="AC220" s="69"/>
      <c r="AD220" s="69"/>
      <c r="AE220" s="69"/>
      <c r="AF220" s="69"/>
      <c r="AG220" s="69"/>
      <c r="AH220" s="97">
        <f t="shared" si="44"/>
        <v>0</v>
      </c>
      <c r="AJ220" s="98" cm="1">
        <f t="array" ref="AJ220">SUMPRODUCT(J$7:J$1008*(G$7:G$1008=$C220))</f>
        <v>0</v>
      </c>
      <c r="AK220" s="103">
        <f t="shared" si="46"/>
        <v>0</v>
      </c>
      <c r="AL220" s="104">
        <f t="shared" si="47"/>
        <v>0</v>
      </c>
      <c r="AM220" s="98" cm="1">
        <f t="array" ref="AM220">SUMPRODUCT(Z$7:Z$1008*(G$7:G$1008=$C220))</f>
        <v>0</v>
      </c>
      <c r="AN220" s="103">
        <f t="shared" si="48"/>
        <v>0</v>
      </c>
      <c r="AO220" s="104">
        <f t="shared" si="49"/>
        <v>0</v>
      </c>
      <c r="AP220" s="105" t="str">
        <f t="shared" si="50"/>
        <v/>
      </c>
      <c r="AQ220" s="105" t="str">
        <f t="shared" si="51"/>
        <v/>
      </c>
      <c r="AR220" s="98">
        <f>'Input 1 - Schedule 1'!AL222</f>
        <v>0</v>
      </c>
      <c r="AS220" s="98">
        <f t="shared" si="52"/>
        <v>0</v>
      </c>
      <c r="AT220" s="99">
        <f t="shared" si="53"/>
        <v>0</v>
      </c>
      <c r="AV220" s="84" t="s">
        <v>20</v>
      </c>
    </row>
    <row r="221" spans="1:48" ht="13.5" x14ac:dyDescent="0.3">
      <c r="A221" s="106">
        <f t="shared" si="54"/>
        <v>214</v>
      </c>
      <c r="B221" s="102" t="str">
        <f>'Input 1 - Schedule 1'!H223</f>
        <v/>
      </c>
      <c r="C221" s="95">
        <f>'Input 1 - Schedule 1'!I223</f>
        <v>0</v>
      </c>
      <c r="D221" s="95">
        <f>'Input 1 - Schedule 1'!J223</f>
        <v>0</v>
      </c>
      <c r="E221" s="95">
        <f>'Input 1 - Schedule 1'!K223</f>
        <v>0</v>
      </c>
      <c r="F221" s="95">
        <f>'Input 1 - Schedule 1'!L223</f>
        <v>0</v>
      </c>
      <c r="G221" s="95">
        <f>'Input 1 - Schedule 1'!N223</f>
        <v>0</v>
      </c>
      <c r="H221" s="95" t="str">
        <f>'Input 1 - Schedule 1'!O223</f>
        <v/>
      </c>
      <c r="I221" s="95">
        <f>'Input 1 - Schedule 1'!W223</f>
        <v>0</v>
      </c>
      <c r="J221" s="69"/>
      <c r="K221" s="51"/>
      <c r="L221" s="69"/>
      <c r="M221" s="69"/>
      <c r="N221" s="95">
        <f>SUMIFS('Input 3 - Capital Instruments'!$L$13:$L$229,'Input 3 - Capital Instruments'!$O$13:$O$229,C221,'Input 3 - Capital Instruments'!$M$13:$M$229,"Y",'Input 3 - Capital Instruments'!$G$13:$G$229,"Surplus Notes (or similar)")</f>
        <v>0</v>
      </c>
      <c r="O221" s="69"/>
      <c r="P221" s="69"/>
      <c r="Q221" s="69"/>
      <c r="R221" s="96">
        <f t="shared" si="42"/>
        <v>0</v>
      </c>
      <c r="S221" s="95">
        <f t="shared" si="43"/>
        <v>0</v>
      </c>
      <c r="T221" s="69"/>
      <c r="U221" s="69"/>
      <c r="V221" s="69"/>
      <c r="W221" s="95" t="str">
        <f t="shared" si="45"/>
        <v/>
      </c>
      <c r="Z221" s="69"/>
      <c r="AB221" s="69"/>
      <c r="AC221" s="69"/>
      <c r="AD221" s="69"/>
      <c r="AE221" s="69"/>
      <c r="AF221" s="69"/>
      <c r="AG221" s="69"/>
      <c r="AH221" s="97">
        <f t="shared" si="44"/>
        <v>0</v>
      </c>
      <c r="AJ221" s="98" cm="1">
        <f t="array" ref="AJ221">SUMPRODUCT(J$7:J$1008*(G$7:G$1008=$C221))</f>
        <v>0</v>
      </c>
      <c r="AK221" s="103">
        <f t="shared" si="46"/>
        <v>0</v>
      </c>
      <c r="AL221" s="104">
        <f t="shared" si="47"/>
        <v>0</v>
      </c>
      <c r="AM221" s="98" cm="1">
        <f t="array" ref="AM221">SUMPRODUCT(Z$7:Z$1008*(G$7:G$1008=$C221))</f>
        <v>0</v>
      </c>
      <c r="AN221" s="103">
        <f t="shared" si="48"/>
        <v>0</v>
      </c>
      <c r="AO221" s="104">
        <f t="shared" si="49"/>
        <v>0</v>
      </c>
      <c r="AP221" s="105" t="str">
        <f t="shared" si="50"/>
        <v/>
      </c>
      <c r="AQ221" s="105" t="str">
        <f t="shared" si="51"/>
        <v/>
      </c>
      <c r="AR221" s="98">
        <f>'Input 1 - Schedule 1'!AL223</f>
        <v>0</v>
      </c>
      <c r="AS221" s="98">
        <f t="shared" si="52"/>
        <v>0</v>
      </c>
      <c r="AT221" s="99">
        <f t="shared" si="53"/>
        <v>0</v>
      </c>
      <c r="AV221" s="84" t="s">
        <v>20</v>
      </c>
    </row>
    <row r="222" spans="1:48" ht="13.5" x14ac:dyDescent="0.3">
      <c r="A222" s="106">
        <f t="shared" si="54"/>
        <v>215</v>
      </c>
      <c r="B222" s="102" t="str">
        <f>'Input 1 - Schedule 1'!H224</f>
        <v/>
      </c>
      <c r="C222" s="95">
        <f>'Input 1 - Schedule 1'!I224</f>
        <v>0</v>
      </c>
      <c r="D222" s="95">
        <f>'Input 1 - Schedule 1'!J224</f>
        <v>0</v>
      </c>
      <c r="E222" s="95">
        <f>'Input 1 - Schedule 1'!K224</f>
        <v>0</v>
      </c>
      <c r="F222" s="95">
        <f>'Input 1 - Schedule 1'!L224</f>
        <v>0</v>
      </c>
      <c r="G222" s="95">
        <f>'Input 1 - Schedule 1'!N224</f>
        <v>0</v>
      </c>
      <c r="H222" s="95" t="str">
        <f>'Input 1 - Schedule 1'!O224</f>
        <v/>
      </c>
      <c r="I222" s="95">
        <f>'Input 1 - Schedule 1'!W224</f>
        <v>0</v>
      </c>
      <c r="J222" s="69"/>
      <c r="K222" s="51"/>
      <c r="L222" s="69"/>
      <c r="M222" s="69"/>
      <c r="N222" s="95">
        <f>SUMIFS('Input 3 - Capital Instruments'!$L$13:$L$229,'Input 3 - Capital Instruments'!$O$13:$O$229,C222,'Input 3 - Capital Instruments'!$M$13:$M$229,"Y",'Input 3 - Capital Instruments'!$G$13:$G$229,"Surplus Notes (or similar)")</f>
        <v>0</v>
      </c>
      <c r="O222" s="69"/>
      <c r="P222" s="69"/>
      <c r="Q222" s="69"/>
      <c r="R222" s="96">
        <f t="shared" si="42"/>
        <v>0</v>
      </c>
      <c r="S222" s="95">
        <f t="shared" si="43"/>
        <v>0</v>
      </c>
      <c r="T222" s="69"/>
      <c r="U222" s="69"/>
      <c r="V222" s="69"/>
      <c r="W222" s="95" t="str">
        <f t="shared" si="45"/>
        <v/>
      </c>
      <c r="Z222" s="69"/>
      <c r="AB222" s="69"/>
      <c r="AC222" s="69"/>
      <c r="AD222" s="69"/>
      <c r="AE222" s="69"/>
      <c r="AF222" s="69"/>
      <c r="AG222" s="69"/>
      <c r="AH222" s="97">
        <f t="shared" si="44"/>
        <v>0</v>
      </c>
      <c r="AJ222" s="98" cm="1">
        <f t="array" ref="AJ222">SUMPRODUCT(J$7:J$1008*(G$7:G$1008=$C222))</f>
        <v>0</v>
      </c>
      <c r="AK222" s="103">
        <f t="shared" si="46"/>
        <v>0</v>
      </c>
      <c r="AL222" s="104">
        <f t="shared" si="47"/>
        <v>0</v>
      </c>
      <c r="AM222" s="98" cm="1">
        <f t="array" ref="AM222">SUMPRODUCT(Z$7:Z$1008*(G$7:G$1008=$C222))</f>
        <v>0</v>
      </c>
      <c r="AN222" s="103">
        <f t="shared" si="48"/>
        <v>0</v>
      </c>
      <c r="AO222" s="104">
        <f t="shared" si="49"/>
        <v>0</v>
      </c>
      <c r="AP222" s="105" t="str">
        <f t="shared" si="50"/>
        <v/>
      </c>
      <c r="AQ222" s="105" t="str">
        <f t="shared" si="51"/>
        <v/>
      </c>
      <c r="AR222" s="98">
        <f>'Input 1 - Schedule 1'!AL224</f>
        <v>0</v>
      </c>
      <c r="AS222" s="98">
        <f t="shared" si="52"/>
        <v>0</v>
      </c>
      <c r="AT222" s="99">
        <f t="shared" si="53"/>
        <v>0</v>
      </c>
      <c r="AV222" s="84" t="s">
        <v>20</v>
      </c>
    </row>
    <row r="223" spans="1:48" ht="13.5" x14ac:dyDescent="0.3">
      <c r="A223" s="106">
        <f t="shared" si="54"/>
        <v>216</v>
      </c>
      <c r="B223" s="102" t="str">
        <f>'Input 1 - Schedule 1'!H225</f>
        <v/>
      </c>
      <c r="C223" s="95">
        <f>'Input 1 - Schedule 1'!I225</f>
        <v>0</v>
      </c>
      <c r="D223" s="95">
        <f>'Input 1 - Schedule 1'!J225</f>
        <v>0</v>
      </c>
      <c r="E223" s="95">
        <f>'Input 1 - Schedule 1'!K225</f>
        <v>0</v>
      </c>
      <c r="F223" s="95">
        <f>'Input 1 - Schedule 1'!L225</f>
        <v>0</v>
      </c>
      <c r="G223" s="95">
        <f>'Input 1 - Schedule 1'!N225</f>
        <v>0</v>
      </c>
      <c r="H223" s="95" t="str">
        <f>'Input 1 - Schedule 1'!O225</f>
        <v/>
      </c>
      <c r="I223" s="95">
        <f>'Input 1 - Schedule 1'!W225</f>
        <v>0</v>
      </c>
      <c r="J223" s="69"/>
      <c r="K223" s="51"/>
      <c r="L223" s="69"/>
      <c r="M223" s="69"/>
      <c r="N223" s="95">
        <f>SUMIFS('Input 3 - Capital Instruments'!$L$13:$L$229,'Input 3 - Capital Instruments'!$O$13:$O$229,C223,'Input 3 - Capital Instruments'!$M$13:$M$229,"Y",'Input 3 - Capital Instruments'!$G$13:$G$229,"Surplus Notes (or similar)")</f>
        <v>0</v>
      </c>
      <c r="O223" s="69"/>
      <c r="P223" s="69"/>
      <c r="Q223" s="69"/>
      <c r="R223" s="96">
        <f t="shared" si="42"/>
        <v>0</v>
      </c>
      <c r="S223" s="95">
        <f t="shared" si="43"/>
        <v>0</v>
      </c>
      <c r="T223" s="69"/>
      <c r="U223" s="69"/>
      <c r="V223" s="69"/>
      <c r="W223" s="95" t="str">
        <f t="shared" si="45"/>
        <v/>
      </c>
      <c r="Z223" s="69"/>
      <c r="AB223" s="69"/>
      <c r="AC223" s="69"/>
      <c r="AD223" s="69"/>
      <c r="AE223" s="69"/>
      <c r="AF223" s="69"/>
      <c r="AG223" s="69"/>
      <c r="AH223" s="97">
        <f t="shared" si="44"/>
        <v>0</v>
      </c>
      <c r="AJ223" s="98" cm="1">
        <f t="array" ref="AJ223">SUMPRODUCT(J$7:J$1008*(G$7:G$1008=$C223))</f>
        <v>0</v>
      </c>
      <c r="AK223" s="103">
        <f t="shared" si="46"/>
        <v>0</v>
      </c>
      <c r="AL223" s="104">
        <f t="shared" si="47"/>
        <v>0</v>
      </c>
      <c r="AM223" s="98" cm="1">
        <f t="array" ref="AM223">SUMPRODUCT(Z$7:Z$1008*(G$7:G$1008=$C223))</f>
        <v>0</v>
      </c>
      <c r="AN223" s="103">
        <f t="shared" si="48"/>
        <v>0</v>
      </c>
      <c r="AO223" s="104">
        <f t="shared" si="49"/>
        <v>0</v>
      </c>
      <c r="AP223" s="105" t="str">
        <f t="shared" si="50"/>
        <v/>
      </c>
      <c r="AQ223" s="105" t="str">
        <f t="shared" si="51"/>
        <v/>
      </c>
      <c r="AR223" s="98">
        <f>'Input 1 - Schedule 1'!AL225</f>
        <v>0</v>
      </c>
      <c r="AS223" s="98">
        <f t="shared" si="52"/>
        <v>0</v>
      </c>
      <c r="AT223" s="99">
        <f t="shared" si="53"/>
        <v>0</v>
      </c>
      <c r="AV223" s="84" t="s">
        <v>20</v>
      </c>
    </row>
    <row r="224" spans="1:48" ht="13.5" x14ac:dyDescent="0.3">
      <c r="A224" s="106">
        <f t="shared" si="54"/>
        <v>217</v>
      </c>
      <c r="B224" s="102" t="str">
        <f>'Input 1 - Schedule 1'!H226</f>
        <v/>
      </c>
      <c r="C224" s="95">
        <f>'Input 1 - Schedule 1'!I226</f>
        <v>0</v>
      </c>
      <c r="D224" s="95">
        <f>'Input 1 - Schedule 1'!J226</f>
        <v>0</v>
      </c>
      <c r="E224" s="95">
        <f>'Input 1 - Schedule 1'!K226</f>
        <v>0</v>
      </c>
      <c r="F224" s="95">
        <f>'Input 1 - Schedule 1'!L226</f>
        <v>0</v>
      </c>
      <c r="G224" s="95">
        <f>'Input 1 - Schedule 1'!N226</f>
        <v>0</v>
      </c>
      <c r="H224" s="95" t="str">
        <f>'Input 1 - Schedule 1'!O226</f>
        <v/>
      </c>
      <c r="I224" s="95">
        <f>'Input 1 - Schedule 1'!W226</f>
        <v>0</v>
      </c>
      <c r="J224" s="69"/>
      <c r="K224" s="51"/>
      <c r="L224" s="69"/>
      <c r="M224" s="69"/>
      <c r="N224" s="95">
        <f>SUMIFS('Input 3 - Capital Instruments'!$L$13:$L$229,'Input 3 - Capital Instruments'!$O$13:$O$229,C224,'Input 3 - Capital Instruments'!$M$13:$M$229,"Y",'Input 3 - Capital Instruments'!$G$13:$G$229,"Surplus Notes (or similar)")</f>
        <v>0</v>
      </c>
      <c r="O224" s="69"/>
      <c r="P224" s="69"/>
      <c r="Q224" s="69"/>
      <c r="R224" s="96">
        <f t="shared" si="42"/>
        <v>0</v>
      </c>
      <c r="S224" s="95">
        <f t="shared" si="43"/>
        <v>0</v>
      </c>
      <c r="T224" s="69"/>
      <c r="U224" s="69"/>
      <c r="V224" s="69"/>
      <c r="W224" s="95" t="str">
        <f t="shared" si="45"/>
        <v/>
      </c>
      <c r="Z224" s="69"/>
      <c r="AB224" s="69"/>
      <c r="AC224" s="69"/>
      <c r="AD224" s="69"/>
      <c r="AE224" s="69"/>
      <c r="AF224" s="69"/>
      <c r="AG224" s="69"/>
      <c r="AH224" s="97">
        <f t="shared" si="44"/>
        <v>0</v>
      </c>
      <c r="AJ224" s="98" cm="1">
        <f t="array" ref="AJ224">SUMPRODUCT(J$7:J$1008*(G$7:G$1008=$C224))</f>
        <v>0</v>
      </c>
      <c r="AK224" s="103">
        <f t="shared" si="46"/>
        <v>0</v>
      </c>
      <c r="AL224" s="104">
        <f t="shared" si="47"/>
        <v>0</v>
      </c>
      <c r="AM224" s="98" cm="1">
        <f t="array" ref="AM224">SUMPRODUCT(Z$7:Z$1008*(G$7:G$1008=$C224))</f>
        <v>0</v>
      </c>
      <c r="AN224" s="103">
        <f t="shared" si="48"/>
        <v>0</v>
      </c>
      <c r="AO224" s="104">
        <f t="shared" si="49"/>
        <v>0</v>
      </c>
      <c r="AP224" s="105" t="str">
        <f t="shared" si="50"/>
        <v/>
      </c>
      <c r="AQ224" s="105" t="str">
        <f t="shared" si="51"/>
        <v/>
      </c>
      <c r="AR224" s="98">
        <f>'Input 1 - Schedule 1'!AL226</f>
        <v>0</v>
      </c>
      <c r="AS224" s="98">
        <f t="shared" si="52"/>
        <v>0</v>
      </c>
      <c r="AT224" s="99">
        <f t="shared" si="53"/>
        <v>0</v>
      </c>
      <c r="AV224" s="84" t="s">
        <v>20</v>
      </c>
    </row>
    <row r="225" spans="1:48" ht="13.5" x14ac:dyDescent="0.3">
      <c r="A225" s="106">
        <f t="shared" si="54"/>
        <v>218</v>
      </c>
      <c r="B225" s="102" t="str">
        <f>'Input 1 - Schedule 1'!H227</f>
        <v/>
      </c>
      <c r="C225" s="95">
        <f>'Input 1 - Schedule 1'!I227</f>
        <v>0</v>
      </c>
      <c r="D225" s="95">
        <f>'Input 1 - Schedule 1'!J227</f>
        <v>0</v>
      </c>
      <c r="E225" s="95">
        <f>'Input 1 - Schedule 1'!K227</f>
        <v>0</v>
      </c>
      <c r="F225" s="95">
        <f>'Input 1 - Schedule 1'!L227</f>
        <v>0</v>
      </c>
      <c r="G225" s="95">
        <f>'Input 1 - Schedule 1'!N227</f>
        <v>0</v>
      </c>
      <c r="H225" s="95" t="str">
        <f>'Input 1 - Schedule 1'!O227</f>
        <v/>
      </c>
      <c r="I225" s="95">
        <f>'Input 1 - Schedule 1'!W227</f>
        <v>0</v>
      </c>
      <c r="J225" s="69"/>
      <c r="K225" s="51"/>
      <c r="L225" s="69"/>
      <c r="M225" s="69"/>
      <c r="N225" s="95">
        <f>SUMIFS('Input 3 - Capital Instruments'!$L$13:$L$229,'Input 3 - Capital Instruments'!$O$13:$O$229,C225,'Input 3 - Capital Instruments'!$M$13:$M$229,"Y",'Input 3 - Capital Instruments'!$G$13:$G$229,"Surplus Notes (or similar)")</f>
        <v>0</v>
      </c>
      <c r="O225" s="69"/>
      <c r="P225" s="69"/>
      <c r="Q225" s="69"/>
      <c r="R225" s="96">
        <f t="shared" si="42"/>
        <v>0</v>
      </c>
      <c r="S225" s="95">
        <f t="shared" si="43"/>
        <v>0</v>
      </c>
      <c r="T225" s="69"/>
      <c r="U225" s="69"/>
      <c r="V225" s="69"/>
      <c r="W225" s="95" t="str">
        <f t="shared" si="45"/>
        <v/>
      </c>
      <c r="Z225" s="69"/>
      <c r="AB225" s="69"/>
      <c r="AC225" s="69"/>
      <c r="AD225" s="69"/>
      <c r="AE225" s="69"/>
      <c r="AF225" s="69"/>
      <c r="AG225" s="69"/>
      <c r="AH225" s="97">
        <f t="shared" si="44"/>
        <v>0</v>
      </c>
      <c r="AJ225" s="98" cm="1">
        <f t="array" ref="AJ225">SUMPRODUCT(J$7:J$1008*(G$7:G$1008=$C225))</f>
        <v>0</v>
      </c>
      <c r="AK225" s="103">
        <f t="shared" si="46"/>
        <v>0</v>
      </c>
      <c r="AL225" s="104">
        <f t="shared" si="47"/>
        <v>0</v>
      </c>
      <c r="AM225" s="98" cm="1">
        <f t="array" ref="AM225">SUMPRODUCT(Z$7:Z$1008*(G$7:G$1008=$C225))</f>
        <v>0</v>
      </c>
      <c r="AN225" s="103">
        <f t="shared" si="48"/>
        <v>0</v>
      </c>
      <c r="AO225" s="104">
        <f t="shared" si="49"/>
        <v>0</v>
      </c>
      <c r="AP225" s="105" t="str">
        <f t="shared" si="50"/>
        <v/>
      </c>
      <c r="AQ225" s="105" t="str">
        <f t="shared" si="51"/>
        <v/>
      </c>
      <c r="AR225" s="98">
        <f>'Input 1 - Schedule 1'!AL227</f>
        <v>0</v>
      </c>
      <c r="AS225" s="98">
        <f t="shared" si="52"/>
        <v>0</v>
      </c>
      <c r="AT225" s="99">
        <f t="shared" si="53"/>
        <v>0</v>
      </c>
      <c r="AV225" s="84" t="s">
        <v>20</v>
      </c>
    </row>
    <row r="226" spans="1:48" ht="13.5" x14ac:dyDescent="0.3">
      <c r="A226" s="106">
        <f t="shared" si="54"/>
        <v>219</v>
      </c>
      <c r="B226" s="102" t="str">
        <f>'Input 1 - Schedule 1'!H228</f>
        <v/>
      </c>
      <c r="C226" s="95">
        <f>'Input 1 - Schedule 1'!I228</f>
        <v>0</v>
      </c>
      <c r="D226" s="95">
        <f>'Input 1 - Schedule 1'!J228</f>
        <v>0</v>
      </c>
      <c r="E226" s="95">
        <f>'Input 1 - Schedule 1'!K228</f>
        <v>0</v>
      </c>
      <c r="F226" s="95">
        <f>'Input 1 - Schedule 1'!L228</f>
        <v>0</v>
      </c>
      <c r="G226" s="95">
        <f>'Input 1 - Schedule 1'!N228</f>
        <v>0</v>
      </c>
      <c r="H226" s="95" t="str">
        <f>'Input 1 - Schedule 1'!O228</f>
        <v/>
      </c>
      <c r="I226" s="95">
        <f>'Input 1 - Schedule 1'!W228</f>
        <v>0</v>
      </c>
      <c r="J226" s="69"/>
      <c r="K226" s="51"/>
      <c r="L226" s="69"/>
      <c r="M226" s="69"/>
      <c r="N226" s="95">
        <f>SUMIFS('Input 3 - Capital Instruments'!$L$13:$L$229,'Input 3 - Capital Instruments'!$O$13:$O$229,C226,'Input 3 - Capital Instruments'!$M$13:$M$229,"Y",'Input 3 - Capital Instruments'!$G$13:$G$229,"Surplus Notes (or similar)")</f>
        <v>0</v>
      </c>
      <c r="O226" s="69"/>
      <c r="P226" s="69"/>
      <c r="Q226" s="69"/>
      <c r="R226" s="96">
        <f t="shared" si="42"/>
        <v>0</v>
      </c>
      <c r="S226" s="95">
        <f t="shared" si="43"/>
        <v>0</v>
      </c>
      <c r="T226" s="69"/>
      <c r="U226" s="69"/>
      <c r="V226" s="69"/>
      <c r="W226" s="95" t="str">
        <f t="shared" si="45"/>
        <v/>
      </c>
      <c r="Z226" s="69"/>
      <c r="AB226" s="69"/>
      <c r="AC226" s="69"/>
      <c r="AD226" s="69"/>
      <c r="AE226" s="69"/>
      <c r="AF226" s="69"/>
      <c r="AG226" s="69"/>
      <c r="AH226" s="97">
        <f t="shared" si="44"/>
        <v>0</v>
      </c>
      <c r="AJ226" s="98" cm="1">
        <f t="array" ref="AJ226">SUMPRODUCT(J$7:J$1008*(G$7:G$1008=$C226))</f>
        <v>0</v>
      </c>
      <c r="AK226" s="103">
        <f t="shared" si="46"/>
        <v>0</v>
      </c>
      <c r="AL226" s="104">
        <f t="shared" si="47"/>
        <v>0</v>
      </c>
      <c r="AM226" s="98" cm="1">
        <f t="array" ref="AM226">SUMPRODUCT(Z$7:Z$1008*(G$7:G$1008=$C226))</f>
        <v>0</v>
      </c>
      <c r="AN226" s="103">
        <f t="shared" si="48"/>
        <v>0</v>
      </c>
      <c r="AO226" s="104">
        <f t="shared" si="49"/>
        <v>0</v>
      </c>
      <c r="AP226" s="105" t="str">
        <f t="shared" si="50"/>
        <v/>
      </c>
      <c r="AQ226" s="105" t="str">
        <f t="shared" si="51"/>
        <v/>
      </c>
      <c r="AR226" s="98">
        <f>'Input 1 - Schedule 1'!AL228</f>
        <v>0</v>
      </c>
      <c r="AS226" s="98">
        <f t="shared" si="52"/>
        <v>0</v>
      </c>
      <c r="AT226" s="99">
        <f t="shared" si="53"/>
        <v>0</v>
      </c>
      <c r="AV226" s="84" t="s">
        <v>20</v>
      </c>
    </row>
    <row r="227" spans="1:48" ht="13.5" x14ac:dyDescent="0.3">
      <c r="A227" s="106">
        <f t="shared" si="54"/>
        <v>220</v>
      </c>
      <c r="B227" s="102" t="str">
        <f>'Input 1 - Schedule 1'!H229</f>
        <v/>
      </c>
      <c r="C227" s="95">
        <f>'Input 1 - Schedule 1'!I229</f>
        <v>0</v>
      </c>
      <c r="D227" s="95">
        <f>'Input 1 - Schedule 1'!J229</f>
        <v>0</v>
      </c>
      <c r="E227" s="95">
        <f>'Input 1 - Schedule 1'!K229</f>
        <v>0</v>
      </c>
      <c r="F227" s="95">
        <f>'Input 1 - Schedule 1'!L229</f>
        <v>0</v>
      </c>
      <c r="G227" s="95">
        <f>'Input 1 - Schedule 1'!N229</f>
        <v>0</v>
      </c>
      <c r="H227" s="95" t="str">
        <f>'Input 1 - Schedule 1'!O229</f>
        <v/>
      </c>
      <c r="I227" s="95">
        <f>'Input 1 - Schedule 1'!W229</f>
        <v>0</v>
      </c>
      <c r="J227" s="69"/>
      <c r="K227" s="51"/>
      <c r="L227" s="69"/>
      <c r="M227" s="69"/>
      <c r="N227" s="95">
        <f>SUMIFS('Input 3 - Capital Instruments'!$L$13:$L$229,'Input 3 - Capital Instruments'!$O$13:$O$229,C227,'Input 3 - Capital Instruments'!$M$13:$M$229,"Y",'Input 3 - Capital Instruments'!$G$13:$G$229,"Surplus Notes (or similar)")</f>
        <v>0</v>
      </c>
      <c r="O227" s="69"/>
      <c r="P227" s="69"/>
      <c r="Q227" s="69"/>
      <c r="R227" s="96">
        <f t="shared" si="42"/>
        <v>0</v>
      </c>
      <c r="S227" s="95">
        <f t="shared" si="43"/>
        <v>0</v>
      </c>
      <c r="T227" s="69"/>
      <c r="U227" s="69"/>
      <c r="V227" s="69"/>
      <c r="W227" s="95" t="str">
        <f t="shared" si="45"/>
        <v/>
      </c>
      <c r="Z227" s="69"/>
      <c r="AB227" s="69"/>
      <c r="AC227" s="69"/>
      <c r="AD227" s="69"/>
      <c r="AE227" s="69"/>
      <c r="AF227" s="69"/>
      <c r="AG227" s="69"/>
      <c r="AH227" s="97">
        <f t="shared" si="44"/>
        <v>0</v>
      </c>
      <c r="AJ227" s="98" cm="1">
        <f t="array" ref="AJ227">SUMPRODUCT(J$7:J$1008*(G$7:G$1008=$C227))</f>
        <v>0</v>
      </c>
      <c r="AK227" s="103">
        <f t="shared" si="46"/>
        <v>0</v>
      </c>
      <c r="AL227" s="104">
        <f t="shared" si="47"/>
        <v>0</v>
      </c>
      <c r="AM227" s="98" cm="1">
        <f t="array" ref="AM227">SUMPRODUCT(Z$7:Z$1008*(G$7:G$1008=$C227))</f>
        <v>0</v>
      </c>
      <c r="AN227" s="103">
        <f t="shared" si="48"/>
        <v>0</v>
      </c>
      <c r="AO227" s="104">
        <f t="shared" si="49"/>
        <v>0</v>
      </c>
      <c r="AP227" s="105" t="str">
        <f t="shared" si="50"/>
        <v/>
      </c>
      <c r="AQ227" s="105" t="str">
        <f t="shared" si="51"/>
        <v/>
      </c>
      <c r="AR227" s="98">
        <f>'Input 1 - Schedule 1'!AL229</f>
        <v>0</v>
      </c>
      <c r="AS227" s="98">
        <f t="shared" si="52"/>
        <v>0</v>
      </c>
      <c r="AT227" s="99">
        <f t="shared" si="53"/>
        <v>0</v>
      </c>
      <c r="AV227" s="84" t="s">
        <v>20</v>
      </c>
    </row>
    <row r="228" spans="1:48" ht="13.5" x14ac:dyDescent="0.3">
      <c r="A228" s="106">
        <f t="shared" si="54"/>
        <v>221</v>
      </c>
      <c r="B228" s="102" t="str">
        <f>'Input 1 - Schedule 1'!H230</f>
        <v/>
      </c>
      <c r="C228" s="95">
        <f>'Input 1 - Schedule 1'!I230</f>
        <v>0</v>
      </c>
      <c r="D228" s="95">
        <f>'Input 1 - Schedule 1'!J230</f>
        <v>0</v>
      </c>
      <c r="E228" s="95">
        <f>'Input 1 - Schedule 1'!K230</f>
        <v>0</v>
      </c>
      <c r="F228" s="95">
        <f>'Input 1 - Schedule 1'!L230</f>
        <v>0</v>
      </c>
      <c r="G228" s="95">
        <f>'Input 1 - Schedule 1'!N230</f>
        <v>0</v>
      </c>
      <c r="H228" s="95" t="str">
        <f>'Input 1 - Schedule 1'!O230</f>
        <v/>
      </c>
      <c r="I228" s="95">
        <f>'Input 1 - Schedule 1'!W230</f>
        <v>0</v>
      </c>
      <c r="J228" s="69"/>
      <c r="K228" s="51"/>
      <c r="L228" s="69"/>
      <c r="M228" s="69"/>
      <c r="N228" s="95">
        <f>SUMIFS('Input 3 - Capital Instruments'!$L$13:$L$229,'Input 3 - Capital Instruments'!$O$13:$O$229,C228,'Input 3 - Capital Instruments'!$M$13:$M$229,"Y",'Input 3 - Capital Instruments'!$G$13:$G$229,"Surplus Notes (or similar)")</f>
        <v>0</v>
      </c>
      <c r="O228" s="69"/>
      <c r="P228" s="69"/>
      <c r="Q228" s="69"/>
      <c r="R228" s="96">
        <f t="shared" si="42"/>
        <v>0</v>
      </c>
      <c r="S228" s="95">
        <f t="shared" si="43"/>
        <v>0</v>
      </c>
      <c r="T228" s="69"/>
      <c r="U228" s="69"/>
      <c r="V228" s="69"/>
      <c r="W228" s="95" t="str">
        <f t="shared" si="45"/>
        <v/>
      </c>
      <c r="Z228" s="69"/>
      <c r="AB228" s="69"/>
      <c r="AC228" s="69"/>
      <c r="AD228" s="69"/>
      <c r="AE228" s="69"/>
      <c r="AF228" s="69"/>
      <c r="AG228" s="69"/>
      <c r="AH228" s="97">
        <f t="shared" si="44"/>
        <v>0</v>
      </c>
      <c r="AJ228" s="98" cm="1">
        <f t="array" ref="AJ228">SUMPRODUCT(J$7:J$1008*(G$7:G$1008=$C228))</f>
        <v>0</v>
      </c>
      <c r="AK228" s="103">
        <f t="shared" si="46"/>
        <v>0</v>
      </c>
      <c r="AL228" s="104">
        <f t="shared" si="47"/>
        <v>0</v>
      </c>
      <c r="AM228" s="98" cm="1">
        <f t="array" ref="AM228">SUMPRODUCT(Z$7:Z$1008*(G$7:G$1008=$C228))</f>
        <v>0</v>
      </c>
      <c r="AN228" s="103">
        <f t="shared" si="48"/>
        <v>0</v>
      </c>
      <c r="AO228" s="104">
        <f t="shared" si="49"/>
        <v>0</v>
      </c>
      <c r="AP228" s="105" t="str">
        <f t="shared" si="50"/>
        <v/>
      </c>
      <c r="AQ228" s="105" t="str">
        <f t="shared" si="51"/>
        <v/>
      </c>
      <c r="AR228" s="98">
        <f>'Input 1 - Schedule 1'!AL230</f>
        <v>0</v>
      </c>
      <c r="AS228" s="98">
        <f t="shared" si="52"/>
        <v>0</v>
      </c>
      <c r="AT228" s="99">
        <f t="shared" si="53"/>
        <v>0</v>
      </c>
      <c r="AV228" s="84" t="s">
        <v>20</v>
      </c>
    </row>
    <row r="229" spans="1:48" ht="13.5" x14ac:dyDescent="0.3">
      <c r="A229" s="106">
        <f t="shared" si="54"/>
        <v>222</v>
      </c>
      <c r="B229" s="102" t="str">
        <f>'Input 1 - Schedule 1'!H231</f>
        <v/>
      </c>
      <c r="C229" s="95">
        <f>'Input 1 - Schedule 1'!I231</f>
        <v>0</v>
      </c>
      <c r="D229" s="95">
        <f>'Input 1 - Schedule 1'!J231</f>
        <v>0</v>
      </c>
      <c r="E229" s="95">
        <f>'Input 1 - Schedule 1'!K231</f>
        <v>0</v>
      </c>
      <c r="F229" s="95">
        <f>'Input 1 - Schedule 1'!L231</f>
        <v>0</v>
      </c>
      <c r="G229" s="95">
        <f>'Input 1 - Schedule 1'!N231</f>
        <v>0</v>
      </c>
      <c r="H229" s="95" t="str">
        <f>'Input 1 - Schedule 1'!O231</f>
        <v/>
      </c>
      <c r="I229" s="95">
        <f>'Input 1 - Schedule 1'!W231</f>
        <v>0</v>
      </c>
      <c r="J229" s="69"/>
      <c r="K229" s="51"/>
      <c r="L229" s="69"/>
      <c r="M229" s="69"/>
      <c r="N229" s="95">
        <f>SUMIFS('Input 3 - Capital Instruments'!$L$13:$L$229,'Input 3 - Capital Instruments'!$O$13:$O$229,C229,'Input 3 - Capital Instruments'!$M$13:$M$229,"Y",'Input 3 - Capital Instruments'!$G$13:$G$229,"Surplus Notes (or similar)")</f>
        <v>0</v>
      </c>
      <c r="O229" s="69"/>
      <c r="P229" s="69"/>
      <c r="Q229" s="69"/>
      <c r="R229" s="96">
        <f t="shared" si="42"/>
        <v>0</v>
      </c>
      <c r="S229" s="95">
        <f t="shared" si="43"/>
        <v>0</v>
      </c>
      <c r="T229" s="69"/>
      <c r="U229" s="69"/>
      <c r="V229" s="69"/>
      <c r="W229" s="95" t="str">
        <f t="shared" si="45"/>
        <v/>
      </c>
      <c r="Z229" s="69"/>
      <c r="AB229" s="69"/>
      <c r="AC229" s="69"/>
      <c r="AD229" s="69"/>
      <c r="AE229" s="69"/>
      <c r="AF229" s="69"/>
      <c r="AG229" s="69"/>
      <c r="AH229" s="97">
        <f t="shared" si="44"/>
        <v>0</v>
      </c>
      <c r="AJ229" s="98" cm="1">
        <f t="array" ref="AJ229">SUMPRODUCT(J$7:J$1008*(G$7:G$1008=$C229))</f>
        <v>0</v>
      </c>
      <c r="AK229" s="103">
        <f t="shared" si="46"/>
        <v>0</v>
      </c>
      <c r="AL229" s="104">
        <f t="shared" si="47"/>
        <v>0</v>
      </c>
      <c r="AM229" s="98" cm="1">
        <f t="array" ref="AM229">SUMPRODUCT(Z$7:Z$1008*(G$7:G$1008=$C229))</f>
        <v>0</v>
      </c>
      <c r="AN229" s="103">
        <f t="shared" si="48"/>
        <v>0</v>
      </c>
      <c r="AO229" s="104">
        <f t="shared" si="49"/>
        <v>0</v>
      </c>
      <c r="AP229" s="105" t="str">
        <f t="shared" si="50"/>
        <v/>
      </c>
      <c r="AQ229" s="105" t="str">
        <f t="shared" si="51"/>
        <v/>
      </c>
      <c r="AR229" s="98">
        <f>'Input 1 - Schedule 1'!AL231</f>
        <v>0</v>
      </c>
      <c r="AS229" s="98">
        <f t="shared" si="52"/>
        <v>0</v>
      </c>
      <c r="AT229" s="99">
        <f t="shared" si="53"/>
        <v>0</v>
      </c>
      <c r="AV229" s="84" t="s">
        <v>20</v>
      </c>
    </row>
    <row r="230" spans="1:48" ht="13.5" x14ac:dyDescent="0.3">
      <c r="A230" s="106">
        <f t="shared" si="54"/>
        <v>223</v>
      </c>
      <c r="B230" s="102" t="str">
        <f>'Input 1 - Schedule 1'!H232</f>
        <v/>
      </c>
      <c r="C230" s="95">
        <f>'Input 1 - Schedule 1'!I232</f>
        <v>0</v>
      </c>
      <c r="D230" s="95">
        <f>'Input 1 - Schedule 1'!J232</f>
        <v>0</v>
      </c>
      <c r="E230" s="95">
        <f>'Input 1 - Schedule 1'!K232</f>
        <v>0</v>
      </c>
      <c r="F230" s="95">
        <f>'Input 1 - Schedule 1'!L232</f>
        <v>0</v>
      </c>
      <c r="G230" s="95">
        <f>'Input 1 - Schedule 1'!N232</f>
        <v>0</v>
      </c>
      <c r="H230" s="95" t="str">
        <f>'Input 1 - Schedule 1'!O232</f>
        <v/>
      </c>
      <c r="I230" s="95">
        <f>'Input 1 - Schedule 1'!W232</f>
        <v>0</v>
      </c>
      <c r="J230" s="69"/>
      <c r="K230" s="51"/>
      <c r="L230" s="69"/>
      <c r="M230" s="69"/>
      <c r="N230" s="95">
        <f>SUMIFS('Input 3 - Capital Instruments'!$L$13:$L$229,'Input 3 - Capital Instruments'!$O$13:$O$229,C230,'Input 3 - Capital Instruments'!$M$13:$M$229,"Y",'Input 3 - Capital Instruments'!$G$13:$G$229,"Surplus Notes (or similar)")</f>
        <v>0</v>
      </c>
      <c r="O230" s="69"/>
      <c r="P230" s="69"/>
      <c r="Q230" s="69"/>
      <c r="R230" s="96">
        <f t="shared" si="42"/>
        <v>0</v>
      </c>
      <c r="S230" s="95">
        <f t="shared" si="43"/>
        <v>0</v>
      </c>
      <c r="T230" s="69"/>
      <c r="U230" s="69"/>
      <c r="V230" s="69"/>
      <c r="W230" s="95" t="str">
        <f t="shared" si="45"/>
        <v/>
      </c>
      <c r="Z230" s="69"/>
      <c r="AB230" s="69"/>
      <c r="AC230" s="69"/>
      <c r="AD230" s="69"/>
      <c r="AE230" s="69"/>
      <c r="AF230" s="69"/>
      <c r="AG230" s="69"/>
      <c r="AH230" s="97">
        <f t="shared" si="44"/>
        <v>0</v>
      </c>
      <c r="AJ230" s="98" cm="1">
        <f t="array" ref="AJ230">SUMPRODUCT(J$7:J$1008*(G$7:G$1008=$C230))</f>
        <v>0</v>
      </c>
      <c r="AK230" s="103">
        <f t="shared" si="46"/>
        <v>0</v>
      </c>
      <c r="AL230" s="104">
        <f t="shared" si="47"/>
        <v>0</v>
      </c>
      <c r="AM230" s="98" cm="1">
        <f t="array" ref="AM230">SUMPRODUCT(Z$7:Z$1008*(G$7:G$1008=$C230))</f>
        <v>0</v>
      </c>
      <c r="AN230" s="103">
        <f t="shared" si="48"/>
        <v>0</v>
      </c>
      <c r="AO230" s="104">
        <f t="shared" si="49"/>
        <v>0</v>
      </c>
      <c r="AP230" s="105" t="str">
        <f t="shared" si="50"/>
        <v/>
      </c>
      <c r="AQ230" s="105" t="str">
        <f t="shared" si="51"/>
        <v/>
      </c>
      <c r="AR230" s="98">
        <f>'Input 1 - Schedule 1'!AL232</f>
        <v>0</v>
      </c>
      <c r="AS230" s="98">
        <f t="shared" si="52"/>
        <v>0</v>
      </c>
      <c r="AT230" s="99">
        <f t="shared" si="53"/>
        <v>0</v>
      </c>
      <c r="AV230" s="84" t="s">
        <v>20</v>
      </c>
    </row>
    <row r="231" spans="1:48" ht="13.5" x14ac:dyDescent="0.3">
      <c r="A231" s="106">
        <f t="shared" si="54"/>
        <v>224</v>
      </c>
      <c r="B231" s="102" t="str">
        <f>'Input 1 - Schedule 1'!H233</f>
        <v/>
      </c>
      <c r="C231" s="95">
        <f>'Input 1 - Schedule 1'!I233</f>
        <v>0</v>
      </c>
      <c r="D231" s="95">
        <f>'Input 1 - Schedule 1'!J233</f>
        <v>0</v>
      </c>
      <c r="E231" s="95">
        <f>'Input 1 - Schedule 1'!K233</f>
        <v>0</v>
      </c>
      <c r="F231" s="95">
        <f>'Input 1 - Schedule 1'!L233</f>
        <v>0</v>
      </c>
      <c r="G231" s="95">
        <f>'Input 1 - Schedule 1'!N233</f>
        <v>0</v>
      </c>
      <c r="H231" s="95" t="str">
        <f>'Input 1 - Schedule 1'!O233</f>
        <v/>
      </c>
      <c r="I231" s="95">
        <f>'Input 1 - Schedule 1'!W233</f>
        <v>0</v>
      </c>
      <c r="J231" s="69"/>
      <c r="K231" s="51"/>
      <c r="L231" s="69"/>
      <c r="M231" s="69"/>
      <c r="N231" s="95">
        <f>SUMIFS('Input 3 - Capital Instruments'!$L$13:$L$229,'Input 3 - Capital Instruments'!$O$13:$O$229,C231,'Input 3 - Capital Instruments'!$M$13:$M$229,"Y",'Input 3 - Capital Instruments'!$G$13:$G$229,"Surplus Notes (or similar)")</f>
        <v>0</v>
      </c>
      <c r="O231" s="69"/>
      <c r="P231" s="69"/>
      <c r="Q231" s="69"/>
      <c r="R231" s="96">
        <f t="shared" si="42"/>
        <v>0</v>
      </c>
      <c r="S231" s="95">
        <f t="shared" si="43"/>
        <v>0</v>
      </c>
      <c r="T231" s="69"/>
      <c r="U231" s="69"/>
      <c r="V231" s="69"/>
      <c r="W231" s="95" t="str">
        <f t="shared" si="45"/>
        <v/>
      </c>
      <c r="Z231" s="69"/>
      <c r="AB231" s="69"/>
      <c r="AC231" s="69"/>
      <c r="AD231" s="69"/>
      <c r="AE231" s="69"/>
      <c r="AF231" s="69"/>
      <c r="AG231" s="69"/>
      <c r="AH231" s="97">
        <f t="shared" si="44"/>
        <v>0</v>
      </c>
      <c r="AJ231" s="98" cm="1">
        <f t="array" ref="AJ231">SUMPRODUCT(J$7:J$1008*(G$7:G$1008=$C231))</f>
        <v>0</v>
      </c>
      <c r="AK231" s="103">
        <f t="shared" si="46"/>
        <v>0</v>
      </c>
      <c r="AL231" s="104">
        <f t="shared" si="47"/>
        <v>0</v>
      </c>
      <c r="AM231" s="98" cm="1">
        <f t="array" ref="AM231">SUMPRODUCT(Z$7:Z$1008*(G$7:G$1008=$C231))</f>
        <v>0</v>
      </c>
      <c r="AN231" s="103">
        <f t="shared" si="48"/>
        <v>0</v>
      </c>
      <c r="AO231" s="104">
        <f t="shared" si="49"/>
        <v>0</v>
      </c>
      <c r="AP231" s="105" t="str">
        <f t="shared" si="50"/>
        <v/>
      </c>
      <c r="AQ231" s="105" t="str">
        <f t="shared" si="51"/>
        <v/>
      </c>
      <c r="AR231" s="98">
        <f>'Input 1 - Schedule 1'!AL233</f>
        <v>0</v>
      </c>
      <c r="AS231" s="98">
        <f t="shared" si="52"/>
        <v>0</v>
      </c>
      <c r="AT231" s="99">
        <f t="shared" si="53"/>
        <v>0</v>
      </c>
      <c r="AV231" s="84" t="s">
        <v>20</v>
      </c>
    </row>
    <row r="232" spans="1:48" ht="13.5" x14ac:dyDescent="0.3">
      <c r="A232" s="106">
        <f t="shared" si="54"/>
        <v>225</v>
      </c>
      <c r="B232" s="102" t="str">
        <f>'Input 1 - Schedule 1'!H234</f>
        <v/>
      </c>
      <c r="C232" s="95">
        <f>'Input 1 - Schedule 1'!I234</f>
        <v>0</v>
      </c>
      <c r="D232" s="95">
        <f>'Input 1 - Schedule 1'!J234</f>
        <v>0</v>
      </c>
      <c r="E232" s="95">
        <f>'Input 1 - Schedule 1'!K234</f>
        <v>0</v>
      </c>
      <c r="F232" s="95">
        <f>'Input 1 - Schedule 1'!L234</f>
        <v>0</v>
      </c>
      <c r="G232" s="95">
        <f>'Input 1 - Schedule 1'!N234</f>
        <v>0</v>
      </c>
      <c r="H232" s="95" t="str">
        <f>'Input 1 - Schedule 1'!O234</f>
        <v/>
      </c>
      <c r="I232" s="95">
        <f>'Input 1 - Schedule 1'!W234</f>
        <v>0</v>
      </c>
      <c r="J232" s="69"/>
      <c r="K232" s="51"/>
      <c r="L232" s="69"/>
      <c r="M232" s="69"/>
      <c r="N232" s="95">
        <f>SUMIFS('Input 3 - Capital Instruments'!$L$13:$L$229,'Input 3 - Capital Instruments'!$O$13:$O$229,C232,'Input 3 - Capital Instruments'!$M$13:$M$229,"Y",'Input 3 - Capital Instruments'!$G$13:$G$229,"Surplus Notes (or similar)")</f>
        <v>0</v>
      </c>
      <c r="O232" s="69"/>
      <c r="P232" s="69"/>
      <c r="Q232" s="69"/>
      <c r="R232" s="96">
        <f t="shared" si="42"/>
        <v>0</v>
      </c>
      <c r="S232" s="95">
        <f t="shared" si="43"/>
        <v>0</v>
      </c>
      <c r="T232" s="69"/>
      <c r="U232" s="69"/>
      <c r="V232" s="69"/>
      <c r="W232" s="95" t="str">
        <f t="shared" si="45"/>
        <v/>
      </c>
      <c r="Z232" s="69"/>
      <c r="AB232" s="69"/>
      <c r="AC232" s="69"/>
      <c r="AD232" s="69"/>
      <c r="AE232" s="69"/>
      <c r="AF232" s="69"/>
      <c r="AG232" s="69"/>
      <c r="AH232" s="97">
        <f t="shared" si="44"/>
        <v>0</v>
      </c>
      <c r="AJ232" s="98" cm="1">
        <f t="array" ref="AJ232">SUMPRODUCT(J$7:J$1008*(G$7:G$1008=$C232))</f>
        <v>0</v>
      </c>
      <c r="AK232" s="103">
        <f t="shared" si="46"/>
        <v>0</v>
      </c>
      <c r="AL232" s="104">
        <f t="shared" si="47"/>
        <v>0</v>
      </c>
      <c r="AM232" s="98" cm="1">
        <f t="array" ref="AM232">SUMPRODUCT(Z$7:Z$1008*(G$7:G$1008=$C232))</f>
        <v>0</v>
      </c>
      <c r="AN232" s="103">
        <f t="shared" si="48"/>
        <v>0</v>
      </c>
      <c r="AO232" s="104">
        <f t="shared" si="49"/>
        <v>0</v>
      </c>
      <c r="AP232" s="105" t="str">
        <f t="shared" si="50"/>
        <v/>
      </c>
      <c r="AQ232" s="105" t="str">
        <f t="shared" si="51"/>
        <v/>
      </c>
      <c r="AR232" s="98">
        <f>'Input 1 - Schedule 1'!AL234</f>
        <v>0</v>
      </c>
      <c r="AS232" s="98">
        <f t="shared" si="52"/>
        <v>0</v>
      </c>
      <c r="AT232" s="99">
        <f t="shared" si="53"/>
        <v>0</v>
      </c>
      <c r="AV232" s="84" t="s">
        <v>20</v>
      </c>
    </row>
    <row r="233" spans="1:48" ht="13.5" x14ac:dyDescent="0.3">
      <c r="A233" s="106">
        <f t="shared" si="54"/>
        <v>226</v>
      </c>
      <c r="B233" s="102" t="str">
        <f>'Input 1 - Schedule 1'!H235</f>
        <v/>
      </c>
      <c r="C233" s="95">
        <f>'Input 1 - Schedule 1'!I235</f>
        <v>0</v>
      </c>
      <c r="D233" s="95">
        <f>'Input 1 - Schedule 1'!J235</f>
        <v>0</v>
      </c>
      <c r="E233" s="95">
        <f>'Input 1 - Schedule 1'!K235</f>
        <v>0</v>
      </c>
      <c r="F233" s="95">
        <f>'Input 1 - Schedule 1'!L235</f>
        <v>0</v>
      </c>
      <c r="G233" s="95">
        <f>'Input 1 - Schedule 1'!N235</f>
        <v>0</v>
      </c>
      <c r="H233" s="95" t="str">
        <f>'Input 1 - Schedule 1'!O235</f>
        <v/>
      </c>
      <c r="I233" s="95">
        <f>'Input 1 - Schedule 1'!W235</f>
        <v>0</v>
      </c>
      <c r="J233" s="69"/>
      <c r="K233" s="51"/>
      <c r="L233" s="69"/>
      <c r="M233" s="69"/>
      <c r="N233" s="95">
        <f>SUMIFS('Input 3 - Capital Instruments'!$L$13:$L$229,'Input 3 - Capital Instruments'!$O$13:$O$229,C233,'Input 3 - Capital Instruments'!$M$13:$M$229,"Y",'Input 3 - Capital Instruments'!$G$13:$G$229,"Surplus Notes (or similar)")</f>
        <v>0</v>
      </c>
      <c r="O233" s="69"/>
      <c r="P233" s="69"/>
      <c r="Q233" s="69"/>
      <c r="R233" s="96">
        <f t="shared" si="42"/>
        <v>0</v>
      </c>
      <c r="S233" s="95">
        <f t="shared" si="43"/>
        <v>0</v>
      </c>
      <c r="T233" s="69"/>
      <c r="U233" s="69"/>
      <c r="V233" s="69"/>
      <c r="W233" s="95" t="str">
        <f t="shared" si="45"/>
        <v/>
      </c>
      <c r="Z233" s="69"/>
      <c r="AB233" s="69"/>
      <c r="AC233" s="69"/>
      <c r="AD233" s="69"/>
      <c r="AE233" s="69"/>
      <c r="AF233" s="69"/>
      <c r="AG233" s="69"/>
      <c r="AH233" s="97">
        <f t="shared" si="44"/>
        <v>0</v>
      </c>
      <c r="AJ233" s="98" cm="1">
        <f t="array" ref="AJ233">SUMPRODUCT(J$7:J$1008*(G$7:G$1008=$C233))</f>
        <v>0</v>
      </c>
      <c r="AK233" s="103">
        <f t="shared" si="46"/>
        <v>0</v>
      </c>
      <c r="AL233" s="104">
        <f t="shared" si="47"/>
        <v>0</v>
      </c>
      <c r="AM233" s="98" cm="1">
        <f t="array" ref="AM233">SUMPRODUCT(Z$7:Z$1008*(G$7:G$1008=$C233))</f>
        <v>0</v>
      </c>
      <c r="AN233" s="103">
        <f t="shared" si="48"/>
        <v>0</v>
      </c>
      <c r="AO233" s="104">
        <f t="shared" si="49"/>
        <v>0</v>
      </c>
      <c r="AP233" s="105" t="str">
        <f t="shared" si="50"/>
        <v/>
      </c>
      <c r="AQ233" s="105" t="str">
        <f t="shared" si="51"/>
        <v/>
      </c>
      <c r="AR233" s="98">
        <f>'Input 1 - Schedule 1'!AL235</f>
        <v>0</v>
      </c>
      <c r="AS233" s="98">
        <f t="shared" si="52"/>
        <v>0</v>
      </c>
      <c r="AT233" s="99">
        <f t="shared" si="53"/>
        <v>0</v>
      </c>
      <c r="AV233" s="84" t="s">
        <v>20</v>
      </c>
    </row>
    <row r="234" spans="1:48" ht="13.5" x14ac:dyDescent="0.3">
      <c r="A234" s="106">
        <f t="shared" si="54"/>
        <v>227</v>
      </c>
      <c r="B234" s="102" t="str">
        <f>'Input 1 - Schedule 1'!H236</f>
        <v/>
      </c>
      <c r="C234" s="95">
        <f>'Input 1 - Schedule 1'!I236</f>
        <v>0</v>
      </c>
      <c r="D234" s="95">
        <f>'Input 1 - Schedule 1'!J236</f>
        <v>0</v>
      </c>
      <c r="E234" s="95">
        <f>'Input 1 - Schedule 1'!K236</f>
        <v>0</v>
      </c>
      <c r="F234" s="95">
        <f>'Input 1 - Schedule 1'!L236</f>
        <v>0</v>
      </c>
      <c r="G234" s="95">
        <f>'Input 1 - Schedule 1'!N236</f>
        <v>0</v>
      </c>
      <c r="H234" s="95" t="str">
        <f>'Input 1 - Schedule 1'!O236</f>
        <v/>
      </c>
      <c r="I234" s="95">
        <f>'Input 1 - Schedule 1'!W236</f>
        <v>0</v>
      </c>
      <c r="J234" s="69"/>
      <c r="K234" s="51"/>
      <c r="L234" s="69"/>
      <c r="M234" s="69"/>
      <c r="N234" s="95">
        <f>SUMIFS('Input 3 - Capital Instruments'!$L$13:$L$229,'Input 3 - Capital Instruments'!$O$13:$O$229,C234,'Input 3 - Capital Instruments'!$M$13:$M$229,"Y",'Input 3 - Capital Instruments'!$G$13:$G$229,"Surplus Notes (or similar)")</f>
        <v>0</v>
      </c>
      <c r="O234" s="69"/>
      <c r="P234" s="69"/>
      <c r="Q234" s="69"/>
      <c r="R234" s="96">
        <f t="shared" si="42"/>
        <v>0</v>
      </c>
      <c r="S234" s="95">
        <f t="shared" si="43"/>
        <v>0</v>
      </c>
      <c r="T234" s="69"/>
      <c r="U234" s="69"/>
      <c r="V234" s="69"/>
      <c r="W234" s="95" t="str">
        <f t="shared" si="45"/>
        <v/>
      </c>
      <c r="Z234" s="69"/>
      <c r="AB234" s="69"/>
      <c r="AC234" s="69"/>
      <c r="AD234" s="69"/>
      <c r="AE234" s="69"/>
      <c r="AF234" s="69"/>
      <c r="AG234" s="69"/>
      <c r="AH234" s="97">
        <f t="shared" si="44"/>
        <v>0</v>
      </c>
      <c r="AJ234" s="98" cm="1">
        <f t="array" ref="AJ234">SUMPRODUCT(J$7:J$1008*(G$7:G$1008=$C234))</f>
        <v>0</v>
      </c>
      <c r="AK234" s="103">
        <f t="shared" si="46"/>
        <v>0</v>
      </c>
      <c r="AL234" s="104">
        <f t="shared" si="47"/>
        <v>0</v>
      </c>
      <c r="AM234" s="98" cm="1">
        <f t="array" ref="AM234">SUMPRODUCT(Z$7:Z$1008*(G$7:G$1008=$C234))</f>
        <v>0</v>
      </c>
      <c r="AN234" s="103">
        <f t="shared" si="48"/>
        <v>0</v>
      </c>
      <c r="AO234" s="104">
        <f t="shared" si="49"/>
        <v>0</v>
      </c>
      <c r="AP234" s="105" t="str">
        <f t="shared" si="50"/>
        <v/>
      </c>
      <c r="AQ234" s="105" t="str">
        <f t="shared" si="51"/>
        <v/>
      </c>
      <c r="AR234" s="98">
        <f>'Input 1 - Schedule 1'!AL236</f>
        <v>0</v>
      </c>
      <c r="AS234" s="98">
        <f t="shared" si="52"/>
        <v>0</v>
      </c>
      <c r="AT234" s="99">
        <f t="shared" si="53"/>
        <v>0</v>
      </c>
      <c r="AV234" s="84" t="s">
        <v>20</v>
      </c>
    </row>
    <row r="235" spans="1:48" ht="13.5" x14ac:dyDescent="0.3">
      <c r="A235" s="106">
        <f t="shared" si="54"/>
        <v>228</v>
      </c>
      <c r="B235" s="102" t="str">
        <f>'Input 1 - Schedule 1'!H237</f>
        <v/>
      </c>
      <c r="C235" s="95">
        <f>'Input 1 - Schedule 1'!I237</f>
        <v>0</v>
      </c>
      <c r="D235" s="95">
        <f>'Input 1 - Schedule 1'!J237</f>
        <v>0</v>
      </c>
      <c r="E235" s="95">
        <f>'Input 1 - Schedule 1'!K237</f>
        <v>0</v>
      </c>
      <c r="F235" s="95">
        <f>'Input 1 - Schedule 1'!L237</f>
        <v>0</v>
      </c>
      <c r="G235" s="95">
        <f>'Input 1 - Schedule 1'!N237</f>
        <v>0</v>
      </c>
      <c r="H235" s="95" t="str">
        <f>'Input 1 - Schedule 1'!O237</f>
        <v/>
      </c>
      <c r="I235" s="95">
        <f>'Input 1 - Schedule 1'!W237</f>
        <v>0</v>
      </c>
      <c r="J235" s="69"/>
      <c r="K235" s="51"/>
      <c r="L235" s="69"/>
      <c r="M235" s="69"/>
      <c r="N235" s="95">
        <f>SUMIFS('Input 3 - Capital Instruments'!$L$13:$L$229,'Input 3 - Capital Instruments'!$O$13:$O$229,C235,'Input 3 - Capital Instruments'!$M$13:$M$229,"Y",'Input 3 - Capital Instruments'!$G$13:$G$229,"Surplus Notes (or similar)")</f>
        <v>0</v>
      </c>
      <c r="O235" s="69"/>
      <c r="P235" s="69"/>
      <c r="Q235" s="69"/>
      <c r="R235" s="96">
        <f t="shared" si="42"/>
        <v>0</v>
      </c>
      <c r="S235" s="95">
        <f t="shared" si="43"/>
        <v>0</v>
      </c>
      <c r="T235" s="69"/>
      <c r="U235" s="69"/>
      <c r="V235" s="69"/>
      <c r="W235" s="95" t="str">
        <f t="shared" si="45"/>
        <v/>
      </c>
      <c r="Z235" s="69"/>
      <c r="AB235" s="69"/>
      <c r="AC235" s="69"/>
      <c r="AD235" s="69"/>
      <c r="AE235" s="69"/>
      <c r="AF235" s="69"/>
      <c r="AG235" s="69"/>
      <c r="AH235" s="97">
        <f t="shared" si="44"/>
        <v>0</v>
      </c>
      <c r="AJ235" s="98" cm="1">
        <f t="array" ref="AJ235">SUMPRODUCT(J$7:J$1008*(G$7:G$1008=$C235))</f>
        <v>0</v>
      </c>
      <c r="AK235" s="103">
        <f t="shared" si="46"/>
        <v>0</v>
      </c>
      <c r="AL235" s="104">
        <f t="shared" si="47"/>
        <v>0</v>
      </c>
      <c r="AM235" s="98" cm="1">
        <f t="array" ref="AM235">SUMPRODUCT(Z$7:Z$1008*(G$7:G$1008=$C235))</f>
        <v>0</v>
      </c>
      <c r="AN235" s="103">
        <f t="shared" si="48"/>
        <v>0</v>
      </c>
      <c r="AO235" s="104">
        <f t="shared" si="49"/>
        <v>0</v>
      </c>
      <c r="AP235" s="105" t="str">
        <f t="shared" si="50"/>
        <v/>
      </c>
      <c r="AQ235" s="105" t="str">
        <f t="shared" si="51"/>
        <v/>
      </c>
      <c r="AR235" s="98">
        <f>'Input 1 - Schedule 1'!AL237</f>
        <v>0</v>
      </c>
      <c r="AS235" s="98">
        <f t="shared" si="52"/>
        <v>0</v>
      </c>
      <c r="AT235" s="99">
        <f t="shared" si="53"/>
        <v>0</v>
      </c>
      <c r="AV235" s="84" t="s">
        <v>20</v>
      </c>
    </row>
    <row r="236" spans="1:48" ht="13.5" x14ac:dyDescent="0.3">
      <c r="A236" s="106">
        <f t="shared" si="54"/>
        <v>229</v>
      </c>
      <c r="B236" s="102" t="str">
        <f>'Input 1 - Schedule 1'!H238</f>
        <v/>
      </c>
      <c r="C236" s="95">
        <f>'Input 1 - Schedule 1'!I238</f>
        <v>0</v>
      </c>
      <c r="D236" s="95">
        <f>'Input 1 - Schedule 1'!J238</f>
        <v>0</v>
      </c>
      <c r="E236" s="95">
        <f>'Input 1 - Schedule 1'!K238</f>
        <v>0</v>
      </c>
      <c r="F236" s="95">
        <f>'Input 1 - Schedule 1'!L238</f>
        <v>0</v>
      </c>
      <c r="G236" s="95">
        <f>'Input 1 - Schedule 1'!N238</f>
        <v>0</v>
      </c>
      <c r="H236" s="95" t="str">
        <f>'Input 1 - Schedule 1'!O238</f>
        <v/>
      </c>
      <c r="I236" s="95">
        <f>'Input 1 - Schedule 1'!W238</f>
        <v>0</v>
      </c>
      <c r="J236" s="69"/>
      <c r="K236" s="51"/>
      <c r="L236" s="69"/>
      <c r="M236" s="69"/>
      <c r="N236" s="95">
        <f>SUMIFS('Input 3 - Capital Instruments'!$L$13:$L$229,'Input 3 - Capital Instruments'!$O$13:$O$229,C236,'Input 3 - Capital Instruments'!$M$13:$M$229,"Y",'Input 3 - Capital Instruments'!$G$13:$G$229,"Surplus Notes (or similar)")</f>
        <v>0</v>
      </c>
      <c r="O236" s="69"/>
      <c r="P236" s="69"/>
      <c r="Q236" s="69"/>
      <c r="R236" s="96">
        <f t="shared" si="42"/>
        <v>0</v>
      </c>
      <c r="S236" s="95">
        <f t="shared" si="43"/>
        <v>0</v>
      </c>
      <c r="T236" s="69"/>
      <c r="U236" s="69"/>
      <c r="V236" s="69"/>
      <c r="W236" s="95" t="str">
        <f t="shared" si="45"/>
        <v/>
      </c>
      <c r="Z236" s="69"/>
      <c r="AB236" s="69"/>
      <c r="AC236" s="69"/>
      <c r="AD236" s="69"/>
      <c r="AE236" s="69"/>
      <c r="AF236" s="69"/>
      <c r="AG236" s="69"/>
      <c r="AH236" s="97">
        <f t="shared" si="44"/>
        <v>0</v>
      </c>
      <c r="AJ236" s="98" cm="1">
        <f t="array" ref="AJ236">SUMPRODUCT(J$7:J$1008*(G$7:G$1008=$C236))</f>
        <v>0</v>
      </c>
      <c r="AK236" s="103">
        <f t="shared" si="46"/>
        <v>0</v>
      </c>
      <c r="AL236" s="104">
        <f t="shared" si="47"/>
        <v>0</v>
      </c>
      <c r="AM236" s="98" cm="1">
        <f t="array" ref="AM236">SUMPRODUCT(Z$7:Z$1008*(G$7:G$1008=$C236))</f>
        <v>0</v>
      </c>
      <c r="AN236" s="103">
        <f t="shared" si="48"/>
        <v>0</v>
      </c>
      <c r="AO236" s="104">
        <f t="shared" si="49"/>
        <v>0</v>
      </c>
      <c r="AP236" s="105" t="str">
        <f t="shared" si="50"/>
        <v/>
      </c>
      <c r="AQ236" s="105" t="str">
        <f t="shared" si="51"/>
        <v/>
      </c>
      <c r="AR236" s="98">
        <f>'Input 1 - Schedule 1'!AL238</f>
        <v>0</v>
      </c>
      <c r="AS236" s="98">
        <f t="shared" si="52"/>
        <v>0</v>
      </c>
      <c r="AT236" s="99">
        <f t="shared" si="53"/>
        <v>0</v>
      </c>
      <c r="AV236" s="84" t="s">
        <v>20</v>
      </c>
    </row>
    <row r="237" spans="1:48" ht="13.5" x14ac:dyDescent="0.3">
      <c r="A237" s="106">
        <f t="shared" si="54"/>
        <v>230</v>
      </c>
      <c r="B237" s="102" t="str">
        <f>'Input 1 - Schedule 1'!H239</f>
        <v/>
      </c>
      <c r="C237" s="95">
        <f>'Input 1 - Schedule 1'!I239</f>
        <v>0</v>
      </c>
      <c r="D237" s="95">
        <f>'Input 1 - Schedule 1'!J239</f>
        <v>0</v>
      </c>
      <c r="E237" s="95">
        <f>'Input 1 - Schedule 1'!K239</f>
        <v>0</v>
      </c>
      <c r="F237" s="95">
        <f>'Input 1 - Schedule 1'!L239</f>
        <v>0</v>
      </c>
      <c r="G237" s="95">
        <f>'Input 1 - Schedule 1'!N239</f>
        <v>0</v>
      </c>
      <c r="H237" s="95" t="str">
        <f>'Input 1 - Schedule 1'!O239</f>
        <v/>
      </c>
      <c r="I237" s="95">
        <f>'Input 1 - Schedule 1'!W239</f>
        <v>0</v>
      </c>
      <c r="J237" s="69"/>
      <c r="K237" s="51"/>
      <c r="L237" s="69"/>
      <c r="M237" s="69"/>
      <c r="N237" s="95">
        <f>SUMIFS('Input 3 - Capital Instruments'!$L$13:$L$229,'Input 3 - Capital Instruments'!$O$13:$O$229,C237,'Input 3 - Capital Instruments'!$M$13:$M$229,"Y",'Input 3 - Capital Instruments'!$G$13:$G$229,"Surplus Notes (or similar)")</f>
        <v>0</v>
      </c>
      <c r="O237" s="69"/>
      <c r="P237" s="69"/>
      <c r="Q237" s="69"/>
      <c r="R237" s="96">
        <f t="shared" si="42"/>
        <v>0</v>
      </c>
      <c r="S237" s="95">
        <f t="shared" si="43"/>
        <v>0</v>
      </c>
      <c r="T237" s="69"/>
      <c r="U237" s="69"/>
      <c r="V237" s="69"/>
      <c r="W237" s="95" t="str">
        <f t="shared" si="45"/>
        <v/>
      </c>
      <c r="Z237" s="69"/>
      <c r="AB237" s="69"/>
      <c r="AC237" s="69"/>
      <c r="AD237" s="69"/>
      <c r="AE237" s="69"/>
      <c r="AF237" s="69"/>
      <c r="AG237" s="69"/>
      <c r="AH237" s="97">
        <f t="shared" si="44"/>
        <v>0</v>
      </c>
      <c r="AJ237" s="98" cm="1">
        <f t="array" ref="AJ237">SUMPRODUCT(J$7:J$1008*(G$7:G$1008=$C237))</f>
        <v>0</v>
      </c>
      <c r="AK237" s="103">
        <f t="shared" si="46"/>
        <v>0</v>
      </c>
      <c r="AL237" s="104">
        <f t="shared" si="47"/>
        <v>0</v>
      </c>
      <c r="AM237" s="98" cm="1">
        <f t="array" ref="AM237">SUMPRODUCT(Z$7:Z$1008*(G$7:G$1008=$C237))</f>
        <v>0</v>
      </c>
      <c r="AN237" s="103">
        <f t="shared" si="48"/>
        <v>0</v>
      </c>
      <c r="AO237" s="104">
        <f t="shared" si="49"/>
        <v>0</v>
      </c>
      <c r="AP237" s="105" t="str">
        <f t="shared" si="50"/>
        <v/>
      </c>
      <c r="AQ237" s="105" t="str">
        <f t="shared" si="51"/>
        <v/>
      </c>
      <c r="AR237" s="98">
        <f>'Input 1 - Schedule 1'!AL239</f>
        <v>0</v>
      </c>
      <c r="AS237" s="98">
        <f t="shared" si="52"/>
        <v>0</v>
      </c>
      <c r="AT237" s="99">
        <f t="shared" si="53"/>
        <v>0</v>
      </c>
      <c r="AV237" s="84" t="s">
        <v>20</v>
      </c>
    </row>
    <row r="238" spans="1:48" ht="13.5" x14ac:dyDescent="0.3">
      <c r="A238" s="106">
        <f t="shared" si="54"/>
        <v>231</v>
      </c>
      <c r="B238" s="102" t="str">
        <f>'Input 1 - Schedule 1'!H240</f>
        <v/>
      </c>
      <c r="C238" s="95">
        <f>'Input 1 - Schedule 1'!I240</f>
        <v>0</v>
      </c>
      <c r="D238" s="95">
        <f>'Input 1 - Schedule 1'!J240</f>
        <v>0</v>
      </c>
      <c r="E238" s="95">
        <f>'Input 1 - Schedule 1'!K240</f>
        <v>0</v>
      </c>
      <c r="F238" s="95">
        <f>'Input 1 - Schedule 1'!L240</f>
        <v>0</v>
      </c>
      <c r="G238" s="95">
        <f>'Input 1 - Schedule 1'!N240</f>
        <v>0</v>
      </c>
      <c r="H238" s="95" t="str">
        <f>'Input 1 - Schedule 1'!O240</f>
        <v/>
      </c>
      <c r="I238" s="95">
        <f>'Input 1 - Schedule 1'!W240</f>
        <v>0</v>
      </c>
      <c r="J238" s="69"/>
      <c r="K238" s="51"/>
      <c r="L238" s="69"/>
      <c r="M238" s="69"/>
      <c r="N238" s="95">
        <f>SUMIFS('Input 3 - Capital Instruments'!$L$13:$L$229,'Input 3 - Capital Instruments'!$O$13:$O$229,C238,'Input 3 - Capital Instruments'!$M$13:$M$229,"Y",'Input 3 - Capital Instruments'!$G$13:$G$229,"Surplus Notes (or similar)")</f>
        <v>0</v>
      </c>
      <c r="O238" s="69"/>
      <c r="P238" s="69"/>
      <c r="Q238" s="69"/>
      <c r="R238" s="96">
        <f t="shared" si="42"/>
        <v>0</v>
      </c>
      <c r="S238" s="95">
        <f t="shared" si="43"/>
        <v>0</v>
      </c>
      <c r="T238" s="69"/>
      <c r="U238" s="69"/>
      <c r="V238" s="69"/>
      <c r="W238" s="95" t="str">
        <f t="shared" si="45"/>
        <v/>
      </c>
      <c r="Z238" s="69"/>
      <c r="AB238" s="69"/>
      <c r="AC238" s="69"/>
      <c r="AD238" s="69"/>
      <c r="AE238" s="69"/>
      <c r="AF238" s="69"/>
      <c r="AG238" s="69"/>
      <c r="AH238" s="97">
        <f t="shared" si="44"/>
        <v>0</v>
      </c>
      <c r="AJ238" s="98" cm="1">
        <f t="array" ref="AJ238">SUMPRODUCT(J$7:J$1008*(G$7:G$1008=$C238))</f>
        <v>0</v>
      </c>
      <c r="AK238" s="103">
        <f t="shared" si="46"/>
        <v>0</v>
      </c>
      <c r="AL238" s="104">
        <f t="shared" si="47"/>
        <v>0</v>
      </c>
      <c r="AM238" s="98" cm="1">
        <f t="array" ref="AM238">SUMPRODUCT(Z$7:Z$1008*(G$7:G$1008=$C238))</f>
        <v>0</v>
      </c>
      <c r="AN238" s="103">
        <f t="shared" si="48"/>
        <v>0</v>
      </c>
      <c r="AO238" s="104">
        <f t="shared" si="49"/>
        <v>0</v>
      </c>
      <c r="AP238" s="105" t="str">
        <f t="shared" si="50"/>
        <v/>
      </c>
      <c r="AQ238" s="105" t="str">
        <f t="shared" si="51"/>
        <v/>
      </c>
      <c r="AR238" s="98">
        <f>'Input 1 - Schedule 1'!AL240</f>
        <v>0</v>
      </c>
      <c r="AS238" s="98">
        <f t="shared" si="52"/>
        <v>0</v>
      </c>
      <c r="AT238" s="99">
        <f t="shared" si="53"/>
        <v>0</v>
      </c>
      <c r="AV238" s="84" t="s">
        <v>20</v>
      </c>
    </row>
    <row r="239" spans="1:48" ht="13.5" x14ac:dyDescent="0.3">
      <c r="A239" s="106">
        <f t="shared" si="54"/>
        <v>232</v>
      </c>
      <c r="B239" s="102" t="str">
        <f>'Input 1 - Schedule 1'!H241</f>
        <v/>
      </c>
      <c r="C239" s="95">
        <f>'Input 1 - Schedule 1'!I241</f>
        <v>0</v>
      </c>
      <c r="D239" s="95">
        <f>'Input 1 - Schedule 1'!J241</f>
        <v>0</v>
      </c>
      <c r="E239" s="95">
        <f>'Input 1 - Schedule 1'!K241</f>
        <v>0</v>
      </c>
      <c r="F239" s="95">
        <f>'Input 1 - Schedule 1'!L241</f>
        <v>0</v>
      </c>
      <c r="G239" s="95">
        <f>'Input 1 - Schedule 1'!N241</f>
        <v>0</v>
      </c>
      <c r="H239" s="95" t="str">
        <f>'Input 1 - Schedule 1'!O241</f>
        <v/>
      </c>
      <c r="I239" s="95">
        <f>'Input 1 - Schedule 1'!W241</f>
        <v>0</v>
      </c>
      <c r="J239" s="69"/>
      <c r="K239" s="51"/>
      <c r="L239" s="69"/>
      <c r="M239" s="69"/>
      <c r="N239" s="95">
        <f>SUMIFS('Input 3 - Capital Instruments'!$L$13:$L$229,'Input 3 - Capital Instruments'!$O$13:$O$229,C239,'Input 3 - Capital Instruments'!$M$13:$M$229,"Y",'Input 3 - Capital Instruments'!$G$13:$G$229,"Surplus Notes (or similar)")</f>
        <v>0</v>
      </c>
      <c r="O239" s="69"/>
      <c r="P239" s="69"/>
      <c r="Q239" s="69"/>
      <c r="R239" s="96">
        <f t="shared" si="42"/>
        <v>0</v>
      </c>
      <c r="S239" s="95">
        <f t="shared" si="43"/>
        <v>0</v>
      </c>
      <c r="T239" s="69"/>
      <c r="U239" s="69"/>
      <c r="V239" s="69"/>
      <c r="W239" s="95" t="str">
        <f t="shared" si="45"/>
        <v/>
      </c>
      <c r="Z239" s="69"/>
      <c r="AB239" s="69"/>
      <c r="AC239" s="69"/>
      <c r="AD239" s="69"/>
      <c r="AE239" s="69"/>
      <c r="AF239" s="69"/>
      <c r="AG239" s="69"/>
      <c r="AH239" s="97">
        <f t="shared" si="44"/>
        <v>0</v>
      </c>
      <c r="AJ239" s="98" cm="1">
        <f t="array" ref="AJ239">SUMPRODUCT(J$7:J$1008*(G$7:G$1008=$C239))</f>
        <v>0</v>
      </c>
      <c r="AK239" s="103">
        <f t="shared" si="46"/>
        <v>0</v>
      </c>
      <c r="AL239" s="104">
        <f t="shared" si="47"/>
        <v>0</v>
      </c>
      <c r="AM239" s="98" cm="1">
        <f t="array" ref="AM239">SUMPRODUCT(Z$7:Z$1008*(G$7:G$1008=$C239))</f>
        <v>0</v>
      </c>
      <c r="AN239" s="103">
        <f t="shared" si="48"/>
        <v>0</v>
      </c>
      <c r="AO239" s="104">
        <f t="shared" si="49"/>
        <v>0</v>
      </c>
      <c r="AP239" s="105" t="str">
        <f t="shared" si="50"/>
        <v/>
      </c>
      <c r="AQ239" s="105" t="str">
        <f t="shared" si="51"/>
        <v/>
      </c>
      <c r="AR239" s="98">
        <f>'Input 1 - Schedule 1'!AL241</f>
        <v>0</v>
      </c>
      <c r="AS239" s="98">
        <f t="shared" si="52"/>
        <v>0</v>
      </c>
      <c r="AT239" s="99">
        <f t="shared" si="53"/>
        <v>0</v>
      </c>
      <c r="AV239" s="84" t="s">
        <v>20</v>
      </c>
    </row>
    <row r="240" spans="1:48" ht="13.5" x14ac:dyDescent="0.3">
      <c r="A240" s="106">
        <f t="shared" si="54"/>
        <v>233</v>
      </c>
      <c r="B240" s="102" t="str">
        <f>'Input 1 - Schedule 1'!H242</f>
        <v/>
      </c>
      <c r="C240" s="95">
        <f>'Input 1 - Schedule 1'!I242</f>
        <v>0</v>
      </c>
      <c r="D240" s="95">
        <f>'Input 1 - Schedule 1'!J242</f>
        <v>0</v>
      </c>
      <c r="E240" s="95">
        <f>'Input 1 - Schedule 1'!K242</f>
        <v>0</v>
      </c>
      <c r="F240" s="95">
        <f>'Input 1 - Schedule 1'!L242</f>
        <v>0</v>
      </c>
      <c r="G240" s="95">
        <f>'Input 1 - Schedule 1'!N242</f>
        <v>0</v>
      </c>
      <c r="H240" s="95" t="str">
        <f>'Input 1 - Schedule 1'!O242</f>
        <v/>
      </c>
      <c r="I240" s="95">
        <f>'Input 1 - Schedule 1'!W242</f>
        <v>0</v>
      </c>
      <c r="J240" s="69"/>
      <c r="K240" s="51"/>
      <c r="L240" s="69"/>
      <c r="M240" s="69"/>
      <c r="N240" s="95">
        <f>SUMIFS('Input 3 - Capital Instruments'!$L$13:$L$229,'Input 3 - Capital Instruments'!$O$13:$O$229,C240,'Input 3 - Capital Instruments'!$M$13:$M$229,"Y",'Input 3 - Capital Instruments'!$G$13:$G$229,"Surplus Notes (or similar)")</f>
        <v>0</v>
      </c>
      <c r="O240" s="69"/>
      <c r="P240" s="69"/>
      <c r="Q240" s="69"/>
      <c r="R240" s="96">
        <f t="shared" si="42"/>
        <v>0</v>
      </c>
      <c r="S240" s="95">
        <f t="shared" si="43"/>
        <v>0</v>
      </c>
      <c r="T240" s="69"/>
      <c r="U240" s="69"/>
      <c r="V240" s="69"/>
      <c r="W240" s="95" t="str">
        <f t="shared" si="45"/>
        <v/>
      </c>
      <c r="Z240" s="69"/>
      <c r="AB240" s="69"/>
      <c r="AC240" s="69"/>
      <c r="AD240" s="69"/>
      <c r="AE240" s="69"/>
      <c r="AF240" s="69"/>
      <c r="AG240" s="69"/>
      <c r="AH240" s="97">
        <f t="shared" si="44"/>
        <v>0</v>
      </c>
      <c r="AJ240" s="98" cm="1">
        <f t="array" ref="AJ240">SUMPRODUCT(J$7:J$1008*(G$7:G$1008=$C240))</f>
        <v>0</v>
      </c>
      <c r="AK240" s="103">
        <f t="shared" si="46"/>
        <v>0</v>
      </c>
      <c r="AL240" s="104">
        <f t="shared" si="47"/>
        <v>0</v>
      </c>
      <c r="AM240" s="98" cm="1">
        <f t="array" ref="AM240">SUMPRODUCT(Z$7:Z$1008*(G$7:G$1008=$C240))</f>
        <v>0</v>
      </c>
      <c r="AN240" s="103">
        <f t="shared" si="48"/>
        <v>0</v>
      </c>
      <c r="AO240" s="104">
        <f t="shared" si="49"/>
        <v>0</v>
      </c>
      <c r="AP240" s="105" t="str">
        <f t="shared" si="50"/>
        <v/>
      </c>
      <c r="AQ240" s="105" t="str">
        <f t="shared" si="51"/>
        <v/>
      </c>
      <c r="AR240" s="98">
        <f>'Input 1 - Schedule 1'!AL242</f>
        <v>0</v>
      </c>
      <c r="AS240" s="98">
        <f t="shared" si="52"/>
        <v>0</v>
      </c>
      <c r="AT240" s="99">
        <f t="shared" si="53"/>
        <v>0</v>
      </c>
      <c r="AV240" s="84" t="s">
        <v>20</v>
      </c>
    </row>
    <row r="241" spans="1:48" ht="13.5" x14ac:dyDescent="0.3">
      <c r="A241" s="106">
        <f t="shared" si="54"/>
        <v>234</v>
      </c>
      <c r="B241" s="102" t="str">
        <f>'Input 1 - Schedule 1'!H243</f>
        <v/>
      </c>
      <c r="C241" s="95">
        <f>'Input 1 - Schedule 1'!I243</f>
        <v>0</v>
      </c>
      <c r="D241" s="95">
        <f>'Input 1 - Schedule 1'!J243</f>
        <v>0</v>
      </c>
      <c r="E241" s="95">
        <f>'Input 1 - Schedule 1'!K243</f>
        <v>0</v>
      </c>
      <c r="F241" s="95">
        <f>'Input 1 - Schedule 1'!L243</f>
        <v>0</v>
      </c>
      <c r="G241" s="95">
        <f>'Input 1 - Schedule 1'!N243</f>
        <v>0</v>
      </c>
      <c r="H241" s="95" t="str">
        <f>'Input 1 - Schedule 1'!O243</f>
        <v/>
      </c>
      <c r="I241" s="95">
        <f>'Input 1 - Schedule 1'!W243</f>
        <v>0</v>
      </c>
      <c r="J241" s="69"/>
      <c r="K241" s="51"/>
      <c r="L241" s="69"/>
      <c r="M241" s="69"/>
      <c r="N241" s="95">
        <f>SUMIFS('Input 3 - Capital Instruments'!$L$13:$L$229,'Input 3 - Capital Instruments'!$O$13:$O$229,C241,'Input 3 - Capital Instruments'!$M$13:$M$229,"Y",'Input 3 - Capital Instruments'!$G$13:$G$229,"Surplus Notes (or similar)")</f>
        <v>0</v>
      </c>
      <c r="O241" s="69"/>
      <c r="P241" s="69"/>
      <c r="Q241" s="69"/>
      <c r="R241" s="96">
        <f t="shared" si="42"/>
        <v>0</v>
      </c>
      <c r="S241" s="95">
        <f t="shared" si="43"/>
        <v>0</v>
      </c>
      <c r="T241" s="69"/>
      <c r="U241" s="69"/>
      <c r="V241" s="69"/>
      <c r="W241" s="95" t="str">
        <f t="shared" si="45"/>
        <v/>
      </c>
      <c r="Z241" s="69"/>
      <c r="AB241" s="69"/>
      <c r="AC241" s="69"/>
      <c r="AD241" s="69"/>
      <c r="AE241" s="69"/>
      <c r="AF241" s="69"/>
      <c r="AG241" s="69"/>
      <c r="AH241" s="97">
        <f t="shared" si="44"/>
        <v>0</v>
      </c>
      <c r="AJ241" s="98" cm="1">
        <f t="array" ref="AJ241">SUMPRODUCT(J$7:J$1008*(G$7:G$1008=$C241))</f>
        <v>0</v>
      </c>
      <c r="AK241" s="103">
        <f t="shared" si="46"/>
        <v>0</v>
      </c>
      <c r="AL241" s="104">
        <f t="shared" si="47"/>
        <v>0</v>
      </c>
      <c r="AM241" s="98" cm="1">
        <f t="array" ref="AM241">SUMPRODUCT(Z$7:Z$1008*(G$7:G$1008=$C241))</f>
        <v>0</v>
      </c>
      <c r="AN241" s="103">
        <f t="shared" si="48"/>
        <v>0</v>
      </c>
      <c r="AO241" s="104">
        <f t="shared" si="49"/>
        <v>0</v>
      </c>
      <c r="AP241" s="105" t="str">
        <f t="shared" si="50"/>
        <v/>
      </c>
      <c r="AQ241" s="105" t="str">
        <f t="shared" si="51"/>
        <v/>
      </c>
      <c r="AR241" s="98">
        <f>'Input 1 - Schedule 1'!AL243</f>
        <v>0</v>
      </c>
      <c r="AS241" s="98">
        <f t="shared" si="52"/>
        <v>0</v>
      </c>
      <c r="AT241" s="99">
        <f t="shared" si="53"/>
        <v>0</v>
      </c>
      <c r="AV241" s="84" t="s">
        <v>20</v>
      </c>
    </row>
    <row r="242" spans="1:48" ht="13.5" x14ac:dyDescent="0.3">
      <c r="A242" s="106">
        <f t="shared" si="54"/>
        <v>235</v>
      </c>
      <c r="B242" s="102" t="str">
        <f>'Input 1 - Schedule 1'!H244</f>
        <v/>
      </c>
      <c r="C242" s="95">
        <f>'Input 1 - Schedule 1'!I244</f>
        <v>0</v>
      </c>
      <c r="D242" s="95">
        <f>'Input 1 - Schedule 1'!J244</f>
        <v>0</v>
      </c>
      <c r="E242" s="95">
        <f>'Input 1 - Schedule 1'!K244</f>
        <v>0</v>
      </c>
      <c r="F242" s="95">
        <f>'Input 1 - Schedule 1'!L244</f>
        <v>0</v>
      </c>
      <c r="G242" s="95">
        <f>'Input 1 - Schedule 1'!N244</f>
        <v>0</v>
      </c>
      <c r="H242" s="95" t="str">
        <f>'Input 1 - Schedule 1'!O244</f>
        <v/>
      </c>
      <c r="I242" s="95">
        <f>'Input 1 - Schedule 1'!W244</f>
        <v>0</v>
      </c>
      <c r="J242" s="69"/>
      <c r="K242" s="51"/>
      <c r="L242" s="69"/>
      <c r="M242" s="69"/>
      <c r="N242" s="95">
        <f>SUMIFS('Input 3 - Capital Instruments'!$L$13:$L$229,'Input 3 - Capital Instruments'!$O$13:$O$229,C242,'Input 3 - Capital Instruments'!$M$13:$M$229,"Y",'Input 3 - Capital Instruments'!$G$13:$G$229,"Surplus Notes (or similar)")</f>
        <v>0</v>
      </c>
      <c r="O242" s="69"/>
      <c r="P242" s="69"/>
      <c r="Q242" s="69"/>
      <c r="R242" s="96">
        <f t="shared" si="42"/>
        <v>0</v>
      </c>
      <c r="S242" s="95">
        <f t="shared" si="43"/>
        <v>0</v>
      </c>
      <c r="T242" s="69"/>
      <c r="U242" s="69"/>
      <c r="V242" s="69"/>
      <c r="W242" s="95" t="str">
        <f t="shared" si="45"/>
        <v/>
      </c>
      <c r="Z242" s="69"/>
      <c r="AB242" s="69"/>
      <c r="AC242" s="69"/>
      <c r="AD242" s="69"/>
      <c r="AE242" s="69"/>
      <c r="AF242" s="69"/>
      <c r="AG242" s="69"/>
      <c r="AH242" s="97">
        <f t="shared" si="44"/>
        <v>0</v>
      </c>
      <c r="AJ242" s="98" cm="1">
        <f t="array" ref="AJ242">SUMPRODUCT(J$7:J$1008*(G$7:G$1008=$C242))</f>
        <v>0</v>
      </c>
      <c r="AK242" s="103">
        <f t="shared" si="46"/>
        <v>0</v>
      </c>
      <c r="AL242" s="104">
        <f t="shared" si="47"/>
        <v>0</v>
      </c>
      <c r="AM242" s="98" cm="1">
        <f t="array" ref="AM242">SUMPRODUCT(Z$7:Z$1008*(G$7:G$1008=$C242))</f>
        <v>0</v>
      </c>
      <c r="AN242" s="103">
        <f t="shared" si="48"/>
        <v>0</v>
      </c>
      <c r="AO242" s="104">
        <f t="shared" si="49"/>
        <v>0</v>
      </c>
      <c r="AP242" s="105" t="str">
        <f t="shared" si="50"/>
        <v/>
      </c>
      <c r="AQ242" s="105" t="str">
        <f t="shared" si="51"/>
        <v/>
      </c>
      <c r="AR242" s="98">
        <f>'Input 1 - Schedule 1'!AL244</f>
        <v>0</v>
      </c>
      <c r="AS242" s="98">
        <f t="shared" si="52"/>
        <v>0</v>
      </c>
      <c r="AT242" s="99">
        <f t="shared" si="53"/>
        <v>0</v>
      </c>
      <c r="AV242" s="84" t="s">
        <v>20</v>
      </c>
    </row>
    <row r="243" spans="1:48" ht="13.5" x14ac:dyDescent="0.3">
      <c r="A243" s="106">
        <f t="shared" si="54"/>
        <v>236</v>
      </c>
      <c r="B243" s="102" t="str">
        <f>'Input 1 - Schedule 1'!H245</f>
        <v/>
      </c>
      <c r="C243" s="95">
        <f>'Input 1 - Schedule 1'!I245</f>
        <v>0</v>
      </c>
      <c r="D243" s="95">
        <f>'Input 1 - Schedule 1'!J245</f>
        <v>0</v>
      </c>
      <c r="E243" s="95">
        <f>'Input 1 - Schedule 1'!K245</f>
        <v>0</v>
      </c>
      <c r="F243" s="95">
        <f>'Input 1 - Schedule 1'!L245</f>
        <v>0</v>
      </c>
      <c r="G243" s="95">
        <f>'Input 1 - Schedule 1'!N245</f>
        <v>0</v>
      </c>
      <c r="H243" s="95" t="str">
        <f>'Input 1 - Schedule 1'!O245</f>
        <v/>
      </c>
      <c r="I243" s="95">
        <f>'Input 1 - Schedule 1'!W245</f>
        <v>0</v>
      </c>
      <c r="J243" s="69"/>
      <c r="K243" s="51"/>
      <c r="L243" s="69"/>
      <c r="M243" s="69"/>
      <c r="N243" s="95">
        <f>SUMIFS('Input 3 - Capital Instruments'!$L$13:$L$229,'Input 3 - Capital Instruments'!$O$13:$O$229,C243,'Input 3 - Capital Instruments'!$M$13:$M$229,"Y",'Input 3 - Capital Instruments'!$G$13:$G$229,"Surplus Notes (or similar)")</f>
        <v>0</v>
      </c>
      <c r="O243" s="69"/>
      <c r="P243" s="69"/>
      <c r="Q243" s="69"/>
      <c r="R243" s="96">
        <f t="shared" si="42"/>
        <v>0</v>
      </c>
      <c r="S243" s="95">
        <f t="shared" si="43"/>
        <v>0</v>
      </c>
      <c r="T243" s="69"/>
      <c r="U243" s="69"/>
      <c r="V243" s="69"/>
      <c r="W243" s="95" t="str">
        <f t="shared" si="45"/>
        <v/>
      </c>
      <c r="Z243" s="69"/>
      <c r="AB243" s="69"/>
      <c r="AC243" s="69"/>
      <c r="AD243" s="69"/>
      <c r="AE243" s="69"/>
      <c r="AF243" s="69"/>
      <c r="AG243" s="69"/>
      <c r="AH243" s="97">
        <f t="shared" si="44"/>
        <v>0</v>
      </c>
      <c r="AJ243" s="98" cm="1">
        <f t="array" ref="AJ243">SUMPRODUCT(J$7:J$1008*(G$7:G$1008=$C243))</f>
        <v>0</v>
      </c>
      <c r="AK243" s="103">
        <f t="shared" si="46"/>
        <v>0</v>
      </c>
      <c r="AL243" s="104">
        <f t="shared" si="47"/>
        <v>0</v>
      </c>
      <c r="AM243" s="98" cm="1">
        <f t="array" ref="AM243">SUMPRODUCT(Z$7:Z$1008*(G$7:G$1008=$C243))</f>
        <v>0</v>
      </c>
      <c r="AN243" s="103">
        <f t="shared" si="48"/>
        <v>0</v>
      </c>
      <c r="AO243" s="104">
        <f t="shared" si="49"/>
        <v>0</v>
      </c>
      <c r="AP243" s="105" t="str">
        <f t="shared" si="50"/>
        <v/>
      </c>
      <c r="AQ243" s="105" t="str">
        <f t="shared" si="51"/>
        <v/>
      </c>
      <c r="AR243" s="98">
        <f>'Input 1 - Schedule 1'!AL245</f>
        <v>0</v>
      </c>
      <c r="AS243" s="98">
        <f t="shared" si="52"/>
        <v>0</v>
      </c>
      <c r="AT243" s="99">
        <f t="shared" si="53"/>
        <v>0</v>
      </c>
      <c r="AV243" s="84" t="s">
        <v>20</v>
      </c>
    </row>
    <row r="244" spans="1:48" ht="13.5" x14ac:dyDescent="0.3">
      <c r="A244" s="106">
        <f t="shared" si="54"/>
        <v>237</v>
      </c>
      <c r="B244" s="102" t="str">
        <f>'Input 1 - Schedule 1'!H246</f>
        <v/>
      </c>
      <c r="C244" s="95">
        <f>'Input 1 - Schedule 1'!I246</f>
        <v>0</v>
      </c>
      <c r="D244" s="95">
        <f>'Input 1 - Schedule 1'!J246</f>
        <v>0</v>
      </c>
      <c r="E244" s="95">
        <f>'Input 1 - Schedule 1'!K246</f>
        <v>0</v>
      </c>
      <c r="F244" s="95">
        <f>'Input 1 - Schedule 1'!L246</f>
        <v>0</v>
      </c>
      <c r="G244" s="95">
        <f>'Input 1 - Schedule 1'!N246</f>
        <v>0</v>
      </c>
      <c r="H244" s="95" t="str">
        <f>'Input 1 - Schedule 1'!O246</f>
        <v/>
      </c>
      <c r="I244" s="95">
        <f>'Input 1 - Schedule 1'!W246</f>
        <v>0</v>
      </c>
      <c r="J244" s="69"/>
      <c r="K244" s="51"/>
      <c r="L244" s="69"/>
      <c r="M244" s="69"/>
      <c r="N244" s="95">
        <f>SUMIFS('Input 3 - Capital Instruments'!$L$13:$L$229,'Input 3 - Capital Instruments'!$O$13:$O$229,C244,'Input 3 - Capital Instruments'!$M$13:$M$229,"Y",'Input 3 - Capital Instruments'!$G$13:$G$229,"Surplus Notes (or similar)")</f>
        <v>0</v>
      </c>
      <c r="O244" s="69"/>
      <c r="P244" s="69"/>
      <c r="Q244" s="69"/>
      <c r="R244" s="96">
        <f t="shared" si="42"/>
        <v>0</v>
      </c>
      <c r="S244" s="95">
        <f t="shared" si="43"/>
        <v>0</v>
      </c>
      <c r="T244" s="69"/>
      <c r="U244" s="69"/>
      <c r="V244" s="69"/>
      <c r="W244" s="95" t="str">
        <f t="shared" si="45"/>
        <v/>
      </c>
      <c r="Z244" s="69"/>
      <c r="AB244" s="69"/>
      <c r="AC244" s="69"/>
      <c r="AD244" s="69"/>
      <c r="AE244" s="69"/>
      <c r="AF244" s="69"/>
      <c r="AG244" s="69"/>
      <c r="AH244" s="97">
        <f t="shared" si="44"/>
        <v>0</v>
      </c>
      <c r="AJ244" s="98" cm="1">
        <f t="array" ref="AJ244">SUMPRODUCT(J$7:J$1008*(G$7:G$1008=$C244))</f>
        <v>0</v>
      </c>
      <c r="AK244" s="103">
        <f t="shared" si="46"/>
        <v>0</v>
      </c>
      <c r="AL244" s="104">
        <f t="shared" si="47"/>
        <v>0</v>
      </c>
      <c r="AM244" s="98" cm="1">
        <f t="array" ref="AM244">SUMPRODUCT(Z$7:Z$1008*(G$7:G$1008=$C244))</f>
        <v>0</v>
      </c>
      <c r="AN244" s="103">
        <f t="shared" si="48"/>
        <v>0</v>
      </c>
      <c r="AO244" s="104">
        <f t="shared" si="49"/>
        <v>0</v>
      </c>
      <c r="AP244" s="105" t="str">
        <f t="shared" si="50"/>
        <v/>
      </c>
      <c r="AQ244" s="105" t="str">
        <f t="shared" si="51"/>
        <v/>
      </c>
      <c r="AR244" s="98">
        <f>'Input 1 - Schedule 1'!AL246</f>
        <v>0</v>
      </c>
      <c r="AS244" s="98">
        <f t="shared" si="52"/>
        <v>0</v>
      </c>
      <c r="AT244" s="99">
        <f t="shared" si="53"/>
        <v>0</v>
      </c>
      <c r="AV244" s="84" t="s">
        <v>20</v>
      </c>
    </row>
    <row r="245" spans="1:48" ht="13.5" x14ac:dyDescent="0.3">
      <c r="A245" s="106">
        <f t="shared" si="54"/>
        <v>238</v>
      </c>
      <c r="B245" s="102" t="str">
        <f>'Input 1 - Schedule 1'!H247</f>
        <v/>
      </c>
      <c r="C245" s="95">
        <f>'Input 1 - Schedule 1'!I247</f>
        <v>0</v>
      </c>
      <c r="D245" s="95">
        <f>'Input 1 - Schedule 1'!J247</f>
        <v>0</v>
      </c>
      <c r="E245" s="95">
        <f>'Input 1 - Schedule 1'!K247</f>
        <v>0</v>
      </c>
      <c r="F245" s="95">
        <f>'Input 1 - Schedule 1'!L247</f>
        <v>0</v>
      </c>
      <c r="G245" s="95">
        <f>'Input 1 - Schedule 1'!N247</f>
        <v>0</v>
      </c>
      <c r="H245" s="95" t="str">
        <f>'Input 1 - Schedule 1'!O247</f>
        <v/>
      </c>
      <c r="I245" s="95">
        <f>'Input 1 - Schedule 1'!W247</f>
        <v>0</v>
      </c>
      <c r="J245" s="69"/>
      <c r="K245" s="51"/>
      <c r="L245" s="69"/>
      <c r="M245" s="69"/>
      <c r="N245" s="95">
        <f>SUMIFS('Input 3 - Capital Instruments'!$L$13:$L$229,'Input 3 - Capital Instruments'!$O$13:$O$229,C245,'Input 3 - Capital Instruments'!$M$13:$M$229,"Y",'Input 3 - Capital Instruments'!$G$13:$G$229,"Surplus Notes (or similar)")</f>
        <v>0</v>
      </c>
      <c r="O245" s="69"/>
      <c r="P245" s="69"/>
      <c r="Q245" s="69"/>
      <c r="R245" s="96">
        <f t="shared" si="42"/>
        <v>0</v>
      </c>
      <c r="S245" s="95">
        <f t="shared" si="43"/>
        <v>0</v>
      </c>
      <c r="T245" s="69"/>
      <c r="U245" s="69"/>
      <c r="V245" s="69"/>
      <c r="W245" s="95" t="str">
        <f t="shared" si="45"/>
        <v/>
      </c>
      <c r="Z245" s="69"/>
      <c r="AB245" s="69"/>
      <c r="AC245" s="69"/>
      <c r="AD245" s="69"/>
      <c r="AE245" s="69"/>
      <c r="AF245" s="69"/>
      <c r="AG245" s="69"/>
      <c r="AH245" s="97">
        <f t="shared" si="44"/>
        <v>0</v>
      </c>
      <c r="AJ245" s="98" cm="1">
        <f t="array" ref="AJ245">SUMPRODUCT(J$7:J$1008*(G$7:G$1008=$C245))</f>
        <v>0</v>
      </c>
      <c r="AK245" s="103">
        <f t="shared" si="46"/>
        <v>0</v>
      </c>
      <c r="AL245" s="104">
        <f t="shared" si="47"/>
        <v>0</v>
      </c>
      <c r="AM245" s="98" cm="1">
        <f t="array" ref="AM245">SUMPRODUCT(Z$7:Z$1008*(G$7:G$1008=$C245))</f>
        <v>0</v>
      </c>
      <c r="AN245" s="103">
        <f t="shared" si="48"/>
        <v>0</v>
      </c>
      <c r="AO245" s="104">
        <f t="shared" si="49"/>
        <v>0</v>
      </c>
      <c r="AP245" s="105" t="str">
        <f t="shared" si="50"/>
        <v/>
      </c>
      <c r="AQ245" s="105" t="str">
        <f t="shared" si="51"/>
        <v/>
      </c>
      <c r="AR245" s="98">
        <f>'Input 1 - Schedule 1'!AL247</f>
        <v>0</v>
      </c>
      <c r="AS245" s="98">
        <f t="shared" si="52"/>
        <v>0</v>
      </c>
      <c r="AT245" s="99">
        <f t="shared" si="53"/>
        <v>0</v>
      </c>
      <c r="AV245" s="84" t="s">
        <v>20</v>
      </c>
    </row>
    <row r="246" spans="1:48" ht="13.5" x14ac:dyDescent="0.3">
      <c r="A246" s="106">
        <f t="shared" si="54"/>
        <v>239</v>
      </c>
      <c r="B246" s="102" t="str">
        <f>'Input 1 - Schedule 1'!H248</f>
        <v/>
      </c>
      <c r="C246" s="95">
        <f>'Input 1 - Schedule 1'!I248</f>
        <v>0</v>
      </c>
      <c r="D246" s="95">
        <f>'Input 1 - Schedule 1'!J248</f>
        <v>0</v>
      </c>
      <c r="E246" s="95">
        <f>'Input 1 - Schedule 1'!K248</f>
        <v>0</v>
      </c>
      <c r="F246" s="95">
        <f>'Input 1 - Schedule 1'!L248</f>
        <v>0</v>
      </c>
      <c r="G246" s="95">
        <f>'Input 1 - Schedule 1'!N248</f>
        <v>0</v>
      </c>
      <c r="H246" s="95" t="str">
        <f>'Input 1 - Schedule 1'!O248</f>
        <v/>
      </c>
      <c r="I246" s="95">
        <f>'Input 1 - Schedule 1'!W248</f>
        <v>0</v>
      </c>
      <c r="J246" s="69"/>
      <c r="K246" s="51"/>
      <c r="L246" s="69"/>
      <c r="M246" s="69"/>
      <c r="N246" s="95">
        <f>SUMIFS('Input 3 - Capital Instruments'!$L$13:$L$229,'Input 3 - Capital Instruments'!$O$13:$O$229,C246,'Input 3 - Capital Instruments'!$M$13:$M$229,"Y",'Input 3 - Capital Instruments'!$G$13:$G$229,"Surplus Notes (or similar)")</f>
        <v>0</v>
      </c>
      <c r="O246" s="69"/>
      <c r="P246" s="69"/>
      <c r="Q246" s="69"/>
      <c r="R246" s="96">
        <f t="shared" si="42"/>
        <v>0</v>
      </c>
      <c r="S246" s="95">
        <f t="shared" si="43"/>
        <v>0</v>
      </c>
      <c r="T246" s="69"/>
      <c r="U246" s="69"/>
      <c r="V246" s="69"/>
      <c r="W246" s="95" t="str">
        <f t="shared" si="45"/>
        <v/>
      </c>
      <c r="Z246" s="69"/>
      <c r="AB246" s="69"/>
      <c r="AC246" s="69"/>
      <c r="AD246" s="69"/>
      <c r="AE246" s="69"/>
      <c r="AF246" s="69"/>
      <c r="AG246" s="69"/>
      <c r="AH246" s="97">
        <f t="shared" si="44"/>
        <v>0</v>
      </c>
      <c r="AJ246" s="98" cm="1">
        <f t="array" ref="AJ246">SUMPRODUCT(J$7:J$1008*(G$7:G$1008=$C246))</f>
        <v>0</v>
      </c>
      <c r="AK246" s="103">
        <f t="shared" si="46"/>
        <v>0</v>
      </c>
      <c r="AL246" s="104">
        <f t="shared" si="47"/>
        <v>0</v>
      </c>
      <c r="AM246" s="98" cm="1">
        <f t="array" ref="AM246">SUMPRODUCT(Z$7:Z$1008*(G$7:G$1008=$C246))</f>
        <v>0</v>
      </c>
      <c r="AN246" s="103">
        <f t="shared" si="48"/>
        <v>0</v>
      </c>
      <c r="AO246" s="104">
        <f t="shared" si="49"/>
        <v>0</v>
      </c>
      <c r="AP246" s="105" t="str">
        <f t="shared" si="50"/>
        <v/>
      </c>
      <c r="AQ246" s="105" t="str">
        <f t="shared" si="51"/>
        <v/>
      </c>
      <c r="AR246" s="98">
        <f>'Input 1 - Schedule 1'!AL248</f>
        <v>0</v>
      </c>
      <c r="AS246" s="98">
        <f t="shared" si="52"/>
        <v>0</v>
      </c>
      <c r="AT246" s="99">
        <f t="shared" si="53"/>
        <v>0</v>
      </c>
      <c r="AV246" s="84" t="s">
        <v>20</v>
      </c>
    </row>
    <row r="247" spans="1:48" ht="13.5" x14ac:dyDescent="0.3">
      <c r="A247" s="106">
        <f t="shared" si="54"/>
        <v>240</v>
      </c>
      <c r="B247" s="102" t="str">
        <f>'Input 1 - Schedule 1'!H249</f>
        <v/>
      </c>
      <c r="C247" s="95">
        <f>'Input 1 - Schedule 1'!I249</f>
        <v>0</v>
      </c>
      <c r="D247" s="95">
        <f>'Input 1 - Schedule 1'!J249</f>
        <v>0</v>
      </c>
      <c r="E247" s="95">
        <f>'Input 1 - Schedule 1'!K249</f>
        <v>0</v>
      </c>
      <c r="F247" s="95">
        <f>'Input 1 - Schedule 1'!L249</f>
        <v>0</v>
      </c>
      <c r="G247" s="95">
        <f>'Input 1 - Schedule 1'!N249</f>
        <v>0</v>
      </c>
      <c r="H247" s="95" t="str">
        <f>'Input 1 - Schedule 1'!O249</f>
        <v/>
      </c>
      <c r="I247" s="95">
        <f>'Input 1 - Schedule 1'!W249</f>
        <v>0</v>
      </c>
      <c r="J247" s="69"/>
      <c r="K247" s="51"/>
      <c r="L247" s="69"/>
      <c r="M247" s="69"/>
      <c r="N247" s="95">
        <f>SUMIFS('Input 3 - Capital Instruments'!$L$13:$L$229,'Input 3 - Capital Instruments'!$O$13:$O$229,C247,'Input 3 - Capital Instruments'!$M$13:$M$229,"Y",'Input 3 - Capital Instruments'!$G$13:$G$229,"Surplus Notes (or similar)")</f>
        <v>0</v>
      </c>
      <c r="O247" s="69"/>
      <c r="P247" s="69"/>
      <c r="Q247" s="69"/>
      <c r="R247" s="96">
        <f t="shared" si="42"/>
        <v>0</v>
      </c>
      <c r="S247" s="95">
        <f t="shared" si="43"/>
        <v>0</v>
      </c>
      <c r="T247" s="69"/>
      <c r="U247" s="69"/>
      <c r="V247" s="69"/>
      <c r="W247" s="95" t="str">
        <f t="shared" si="45"/>
        <v/>
      </c>
      <c r="Z247" s="69"/>
      <c r="AB247" s="69"/>
      <c r="AC247" s="69"/>
      <c r="AD247" s="69"/>
      <c r="AE247" s="69"/>
      <c r="AF247" s="69"/>
      <c r="AG247" s="69"/>
      <c r="AH247" s="97">
        <f t="shared" si="44"/>
        <v>0</v>
      </c>
      <c r="AJ247" s="98" cm="1">
        <f t="array" ref="AJ247">SUMPRODUCT(J$7:J$1008*(G$7:G$1008=$C247))</f>
        <v>0</v>
      </c>
      <c r="AK247" s="103">
        <f t="shared" si="46"/>
        <v>0</v>
      </c>
      <c r="AL247" s="104">
        <f t="shared" si="47"/>
        <v>0</v>
      </c>
      <c r="AM247" s="98" cm="1">
        <f t="array" ref="AM247">SUMPRODUCT(Z$7:Z$1008*(G$7:G$1008=$C247))</f>
        <v>0</v>
      </c>
      <c r="AN247" s="103">
        <f t="shared" si="48"/>
        <v>0</v>
      </c>
      <c r="AO247" s="104">
        <f t="shared" si="49"/>
        <v>0</v>
      </c>
      <c r="AP247" s="105" t="str">
        <f t="shared" si="50"/>
        <v/>
      </c>
      <c r="AQ247" s="105" t="str">
        <f t="shared" si="51"/>
        <v/>
      </c>
      <c r="AR247" s="98">
        <f>'Input 1 - Schedule 1'!AL249</f>
        <v>0</v>
      </c>
      <c r="AS247" s="98">
        <f t="shared" si="52"/>
        <v>0</v>
      </c>
      <c r="AT247" s="99">
        <f t="shared" si="53"/>
        <v>0</v>
      </c>
      <c r="AV247" s="84" t="s">
        <v>20</v>
      </c>
    </row>
    <row r="248" spans="1:48" ht="13.5" x14ac:dyDescent="0.3">
      <c r="A248" s="106">
        <f t="shared" si="54"/>
        <v>241</v>
      </c>
      <c r="B248" s="102" t="str">
        <f>'Input 1 - Schedule 1'!H250</f>
        <v/>
      </c>
      <c r="C248" s="95">
        <f>'Input 1 - Schedule 1'!I250</f>
        <v>0</v>
      </c>
      <c r="D248" s="95">
        <f>'Input 1 - Schedule 1'!J250</f>
        <v>0</v>
      </c>
      <c r="E248" s="95">
        <f>'Input 1 - Schedule 1'!K250</f>
        <v>0</v>
      </c>
      <c r="F248" s="95">
        <f>'Input 1 - Schedule 1'!L250</f>
        <v>0</v>
      </c>
      <c r="G248" s="95">
        <f>'Input 1 - Schedule 1'!N250</f>
        <v>0</v>
      </c>
      <c r="H248" s="95" t="str">
        <f>'Input 1 - Schedule 1'!O250</f>
        <v/>
      </c>
      <c r="I248" s="95">
        <f>'Input 1 - Schedule 1'!W250</f>
        <v>0</v>
      </c>
      <c r="J248" s="69"/>
      <c r="K248" s="51"/>
      <c r="L248" s="69"/>
      <c r="M248" s="69"/>
      <c r="N248" s="95">
        <f>SUMIFS('Input 3 - Capital Instruments'!$L$13:$L$229,'Input 3 - Capital Instruments'!$O$13:$O$229,C248,'Input 3 - Capital Instruments'!$M$13:$M$229,"Y",'Input 3 - Capital Instruments'!$G$13:$G$229,"Surplus Notes (or similar)")</f>
        <v>0</v>
      </c>
      <c r="O248" s="69"/>
      <c r="P248" s="69"/>
      <c r="Q248" s="69"/>
      <c r="R248" s="96">
        <f t="shared" si="42"/>
        <v>0</v>
      </c>
      <c r="S248" s="95">
        <f t="shared" si="43"/>
        <v>0</v>
      </c>
      <c r="T248" s="69"/>
      <c r="U248" s="69"/>
      <c r="V248" s="69"/>
      <c r="W248" s="95" t="str">
        <f t="shared" si="45"/>
        <v/>
      </c>
      <c r="Z248" s="69"/>
      <c r="AB248" s="69"/>
      <c r="AC248" s="69"/>
      <c r="AD248" s="69"/>
      <c r="AE248" s="69"/>
      <c r="AF248" s="69"/>
      <c r="AG248" s="69"/>
      <c r="AH248" s="97">
        <f t="shared" si="44"/>
        <v>0</v>
      </c>
      <c r="AJ248" s="98" cm="1">
        <f t="array" ref="AJ248">SUMPRODUCT(J$7:J$1008*(G$7:G$1008=$C248))</f>
        <v>0</v>
      </c>
      <c r="AK248" s="103">
        <f t="shared" si="46"/>
        <v>0</v>
      </c>
      <c r="AL248" s="104">
        <f t="shared" si="47"/>
        <v>0</v>
      </c>
      <c r="AM248" s="98" cm="1">
        <f t="array" ref="AM248">SUMPRODUCT(Z$7:Z$1008*(G$7:G$1008=$C248))</f>
        <v>0</v>
      </c>
      <c r="AN248" s="103">
        <f t="shared" si="48"/>
        <v>0</v>
      </c>
      <c r="AO248" s="104">
        <f t="shared" si="49"/>
        <v>0</v>
      </c>
      <c r="AP248" s="105" t="str">
        <f t="shared" si="50"/>
        <v/>
      </c>
      <c r="AQ248" s="105" t="str">
        <f t="shared" si="51"/>
        <v/>
      </c>
      <c r="AR248" s="98">
        <f>'Input 1 - Schedule 1'!AL250</f>
        <v>0</v>
      </c>
      <c r="AS248" s="98">
        <f t="shared" si="52"/>
        <v>0</v>
      </c>
      <c r="AT248" s="99">
        <f t="shared" si="53"/>
        <v>0</v>
      </c>
      <c r="AV248" s="84" t="s">
        <v>20</v>
      </c>
    </row>
    <row r="249" spans="1:48" ht="13.5" x14ac:dyDescent="0.3">
      <c r="A249" s="106">
        <f t="shared" si="54"/>
        <v>242</v>
      </c>
      <c r="B249" s="102" t="str">
        <f>'Input 1 - Schedule 1'!H251</f>
        <v/>
      </c>
      <c r="C249" s="95">
        <f>'Input 1 - Schedule 1'!I251</f>
        <v>0</v>
      </c>
      <c r="D249" s="95">
        <f>'Input 1 - Schedule 1'!J251</f>
        <v>0</v>
      </c>
      <c r="E249" s="95">
        <f>'Input 1 - Schedule 1'!K251</f>
        <v>0</v>
      </c>
      <c r="F249" s="95">
        <f>'Input 1 - Schedule 1'!L251</f>
        <v>0</v>
      </c>
      <c r="G249" s="95">
        <f>'Input 1 - Schedule 1'!N251</f>
        <v>0</v>
      </c>
      <c r="H249" s="95" t="str">
        <f>'Input 1 - Schedule 1'!O251</f>
        <v/>
      </c>
      <c r="I249" s="95">
        <f>'Input 1 - Schedule 1'!W251</f>
        <v>0</v>
      </c>
      <c r="J249" s="69"/>
      <c r="K249" s="51"/>
      <c r="L249" s="69"/>
      <c r="M249" s="69"/>
      <c r="N249" s="95">
        <f>SUMIFS('Input 3 - Capital Instruments'!$L$13:$L$229,'Input 3 - Capital Instruments'!$O$13:$O$229,C249,'Input 3 - Capital Instruments'!$M$13:$M$229,"Y",'Input 3 - Capital Instruments'!$G$13:$G$229,"Surplus Notes (or similar)")</f>
        <v>0</v>
      </c>
      <c r="O249" s="69"/>
      <c r="P249" s="69"/>
      <c r="Q249" s="69"/>
      <c r="R249" s="96">
        <f t="shared" si="42"/>
        <v>0</v>
      </c>
      <c r="S249" s="95">
        <f t="shared" si="43"/>
        <v>0</v>
      </c>
      <c r="T249" s="69"/>
      <c r="U249" s="69"/>
      <c r="V249" s="69"/>
      <c r="W249" s="95" t="str">
        <f t="shared" si="45"/>
        <v/>
      </c>
      <c r="Z249" s="69"/>
      <c r="AB249" s="69"/>
      <c r="AC249" s="69"/>
      <c r="AD249" s="69"/>
      <c r="AE249" s="69"/>
      <c r="AF249" s="69"/>
      <c r="AG249" s="69"/>
      <c r="AH249" s="97">
        <f t="shared" si="44"/>
        <v>0</v>
      </c>
      <c r="AJ249" s="98" cm="1">
        <f t="array" ref="AJ249">SUMPRODUCT(J$7:J$1008*(G$7:G$1008=$C249))</f>
        <v>0</v>
      </c>
      <c r="AK249" s="103">
        <f t="shared" si="46"/>
        <v>0</v>
      </c>
      <c r="AL249" s="104">
        <f t="shared" si="47"/>
        <v>0</v>
      </c>
      <c r="AM249" s="98" cm="1">
        <f t="array" ref="AM249">SUMPRODUCT(Z$7:Z$1008*(G$7:G$1008=$C249))</f>
        <v>0</v>
      </c>
      <c r="AN249" s="103">
        <f t="shared" si="48"/>
        <v>0</v>
      </c>
      <c r="AO249" s="104">
        <f t="shared" si="49"/>
        <v>0</v>
      </c>
      <c r="AP249" s="105" t="str">
        <f t="shared" si="50"/>
        <v/>
      </c>
      <c r="AQ249" s="105" t="str">
        <f t="shared" si="51"/>
        <v/>
      </c>
      <c r="AR249" s="98">
        <f>'Input 1 - Schedule 1'!AL251</f>
        <v>0</v>
      </c>
      <c r="AS249" s="98">
        <f t="shared" si="52"/>
        <v>0</v>
      </c>
      <c r="AT249" s="99">
        <f t="shared" si="53"/>
        <v>0</v>
      </c>
      <c r="AV249" s="84" t="s">
        <v>20</v>
      </c>
    </row>
    <row r="250" spans="1:48" ht="13.5" x14ac:dyDescent="0.3">
      <c r="A250" s="106">
        <f t="shared" si="54"/>
        <v>243</v>
      </c>
      <c r="B250" s="102" t="str">
        <f>'Input 1 - Schedule 1'!H252</f>
        <v/>
      </c>
      <c r="C250" s="95">
        <f>'Input 1 - Schedule 1'!I252</f>
        <v>0</v>
      </c>
      <c r="D250" s="95">
        <f>'Input 1 - Schedule 1'!J252</f>
        <v>0</v>
      </c>
      <c r="E250" s="95">
        <f>'Input 1 - Schedule 1'!K252</f>
        <v>0</v>
      </c>
      <c r="F250" s="95">
        <f>'Input 1 - Schedule 1'!L252</f>
        <v>0</v>
      </c>
      <c r="G250" s="95">
        <f>'Input 1 - Schedule 1'!N252</f>
        <v>0</v>
      </c>
      <c r="H250" s="95" t="str">
        <f>'Input 1 - Schedule 1'!O252</f>
        <v/>
      </c>
      <c r="I250" s="95">
        <f>'Input 1 - Schedule 1'!W252</f>
        <v>0</v>
      </c>
      <c r="J250" s="69"/>
      <c r="K250" s="51"/>
      <c r="L250" s="69"/>
      <c r="M250" s="69"/>
      <c r="N250" s="95">
        <f>SUMIFS('Input 3 - Capital Instruments'!$L$13:$L$229,'Input 3 - Capital Instruments'!$O$13:$O$229,C250,'Input 3 - Capital Instruments'!$M$13:$M$229,"Y",'Input 3 - Capital Instruments'!$G$13:$G$229,"Surplus Notes (or similar)")</f>
        <v>0</v>
      </c>
      <c r="O250" s="69"/>
      <c r="P250" s="69"/>
      <c r="Q250" s="69"/>
      <c r="R250" s="96">
        <f t="shared" si="42"/>
        <v>0</v>
      </c>
      <c r="S250" s="95">
        <f t="shared" si="43"/>
        <v>0</v>
      </c>
      <c r="T250" s="69"/>
      <c r="U250" s="69"/>
      <c r="V250" s="69"/>
      <c r="W250" s="95" t="str">
        <f t="shared" si="45"/>
        <v/>
      </c>
      <c r="Z250" s="69"/>
      <c r="AB250" s="69"/>
      <c r="AC250" s="69"/>
      <c r="AD250" s="69"/>
      <c r="AE250" s="69"/>
      <c r="AF250" s="69"/>
      <c r="AG250" s="69"/>
      <c r="AH250" s="97">
        <f t="shared" si="44"/>
        <v>0</v>
      </c>
      <c r="AJ250" s="98" cm="1">
        <f t="array" ref="AJ250">SUMPRODUCT(J$7:J$1008*(G$7:G$1008=$C250))</f>
        <v>0</v>
      </c>
      <c r="AK250" s="103">
        <f t="shared" si="46"/>
        <v>0</v>
      </c>
      <c r="AL250" s="104">
        <f t="shared" si="47"/>
        <v>0</v>
      </c>
      <c r="AM250" s="98" cm="1">
        <f t="array" ref="AM250">SUMPRODUCT(Z$7:Z$1008*(G$7:G$1008=$C250))</f>
        <v>0</v>
      </c>
      <c r="AN250" s="103">
        <f t="shared" si="48"/>
        <v>0</v>
      </c>
      <c r="AO250" s="104">
        <f t="shared" si="49"/>
        <v>0</v>
      </c>
      <c r="AP250" s="105" t="str">
        <f t="shared" si="50"/>
        <v/>
      </c>
      <c r="AQ250" s="105" t="str">
        <f t="shared" si="51"/>
        <v/>
      </c>
      <c r="AR250" s="98">
        <f>'Input 1 - Schedule 1'!AL252</f>
        <v>0</v>
      </c>
      <c r="AS250" s="98">
        <f t="shared" si="52"/>
        <v>0</v>
      </c>
      <c r="AT250" s="99">
        <f t="shared" si="53"/>
        <v>0</v>
      </c>
      <c r="AV250" s="84" t="s">
        <v>20</v>
      </c>
    </row>
    <row r="251" spans="1:48" ht="13.5" x14ac:dyDescent="0.3">
      <c r="A251" s="106">
        <f t="shared" si="54"/>
        <v>244</v>
      </c>
      <c r="B251" s="102" t="str">
        <f>'Input 1 - Schedule 1'!H253</f>
        <v/>
      </c>
      <c r="C251" s="95">
        <f>'Input 1 - Schedule 1'!I253</f>
        <v>0</v>
      </c>
      <c r="D251" s="95">
        <f>'Input 1 - Schedule 1'!J253</f>
        <v>0</v>
      </c>
      <c r="E251" s="95">
        <f>'Input 1 - Schedule 1'!K253</f>
        <v>0</v>
      </c>
      <c r="F251" s="95">
        <f>'Input 1 - Schedule 1'!L253</f>
        <v>0</v>
      </c>
      <c r="G251" s="95">
        <f>'Input 1 - Schedule 1'!N253</f>
        <v>0</v>
      </c>
      <c r="H251" s="95" t="str">
        <f>'Input 1 - Schedule 1'!O253</f>
        <v/>
      </c>
      <c r="I251" s="95">
        <f>'Input 1 - Schedule 1'!W253</f>
        <v>0</v>
      </c>
      <c r="J251" s="69"/>
      <c r="K251" s="51"/>
      <c r="L251" s="69"/>
      <c r="M251" s="69"/>
      <c r="N251" s="95">
        <f>SUMIFS('Input 3 - Capital Instruments'!$L$13:$L$229,'Input 3 - Capital Instruments'!$O$13:$O$229,C251,'Input 3 - Capital Instruments'!$M$13:$M$229,"Y",'Input 3 - Capital Instruments'!$G$13:$G$229,"Surplus Notes (or similar)")</f>
        <v>0</v>
      </c>
      <c r="O251" s="69"/>
      <c r="P251" s="69"/>
      <c r="Q251" s="69"/>
      <c r="R251" s="96">
        <f t="shared" si="42"/>
        <v>0</v>
      </c>
      <c r="S251" s="95">
        <f t="shared" si="43"/>
        <v>0</v>
      </c>
      <c r="T251" s="69"/>
      <c r="U251" s="69"/>
      <c r="V251" s="69"/>
      <c r="W251" s="95" t="str">
        <f t="shared" si="45"/>
        <v/>
      </c>
      <c r="Z251" s="69"/>
      <c r="AB251" s="69"/>
      <c r="AC251" s="69"/>
      <c r="AD251" s="69"/>
      <c r="AE251" s="69"/>
      <c r="AF251" s="69"/>
      <c r="AG251" s="69"/>
      <c r="AH251" s="97">
        <f t="shared" si="44"/>
        <v>0</v>
      </c>
      <c r="AJ251" s="98" cm="1">
        <f t="array" ref="AJ251">SUMPRODUCT(J$7:J$1008*(G$7:G$1008=$C251))</f>
        <v>0</v>
      </c>
      <c r="AK251" s="103">
        <f t="shared" si="46"/>
        <v>0</v>
      </c>
      <c r="AL251" s="104">
        <f t="shared" si="47"/>
        <v>0</v>
      </c>
      <c r="AM251" s="98" cm="1">
        <f t="array" ref="AM251">SUMPRODUCT(Z$7:Z$1008*(G$7:G$1008=$C251))</f>
        <v>0</v>
      </c>
      <c r="AN251" s="103">
        <f t="shared" si="48"/>
        <v>0</v>
      </c>
      <c r="AO251" s="104">
        <f t="shared" si="49"/>
        <v>0</v>
      </c>
      <c r="AP251" s="105" t="str">
        <f t="shared" si="50"/>
        <v/>
      </c>
      <c r="AQ251" s="105" t="str">
        <f t="shared" si="51"/>
        <v/>
      </c>
      <c r="AR251" s="98">
        <f>'Input 1 - Schedule 1'!AL253</f>
        <v>0</v>
      </c>
      <c r="AS251" s="98">
        <f t="shared" si="52"/>
        <v>0</v>
      </c>
      <c r="AT251" s="99">
        <f t="shared" si="53"/>
        <v>0</v>
      </c>
      <c r="AV251" s="84" t="s">
        <v>20</v>
      </c>
    </row>
    <row r="252" spans="1:48" ht="13.5" x14ac:dyDescent="0.3">
      <c r="A252" s="106">
        <f t="shared" si="54"/>
        <v>245</v>
      </c>
      <c r="B252" s="102" t="str">
        <f>'Input 1 - Schedule 1'!H254</f>
        <v/>
      </c>
      <c r="C252" s="95">
        <f>'Input 1 - Schedule 1'!I254</f>
        <v>0</v>
      </c>
      <c r="D252" s="95">
        <f>'Input 1 - Schedule 1'!J254</f>
        <v>0</v>
      </c>
      <c r="E252" s="95">
        <f>'Input 1 - Schedule 1'!K254</f>
        <v>0</v>
      </c>
      <c r="F252" s="95">
        <f>'Input 1 - Schedule 1'!L254</f>
        <v>0</v>
      </c>
      <c r="G252" s="95">
        <f>'Input 1 - Schedule 1'!N254</f>
        <v>0</v>
      </c>
      <c r="H252" s="95" t="str">
        <f>'Input 1 - Schedule 1'!O254</f>
        <v/>
      </c>
      <c r="I252" s="95">
        <f>'Input 1 - Schedule 1'!W254</f>
        <v>0</v>
      </c>
      <c r="J252" s="69"/>
      <c r="K252" s="51"/>
      <c r="L252" s="69"/>
      <c r="M252" s="69"/>
      <c r="N252" s="95">
        <f>SUMIFS('Input 3 - Capital Instruments'!$L$13:$L$229,'Input 3 - Capital Instruments'!$O$13:$O$229,C252,'Input 3 - Capital Instruments'!$M$13:$M$229,"Y",'Input 3 - Capital Instruments'!$G$13:$G$229,"Surplus Notes (or similar)")</f>
        <v>0</v>
      </c>
      <c r="O252" s="69"/>
      <c r="P252" s="69"/>
      <c r="Q252" s="69"/>
      <c r="R252" s="96">
        <f t="shared" si="42"/>
        <v>0</v>
      </c>
      <c r="S252" s="95">
        <f t="shared" si="43"/>
        <v>0</v>
      </c>
      <c r="T252" s="69"/>
      <c r="U252" s="69"/>
      <c r="V252" s="69"/>
      <c r="W252" s="95" t="str">
        <f t="shared" si="45"/>
        <v/>
      </c>
      <c r="Z252" s="69"/>
      <c r="AB252" s="69"/>
      <c r="AC252" s="69"/>
      <c r="AD252" s="69"/>
      <c r="AE252" s="69"/>
      <c r="AF252" s="69"/>
      <c r="AG252" s="69"/>
      <c r="AH252" s="97">
        <f t="shared" si="44"/>
        <v>0</v>
      </c>
      <c r="AJ252" s="98" cm="1">
        <f t="array" ref="AJ252">SUMPRODUCT(J$7:J$1008*(G$7:G$1008=$C252))</f>
        <v>0</v>
      </c>
      <c r="AK252" s="103">
        <f t="shared" si="46"/>
        <v>0</v>
      </c>
      <c r="AL252" s="104">
        <f t="shared" si="47"/>
        <v>0</v>
      </c>
      <c r="AM252" s="98" cm="1">
        <f t="array" ref="AM252">SUMPRODUCT(Z$7:Z$1008*(G$7:G$1008=$C252))</f>
        <v>0</v>
      </c>
      <c r="AN252" s="103">
        <f t="shared" si="48"/>
        <v>0</v>
      </c>
      <c r="AO252" s="104">
        <f t="shared" si="49"/>
        <v>0</v>
      </c>
      <c r="AP252" s="105" t="str">
        <f t="shared" si="50"/>
        <v/>
      </c>
      <c r="AQ252" s="105" t="str">
        <f t="shared" si="51"/>
        <v/>
      </c>
      <c r="AR252" s="98">
        <f>'Input 1 - Schedule 1'!AL254</f>
        <v>0</v>
      </c>
      <c r="AS252" s="98">
        <f t="shared" si="52"/>
        <v>0</v>
      </c>
      <c r="AT252" s="99">
        <f t="shared" si="53"/>
        <v>0</v>
      </c>
      <c r="AV252" s="84" t="s">
        <v>20</v>
      </c>
    </row>
    <row r="253" spans="1:48" ht="13.5" x14ac:dyDescent="0.3">
      <c r="A253" s="106">
        <f t="shared" si="54"/>
        <v>246</v>
      </c>
      <c r="B253" s="102" t="str">
        <f>'Input 1 - Schedule 1'!H255</f>
        <v/>
      </c>
      <c r="C253" s="95">
        <f>'Input 1 - Schedule 1'!I255</f>
        <v>0</v>
      </c>
      <c r="D253" s="95">
        <f>'Input 1 - Schedule 1'!J255</f>
        <v>0</v>
      </c>
      <c r="E253" s="95">
        <f>'Input 1 - Schedule 1'!K255</f>
        <v>0</v>
      </c>
      <c r="F253" s="95">
        <f>'Input 1 - Schedule 1'!L255</f>
        <v>0</v>
      </c>
      <c r="G253" s="95">
        <f>'Input 1 - Schedule 1'!N255</f>
        <v>0</v>
      </c>
      <c r="H253" s="95" t="str">
        <f>'Input 1 - Schedule 1'!O255</f>
        <v/>
      </c>
      <c r="I253" s="95">
        <f>'Input 1 - Schedule 1'!W255</f>
        <v>0</v>
      </c>
      <c r="J253" s="69"/>
      <c r="K253" s="51"/>
      <c r="L253" s="69"/>
      <c r="M253" s="69"/>
      <c r="N253" s="95">
        <f>SUMIFS('Input 3 - Capital Instruments'!$L$13:$L$229,'Input 3 - Capital Instruments'!$O$13:$O$229,C253,'Input 3 - Capital Instruments'!$M$13:$M$229,"Y",'Input 3 - Capital Instruments'!$G$13:$G$229,"Surplus Notes (or similar)")</f>
        <v>0</v>
      </c>
      <c r="O253" s="69"/>
      <c r="P253" s="69"/>
      <c r="Q253" s="69"/>
      <c r="R253" s="96">
        <f t="shared" si="42"/>
        <v>0</v>
      </c>
      <c r="S253" s="95">
        <f t="shared" si="43"/>
        <v>0</v>
      </c>
      <c r="T253" s="69"/>
      <c r="U253" s="69"/>
      <c r="V253" s="69"/>
      <c r="W253" s="95" t="str">
        <f t="shared" si="45"/>
        <v/>
      </c>
      <c r="Z253" s="69"/>
      <c r="AB253" s="69"/>
      <c r="AC253" s="69"/>
      <c r="AD253" s="69"/>
      <c r="AE253" s="69"/>
      <c r="AF253" s="69"/>
      <c r="AG253" s="69"/>
      <c r="AH253" s="97">
        <f t="shared" si="44"/>
        <v>0</v>
      </c>
      <c r="AJ253" s="98" cm="1">
        <f t="array" ref="AJ253">SUMPRODUCT(J$7:J$1008*(G$7:G$1008=$C253))</f>
        <v>0</v>
      </c>
      <c r="AK253" s="103">
        <f t="shared" si="46"/>
        <v>0</v>
      </c>
      <c r="AL253" s="104">
        <f t="shared" si="47"/>
        <v>0</v>
      </c>
      <c r="AM253" s="98" cm="1">
        <f t="array" ref="AM253">SUMPRODUCT(Z$7:Z$1008*(G$7:G$1008=$C253))</f>
        <v>0</v>
      </c>
      <c r="AN253" s="103">
        <f t="shared" si="48"/>
        <v>0</v>
      </c>
      <c r="AO253" s="104">
        <f t="shared" si="49"/>
        <v>0</v>
      </c>
      <c r="AP253" s="105" t="str">
        <f t="shared" si="50"/>
        <v/>
      </c>
      <c r="AQ253" s="105" t="str">
        <f t="shared" si="51"/>
        <v/>
      </c>
      <c r="AR253" s="98">
        <f>'Input 1 - Schedule 1'!AL255</f>
        <v>0</v>
      </c>
      <c r="AS253" s="98">
        <f t="shared" si="52"/>
        <v>0</v>
      </c>
      <c r="AT253" s="99">
        <f t="shared" si="53"/>
        <v>0</v>
      </c>
      <c r="AV253" s="84" t="s">
        <v>20</v>
      </c>
    </row>
    <row r="254" spans="1:48" ht="13.5" x14ac:dyDescent="0.3">
      <c r="A254" s="106">
        <f t="shared" si="54"/>
        <v>247</v>
      </c>
      <c r="B254" s="102" t="str">
        <f>'Input 1 - Schedule 1'!H256</f>
        <v/>
      </c>
      <c r="C254" s="95">
        <f>'Input 1 - Schedule 1'!I256</f>
        <v>0</v>
      </c>
      <c r="D254" s="95">
        <f>'Input 1 - Schedule 1'!J256</f>
        <v>0</v>
      </c>
      <c r="E254" s="95">
        <f>'Input 1 - Schedule 1'!K256</f>
        <v>0</v>
      </c>
      <c r="F254" s="95">
        <f>'Input 1 - Schedule 1'!L256</f>
        <v>0</v>
      </c>
      <c r="G254" s="95">
        <f>'Input 1 - Schedule 1'!N256</f>
        <v>0</v>
      </c>
      <c r="H254" s="95" t="str">
        <f>'Input 1 - Schedule 1'!O256</f>
        <v/>
      </c>
      <c r="I254" s="95">
        <f>'Input 1 - Schedule 1'!W256</f>
        <v>0</v>
      </c>
      <c r="J254" s="69"/>
      <c r="K254" s="51"/>
      <c r="L254" s="69"/>
      <c r="M254" s="69"/>
      <c r="N254" s="95">
        <f>SUMIFS('Input 3 - Capital Instruments'!$L$13:$L$229,'Input 3 - Capital Instruments'!$O$13:$O$229,C254,'Input 3 - Capital Instruments'!$M$13:$M$229,"Y",'Input 3 - Capital Instruments'!$G$13:$G$229,"Surplus Notes (or similar)")</f>
        <v>0</v>
      </c>
      <c r="O254" s="69"/>
      <c r="P254" s="69"/>
      <c r="Q254" s="69"/>
      <c r="R254" s="96">
        <f t="shared" si="42"/>
        <v>0</v>
      </c>
      <c r="S254" s="95">
        <f t="shared" si="43"/>
        <v>0</v>
      </c>
      <c r="T254" s="69"/>
      <c r="U254" s="69"/>
      <c r="V254" s="69"/>
      <c r="W254" s="95" t="str">
        <f t="shared" si="45"/>
        <v/>
      </c>
      <c r="Z254" s="69"/>
      <c r="AB254" s="69"/>
      <c r="AC254" s="69"/>
      <c r="AD254" s="69"/>
      <c r="AE254" s="69"/>
      <c r="AF254" s="69"/>
      <c r="AG254" s="69"/>
      <c r="AH254" s="97">
        <f t="shared" si="44"/>
        <v>0</v>
      </c>
      <c r="AJ254" s="98" cm="1">
        <f t="array" ref="AJ254">SUMPRODUCT(J$7:J$1008*(G$7:G$1008=$C254))</f>
        <v>0</v>
      </c>
      <c r="AK254" s="103">
        <f t="shared" si="46"/>
        <v>0</v>
      </c>
      <c r="AL254" s="104">
        <f t="shared" si="47"/>
        <v>0</v>
      </c>
      <c r="AM254" s="98" cm="1">
        <f t="array" ref="AM254">SUMPRODUCT(Z$7:Z$1008*(G$7:G$1008=$C254))</f>
        <v>0</v>
      </c>
      <c r="AN254" s="103">
        <f t="shared" si="48"/>
        <v>0</v>
      </c>
      <c r="AO254" s="104">
        <f t="shared" si="49"/>
        <v>0</v>
      </c>
      <c r="AP254" s="105" t="str">
        <f t="shared" si="50"/>
        <v/>
      </c>
      <c r="AQ254" s="105" t="str">
        <f t="shared" si="51"/>
        <v/>
      </c>
      <c r="AR254" s="98">
        <f>'Input 1 - Schedule 1'!AL256</f>
        <v>0</v>
      </c>
      <c r="AS254" s="98">
        <f t="shared" si="52"/>
        <v>0</v>
      </c>
      <c r="AT254" s="99">
        <f t="shared" si="53"/>
        <v>0</v>
      </c>
      <c r="AV254" s="84" t="s">
        <v>20</v>
      </c>
    </row>
    <row r="255" spans="1:48" ht="13.5" x14ac:dyDescent="0.3">
      <c r="A255" s="106">
        <f t="shared" si="54"/>
        <v>248</v>
      </c>
      <c r="B255" s="102" t="str">
        <f>'Input 1 - Schedule 1'!H257</f>
        <v/>
      </c>
      <c r="C255" s="95">
        <f>'Input 1 - Schedule 1'!I257</f>
        <v>0</v>
      </c>
      <c r="D255" s="95">
        <f>'Input 1 - Schedule 1'!J257</f>
        <v>0</v>
      </c>
      <c r="E255" s="95">
        <f>'Input 1 - Schedule 1'!K257</f>
        <v>0</v>
      </c>
      <c r="F255" s="95">
        <f>'Input 1 - Schedule 1'!L257</f>
        <v>0</v>
      </c>
      <c r="G255" s="95">
        <f>'Input 1 - Schedule 1'!N257</f>
        <v>0</v>
      </c>
      <c r="H255" s="95" t="str">
        <f>'Input 1 - Schedule 1'!O257</f>
        <v/>
      </c>
      <c r="I255" s="95">
        <f>'Input 1 - Schedule 1'!W257</f>
        <v>0</v>
      </c>
      <c r="J255" s="69"/>
      <c r="K255" s="51"/>
      <c r="L255" s="69"/>
      <c r="M255" s="69"/>
      <c r="N255" s="95">
        <f>SUMIFS('Input 3 - Capital Instruments'!$L$13:$L$229,'Input 3 - Capital Instruments'!$O$13:$O$229,C255,'Input 3 - Capital Instruments'!$M$13:$M$229,"Y",'Input 3 - Capital Instruments'!$G$13:$G$229,"Surplus Notes (or similar)")</f>
        <v>0</v>
      </c>
      <c r="O255" s="69"/>
      <c r="P255" s="69"/>
      <c r="Q255" s="69"/>
      <c r="R255" s="96">
        <f t="shared" si="42"/>
        <v>0</v>
      </c>
      <c r="S255" s="95">
        <f t="shared" si="43"/>
        <v>0</v>
      </c>
      <c r="T255" s="69"/>
      <c r="U255" s="69"/>
      <c r="V255" s="69"/>
      <c r="W255" s="95" t="str">
        <f t="shared" si="45"/>
        <v/>
      </c>
      <c r="Z255" s="69"/>
      <c r="AB255" s="69"/>
      <c r="AC255" s="69"/>
      <c r="AD255" s="69"/>
      <c r="AE255" s="69"/>
      <c r="AF255" s="69"/>
      <c r="AG255" s="69"/>
      <c r="AH255" s="97">
        <f t="shared" si="44"/>
        <v>0</v>
      </c>
      <c r="AJ255" s="98" cm="1">
        <f t="array" ref="AJ255">SUMPRODUCT(J$7:J$1008*(G$7:G$1008=$C255))</f>
        <v>0</v>
      </c>
      <c r="AK255" s="103">
        <f t="shared" si="46"/>
        <v>0</v>
      </c>
      <c r="AL255" s="104">
        <f t="shared" si="47"/>
        <v>0</v>
      </c>
      <c r="AM255" s="98" cm="1">
        <f t="array" ref="AM255">SUMPRODUCT(Z$7:Z$1008*(G$7:G$1008=$C255))</f>
        <v>0</v>
      </c>
      <c r="AN255" s="103">
        <f t="shared" si="48"/>
        <v>0</v>
      </c>
      <c r="AO255" s="104">
        <f t="shared" si="49"/>
        <v>0</v>
      </c>
      <c r="AP255" s="105" t="str">
        <f t="shared" si="50"/>
        <v/>
      </c>
      <c r="AQ255" s="105" t="str">
        <f t="shared" si="51"/>
        <v/>
      </c>
      <c r="AR255" s="98">
        <f>'Input 1 - Schedule 1'!AL257</f>
        <v>0</v>
      </c>
      <c r="AS255" s="98">
        <f t="shared" si="52"/>
        <v>0</v>
      </c>
      <c r="AT255" s="99">
        <f t="shared" si="53"/>
        <v>0</v>
      </c>
      <c r="AV255" s="84" t="s">
        <v>20</v>
      </c>
    </row>
    <row r="256" spans="1:48" ht="13.5" x14ac:dyDescent="0.3">
      <c r="A256" s="106">
        <f t="shared" si="54"/>
        <v>249</v>
      </c>
      <c r="B256" s="102" t="str">
        <f>'Input 1 - Schedule 1'!H258</f>
        <v/>
      </c>
      <c r="C256" s="95">
        <f>'Input 1 - Schedule 1'!I258</f>
        <v>0</v>
      </c>
      <c r="D256" s="95">
        <f>'Input 1 - Schedule 1'!J258</f>
        <v>0</v>
      </c>
      <c r="E256" s="95">
        <f>'Input 1 - Schedule 1'!K258</f>
        <v>0</v>
      </c>
      <c r="F256" s="95">
        <f>'Input 1 - Schedule 1'!L258</f>
        <v>0</v>
      </c>
      <c r="G256" s="95">
        <f>'Input 1 - Schedule 1'!N258</f>
        <v>0</v>
      </c>
      <c r="H256" s="95" t="str">
        <f>'Input 1 - Schedule 1'!O258</f>
        <v/>
      </c>
      <c r="I256" s="95">
        <f>'Input 1 - Schedule 1'!W258</f>
        <v>0</v>
      </c>
      <c r="J256" s="69"/>
      <c r="K256" s="51"/>
      <c r="L256" s="69"/>
      <c r="M256" s="69"/>
      <c r="N256" s="95">
        <f>SUMIFS('Input 3 - Capital Instruments'!$L$13:$L$229,'Input 3 - Capital Instruments'!$O$13:$O$229,C256,'Input 3 - Capital Instruments'!$M$13:$M$229,"Y",'Input 3 - Capital Instruments'!$G$13:$G$229,"Surplus Notes (or similar)")</f>
        <v>0</v>
      </c>
      <c r="O256" s="69"/>
      <c r="P256" s="69"/>
      <c r="Q256" s="69"/>
      <c r="R256" s="96">
        <f t="shared" si="42"/>
        <v>0</v>
      </c>
      <c r="S256" s="95">
        <f t="shared" si="43"/>
        <v>0</v>
      </c>
      <c r="T256" s="69"/>
      <c r="U256" s="69"/>
      <c r="V256" s="69"/>
      <c r="W256" s="95" t="str">
        <f t="shared" si="45"/>
        <v/>
      </c>
      <c r="Z256" s="69"/>
      <c r="AB256" s="69"/>
      <c r="AC256" s="69"/>
      <c r="AD256" s="69"/>
      <c r="AE256" s="69"/>
      <c r="AF256" s="69"/>
      <c r="AG256" s="69"/>
      <c r="AH256" s="97">
        <f t="shared" si="44"/>
        <v>0</v>
      </c>
      <c r="AJ256" s="98" cm="1">
        <f t="array" ref="AJ256">SUMPRODUCT(J$7:J$1008*(G$7:G$1008=$C256))</f>
        <v>0</v>
      </c>
      <c r="AK256" s="103">
        <f t="shared" si="46"/>
        <v>0</v>
      </c>
      <c r="AL256" s="104">
        <f t="shared" si="47"/>
        <v>0</v>
      </c>
      <c r="AM256" s="98" cm="1">
        <f t="array" ref="AM256">SUMPRODUCT(Z$7:Z$1008*(G$7:G$1008=$C256))</f>
        <v>0</v>
      </c>
      <c r="AN256" s="103">
        <f t="shared" si="48"/>
        <v>0</v>
      </c>
      <c r="AO256" s="104">
        <f t="shared" si="49"/>
        <v>0</v>
      </c>
      <c r="AP256" s="105" t="str">
        <f t="shared" si="50"/>
        <v/>
      </c>
      <c r="AQ256" s="105" t="str">
        <f t="shared" si="51"/>
        <v/>
      </c>
      <c r="AR256" s="98">
        <f>'Input 1 - Schedule 1'!AL258</f>
        <v>0</v>
      </c>
      <c r="AS256" s="98">
        <f t="shared" si="52"/>
        <v>0</v>
      </c>
      <c r="AT256" s="99">
        <f t="shared" si="53"/>
        <v>0</v>
      </c>
      <c r="AV256" s="84" t="s">
        <v>20</v>
      </c>
    </row>
    <row r="257" spans="1:48" ht="13.5" x14ac:dyDescent="0.3">
      <c r="A257" s="106">
        <f t="shared" si="54"/>
        <v>250</v>
      </c>
      <c r="B257" s="102" t="str">
        <f>'Input 1 - Schedule 1'!H259</f>
        <v/>
      </c>
      <c r="C257" s="95">
        <f>'Input 1 - Schedule 1'!I259</f>
        <v>0</v>
      </c>
      <c r="D257" s="95">
        <f>'Input 1 - Schedule 1'!J259</f>
        <v>0</v>
      </c>
      <c r="E257" s="95">
        <f>'Input 1 - Schedule 1'!K259</f>
        <v>0</v>
      </c>
      <c r="F257" s="95">
        <f>'Input 1 - Schedule 1'!L259</f>
        <v>0</v>
      </c>
      <c r="G257" s="95">
        <f>'Input 1 - Schedule 1'!N259</f>
        <v>0</v>
      </c>
      <c r="H257" s="95" t="str">
        <f>'Input 1 - Schedule 1'!O259</f>
        <v/>
      </c>
      <c r="I257" s="95">
        <f>'Input 1 - Schedule 1'!W259</f>
        <v>0</v>
      </c>
      <c r="J257" s="69"/>
      <c r="K257" s="51"/>
      <c r="L257" s="69"/>
      <c r="M257" s="69"/>
      <c r="N257" s="95">
        <f>SUMIFS('Input 3 - Capital Instruments'!$L$13:$L$229,'Input 3 - Capital Instruments'!$O$13:$O$229,C257,'Input 3 - Capital Instruments'!$M$13:$M$229,"Y",'Input 3 - Capital Instruments'!$G$13:$G$229,"Surplus Notes (or similar)")</f>
        <v>0</v>
      </c>
      <c r="O257" s="69"/>
      <c r="P257" s="69"/>
      <c r="Q257" s="69"/>
      <c r="R257" s="96">
        <f t="shared" si="42"/>
        <v>0</v>
      </c>
      <c r="S257" s="95">
        <f t="shared" si="43"/>
        <v>0</v>
      </c>
      <c r="T257" s="69"/>
      <c r="U257" s="69"/>
      <c r="V257" s="69"/>
      <c r="W257" s="95" t="str">
        <f t="shared" si="45"/>
        <v/>
      </c>
      <c r="Z257" s="69"/>
      <c r="AB257" s="69"/>
      <c r="AC257" s="69"/>
      <c r="AD257" s="69"/>
      <c r="AE257" s="69"/>
      <c r="AF257" s="69"/>
      <c r="AG257" s="69"/>
      <c r="AH257" s="97">
        <f t="shared" si="44"/>
        <v>0</v>
      </c>
      <c r="AJ257" s="98" cm="1">
        <f t="array" ref="AJ257">SUMPRODUCT(J$7:J$1008*(G$7:G$1008=$C257))</f>
        <v>0</v>
      </c>
      <c r="AK257" s="103">
        <f t="shared" si="46"/>
        <v>0</v>
      </c>
      <c r="AL257" s="104">
        <f t="shared" si="47"/>
        <v>0</v>
      </c>
      <c r="AM257" s="98" cm="1">
        <f t="array" ref="AM257">SUMPRODUCT(Z$7:Z$1008*(G$7:G$1008=$C257))</f>
        <v>0</v>
      </c>
      <c r="AN257" s="103">
        <f t="shared" si="48"/>
        <v>0</v>
      </c>
      <c r="AO257" s="104">
        <f t="shared" si="49"/>
        <v>0</v>
      </c>
      <c r="AP257" s="105" t="str">
        <f t="shared" si="50"/>
        <v/>
      </c>
      <c r="AQ257" s="105" t="str">
        <f t="shared" si="51"/>
        <v/>
      </c>
      <c r="AR257" s="98">
        <f>'Input 1 - Schedule 1'!AL259</f>
        <v>0</v>
      </c>
      <c r="AS257" s="98">
        <f t="shared" si="52"/>
        <v>0</v>
      </c>
      <c r="AT257" s="99">
        <f t="shared" si="53"/>
        <v>0</v>
      </c>
      <c r="AV257" s="84" t="s">
        <v>20</v>
      </c>
    </row>
    <row r="258" spans="1:48" ht="13.5" x14ac:dyDescent="0.3">
      <c r="A258" s="106">
        <f t="shared" si="54"/>
        <v>251</v>
      </c>
      <c r="B258" s="102" t="str">
        <f>'Input 1 - Schedule 1'!H260</f>
        <v/>
      </c>
      <c r="C258" s="95">
        <f>'Input 1 - Schedule 1'!I260</f>
        <v>0</v>
      </c>
      <c r="D258" s="95">
        <f>'Input 1 - Schedule 1'!J260</f>
        <v>0</v>
      </c>
      <c r="E258" s="95">
        <f>'Input 1 - Schedule 1'!K260</f>
        <v>0</v>
      </c>
      <c r="F258" s="95">
        <f>'Input 1 - Schedule 1'!L260</f>
        <v>0</v>
      </c>
      <c r="G258" s="95">
        <f>'Input 1 - Schedule 1'!N260</f>
        <v>0</v>
      </c>
      <c r="H258" s="95" t="str">
        <f>'Input 1 - Schedule 1'!O260</f>
        <v/>
      </c>
      <c r="I258" s="95">
        <f>'Input 1 - Schedule 1'!W260</f>
        <v>0</v>
      </c>
      <c r="J258" s="69"/>
      <c r="K258" s="51"/>
      <c r="L258" s="69"/>
      <c r="M258" s="69"/>
      <c r="N258" s="95">
        <f>SUMIFS('Input 3 - Capital Instruments'!$L$13:$L$229,'Input 3 - Capital Instruments'!$O$13:$O$229,C258,'Input 3 - Capital Instruments'!$M$13:$M$229,"Y",'Input 3 - Capital Instruments'!$G$13:$G$229,"Surplus Notes (or similar)")</f>
        <v>0</v>
      </c>
      <c r="O258" s="69"/>
      <c r="P258" s="69"/>
      <c r="Q258" s="69"/>
      <c r="R258" s="96">
        <f t="shared" si="42"/>
        <v>0</v>
      </c>
      <c r="S258" s="95">
        <f t="shared" si="43"/>
        <v>0</v>
      </c>
      <c r="T258" s="69"/>
      <c r="U258" s="69"/>
      <c r="V258" s="69"/>
      <c r="W258" s="95" t="str">
        <f t="shared" si="45"/>
        <v/>
      </c>
      <c r="Z258" s="69"/>
      <c r="AB258" s="69"/>
      <c r="AC258" s="69"/>
      <c r="AD258" s="69"/>
      <c r="AE258" s="69"/>
      <c r="AF258" s="69"/>
      <c r="AG258" s="69"/>
      <c r="AH258" s="97">
        <f t="shared" si="44"/>
        <v>0</v>
      </c>
      <c r="AJ258" s="98" cm="1">
        <f t="array" ref="AJ258">SUMPRODUCT(J$7:J$1008*(G$7:G$1008=$C258))</f>
        <v>0</v>
      </c>
      <c r="AK258" s="103">
        <f t="shared" si="46"/>
        <v>0</v>
      </c>
      <c r="AL258" s="104">
        <f t="shared" si="47"/>
        <v>0</v>
      </c>
      <c r="AM258" s="98" cm="1">
        <f t="array" ref="AM258">SUMPRODUCT(Z$7:Z$1008*(G$7:G$1008=$C258))</f>
        <v>0</v>
      </c>
      <c r="AN258" s="103">
        <f t="shared" si="48"/>
        <v>0</v>
      </c>
      <c r="AO258" s="104">
        <f t="shared" si="49"/>
        <v>0</v>
      </c>
      <c r="AP258" s="105" t="str">
        <f t="shared" si="50"/>
        <v/>
      </c>
      <c r="AQ258" s="105" t="str">
        <f t="shared" si="51"/>
        <v/>
      </c>
      <c r="AR258" s="98">
        <f>'Input 1 - Schedule 1'!AL260</f>
        <v>0</v>
      </c>
      <c r="AS258" s="98">
        <f t="shared" si="52"/>
        <v>0</v>
      </c>
      <c r="AT258" s="99">
        <f t="shared" si="53"/>
        <v>0</v>
      </c>
      <c r="AV258" s="84" t="s">
        <v>20</v>
      </c>
    </row>
    <row r="259" spans="1:48" ht="13.5" x14ac:dyDescent="0.3">
      <c r="A259" s="106">
        <f t="shared" si="54"/>
        <v>252</v>
      </c>
      <c r="B259" s="102" t="str">
        <f>'Input 1 - Schedule 1'!H261</f>
        <v/>
      </c>
      <c r="C259" s="95">
        <f>'Input 1 - Schedule 1'!I261</f>
        <v>0</v>
      </c>
      <c r="D259" s="95">
        <f>'Input 1 - Schedule 1'!J261</f>
        <v>0</v>
      </c>
      <c r="E259" s="95">
        <f>'Input 1 - Schedule 1'!K261</f>
        <v>0</v>
      </c>
      <c r="F259" s="95">
        <f>'Input 1 - Schedule 1'!L261</f>
        <v>0</v>
      </c>
      <c r="G259" s="95">
        <f>'Input 1 - Schedule 1'!N261</f>
        <v>0</v>
      </c>
      <c r="H259" s="95" t="str">
        <f>'Input 1 - Schedule 1'!O261</f>
        <v/>
      </c>
      <c r="I259" s="95">
        <f>'Input 1 - Schedule 1'!W261</f>
        <v>0</v>
      </c>
      <c r="J259" s="69"/>
      <c r="K259" s="51"/>
      <c r="L259" s="69"/>
      <c r="M259" s="69"/>
      <c r="N259" s="95">
        <f>SUMIFS('Input 3 - Capital Instruments'!$L$13:$L$229,'Input 3 - Capital Instruments'!$O$13:$O$229,C259,'Input 3 - Capital Instruments'!$M$13:$M$229,"Y",'Input 3 - Capital Instruments'!$G$13:$G$229,"Surplus Notes (or similar)")</f>
        <v>0</v>
      </c>
      <c r="O259" s="69"/>
      <c r="P259" s="69"/>
      <c r="Q259" s="69"/>
      <c r="R259" s="96">
        <f t="shared" si="42"/>
        <v>0</v>
      </c>
      <c r="S259" s="95">
        <f t="shared" si="43"/>
        <v>0</v>
      </c>
      <c r="T259" s="69"/>
      <c r="U259" s="69"/>
      <c r="V259" s="69"/>
      <c r="W259" s="95" t="str">
        <f t="shared" si="45"/>
        <v/>
      </c>
      <c r="Z259" s="69"/>
      <c r="AB259" s="69"/>
      <c r="AC259" s="69"/>
      <c r="AD259" s="69"/>
      <c r="AE259" s="69"/>
      <c r="AF259" s="69"/>
      <c r="AG259" s="69"/>
      <c r="AH259" s="97">
        <f t="shared" si="44"/>
        <v>0</v>
      </c>
      <c r="AJ259" s="98" cm="1">
        <f t="array" ref="AJ259">SUMPRODUCT(J$7:J$1008*(G$7:G$1008=$C259))</f>
        <v>0</v>
      </c>
      <c r="AK259" s="103">
        <f t="shared" si="46"/>
        <v>0</v>
      </c>
      <c r="AL259" s="104">
        <f t="shared" si="47"/>
        <v>0</v>
      </c>
      <c r="AM259" s="98" cm="1">
        <f t="array" ref="AM259">SUMPRODUCT(Z$7:Z$1008*(G$7:G$1008=$C259))</f>
        <v>0</v>
      </c>
      <c r="AN259" s="103">
        <f t="shared" si="48"/>
        <v>0</v>
      </c>
      <c r="AO259" s="104">
        <f t="shared" si="49"/>
        <v>0</v>
      </c>
      <c r="AP259" s="105" t="str">
        <f t="shared" si="50"/>
        <v/>
      </c>
      <c r="AQ259" s="105" t="str">
        <f t="shared" si="51"/>
        <v/>
      </c>
      <c r="AR259" s="98">
        <f>'Input 1 - Schedule 1'!AL261</f>
        <v>0</v>
      </c>
      <c r="AS259" s="98">
        <f t="shared" si="52"/>
        <v>0</v>
      </c>
      <c r="AT259" s="99">
        <f t="shared" si="53"/>
        <v>0</v>
      </c>
      <c r="AV259" s="84" t="s">
        <v>20</v>
      </c>
    </row>
    <row r="260" spans="1:48" ht="13.5" x14ac:dyDescent="0.3">
      <c r="A260" s="106">
        <f t="shared" si="54"/>
        <v>253</v>
      </c>
      <c r="B260" s="102" t="str">
        <f>'Input 1 - Schedule 1'!H262</f>
        <v/>
      </c>
      <c r="C260" s="95">
        <f>'Input 1 - Schedule 1'!I262</f>
        <v>0</v>
      </c>
      <c r="D260" s="95">
        <f>'Input 1 - Schedule 1'!J262</f>
        <v>0</v>
      </c>
      <c r="E260" s="95">
        <f>'Input 1 - Schedule 1'!K262</f>
        <v>0</v>
      </c>
      <c r="F260" s="95">
        <f>'Input 1 - Schedule 1'!L262</f>
        <v>0</v>
      </c>
      <c r="G260" s="95">
        <f>'Input 1 - Schedule 1'!N262</f>
        <v>0</v>
      </c>
      <c r="H260" s="95" t="str">
        <f>'Input 1 - Schedule 1'!O262</f>
        <v/>
      </c>
      <c r="I260" s="95">
        <f>'Input 1 - Schedule 1'!W262</f>
        <v>0</v>
      </c>
      <c r="J260" s="69"/>
      <c r="K260" s="51"/>
      <c r="L260" s="69"/>
      <c r="M260" s="69"/>
      <c r="N260" s="95">
        <f>SUMIFS('Input 3 - Capital Instruments'!$L$13:$L$229,'Input 3 - Capital Instruments'!$O$13:$O$229,C260,'Input 3 - Capital Instruments'!$M$13:$M$229,"Y",'Input 3 - Capital Instruments'!$G$13:$G$229,"Surplus Notes (or similar)")</f>
        <v>0</v>
      </c>
      <c r="O260" s="69"/>
      <c r="P260" s="69"/>
      <c r="Q260" s="69"/>
      <c r="R260" s="96">
        <f t="shared" si="42"/>
        <v>0</v>
      </c>
      <c r="S260" s="95">
        <f t="shared" si="43"/>
        <v>0</v>
      </c>
      <c r="T260" s="69"/>
      <c r="U260" s="69"/>
      <c r="V260" s="69"/>
      <c r="W260" s="95" t="str">
        <f t="shared" si="45"/>
        <v/>
      </c>
      <c r="Z260" s="69"/>
      <c r="AB260" s="69"/>
      <c r="AC260" s="69"/>
      <c r="AD260" s="69"/>
      <c r="AE260" s="69"/>
      <c r="AF260" s="69"/>
      <c r="AG260" s="69"/>
      <c r="AH260" s="97">
        <f t="shared" si="44"/>
        <v>0</v>
      </c>
      <c r="AJ260" s="98" cm="1">
        <f t="array" ref="AJ260">SUMPRODUCT(J$7:J$1008*(G$7:G$1008=$C260))</f>
        <v>0</v>
      </c>
      <c r="AK260" s="103">
        <f t="shared" si="46"/>
        <v>0</v>
      </c>
      <c r="AL260" s="104">
        <f t="shared" si="47"/>
        <v>0</v>
      </c>
      <c r="AM260" s="98" cm="1">
        <f t="array" ref="AM260">SUMPRODUCT(Z$7:Z$1008*(G$7:G$1008=$C260))</f>
        <v>0</v>
      </c>
      <c r="AN260" s="103">
        <f t="shared" si="48"/>
        <v>0</v>
      </c>
      <c r="AO260" s="104">
        <f t="shared" si="49"/>
        <v>0</v>
      </c>
      <c r="AP260" s="105" t="str">
        <f t="shared" si="50"/>
        <v/>
      </c>
      <c r="AQ260" s="105" t="str">
        <f t="shared" si="51"/>
        <v/>
      </c>
      <c r="AR260" s="98">
        <f>'Input 1 - Schedule 1'!AL262</f>
        <v>0</v>
      </c>
      <c r="AS260" s="98">
        <f t="shared" si="52"/>
        <v>0</v>
      </c>
      <c r="AT260" s="99">
        <f t="shared" si="53"/>
        <v>0</v>
      </c>
      <c r="AV260" s="84" t="s">
        <v>20</v>
      </c>
    </row>
    <row r="261" spans="1:48" ht="13.5" x14ac:dyDescent="0.3">
      <c r="A261" s="106">
        <f t="shared" si="54"/>
        <v>254</v>
      </c>
      <c r="B261" s="102" t="str">
        <f>'Input 1 - Schedule 1'!H263</f>
        <v/>
      </c>
      <c r="C261" s="95">
        <f>'Input 1 - Schedule 1'!I263</f>
        <v>0</v>
      </c>
      <c r="D261" s="95">
        <f>'Input 1 - Schedule 1'!J263</f>
        <v>0</v>
      </c>
      <c r="E261" s="95">
        <f>'Input 1 - Schedule 1'!K263</f>
        <v>0</v>
      </c>
      <c r="F261" s="95">
        <f>'Input 1 - Schedule 1'!L263</f>
        <v>0</v>
      </c>
      <c r="G261" s="95">
        <f>'Input 1 - Schedule 1'!N263</f>
        <v>0</v>
      </c>
      <c r="H261" s="95" t="str">
        <f>'Input 1 - Schedule 1'!O263</f>
        <v/>
      </c>
      <c r="I261" s="95">
        <f>'Input 1 - Schedule 1'!W263</f>
        <v>0</v>
      </c>
      <c r="J261" s="69"/>
      <c r="K261" s="51"/>
      <c r="L261" s="69"/>
      <c r="M261" s="69"/>
      <c r="N261" s="95">
        <f>SUMIFS('Input 3 - Capital Instruments'!$L$13:$L$229,'Input 3 - Capital Instruments'!$O$13:$O$229,C261,'Input 3 - Capital Instruments'!$M$13:$M$229,"Y",'Input 3 - Capital Instruments'!$G$13:$G$229,"Surplus Notes (or similar)")</f>
        <v>0</v>
      </c>
      <c r="O261" s="69"/>
      <c r="P261" s="69"/>
      <c r="Q261" s="69"/>
      <c r="R261" s="96">
        <f t="shared" si="42"/>
        <v>0</v>
      </c>
      <c r="S261" s="95">
        <f t="shared" si="43"/>
        <v>0</v>
      </c>
      <c r="T261" s="69"/>
      <c r="U261" s="69"/>
      <c r="V261" s="69"/>
      <c r="W261" s="95" t="str">
        <f t="shared" si="45"/>
        <v/>
      </c>
      <c r="Z261" s="69"/>
      <c r="AB261" s="69"/>
      <c r="AC261" s="69"/>
      <c r="AD261" s="69"/>
      <c r="AE261" s="69"/>
      <c r="AF261" s="69"/>
      <c r="AG261" s="69"/>
      <c r="AH261" s="97">
        <f t="shared" si="44"/>
        <v>0</v>
      </c>
      <c r="AJ261" s="98" cm="1">
        <f t="array" ref="AJ261">SUMPRODUCT(J$7:J$1008*(G$7:G$1008=$C261))</f>
        <v>0</v>
      </c>
      <c r="AK261" s="103">
        <f t="shared" si="46"/>
        <v>0</v>
      </c>
      <c r="AL261" s="104">
        <f t="shared" si="47"/>
        <v>0</v>
      </c>
      <c r="AM261" s="98" cm="1">
        <f t="array" ref="AM261">SUMPRODUCT(Z$7:Z$1008*(G$7:G$1008=$C261))</f>
        <v>0</v>
      </c>
      <c r="AN261" s="103">
        <f t="shared" si="48"/>
        <v>0</v>
      </c>
      <c r="AO261" s="104">
        <f t="shared" si="49"/>
        <v>0</v>
      </c>
      <c r="AP261" s="105" t="str">
        <f t="shared" si="50"/>
        <v/>
      </c>
      <c r="AQ261" s="105" t="str">
        <f t="shared" si="51"/>
        <v/>
      </c>
      <c r="AR261" s="98">
        <f>'Input 1 - Schedule 1'!AL263</f>
        <v>0</v>
      </c>
      <c r="AS261" s="98">
        <f t="shared" si="52"/>
        <v>0</v>
      </c>
      <c r="AT261" s="99">
        <f t="shared" si="53"/>
        <v>0</v>
      </c>
      <c r="AV261" s="84" t="s">
        <v>20</v>
      </c>
    </row>
    <row r="262" spans="1:48" ht="13.5" x14ac:dyDescent="0.3">
      <c r="A262" s="106">
        <f t="shared" si="54"/>
        <v>255</v>
      </c>
      <c r="B262" s="102" t="str">
        <f>'Input 1 - Schedule 1'!H264</f>
        <v/>
      </c>
      <c r="C262" s="95">
        <f>'Input 1 - Schedule 1'!I264</f>
        <v>0</v>
      </c>
      <c r="D262" s="95">
        <f>'Input 1 - Schedule 1'!J264</f>
        <v>0</v>
      </c>
      <c r="E262" s="95">
        <f>'Input 1 - Schedule 1'!K264</f>
        <v>0</v>
      </c>
      <c r="F262" s="95">
        <f>'Input 1 - Schedule 1'!L264</f>
        <v>0</v>
      </c>
      <c r="G262" s="95">
        <f>'Input 1 - Schedule 1'!N264</f>
        <v>0</v>
      </c>
      <c r="H262" s="95" t="str">
        <f>'Input 1 - Schedule 1'!O264</f>
        <v/>
      </c>
      <c r="I262" s="95">
        <f>'Input 1 - Schedule 1'!W264</f>
        <v>0</v>
      </c>
      <c r="J262" s="69"/>
      <c r="K262" s="51"/>
      <c r="L262" s="69"/>
      <c r="M262" s="69"/>
      <c r="N262" s="95">
        <f>SUMIFS('Input 3 - Capital Instruments'!$L$13:$L$229,'Input 3 - Capital Instruments'!$O$13:$O$229,C262,'Input 3 - Capital Instruments'!$M$13:$M$229,"Y",'Input 3 - Capital Instruments'!$G$13:$G$229,"Surplus Notes (or similar)")</f>
        <v>0</v>
      </c>
      <c r="O262" s="69"/>
      <c r="P262" s="69"/>
      <c r="Q262" s="69"/>
      <c r="R262" s="96">
        <f t="shared" si="42"/>
        <v>0</v>
      </c>
      <c r="S262" s="95">
        <f t="shared" si="43"/>
        <v>0</v>
      </c>
      <c r="T262" s="69"/>
      <c r="U262" s="69"/>
      <c r="V262" s="69"/>
      <c r="W262" s="95" t="str">
        <f t="shared" si="45"/>
        <v/>
      </c>
      <c r="Z262" s="69"/>
      <c r="AB262" s="69"/>
      <c r="AC262" s="69"/>
      <c r="AD262" s="69"/>
      <c r="AE262" s="69"/>
      <c r="AF262" s="69"/>
      <c r="AG262" s="69"/>
      <c r="AH262" s="97">
        <f t="shared" si="44"/>
        <v>0</v>
      </c>
      <c r="AJ262" s="98" cm="1">
        <f t="array" ref="AJ262">SUMPRODUCT(J$7:J$1008*(G$7:G$1008=$C262))</f>
        <v>0</v>
      </c>
      <c r="AK262" s="103">
        <f t="shared" si="46"/>
        <v>0</v>
      </c>
      <c r="AL262" s="104">
        <f t="shared" si="47"/>
        <v>0</v>
      </c>
      <c r="AM262" s="98" cm="1">
        <f t="array" ref="AM262">SUMPRODUCT(Z$7:Z$1008*(G$7:G$1008=$C262))</f>
        <v>0</v>
      </c>
      <c r="AN262" s="103">
        <f t="shared" si="48"/>
        <v>0</v>
      </c>
      <c r="AO262" s="104">
        <f t="shared" si="49"/>
        <v>0</v>
      </c>
      <c r="AP262" s="105" t="str">
        <f t="shared" si="50"/>
        <v/>
      </c>
      <c r="AQ262" s="105" t="str">
        <f t="shared" si="51"/>
        <v/>
      </c>
      <c r="AR262" s="98">
        <f>'Input 1 - Schedule 1'!AL264</f>
        <v>0</v>
      </c>
      <c r="AS262" s="98">
        <f t="shared" si="52"/>
        <v>0</v>
      </c>
      <c r="AT262" s="99">
        <f t="shared" si="53"/>
        <v>0</v>
      </c>
      <c r="AV262" s="84" t="s">
        <v>20</v>
      </c>
    </row>
    <row r="263" spans="1:48" ht="13.5" x14ac:dyDescent="0.3">
      <c r="A263" s="106">
        <f t="shared" si="54"/>
        <v>256</v>
      </c>
      <c r="B263" s="102" t="str">
        <f>'Input 1 - Schedule 1'!H265</f>
        <v/>
      </c>
      <c r="C263" s="95">
        <f>'Input 1 - Schedule 1'!I265</f>
        <v>0</v>
      </c>
      <c r="D263" s="95">
        <f>'Input 1 - Schedule 1'!J265</f>
        <v>0</v>
      </c>
      <c r="E263" s="95">
        <f>'Input 1 - Schedule 1'!K265</f>
        <v>0</v>
      </c>
      <c r="F263" s="95">
        <f>'Input 1 - Schedule 1'!L265</f>
        <v>0</v>
      </c>
      <c r="G263" s="95">
        <f>'Input 1 - Schedule 1'!N265</f>
        <v>0</v>
      </c>
      <c r="H263" s="95" t="str">
        <f>'Input 1 - Schedule 1'!O265</f>
        <v/>
      </c>
      <c r="I263" s="95">
        <f>'Input 1 - Schedule 1'!W265</f>
        <v>0</v>
      </c>
      <c r="J263" s="69"/>
      <c r="K263" s="51"/>
      <c r="L263" s="69"/>
      <c r="M263" s="69"/>
      <c r="N263" s="95">
        <f>SUMIFS('Input 3 - Capital Instruments'!$L$13:$L$229,'Input 3 - Capital Instruments'!$O$13:$O$229,C263,'Input 3 - Capital Instruments'!$M$13:$M$229,"Y",'Input 3 - Capital Instruments'!$G$13:$G$229,"Surplus Notes (or similar)")</f>
        <v>0</v>
      </c>
      <c r="O263" s="69"/>
      <c r="P263" s="69"/>
      <c r="Q263" s="69"/>
      <c r="R263" s="96">
        <f t="shared" ref="R263:R326" si="55">L263-SUM(M263:Q263)</f>
        <v>0</v>
      </c>
      <c r="S263" s="95">
        <f t="shared" ref="S263:S326" si="56">J263-L263</f>
        <v>0</v>
      </c>
      <c r="T263" s="69"/>
      <c r="U263" s="69"/>
      <c r="V263" s="69"/>
      <c r="W263" s="95" t="str">
        <f t="shared" si="45"/>
        <v/>
      </c>
      <c r="Z263" s="69"/>
      <c r="AB263" s="69"/>
      <c r="AC263" s="69"/>
      <c r="AD263" s="69"/>
      <c r="AE263" s="69"/>
      <c r="AF263" s="69"/>
      <c r="AG263" s="69"/>
      <c r="AH263" s="97">
        <f t="shared" ref="AH263:AH326" si="57">AB263-SUM(AC263:AG263)</f>
        <v>0</v>
      </c>
      <c r="AJ263" s="98" cm="1">
        <f t="array" ref="AJ263">SUMPRODUCT(J$7:J$1008*(G$7:G$1008=$C263))</f>
        <v>0</v>
      </c>
      <c r="AK263" s="103">
        <f t="shared" si="46"/>
        <v>0</v>
      </c>
      <c r="AL263" s="104">
        <f t="shared" si="47"/>
        <v>0</v>
      </c>
      <c r="AM263" s="98" cm="1">
        <f t="array" ref="AM263">SUMPRODUCT(Z$7:Z$1008*(G$7:G$1008=$C263))</f>
        <v>0</v>
      </c>
      <c r="AN263" s="103">
        <f t="shared" si="48"/>
        <v>0</v>
      </c>
      <c r="AO263" s="104">
        <f t="shared" si="49"/>
        <v>0</v>
      </c>
      <c r="AP263" s="105" t="str">
        <f t="shared" si="50"/>
        <v/>
      </c>
      <c r="AQ263" s="105" t="str">
        <f t="shared" si="51"/>
        <v/>
      </c>
      <c r="AR263" s="98">
        <f>'Input 1 - Schedule 1'!AL265</f>
        <v>0</v>
      </c>
      <c r="AS263" s="98">
        <f t="shared" si="52"/>
        <v>0</v>
      </c>
      <c r="AT263" s="99">
        <f t="shared" si="53"/>
        <v>0</v>
      </c>
      <c r="AV263" s="84" t="s">
        <v>20</v>
      </c>
    </row>
    <row r="264" spans="1:48" ht="13.5" x14ac:dyDescent="0.3">
      <c r="A264" s="106">
        <f t="shared" si="54"/>
        <v>257</v>
      </c>
      <c r="B264" s="102" t="str">
        <f>'Input 1 - Schedule 1'!H266</f>
        <v/>
      </c>
      <c r="C264" s="95">
        <f>'Input 1 - Schedule 1'!I266</f>
        <v>0</v>
      </c>
      <c r="D264" s="95">
        <f>'Input 1 - Schedule 1'!J266</f>
        <v>0</v>
      </c>
      <c r="E264" s="95">
        <f>'Input 1 - Schedule 1'!K266</f>
        <v>0</v>
      </c>
      <c r="F264" s="95">
        <f>'Input 1 - Schedule 1'!L266</f>
        <v>0</v>
      </c>
      <c r="G264" s="95">
        <f>'Input 1 - Schedule 1'!N266</f>
        <v>0</v>
      </c>
      <c r="H264" s="95" t="str">
        <f>'Input 1 - Schedule 1'!O266</f>
        <v/>
      </c>
      <c r="I264" s="95">
        <f>'Input 1 - Schedule 1'!W266</f>
        <v>0</v>
      </c>
      <c r="J264" s="69"/>
      <c r="K264" s="51"/>
      <c r="L264" s="69"/>
      <c r="M264" s="69"/>
      <c r="N264" s="95">
        <f>SUMIFS('Input 3 - Capital Instruments'!$L$13:$L$229,'Input 3 - Capital Instruments'!$O$13:$O$229,C264,'Input 3 - Capital Instruments'!$M$13:$M$229,"Y",'Input 3 - Capital Instruments'!$G$13:$G$229,"Surplus Notes (or similar)")</f>
        <v>0</v>
      </c>
      <c r="O264" s="69"/>
      <c r="P264" s="69"/>
      <c r="Q264" s="69"/>
      <c r="R264" s="96">
        <f t="shared" si="55"/>
        <v>0</v>
      </c>
      <c r="S264" s="95">
        <f t="shared" si="56"/>
        <v>0</v>
      </c>
      <c r="T264" s="69"/>
      <c r="U264" s="69"/>
      <c r="V264" s="69"/>
      <c r="W264" s="95" t="str">
        <f t="shared" si="45"/>
        <v/>
      </c>
      <c r="Z264" s="69"/>
      <c r="AB264" s="69"/>
      <c r="AC264" s="69"/>
      <c r="AD264" s="69"/>
      <c r="AE264" s="69"/>
      <c r="AF264" s="69"/>
      <c r="AG264" s="69"/>
      <c r="AH264" s="97">
        <f t="shared" si="57"/>
        <v>0</v>
      </c>
      <c r="AJ264" s="98" cm="1">
        <f t="array" ref="AJ264">SUMPRODUCT(J$7:J$1008*(G$7:G$1008=$C264))</f>
        <v>0</v>
      </c>
      <c r="AK264" s="103">
        <f t="shared" si="46"/>
        <v>0</v>
      </c>
      <c r="AL264" s="104">
        <f t="shared" si="47"/>
        <v>0</v>
      </c>
      <c r="AM264" s="98" cm="1">
        <f t="array" ref="AM264">SUMPRODUCT(Z$7:Z$1008*(G$7:G$1008=$C264))</f>
        <v>0</v>
      </c>
      <c r="AN264" s="103">
        <f t="shared" si="48"/>
        <v>0</v>
      </c>
      <c r="AO264" s="104">
        <f t="shared" si="49"/>
        <v>0</v>
      </c>
      <c r="AP264" s="105" t="str">
        <f t="shared" si="50"/>
        <v/>
      </c>
      <c r="AQ264" s="105" t="str">
        <f t="shared" si="51"/>
        <v/>
      </c>
      <c r="AR264" s="98">
        <f>'Input 1 - Schedule 1'!AL266</f>
        <v>0</v>
      </c>
      <c r="AS264" s="98">
        <f t="shared" si="52"/>
        <v>0</v>
      </c>
      <c r="AT264" s="99">
        <f t="shared" si="53"/>
        <v>0</v>
      </c>
      <c r="AV264" s="84" t="s">
        <v>20</v>
      </c>
    </row>
    <row r="265" spans="1:48" ht="13.5" x14ac:dyDescent="0.3">
      <c r="A265" s="106">
        <f t="shared" si="54"/>
        <v>258</v>
      </c>
      <c r="B265" s="102" t="str">
        <f>'Input 1 - Schedule 1'!H267</f>
        <v/>
      </c>
      <c r="C265" s="95">
        <f>'Input 1 - Schedule 1'!I267</f>
        <v>0</v>
      </c>
      <c r="D265" s="95">
        <f>'Input 1 - Schedule 1'!J267</f>
        <v>0</v>
      </c>
      <c r="E265" s="95">
        <f>'Input 1 - Schedule 1'!K267</f>
        <v>0</v>
      </c>
      <c r="F265" s="95">
        <f>'Input 1 - Schedule 1'!L267</f>
        <v>0</v>
      </c>
      <c r="G265" s="95">
        <f>'Input 1 - Schedule 1'!N267</f>
        <v>0</v>
      </c>
      <c r="H265" s="95" t="str">
        <f>'Input 1 - Schedule 1'!O267</f>
        <v/>
      </c>
      <c r="I265" s="95">
        <f>'Input 1 - Schedule 1'!W267</f>
        <v>0</v>
      </c>
      <c r="J265" s="69"/>
      <c r="K265" s="51"/>
      <c r="L265" s="69"/>
      <c r="M265" s="69"/>
      <c r="N265" s="95">
        <f>SUMIFS('Input 3 - Capital Instruments'!$L$13:$L$229,'Input 3 - Capital Instruments'!$O$13:$O$229,C265,'Input 3 - Capital Instruments'!$M$13:$M$229,"Y",'Input 3 - Capital Instruments'!$G$13:$G$229,"Surplus Notes (or similar)")</f>
        <v>0</v>
      </c>
      <c r="O265" s="69"/>
      <c r="P265" s="69"/>
      <c r="Q265" s="69"/>
      <c r="R265" s="96">
        <f t="shared" si="55"/>
        <v>0</v>
      </c>
      <c r="S265" s="95">
        <f t="shared" si="56"/>
        <v>0</v>
      </c>
      <c r="T265" s="69"/>
      <c r="U265" s="69"/>
      <c r="V265" s="69"/>
      <c r="W265" s="95" t="str">
        <f t="shared" ref="W265:W328" si="58">IFERROR(AVERAGE(T265:V265),"")</f>
        <v/>
      </c>
      <c r="Z265" s="69"/>
      <c r="AB265" s="69"/>
      <c r="AC265" s="69"/>
      <c r="AD265" s="69"/>
      <c r="AE265" s="69"/>
      <c r="AF265" s="69"/>
      <c r="AG265" s="69"/>
      <c r="AH265" s="97">
        <f t="shared" si="57"/>
        <v>0</v>
      </c>
      <c r="AJ265" s="98" cm="1">
        <f t="array" ref="AJ265">SUMPRODUCT(J$7:J$1008*(G$7:G$1008=$C265))</f>
        <v>0</v>
      </c>
      <c r="AK265" s="103">
        <f t="shared" ref="AK265:AK328" si="59">M265</f>
        <v>0</v>
      </c>
      <c r="AL265" s="104">
        <f t="shared" ref="AL265:AL328" si="60">AJ265-AK265</f>
        <v>0</v>
      </c>
      <c r="AM265" s="98" cm="1">
        <f t="array" ref="AM265">SUMPRODUCT(Z$7:Z$1008*(G$7:G$1008=$C265))</f>
        <v>0</v>
      </c>
      <c r="AN265" s="103">
        <f t="shared" ref="AN265:AN328" si="61">AC265</f>
        <v>0</v>
      </c>
      <c r="AO265" s="104">
        <f t="shared" ref="AO265:AO328" si="62">AM265-AN265</f>
        <v>0</v>
      </c>
      <c r="AP265" s="105" t="str">
        <f t="shared" ref="AP265:AP328" si="63">IFERROR(L265/AB265,"")</f>
        <v/>
      </c>
      <c r="AQ265" s="105" t="str">
        <f t="shared" ref="AQ265:AQ328" si="64">IFERROR(R265/AH265,"")</f>
        <v/>
      </c>
      <c r="AR265" s="98">
        <f>'Input 1 - Schedule 1'!AL267</f>
        <v>0</v>
      </c>
      <c r="AS265" s="98">
        <f t="shared" ref="AS265:AS328" si="65">L265</f>
        <v>0</v>
      </c>
      <c r="AT265" s="99">
        <f t="shared" ref="AT265:AT328" si="66">AR265-AS265</f>
        <v>0</v>
      </c>
      <c r="AV265" s="84" t="s">
        <v>20</v>
      </c>
    </row>
    <row r="266" spans="1:48" ht="13.5" x14ac:dyDescent="0.3">
      <c r="A266" s="106">
        <f t="shared" ref="A266:A329" si="67">A265+1</f>
        <v>259</v>
      </c>
      <c r="B266" s="102" t="str">
        <f>'Input 1 - Schedule 1'!H268</f>
        <v/>
      </c>
      <c r="C266" s="95">
        <f>'Input 1 - Schedule 1'!I268</f>
        <v>0</v>
      </c>
      <c r="D266" s="95">
        <f>'Input 1 - Schedule 1'!J268</f>
        <v>0</v>
      </c>
      <c r="E266" s="95">
        <f>'Input 1 - Schedule 1'!K268</f>
        <v>0</v>
      </c>
      <c r="F266" s="95">
        <f>'Input 1 - Schedule 1'!L268</f>
        <v>0</v>
      </c>
      <c r="G266" s="95">
        <f>'Input 1 - Schedule 1'!N268</f>
        <v>0</v>
      </c>
      <c r="H266" s="95" t="str">
        <f>'Input 1 - Schedule 1'!O268</f>
        <v/>
      </c>
      <c r="I266" s="95">
        <f>'Input 1 - Schedule 1'!W268</f>
        <v>0</v>
      </c>
      <c r="J266" s="69"/>
      <c r="K266" s="51"/>
      <c r="L266" s="69"/>
      <c r="M266" s="69"/>
      <c r="N266" s="95">
        <f>SUMIFS('Input 3 - Capital Instruments'!$L$13:$L$229,'Input 3 - Capital Instruments'!$O$13:$O$229,C266,'Input 3 - Capital Instruments'!$M$13:$M$229,"Y",'Input 3 - Capital Instruments'!$G$13:$G$229,"Surplus Notes (or similar)")</f>
        <v>0</v>
      </c>
      <c r="O266" s="69"/>
      <c r="P266" s="69"/>
      <c r="Q266" s="69"/>
      <c r="R266" s="96">
        <f t="shared" si="55"/>
        <v>0</v>
      </c>
      <c r="S266" s="95">
        <f t="shared" si="56"/>
        <v>0</v>
      </c>
      <c r="T266" s="69"/>
      <c r="U266" s="69"/>
      <c r="V266" s="69"/>
      <c r="W266" s="95" t="str">
        <f t="shared" si="58"/>
        <v/>
      </c>
      <c r="Z266" s="69"/>
      <c r="AB266" s="69"/>
      <c r="AC266" s="69"/>
      <c r="AD266" s="69"/>
      <c r="AE266" s="69"/>
      <c r="AF266" s="69"/>
      <c r="AG266" s="69"/>
      <c r="AH266" s="97">
        <f t="shared" si="57"/>
        <v>0</v>
      </c>
      <c r="AJ266" s="98" cm="1">
        <f t="array" ref="AJ266">SUMPRODUCT(J$7:J$1008*(G$7:G$1008=$C266))</f>
        <v>0</v>
      </c>
      <c r="AK266" s="103">
        <f t="shared" si="59"/>
        <v>0</v>
      </c>
      <c r="AL266" s="104">
        <f t="shared" si="60"/>
        <v>0</v>
      </c>
      <c r="AM266" s="98" cm="1">
        <f t="array" ref="AM266">SUMPRODUCT(Z$7:Z$1008*(G$7:G$1008=$C266))</f>
        <v>0</v>
      </c>
      <c r="AN266" s="103">
        <f t="shared" si="61"/>
        <v>0</v>
      </c>
      <c r="AO266" s="104">
        <f t="shared" si="62"/>
        <v>0</v>
      </c>
      <c r="AP266" s="105" t="str">
        <f t="shared" si="63"/>
        <v/>
      </c>
      <c r="AQ266" s="105" t="str">
        <f t="shared" si="64"/>
        <v/>
      </c>
      <c r="AR266" s="98">
        <f>'Input 1 - Schedule 1'!AL268</f>
        <v>0</v>
      </c>
      <c r="AS266" s="98">
        <f t="shared" si="65"/>
        <v>0</v>
      </c>
      <c r="AT266" s="99">
        <f t="shared" si="66"/>
        <v>0</v>
      </c>
      <c r="AV266" s="84" t="s">
        <v>20</v>
      </c>
    </row>
    <row r="267" spans="1:48" ht="13.5" x14ac:dyDescent="0.3">
      <c r="A267" s="106">
        <f t="shared" si="67"/>
        <v>260</v>
      </c>
      <c r="B267" s="102" t="str">
        <f>'Input 1 - Schedule 1'!H269</f>
        <v/>
      </c>
      <c r="C267" s="95">
        <f>'Input 1 - Schedule 1'!I269</f>
        <v>0</v>
      </c>
      <c r="D267" s="95">
        <f>'Input 1 - Schedule 1'!J269</f>
        <v>0</v>
      </c>
      <c r="E267" s="95">
        <f>'Input 1 - Schedule 1'!K269</f>
        <v>0</v>
      </c>
      <c r="F267" s="95">
        <f>'Input 1 - Schedule 1'!L269</f>
        <v>0</v>
      </c>
      <c r="G267" s="95">
        <f>'Input 1 - Schedule 1'!N269</f>
        <v>0</v>
      </c>
      <c r="H267" s="95" t="str">
        <f>'Input 1 - Schedule 1'!O269</f>
        <v/>
      </c>
      <c r="I267" s="95">
        <f>'Input 1 - Schedule 1'!W269</f>
        <v>0</v>
      </c>
      <c r="J267" s="69"/>
      <c r="K267" s="51"/>
      <c r="L267" s="69"/>
      <c r="M267" s="69"/>
      <c r="N267" s="95">
        <f>SUMIFS('Input 3 - Capital Instruments'!$L$13:$L$229,'Input 3 - Capital Instruments'!$O$13:$O$229,C267,'Input 3 - Capital Instruments'!$M$13:$M$229,"Y",'Input 3 - Capital Instruments'!$G$13:$G$229,"Surplus Notes (or similar)")</f>
        <v>0</v>
      </c>
      <c r="O267" s="69"/>
      <c r="P267" s="69"/>
      <c r="Q267" s="69"/>
      <c r="R267" s="96">
        <f t="shared" si="55"/>
        <v>0</v>
      </c>
      <c r="S267" s="95">
        <f t="shared" si="56"/>
        <v>0</v>
      </c>
      <c r="T267" s="69"/>
      <c r="U267" s="69"/>
      <c r="V267" s="69"/>
      <c r="W267" s="95" t="str">
        <f t="shared" si="58"/>
        <v/>
      </c>
      <c r="Z267" s="69"/>
      <c r="AB267" s="69"/>
      <c r="AC267" s="69"/>
      <c r="AD267" s="69"/>
      <c r="AE267" s="69"/>
      <c r="AF267" s="69"/>
      <c r="AG267" s="69"/>
      <c r="AH267" s="97">
        <f t="shared" si="57"/>
        <v>0</v>
      </c>
      <c r="AJ267" s="98" cm="1">
        <f t="array" ref="AJ267">SUMPRODUCT(J$7:J$1008*(G$7:G$1008=$C267))</f>
        <v>0</v>
      </c>
      <c r="AK267" s="103">
        <f t="shared" si="59"/>
        <v>0</v>
      </c>
      <c r="AL267" s="104">
        <f t="shared" si="60"/>
        <v>0</v>
      </c>
      <c r="AM267" s="98" cm="1">
        <f t="array" ref="AM267">SUMPRODUCT(Z$7:Z$1008*(G$7:G$1008=$C267))</f>
        <v>0</v>
      </c>
      <c r="AN267" s="103">
        <f t="shared" si="61"/>
        <v>0</v>
      </c>
      <c r="AO267" s="104">
        <f t="shared" si="62"/>
        <v>0</v>
      </c>
      <c r="AP267" s="105" t="str">
        <f t="shared" si="63"/>
        <v/>
      </c>
      <c r="AQ267" s="105" t="str">
        <f t="shared" si="64"/>
        <v/>
      </c>
      <c r="AR267" s="98">
        <f>'Input 1 - Schedule 1'!AL269</f>
        <v>0</v>
      </c>
      <c r="AS267" s="98">
        <f t="shared" si="65"/>
        <v>0</v>
      </c>
      <c r="AT267" s="99">
        <f t="shared" si="66"/>
        <v>0</v>
      </c>
      <c r="AV267" s="84" t="s">
        <v>20</v>
      </c>
    </row>
    <row r="268" spans="1:48" ht="13.5" x14ac:dyDescent="0.3">
      <c r="A268" s="106">
        <f t="shared" si="67"/>
        <v>261</v>
      </c>
      <c r="B268" s="102" t="str">
        <f>'Input 1 - Schedule 1'!H270</f>
        <v/>
      </c>
      <c r="C268" s="95">
        <f>'Input 1 - Schedule 1'!I270</f>
        <v>0</v>
      </c>
      <c r="D268" s="95">
        <f>'Input 1 - Schedule 1'!J270</f>
        <v>0</v>
      </c>
      <c r="E268" s="95">
        <f>'Input 1 - Schedule 1'!K270</f>
        <v>0</v>
      </c>
      <c r="F268" s="95">
        <f>'Input 1 - Schedule 1'!L270</f>
        <v>0</v>
      </c>
      <c r="G268" s="95">
        <f>'Input 1 - Schedule 1'!N270</f>
        <v>0</v>
      </c>
      <c r="H268" s="95" t="str">
        <f>'Input 1 - Schedule 1'!O270</f>
        <v/>
      </c>
      <c r="I268" s="95">
        <f>'Input 1 - Schedule 1'!W270</f>
        <v>0</v>
      </c>
      <c r="J268" s="69"/>
      <c r="K268" s="51"/>
      <c r="L268" s="69"/>
      <c r="M268" s="69"/>
      <c r="N268" s="95">
        <f>SUMIFS('Input 3 - Capital Instruments'!$L$13:$L$229,'Input 3 - Capital Instruments'!$O$13:$O$229,C268,'Input 3 - Capital Instruments'!$M$13:$M$229,"Y",'Input 3 - Capital Instruments'!$G$13:$G$229,"Surplus Notes (or similar)")</f>
        <v>0</v>
      </c>
      <c r="O268" s="69"/>
      <c r="P268" s="69"/>
      <c r="Q268" s="69"/>
      <c r="R268" s="96">
        <f t="shared" si="55"/>
        <v>0</v>
      </c>
      <c r="S268" s="95">
        <f t="shared" si="56"/>
        <v>0</v>
      </c>
      <c r="T268" s="69"/>
      <c r="U268" s="69"/>
      <c r="V268" s="69"/>
      <c r="W268" s="95" t="str">
        <f t="shared" si="58"/>
        <v/>
      </c>
      <c r="Z268" s="69"/>
      <c r="AB268" s="69"/>
      <c r="AC268" s="69"/>
      <c r="AD268" s="69"/>
      <c r="AE268" s="69"/>
      <c r="AF268" s="69"/>
      <c r="AG268" s="69"/>
      <c r="AH268" s="97">
        <f t="shared" si="57"/>
        <v>0</v>
      </c>
      <c r="AJ268" s="98" cm="1">
        <f t="array" ref="AJ268">SUMPRODUCT(J$7:J$1008*(G$7:G$1008=$C268))</f>
        <v>0</v>
      </c>
      <c r="AK268" s="103">
        <f t="shared" si="59"/>
        <v>0</v>
      </c>
      <c r="AL268" s="104">
        <f t="shared" si="60"/>
        <v>0</v>
      </c>
      <c r="AM268" s="98" cm="1">
        <f t="array" ref="AM268">SUMPRODUCT(Z$7:Z$1008*(G$7:G$1008=$C268))</f>
        <v>0</v>
      </c>
      <c r="AN268" s="103">
        <f t="shared" si="61"/>
        <v>0</v>
      </c>
      <c r="AO268" s="104">
        <f t="shared" si="62"/>
        <v>0</v>
      </c>
      <c r="AP268" s="105" t="str">
        <f t="shared" si="63"/>
        <v/>
      </c>
      <c r="AQ268" s="105" t="str">
        <f t="shared" si="64"/>
        <v/>
      </c>
      <c r="AR268" s="98">
        <f>'Input 1 - Schedule 1'!AL270</f>
        <v>0</v>
      </c>
      <c r="AS268" s="98">
        <f t="shared" si="65"/>
        <v>0</v>
      </c>
      <c r="AT268" s="99">
        <f t="shared" si="66"/>
        <v>0</v>
      </c>
      <c r="AV268" s="84" t="s">
        <v>20</v>
      </c>
    </row>
    <row r="269" spans="1:48" ht="13.5" x14ac:dyDescent="0.3">
      <c r="A269" s="106">
        <f t="shared" si="67"/>
        <v>262</v>
      </c>
      <c r="B269" s="102" t="str">
        <f>'Input 1 - Schedule 1'!H271</f>
        <v/>
      </c>
      <c r="C269" s="95">
        <f>'Input 1 - Schedule 1'!I271</f>
        <v>0</v>
      </c>
      <c r="D269" s="95">
        <f>'Input 1 - Schedule 1'!J271</f>
        <v>0</v>
      </c>
      <c r="E269" s="95">
        <f>'Input 1 - Schedule 1'!K271</f>
        <v>0</v>
      </c>
      <c r="F269" s="95">
        <f>'Input 1 - Schedule 1'!L271</f>
        <v>0</v>
      </c>
      <c r="G269" s="95">
        <f>'Input 1 - Schedule 1'!N271</f>
        <v>0</v>
      </c>
      <c r="H269" s="95" t="str">
        <f>'Input 1 - Schedule 1'!O271</f>
        <v/>
      </c>
      <c r="I269" s="95">
        <f>'Input 1 - Schedule 1'!W271</f>
        <v>0</v>
      </c>
      <c r="J269" s="69"/>
      <c r="K269" s="51"/>
      <c r="L269" s="69"/>
      <c r="M269" s="69"/>
      <c r="N269" s="95">
        <f>SUMIFS('Input 3 - Capital Instruments'!$L$13:$L$229,'Input 3 - Capital Instruments'!$O$13:$O$229,C269,'Input 3 - Capital Instruments'!$M$13:$M$229,"Y",'Input 3 - Capital Instruments'!$G$13:$G$229,"Surplus Notes (or similar)")</f>
        <v>0</v>
      </c>
      <c r="O269" s="69"/>
      <c r="P269" s="69"/>
      <c r="Q269" s="69"/>
      <c r="R269" s="96">
        <f t="shared" si="55"/>
        <v>0</v>
      </c>
      <c r="S269" s="95">
        <f t="shared" si="56"/>
        <v>0</v>
      </c>
      <c r="T269" s="69"/>
      <c r="U269" s="69"/>
      <c r="V269" s="69"/>
      <c r="W269" s="95" t="str">
        <f t="shared" si="58"/>
        <v/>
      </c>
      <c r="Z269" s="69"/>
      <c r="AB269" s="69"/>
      <c r="AC269" s="69"/>
      <c r="AD269" s="69"/>
      <c r="AE269" s="69"/>
      <c r="AF269" s="69"/>
      <c r="AG269" s="69"/>
      <c r="AH269" s="97">
        <f t="shared" si="57"/>
        <v>0</v>
      </c>
      <c r="AJ269" s="98" cm="1">
        <f t="array" ref="AJ269">SUMPRODUCT(J$7:J$1008*(G$7:G$1008=$C269))</f>
        <v>0</v>
      </c>
      <c r="AK269" s="103">
        <f t="shared" si="59"/>
        <v>0</v>
      </c>
      <c r="AL269" s="104">
        <f t="shared" si="60"/>
        <v>0</v>
      </c>
      <c r="AM269" s="98" cm="1">
        <f t="array" ref="AM269">SUMPRODUCT(Z$7:Z$1008*(G$7:G$1008=$C269))</f>
        <v>0</v>
      </c>
      <c r="AN269" s="103">
        <f t="shared" si="61"/>
        <v>0</v>
      </c>
      <c r="AO269" s="104">
        <f t="shared" si="62"/>
        <v>0</v>
      </c>
      <c r="AP269" s="105" t="str">
        <f t="shared" si="63"/>
        <v/>
      </c>
      <c r="AQ269" s="105" t="str">
        <f t="shared" si="64"/>
        <v/>
      </c>
      <c r="AR269" s="98">
        <f>'Input 1 - Schedule 1'!AL271</f>
        <v>0</v>
      </c>
      <c r="AS269" s="98">
        <f t="shared" si="65"/>
        <v>0</v>
      </c>
      <c r="AT269" s="99">
        <f t="shared" si="66"/>
        <v>0</v>
      </c>
      <c r="AV269" s="84" t="s">
        <v>20</v>
      </c>
    </row>
    <row r="270" spans="1:48" ht="13.5" x14ac:dyDescent="0.3">
      <c r="A270" s="106">
        <f t="shared" si="67"/>
        <v>263</v>
      </c>
      <c r="B270" s="102" t="str">
        <f>'Input 1 - Schedule 1'!H272</f>
        <v/>
      </c>
      <c r="C270" s="95">
        <f>'Input 1 - Schedule 1'!I272</f>
        <v>0</v>
      </c>
      <c r="D270" s="95">
        <f>'Input 1 - Schedule 1'!J272</f>
        <v>0</v>
      </c>
      <c r="E270" s="95">
        <f>'Input 1 - Schedule 1'!K272</f>
        <v>0</v>
      </c>
      <c r="F270" s="95">
        <f>'Input 1 - Schedule 1'!L272</f>
        <v>0</v>
      </c>
      <c r="G270" s="95">
        <f>'Input 1 - Schedule 1'!N272</f>
        <v>0</v>
      </c>
      <c r="H270" s="95" t="str">
        <f>'Input 1 - Schedule 1'!O272</f>
        <v/>
      </c>
      <c r="I270" s="95">
        <f>'Input 1 - Schedule 1'!W272</f>
        <v>0</v>
      </c>
      <c r="J270" s="69"/>
      <c r="K270" s="51"/>
      <c r="L270" s="69"/>
      <c r="M270" s="69"/>
      <c r="N270" s="95">
        <f>SUMIFS('Input 3 - Capital Instruments'!$L$13:$L$229,'Input 3 - Capital Instruments'!$O$13:$O$229,C270,'Input 3 - Capital Instruments'!$M$13:$M$229,"Y",'Input 3 - Capital Instruments'!$G$13:$G$229,"Surplus Notes (or similar)")</f>
        <v>0</v>
      </c>
      <c r="O270" s="69"/>
      <c r="P270" s="69"/>
      <c r="Q270" s="69"/>
      <c r="R270" s="96">
        <f t="shared" si="55"/>
        <v>0</v>
      </c>
      <c r="S270" s="95">
        <f t="shared" si="56"/>
        <v>0</v>
      </c>
      <c r="T270" s="69"/>
      <c r="U270" s="69"/>
      <c r="V270" s="69"/>
      <c r="W270" s="95" t="str">
        <f t="shared" si="58"/>
        <v/>
      </c>
      <c r="Z270" s="69"/>
      <c r="AB270" s="69"/>
      <c r="AC270" s="69"/>
      <c r="AD270" s="69"/>
      <c r="AE270" s="69"/>
      <c r="AF270" s="69"/>
      <c r="AG270" s="69"/>
      <c r="AH270" s="97">
        <f t="shared" si="57"/>
        <v>0</v>
      </c>
      <c r="AJ270" s="98" cm="1">
        <f t="array" ref="AJ270">SUMPRODUCT(J$7:J$1008*(G$7:G$1008=$C270))</f>
        <v>0</v>
      </c>
      <c r="AK270" s="103">
        <f t="shared" si="59"/>
        <v>0</v>
      </c>
      <c r="AL270" s="104">
        <f t="shared" si="60"/>
        <v>0</v>
      </c>
      <c r="AM270" s="98" cm="1">
        <f t="array" ref="AM270">SUMPRODUCT(Z$7:Z$1008*(G$7:G$1008=$C270))</f>
        <v>0</v>
      </c>
      <c r="AN270" s="103">
        <f t="shared" si="61"/>
        <v>0</v>
      </c>
      <c r="AO270" s="104">
        <f t="shared" si="62"/>
        <v>0</v>
      </c>
      <c r="AP270" s="105" t="str">
        <f t="shared" si="63"/>
        <v/>
      </c>
      <c r="AQ270" s="105" t="str">
        <f t="shared" si="64"/>
        <v/>
      </c>
      <c r="AR270" s="98">
        <f>'Input 1 - Schedule 1'!AL272</f>
        <v>0</v>
      </c>
      <c r="AS270" s="98">
        <f t="shared" si="65"/>
        <v>0</v>
      </c>
      <c r="AT270" s="99">
        <f t="shared" si="66"/>
        <v>0</v>
      </c>
      <c r="AV270" s="84" t="s">
        <v>20</v>
      </c>
    </row>
    <row r="271" spans="1:48" ht="13.5" x14ac:dyDescent="0.3">
      <c r="A271" s="106">
        <f t="shared" si="67"/>
        <v>264</v>
      </c>
      <c r="B271" s="102" t="str">
        <f>'Input 1 - Schedule 1'!H273</f>
        <v/>
      </c>
      <c r="C271" s="95">
        <f>'Input 1 - Schedule 1'!I273</f>
        <v>0</v>
      </c>
      <c r="D271" s="95">
        <f>'Input 1 - Schedule 1'!J273</f>
        <v>0</v>
      </c>
      <c r="E271" s="95">
        <f>'Input 1 - Schedule 1'!K273</f>
        <v>0</v>
      </c>
      <c r="F271" s="95">
        <f>'Input 1 - Schedule 1'!L273</f>
        <v>0</v>
      </c>
      <c r="G271" s="95">
        <f>'Input 1 - Schedule 1'!N273</f>
        <v>0</v>
      </c>
      <c r="H271" s="95" t="str">
        <f>'Input 1 - Schedule 1'!O273</f>
        <v/>
      </c>
      <c r="I271" s="95">
        <f>'Input 1 - Schedule 1'!W273</f>
        <v>0</v>
      </c>
      <c r="J271" s="69"/>
      <c r="K271" s="51"/>
      <c r="L271" s="69"/>
      <c r="M271" s="69"/>
      <c r="N271" s="95">
        <f>SUMIFS('Input 3 - Capital Instruments'!$L$13:$L$229,'Input 3 - Capital Instruments'!$O$13:$O$229,C271,'Input 3 - Capital Instruments'!$M$13:$M$229,"Y",'Input 3 - Capital Instruments'!$G$13:$G$229,"Surplus Notes (or similar)")</f>
        <v>0</v>
      </c>
      <c r="O271" s="69"/>
      <c r="P271" s="69"/>
      <c r="Q271" s="69"/>
      <c r="R271" s="96">
        <f t="shared" si="55"/>
        <v>0</v>
      </c>
      <c r="S271" s="95">
        <f t="shared" si="56"/>
        <v>0</v>
      </c>
      <c r="T271" s="69"/>
      <c r="U271" s="69"/>
      <c r="V271" s="69"/>
      <c r="W271" s="95" t="str">
        <f t="shared" si="58"/>
        <v/>
      </c>
      <c r="Z271" s="69"/>
      <c r="AB271" s="69"/>
      <c r="AC271" s="69"/>
      <c r="AD271" s="69"/>
      <c r="AE271" s="69"/>
      <c r="AF271" s="69"/>
      <c r="AG271" s="69"/>
      <c r="AH271" s="97">
        <f t="shared" si="57"/>
        <v>0</v>
      </c>
      <c r="AJ271" s="98" cm="1">
        <f t="array" ref="AJ271">SUMPRODUCT(J$7:J$1008*(G$7:G$1008=$C271))</f>
        <v>0</v>
      </c>
      <c r="AK271" s="103">
        <f t="shared" si="59"/>
        <v>0</v>
      </c>
      <c r="AL271" s="104">
        <f t="shared" si="60"/>
        <v>0</v>
      </c>
      <c r="AM271" s="98" cm="1">
        <f t="array" ref="AM271">SUMPRODUCT(Z$7:Z$1008*(G$7:G$1008=$C271))</f>
        <v>0</v>
      </c>
      <c r="AN271" s="103">
        <f t="shared" si="61"/>
        <v>0</v>
      </c>
      <c r="AO271" s="104">
        <f t="shared" si="62"/>
        <v>0</v>
      </c>
      <c r="AP271" s="105" t="str">
        <f t="shared" si="63"/>
        <v/>
      </c>
      <c r="AQ271" s="105" t="str">
        <f t="shared" si="64"/>
        <v/>
      </c>
      <c r="AR271" s="98">
        <f>'Input 1 - Schedule 1'!AL273</f>
        <v>0</v>
      </c>
      <c r="AS271" s="98">
        <f t="shared" si="65"/>
        <v>0</v>
      </c>
      <c r="AT271" s="99">
        <f t="shared" si="66"/>
        <v>0</v>
      </c>
      <c r="AV271" s="84" t="s">
        <v>20</v>
      </c>
    </row>
    <row r="272" spans="1:48" ht="13.5" x14ac:dyDescent="0.3">
      <c r="A272" s="106">
        <f t="shared" si="67"/>
        <v>265</v>
      </c>
      <c r="B272" s="102" t="str">
        <f>'Input 1 - Schedule 1'!H274</f>
        <v/>
      </c>
      <c r="C272" s="95">
        <f>'Input 1 - Schedule 1'!I274</f>
        <v>0</v>
      </c>
      <c r="D272" s="95">
        <f>'Input 1 - Schedule 1'!J274</f>
        <v>0</v>
      </c>
      <c r="E272" s="95">
        <f>'Input 1 - Schedule 1'!K274</f>
        <v>0</v>
      </c>
      <c r="F272" s="95">
        <f>'Input 1 - Schedule 1'!L274</f>
        <v>0</v>
      </c>
      <c r="G272" s="95">
        <f>'Input 1 - Schedule 1'!N274</f>
        <v>0</v>
      </c>
      <c r="H272" s="95" t="str">
        <f>'Input 1 - Schedule 1'!O274</f>
        <v/>
      </c>
      <c r="I272" s="95">
        <f>'Input 1 - Schedule 1'!W274</f>
        <v>0</v>
      </c>
      <c r="J272" s="69"/>
      <c r="K272" s="51"/>
      <c r="L272" s="69"/>
      <c r="M272" s="69"/>
      <c r="N272" s="95">
        <f>SUMIFS('Input 3 - Capital Instruments'!$L$13:$L$229,'Input 3 - Capital Instruments'!$O$13:$O$229,C272,'Input 3 - Capital Instruments'!$M$13:$M$229,"Y",'Input 3 - Capital Instruments'!$G$13:$G$229,"Surplus Notes (or similar)")</f>
        <v>0</v>
      </c>
      <c r="O272" s="69"/>
      <c r="P272" s="69"/>
      <c r="Q272" s="69"/>
      <c r="R272" s="96">
        <f t="shared" si="55"/>
        <v>0</v>
      </c>
      <c r="S272" s="95">
        <f t="shared" si="56"/>
        <v>0</v>
      </c>
      <c r="T272" s="69"/>
      <c r="U272" s="69"/>
      <c r="V272" s="69"/>
      <c r="W272" s="95" t="str">
        <f t="shared" si="58"/>
        <v/>
      </c>
      <c r="Z272" s="69"/>
      <c r="AB272" s="69"/>
      <c r="AC272" s="69"/>
      <c r="AD272" s="69"/>
      <c r="AE272" s="69"/>
      <c r="AF272" s="69"/>
      <c r="AG272" s="69"/>
      <c r="AH272" s="97">
        <f t="shared" si="57"/>
        <v>0</v>
      </c>
      <c r="AJ272" s="98" cm="1">
        <f t="array" ref="AJ272">SUMPRODUCT(J$7:J$1008*(G$7:G$1008=$C272))</f>
        <v>0</v>
      </c>
      <c r="AK272" s="103">
        <f t="shared" si="59"/>
        <v>0</v>
      </c>
      <c r="AL272" s="104">
        <f t="shared" si="60"/>
        <v>0</v>
      </c>
      <c r="AM272" s="98" cm="1">
        <f t="array" ref="AM272">SUMPRODUCT(Z$7:Z$1008*(G$7:G$1008=$C272))</f>
        <v>0</v>
      </c>
      <c r="AN272" s="103">
        <f t="shared" si="61"/>
        <v>0</v>
      </c>
      <c r="AO272" s="104">
        <f t="shared" si="62"/>
        <v>0</v>
      </c>
      <c r="AP272" s="105" t="str">
        <f t="shared" si="63"/>
        <v/>
      </c>
      <c r="AQ272" s="105" t="str">
        <f t="shared" si="64"/>
        <v/>
      </c>
      <c r="AR272" s="98">
        <f>'Input 1 - Schedule 1'!AL274</f>
        <v>0</v>
      </c>
      <c r="AS272" s="98">
        <f t="shared" si="65"/>
        <v>0</v>
      </c>
      <c r="AT272" s="99">
        <f t="shared" si="66"/>
        <v>0</v>
      </c>
      <c r="AV272" s="84" t="s">
        <v>20</v>
      </c>
    </row>
    <row r="273" spans="1:48" ht="13.5" x14ac:dyDescent="0.3">
      <c r="A273" s="106">
        <f t="shared" si="67"/>
        <v>266</v>
      </c>
      <c r="B273" s="102" t="str">
        <f>'Input 1 - Schedule 1'!H275</f>
        <v/>
      </c>
      <c r="C273" s="95">
        <f>'Input 1 - Schedule 1'!I275</f>
        <v>0</v>
      </c>
      <c r="D273" s="95">
        <f>'Input 1 - Schedule 1'!J275</f>
        <v>0</v>
      </c>
      <c r="E273" s="95">
        <f>'Input 1 - Schedule 1'!K275</f>
        <v>0</v>
      </c>
      <c r="F273" s="95">
        <f>'Input 1 - Schedule 1'!L275</f>
        <v>0</v>
      </c>
      <c r="G273" s="95">
        <f>'Input 1 - Schedule 1'!N275</f>
        <v>0</v>
      </c>
      <c r="H273" s="95" t="str">
        <f>'Input 1 - Schedule 1'!O275</f>
        <v/>
      </c>
      <c r="I273" s="95">
        <f>'Input 1 - Schedule 1'!W275</f>
        <v>0</v>
      </c>
      <c r="J273" s="69"/>
      <c r="K273" s="51"/>
      <c r="L273" s="69"/>
      <c r="M273" s="69"/>
      <c r="N273" s="95">
        <f>SUMIFS('Input 3 - Capital Instruments'!$L$13:$L$229,'Input 3 - Capital Instruments'!$O$13:$O$229,C273,'Input 3 - Capital Instruments'!$M$13:$M$229,"Y",'Input 3 - Capital Instruments'!$G$13:$G$229,"Surplus Notes (or similar)")</f>
        <v>0</v>
      </c>
      <c r="O273" s="69"/>
      <c r="P273" s="69"/>
      <c r="Q273" s="69"/>
      <c r="R273" s="96">
        <f t="shared" si="55"/>
        <v>0</v>
      </c>
      <c r="S273" s="95">
        <f t="shared" si="56"/>
        <v>0</v>
      </c>
      <c r="T273" s="69"/>
      <c r="U273" s="69"/>
      <c r="V273" s="69"/>
      <c r="W273" s="95" t="str">
        <f t="shared" si="58"/>
        <v/>
      </c>
      <c r="Z273" s="69"/>
      <c r="AB273" s="69"/>
      <c r="AC273" s="69"/>
      <c r="AD273" s="69"/>
      <c r="AE273" s="69"/>
      <c r="AF273" s="69"/>
      <c r="AG273" s="69"/>
      <c r="AH273" s="97">
        <f t="shared" si="57"/>
        <v>0</v>
      </c>
      <c r="AJ273" s="98" cm="1">
        <f t="array" ref="AJ273">SUMPRODUCT(J$7:J$1008*(G$7:G$1008=$C273))</f>
        <v>0</v>
      </c>
      <c r="AK273" s="103">
        <f t="shared" si="59"/>
        <v>0</v>
      </c>
      <c r="AL273" s="104">
        <f t="shared" si="60"/>
        <v>0</v>
      </c>
      <c r="AM273" s="98" cm="1">
        <f t="array" ref="AM273">SUMPRODUCT(Z$7:Z$1008*(G$7:G$1008=$C273))</f>
        <v>0</v>
      </c>
      <c r="AN273" s="103">
        <f t="shared" si="61"/>
        <v>0</v>
      </c>
      <c r="AO273" s="104">
        <f t="shared" si="62"/>
        <v>0</v>
      </c>
      <c r="AP273" s="105" t="str">
        <f t="shared" si="63"/>
        <v/>
      </c>
      <c r="AQ273" s="105" t="str">
        <f t="shared" si="64"/>
        <v/>
      </c>
      <c r="AR273" s="98">
        <f>'Input 1 - Schedule 1'!AL275</f>
        <v>0</v>
      </c>
      <c r="AS273" s="98">
        <f t="shared" si="65"/>
        <v>0</v>
      </c>
      <c r="AT273" s="99">
        <f t="shared" si="66"/>
        <v>0</v>
      </c>
      <c r="AV273" s="84" t="s">
        <v>20</v>
      </c>
    </row>
    <row r="274" spans="1:48" ht="13.5" x14ac:dyDescent="0.3">
      <c r="A274" s="106">
        <f t="shared" si="67"/>
        <v>267</v>
      </c>
      <c r="B274" s="102" t="str">
        <f>'Input 1 - Schedule 1'!H276</f>
        <v/>
      </c>
      <c r="C274" s="95">
        <f>'Input 1 - Schedule 1'!I276</f>
        <v>0</v>
      </c>
      <c r="D274" s="95">
        <f>'Input 1 - Schedule 1'!J276</f>
        <v>0</v>
      </c>
      <c r="E274" s="95">
        <f>'Input 1 - Schedule 1'!K276</f>
        <v>0</v>
      </c>
      <c r="F274" s="95">
        <f>'Input 1 - Schedule 1'!L276</f>
        <v>0</v>
      </c>
      <c r="G274" s="95">
        <f>'Input 1 - Schedule 1'!N276</f>
        <v>0</v>
      </c>
      <c r="H274" s="95" t="str">
        <f>'Input 1 - Schedule 1'!O276</f>
        <v/>
      </c>
      <c r="I274" s="95">
        <f>'Input 1 - Schedule 1'!W276</f>
        <v>0</v>
      </c>
      <c r="J274" s="69"/>
      <c r="K274" s="51"/>
      <c r="L274" s="69"/>
      <c r="M274" s="69"/>
      <c r="N274" s="95">
        <f>SUMIFS('Input 3 - Capital Instruments'!$L$13:$L$229,'Input 3 - Capital Instruments'!$O$13:$O$229,C274,'Input 3 - Capital Instruments'!$M$13:$M$229,"Y",'Input 3 - Capital Instruments'!$G$13:$G$229,"Surplus Notes (or similar)")</f>
        <v>0</v>
      </c>
      <c r="O274" s="69"/>
      <c r="P274" s="69"/>
      <c r="Q274" s="69"/>
      <c r="R274" s="96">
        <f t="shared" si="55"/>
        <v>0</v>
      </c>
      <c r="S274" s="95">
        <f t="shared" si="56"/>
        <v>0</v>
      </c>
      <c r="T274" s="69"/>
      <c r="U274" s="69"/>
      <c r="V274" s="69"/>
      <c r="W274" s="95" t="str">
        <f t="shared" si="58"/>
        <v/>
      </c>
      <c r="Z274" s="69"/>
      <c r="AB274" s="69"/>
      <c r="AC274" s="69"/>
      <c r="AD274" s="69"/>
      <c r="AE274" s="69"/>
      <c r="AF274" s="69"/>
      <c r="AG274" s="69"/>
      <c r="AH274" s="97">
        <f t="shared" si="57"/>
        <v>0</v>
      </c>
      <c r="AJ274" s="98" cm="1">
        <f t="array" ref="AJ274">SUMPRODUCT(J$7:J$1008*(G$7:G$1008=$C274))</f>
        <v>0</v>
      </c>
      <c r="AK274" s="103">
        <f t="shared" si="59"/>
        <v>0</v>
      </c>
      <c r="AL274" s="104">
        <f t="shared" si="60"/>
        <v>0</v>
      </c>
      <c r="AM274" s="98" cm="1">
        <f t="array" ref="AM274">SUMPRODUCT(Z$7:Z$1008*(G$7:G$1008=$C274))</f>
        <v>0</v>
      </c>
      <c r="AN274" s="103">
        <f t="shared" si="61"/>
        <v>0</v>
      </c>
      <c r="AO274" s="104">
        <f t="shared" si="62"/>
        <v>0</v>
      </c>
      <c r="AP274" s="105" t="str">
        <f t="shared" si="63"/>
        <v/>
      </c>
      <c r="AQ274" s="105" t="str">
        <f t="shared" si="64"/>
        <v/>
      </c>
      <c r="AR274" s="98">
        <f>'Input 1 - Schedule 1'!AL276</f>
        <v>0</v>
      </c>
      <c r="AS274" s="98">
        <f t="shared" si="65"/>
        <v>0</v>
      </c>
      <c r="AT274" s="99">
        <f t="shared" si="66"/>
        <v>0</v>
      </c>
      <c r="AV274" s="84" t="s">
        <v>20</v>
      </c>
    </row>
    <row r="275" spans="1:48" ht="13.5" x14ac:dyDescent="0.3">
      <c r="A275" s="106">
        <f t="shared" si="67"/>
        <v>268</v>
      </c>
      <c r="B275" s="102" t="str">
        <f>'Input 1 - Schedule 1'!H277</f>
        <v/>
      </c>
      <c r="C275" s="95">
        <f>'Input 1 - Schedule 1'!I277</f>
        <v>0</v>
      </c>
      <c r="D275" s="95">
        <f>'Input 1 - Schedule 1'!J277</f>
        <v>0</v>
      </c>
      <c r="E275" s="95">
        <f>'Input 1 - Schedule 1'!K277</f>
        <v>0</v>
      </c>
      <c r="F275" s="95">
        <f>'Input 1 - Schedule 1'!L277</f>
        <v>0</v>
      </c>
      <c r="G275" s="95">
        <f>'Input 1 - Schedule 1'!N277</f>
        <v>0</v>
      </c>
      <c r="H275" s="95" t="str">
        <f>'Input 1 - Schedule 1'!O277</f>
        <v/>
      </c>
      <c r="I275" s="95">
        <f>'Input 1 - Schedule 1'!W277</f>
        <v>0</v>
      </c>
      <c r="J275" s="69"/>
      <c r="K275" s="51"/>
      <c r="L275" s="69"/>
      <c r="M275" s="69"/>
      <c r="N275" s="95">
        <f>SUMIFS('Input 3 - Capital Instruments'!$L$13:$L$229,'Input 3 - Capital Instruments'!$O$13:$O$229,C275,'Input 3 - Capital Instruments'!$M$13:$M$229,"Y",'Input 3 - Capital Instruments'!$G$13:$G$229,"Surplus Notes (or similar)")</f>
        <v>0</v>
      </c>
      <c r="O275" s="69"/>
      <c r="P275" s="69"/>
      <c r="Q275" s="69"/>
      <c r="R275" s="96">
        <f t="shared" si="55"/>
        <v>0</v>
      </c>
      <c r="S275" s="95">
        <f t="shared" si="56"/>
        <v>0</v>
      </c>
      <c r="T275" s="69"/>
      <c r="U275" s="69"/>
      <c r="V275" s="69"/>
      <c r="W275" s="95" t="str">
        <f t="shared" si="58"/>
        <v/>
      </c>
      <c r="Z275" s="69"/>
      <c r="AB275" s="69"/>
      <c r="AC275" s="69"/>
      <c r="AD275" s="69"/>
      <c r="AE275" s="69"/>
      <c r="AF275" s="69"/>
      <c r="AG275" s="69"/>
      <c r="AH275" s="97">
        <f t="shared" si="57"/>
        <v>0</v>
      </c>
      <c r="AJ275" s="98" cm="1">
        <f t="array" ref="AJ275">SUMPRODUCT(J$7:J$1008*(G$7:G$1008=$C275))</f>
        <v>0</v>
      </c>
      <c r="AK275" s="103">
        <f t="shared" si="59"/>
        <v>0</v>
      </c>
      <c r="AL275" s="104">
        <f t="shared" si="60"/>
        <v>0</v>
      </c>
      <c r="AM275" s="98" cm="1">
        <f t="array" ref="AM275">SUMPRODUCT(Z$7:Z$1008*(G$7:G$1008=$C275))</f>
        <v>0</v>
      </c>
      <c r="AN275" s="103">
        <f t="shared" si="61"/>
        <v>0</v>
      </c>
      <c r="AO275" s="104">
        <f t="shared" si="62"/>
        <v>0</v>
      </c>
      <c r="AP275" s="105" t="str">
        <f t="shared" si="63"/>
        <v/>
      </c>
      <c r="AQ275" s="105" t="str">
        <f t="shared" si="64"/>
        <v/>
      </c>
      <c r="AR275" s="98">
        <f>'Input 1 - Schedule 1'!AL277</f>
        <v>0</v>
      </c>
      <c r="AS275" s="98">
        <f t="shared" si="65"/>
        <v>0</v>
      </c>
      <c r="AT275" s="99">
        <f t="shared" si="66"/>
        <v>0</v>
      </c>
      <c r="AV275" s="84" t="s">
        <v>20</v>
      </c>
    </row>
    <row r="276" spans="1:48" ht="13.5" x14ac:dyDescent="0.3">
      <c r="A276" s="106">
        <f t="shared" si="67"/>
        <v>269</v>
      </c>
      <c r="B276" s="102" t="str">
        <f>'Input 1 - Schedule 1'!H278</f>
        <v/>
      </c>
      <c r="C276" s="95">
        <f>'Input 1 - Schedule 1'!I278</f>
        <v>0</v>
      </c>
      <c r="D276" s="95">
        <f>'Input 1 - Schedule 1'!J278</f>
        <v>0</v>
      </c>
      <c r="E276" s="95">
        <f>'Input 1 - Schedule 1'!K278</f>
        <v>0</v>
      </c>
      <c r="F276" s="95">
        <f>'Input 1 - Schedule 1'!L278</f>
        <v>0</v>
      </c>
      <c r="G276" s="95">
        <f>'Input 1 - Schedule 1'!N278</f>
        <v>0</v>
      </c>
      <c r="H276" s="95" t="str">
        <f>'Input 1 - Schedule 1'!O278</f>
        <v/>
      </c>
      <c r="I276" s="95">
        <f>'Input 1 - Schedule 1'!W278</f>
        <v>0</v>
      </c>
      <c r="J276" s="69"/>
      <c r="K276" s="51"/>
      <c r="L276" s="69"/>
      <c r="M276" s="69"/>
      <c r="N276" s="95">
        <f>SUMIFS('Input 3 - Capital Instruments'!$L$13:$L$229,'Input 3 - Capital Instruments'!$O$13:$O$229,C276,'Input 3 - Capital Instruments'!$M$13:$M$229,"Y",'Input 3 - Capital Instruments'!$G$13:$G$229,"Surplus Notes (or similar)")</f>
        <v>0</v>
      </c>
      <c r="O276" s="69"/>
      <c r="P276" s="69"/>
      <c r="Q276" s="69"/>
      <c r="R276" s="96">
        <f t="shared" si="55"/>
        <v>0</v>
      </c>
      <c r="S276" s="95">
        <f t="shared" si="56"/>
        <v>0</v>
      </c>
      <c r="T276" s="69"/>
      <c r="U276" s="69"/>
      <c r="V276" s="69"/>
      <c r="W276" s="95" t="str">
        <f t="shared" si="58"/>
        <v/>
      </c>
      <c r="Z276" s="69"/>
      <c r="AB276" s="69"/>
      <c r="AC276" s="69"/>
      <c r="AD276" s="69"/>
      <c r="AE276" s="69"/>
      <c r="AF276" s="69"/>
      <c r="AG276" s="69"/>
      <c r="AH276" s="97">
        <f t="shared" si="57"/>
        <v>0</v>
      </c>
      <c r="AJ276" s="98" cm="1">
        <f t="array" ref="AJ276">SUMPRODUCT(J$7:J$1008*(G$7:G$1008=$C276))</f>
        <v>0</v>
      </c>
      <c r="AK276" s="103">
        <f t="shared" si="59"/>
        <v>0</v>
      </c>
      <c r="AL276" s="104">
        <f t="shared" si="60"/>
        <v>0</v>
      </c>
      <c r="AM276" s="98" cm="1">
        <f t="array" ref="AM276">SUMPRODUCT(Z$7:Z$1008*(G$7:G$1008=$C276))</f>
        <v>0</v>
      </c>
      <c r="AN276" s="103">
        <f t="shared" si="61"/>
        <v>0</v>
      </c>
      <c r="AO276" s="104">
        <f t="shared" si="62"/>
        <v>0</v>
      </c>
      <c r="AP276" s="105" t="str">
        <f t="shared" si="63"/>
        <v/>
      </c>
      <c r="AQ276" s="105" t="str">
        <f t="shared" si="64"/>
        <v/>
      </c>
      <c r="AR276" s="98">
        <f>'Input 1 - Schedule 1'!AL278</f>
        <v>0</v>
      </c>
      <c r="AS276" s="98">
        <f t="shared" si="65"/>
        <v>0</v>
      </c>
      <c r="AT276" s="99">
        <f t="shared" si="66"/>
        <v>0</v>
      </c>
      <c r="AV276" s="84" t="s">
        <v>20</v>
      </c>
    </row>
    <row r="277" spans="1:48" ht="13.5" x14ac:dyDescent="0.3">
      <c r="A277" s="106">
        <f t="shared" si="67"/>
        <v>270</v>
      </c>
      <c r="B277" s="102" t="str">
        <f>'Input 1 - Schedule 1'!H279</f>
        <v/>
      </c>
      <c r="C277" s="95">
        <f>'Input 1 - Schedule 1'!I279</f>
        <v>0</v>
      </c>
      <c r="D277" s="95">
        <f>'Input 1 - Schedule 1'!J279</f>
        <v>0</v>
      </c>
      <c r="E277" s="95">
        <f>'Input 1 - Schedule 1'!K279</f>
        <v>0</v>
      </c>
      <c r="F277" s="95">
        <f>'Input 1 - Schedule 1'!L279</f>
        <v>0</v>
      </c>
      <c r="G277" s="95">
        <f>'Input 1 - Schedule 1'!N279</f>
        <v>0</v>
      </c>
      <c r="H277" s="95" t="str">
        <f>'Input 1 - Schedule 1'!O279</f>
        <v/>
      </c>
      <c r="I277" s="95">
        <f>'Input 1 - Schedule 1'!W279</f>
        <v>0</v>
      </c>
      <c r="J277" s="69"/>
      <c r="K277" s="51"/>
      <c r="L277" s="69"/>
      <c r="M277" s="69"/>
      <c r="N277" s="95">
        <f>SUMIFS('Input 3 - Capital Instruments'!$L$13:$L$229,'Input 3 - Capital Instruments'!$O$13:$O$229,C277,'Input 3 - Capital Instruments'!$M$13:$M$229,"Y",'Input 3 - Capital Instruments'!$G$13:$G$229,"Surplus Notes (or similar)")</f>
        <v>0</v>
      </c>
      <c r="O277" s="69"/>
      <c r="P277" s="69"/>
      <c r="Q277" s="69"/>
      <c r="R277" s="96">
        <f t="shared" si="55"/>
        <v>0</v>
      </c>
      <c r="S277" s="95">
        <f t="shared" si="56"/>
        <v>0</v>
      </c>
      <c r="T277" s="69"/>
      <c r="U277" s="69"/>
      <c r="V277" s="69"/>
      <c r="W277" s="95" t="str">
        <f t="shared" si="58"/>
        <v/>
      </c>
      <c r="Z277" s="69"/>
      <c r="AB277" s="69"/>
      <c r="AC277" s="69"/>
      <c r="AD277" s="69"/>
      <c r="AE277" s="69"/>
      <c r="AF277" s="69"/>
      <c r="AG277" s="69"/>
      <c r="AH277" s="97">
        <f t="shared" si="57"/>
        <v>0</v>
      </c>
      <c r="AJ277" s="98" cm="1">
        <f t="array" ref="AJ277">SUMPRODUCT(J$7:J$1008*(G$7:G$1008=$C277))</f>
        <v>0</v>
      </c>
      <c r="AK277" s="103">
        <f t="shared" si="59"/>
        <v>0</v>
      </c>
      <c r="AL277" s="104">
        <f t="shared" si="60"/>
        <v>0</v>
      </c>
      <c r="AM277" s="98" cm="1">
        <f t="array" ref="AM277">SUMPRODUCT(Z$7:Z$1008*(G$7:G$1008=$C277))</f>
        <v>0</v>
      </c>
      <c r="AN277" s="103">
        <f t="shared" si="61"/>
        <v>0</v>
      </c>
      <c r="AO277" s="104">
        <f t="shared" si="62"/>
        <v>0</v>
      </c>
      <c r="AP277" s="105" t="str">
        <f t="shared" si="63"/>
        <v/>
      </c>
      <c r="AQ277" s="105" t="str">
        <f t="shared" si="64"/>
        <v/>
      </c>
      <c r="AR277" s="98">
        <f>'Input 1 - Schedule 1'!AL279</f>
        <v>0</v>
      </c>
      <c r="AS277" s="98">
        <f t="shared" si="65"/>
        <v>0</v>
      </c>
      <c r="AT277" s="99">
        <f t="shared" si="66"/>
        <v>0</v>
      </c>
      <c r="AV277" s="84" t="s">
        <v>20</v>
      </c>
    </row>
    <row r="278" spans="1:48" ht="13.5" x14ac:dyDescent="0.3">
      <c r="A278" s="106">
        <f t="shared" si="67"/>
        <v>271</v>
      </c>
      <c r="B278" s="102" t="str">
        <f>'Input 1 - Schedule 1'!H280</f>
        <v/>
      </c>
      <c r="C278" s="95">
        <f>'Input 1 - Schedule 1'!I280</f>
        <v>0</v>
      </c>
      <c r="D278" s="95">
        <f>'Input 1 - Schedule 1'!J280</f>
        <v>0</v>
      </c>
      <c r="E278" s="95">
        <f>'Input 1 - Schedule 1'!K280</f>
        <v>0</v>
      </c>
      <c r="F278" s="95">
        <f>'Input 1 - Schedule 1'!L280</f>
        <v>0</v>
      </c>
      <c r="G278" s="95">
        <f>'Input 1 - Schedule 1'!N280</f>
        <v>0</v>
      </c>
      <c r="H278" s="95" t="str">
        <f>'Input 1 - Schedule 1'!O280</f>
        <v/>
      </c>
      <c r="I278" s="95">
        <f>'Input 1 - Schedule 1'!W280</f>
        <v>0</v>
      </c>
      <c r="J278" s="69"/>
      <c r="K278" s="51"/>
      <c r="L278" s="69"/>
      <c r="M278" s="69"/>
      <c r="N278" s="95">
        <f>SUMIFS('Input 3 - Capital Instruments'!$L$13:$L$229,'Input 3 - Capital Instruments'!$O$13:$O$229,C278,'Input 3 - Capital Instruments'!$M$13:$M$229,"Y",'Input 3 - Capital Instruments'!$G$13:$G$229,"Surplus Notes (or similar)")</f>
        <v>0</v>
      </c>
      <c r="O278" s="69"/>
      <c r="P278" s="69"/>
      <c r="Q278" s="69"/>
      <c r="R278" s="96">
        <f t="shared" si="55"/>
        <v>0</v>
      </c>
      <c r="S278" s="95">
        <f t="shared" si="56"/>
        <v>0</v>
      </c>
      <c r="T278" s="69"/>
      <c r="U278" s="69"/>
      <c r="V278" s="69"/>
      <c r="W278" s="95" t="str">
        <f t="shared" si="58"/>
        <v/>
      </c>
      <c r="Z278" s="69"/>
      <c r="AB278" s="69"/>
      <c r="AC278" s="69"/>
      <c r="AD278" s="69"/>
      <c r="AE278" s="69"/>
      <c r="AF278" s="69"/>
      <c r="AG278" s="69"/>
      <c r="AH278" s="97">
        <f t="shared" si="57"/>
        <v>0</v>
      </c>
      <c r="AJ278" s="98" cm="1">
        <f t="array" ref="AJ278">SUMPRODUCT(J$7:J$1008*(G$7:G$1008=$C278))</f>
        <v>0</v>
      </c>
      <c r="AK278" s="103">
        <f t="shared" si="59"/>
        <v>0</v>
      </c>
      <c r="AL278" s="104">
        <f t="shared" si="60"/>
        <v>0</v>
      </c>
      <c r="AM278" s="98" cm="1">
        <f t="array" ref="AM278">SUMPRODUCT(Z$7:Z$1008*(G$7:G$1008=$C278))</f>
        <v>0</v>
      </c>
      <c r="AN278" s="103">
        <f t="shared" si="61"/>
        <v>0</v>
      </c>
      <c r="AO278" s="104">
        <f t="shared" si="62"/>
        <v>0</v>
      </c>
      <c r="AP278" s="105" t="str">
        <f t="shared" si="63"/>
        <v/>
      </c>
      <c r="AQ278" s="105" t="str">
        <f t="shared" si="64"/>
        <v/>
      </c>
      <c r="AR278" s="98">
        <f>'Input 1 - Schedule 1'!AL280</f>
        <v>0</v>
      </c>
      <c r="AS278" s="98">
        <f t="shared" si="65"/>
        <v>0</v>
      </c>
      <c r="AT278" s="99">
        <f t="shared" si="66"/>
        <v>0</v>
      </c>
      <c r="AV278" s="84" t="s">
        <v>20</v>
      </c>
    </row>
    <row r="279" spans="1:48" ht="13.5" x14ac:dyDescent="0.3">
      <c r="A279" s="106">
        <f t="shared" si="67"/>
        <v>272</v>
      </c>
      <c r="B279" s="102" t="str">
        <f>'Input 1 - Schedule 1'!H281</f>
        <v/>
      </c>
      <c r="C279" s="95">
        <f>'Input 1 - Schedule 1'!I281</f>
        <v>0</v>
      </c>
      <c r="D279" s="95">
        <f>'Input 1 - Schedule 1'!J281</f>
        <v>0</v>
      </c>
      <c r="E279" s="95">
        <f>'Input 1 - Schedule 1'!K281</f>
        <v>0</v>
      </c>
      <c r="F279" s="95">
        <f>'Input 1 - Schedule 1'!L281</f>
        <v>0</v>
      </c>
      <c r="G279" s="95">
        <f>'Input 1 - Schedule 1'!N281</f>
        <v>0</v>
      </c>
      <c r="H279" s="95" t="str">
        <f>'Input 1 - Schedule 1'!O281</f>
        <v/>
      </c>
      <c r="I279" s="95">
        <f>'Input 1 - Schedule 1'!W281</f>
        <v>0</v>
      </c>
      <c r="J279" s="69"/>
      <c r="K279" s="51"/>
      <c r="L279" s="69"/>
      <c r="M279" s="69"/>
      <c r="N279" s="95">
        <f>SUMIFS('Input 3 - Capital Instruments'!$L$13:$L$229,'Input 3 - Capital Instruments'!$O$13:$O$229,C279,'Input 3 - Capital Instruments'!$M$13:$M$229,"Y",'Input 3 - Capital Instruments'!$G$13:$G$229,"Surplus Notes (or similar)")</f>
        <v>0</v>
      </c>
      <c r="O279" s="69"/>
      <c r="P279" s="69"/>
      <c r="Q279" s="69"/>
      <c r="R279" s="96">
        <f t="shared" si="55"/>
        <v>0</v>
      </c>
      <c r="S279" s="95">
        <f t="shared" si="56"/>
        <v>0</v>
      </c>
      <c r="T279" s="69"/>
      <c r="U279" s="69"/>
      <c r="V279" s="69"/>
      <c r="W279" s="95" t="str">
        <f t="shared" si="58"/>
        <v/>
      </c>
      <c r="Z279" s="69"/>
      <c r="AB279" s="69"/>
      <c r="AC279" s="69"/>
      <c r="AD279" s="69"/>
      <c r="AE279" s="69"/>
      <c r="AF279" s="69"/>
      <c r="AG279" s="69"/>
      <c r="AH279" s="97">
        <f t="shared" si="57"/>
        <v>0</v>
      </c>
      <c r="AJ279" s="98" cm="1">
        <f t="array" ref="AJ279">SUMPRODUCT(J$7:J$1008*(G$7:G$1008=$C279))</f>
        <v>0</v>
      </c>
      <c r="AK279" s="103">
        <f t="shared" si="59"/>
        <v>0</v>
      </c>
      <c r="AL279" s="104">
        <f t="shared" si="60"/>
        <v>0</v>
      </c>
      <c r="AM279" s="98" cm="1">
        <f t="array" ref="AM279">SUMPRODUCT(Z$7:Z$1008*(G$7:G$1008=$C279))</f>
        <v>0</v>
      </c>
      <c r="AN279" s="103">
        <f t="shared" si="61"/>
        <v>0</v>
      </c>
      <c r="AO279" s="104">
        <f t="shared" si="62"/>
        <v>0</v>
      </c>
      <c r="AP279" s="105" t="str">
        <f t="shared" si="63"/>
        <v/>
      </c>
      <c r="AQ279" s="105" t="str">
        <f t="shared" si="64"/>
        <v/>
      </c>
      <c r="AR279" s="98">
        <f>'Input 1 - Schedule 1'!AL281</f>
        <v>0</v>
      </c>
      <c r="AS279" s="98">
        <f t="shared" si="65"/>
        <v>0</v>
      </c>
      <c r="AT279" s="99">
        <f t="shared" si="66"/>
        <v>0</v>
      </c>
      <c r="AV279" s="84" t="s">
        <v>20</v>
      </c>
    </row>
    <row r="280" spans="1:48" ht="13.5" x14ac:dyDescent="0.3">
      <c r="A280" s="106">
        <f t="shared" si="67"/>
        <v>273</v>
      </c>
      <c r="B280" s="102" t="str">
        <f>'Input 1 - Schedule 1'!H282</f>
        <v/>
      </c>
      <c r="C280" s="95">
        <f>'Input 1 - Schedule 1'!I282</f>
        <v>0</v>
      </c>
      <c r="D280" s="95">
        <f>'Input 1 - Schedule 1'!J282</f>
        <v>0</v>
      </c>
      <c r="E280" s="95">
        <f>'Input 1 - Schedule 1'!K282</f>
        <v>0</v>
      </c>
      <c r="F280" s="95">
        <f>'Input 1 - Schedule 1'!L282</f>
        <v>0</v>
      </c>
      <c r="G280" s="95">
        <f>'Input 1 - Schedule 1'!N282</f>
        <v>0</v>
      </c>
      <c r="H280" s="95" t="str">
        <f>'Input 1 - Schedule 1'!O282</f>
        <v/>
      </c>
      <c r="I280" s="95">
        <f>'Input 1 - Schedule 1'!W282</f>
        <v>0</v>
      </c>
      <c r="J280" s="69"/>
      <c r="K280" s="51"/>
      <c r="L280" s="69"/>
      <c r="M280" s="69"/>
      <c r="N280" s="95">
        <f>SUMIFS('Input 3 - Capital Instruments'!$L$13:$L$229,'Input 3 - Capital Instruments'!$O$13:$O$229,C280,'Input 3 - Capital Instruments'!$M$13:$M$229,"Y",'Input 3 - Capital Instruments'!$G$13:$G$229,"Surplus Notes (or similar)")</f>
        <v>0</v>
      </c>
      <c r="O280" s="69"/>
      <c r="P280" s="69"/>
      <c r="Q280" s="69"/>
      <c r="R280" s="96">
        <f t="shared" si="55"/>
        <v>0</v>
      </c>
      <c r="S280" s="95">
        <f t="shared" si="56"/>
        <v>0</v>
      </c>
      <c r="T280" s="69"/>
      <c r="U280" s="69"/>
      <c r="V280" s="69"/>
      <c r="W280" s="95" t="str">
        <f t="shared" si="58"/>
        <v/>
      </c>
      <c r="Z280" s="69"/>
      <c r="AB280" s="69"/>
      <c r="AC280" s="69"/>
      <c r="AD280" s="69"/>
      <c r="AE280" s="69"/>
      <c r="AF280" s="69"/>
      <c r="AG280" s="69"/>
      <c r="AH280" s="97">
        <f t="shared" si="57"/>
        <v>0</v>
      </c>
      <c r="AJ280" s="98" cm="1">
        <f t="array" ref="AJ280">SUMPRODUCT(J$7:J$1008*(G$7:G$1008=$C280))</f>
        <v>0</v>
      </c>
      <c r="AK280" s="103">
        <f t="shared" si="59"/>
        <v>0</v>
      </c>
      <c r="AL280" s="104">
        <f t="shared" si="60"/>
        <v>0</v>
      </c>
      <c r="AM280" s="98" cm="1">
        <f t="array" ref="AM280">SUMPRODUCT(Z$7:Z$1008*(G$7:G$1008=$C280))</f>
        <v>0</v>
      </c>
      <c r="AN280" s="103">
        <f t="shared" si="61"/>
        <v>0</v>
      </c>
      <c r="AO280" s="104">
        <f t="shared" si="62"/>
        <v>0</v>
      </c>
      <c r="AP280" s="105" t="str">
        <f t="shared" si="63"/>
        <v/>
      </c>
      <c r="AQ280" s="105" t="str">
        <f t="shared" si="64"/>
        <v/>
      </c>
      <c r="AR280" s="98">
        <f>'Input 1 - Schedule 1'!AL282</f>
        <v>0</v>
      </c>
      <c r="AS280" s="98">
        <f t="shared" si="65"/>
        <v>0</v>
      </c>
      <c r="AT280" s="99">
        <f t="shared" si="66"/>
        <v>0</v>
      </c>
      <c r="AV280" s="84" t="s">
        <v>20</v>
      </c>
    </row>
    <row r="281" spans="1:48" ht="13.5" x14ac:dyDescent="0.3">
      <c r="A281" s="106">
        <f t="shared" si="67"/>
        <v>274</v>
      </c>
      <c r="B281" s="102" t="str">
        <f>'Input 1 - Schedule 1'!H283</f>
        <v/>
      </c>
      <c r="C281" s="95">
        <f>'Input 1 - Schedule 1'!I283</f>
        <v>0</v>
      </c>
      <c r="D281" s="95">
        <f>'Input 1 - Schedule 1'!J283</f>
        <v>0</v>
      </c>
      <c r="E281" s="95">
        <f>'Input 1 - Schedule 1'!K283</f>
        <v>0</v>
      </c>
      <c r="F281" s="95">
        <f>'Input 1 - Schedule 1'!L283</f>
        <v>0</v>
      </c>
      <c r="G281" s="95">
        <f>'Input 1 - Schedule 1'!N283</f>
        <v>0</v>
      </c>
      <c r="H281" s="95" t="str">
        <f>'Input 1 - Schedule 1'!O283</f>
        <v/>
      </c>
      <c r="I281" s="95">
        <f>'Input 1 - Schedule 1'!W283</f>
        <v>0</v>
      </c>
      <c r="J281" s="69"/>
      <c r="K281" s="51"/>
      <c r="L281" s="69"/>
      <c r="M281" s="69"/>
      <c r="N281" s="95">
        <f>SUMIFS('Input 3 - Capital Instruments'!$L$13:$L$229,'Input 3 - Capital Instruments'!$O$13:$O$229,C281,'Input 3 - Capital Instruments'!$M$13:$M$229,"Y",'Input 3 - Capital Instruments'!$G$13:$G$229,"Surplus Notes (or similar)")</f>
        <v>0</v>
      </c>
      <c r="O281" s="69"/>
      <c r="P281" s="69"/>
      <c r="Q281" s="69"/>
      <c r="R281" s="96">
        <f t="shared" si="55"/>
        <v>0</v>
      </c>
      <c r="S281" s="95">
        <f t="shared" si="56"/>
        <v>0</v>
      </c>
      <c r="T281" s="69"/>
      <c r="U281" s="69"/>
      <c r="V281" s="69"/>
      <c r="W281" s="95" t="str">
        <f t="shared" si="58"/>
        <v/>
      </c>
      <c r="Z281" s="69"/>
      <c r="AB281" s="69"/>
      <c r="AC281" s="69"/>
      <c r="AD281" s="69"/>
      <c r="AE281" s="69"/>
      <c r="AF281" s="69"/>
      <c r="AG281" s="69"/>
      <c r="AH281" s="97">
        <f t="shared" si="57"/>
        <v>0</v>
      </c>
      <c r="AJ281" s="98" cm="1">
        <f t="array" ref="AJ281">SUMPRODUCT(J$7:J$1008*(G$7:G$1008=$C281))</f>
        <v>0</v>
      </c>
      <c r="AK281" s="103">
        <f t="shared" si="59"/>
        <v>0</v>
      </c>
      <c r="AL281" s="104">
        <f t="shared" si="60"/>
        <v>0</v>
      </c>
      <c r="AM281" s="98" cm="1">
        <f t="array" ref="AM281">SUMPRODUCT(Z$7:Z$1008*(G$7:G$1008=$C281))</f>
        <v>0</v>
      </c>
      <c r="AN281" s="103">
        <f t="shared" si="61"/>
        <v>0</v>
      </c>
      <c r="AO281" s="104">
        <f t="shared" si="62"/>
        <v>0</v>
      </c>
      <c r="AP281" s="105" t="str">
        <f t="shared" si="63"/>
        <v/>
      </c>
      <c r="AQ281" s="105" t="str">
        <f t="shared" si="64"/>
        <v/>
      </c>
      <c r="AR281" s="98">
        <f>'Input 1 - Schedule 1'!AL283</f>
        <v>0</v>
      </c>
      <c r="AS281" s="98">
        <f t="shared" si="65"/>
        <v>0</v>
      </c>
      <c r="AT281" s="99">
        <f t="shared" si="66"/>
        <v>0</v>
      </c>
      <c r="AV281" s="84" t="s">
        <v>20</v>
      </c>
    </row>
    <row r="282" spans="1:48" ht="13.5" x14ac:dyDescent="0.3">
      <c r="A282" s="106">
        <f t="shared" si="67"/>
        <v>275</v>
      </c>
      <c r="B282" s="102" t="str">
        <f>'Input 1 - Schedule 1'!H284</f>
        <v/>
      </c>
      <c r="C282" s="95">
        <f>'Input 1 - Schedule 1'!I284</f>
        <v>0</v>
      </c>
      <c r="D282" s="95">
        <f>'Input 1 - Schedule 1'!J284</f>
        <v>0</v>
      </c>
      <c r="E282" s="95">
        <f>'Input 1 - Schedule 1'!K284</f>
        <v>0</v>
      </c>
      <c r="F282" s="95">
        <f>'Input 1 - Schedule 1'!L284</f>
        <v>0</v>
      </c>
      <c r="G282" s="95">
        <f>'Input 1 - Schedule 1'!N284</f>
        <v>0</v>
      </c>
      <c r="H282" s="95" t="str">
        <f>'Input 1 - Schedule 1'!O284</f>
        <v/>
      </c>
      <c r="I282" s="95">
        <f>'Input 1 - Schedule 1'!W284</f>
        <v>0</v>
      </c>
      <c r="J282" s="69"/>
      <c r="K282" s="51"/>
      <c r="L282" s="69"/>
      <c r="M282" s="69"/>
      <c r="N282" s="95">
        <f>SUMIFS('Input 3 - Capital Instruments'!$L$13:$L$229,'Input 3 - Capital Instruments'!$O$13:$O$229,C282,'Input 3 - Capital Instruments'!$M$13:$M$229,"Y",'Input 3 - Capital Instruments'!$G$13:$G$229,"Surplus Notes (or similar)")</f>
        <v>0</v>
      </c>
      <c r="O282" s="69"/>
      <c r="P282" s="69"/>
      <c r="Q282" s="69"/>
      <c r="R282" s="96">
        <f t="shared" si="55"/>
        <v>0</v>
      </c>
      <c r="S282" s="95">
        <f t="shared" si="56"/>
        <v>0</v>
      </c>
      <c r="T282" s="69"/>
      <c r="U282" s="69"/>
      <c r="V282" s="69"/>
      <c r="W282" s="95" t="str">
        <f t="shared" si="58"/>
        <v/>
      </c>
      <c r="Z282" s="69"/>
      <c r="AB282" s="69"/>
      <c r="AC282" s="69"/>
      <c r="AD282" s="69"/>
      <c r="AE282" s="69"/>
      <c r="AF282" s="69"/>
      <c r="AG282" s="69"/>
      <c r="AH282" s="97">
        <f t="shared" si="57"/>
        <v>0</v>
      </c>
      <c r="AJ282" s="98" cm="1">
        <f t="array" ref="AJ282">SUMPRODUCT(J$7:J$1008*(G$7:G$1008=$C282))</f>
        <v>0</v>
      </c>
      <c r="AK282" s="103">
        <f t="shared" si="59"/>
        <v>0</v>
      </c>
      <c r="AL282" s="104">
        <f t="shared" si="60"/>
        <v>0</v>
      </c>
      <c r="AM282" s="98" cm="1">
        <f t="array" ref="AM282">SUMPRODUCT(Z$7:Z$1008*(G$7:G$1008=$C282))</f>
        <v>0</v>
      </c>
      <c r="AN282" s="103">
        <f t="shared" si="61"/>
        <v>0</v>
      </c>
      <c r="AO282" s="104">
        <f t="shared" si="62"/>
        <v>0</v>
      </c>
      <c r="AP282" s="105" t="str">
        <f t="shared" si="63"/>
        <v/>
      </c>
      <c r="AQ282" s="105" t="str">
        <f t="shared" si="64"/>
        <v/>
      </c>
      <c r="AR282" s="98">
        <f>'Input 1 - Schedule 1'!AL284</f>
        <v>0</v>
      </c>
      <c r="AS282" s="98">
        <f t="shared" si="65"/>
        <v>0</v>
      </c>
      <c r="AT282" s="99">
        <f t="shared" si="66"/>
        <v>0</v>
      </c>
      <c r="AV282" s="84" t="s">
        <v>20</v>
      </c>
    </row>
    <row r="283" spans="1:48" ht="13.5" x14ac:dyDescent="0.3">
      <c r="A283" s="106">
        <f t="shared" si="67"/>
        <v>276</v>
      </c>
      <c r="B283" s="102" t="str">
        <f>'Input 1 - Schedule 1'!H285</f>
        <v/>
      </c>
      <c r="C283" s="95">
        <f>'Input 1 - Schedule 1'!I285</f>
        <v>0</v>
      </c>
      <c r="D283" s="95">
        <f>'Input 1 - Schedule 1'!J285</f>
        <v>0</v>
      </c>
      <c r="E283" s="95">
        <f>'Input 1 - Schedule 1'!K285</f>
        <v>0</v>
      </c>
      <c r="F283" s="95">
        <f>'Input 1 - Schedule 1'!L285</f>
        <v>0</v>
      </c>
      <c r="G283" s="95">
        <f>'Input 1 - Schedule 1'!N285</f>
        <v>0</v>
      </c>
      <c r="H283" s="95" t="str">
        <f>'Input 1 - Schedule 1'!O285</f>
        <v/>
      </c>
      <c r="I283" s="95">
        <f>'Input 1 - Schedule 1'!W285</f>
        <v>0</v>
      </c>
      <c r="J283" s="69"/>
      <c r="K283" s="51"/>
      <c r="L283" s="69"/>
      <c r="M283" s="69"/>
      <c r="N283" s="95">
        <f>SUMIFS('Input 3 - Capital Instruments'!$L$13:$L$229,'Input 3 - Capital Instruments'!$O$13:$O$229,C283,'Input 3 - Capital Instruments'!$M$13:$M$229,"Y",'Input 3 - Capital Instruments'!$G$13:$G$229,"Surplus Notes (or similar)")</f>
        <v>0</v>
      </c>
      <c r="O283" s="69"/>
      <c r="P283" s="69"/>
      <c r="Q283" s="69"/>
      <c r="R283" s="96">
        <f t="shared" si="55"/>
        <v>0</v>
      </c>
      <c r="S283" s="95">
        <f t="shared" si="56"/>
        <v>0</v>
      </c>
      <c r="T283" s="69"/>
      <c r="U283" s="69"/>
      <c r="V283" s="69"/>
      <c r="W283" s="95" t="str">
        <f t="shared" si="58"/>
        <v/>
      </c>
      <c r="Z283" s="69"/>
      <c r="AB283" s="69"/>
      <c r="AC283" s="69"/>
      <c r="AD283" s="69"/>
      <c r="AE283" s="69"/>
      <c r="AF283" s="69"/>
      <c r="AG283" s="69"/>
      <c r="AH283" s="97">
        <f t="shared" si="57"/>
        <v>0</v>
      </c>
      <c r="AJ283" s="98" cm="1">
        <f t="array" ref="AJ283">SUMPRODUCT(J$7:J$1008*(G$7:G$1008=$C283))</f>
        <v>0</v>
      </c>
      <c r="AK283" s="103">
        <f t="shared" si="59"/>
        <v>0</v>
      </c>
      <c r="AL283" s="104">
        <f t="shared" si="60"/>
        <v>0</v>
      </c>
      <c r="AM283" s="98" cm="1">
        <f t="array" ref="AM283">SUMPRODUCT(Z$7:Z$1008*(G$7:G$1008=$C283))</f>
        <v>0</v>
      </c>
      <c r="AN283" s="103">
        <f t="shared" si="61"/>
        <v>0</v>
      </c>
      <c r="AO283" s="104">
        <f t="shared" si="62"/>
        <v>0</v>
      </c>
      <c r="AP283" s="105" t="str">
        <f t="shared" si="63"/>
        <v/>
      </c>
      <c r="AQ283" s="105" t="str">
        <f t="shared" si="64"/>
        <v/>
      </c>
      <c r="AR283" s="98">
        <f>'Input 1 - Schedule 1'!AL285</f>
        <v>0</v>
      </c>
      <c r="AS283" s="98">
        <f t="shared" si="65"/>
        <v>0</v>
      </c>
      <c r="AT283" s="99">
        <f t="shared" si="66"/>
        <v>0</v>
      </c>
      <c r="AV283" s="84" t="s">
        <v>20</v>
      </c>
    </row>
    <row r="284" spans="1:48" ht="13.5" x14ac:dyDescent="0.3">
      <c r="A284" s="106">
        <f t="shared" si="67"/>
        <v>277</v>
      </c>
      <c r="B284" s="102" t="str">
        <f>'Input 1 - Schedule 1'!H286</f>
        <v/>
      </c>
      <c r="C284" s="95">
        <f>'Input 1 - Schedule 1'!I286</f>
        <v>0</v>
      </c>
      <c r="D284" s="95">
        <f>'Input 1 - Schedule 1'!J286</f>
        <v>0</v>
      </c>
      <c r="E284" s="95">
        <f>'Input 1 - Schedule 1'!K286</f>
        <v>0</v>
      </c>
      <c r="F284" s="95">
        <f>'Input 1 - Schedule 1'!L286</f>
        <v>0</v>
      </c>
      <c r="G284" s="95">
        <f>'Input 1 - Schedule 1'!N286</f>
        <v>0</v>
      </c>
      <c r="H284" s="95" t="str">
        <f>'Input 1 - Schedule 1'!O286</f>
        <v/>
      </c>
      <c r="I284" s="95">
        <f>'Input 1 - Schedule 1'!W286</f>
        <v>0</v>
      </c>
      <c r="J284" s="69"/>
      <c r="K284" s="51"/>
      <c r="L284" s="69"/>
      <c r="M284" s="69"/>
      <c r="N284" s="95">
        <f>SUMIFS('Input 3 - Capital Instruments'!$L$13:$L$229,'Input 3 - Capital Instruments'!$O$13:$O$229,C284,'Input 3 - Capital Instruments'!$M$13:$M$229,"Y",'Input 3 - Capital Instruments'!$G$13:$G$229,"Surplus Notes (or similar)")</f>
        <v>0</v>
      </c>
      <c r="O284" s="69"/>
      <c r="P284" s="69"/>
      <c r="Q284" s="69"/>
      <c r="R284" s="96">
        <f t="shared" si="55"/>
        <v>0</v>
      </c>
      <c r="S284" s="95">
        <f t="shared" si="56"/>
        <v>0</v>
      </c>
      <c r="T284" s="69"/>
      <c r="U284" s="69"/>
      <c r="V284" s="69"/>
      <c r="W284" s="95" t="str">
        <f t="shared" si="58"/>
        <v/>
      </c>
      <c r="Z284" s="69"/>
      <c r="AB284" s="69"/>
      <c r="AC284" s="69"/>
      <c r="AD284" s="69"/>
      <c r="AE284" s="69"/>
      <c r="AF284" s="69"/>
      <c r="AG284" s="69"/>
      <c r="AH284" s="97">
        <f t="shared" si="57"/>
        <v>0</v>
      </c>
      <c r="AJ284" s="98" cm="1">
        <f t="array" ref="AJ284">SUMPRODUCT(J$7:J$1008*(G$7:G$1008=$C284))</f>
        <v>0</v>
      </c>
      <c r="AK284" s="103">
        <f t="shared" si="59"/>
        <v>0</v>
      </c>
      <c r="AL284" s="104">
        <f t="shared" si="60"/>
        <v>0</v>
      </c>
      <c r="AM284" s="98" cm="1">
        <f t="array" ref="AM284">SUMPRODUCT(Z$7:Z$1008*(G$7:G$1008=$C284))</f>
        <v>0</v>
      </c>
      <c r="AN284" s="103">
        <f t="shared" si="61"/>
        <v>0</v>
      </c>
      <c r="AO284" s="104">
        <f t="shared" si="62"/>
        <v>0</v>
      </c>
      <c r="AP284" s="105" t="str">
        <f t="shared" si="63"/>
        <v/>
      </c>
      <c r="AQ284" s="105" t="str">
        <f t="shared" si="64"/>
        <v/>
      </c>
      <c r="AR284" s="98">
        <f>'Input 1 - Schedule 1'!AL286</f>
        <v>0</v>
      </c>
      <c r="AS284" s="98">
        <f t="shared" si="65"/>
        <v>0</v>
      </c>
      <c r="AT284" s="99">
        <f t="shared" si="66"/>
        <v>0</v>
      </c>
      <c r="AV284" s="84" t="s">
        <v>20</v>
      </c>
    </row>
    <row r="285" spans="1:48" ht="13.5" x14ac:dyDescent="0.3">
      <c r="A285" s="106">
        <f t="shared" si="67"/>
        <v>278</v>
      </c>
      <c r="B285" s="102" t="str">
        <f>'Input 1 - Schedule 1'!H287</f>
        <v/>
      </c>
      <c r="C285" s="95">
        <f>'Input 1 - Schedule 1'!I287</f>
        <v>0</v>
      </c>
      <c r="D285" s="95">
        <f>'Input 1 - Schedule 1'!J287</f>
        <v>0</v>
      </c>
      <c r="E285" s="95">
        <f>'Input 1 - Schedule 1'!K287</f>
        <v>0</v>
      </c>
      <c r="F285" s="95">
        <f>'Input 1 - Schedule 1'!L287</f>
        <v>0</v>
      </c>
      <c r="G285" s="95">
        <f>'Input 1 - Schedule 1'!N287</f>
        <v>0</v>
      </c>
      <c r="H285" s="95" t="str">
        <f>'Input 1 - Schedule 1'!O287</f>
        <v/>
      </c>
      <c r="I285" s="95">
        <f>'Input 1 - Schedule 1'!W287</f>
        <v>0</v>
      </c>
      <c r="J285" s="69"/>
      <c r="K285" s="51"/>
      <c r="L285" s="69"/>
      <c r="M285" s="69"/>
      <c r="N285" s="95">
        <f>SUMIFS('Input 3 - Capital Instruments'!$L$13:$L$229,'Input 3 - Capital Instruments'!$O$13:$O$229,C285,'Input 3 - Capital Instruments'!$M$13:$M$229,"Y",'Input 3 - Capital Instruments'!$G$13:$G$229,"Surplus Notes (or similar)")</f>
        <v>0</v>
      </c>
      <c r="O285" s="69"/>
      <c r="P285" s="69"/>
      <c r="Q285" s="69"/>
      <c r="R285" s="96">
        <f t="shared" si="55"/>
        <v>0</v>
      </c>
      <c r="S285" s="95">
        <f t="shared" si="56"/>
        <v>0</v>
      </c>
      <c r="T285" s="69"/>
      <c r="U285" s="69"/>
      <c r="V285" s="69"/>
      <c r="W285" s="95" t="str">
        <f t="shared" si="58"/>
        <v/>
      </c>
      <c r="Z285" s="69"/>
      <c r="AB285" s="69"/>
      <c r="AC285" s="69"/>
      <c r="AD285" s="69"/>
      <c r="AE285" s="69"/>
      <c r="AF285" s="69"/>
      <c r="AG285" s="69"/>
      <c r="AH285" s="97">
        <f t="shared" si="57"/>
        <v>0</v>
      </c>
      <c r="AJ285" s="98" cm="1">
        <f t="array" ref="AJ285">SUMPRODUCT(J$7:J$1008*(G$7:G$1008=$C285))</f>
        <v>0</v>
      </c>
      <c r="AK285" s="103">
        <f t="shared" si="59"/>
        <v>0</v>
      </c>
      <c r="AL285" s="104">
        <f t="shared" si="60"/>
        <v>0</v>
      </c>
      <c r="AM285" s="98" cm="1">
        <f t="array" ref="AM285">SUMPRODUCT(Z$7:Z$1008*(G$7:G$1008=$C285))</f>
        <v>0</v>
      </c>
      <c r="AN285" s="103">
        <f t="shared" si="61"/>
        <v>0</v>
      </c>
      <c r="AO285" s="104">
        <f t="shared" si="62"/>
        <v>0</v>
      </c>
      <c r="AP285" s="105" t="str">
        <f t="shared" si="63"/>
        <v/>
      </c>
      <c r="AQ285" s="105" t="str">
        <f t="shared" si="64"/>
        <v/>
      </c>
      <c r="AR285" s="98">
        <f>'Input 1 - Schedule 1'!AL287</f>
        <v>0</v>
      </c>
      <c r="AS285" s="98">
        <f t="shared" si="65"/>
        <v>0</v>
      </c>
      <c r="AT285" s="99">
        <f t="shared" si="66"/>
        <v>0</v>
      </c>
      <c r="AV285" s="84" t="s">
        <v>20</v>
      </c>
    </row>
    <row r="286" spans="1:48" ht="13.5" x14ac:dyDescent="0.3">
      <c r="A286" s="106">
        <f t="shared" si="67"/>
        <v>279</v>
      </c>
      <c r="B286" s="102" t="str">
        <f>'Input 1 - Schedule 1'!H288</f>
        <v/>
      </c>
      <c r="C286" s="95">
        <f>'Input 1 - Schedule 1'!I288</f>
        <v>0</v>
      </c>
      <c r="D286" s="95">
        <f>'Input 1 - Schedule 1'!J288</f>
        <v>0</v>
      </c>
      <c r="E286" s="95">
        <f>'Input 1 - Schedule 1'!K288</f>
        <v>0</v>
      </c>
      <c r="F286" s="95">
        <f>'Input 1 - Schedule 1'!L288</f>
        <v>0</v>
      </c>
      <c r="G286" s="95">
        <f>'Input 1 - Schedule 1'!N288</f>
        <v>0</v>
      </c>
      <c r="H286" s="95" t="str">
        <f>'Input 1 - Schedule 1'!O288</f>
        <v/>
      </c>
      <c r="I286" s="95">
        <f>'Input 1 - Schedule 1'!W288</f>
        <v>0</v>
      </c>
      <c r="J286" s="69"/>
      <c r="K286" s="51"/>
      <c r="L286" s="69"/>
      <c r="M286" s="69"/>
      <c r="N286" s="95">
        <f>SUMIFS('Input 3 - Capital Instruments'!$L$13:$L$229,'Input 3 - Capital Instruments'!$O$13:$O$229,C286,'Input 3 - Capital Instruments'!$M$13:$M$229,"Y",'Input 3 - Capital Instruments'!$G$13:$G$229,"Surplus Notes (or similar)")</f>
        <v>0</v>
      </c>
      <c r="O286" s="69"/>
      <c r="P286" s="69"/>
      <c r="Q286" s="69"/>
      <c r="R286" s="96">
        <f t="shared" si="55"/>
        <v>0</v>
      </c>
      <c r="S286" s="95">
        <f t="shared" si="56"/>
        <v>0</v>
      </c>
      <c r="T286" s="69"/>
      <c r="U286" s="69"/>
      <c r="V286" s="69"/>
      <c r="W286" s="95" t="str">
        <f t="shared" si="58"/>
        <v/>
      </c>
      <c r="Z286" s="69"/>
      <c r="AB286" s="69"/>
      <c r="AC286" s="69"/>
      <c r="AD286" s="69"/>
      <c r="AE286" s="69"/>
      <c r="AF286" s="69"/>
      <c r="AG286" s="69"/>
      <c r="AH286" s="97">
        <f t="shared" si="57"/>
        <v>0</v>
      </c>
      <c r="AJ286" s="98" cm="1">
        <f t="array" ref="AJ286">SUMPRODUCT(J$7:J$1008*(G$7:G$1008=$C286))</f>
        <v>0</v>
      </c>
      <c r="AK286" s="103">
        <f t="shared" si="59"/>
        <v>0</v>
      </c>
      <c r="AL286" s="104">
        <f t="shared" si="60"/>
        <v>0</v>
      </c>
      <c r="AM286" s="98" cm="1">
        <f t="array" ref="AM286">SUMPRODUCT(Z$7:Z$1008*(G$7:G$1008=$C286))</f>
        <v>0</v>
      </c>
      <c r="AN286" s="103">
        <f t="shared" si="61"/>
        <v>0</v>
      </c>
      <c r="AO286" s="104">
        <f t="shared" si="62"/>
        <v>0</v>
      </c>
      <c r="AP286" s="105" t="str">
        <f t="shared" si="63"/>
        <v/>
      </c>
      <c r="AQ286" s="105" t="str">
        <f t="shared" si="64"/>
        <v/>
      </c>
      <c r="AR286" s="98">
        <f>'Input 1 - Schedule 1'!AL288</f>
        <v>0</v>
      </c>
      <c r="AS286" s="98">
        <f t="shared" si="65"/>
        <v>0</v>
      </c>
      <c r="AT286" s="99">
        <f t="shared" si="66"/>
        <v>0</v>
      </c>
      <c r="AV286" s="84" t="s">
        <v>20</v>
      </c>
    </row>
    <row r="287" spans="1:48" ht="13.5" x14ac:dyDescent="0.3">
      <c r="A287" s="106">
        <f t="shared" si="67"/>
        <v>280</v>
      </c>
      <c r="B287" s="102" t="str">
        <f>'Input 1 - Schedule 1'!H289</f>
        <v/>
      </c>
      <c r="C287" s="95">
        <f>'Input 1 - Schedule 1'!I289</f>
        <v>0</v>
      </c>
      <c r="D287" s="95">
        <f>'Input 1 - Schedule 1'!J289</f>
        <v>0</v>
      </c>
      <c r="E287" s="95">
        <f>'Input 1 - Schedule 1'!K289</f>
        <v>0</v>
      </c>
      <c r="F287" s="95">
        <f>'Input 1 - Schedule 1'!L289</f>
        <v>0</v>
      </c>
      <c r="G287" s="95">
        <f>'Input 1 - Schedule 1'!N289</f>
        <v>0</v>
      </c>
      <c r="H287" s="95" t="str">
        <f>'Input 1 - Schedule 1'!O289</f>
        <v/>
      </c>
      <c r="I287" s="95">
        <f>'Input 1 - Schedule 1'!W289</f>
        <v>0</v>
      </c>
      <c r="J287" s="69"/>
      <c r="K287" s="51"/>
      <c r="L287" s="69"/>
      <c r="M287" s="69"/>
      <c r="N287" s="95">
        <f>SUMIFS('Input 3 - Capital Instruments'!$L$13:$L$229,'Input 3 - Capital Instruments'!$O$13:$O$229,C287,'Input 3 - Capital Instruments'!$M$13:$M$229,"Y",'Input 3 - Capital Instruments'!$G$13:$G$229,"Surplus Notes (or similar)")</f>
        <v>0</v>
      </c>
      <c r="O287" s="69"/>
      <c r="P287" s="69"/>
      <c r="Q287" s="69"/>
      <c r="R287" s="96">
        <f t="shared" si="55"/>
        <v>0</v>
      </c>
      <c r="S287" s="95">
        <f t="shared" si="56"/>
        <v>0</v>
      </c>
      <c r="T287" s="69"/>
      <c r="U287" s="69"/>
      <c r="V287" s="69"/>
      <c r="W287" s="95" t="str">
        <f t="shared" si="58"/>
        <v/>
      </c>
      <c r="Z287" s="69"/>
      <c r="AB287" s="69"/>
      <c r="AC287" s="69"/>
      <c r="AD287" s="69"/>
      <c r="AE287" s="69"/>
      <c r="AF287" s="69"/>
      <c r="AG287" s="69"/>
      <c r="AH287" s="97">
        <f t="shared" si="57"/>
        <v>0</v>
      </c>
      <c r="AJ287" s="98" cm="1">
        <f t="array" ref="AJ287">SUMPRODUCT(J$7:J$1008*(G$7:G$1008=$C287))</f>
        <v>0</v>
      </c>
      <c r="AK287" s="103">
        <f t="shared" si="59"/>
        <v>0</v>
      </c>
      <c r="AL287" s="104">
        <f t="shared" si="60"/>
        <v>0</v>
      </c>
      <c r="AM287" s="98" cm="1">
        <f t="array" ref="AM287">SUMPRODUCT(Z$7:Z$1008*(G$7:G$1008=$C287))</f>
        <v>0</v>
      </c>
      <c r="AN287" s="103">
        <f t="shared" si="61"/>
        <v>0</v>
      </c>
      <c r="AO287" s="104">
        <f t="shared" si="62"/>
        <v>0</v>
      </c>
      <c r="AP287" s="105" t="str">
        <f t="shared" si="63"/>
        <v/>
      </c>
      <c r="AQ287" s="105" t="str">
        <f t="shared" si="64"/>
        <v/>
      </c>
      <c r="AR287" s="98">
        <f>'Input 1 - Schedule 1'!AL289</f>
        <v>0</v>
      </c>
      <c r="AS287" s="98">
        <f t="shared" si="65"/>
        <v>0</v>
      </c>
      <c r="AT287" s="99">
        <f t="shared" si="66"/>
        <v>0</v>
      </c>
      <c r="AV287" s="84" t="s">
        <v>20</v>
      </c>
    </row>
    <row r="288" spans="1:48" ht="13.5" x14ac:dyDescent="0.3">
      <c r="A288" s="106">
        <f t="shared" si="67"/>
        <v>281</v>
      </c>
      <c r="B288" s="102" t="str">
        <f>'Input 1 - Schedule 1'!H290</f>
        <v/>
      </c>
      <c r="C288" s="95">
        <f>'Input 1 - Schedule 1'!I290</f>
        <v>0</v>
      </c>
      <c r="D288" s="95">
        <f>'Input 1 - Schedule 1'!J290</f>
        <v>0</v>
      </c>
      <c r="E288" s="95">
        <f>'Input 1 - Schedule 1'!K290</f>
        <v>0</v>
      </c>
      <c r="F288" s="95">
        <f>'Input 1 - Schedule 1'!L290</f>
        <v>0</v>
      </c>
      <c r="G288" s="95">
        <f>'Input 1 - Schedule 1'!N290</f>
        <v>0</v>
      </c>
      <c r="H288" s="95" t="str">
        <f>'Input 1 - Schedule 1'!O290</f>
        <v/>
      </c>
      <c r="I288" s="95">
        <f>'Input 1 - Schedule 1'!W290</f>
        <v>0</v>
      </c>
      <c r="J288" s="69"/>
      <c r="K288" s="51"/>
      <c r="L288" s="69"/>
      <c r="M288" s="69"/>
      <c r="N288" s="95">
        <f>SUMIFS('Input 3 - Capital Instruments'!$L$13:$L$229,'Input 3 - Capital Instruments'!$O$13:$O$229,C288,'Input 3 - Capital Instruments'!$M$13:$M$229,"Y",'Input 3 - Capital Instruments'!$G$13:$G$229,"Surplus Notes (or similar)")</f>
        <v>0</v>
      </c>
      <c r="O288" s="69"/>
      <c r="P288" s="69"/>
      <c r="Q288" s="69"/>
      <c r="R288" s="96">
        <f t="shared" si="55"/>
        <v>0</v>
      </c>
      <c r="S288" s="95">
        <f t="shared" si="56"/>
        <v>0</v>
      </c>
      <c r="T288" s="69"/>
      <c r="U288" s="69"/>
      <c r="V288" s="69"/>
      <c r="W288" s="95" t="str">
        <f t="shared" si="58"/>
        <v/>
      </c>
      <c r="Z288" s="69"/>
      <c r="AB288" s="69"/>
      <c r="AC288" s="69"/>
      <c r="AD288" s="69"/>
      <c r="AE288" s="69"/>
      <c r="AF288" s="69"/>
      <c r="AG288" s="69"/>
      <c r="AH288" s="97">
        <f t="shared" si="57"/>
        <v>0</v>
      </c>
      <c r="AJ288" s="98" cm="1">
        <f t="array" ref="AJ288">SUMPRODUCT(J$7:J$1008*(G$7:G$1008=$C288))</f>
        <v>0</v>
      </c>
      <c r="AK288" s="103">
        <f t="shared" si="59"/>
        <v>0</v>
      </c>
      <c r="AL288" s="104">
        <f t="shared" si="60"/>
        <v>0</v>
      </c>
      <c r="AM288" s="98" cm="1">
        <f t="array" ref="AM288">SUMPRODUCT(Z$7:Z$1008*(G$7:G$1008=$C288))</f>
        <v>0</v>
      </c>
      <c r="AN288" s="103">
        <f t="shared" si="61"/>
        <v>0</v>
      </c>
      <c r="AO288" s="104">
        <f t="shared" si="62"/>
        <v>0</v>
      </c>
      <c r="AP288" s="105" t="str">
        <f t="shared" si="63"/>
        <v/>
      </c>
      <c r="AQ288" s="105" t="str">
        <f t="shared" si="64"/>
        <v/>
      </c>
      <c r="AR288" s="98">
        <f>'Input 1 - Schedule 1'!AL290</f>
        <v>0</v>
      </c>
      <c r="AS288" s="98">
        <f t="shared" si="65"/>
        <v>0</v>
      </c>
      <c r="AT288" s="99">
        <f t="shared" si="66"/>
        <v>0</v>
      </c>
      <c r="AV288" s="84" t="s">
        <v>20</v>
      </c>
    </row>
    <row r="289" spans="1:48" ht="13.5" x14ac:dyDescent="0.3">
      <c r="A289" s="106">
        <f t="shared" si="67"/>
        <v>282</v>
      </c>
      <c r="B289" s="102" t="str">
        <f>'Input 1 - Schedule 1'!H291</f>
        <v/>
      </c>
      <c r="C289" s="95">
        <f>'Input 1 - Schedule 1'!I291</f>
        <v>0</v>
      </c>
      <c r="D289" s="95">
        <f>'Input 1 - Schedule 1'!J291</f>
        <v>0</v>
      </c>
      <c r="E289" s="95">
        <f>'Input 1 - Schedule 1'!K291</f>
        <v>0</v>
      </c>
      <c r="F289" s="95">
        <f>'Input 1 - Schedule 1'!L291</f>
        <v>0</v>
      </c>
      <c r="G289" s="95">
        <f>'Input 1 - Schedule 1'!N291</f>
        <v>0</v>
      </c>
      <c r="H289" s="95" t="str">
        <f>'Input 1 - Schedule 1'!O291</f>
        <v/>
      </c>
      <c r="I289" s="95">
        <f>'Input 1 - Schedule 1'!W291</f>
        <v>0</v>
      </c>
      <c r="J289" s="69"/>
      <c r="K289" s="51"/>
      <c r="L289" s="69"/>
      <c r="M289" s="69"/>
      <c r="N289" s="95">
        <f>SUMIFS('Input 3 - Capital Instruments'!$L$13:$L$229,'Input 3 - Capital Instruments'!$O$13:$O$229,C289,'Input 3 - Capital Instruments'!$M$13:$M$229,"Y",'Input 3 - Capital Instruments'!$G$13:$G$229,"Surplus Notes (or similar)")</f>
        <v>0</v>
      </c>
      <c r="O289" s="69"/>
      <c r="P289" s="69"/>
      <c r="Q289" s="69"/>
      <c r="R289" s="96">
        <f t="shared" si="55"/>
        <v>0</v>
      </c>
      <c r="S289" s="95">
        <f t="shared" si="56"/>
        <v>0</v>
      </c>
      <c r="T289" s="69"/>
      <c r="U289" s="69"/>
      <c r="V289" s="69"/>
      <c r="W289" s="95" t="str">
        <f t="shared" si="58"/>
        <v/>
      </c>
      <c r="Z289" s="69"/>
      <c r="AB289" s="69"/>
      <c r="AC289" s="69"/>
      <c r="AD289" s="69"/>
      <c r="AE289" s="69"/>
      <c r="AF289" s="69"/>
      <c r="AG289" s="69"/>
      <c r="AH289" s="97">
        <f t="shared" si="57"/>
        <v>0</v>
      </c>
      <c r="AJ289" s="98" cm="1">
        <f t="array" ref="AJ289">SUMPRODUCT(J$7:J$1008*(G$7:G$1008=$C289))</f>
        <v>0</v>
      </c>
      <c r="AK289" s="103">
        <f t="shared" si="59"/>
        <v>0</v>
      </c>
      <c r="AL289" s="104">
        <f t="shared" si="60"/>
        <v>0</v>
      </c>
      <c r="AM289" s="98" cm="1">
        <f t="array" ref="AM289">SUMPRODUCT(Z$7:Z$1008*(G$7:G$1008=$C289))</f>
        <v>0</v>
      </c>
      <c r="AN289" s="103">
        <f t="shared" si="61"/>
        <v>0</v>
      </c>
      <c r="AO289" s="104">
        <f t="shared" si="62"/>
        <v>0</v>
      </c>
      <c r="AP289" s="105" t="str">
        <f t="shared" si="63"/>
        <v/>
      </c>
      <c r="AQ289" s="105" t="str">
        <f t="shared" si="64"/>
        <v/>
      </c>
      <c r="AR289" s="98">
        <f>'Input 1 - Schedule 1'!AL291</f>
        <v>0</v>
      </c>
      <c r="AS289" s="98">
        <f t="shared" si="65"/>
        <v>0</v>
      </c>
      <c r="AT289" s="99">
        <f t="shared" si="66"/>
        <v>0</v>
      </c>
      <c r="AV289" s="84" t="s">
        <v>20</v>
      </c>
    </row>
    <row r="290" spans="1:48" ht="13.5" x14ac:dyDescent="0.3">
      <c r="A290" s="106">
        <f t="shared" si="67"/>
        <v>283</v>
      </c>
      <c r="B290" s="102" t="str">
        <f>'Input 1 - Schedule 1'!H292</f>
        <v/>
      </c>
      <c r="C290" s="95">
        <f>'Input 1 - Schedule 1'!I292</f>
        <v>0</v>
      </c>
      <c r="D290" s="95">
        <f>'Input 1 - Schedule 1'!J292</f>
        <v>0</v>
      </c>
      <c r="E290" s="95">
        <f>'Input 1 - Schedule 1'!K292</f>
        <v>0</v>
      </c>
      <c r="F290" s="95">
        <f>'Input 1 - Schedule 1'!L292</f>
        <v>0</v>
      </c>
      <c r="G290" s="95">
        <f>'Input 1 - Schedule 1'!N292</f>
        <v>0</v>
      </c>
      <c r="H290" s="95" t="str">
        <f>'Input 1 - Schedule 1'!O292</f>
        <v/>
      </c>
      <c r="I290" s="95">
        <f>'Input 1 - Schedule 1'!W292</f>
        <v>0</v>
      </c>
      <c r="J290" s="69"/>
      <c r="K290" s="51"/>
      <c r="L290" s="69"/>
      <c r="M290" s="69"/>
      <c r="N290" s="95">
        <f>SUMIFS('Input 3 - Capital Instruments'!$L$13:$L$229,'Input 3 - Capital Instruments'!$O$13:$O$229,C290,'Input 3 - Capital Instruments'!$M$13:$M$229,"Y",'Input 3 - Capital Instruments'!$G$13:$G$229,"Surplus Notes (or similar)")</f>
        <v>0</v>
      </c>
      <c r="O290" s="69"/>
      <c r="P290" s="69"/>
      <c r="Q290" s="69"/>
      <c r="R290" s="96">
        <f t="shared" si="55"/>
        <v>0</v>
      </c>
      <c r="S290" s="95">
        <f t="shared" si="56"/>
        <v>0</v>
      </c>
      <c r="T290" s="69"/>
      <c r="U290" s="69"/>
      <c r="V290" s="69"/>
      <c r="W290" s="95" t="str">
        <f t="shared" si="58"/>
        <v/>
      </c>
      <c r="Z290" s="69"/>
      <c r="AB290" s="69"/>
      <c r="AC290" s="69"/>
      <c r="AD290" s="69"/>
      <c r="AE290" s="69"/>
      <c r="AF290" s="69"/>
      <c r="AG290" s="69"/>
      <c r="AH290" s="97">
        <f t="shared" si="57"/>
        <v>0</v>
      </c>
      <c r="AJ290" s="98" cm="1">
        <f t="array" ref="AJ290">SUMPRODUCT(J$7:J$1008*(G$7:G$1008=$C290))</f>
        <v>0</v>
      </c>
      <c r="AK290" s="103">
        <f t="shared" si="59"/>
        <v>0</v>
      </c>
      <c r="AL290" s="104">
        <f t="shared" si="60"/>
        <v>0</v>
      </c>
      <c r="AM290" s="98" cm="1">
        <f t="array" ref="AM290">SUMPRODUCT(Z$7:Z$1008*(G$7:G$1008=$C290))</f>
        <v>0</v>
      </c>
      <c r="AN290" s="103">
        <f t="shared" si="61"/>
        <v>0</v>
      </c>
      <c r="AO290" s="104">
        <f t="shared" si="62"/>
        <v>0</v>
      </c>
      <c r="AP290" s="105" t="str">
        <f t="shared" si="63"/>
        <v/>
      </c>
      <c r="AQ290" s="105" t="str">
        <f t="shared" si="64"/>
        <v/>
      </c>
      <c r="AR290" s="98">
        <f>'Input 1 - Schedule 1'!AL292</f>
        <v>0</v>
      </c>
      <c r="AS290" s="98">
        <f t="shared" si="65"/>
        <v>0</v>
      </c>
      <c r="AT290" s="99">
        <f t="shared" si="66"/>
        <v>0</v>
      </c>
      <c r="AV290" s="84" t="s">
        <v>20</v>
      </c>
    </row>
    <row r="291" spans="1:48" ht="13.5" x14ac:dyDescent="0.3">
      <c r="A291" s="106">
        <f t="shared" si="67"/>
        <v>284</v>
      </c>
      <c r="B291" s="102" t="str">
        <f>'Input 1 - Schedule 1'!H293</f>
        <v/>
      </c>
      <c r="C291" s="95">
        <f>'Input 1 - Schedule 1'!I293</f>
        <v>0</v>
      </c>
      <c r="D291" s="95">
        <f>'Input 1 - Schedule 1'!J293</f>
        <v>0</v>
      </c>
      <c r="E291" s="95">
        <f>'Input 1 - Schedule 1'!K293</f>
        <v>0</v>
      </c>
      <c r="F291" s="95">
        <f>'Input 1 - Schedule 1'!L293</f>
        <v>0</v>
      </c>
      <c r="G291" s="95">
        <f>'Input 1 - Schedule 1'!N293</f>
        <v>0</v>
      </c>
      <c r="H291" s="95" t="str">
        <f>'Input 1 - Schedule 1'!O293</f>
        <v/>
      </c>
      <c r="I291" s="95">
        <f>'Input 1 - Schedule 1'!W293</f>
        <v>0</v>
      </c>
      <c r="J291" s="69"/>
      <c r="K291" s="51"/>
      <c r="L291" s="69"/>
      <c r="M291" s="69"/>
      <c r="N291" s="95">
        <f>SUMIFS('Input 3 - Capital Instruments'!$L$13:$L$229,'Input 3 - Capital Instruments'!$O$13:$O$229,C291,'Input 3 - Capital Instruments'!$M$13:$M$229,"Y",'Input 3 - Capital Instruments'!$G$13:$G$229,"Surplus Notes (or similar)")</f>
        <v>0</v>
      </c>
      <c r="O291" s="69"/>
      <c r="P291" s="69"/>
      <c r="Q291" s="69"/>
      <c r="R291" s="96">
        <f t="shared" si="55"/>
        <v>0</v>
      </c>
      <c r="S291" s="95">
        <f t="shared" si="56"/>
        <v>0</v>
      </c>
      <c r="T291" s="69"/>
      <c r="U291" s="69"/>
      <c r="V291" s="69"/>
      <c r="W291" s="95" t="str">
        <f t="shared" si="58"/>
        <v/>
      </c>
      <c r="Z291" s="69"/>
      <c r="AB291" s="69"/>
      <c r="AC291" s="69"/>
      <c r="AD291" s="69"/>
      <c r="AE291" s="69"/>
      <c r="AF291" s="69"/>
      <c r="AG291" s="69"/>
      <c r="AH291" s="97">
        <f t="shared" si="57"/>
        <v>0</v>
      </c>
      <c r="AJ291" s="98" cm="1">
        <f t="array" ref="AJ291">SUMPRODUCT(J$7:J$1008*(G$7:G$1008=$C291))</f>
        <v>0</v>
      </c>
      <c r="AK291" s="103">
        <f t="shared" si="59"/>
        <v>0</v>
      </c>
      <c r="AL291" s="104">
        <f t="shared" si="60"/>
        <v>0</v>
      </c>
      <c r="AM291" s="98" cm="1">
        <f t="array" ref="AM291">SUMPRODUCT(Z$7:Z$1008*(G$7:G$1008=$C291))</f>
        <v>0</v>
      </c>
      <c r="AN291" s="103">
        <f t="shared" si="61"/>
        <v>0</v>
      </c>
      <c r="AO291" s="104">
        <f t="shared" si="62"/>
        <v>0</v>
      </c>
      <c r="AP291" s="105" t="str">
        <f t="shared" si="63"/>
        <v/>
      </c>
      <c r="AQ291" s="105" t="str">
        <f t="shared" si="64"/>
        <v/>
      </c>
      <c r="AR291" s="98">
        <f>'Input 1 - Schedule 1'!AL293</f>
        <v>0</v>
      </c>
      <c r="AS291" s="98">
        <f t="shared" si="65"/>
        <v>0</v>
      </c>
      <c r="AT291" s="99">
        <f t="shared" si="66"/>
        <v>0</v>
      </c>
      <c r="AV291" s="84" t="s">
        <v>20</v>
      </c>
    </row>
    <row r="292" spans="1:48" ht="13.5" x14ac:dyDescent="0.3">
      <c r="A292" s="106">
        <f t="shared" si="67"/>
        <v>285</v>
      </c>
      <c r="B292" s="102" t="str">
        <f>'Input 1 - Schedule 1'!H294</f>
        <v/>
      </c>
      <c r="C292" s="95">
        <f>'Input 1 - Schedule 1'!I294</f>
        <v>0</v>
      </c>
      <c r="D292" s="95">
        <f>'Input 1 - Schedule 1'!J294</f>
        <v>0</v>
      </c>
      <c r="E292" s="95">
        <f>'Input 1 - Schedule 1'!K294</f>
        <v>0</v>
      </c>
      <c r="F292" s="95">
        <f>'Input 1 - Schedule 1'!L294</f>
        <v>0</v>
      </c>
      <c r="G292" s="95">
        <f>'Input 1 - Schedule 1'!N294</f>
        <v>0</v>
      </c>
      <c r="H292" s="95" t="str">
        <f>'Input 1 - Schedule 1'!O294</f>
        <v/>
      </c>
      <c r="I292" s="95">
        <f>'Input 1 - Schedule 1'!W294</f>
        <v>0</v>
      </c>
      <c r="J292" s="69"/>
      <c r="K292" s="51"/>
      <c r="L292" s="69"/>
      <c r="M292" s="69"/>
      <c r="N292" s="95">
        <f>SUMIFS('Input 3 - Capital Instruments'!$L$13:$L$229,'Input 3 - Capital Instruments'!$O$13:$O$229,C292,'Input 3 - Capital Instruments'!$M$13:$M$229,"Y",'Input 3 - Capital Instruments'!$G$13:$G$229,"Surplus Notes (or similar)")</f>
        <v>0</v>
      </c>
      <c r="O292" s="69"/>
      <c r="P292" s="69"/>
      <c r="Q292" s="69"/>
      <c r="R292" s="96">
        <f t="shared" si="55"/>
        <v>0</v>
      </c>
      <c r="S292" s="95">
        <f t="shared" si="56"/>
        <v>0</v>
      </c>
      <c r="T292" s="69"/>
      <c r="U292" s="69"/>
      <c r="V292" s="69"/>
      <c r="W292" s="95" t="str">
        <f t="shared" si="58"/>
        <v/>
      </c>
      <c r="Z292" s="69"/>
      <c r="AB292" s="69"/>
      <c r="AC292" s="69"/>
      <c r="AD292" s="69"/>
      <c r="AE292" s="69"/>
      <c r="AF292" s="69"/>
      <c r="AG292" s="69"/>
      <c r="AH292" s="97">
        <f t="shared" si="57"/>
        <v>0</v>
      </c>
      <c r="AJ292" s="98" cm="1">
        <f t="array" ref="AJ292">SUMPRODUCT(J$7:J$1008*(G$7:G$1008=$C292))</f>
        <v>0</v>
      </c>
      <c r="AK292" s="103">
        <f t="shared" si="59"/>
        <v>0</v>
      </c>
      <c r="AL292" s="104">
        <f t="shared" si="60"/>
        <v>0</v>
      </c>
      <c r="AM292" s="98" cm="1">
        <f t="array" ref="AM292">SUMPRODUCT(Z$7:Z$1008*(G$7:G$1008=$C292))</f>
        <v>0</v>
      </c>
      <c r="AN292" s="103">
        <f t="shared" si="61"/>
        <v>0</v>
      </c>
      <c r="AO292" s="104">
        <f t="shared" si="62"/>
        <v>0</v>
      </c>
      <c r="AP292" s="105" t="str">
        <f t="shared" si="63"/>
        <v/>
      </c>
      <c r="AQ292" s="105" t="str">
        <f t="shared" si="64"/>
        <v/>
      </c>
      <c r="AR292" s="98">
        <f>'Input 1 - Schedule 1'!AL294</f>
        <v>0</v>
      </c>
      <c r="AS292" s="98">
        <f t="shared" si="65"/>
        <v>0</v>
      </c>
      <c r="AT292" s="99">
        <f t="shared" si="66"/>
        <v>0</v>
      </c>
      <c r="AV292" s="84" t="s">
        <v>20</v>
      </c>
    </row>
    <row r="293" spans="1:48" ht="13.5" x14ac:dyDescent="0.3">
      <c r="A293" s="106">
        <f t="shared" si="67"/>
        <v>286</v>
      </c>
      <c r="B293" s="102" t="str">
        <f>'Input 1 - Schedule 1'!H295</f>
        <v/>
      </c>
      <c r="C293" s="95">
        <f>'Input 1 - Schedule 1'!I295</f>
        <v>0</v>
      </c>
      <c r="D293" s="95">
        <f>'Input 1 - Schedule 1'!J295</f>
        <v>0</v>
      </c>
      <c r="E293" s="95">
        <f>'Input 1 - Schedule 1'!K295</f>
        <v>0</v>
      </c>
      <c r="F293" s="95">
        <f>'Input 1 - Schedule 1'!L295</f>
        <v>0</v>
      </c>
      <c r="G293" s="95">
        <f>'Input 1 - Schedule 1'!N295</f>
        <v>0</v>
      </c>
      <c r="H293" s="95" t="str">
        <f>'Input 1 - Schedule 1'!O295</f>
        <v/>
      </c>
      <c r="I293" s="95">
        <f>'Input 1 - Schedule 1'!W295</f>
        <v>0</v>
      </c>
      <c r="J293" s="69"/>
      <c r="K293" s="51"/>
      <c r="L293" s="69"/>
      <c r="M293" s="69"/>
      <c r="N293" s="95">
        <f>SUMIFS('Input 3 - Capital Instruments'!$L$13:$L$229,'Input 3 - Capital Instruments'!$O$13:$O$229,C293,'Input 3 - Capital Instruments'!$M$13:$M$229,"Y",'Input 3 - Capital Instruments'!$G$13:$G$229,"Surplus Notes (or similar)")</f>
        <v>0</v>
      </c>
      <c r="O293" s="69"/>
      <c r="P293" s="69"/>
      <c r="Q293" s="69"/>
      <c r="R293" s="96">
        <f t="shared" si="55"/>
        <v>0</v>
      </c>
      <c r="S293" s="95">
        <f t="shared" si="56"/>
        <v>0</v>
      </c>
      <c r="T293" s="69"/>
      <c r="U293" s="69"/>
      <c r="V293" s="69"/>
      <c r="W293" s="95" t="str">
        <f t="shared" si="58"/>
        <v/>
      </c>
      <c r="Z293" s="69"/>
      <c r="AB293" s="69"/>
      <c r="AC293" s="69"/>
      <c r="AD293" s="69"/>
      <c r="AE293" s="69"/>
      <c r="AF293" s="69"/>
      <c r="AG293" s="69"/>
      <c r="AH293" s="97">
        <f t="shared" si="57"/>
        <v>0</v>
      </c>
      <c r="AJ293" s="98" cm="1">
        <f t="array" ref="AJ293">SUMPRODUCT(J$7:J$1008*(G$7:G$1008=$C293))</f>
        <v>0</v>
      </c>
      <c r="AK293" s="103">
        <f t="shared" si="59"/>
        <v>0</v>
      </c>
      <c r="AL293" s="104">
        <f t="shared" si="60"/>
        <v>0</v>
      </c>
      <c r="AM293" s="98" cm="1">
        <f t="array" ref="AM293">SUMPRODUCT(Z$7:Z$1008*(G$7:G$1008=$C293))</f>
        <v>0</v>
      </c>
      <c r="AN293" s="103">
        <f t="shared" si="61"/>
        <v>0</v>
      </c>
      <c r="AO293" s="104">
        <f t="shared" si="62"/>
        <v>0</v>
      </c>
      <c r="AP293" s="105" t="str">
        <f t="shared" si="63"/>
        <v/>
      </c>
      <c r="AQ293" s="105" t="str">
        <f t="shared" si="64"/>
        <v/>
      </c>
      <c r="AR293" s="98">
        <f>'Input 1 - Schedule 1'!AL295</f>
        <v>0</v>
      </c>
      <c r="AS293" s="98">
        <f t="shared" si="65"/>
        <v>0</v>
      </c>
      <c r="AT293" s="99">
        <f t="shared" si="66"/>
        <v>0</v>
      </c>
      <c r="AV293" s="84" t="s">
        <v>20</v>
      </c>
    </row>
    <row r="294" spans="1:48" ht="13.5" x14ac:dyDescent="0.3">
      <c r="A294" s="106">
        <f t="shared" si="67"/>
        <v>287</v>
      </c>
      <c r="B294" s="102" t="str">
        <f>'Input 1 - Schedule 1'!H296</f>
        <v/>
      </c>
      <c r="C294" s="95">
        <f>'Input 1 - Schedule 1'!I296</f>
        <v>0</v>
      </c>
      <c r="D294" s="95">
        <f>'Input 1 - Schedule 1'!J296</f>
        <v>0</v>
      </c>
      <c r="E294" s="95">
        <f>'Input 1 - Schedule 1'!K296</f>
        <v>0</v>
      </c>
      <c r="F294" s="95">
        <f>'Input 1 - Schedule 1'!L296</f>
        <v>0</v>
      </c>
      <c r="G294" s="95">
        <f>'Input 1 - Schedule 1'!N296</f>
        <v>0</v>
      </c>
      <c r="H294" s="95" t="str">
        <f>'Input 1 - Schedule 1'!O296</f>
        <v/>
      </c>
      <c r="I294" s="95">
        <f>'Input 1 - Schedule 1'!W296</f>
        <v>0</v>
      </c>
      <c r="J294" s="69"/>
      <c r="K294" s="51"/>
      <c r="L294" s="69"/>
      <c r="M294" s="69"/>
      <c r="N294" s="95">
        <f>SUMIFS('Input 3 - Capital Instruments'!$L$13:$L$229,'Input 3 - Capital Instruments'!$O$13:$O$229,C294,'Input 3 - Capital Instruments'!$M$13:$M$229,"Y",'Input 3 - Capital Instruments'!$G$13:$G$229,"Surplus Notes (or similar)")</f>
        <v>0</v>
      </c>
      <c r="O294" s="69"/>
      <c r="P294" s="69"/>
      <c r="Q294" s="69"/>
      <c r="R294" s="96">
        <f t="shared" si="55"/>
        <v>0</v>
      </c>
      <c r="S294" s="95">
        <f t="shared" si="56"/>
        <v>0</v>
      </c>
      <c r="T294" s="69"/>
      <c r="U294" s="69"/>
      <c r="V294" s="69"/>
      <c r="W294" s="95" t="str">
        <f t="shared" si="58"/>
        <v/>
      </c>
      <c r="Z294" s="69"/>
      <c r="AB294" s="69"/>
      <c r="AC294" s="69"/>
      <c r="AD294" s="69"/>
      <c r="AE294" s="69"/>
      <c r="AF294" s="69"/>
      <c r="AG294" s="69"/>
      <c r="AH294" s="97">
        <f t="shared" si="57"/>
        <v>0</v>
      </c>
      <c r="AJ294" s="98" cm="1">
        <f t="array" ref="AJ294">SUMPRODUCT(J$7:J$1008*(G$7:G$1008=$C294))</f>
        <v>0</v>
      </c>
      <c r="AK294" s="103">
        <f t="shared" si="59"/>
        <v>0</v>
      </c>
      <c r="AL294" s="104">
        <f t="shared" si="60"/>
        <v>0</v>
      </c>
      <c r="AM294" s="98" cm="1">
        <f t="array" ref="AM294">SUMPRODUCT(Z$7:Z$1008*(G$7:G$1008=$C294))</f>
        <v>0</v>
      </c>
      <c r="AN294" s="103">
        <f t="shared" si="61"/>
        <v>0</v>
      </c>
      <c r="AO294" s="104">
        <f t="shared" si="62"/>
        <v>0</v>
      </c>
      <c r="AP294" s="105" t="str">
        <f t="shared" si="63"/>
        <v/>
      </c>
      <c r="AQ294" s="105" t="str">
        <f t="shared" si="64"/>
        <v/>
      </c>
      <c r="AR294" s="98">
        <f>'Input 1 - Schedule 1'!AL296</f>
        <v>0</v>
      </c>
      <c r="AS294" s="98">
        <f t="shared" si="65"/>
        <v>0</v>
      </c>
      <c r="AT294" s="99">
        <f t="shared" si="66"/>
        <v>0</v>
      </c>
      <c r="AV294" s="84" t="s">
        <v>20</v>
      </c>
    </row>
    <row r="295" spans="1:48" ht="13.5" x14ac:dyDescent="0.3">
      <c r="A295" s="106">
        <f t="shared" si="67"/>
        <v>288</v>
      </c>
      <c r="B295" s="102" t="str">
        <f>'Input 1 - Schedule 1'!H297</f>
        <v/>
      </c>
      <c r="C295" s="95">
        <f>'Input 1 - Schedule 1'!I297</f>
        <v>0</v>
      </c>
      <c r="D295" s="95">
        <f>'Input 1 - Schedule 1'!J297</f>
        <v>0</v>
      </c>
      <c r="E295" s="95">
        <f>'Input 1 - Schedule 1'!K297</f>
        <v>0</v>
      </c>
      <c r="F295" s="95">
        <f>'Input 1 - Schedule 1'!L297</f>
        <v>0</v>
      </c>
      <c r="G295" s="95">
        <f>'Input 1 - Schedule 1'!N297</f>
        <v>0</v>
      </c>
      <c r="H295" s="95" t="str">
        <f>'Input 1 - Schedule 1'!O297</f>
        <v/>
      </c>
      <c r="I295" s="95">
        <f>'Input 1 - Schedule 1'!W297</f>
        <v>0</v>
      </c>
      <c r="J295" s="69"/>
      <c r="K295" s="51"/>
      <c r="L295" s="69"/>
      <c r="M295" s="69"/>
      <c r="N295" s="95">
        <f>SUMIFS('Input 3 - Capital Instruments'!$L$13:$L$229,'Input 3 - Capital Instruments'!$O$13:$O$229,C295,'Input 3 - Capital Instruments'!$M$13:$M$229,"Y",'Input 3 - Capital Instruments'!$G$13:$G$229,"Surplus Notes (or similar)")</f>
        <v>0</v>
      </c>
      <c r="O295" s="69"/>
      <c r="P295" s="69"/>
      <c r="Q295" s="69"/>
      <c r="R295" s="96">
        <f t="shared" si="55"/>
        <v>0</v>
      </c>
      <c r="S295" s="95">
        <f t="shared" si="56"/>
        <v>0</v>
      </c>
      <c r="T295" s="69"/>
      <c r="U295" s="69"/>
      <c r="V295" s="69"/>
      <c r="W295" s="95" t="str">
        <f t="shared" si="58"/>
        <v/>
      </c>
      <c r="Z295" s="69"/>
      <c r="AB295" s="69"/>
      <c r="AC295" s="69"/>
      <c r="AD295" s="69"/>
      <c r="AE295" s="69"/>
      <c r="AF295" s="69"/>
      <c r="AG295" s="69"/>
      <c r="AH295" s="97">
        <f t="shared" si="57"/>
        <v>0</v>
      </c>
      <c r="AJ295" s="98" cm="1">
        <f t="array" ref="AJ295">SUMPRODUCT(J$7:J$1008*(G$7:G$1008=$C295))</f>
        <v>0</v>
      </c>
      <c r="AK295" s="103">
        <f t="shared" si="59"/>
        <v>0</v>
      </c>
      <c r="AL295" s="104">
        <f t="shared" si="60"/>
        <v>0</v>
      </c>
      <c r="AM295" s="98" cm="1">
        <f t="array" ref="AM295">SUMPRODUCT(Z$7:Z$1008*(G$7:G$1008=$C295))</f>
        <v>0</v>
      </c>
      <c r="AN295" s="103">
        <f t="shared" si="61"/>
        <v>0</v>
      </c>
      <c r="AO295" s="104">
        <f t="shared" si="62"/>
        <v>0</v>
      </c>
      <c r="AP295" s="105" t="str">
        <f t="shared" si="63"/>
        <v/>
      </c>
      <c r="AQ295" s="105" t="str">
        <f t="shared" si="64"/>
        <v/>
      </c>
      <c r="AR295" s="98">
        <f>'Input 1 - Schedule 1'!AL297</f>
        <v>0</v>
      </c>
      <c r="AS295" s="98">
        <f t="shared" si="65"/>
        <v>0</v>
      </c>
      <c r="AT295" s="99">
        <f t="shared" si="66"/>
        <v>0</v>
      </c>
      <c r="AV295" s="84" t="s">
        <v>20</v>
      </c>
    </row>
    <row r="296" spans="1:48" ht="13.5" x14ac:dyDescent="0.3">
      <c r="A296" s="106">
        <f t="shared" si="67"/>
        <v>289</v>
      </c>
      <c r="B296" s="102" t="str">
        <f>'Input 1 - Schedule 1'!H298</f>
        <v/>
      </c>
      <c r="C296" s="95">
        <f>'Input 1 - Schedule 1'!I298</f>
        <v>0</v>
      </c>
      <c r="D296" s="95">
        <f>'Input 1 - Schedule 1'!J298</f>
        <v>0</v>
      </c>
      <c r="E296" s="95">
        <f>'Input 1 - Schedule 1'!K298</f>
        <v>0</v>
      </c>
      <c r="F296" s="95">
        <f>'Input 1 - Schedule 1'!L298</f>
        <v>0</v>
      </c>
      <c r="G296" s="95">
        <f>'Input 1 - Schedule 1'!N298</f>
        <v>0</v>
      </c>
      <c r="H296" s="95" t="str">
        <f>'Input 1 - Schedule 1'!O298</f>
        <v/>
      </c>
      <c r="I296" s="95">
        <f>'Input 1 - Schedule 1'!W298</f>
        <v>0</v>
      </c>
      <c r="J296" s="69"/>
      <c r="K296" s="51"/>
      <c r="L296" s="69"/>
      <c r="M296" s="69"/>
      <c r="N296" s="95">
        <f>SUMIFS('Input 3 - Capital Instruments'!$L$13:$L$229,'Input 3 - Capital Instruments'!$O$13:$O$229,C296,'Input 3 - Capital Instruments'!$M$13:$M$229,"Y",'Input 3 - Capital Instruments'!$G$13:$G$229,"Surplus Notes (or similar)")</f>
        <v>0</v>
      </c>
      <c r="O296" s="69"/>
      <c r="P296" s="69"/>
      <c r="Q296" s="69"/>
      <c r="R296" s="96">
        <f t="shared" si="55"/>
        <v>0</v>
      </c>
      <c r="S296" s="95">
        <f t="shared" si="56"/>
        <v>0</v>
      </c>
      <c r="T296" s="69"/>
      <c r="U296" s="69"/>
      <c r="V296" s="69"/>
      <c r="W296" s="95" t="str">
        <f t="shared" si="58"/>
        <v/>
      </c>
      <c r="Z296" s="69"/>
      <c r="AB296" s="69"/>
      <c r="AC296" s="69"/>
      <c r="AD296" s="69"/>
      <c r="AE296" s="69"/>
      <c r="AF296" s="69"/>
      <c r="AG296" s="69"/>
      <c r="AH296" s="97">
        <f t="shared" si="57"/>
        <v>0</v>
      </c>
      <c r="AJ296" s="98" cm="1">
        <f t="array" ref="AJ296">SUMPRODUCT(J$7:J$1008*(G$7:G$1008=$C296))</f>
        <v>0</v>
      </c>
      <c r="AK296" s="103">
        <f t="shared" si="59"/>
        <v>0</v>
      </c>
      <c r="AL296" s="104">
        <f t="shared" si="60"/>
        <v>0</v>
      </c>
      <c r="AM296" s="98" cm="1">
        <f t="array" ref="AM296">SUMPRODUCT(Z$7:Z$1008*(G$7:G$1008=$C296))</f>
        <v>0</v>
      </c>
      <c r="AN296" s="103">
        <f t="shared" si="61"/>
        <v>0</v>
      </c>
      <c r="AO296" s="104">
        <f t="shared" si="62"/>
        <v>0</v>
      </c>
      <c r="AP296" s="105" t="str">
        <f t="shared" si="63"/>
        <v/>
      </c>
      <c r="AQ296" s="105" t="str">
        <f t="shared" si="64"/>
        <v/>
      </c>
      <c r="AR296" s="98">
        <f>'Input 1 - Schedule 1'!AL298</f>
        <v>0</v>
      </c>
      <c r="AS296" s="98">
        <f t="shared" si="65"/>
        <v>0</v>
      </c>
      <c r="AT296" s="99">
        <f t="shared" si="66"/>
        <v>0</v>
      </c>
      <c r="AV296" s="84" t="s">
        <v>20</v>
      </c>
    </row>
    <row r="297" spans="1:48" ht="13.5" x14ac:dyDescent="0.3">
      <c r="A297" s="106">
        <f t="shared" si="67"/>
        <v>290</v>
      </c>
      <c r="B297" s="102" t="str">
        <f>'Input 1 - Schedule 1'!H299</f>
        <v/>
      </c>
      <c r="C297" s="95">
        <f>'Input 1 - Schedule 1'!I299</f>
        <v>0</v>
      </c>
      <c r="D297" s="95">
        <f>'Input 1 - Schedule 1'!J299</f>
        <v>0</v>
      </c>
      <c r="E297" s="95">
        <f>'Input 1 - Schedule 1'!K299</f>
        <v>0</v>
      </c>
      <c r="F297" s="95">
        <f>'Input 1 - Schedule 1'!L299</f>
        <v>0</v>
      </c>
      <c r="G297" s="95">
        <f>'Input 1 - Schedule 1'!N299</f>
        <v>0</v>
      </c>
      <c r="H297" s="95" t="str">
        <f>'Input 1 - Schedule 1'!O299</f>
        <v/>
      </c>
      <c r="I297" s="95">
        <f>'Input 1 - Schedule 1'!W299</f>
        <v>0</v>
      </c>
      <c r="J297" s="69"/>
      <c r="K297" s="51"/>
      <c r="L297" s="69"/>
      <c r="M297" s="69"/>
      <c r="N297" s="95">
        <f>SUMIFS('Input 3 - Capital Instruments'!$L$13:$L$229,'Input 3 - Capital Instruments'!$O$13:$O$229,C297,'Input 3 - Capital Instruments'!$M$13:$M$229,"Y",'Input 3 - Capital Instruments'!$G$13:$G$229,"Surplus Notes (or similar)")</f>
        <v>0</v>
      </c>
      <c r="O297" s="69"/>
      <c r="P297" s="69"/>
      <c r="Q297" s="69"/>
      <c r="R297" s="96">
        <f t="shared" si="55"/>
        <v>0</v>
      </c>
      <c r="S297" s="95">
        <f t="shared" si="56"/>
        <v>0</v>
      </c>
      <c r="T297" s="69"/>
      <c r="U297" s="69"/>
      <c r="V297" s="69"/>
      <c r="W297" s="95" t="str">
        <f t="shared" si="58"/>
        <v/>
      </c>
      <c r="Z297" s="69"/>
      <c r="AB297" s="69"/>
      <c r="AC297" s="69"/>
      <c r="AD297" s="69"/>
      <c r="AE297" s="69"/>
      <c r="AF297" s="69"/>
      <c r="AG297" s="69"/>
      <c r="AH297" s="97">
        <f t="shared" si="57"/>
        <v>0</v>
      </c>
      <c r="AJ297" s="98" cm="1">
        <f t="array" ref="AJ297">SUMPRODUCT(J$7:J$1008*(G$7:G$1008=$C297))</f>
        <v>0</v>
      </c>
      <c r="AK297" s="103">
        <f t="shared" si="59"/>
        <v>0</v>
      </c>
      <c r="AL297" s="104">
        <f t="shared" si="60"/>
        <v>0</v>
      </c>
      <c r="AM297" s="98" cm="1">
        <f t="array" ref="AM297">SUMPRODUCT(Z$7:Z$1008*(G$7:G$1008=$C297))</f>
        <v>0</v>
      </c>
      <c r="AN297" s="103">
        <f t="shared" si="61"/>
        <v>0</v>
      </c>
      <c r="AO297" s="104">
        <f t="shared" si="62"/>
        <v>0</v>
      </c>
      <c r="AP297" s="105" t="str">
        <f t="shared" si="63"/>
        <v/>
      </c>
      <c r="AQ297" s="105" t="str">
        <f t="shared" si="64"/>
        <v/>
      </c>
      <c r="AR297" s="98">
        <f>'Input 1 - Schedule 1'!AL299</f>
        <v>0</v>
      </c>
      <c r="AS297" s="98">
        <f t="shared" si="65"/>
        <v>0</v>
      </c>
      <c r="AT297" s="99">
        <f t="shared" si="66"/>
        <v>0</v>
      </c>
      <c r="AV297" s="84" t="s">
        <v>20</v>
      </c>
    </row>
    <row r="298" spans="1:48" ht="13.5" x14ac:dyDescent="0.3">
      <c r="A298" s="106">
        <f t="shared" si="67"/>
        <v>291</v>
      </c>
      <c r="B298" s="102" t="str">
        <f>'Input 1 - Schedule 1'!H300</f>
        <v/>
      </c>
      <c r="C298" s="95">
        <f>'Input 1 - Schedule 1'!I300</f>
        <v>0</v>
      </c>
      <c r="D298" s="95">
        <f>'Input 1 - Schedule 1'!J300</f>
        <v>0</v>
      </c>
      <c r="E298" s="95">
        <f>'Input 1 - Schedule 1'!K300</f>
        <v>0</v>
      </c>
      <c r="F298" s="95">
        <f>'Input 1 - Schedule 1'!L300</f>
        <v>0</v>
      </c>
      <c r="G298" s="95">
        <f>'Input 1 - Schedule 1'!N300</f>
        <v>0</v>
      </c>
      <c r="H298" s="95" t="str">
        <f>'Input 1 - Schedule 1'!O300</f>
        <v/>
      </c>
      <c r="I298" s="95">
        <f>'Input 1 - Schedule 1'!W300</f>
        <v>0</v>
      </c>
      <c r="J298" s="69"/>
      <c r="K298" s="51"/>
      <c r="L298" s="69"/>
      <c r="M298" s="69"/>
      <c r="N298" s="95">
        <f>SUMIFS('Input 3 - Capital Instruments'!$L$13:$L$229,'Input 3 - Capital Instruments'!$O$13:$O$229,C298,'Input 3 - Capital Instruments'!$M$13:$M$229,"Y",'Input 3 - Capital Instruments'!$G$13:$G$229,"Surplus Notes (or similar)")</f>
        <v>0</v>
      </c>
      <c r="O298" s="69"/>
      <c r="P298" s="69"/>
      <c r="Q298" s="69"/>
      <c r="R298" s="96">
        <f t="shared" si="55"/>
        <v>0</v>
      </c>
      <c r="S298" s="95">
        <f t="shared" si="56"/>
        <v>0</v>
      </c>
      <c r="T298" s="69"/>
      <c r="U298" s="69"/>
      <c r="V298" s="69"/>
      <c r="W298" s="95" t="str">
        <f t="shared" si="58"/>
        <v/>
      </c>
      <c r="Z298" s="69"/>
      <c r="AB298" s="69"/>
      <c r="AC298" s="69"/>
      <c r="AD298" s="69"/>
      <c r="AE298" s="69"/>
      <c r="AF298" s="69"/>
      <c r="AG298" s="69"/>
      <c r="AH298" s="97">
        <f t="shared" si="57"/>
        <v>0</v>
      </c>
      <c r="AJ298" s="98" cm="1">
        <f t="array" ref="AJ298">SUMPRODUCT(J$7:J$1008*(G$7:G$1008=$C298))</f>
        <v>0</v>
      </c>
      <c r="AK298" s="103">
        <f t="shared" si="59"/>
        <v>0</v>
      </c>
      <c r="AL298" s="104">
        <f t="shared" si="60"/>
        <v>0</v>
      </c>
      <c r="AM298" s="98" cm="1">
        <f t="array" ref="AM298">SUMPRODUCT(Z$7:Z$1008*(G$7:G$1008=$C298))</f>
        <v>0</v>
      </c>
      <c r="AN298" s="103">
        <f t="shared" si="61"/>
        <v>0</v>
      </c>
      <c r="AO298" s="104">
        <f t="shared" si="62"/>
        <v>0</v>
      </c>
      <c r="AP298" s="105" t="str">
        <f t="shared" si="63"/>
        <v/>
      </c>
      <c r="AQ298" s="105" t="str">
        <f t="shared" si="64"/>
        <v/>
      </c>
      <c r="AR298" s="98">
        <f>'Input 1 - Schedule 1'!AL300</f>
        <v>0</v>
      </c>
      <c r="AS298" s="98">
        <f t="shared" si="65"/>
        <v>0</v>
      </c>
      <c r="AT298" s="99">
        <f t="shared" si="66"/>
        <v>0</v>
      </c>
      <c r="AV298" s="84" t="s">
        <v>20</v>
      </c>
    </row>
    <row r="299" spans="1:48" ht="13.5" x14ac:dyDescent="0.3">
      <c r="A299" s="106">
        <f t="shared" si="67"/>
        <v>292</v>
      </c>
      <c r="B299" s="102" t="str">
        <f>'Input 1 - Schedule 1'!H301</f>
        <v/>
      </c>
      <c r="C299" s="95">
        <f>'Input 1 - Schedule 1'!I301</f>
        <v>0</v>
      </c>
      <c r="D299" s="95">
        <f>'Input 1 - Schedule 1'!J301</f>
        <v>0</v>
      </c>
      <c r="E299" s="95">
        <f>'Input 1 - Schedule 1'!K301</f>
        <v>0</v>
      </c>
      <c r="F299" s="95">
        <f>'Input 1 - Schedule 1'!L301</f>
        <v>0</v>
      </c>
      <c r="G299" s="95">
        <f>'Input 1 - Schedule 1'!N301</f>
        <v>0</v>
      </c>
      <c r="H299" s="95" t="str">
        <f>'Input 1 - Schedule 1'!O301</f>
        <v/>
      </c>
      <c r="I299" s="95">
        <f>'Input 1 - Schedule 1'!W301</f>
        <v>0</v>
      </c>
      <c r="J299" s="69"/>
      <c r="K299" s="51"/>
      <c r="L299" s="69"/>
      <c r="M299" s="69"/>
      <c r="N299" s="95">
        <f>SUMIFS('Input 3 - Capital Instruments'!$L$13:$L$229,'Input 3 - Capital Instruments'!$O$13:$O$229,C299,'Input 3 - Capital Instruments'!$M$13:$M$229,"Y",'Input 3 - Capital Instruments'!$G$13:$G$229,"Surplus Notes (or similar)")</f>
        <v>0</v>
      </c>
      <c r="O299" s="69"/>
      <c r="P299" s="69"/>
      <c r="Q299" s="69"/>
      <c r="R299" s="96">
        <f t="shared" si="55"/>
        <v>0</v>
      </c>
      <c r="S299" s="95">
        <f t="shared" si="56"/>
        <v>0</v>
      </c>
      <c r="T299" s="69"/>
      <c r="U299" s="69"/>
      <c r="V299" s="69"/>
      <c r="W299" s="95" t="str">
        <f t="shared" si="58"/>
        <v/>
      </c>
      <c r="Z299" s="69"/>
      <c r="AB299" s="69"/>
      <c r="AC299" s="69"/>
      <c r="AD299" s="69"/>
      <c r="AE299" s="69"/>
      <c r="AF299" s="69"/>
      <c r="AG299" s="69"/>
      <c r="AH299" s="97">
        <f t="shared" si="57"/>
        <v>0</v>
      </c>
      <c r="AJ299" s="98" cm="1">
        <f t="array" ref="AJ299">SUMPRODUCT(J$7:J$1008*(G$7:G$1008=$C299))</f>
        <v>0</v>
      </c>
      <c r="AK299" s="103">
        <f t="shared" si="59"/>
        <v>0</v>
      </c>
      <c r="AL299" s="104">
        <f t="shared" si="60"/>
        <v>0</v>
      </c>
      <c r="AM299" s="98" cm="1">
        <f t="array" ref="AM299">SUMPRODUCT(Z$7:Z$1008*(G$7:G$1008=$C299))</f>
        <v>0</v>
      </c>
      <c r="AN299" s="103">
        <f t="shared" si="61"/>
        <v>0</v>
      </c>
      <c r="AO299" s="104">
        <f t="shared" si="62"/>
        <v>0</v>
      </c>
      <c r="AP299" s="105" t="str">
        <f t="shared" si="63"/>
        <v/>
      </c>
      <c r="AQ299" s="105" t="str">
        <f t="shared" si="64"/>
        <v/>
      </c>
      <c r="AR299" s="98">
        <f>'Input 1 - Schedule 1'!AL301</f>
        <v>0</v>
      </c>
      <c r="AS299" s="98">
        <f t="shared" si="65"/>
        <v>0</v>
      </c>
      <c r="AT299" s="99">
        <f t="shared" si="66"/>
        <v>0</v>
      </c>
      <c r="AV299" s="84" t="s">
        <v>20</v>
      </c>
    </row>
    <row r="300" spans="1:48" ht="13.5" x14ac:dyDescent="0.3">
      <c r="A300" s="106">
        <f t="shared" si="67"/>
        <v>293</v>
      </c>
      <c r="B300" s="102" t="str">
        <f>'Input 1 - Schedule 1'!H302</f>
        <v/>
      </c>
      <c r="C300" s="95">
        <f>'Input 1 - Schedule 1'!I302</f>
        <v>0</v>
      </c>
      <c r="D300" s="95">
        <f>'Input 1 - Schedule 1'!J302</f>
        <v>0</v>
      </c>
      <c r="E300" s="95">
        <f>'Input 1 - Schedule 1'!K302</f>
        <v>0</v>
      </c>
      <c r="F300" s="95">
        <f>'Input 1 - Schedule 1'!L302</f>
        <v>0</v>
      </c>
      <c r="G300" s="95">
        <f>'Input 1 - Schedule 1'!N302</f>
        <v>0</v>
      </c>
      <c r="H300" s="95" t="str">
        <f>'Input 1 - Schedule 1'!O302</f>
        <v/>
      </c>
      <c r="I300" s="95">
        <f>'Input 1 - Schedule 1'!W302</f>
        <v>0</v>
      </c>
      <c r="J300" s="69"/>
      <c r="K300" s="51"/>
      <c r="L300" s="69"/>
      <c r="M300" s="69"/>
      <c r="N300" s="95">
        <f>SUMIFS('Input 3 - Capital Instruments'!$L$13:$L$229,'Input 3 - Capital Instruments'!$O$13:$O$229,C300,'Input 3 - Capital Instruments'!$M$13:$M$229,"Y",'Input 3 - Capital Instruments'!$G$13:$G$229,"Surplus Notes (or similar)")</f>
        <v>0</v>
      </c>
      <c r="O300" s="69"/>
      <c r="P300" s="69"/>
      <c r="Q300" s="69"/>
      <c r="R300" s="96">
        <f t="shared" si="55"/>
        <v>0</v>
      </c>
      <c r="S300" s="95">
        <f t="shared" si="56"/>
        <v>0</v>
      </c>
      <c r="T300" s="69"/>
      <c r="U300" s="69"/>
      <c r="V300" s="69"/>
      <c r="W300" s="95" t="str">
        <f t="shared" si="58"/>
        <v/>
      </c>
      <c r="Z300" s="69"/>
      <c r="AB300" s="69"/>
      <c r="AC300" s="69"/>
      <c r="AD300" s="69"/>
      <c r="AE300" s="69"/>
      <c r="AF300" s="69"/>
      <c r="AG300" s="69"/>
      <c r="AH300" s="97">
        <f t="shared" si="57"/>
        <v>0</v>
      </c>
      <c r="AJ300" s="98" cm="1">
        <f t="array" ref="AJ300">SUMPRODUCT(J$7:J$1008*(G$7:G$1008=$C300))</f>
        <v>0</v>
      </c>
      <c r="AK300" s="103">
        <f t="shared" si="59"/>
        <v>0</v>
      </c>
      <c r="AL300" s="104">
        <f t="shared" si="60"/>
        <v>0</v>
      </c>
      <c r="AM300" s="98" cm="1">
        <f t="array" ref="AM300">SUMPRODUCT(Z$7:Z$1008*(G$7:G$1008=$C300))</f>
        <v>0</v>
      </c>
      <c r="AN300" s="103">
        <f t="shared" si="61"/>
        <v>0</v>
      </c>
      <c r="AO300" s="104">
        <f t="shared" si="62"/>
        <v>0</v>
      </c>
      <c r="AP300" s="105" t="str">
        <f t="shared" si="63"/>
        <v/>
      </c>
      <c r="AQ300" s="105" t="str">
        <f t="shared" si="64"/>
        <v/>
      </c>
      <c r="AR300" s="98">
        <f>'Input 1 - Schedule 1'!AL302</f>
        <v>0</v>
      </c>
      <c r="AS300" s="98">
        <f t="shared" si="65"/>
        <v>0</v>
      </c>
      <c r="AT300" s="99">
        <f t="shared" si="66"/>
        <v>0</v>
      </c>
      <c r="AV300" s="84" t="s">
        <v>20</v>
      </c>
    </row>
    <row r="301" spans="1:48" ht="13.5" x14ac:dyDescent="0.3">
      <c r="A301" s="106">
        <f t="shared" si="67"/>
        <v>294</v>
      </c>
      <c r="B301" s="102" t="str">
        <f>'Input 1 - Schedule 1'!H303</f>
        <v/>
      </c>
      <c r="C301" s="95">
        <f>'Input 1 - Schedule 1'!I303</f>
        <v>0</v>
      </c>
      <c r="D301" s="95">
        <f>'Input 1 - Schedule 1'!J303</f>
        <v>0</v>
      </c>
      <c r="E301" s="95">
        <f>'Input 1 - Schedule 1'!K303</f>
        <v>0</v>
      </c>
      <c r="F301" s="95">
        <f>'Input 1 - Schedule 1'!L303</f>
        <v>0</v>
      </c>
      <c r="G301" s="95">
        <f>'Input 1 - Schedule 1'!N303</f>
        <v>0</v>
      </c>
      <c r="H301" s="95" t="str">
        <f>'Input 1 - Schedule 1'!O303</f>
        <v/>
      </c>
      <c r="I301" s="95">
        <f>'Input 1 - Schedule 1'!W303</f>
        <v>0</v>
      </c>
      <c r="J301" s="69"/>
      <c r="K301" s="51"/>
      <c r="L301" s="69"/>
      <c r="M301" s="69"/>
      <c r="N301" s="95">
        <f>SUMIFS('Input 3 - Capital Instruments'!$L$13:$L$229,'Input 3 - Capital Instruments'!$O$13:$O$229,C301,'Input 3 - Capital Instruments'!$M$13:$M$229,"Y",'Input 3 - Capital Instruments'!$G$13:$G$229,"Surplus Notes (or similar)")</f>
        <v>0</v>
      </c>
      <c r="O301" s="69"/>
      <c r="P301" s="69"/>
      <c r="Q301" s="69"/>
      <c r="R301" s="96">
        <f t="shared" si="55"/>
        <v>0</v>
      </c>
      <c r="S301" s="95">
        <f t="shared" si="56"/>
        <v>0</v>
      </c>
      <c r="T301" s="69"/>
      <c r="U301" s="69"/>
      <c r="V301" s="69"/>
      <c r="W301" s="95" t="str">
        <f t="shared" si="58"/>
        <v/>
      </c>
      <c r="Z301" s="69"/>
      <c r="AB301" s="69"/>
      <c r="AC301" s="69"/>
      <c r="AD301" s="69"/>
      <c r="AE301" s="69"/>
      <c r="AF301" s="69"/>
      <c r="AG301" s="69"/>
      <c r="AH301" s="97">
        <f t="shared" si="57"/>
        <v>0</v>
      </c>
      <c r="AJ301" s="98" cm="1">
        <f t="array" ref="AJ301">SUMPRODUCT(J$7:J$1008*(G$7:G$1008=$C301))</f>
        <v>0</v>
      </c>
      <c r="AK301" s="103">
        <f t="shared" si="59"/>
        <v>0</v>
      </c>
      <c r="AL301" s="104">
        <f t="shared" si="60"/>
        <v>0</v>
      </c>
      <c r="AM301" s="98" cm="1">
        <f t="array" ref="AM301">SUMPRODUCT(Z$7:Z$1008*(G$7:G$1008=$C301))</f>
        <v>0</v>
      </c>
      <c r="AN301" s="103">
        <f t="shared" si="61"/>
        <v>0</v>
      </c>
      <c r="AO301" s="104">
        <f t="shared" si="62"/>
        <v>0</v>
      </c>
      <c r="AP301" s="105" t="str">
        <f t="shared" si="63"/>
        <v/>
      </c>
      <c r="AQ301" s="105" t="str">
        <f t="shared" si="64"/>
        <v/>
      </c>
      <c r="AR301" s="98">
        <f>'Input 1 - Schedule 1'!AL303</f>
        <v>0</v>
      </c>
      <c r="AS301" s="98">
        <f t="shared" si="65"/>
        <v>0</v>
      </c>
      <c r="AT301" s="99">
        <f t="shared" si="66"/>
        <v>0</v>
      </c>
      <c r="AV301" s="84" t="s">
        <v>20</v>
      </c>
    </row>
    <row r="302" spans="1:48" ht="13.5" x14ac:dyDescent="0.3">
      <c r="A302" s="106">
        <f t="shared" si="67"/>
        <v>295</v>
      </c>
      <c r="B302" s="102" t="str">
        <f>'Input 1 - Schedule 1'!H304</f>
        <v/>
      </c>
      <c r="C302" s="95">
        <f>'Input 1 - Schedule 1'!I304</f>
        <v>0</v>
      </c>
      <c r="D302" s="95">
        <f>'Input 1 - Schedule 1'!J304</f>
        <v>0</v>
      </c>
      <c r="E302" s="95">
        <f>'Input 1 - Schedule 1'!K304</f>
        <v>0</v>
      </c>
      <c r="F302" s="95">
        <f>'Input 1 - Schedule 1'!L304</f>
        <v>0</v>
      </c>
      <c r="G302" s="95">
        <f>'Input 1 - Schedule 1'!N304</f>
        <v>0</v>
      </c>
      <c r="H302" s="95" t="str">
        <f>'Input 1 - Schedule 1'!O304</f>
        <v/>
      </c>
      <c r="I302" s="95">
        <f>'Input 1 - Schedule 1'!W304</f>
        <v>0</v>
      </c>
      <c r="J302" s="69"/>
      <c r="K302" s="51"/>
      <c r="L302" s="69"/>
      <c r="M302" s="69"/>
      <c r="N302" s="95">
        <f>SUMIFS('Input 3 - Capital Instruments'!$L$13:$L$229,'Input 3 - Capital Instruments'!$O$13:$O$229,C302,'Input 3 - Capital Instruments'!$M$13:$M$229,"Y",'Input 3 - Capital Instruments'!$G$13:$G$229,"Surplus Notes (or similar)")</f>
        <v>0</v>
      </c>
      <c r="O302" s="69"/>
      <c r="P302" s="69"/>
      <c r="Q302" s="69"/>
      <c r="R302" s="96">
        <f t="shared" si="55"/>
        <v>0</v>
      </c>
      <c r="S302" s="95">
        <f t="shared" si="56"/>
        <v>0</v>
      </c>
      <c r="T302" s="69"/>
      <c r="U302" s="69"/>
      <c r="V302" s="69"/>
      <c r="W302" s="95" t="str">
        <f t="shared" si="58"/>
        <v/>
      </c>
      <c r="Z302" s="69"/>
      <c r="AB302" s="69"/>
      <c r="AC302" s="69"/>
      <c r="AD302" s="69"/>
      <c r="AE302" s="69"/>
      <c r="AF302" s="69"/>
      <c r="AG302" s="69"/>
      <c r="AH302" s="97">
        <f t="shared" si="57"/>
        <v>0</v>
      </c>
      <c r="AJ302" s="98" cm="1">
        <f t="array" ref="AJ302">SUMPRODUCT(J$7:J$1008*(G$7:G$1008=$C302))</f>
        <v>0</v>
      </c>
      <c r="AK302" s="103">
        <f t="shared" si="59"/>
        <v>0</v>
      </c>
      <c r="AL302" s="104">
        <f t="shared" si="60"/>
        <v>0</v>
      </c>
      <c r="AM302" s="98" cm="1">
        <f t="array" ref="AM302">SUMPRODUCT(Z$7:Z$1008*(G$7:G$1008=$C302))</f>
        <v>0</v>
      </c>
      <c r="AN302" s="103">
        <f t="shared" si="61"/>
        <v>0</v>
      </c>
      <c r="AO302" s="104">
        <f t="shared" si="62"/>
        <v>0</v>
      </c>
      <c r="AP302" s="105" t="str">
        <f t="shared" si="63"/>
        <v/>
      </c>
      <c r="AQ302" s="105" t="str">
        <f t="shared" si="64"/>
        <v/>
      </c>
      <c r="AR302" s="98">
        <f>'Input 1 - Schedule 1'!AL304</f>
        <v>0</v>
      </c>
      <c r="AS302" s="98">
        <f t="shared" si="65"/>
        <v>0</v>
      </c>
      <c r="AT302" s="99">
        <f t="shared" si="66"/>
        <v>0</v>
      </c>
      <c r="AV302" s="84" t="s">
        <v>20</v>
      </c>
    </row>
    <row r="303" spans="1:48" ht="13.5" x14ac:dyDescent="0.3">
      <c r="A303" s="106">
        <f t="shared" si="67"/>
        <v>296</v>
      </c>
      <c r="B303" s="102" t="str">
        <f>'Input 1 - Schedule 1'!H305</f>
        <v/>
      </c>
      <c r="C303" s="95">
        <f>'Input 1 - Schedule 1'!I305</f>
        <v>0</v>
      </c>
      <c r="D303" s="95">
        <f>'Input 1 - Schedule 1'!J305</f>
        <v>0</v>
      </c>
      <c r="E303" s="95">
        <f>'Input 1 - Schedule 1'!K305</f>
        <v>0</v>
      </c>
      <c r="F303" s="95">
        <f>'Input 1 - Schedule 1'!L305</f>
        <v>0</v>
      </c>
      <c r="G303" s="95">
        <f>'Input 1 - Schedule 1'!N305</f>
        <v>0</v>
      </c>
      <c r="H303" s="95" t="str">
        <f>'Input 1 - Schedule 1'!O305</f>
        <v/>
      </c>
      <c r="I303" s="95">
        <f>'Input 1 - Schedule 1'!W305</f>
        <v>0</v>
      </c>
      <c r="J303" s="69"/>
      <c r="K303" s="51"/>
      <c r="L303" s="69"/>
      <c r="M303" s="69"/>
      <c r="N303" s="95">
        <f>SUMIFS('Input 3 - Capital Instruments'!$L$13:$L$229,'Input 3 - Capital Instruments'!$O$13:$O$229,C303,'Input 3 - Capital Instruments'!$M$13:$M$229,"Y",'Input 3 - Capital Instruments'!$G$13:$G$229,"Surplus Notes (or similar)")</f>
        <v>0</v>
      </c>
      <c r="O303" s="69"/>
      <c r="P303" s="69"/>
      <c r="Q303" s="69"/>
      <c r="R303" s="96">
        <f t="shared" si="55"/>
        <v>0</v>
      </c>
      <c r="S303" s="95">
        <f t="shared" si="56"/>
        <v>0</v>
      </c>
      <c r="T303" s="69"/>
      <c r="U303" s="69"/>
      <c r="V303" s="69"/>
      <c r="W303" s="95" t="str">
        <f t="shared" si="58"/>
        <v/>
      </c>
      <c r="Z303" s="69"/>
      <c r="AB303" s="69"/>
      <c r="AC303" s="69"/>
      <c r="AD303" s="69"/>
      <c r="AE303" s="69"/>
      <c r="AF303" s="69"/>
      <c r="AG303" s="69"/>
      <c r="AH303" s="97">
        <f t="shared" si="57"/>
        <v>0</v>
      </c>
      <c r="AJ303" s="98" cm="1">
        <f t="array" ref="AJ303">SUMPRODUCT(J$7:J$1008*(G$7:G$1008=$C303))</f>
        <v>0</v>
      </c>
      <c r="AK303" s="103">
        <f t="shared" si="59"/>
        <v>0</v>
      </c>
      <c r="AL303" s="104">
        <f t="shared" si="60"/>
        <v>0</v>
      </c>
      <c r="AM303" s="98" cm="1">
        <f t="array" ref="AM303">SUMPRODUCT(Z$7:Z$1008*(G$7:G$1008=$C303))</f>
        <v>0</v>
      </c>
      <c r="AN303" s="103">
        <f t="shared" si="61"/>
        <v>0</v>
      </c>
      <c r="AO303" s="104">
        <f t="shared" si="62"/>
        <v>0</v>
      </c>
      <c r="AP303" s="105" t="str">
        <f t="shared" si="63"/>
        <v/>
      </c>
      <c r="AQ303" s="105" t="str">
        <f t="shared" si="64"/>
        <v/>
      </c>
      <c r="AR303" s="98">
        <f>'Input 1 - Schedule 1'!AL305</f>
        <v>0</v>
      </c>
      <c r="AS303" s="98">
        <f t="shared" si="65"/>
        <v>0</v>
      </c>
      <c r="AT303" s="99">
        <f t="shared" si="66"/>
        <v>0</v>
      </c>
      <c r="AV303" s="84" t="s">
        <v>20</v>
      </c>
    </row>
    <row r="304" spans="1:48" ht="13.5" x14ac:dyDescent="0.3">
      <c r="A304" s="106">
        <f t="shared" si="67"/>
        <v>297</v>
      </c>
      <c r="B304" s="102" t="str">
        <f>'Input 1 - Schedule 1'!H306</f>
        <v/>
      </c>
      <c r="C304" s="95">
        <f>'Input 1 - Schedule 1'!I306</f>
        <v>0</v>
      </c>
      <c r="D304" s="95">
        <f>'Input 1 - Schedule 1'!J306</f>
        <v>0</v>
      </c>
      <c r="E304" s="95">
        <f>'Input 1 - Schedule 1'!K306</f>
        <v>0</v>
      </c>
      <c r="F304" s="95">
        <f>'Input 1 - Schedule 1'!L306</f>
        <v>0</v>
      </c>
      <c r="G304" s="95">
        <f>'Input 1 - Schedule 1'!N306</f>
        <v>0</v>
      </c>
      <c r="H304" s="95" t="str">
        <f>'Input 1 - Schedule 1'!O306</f>
        <v/>
      </c>
      <c r="I304" s="95">
        <f>'Input 1 - Schedule 1'!W306</f>
        <v>0</v>
      </c>
      <c r="J304" s="69"/>
      <c r="K304" s="51"/>
      <c r="L304" s="69"/>
      <c r="M304" s="69"/>
      <c r="N304" s="95">
        <f>SUMIFS('Input 3 - Capital Instruments'!$L$13:$L$229,'Input 3 - Capital Instruments'!$O$13:$O$229,C304,'Input 3 - Capital Instruments'!$M$13:$M$229,"Y",'Input 3 - Capital Instruments'!$G$13:$G$229,"Surplus Notes (or similar)")</f>
        <v>0</v>
      </c>
      <c r="O304" s="69"/>
      <c r="P304" s="69"/>
      <c r="Q304" s="69"/>
      <c r="R304" s="96">
        <f t="shared" si="55"/>
        <v>0</v>
      </c>
      <c r="S304" s="95">
        <f t="shared" si="56"/>
        <v>0</v>
      </c>
      <c r="T304" s="69"/>
      <c r="U304" s="69"/>
      <c r="V304" s="69"/>
      <c r="W304" s="95" t="str">
        <f t="shared" si="58"/>
        <v/>
      </c>
      <c r="Z304" s="69"/>
      <c r="AB304" s="69"/>
      <c r="AC304" s="69"/>
      <c r="AD304" s="69"/>
      <c r="AE304" s="69"/>
      <c r="AF304" s="69"/>
      <c r="AG304" s="69"/>
      <c r="AH304" s="97">
        <f t="shared" si="57"/>
        <v>0</v>
      </c>
      <c r="AJ304" s="98" cm="1">
        <f t="array" ref="AJ304">SUMPRODUCT(J$7:J$1008*(G$7:G$1008=$C304))</f>
        <v>0</v>
      </c>
      <c r="AK304" s="103">
        <f t="shared" si="59"/>
        <v>0</v>
      </c>
      <c r="AL304" s="104">
        <f t="shared" si="60"/>
        <v>0</v>
      </c>
      <c r="AM304" s="98" cm="1">
        <f t="array" ref="AM304">SUMPRODUCT(Z$7:Z$1008*(G$7:G$1008=$C304))</f>
        <v>0</v>
      </c>
      <c r="AN304" s="103">
        <f t="shared" si="61"/>
        <v>0</v>
      </c>
      <c r="AO304" s="104">
        <f t="shared" si="62"/>
        <v>0</v>
      </c>
      <c r="AP304" s="105" t="str">
        <f t="shared" si="63"/>
        <v/>
      </c>
      <c r="AQ304" s="105" t="str">
        <f t="shared" si="64"/>
        <v/>
      </c>
      <c r="AR304" s="98">
        <f>'Input 1 - Schedule 1'!AL306</f>
        <v>0</v>
      </c>
      <c r="AS304" s="98">
        <f t="shared" si="65"/>
        <v>0</v>
      </c>
      <c r="AT304" s="99">
        <f t="shared" si="66"/>
        <v>0</v>
      </c>
      <c r="AV304" s="84" t="s">
        <v>20</v>
      </c>
    </row>
    <row r="305" spans="1:48" ht="13.5" x14ac:dyDescent="0.3">
      <c r="A305" s="106">
        <f t="shared" si="67"/>
        <v>298</v>
      </c>
      <c r="B305" s="102" t="str">
        <f>'Input 1 - Schedule 1'!H307</f>
        <v/>
      </c>
      <c r="C305" s="95">
        <f>'Input 1 - Schedule 1'!I307</f>
        <v>0</v>
      </c>
      <c r="D305" s="95">
        <f>'Input 1 - Schedule 1'!J307</f>
        <v>0</v>
      </c>
      <c r="E305" s="95">
        <f>'Input 1 - Schedule 1'!K307</f>
        <v>0</v>
      </c>
      <c r="F305" s="95">
        <f>'Input 1 - Schedule 1'!L307</f>
        <v>0</v>
      </c>
      <c r="G305" s="95">
        <f>'Input 1 - Schedule 1'!N307</f>
        <v>0</v>
      </c>
      <c r="H305" s="95" t="str">
        <f>'Input 1 - Schedule 1'!O307</f>
        <v/>
      </c>
      <c r="I305" s="95">
        <f>'Input 1 - Schedule 1'!W307</f>
        <v>0</v>
      </c>
      <c r="J305" s="69"/>
      <c r="K305" s="51"/>
      <c r="L305" s="69"/>
      <c r="M305" s="69"/>
      <c r="N305" s="95">
        <f>SUMIFS('Input 3 - Capital Instruments'!$L$13:$L$229,'Input 3 - Capital Instruments'!$O$13:$O$229,C305,'Input 3 - Capital Instruments'!$M$13:$M$229,"Y",'Input 3 - Capital Instruments'!$G$13:$G$229,"Surplus Notes (or similar)")</f>
        <v>0</v>
      </c>
      <c r="O305" s="69"/>
      <c r="P305" s="69"/>
      <c r="Q305" s="69"/>
      <c r="R305" s="96">
        <f t="shared" si="55"/>
        <v>0</v>
      </c>
      <c r="S305" s="95">
        <f t="shared" si="56"/>
        <v>0</v>
      </c>
      <c r="T305" s="69"/>
      <c r="U305" s="69"/>
      <c r="V305" s="69"/>
      <c r="W305" s="95" t="str">
        <f t="shared" si="58"/>
        <v/>
      </c>
      <c r="Z305" s="69"/>
      <c r="AB305" s="69"/>
      <c r="AC305" s="69"/>
      <c r="AD305" s="69"/>
      <c r="AE305" s="69"/>
      <c r="AF305" s="69"/>
      <c r="AG305" s="69"/>
      <c r="AH305" s="97">
        <f t="shared" si="57"/>
        <v>0</v>
      </c>
      <c r="AJ305" s="98" cm="1">
        <f t="array" ref="AJ305">SUMPRODUCT(J$7:J$1008*(G$7:G$1008=$C305))</f>
        <v>0</v>
      </c>
      <c r="AK305" s="103">
        <f t="shared" si="59"/>
        <v>0</v>
      </c>
      <c r="AL305" s="104">
        <f t="shared" si="60"/>
        <v>0</v>
      </c>
      <c r="AM305" s="98" cm="1">
        <f t="array" ref="AM305">SUMPRODUCT(Z$7:Z$1008*(G$7:G$1008=$C305))</f>
        <v>0</v>
      </c>
      <c r="AN305" s="103">
        <f t="shared" si="61"/>
        <v>0</v>
      </c>
      <c r="AO305" s="104">
        <f t="shared" si="62"/>
        <v>0</v>
      </c>
      <c r="AP305" s="105" t="str">
        <f t="shared" si="63"/>
        <v/>
      </c>
      <c r="AQ305" s="105" t="str">
        <f t="shared" si="64"/>
        <v/>
      </c>
      <c r="AR305" s="98">
        <f>'Input 1 - Schedule 1'!AL307</f>
        <v>0</v>
      </c>
      <c r="AS305" s="98">
        <f t="shared" si="65"/>
        <v>0</v>
      </c>
      <c r="AT305" s="99">
        <f t="shared" si="66"/>
        <v>0</v>
      </c>
      <c r="AV305" s="84" t="s">
        <v>20</v>
      </c>
    </row>
    <row r="306" spans="1:48" ht="13.5" x14ac:dyDescent="0.3">
      <c r="A306" s="106">
        <f t="shared" si="67"/>
        <v>299</v>
      </c>
      <c r="B306" s="102" t="str">
        <f>'Input 1 - Schedule 1'!H308</f>
        <v/>
      </c>
      <c r="C306" s="95">
        <f>'Input 1 - Schedule 1'!I308</f>
        <v>0</v>
      </c>
      <c r="D306" s="95">
        <f>'Input 1 - Schedule 1'!J308</f>
        <v>0</v>
      </c>
      <c r="E306" s="95">
        <f>'Input 1 - Schedule 1'!K308</f>
        <v>0</v>
      </c>
      <c r="F306" s="95">
        <f>'Input 1 - Schedule 1'!L308</f>
        <v>0</v>
      </c>
      <c r="G306" s="95">
        <f>'Input 1 - Schedule 1'!N308</f>
        <v>0</v>
      </c>
      <c r="H306" s="95" t="str">
        <f>'Input 1 - Schedule 1'!O308</f>
        <v/>
      </c>
      <c r="I306" s="95">
        <f>'Input 1 - Schedule 1'!W308</f>
        <v>0</v>
      </c>
      <c r="J306" s="69"/>
      <c r="K306" s="51"/>
      <c r="L306" s="69"/>
      <c r="M306" s="69"/>
      <c r="N306" s="95">
        <f>SUMIFS('Input 3 - Capital Instruments'!$L$13:$L$229,'Input 3 - Capital Instruments'!$O$13:$O$229,C306,'Input 3 - Capital Instruments'!$M$13:$M$229,"Y",'Input 3 - Capital Instruments'!$G$13:$G$229,"Surplus Notes (or similar)")</f>
        <v>0</v>
      </c>
      <c r="O306" s="69"/>
      <c r="P306" s="69"/>
      <c r="Q306" s="69"/>
      <c r="R306" s="96">
        <f t="shared" si="55"/>
        <v>0</v>
      </c>
      <c r="S306" s="95">
        <f t="shared" si="56"/>
        <v>0</v>
      </c>
      <c r="T306" s="69"/>
      <c r="U306" s="69"/>
      <c r="V306" s="69"/>
      <c r="W306" s="95" t="str">
        <f t="shared" si="58"/>
        <v/>
      </c>
      <c r="Z306" s="69"/>
      <c r="AB306" s="69"/>
      <c r="AC306" s="69"/>
      <c r="AD306" s="69"/>
      <c r="AE306" s="69"/>
      <c r="AF306" s="69"/>
      <c r="AG306" s="69"/>
      <c r="AH306" s="97">
        <f t="shared" si="57"/>
        <v>0</v>
      </c>
      <c r="AJ306" s="98" cm="1">
        <f t="array" ref="AJ306">SUMPRODUCT(J$7:J$1008*(G$7:G$1008=$C306))</f>
        <v>0</v>
      </c>
      <c r="AK306" s="103">
        <f t="shared" si="59"/>
        <v>0</v>
      </c>
      <c r="AL306" s="104">
        <f t="shared" si="60"/>
        <v>0</v>
      </c>
      <c r="AM306" s="98" cm="1">
        <f t="array" ref="AM306">SUMPRODUCT(Z$7:Z$1008*(G$7:G$1008=$C306))</f>
        <v>0</v>
      </c>
      <c r="AN306" s="103">
        <f t="shared" si="61"/>
        <v>0</v>
      </c>
      <c r="AO306" s="104">
        <f t="shared" si="62"/>
        <v>0</v>
      </c>
      <c r="AP306" s="105" t="str">
        <f t="shared" si="63"/>
        <v/>
      </c>
      <c r="AQ306" s="105" t="str">
        <f t="shared" si="64"/>
        <v/>
      </c>
      <c r="AR306" s="98">
        <f>'Input 1 - Schedule 1'!AL308</f>
        <v>0</v>
      </c>
      <c r="AS306" s="98">
        <f t="shared" si="65"/>
        <v>0</v>
      </c>
      <c r="AT306" s="99">
        <f t="shared" si="66"/>
        <v>0</v>
      </c>
      <c r="AV306" s="84" t="s">
        <v>20</v>
      </c>
    </row>
    <row r="307" spans="1:48" ht="13.5" x14ac:dyDescent="0.3">
      <c r="A307" s="106">
        <f t="shared" si="67"/>
        <v>300</v>
      </c>
      <c r="B307" s="102" t="str">
        <f>'Input 1 - Schedule 1'!H309</f>
        <v/>
      </c>
      <c r="C307" s="95">
        <f>'Input 1 - Schedule 1'!I309</f>
        <v>0</v>
      </c>
      <c r="D307" s="95">
        <f>'Input 1 - Schedule 1'!J309</f>
        <v>0</v>
      </c>
      <c r="E307" s="95">
        <f>'Input 1 - Schedule 1'!K309</f>
        <v>0</v>
      </c>
      <c r="F307" s="95">
        <f>'Input 1 - Schedule 1'!L309</f>
        <v>0</v>
      </c>
      <c r="G307" s="95">
        <f>'Input 1 - Schedule 1'!N309</f>
        <v>0</v>
      </c>
      <c r="H307" s="95" t="str">
        <f>'Input 1 - Schedule 1'!O309</f>
        <v/>
      </c>
      <c r="I307" s="95">
        <f>'Input 1 - Schedule 1'!W309</f>
        <v>0</v>
      </c>
      <c r="J307" s="69"/>
      <c r="K307" s="51"/>
      <c r="L307" s="69"/>
      <c r="M307" s="69"/>
      <c r="N307" s="95">
        <f>SUMIFS('Input 3 - Capital Instruments'!$L$13:$L$229,'Input 3 - Capital Instruments'!$O$13:$O$229,C307,'Input 3 - Capital Instruments'!$M$13:$M$229,"Y",'Input 3 - Capital Instruments'!$G$13:$G$229,"Surplus Notes (or similar)")</f>
        <v>0</v>
      </c>
      <c r="O307" s="69"/>
      <c r="P307" s="69"/>
      <c r="Q307" s="69"/>
      <c r="R307" s="96">
        <f t="shared" si="55"/>
        <v>0</v>
      </c>
      <c r="S307" s="95">
        <f t="shared" si="56"/>
        <v>0</v>
      </c>
      <c r="T307" s="69"/>
      <c r="U307" s="69"/>
      <c r="V307" s="69"/>
      <c r="W307" s="95" t="str">
        <f t="shared" si="58"/>
        <v/>
      </c>
      <c r="Z307" s="69"/>
      <c r="AB307" s="69"/>
      <c r="AC307" s="69"/>
      <c r="AD307" s="69"/>
      <c r="AE307" s="69"/>
      <c r="AF307" s="69"/>
      <c r="AG307" s="69"/>
      <c r="AH307" s="97">
        <f t="shared" si="57"/>
        <v>0</v>
      </c>
      <c r="AJ307" s="98" cm="1">
        <f t="array" ref="AJ307">SUMPRODUCT(J$7:J$1008*(G$7:G$1008=$C307))</f>
        <v>0</v>
      </c>
      <c r="AK307" s="103">
        <f t="shared" si="59"/>
        <v>0</v>
      </c>
      <c r="AL307" s="104">
        <f t="shared" si="60"/>
        <v>0</v>
      </c>
      <c r="AM307" s="98" cm="1">
        <f t="array" ref="AM307">SUMPRODUCT(Z$7:Z$1008*(G$7:G$1008=$C307))</f>
        <v>0</v>
      </c>
      <c r="AN307" s="103">
        <f t="shared" si="61"/>
        <v>0</v>
      </c>
      <c r="AO307" s="104">
        <f t="shared" si="62"/>
        <v>0</v>
      </c>
      <c r="AP307" s="105" t="str">
        <f t="shared" si="63"/>
        <v/>
      </c>
      <c r="AQ307" s="105" t="str">
        <f t="shared" si="64"/>
        <v/>
      </c>
      <c r="AR307" s="98">
        <f>'Input 1 - Schedule 1'!AL309</f>
        <v>0</v>
      </c>
      <c r="AS307" s="98">
        <f t="shared" si="65"/>
        <v>0</v>
      </c>
      <c r="AT307" s="99">
        <f t="shared" si="66"/>
        <v>0</v>
      </c>
      <c r="AV307" s="84" t="s">
        <v>20</v>
      </c>
    </row>
    <row r="308" spans="1:48" ht="13.5" x14ac:dyDescent="0.3">
      <c r="A308" s="106">
        <f t="shared" si="67"/>
        <v>301</v>
      </c>
      <c r="B308" s="102" t="str">
        <f>'Input 1 - Schedule 1'!H310</f>
        <v/>
      </c>
      <c r="C308" s="95">
        <f>'Input 1 - Schedule 1'!I310</f>
        <v>0</v>
      </c>
      <c r="D308" s="95">
        <f>'Input 1 - Schedule 1'!J310</f>
        <v>0</v>
      </c>
      <c r="E308" s="95">
        <f>'Input 1 - Schedule 1'!K310</f>
        <v>0</v>
      </c>
      <c r="F308" s="95">
        <f>'Input 1 - Schedule 1'!L310</f>
        <v>0</v>
      </c>
      <c r="G308" s="95">
        <f>'Input 1 - Schedule 1'!N310</f>
        <v>0</v>
      </c>
      <c r="H308" s="95" t="str">
        <f>'Input 1 - Schedule 1'!O310</f>
        <v/>
      </c>
      <c r="I308" s="95">
        <f>'Input 1 - Schedule 1'!W310</f>
        <v>0</v>
      </c>
      <c r="J308" s="69"/>
      <c r="K308" s="51"/>
      <c r="L308" s="69"/>
      <c r="M308" s="69"/>
      <c r="N308" s="95">
        <f>SUMIFS('Input 3 - Capital Instruments'!$L$13:$L$229,'Input 3 - Capital Instruments'!$O$13:$O$229,C308,'Input 3 - Capital Instruments'!$M$13:$M$229,"Y",'Input 3 - Capital Instruments'!$G$13:$G$229,"Surplus Notes (or similar)")</f>
        <v>0</v>
      </c>
      <c r="O308" s="69"/>
      <c r="P308" s="69"/>
      <c r="Q308" s="69"/>
      <c r="R308" s="96">
        <f t="shared" si="55"/>
        <v>0</v>
      </c>
      <c r="S308" s="95">
        <f t="shared" si="56"/>
        <v>0</v>
      </c>
      <c r="T308" s="69"/>
      <c r="U308" s="69"/>
      <c r="V308" s="69"/>
      <c r="W308" s="95" t="str">
        <f t="shared" si="58"/>
        <v/>
      </c>
      <c r="Z308" s="69"/>
      <c r="AB308" s="69"/>
      <c r="AC308" s="69"/>
      <c r="AD308" s="69"/>
      <c r="AE308" s="69"/>
      <c r="AF308" s="69"/>
      <c r="AG308" s="69"/>
      <c r="AH308" s="97">
        <f t="shared" si="57"/>
        <v>0</v>
      </c>
      <c r="AJ308" s="98" cm="1">
        <f t="array" ref="AJ308">SUMPRODUCT(J$7:J$1008*(G$7:G$1008=$C308))</f>
        <v>0</v>
      </c>
      <c r="AK308" s="103">
        <f t="shared" si="59"/>
        <v>0</v>
      </c>
      <c r="AL308" s="104">
        <f t="shared" si="60"/>
        <v>0</v>
      </c>
      <c r="AM308" s="98" cm="1">
        <f t="array" ref="AM308">SUMPRODUCT(Z$7:Z$1008*(G$7:G$1008=$C308))</f>
        <v>0</v>
      </c>
      <c r="AN308" s="103">
        <f t="shared" si="61"/>
        <v>0</v>
      </c>
      <c r="AO308" s="104">
        <f t="shared" si="62"/>
        <v>0</v>
      </c>
      <c r="AP308" s="105" t="str">
        <f t="shared" si="63"/>
        <v/>
      </c>
      <c r="AQ308" s="105" t="str">
        <f t="shared" si="64"/>
        <v/>
      </c>
      <c r="AR308" s="98">
        <f>'Input 1 - Schedule 1'!AL310</f>
        <v>0</v>
      </c>
      <c r="AS308" s="98">
        <f t="shared" si="65"/>
        <v>0</v>
      </c>
      <c r="AT308" s="99">
        <f t="shared" si="66"/>
        <v>0</v>
      </c>
      <c r="AV308" s="84" t="s">
        <v>20</v>
      </c>
    </row>
    <row r="309" spans="1:48" ht="13.5" x14ac:dyDescent="0.3">
      <c r="A309" s="106">
        <f t="shared" si="67"/>
        <v>302</v>
      </c>
      <c r="B309" s="102" t="str">
        <f>'Input 1 - Schedule 1'!H311</f>
        <v/>
      </c>
      <c r="C309" s="95">
        <f>'Input 1 - Schedule 1'!I311</f>
        <v>0</v>
      </c>
      <c r="D309" s="95">
        <f>'Input 1 - Schedule 1'!J311</f>
        <v>0</v>
      </c>
      <c r="E309" s="95">
        <f>'Input 1 - Schedule 1'!K311</f>
        <v>0</v>
      </c>
      <c r="F309" s="95">
        <f>'Input 1 - Schedule 1'!L311</f>
        <v>0</v>
      </c>
      <c r="G309" s="95">
        <f>'Input 1 - Schedule 1'!N311</f>
        <v>0</v>
      </c>
      <c r="H309" s="95" t="str">
        <f>'Input 1 - Schedule 1'!O311</f>
        <v/>
      </c>
      <c r="I309" s="95">
        <f>'Input 1 - Schedule 1'!W311</f>
        <v>0</v>
      </c>
      <c r="J309" s="69"/>
      <c r="K309" s="51"/>
      <c r="L309" s="69"/>
      <c r="M309" s="69"/>
      <c r="N309" s="95">
        <f>SUMIFS('Input 3 - Capital Instruments'!$L$13:$L$229,'Input 3 - Capital Instruments'!$O$13:$O$229,C309,'Input 3 - Capital Instruments'!$M$13:$M$229,"Y",'Input 3 - Capital Instruments'!$G$13:$G$229,"Surplus Notes (or similar)")</f>
        <v>0</v>
      </c>
      <c r="O309" s="69"/>
      <c r="P309" s="69"/>
      <c r="Q309" s="69"/>
      <c r="R309" s="96">
        <f t="shared" si="55"/>
        <v>0</v>
      </c>
      <c r="S309" s="95">
        <f t="shared" si="56"/>
        <v>0</v>
      </c>
      <c r="T309" s="69"/>
      <c r="U309" s="69"/>
      <c r="V309" s="69"/>
      <c r="W309" s="95" t="str">
        <f t="shared" si="58"/>
        <v/>
      </c>
      <c r="Z309" s="69"/>
      <c r="AB309" s="69"/>
      <c r="AC309" s="69"/>
      <c r="AD309" s="69"/>
      <c r="AE309" s="69"/>
      <c r="AF309" s="69"/>
      <c r="AG309" s="69"/>
      <c r="AH309" s="97">
        <f t="shared" si="57"/>
        <v>0</v>
      </c>
      <c r="AJ309" s="98" cm="1">
        <f t="array" ref="AJ309">SUMPRODUCT(J$7:J$1008*(G$7:G$1008=$C309))</f>
        <v>0</v>
      </c>
      <c r="AK309" s="103">
        <f t="shared" si="59"/>
        <v>0</v>
      </c>
      <c r="AL309" s="104">
        <f t="shared" si="60"/>
        <v>0</v>
      </c>
      <c r="AM309" s="98" cm="1">
        <f t="array" ref="AM309">SUMPRODUCT(Z$7:Z$1008*(G$7:G$1008=$C309))</f>
        <v>0</v>
      </c>
      <c r="AN309" s="103">
        <f t="shared" si="61"/>
        <v>0</v>
      </c>
      <c r="AO309" s="104">
        <f t="shared" si="62"/>
        <v>0</v>
      </c>
      <c r="AP309" s="105" t="str">
        <f t="shared" si="63"/>
        <v/>
      </c>
      <c r="AQ309" s="105" t="str">
        <f t="shared" si="64"/>
        <v/>
      </c>
      <c r="AR309" s="98">
        <f>'Input 1 - Schedule 1'!AL311</f>
        <v>0</v>
      </c>
      <c r="AS309" s="98">
        <f t="shared" si="65"/>
        <v>0</v>
      </c>
      <c r="AT309" s="99">
        <f t="shared" si="66"/>
        <v>0</v>
      </c>
      <c r="AV309" s="84" t="s">
        <v>20</v>
      </c>
    </row>
    <row r="310" spans="1:48" ht="13.5" x14ac:dyDescent="0.3">
      <c r="A310" s="106">
        <f t="shared" si="67"/>
        <v>303</v>
      </c>
      <c r="B310" s="102" t="str">
        <f>'Input 1 - Schedule 1'!H312</f>
        <v/>
      </c>
      <c r="C310" s="95">
        <f>'Input 1 - Schedule 1'!I312</f>
        <v>0</v>
      </c>
      <c r="D310" s="95">
        <f>'Input 1 - Schedule 1'!J312</f>
        <v>0</v>
      </c>
      <c r="E310" s="95">
        <f>'Input 1 - Schedule 1'!K312</f>
        <v>0</v>
      </c>
      <c r="F310" s="95">
        <f>'Input 1 - Schedule 1'!L312</f>
        <v>0</v>
      </c>
      <c r="G310" s="95">
        <f>'Input 1 - Schedule 1'!N312</f>
        <v>0</v>
      </c>
      <c r="H310" s="95" t="str">
        <f>'Input 1 - Schedule 1'!O312</f>
        <v/>
      </c>
      <c r="I310" s="95">
        <f>'Input 1 - Schedule 1'!W312</f>
        <v>0</v>
      </c>
      <c r="J310" s="69"/>
      <c r="K310" s="51"/>
      <c r="L310" s="69"/>
      <c r="M310" s="69"/>
      <c r="N310" s="95">
        <f>SUMIFS('Input 3 - Capital Instruments'!$L$13:$L$229,'Input 3 - Capital Instruments'!$O$13:$O$229,C310,'Input 3 - Capital Instruments'!$M$13:$M$229,"Y",'Input 3 - Capital Instruments'!$G$13:$G$229,"Surplus Notes (or similar)")</f>
        <v>0</v>
      </c>
      <c r="O310" s="69"/>
      <c r="P310" s="69"/>
      <c r="Q310" s="69"/>
      <c r="R310" s="96">
        <f t="shared" si="55"/>
        <v>0</v>
      </c>
      <c r="S310" s="95">
        <f t="shared" si="56"/>
        <v>0</v>
      </c>
      <c r="T310" s="69"/>
      <c r="U310" s="69"/>
      <c r="V310" s="69"/>
      <c r="W310" s="95" t="str">
        <f t="shared" si="58"/>
        <v/>
      </c>
      <c r="Z310" s="69"/>
      <c r="AB310" s="69"/>
      <c r="AC310" s="69"/>
      <c r="AD310" s="69"/>
      <c r="AE310" s="69"/>
      <c r="AF310" s="69"/>
      <c r="AG310" s="69"/>
      <c r="AH310" s="97">
        <f t="shared" si="57"/>
        <v>0</v>
      </c>
      <c r="AJ310" s="98" cm="1">
        <f t="array" ref="AJ310">SUMPRODUCT(J$7:J$1008*(G$7:G$1008=$C310))</f>
        <v>0</v>
      </c>
      <c r="AK310" s="103">
        <f t="shared" si="59"/>
        <v>0</v>
      </c>
      <c r="AL310" s="104">
        <f t="shared" si="60"/>
        <v>0</v>
      </c>
      <c r="AM310" s="98" cm="1">
        <f t="array" ref="AM310">SUMPRODUCT(Z$7:Z$1008*(G$7:G$1008=$C310))</f>
        <v>0</v>
      </c>
      <c r="AN310" s="103">
        <f t="shared" si="61"/>
        <v>0</v>
      </c>
      <c r="AO310" s="104">
        <f t="shared" si="62"/>
        <v>0</v>
      </c>
      <c r="AP310" s="105" t="str">
        <f t="shared" si="63"/>
        <v/>
      </c>
      <c r="AQ310" s="105" t="str">
        <f t="shared" si="64"/>
        <v/>
      </c>
      <c r="AR310" s="98">
        <f>'Input 1 - Schedule 1'!AL312</f>
        <v>0</v>
      </c>
      <c r="AS310" s="98">
        <f t="shared" si="65"/>
        <v>0</v>
      </c>
      <c r="AT310" s="99">
        <f t="shared" si="66"/>
        <v>0</v>
      </c>
      <c r="AV310" s="84" t="s">
        <v>20</v>
      </c>
    </row>
    <row r="311" spans="1:48" ht="13.5" x14ac:dyDescent="0.3">
      <c r="A311" s="106">
        <f t="shared" si="67"/>
        <v>304</v>
      </c>
      <c r="B311" s="102" t="str">
        <f>'Input 1 - Schedule 1'!H313</f>
        <v/>
      </c>
      <c r="C311" s="95">
        <f>'Input 1 - Schedule 1'!I313</f>
        <v>0</v>
      </c>
      <c r="D311" s="95">
        <f>'Input 1 - Schedule 1'!J313</f>
        <v>0</v>
      </c>
      <c r="E311" s="95">
        <f>'Input 1 - Schedule 1'!K313</f>
        <v>0</v>
      </c>
      <c r="F311" s="95">
        <f>'Input 1 - Schedule 1'!L313</f>
        <v>0</v>
      </c>
      <c r="G311" s="95">
        <f>'Input 1 - Schedule 1'!N313</f>
        <v>0</v>
      </c>
      <c r="H311" s="95" t="str">
        <f>'Input 1 - Schedule 1'!O313</f>
        <v/>
      </c>
      <c r="I311" s="95">
        <f>'Input 1 - Schedule 1'!W313</f>
        <v>0</v>
      </c>
      <c r="J311" s="69"/>
      <c r="K311" s="51"/>
      <c r="L311" s="69"/>
      <c r="M311" s="69"/>
      <c r="N311" s="95">
        <f>SUMIFS('Input 3 - Capital Instruments'!$L$13:$L$229,'Input 3 - Capital Instruments'!$O$13:$O$229,C311,'Input 3 - Capital Instruments'!$M$13:$M$229,"Y",'Input 3 - Capital Instruments'!$G$13:$G$229,"Surplus Notes (or similar)")</f>
        <v>0</v>
      </c>
      <c r="O311" s="69"/>
      <c r="P311" s="69"/>
      <c r="Q311" s="69"/>
      <c r="R311" s="96">
        <f t="shared" si="55"/>
        <v>0</v>
      </c>
      <c r="S311" s="95">
        <f t="shared" si="56"/>
        <v>0</v>
      </c>
      <c r="T311" s="69"/>
      <c r="U311" s="69"/>
      <c r="V311" s="69"/>
      <c r="W311" s="95" t="str">
        <f t="shared" si="58"/>
        <v/>
      </c>
      <c r="Z311" s="69"/>
      <c r="AB311" s="69"/>
      <c r="AC311" s="69"/>
      <c r="AD311" s="69"/>
      <c r="AE311" s="69"/>
      <c r="AF311" s="69"/>
      <c r="AG311" s="69"/>
      <c r="AH311" s="97">
        <f t="shared" si="57"/>
        <v>0</v>
      </c>
      <c r="AJ311" s="98" cm="1">
        <f t="array" ref="AJ311">SUMPRODUCT(J$7:J$1008*(G$7:G$1008=$C311))</f>
        <v>0</v>
      </c>
      <c r="AK311" s="103">
        <f t="shared" si="59"/>
        <v>0</v>
      </c>
      <c r="AL311" s="104">
        <f t="shared" si="60"/>
        <v>0</v>
      </c>
      <c r="AM311" s="98" cm="1">
        <f t="array" ref="AM311">SUMPRODUCT(Z$7:Z$1008*(G$7:G$1008=$C311))</f>
        <v>0</v>
      </c>
      <c r="AN311" s="103">
        <f t="shared" si="61"/>
        <v>0</v>
      </c>
      <c r="AO311" s="104">
        <f t="shared" si="62"/>
        <v>0</v>
      </c>
      <c r="AP311" s="105" t="str">
        <f t="shared" si="63"/>
        <v/>
      </c>
      <c r="AQ311" s="105" t="str">
        <f t="shared" si="64"/>
        <v/>
      </c>
      <c r="AR311" s="98">
        <f>'Input 1 - Schedule 1'!AL313</f>
        <v>0</v>
      </c>
      <c r="AS311" s="98">
        <f t="shared" si="65"/>
        <v>0</v>
      </c>
      <c r="AT311" s="99">
        <f t="shared" si="66"/>
        <v>0</v>
      </c>
      <c r="AV311" s="84" t="s">
        <v>20</v>
      </c>
    </row>
    <row r="312" spans="1:48" ht="13.5" x14ac:dyDescent="0.3">
      <c r="A312" s="106">
        <f t="shared" si="67"/>
        <v>305</v>
      </c>
      <c r="B312" s="102" t="str">
        <f>'Input 1 - Schedule 1'!H314</f>
        <v/>
      </c>
      <c r="C312" s="95">
        <f>'Input 1 - Schedule 1'!I314</f>
        <v>0</v>
      </c>
      <c r="D312" s="95">
        <f>'Input 1 - Schedule 1'!J314</f>
        <v>0</v>
      </c>
      <c r="E312" s="95">
        <f>'Input 1 - Schedule 1'!K314</f>
        <v>0</v>
      </c>
      <c r="F312" s="95">
        <f>'Input 1 - Schedule 1'!L314</f>
        <v>0</v>
      </c>
      <c r="G312" s="95">
        <f>'Input 1 - Schedule 1'!N314</f>
        <v>0</v>
      </c>
      <c r="H312" s="95" t="str">
        <f>'Input 1 - Schedule 1'!O314</f>
        <v/>
      </c>
      <c r="I312" s="95">
        <f>'Input 1 - Schedule 1'!W314</f>
        <v>0</v>
      </c>
      <c r="J312" s="69"/>
      <c r="K312" s="51"/>
      <c r="L312" s="69"/>
      <c r="M312" s="69"/>
      <c r="N312" s="95">
        <f>SUMIFS('Input 3 - Capital Instruments'!$L$13:$L$229,'Input 3 - Capital Instruments'!$O$13:$O$229,C312,'Input 3 - Capital Instruments'!$M$13:$M$229,"Y",'Input 3 - Capital Instruments'!$G$13:$G$229,"Surplus Notes (or similar)")</f>
        <v>0</v>
      </c>
      <c r="O312" s="69"/>
      <c r="P312" s="69"/>
      <c r="Q312" s="69"/>
      <c r="R312" s="96">
        <f t="shared" si="55"/>
        <v>0</v>
      </c>
      <c r="S312" s="95">
        <f t="shared" si="56"/>
        <v>0</v>
      </c>
      <c r="T312" s="69"/>
      <c r="U312" s="69"/>
      <c r="V312" s="69"/>
      <c r="W312" s="95" t="str">
        <f t="shared" si="58"/>
        <v/>
      </c>
      <c r="Z312" s="69"/>
      <c r="AB312" s="69"/>
      <c r="AC312" s="69"/>
      <c r="AD312" s="69"/>
      <c r="AE312" s="69"/>
      <c r="AF312" s="69"/>
      <c r="AG312" s="69"/>
      <c r="AH312" s="97">
        <f t="shared" si="57"/>
        <v>0</v>
      </c>
      <c r="AJ312" s="98" cm="1">
        <f t="array" ref="AJ312">SUMPRODUCT(J$7:J$1008*(G$7:G$1008=$C312))</f>
        <v>0</v>
      </c>
      <c r="AK312" s="103">
        <f t="shared" si="59"/>
        <v>0</v>
      </c>
      <c r="AL312" s="104">
        <f t="shared" si="60"/>
        <v>0</v>
      </c>
      <c r="AM312" s="98" cm="1">
        <f t="array" ref="AM312">SUMPRODUCT(Z$7:Z$1008*(G$7:G$1008=$C312))</f>
        <v>0</v>
      </c>
      <c r="AN312" s="103">
        <f t="shared" si="61"/>
        <v>0</v>
      </c>
      <c r="AO312" s="104">
        <f t="shared" si="62"/>
        <v>0</v>
      </c>
      <c r="AP312" s="105" t="str">
        <f t="shared" si="63"/>
        <v/>
      </c>
      <c r="AQ312" s="105" t="str">
        <f t="shared" si="64"/>
        <v/>
      </c>
      <c r="AR312" s="98">
        <f>'Input 1 - Schedule 1'!AL314</f>
        <v>0</v>
      </c>
      <c r="AS312" s="98">
        <f t="shared" si="65"/>
        <v>0</v>
      </c>
      <c r="AT312" s="99">
        <f t="shared" si="66"/>
        <v>0</v>
      </c>
      <c r="AV312" s="84" t="s">
        <v>20</v>
      </c>
    </row>
    <row r="313" spans="1:48" ht="13.5" x14ac:dyDescent="0.3">
      <c r="A313" s="106">
        <f t="shared" si="67"/>
        <v>306</v>
      </c>
      <c r="B313" s="102" t="str">
        <f>'Input 1 - Schedule 1'!H315</f>
        <v/>
      </c>
      <c r="C313" s="95">
        <f>'Input 1 - Schedule 1'!I315</f>
        <v>0</v>
      </c>
      <c r="D313" s="95">
        <f>'Input 1 - Schedule 1'!J315</f>
        <v>0</v>
      </c>
      <c r="E313" s="95">
        <f>'Input 1 - Schedule 1'!K315</f>
        <v>0</v>
      </c>
      <c r="F313" s="95">
        <f>'Input 1 - Schedule 1'!L315</f>
        <v>0</v>
      </c>
      <c r="G313" s="95">
        <f>'Input 1 - Schedule 1'!N315</f>
        <v>0</v>
      </c>
      <c r="H313" s="95" t="str">
        <f>'Input 1 - Schedule 1'!O315</f>
        <v/>
      </c>
      <c r="I313" s="95">
        <f>'Input 1 - Schedule 1'!W315</f>
        <v>0</v>
      </c>
      <c r="J313" s="69"/>
      <c r="K313" s="51"/>
      <c r="L313" s="69"/>
      <c r="M313" s="69"/>
      <c r="N313" s="95">
        <f>SUMIFS('Input 3 - Capital Instruments'!$L$13:$L$229,'Input 3 - Capital Instruments'!$O$13:$O$229,C313,'Input 3 - Capital Instruments'!$M$13:$M$229,"Y",'Input 3 - Capital Instruments'!$G$13:$G$229,"Surplus Notes (or similar)")</f>
        <v>0</v>
      </c>
      <c r="O313" s="69"/>
      <c r="P313" s="69"/>
      <c r="Q313" s="69"/>
      <c r="R313" s="96">
        <f t="shared" si="55"/>
        <v>0</v>
      </c>
      <c r="S313" s="95">
        <f t="shared" si="56"/>
        <v>0</v>
      </c>
      <c r="T313" s="69"/>
      <c r="U313" s="69"/>
      <c r="V313" s="69"/>
      <c r="W313" s="95" t="str">
        <f t="shared" si="58"/>
        <v/>
      </c>
      <c r="Z313" s="69"/>
      <c r="AB313" s="69"/>
      <c r="AC313" s="69"/>
      <c r="AD313" s="69"/>
      <c r="AE313" s="69"/>
      <c r="AF313" s="69"/>
      <c r="AG313" s="69"/>
      <c r="AH313" s="97">
        <f t="shared" si="57"/>
        <v>0</v>
      </c>
      <c r="AJ313" s="98" cm="1">
        <f t="array" ref="AJ313">SUMPRODUCT(J$7:J$1008*(G$7:G$1008=$C313))</f>
        <v>0</v>
      </c>
      <c r="AK313" s="103">
        <f t="shared" si="59"/>
        <v>0</v>
      </c>
      <c r="AL313" s="104">
        <f t="shared" si="60"/>
        <v>0</v>
      </c>
      <c r="AM313" s="98" cm="1">
        <f t="array" ref="AM313">SUMPRODUCT(Z$7:Z$1008*(G$7:G$1008=$C313))</f>
        <v>0</v>
      </c>
      <c r="AN313" s="103">
        <f t="shared" si="61"/>
        <v>0</v>
      </c>
      <c r="AO313" s="104">
        <f t="shared" si="62"/>
        <v>0</v>
      </c>
      <c r="AP313" s="105" t="str">
        <f t="shared" si="63"/>
        <v/>
      </c>
      <c r="AQ313" s="105" t="str">
        <f t="shared" si="64"/>
        <v/>
      </c>
      <c r="AR313" s="98">
        <f>'Input 1 - Schedule 1'!AL315</f>
        <v>0</v>
      </c>
      <c r="AS313" s="98">
        <f t="shared" si="65"/>
        <v>0</v>
      </c>
      <c r="AT313" s="99">
        <f t="shared" si="66"/>
        <v>0</v>
      </c>
      <c r="AV313" s="84" t="s">
        <v>20</v>
      </c>
    </row>
    <row r="314" spans="1:48" ht="13.5" x14ac:dyDescent="0.3">
      <c r="A314" s="106">
        <f t="shared" si="67"/>
        <v>307</v>
      </c>
      <c r="B314" s="102" t="str">
        <f>'Input 1 - Schedule 1'!H316</f>
        <v/>
      </c>
      <c r="C314" s="95">
        <f>'Input 1 - Schedule 1'!I316</f>
        <v>0</v>
      </c>
      <c r="D314" s="95">
        <f>'Input 1 - Schedule 1'!J316</f>
        <v>0</v>
      </c>
      <c r="E314" s="95">
        <f>'Input 1 - Schedule 1'!K316</f>
        <v>0</v>
      </c>
      <c r="F314" s="95">
        <f>'Input 1 - Schedule 1'!L316</f>
        <v>0</v>
      </c>
      <c r="G314" s="95">
        <f>'Input 1 - Schedule 1'!N316</f>
        <v>0</v>
      </c>
      <c r="H314" s="95" t="str">
        <f>'Input 1 - Schedule 1'!O316</f>
        <v/>
      </c>
      <c r="I314" s="95">
        <f>'Input 1 - Schedule 1'!W316</f>
        <v>0</v>
      </c>
      <c r="J314" s="69"/>
      <c r="K314" s="51"/>
      <c r="L314" s="69"/>
      <c r="M314" s="69"/>
      <c r="N314" s="95">
        <f>SUMIFS('Input 3 - Capital Instruments'!$L$13:$L$229,'Input 3 - Capital Instruments'!$O$13:$O$229,C314,'Input 3 - Capital Instruments'!$M$13:$M$229,"Y",'Input 3 - Capital Instruments'!$G$13:$G$229,"Surplus Notes (or similar)")</f>
        <v>0</v>
      </c>
      <c r="O314" s="69"/>
      <c r="P314" s="69"/>
      <c r="Q314" s="69"/>
      <c r="R314" s="96">
        <f t="shared" si="55"/>
        <v>0</v>
      </c>
      <c r="S314" s="95">
        <f t="shared" si="56"/>
        <v>0</v>
      </c>
      <c r="T314" s="69"/>
      <c r="U314" s="69"/>
      <c r="V314" s="69"/>
      <c r="W314" s="95" t="str">
        <f t="shared" si="58"/>
        <v/>
      </c>
      <c r="Z314" s="69"/>
      <c r="AB314" s="69"/>
      <c r="AC314" s="69"/>
      <c r="AD314" s="69"/>
      <c r="AE314" s="69"/>
      <c r="AF314" s="69"/>
      <c r="AG314" s="69"/>
      <c r="AH314" s="97">
        <f t="shared" si="57"/>
        <v>0</v>
      </c>
      <c r="AJ314" s="98" cm="1">
        <f t="array" ref="AJ314">SUMPRODUCT(J$7:J$1008*(G$7:G$1008=$C314))</f>
        <v>0</v>
      </c>
      <c r="AK314" s="103">
        <f t="shared" si="59"/>
        <v>0</v>
      </c>
      <c r="AL314" s="104">
        <f t="shared" si="60"/>
        <v>0</v>
      </c>
      <c r="AM314" s="98" cm="1">
        <f t="array" ref="AM314">SUMPRODUCT(Z$7:Z$1008*(G$7:G$1008=$C314))</f>
        <v>0</v>
      </c>
      <c r="AN314" s="103">
        <f t="shared" si="61"/>
        <v>0</v>
      </c>
      <c r="AO314" s="104">
        <f t="shared" si="62"/>
        <v>0</v>
      </c>
      <c r="AP314" s="105" t="str">
        <f t="shared" si="63"/>
        <v/>
      </c>
      <c r="AQ314" s="105" t="str">
        <f t="shared" si="64"/>
        <v/>
      </c>
      <c r="AR314" s="98">
        <f>'Input 1 - Schedule 1'!AL316</f>
        <v>0</v>
      </c>
      <c r="AS314" s="98">
        <f t="shared" si="65"/>
        <v>0</v>
      </c>
      <c r="AT314" s="99">
        <f t="shared" si="66"/>
        <v>0</v>
      </c>
      <c r="AV314" s="84" t="s">
        <v>20</v>
      </c>
    </row>
    <row r="315" spans="1:48" ht="13.5" x14ac:dyDescent="0.3">
      <c r="A315" s="106">
        <f t="shared" si="67"/>
        <v>308</v>
      </c>
      <c r="B315" s="102" t="str">
        <f>'Input 1 - Schedule 1'!H317</f>
        <v/>
      </c>
      <c r="C315" s="95">
        <f>'Input 1 - Schedule 1'!I317</f>
        <v>0</v>
      </c>
      <c r="D315" s="95">
        <f>'Input 1 - Schedule 1'!J317</f>
        <v>0</v>
      </c>
      <c r="E315" s="95">
        <f>'Input 1 - Schedule 1'!K317</f>
        <v>0</v>
      </c>
      <c r="F315" s="95">
        <f>'Input 1 - Schedule 1'!L317</f>
        <v>0</v>
      </c>
      <c r="G315" s="95">
        <f>'Input 1 - Schedule 1'!N317</f>
        <v>0</v>
      </c>
      <c r="H315" s="95" t="str">
        <f>'Input 1 - Schedule 1'!O317</f>
        <v/>
      </c>
      <c r="I315" s="95">
        <f>'Input 1 - Schedule 1'!W317</f>
        <v>0</v>
      </c>
      <c r="J315" s="69"/>
      <c r="K315" s="51"/>
      <c r="L315" s="69"/>
      <c r="M315" s="69"/>
      <c r="N315" s="95">
        <f>SUMIFS('Input 3 - Capital Instruments'!$L$13:$L$229,'Input 3 - Capital Instruments'!$O$13:$O$229,C315,'Input 3 - Capital Instruments'!$M$13:$M$229,"Y",'Input 3 - Capital Instruments'!$G$13:$G$229,"Surplus Notes (or similar)")</f>
        <v>0</v>
      </c>
      <c r="O315" s="69"/>
      <c r="P315" s="69"/>
      <c r="Q315" s="69"/>
      <c r="R315" s="96">
        <f t="shared" si="55"/>
        <v>0</v>
      </c>
      <c r="S315" s="95">
        <f t="shared" si="56"/>
        <v>0</v>
      </c>
      <c r="T315" s="69"/>
      <c r="U315" s="69"/>
      <c r="V315" s="69"/>
      <c r="W315" s="95" t="str">
        <f t="shared" si="58"/>
        <v/>
      </c>
      <c r="Z315" s="69"/>
      <c r="AB315" s="69"/>
      <c r="AC315" s="69"/>
      <c r="AD315" s="69"/>
      <c r="AE315" s="69"/>
      <c r="AF315" s="69"/>
      <c r="AG315" s="69"/>
      <c r="AH315" s="97">
        <f t="shared" si="57"/>
        <v>0</v>
      </c>
      <c r="AJ315" s="98" cm="1">
        <f t="array" ref="AJ315">SUMPRODUCT(J$7:J$1008*(G$7:G$1008=$C315))</f>
        <v>0</v>
      </c>
      <c r="AK315" s="103">
        <f t="shared" si="59"/>
        <v>0</v>
      </c>
      <c r="AL315" s="104">
        <f t="shared" si="60"/>
        <v>0</v>
      </c>
      <c r="AM315" s="98" cm="1">
        <f t="array" ref="AM315">SUMPRODUCT(Z$7:Z$1008*(G$7:G$1008=$C315))</f>
        <v>0</v>
      </c>
      <c r="AN315" s="103">
        <f t="shared" si="61"/>
        <v>0</v>
      </c>
      <c r="AO315" s="104">
        <f t="shared" si="62"/>
        <v>0</v>
      </c>
      <c r="AP315" s="105" t="str">
        <f t="shared" si="63"/>
        <v/>
      </c>
      <c r="AQ315" s="105" t="str">
        <f t="shared" si="64"/>
        <v/>
      </c>
      <c r="AR315" s="98">
        <f>'Input 1 - Schedule 1'!AL317</f>
        <v>0</v>
      </c>
      <c r="AS315" s="98">
        <f t="shared" si="65"/>
        <v>0</v>
      </c>
      <c r="AT315" s="99">
        <f t="shared" si="66"/>
        <v>0</v>
      </c>
      <c r="AV315" s="84" t="s">
        <v>20</v>
      </c>
    </row>
    <row r="316" spans="1:48" ht="13.5" x14ac:dyDescent="0.3">
      <c r="A316" s="106">
        <f t="shared" si="67"/>
        <v>309</v>
      </c>
      <c r="B316" s="102" t="str">
        <f>'Input 1 - Schedule 1'!H318</f>
        <v/>
      </c>
      <c r="C316" s="95">
        <f>'Input 1 - Schedule 1'!I318</f>
        <v>0</v>
      </c>
      <c r="D316" s="95">
        <f>'Input 1 - Schedule 1'!J318</f>
        <v>0</v>
      </c>
      <c r="E316" s="95">
        <f>'Input 1 - Schedule 1'!K318</f>
        <v>0</v>
      </c>
      <c r="F316" s="95">
        <f>'Input 1 - Schedule 1'!L318</f>
        <v>0</v>
      </c>
      <c r="G316" s="95">
        <f>'Input 1 - Schedule 1'!N318</f>
        <v>0</v>
      </c>
      <c r="H316" s="95" t="str">
        <f>'Input 1 - Schedule 1'!O318</f>
        <v/>
      </c>
      <c r="I316" s="95">
        <f>'Input 1 - Schedule 1'!W318</f>
        <v>0</v>
      </c>
      <c r="J316" s="69"/>
      <c r="K316" s="51"/>
      <c r="L316" s="69"/>
      <c r="M316" s="69"/>
      <c r="N316" s="95">
        <f>SUMIFS('Input 3 - Capital Instruments'!$L$13:$L$229,'Input 3 - Capital Instruments'!$O$13:$O$229,C316,'Input 3 - Capital Instruments'!$M$13:$M$229,"Y",'Input 3 - Capital Instruments'!$G$13:$G$229,"Surplus Notes (or similar)")</f>
        <v>0</v>
      </c>
      <c r="O316" s="69"/>
      <c r="P316" s="69"/>
      <c r="Q316" s="69"/>
      <c r="R316" s="96">
        <f t="shared" si="55"/>
        <v>0</v>
      </c>
      <c r="S316" s="95">
        <f t="shared" si="56"/>
        <v>0</v>
      </c>
      <c r="T316" s="69"/>
      <c r="U316" s="69"/>
      <c r="V316" s="69"/>
      <c r="W316" s="95" t="str">
        <f t="shared" si="58"/>
        <v/>
      </c>
      <c r="Z316" s="69"/>
      <c r="AB316" s="69"/>
      <c r="AC316" s="69"/>
      <c r="AD316" s="69"/>
      <c r="AE316" s="69"/>
      <c r="AF316" s="69"/>
      <c r="AG316" s="69"/>
      <c r="AH316" s="97">
        <f t="shared" si="57"/>
        <v>0</v>
      </c>
      <c r="AJ316" s="98" cm="1">
        <f t="array" ref="AJ316">SUMPRODUCT(J$7:J$1008*(G$7:G$1008=$C316))</f>
        <v>0</v>
      </c>
      <c r="AK316" s="103">
        <f t="shared" si="59"/>
        <v>0</v>
      </c>
      <c r="AL316" s="104">
        <f t="shared" si="60"/>
        <v>0</v>
      </c>
      <c r="AM316" s="98" cm="1">
        <f t="array" ref="AM316">SUMPRODUCT(Z$7:Z$1008*(G$7:G$1008=$C316))</f>
        <v>0</v>
      </c>
      <c r="AN316" s="103">
        <f t="shared" si="61"/>
        <v>0</v>
      </c>
      <c r="AO316" s="104">
        <f t="shared" si="62"/>
        <v>0</v>
      </c>
      <c r="AP316" s="105" t="str">
        <f t="shared" si="63"/>
        <v/>
      </c>
      <c r="AQ316" s="105" t="str">
        <f t="shared" si="64"/>
        <v/>
      </c>
      <c r="AR316" s="98">
        <f>'Input 1 - Schedule 1'!AL318</f>
        <v>0</v>
      </c>
      <c r="AS316" s="98">
        <f t="shared" si="65"/>
        <v>0</v>
      </c>
      <c r="AT316" s="99">
        <f t="shared" si="66"/>
        <v>0</v>
      </c>
      <c r="AV316" s="84" t="s">
        <v>20</v>
      </c>
    </row>
    <row r="317" spans="1:48" ht="13.5" x14ac:dyDescent="0.3">
      <c r="A317" s="106">
        <f t="shared" si="67"/>
        <v>310</v>
      </c>
      <c r="B317" s="102" t="str">
        <f>'Input 1 - Schedule 1'!H319</f>
        <v/>
      </c>
      <c r="C317" s="95">
        <f>'Input 1 - Schedule 1'!I319</f>
        <v>0</v>
      </c>
      <c r="D317" s="95">
        <f>'Input 1 - Schedule 1'!J319</f>
        <v>0</v>
      </c>
      <c r="E317" s="95">
        <f>'Input 1 - Schedule 1'!K319</f>
        <v>0</v>
      </c>
      <c r="F317" s="95">
        <f>'Input 1 - Schedule 1'!L319</f>
        <v>0</v>
      </c>
      <c r="G317" s="95">
        <f>'Input 1 - Schedule 1'!N319</f>
        <v>0</v>
      </c>
      <c r="H317" s="95" t="str">
        <f>'Input 1 - Schedule 1'!O319</f>
        <v/>
      </c>
      <c r="I317" s="95">
        <f>'Input 1 - Schedule 1'!W319</f>
        <v>0</v>
      </c>
      <c r="J317" s="69"/>
      <c r="K317" s="51"/>
      <c r="L317" s="69"/>
      <c r="M317" s="69"/>
      <c r="N317" s="95">
        <f>SUMIFS('Input 3 - Capital Instruments'!$L$13:$L$229,'Input 3 - Capital Instruments'!$O$13:$O$229,C317,'Input 3 - Capital Instruments'!$M$13:$M$229,"Y",'Input 3 - Capital Instruments'!$G$13:$G$229,"Surplus Notes (or similar)")</f>
        <v>0</v>
      </c>
      <c r="O317" s="69"/>
      <c r="P317" s="69"/>
      <c r="Q317" s="69"/>
      <c r="R317" s="96">
        <f t="shared" si="55"/>
        <v>0</v>
      </c>
      <c r="S317" s="95">
        <f t="shared" si="56"/>
        <v>0</v>
      </c>
      <c r="T317" s="69"/>
      <c r="U317" s="69"/>
      <c r="V317" s="69"/>
      <c r="W317" s="95" t="str">
        <f t="shared" si="58"/>
        <v/>
      </c>
      <c r="Z317" s="69"/>
      <c r="AB317" s="69"/>
      <c r="AC317" s="69"/>
      <c r="AD317" s="69"/>
      <c r="AE317" s="69"/>
      <c r="AF317" s="69"/>
      <c r="AG317" s="69"/>
      <c r="AH317" s="97">
        <f t="shared" si="57"/>
        <v>0</v>
      </c>
      <c r="AJ317" s="98" cm="1">
        <f t="array" ref="AJ317">SUMPRODUCT(J$7:J$1008*(G$7:G$1008=$C317))</f>
        <v>0</v>
      </c>
      <c r="AK317" s="103">
        <f t="shared" si="59"/>
        <v>0</v>
      </c>
      <c r="AL317" s="104">
        <f t="shared" si="60"/>
        <v>0</v>
      </c>
      <c r="AM317" s="98" cm="1">
        <f t="array" ref="AM317">SUMPRODUCT(Z$7:Z$1008*(G$7:G$1008=$C317))</f>
        <v>0</v>
      </c>
      <c r="AN317" s="103">
        <f t="shared" si="61"/>
        <v>0</v>
      </c>
      <c r="AO317" s="104">
        <f t="shared" si="62"/>
        <v>0</v>
      </c>
      <c r="AP317" s="105" t="str">
        <f t="shared" si="63"/>
        <v/>
      </c>
      <c r="AQ317" s="105" t="str">
        <f t="shared" si="64"/>
        <v/>
      </c>
      <c r="AR317" s="98">
        <f>'Input 1 - Schedule 1'!AL319</f>
        <v>0</v>
      </c>
      <c r="AS317" s="98">
        <f t="shared" si="65"/>
        <v>0</v>
      </c>
      <c r="AT317" s="99">
        <f t="shared" si="66"/>
        <v>0</v>
      </c>
      <c r="AV317" s="84" t="s">
        <v>20</v>
      </c>
    </row>
    <row r="318" spans="1:48" ht="13.5" x14ac:dyDescent="0.3">
      <c r="A318" s="106">
        <f t="shared" si="67"/>
        <v>311</v>
      </c>
      <c r="B318" s="102" t="str">
        <f>'Input 1 - Schedule 1'!H320</f>
        <v/>
      </c>
      <c r="C318" s="95">
        <f>'Input 1 - Schedule 1'!I320</f>
        <v>0</v>
      </c>
      <c r="D318" s="95">
        <f>'Input 1 - Schedule 1'!J320</f>
        <v>0</v>
      </c>
      <c r="E318" s="95">
        <f>'Input 1 - Schedule 1'!K320</f>
        <v>0</v>
      </c>
      <c r="F318" s="95">
        <f>'Input 1 - Schedule 1'!L320</f>
        <v>0</v>
      </c>
      <c r="G318" s="95">
        <f>'Input 1 - Schedule 1'!N320</f>
        <v>0</v>
      </c>
      <c r="H318" s="95" t="str">
        <f>'Input 1 - Schedule 1'!O320</f>
        <v/>
      </c>
      <c r="I318" s="95">
        <f>'Input 1 - Schedule 1'!W320</f>
        <v>0</v>
      </c>
      <c r="J318" s="69"/>
      <c r="K318" s="51"/>
      <c r="L318" s="69"/>
      <c r="M318" s="69"/>
      <c r="N318" s="95">
        <f>SUMIFS('Input 3 - Capital Instruments'!$L$13:$L$229,'Input 3 - Capital Instruments'!$O$13:$O$229,C318,'Input 3 - Capital Instruments'!$M$13:$M$229,"Y",'Input 3 - Capital Instruments'!$G$13:$G$229,"Surplus Notes (or similar)")</f>
        <v>0</v>
      </c>
      <c r="O318" s="69"/>
      <c r="P318" s="69"/>
      <c r="Q318" s="69"/>
      <c r="R318" s="96">
        <f t="shared" si="55"/>
        <v>0</v>
      </c>
      <c r="S318" s="95">
        <f t="shared" si="56"/>
        <v>0</v>
      </c>
      <c r="T318" s="69"/>
      <c r="U318" s="69"/>
      <c r="V318" s="69"/>
      <c r="W318" s="95" t="str">
        <f t="shared" si="58"/>
        <v/>
      </c>
      <c r="Z318" s="69"/>
      <c r="AB318" s="69"/>
      <c r="AC318" s="69"/>
      <c r="AD318" s="69"/>
      <c r="AE318" s="69"/>
      <c r="AF318" s="69"/>
      <c r="AG318" s="69"/>
      <c r="AH318" s="97">
        <f t="shared" si="57"/>
        <v>0</v>
      </c>
      <c r="AJ318" s="98" cm="1">
        <f t="array" ref="AJ318">SUMPRODUCT(J$7:J$1008*(G$7:G$1008=$C318))</f>
        <v>0</v>
      </c>
      <c r="AK318" s="103">
        <f t="shared" si="59"/>
        <v>0</v>
      </c>
      <c r="AL318" s="104">
        <f t="shared" si="60"/>
        <v>0</v>
      </c>
      <c r="AM318" s="98" cm="1">
        <f t="array" ref="AM318">SUMPRODUCT(Z$7:Z$1008*(G$7:G$1008=$C318))</f>
        <v>0</v>
      </c>
      <c r="AN318" s="103">
        <f t="shared" si="61"/>
        <v>0</v>
      </c>
      <c r="AO318" s="104">
        <f t="shared" si="62"/>
        <v>0</v>
      </c>
      <c r="AP318" s="105" t="str">
        <f t="shared" si="63"/>
        <v/>
      </c>
      <c r="AQ318" s="105" t="str">
        <f t="shared" si="64"/>
        <v/>
      </c>
      <c r="AR318" s="98">
        <f>'Input 1 - Schedule 1'!AL320</f>
        <v>0</v>
      </c>
      <c r="AS318" s="98">
        <f t="shared" si="65"/>
        <v>0</v>
      </c>
      <c r="AT318" s="99">
        <f t="shared" si="66"/>
        <v>0</v>
      </c>
      <c r="AV318" s="84" t="s">
        <v>20</v>
      </c>
    </row>
    <row r="319" spans="1:48" ht="13.5" x14ac:dyDescent="0.3">
      <c r="A319" s="106">
        <f t="shared" si="67"/>
        <v>312</v>
      </c>
      <c r="B319" s="102" t="str">
        <f>'Input 1 - Schedule 1'!H321</f>
        <v/>
      </c>
      <c r="C319" s="95">
        <f>'Input 1 - Schedule 1'!I321</f>
        <v>0</v>
      </c>
      <c r="D319" s="95">
        <f>'Input 1 - Schedule 1'!J321</f>
        <v>0</v>
      </c>
      <c r="E319" s="95">
        <f>'Input 1 - Schedule 1'!K321</f>
        <v>0</v>
      </c>
      <c r="F319" s="95">
        <f>'Input 1 - Schedule 1'!L321</f>
        <v>0</v>
      </c>
      <c r="G319" s="95">
        <f>'Input 1 - Schedule 1'!N321</f>
        <v>0</v>
      </c>
      <c r="H319" s="95" t="str">
        <f>'Input 1 - Schedule 1'!O321</f>
        <v/>
      </c>
      <c r="I319" s="95">
        <f>'Input 1 - Schedule 1'!W321</f>
        <v>0</v>
      </c>
      <c r="J319" s="69"/>
      <c r="K319" s="51"/>
      <c r="L319" s="69"/>
      <c r="M319" s="69"/>
      <c r="N319" s="95">
        <f>SUMIFS('Input 3 - Capital Instruments'!$L$13:$L$229,'Input 3 - Capital Instruments'!$O$13:$O$229,C319,'Input 3 - Capital Instruments'!$M$13:$M$229,"Y",'Input 3 - Capital Instruments'!$G$13:$G$229,"Surplus Notes (or similar)")</f>
        <v>0</v>
      </c>
      <c r="O319" s="69"/>
      <c r="P319" s="69"/>
      <c r="Q319" s="69"/>
      <c r="R319" s="96">
        <f t="shared" si="55"/>
        <v>0</v>
      </c>
      <c r="S319" s="95">
        <f t="shared" si="56"/>
        <v>0</v>
      </c>
      <c r="T319" s="69"/>
      <c r="U319" s="69"/>
      <c r="V319" s="69"/>
      <c r="W319" s="95" t="str">
        <f t="shared" si="58"/>
        <v/>
      </c>
      <c r="Z319" s="69"/>
      <c r="AB319" s="69"/>
      <c r="AC319" s="69"/>
      <c r="AD319" s="69"/>
      <c r="AE319" s="69"/>
      <c r="AF319" s="69"/>
      <c r="AG319" s="69"/>
      <c r="AH319" s="97">
        <f t="shared" si="57"/>
        <v>0</v>
      </c>
      <c r="AJ319" s="98" cm="1">
        <f t="array" ref="AJ319">SUMPRODUCT(J$7:J$1008*(G$7:G$1008=$C319))</f>
        <v>0</v>
      </c>
      <c r="AK319" s="103">
        <f t="shared" si="59"/>
        <v>0</v>
      </c>
      <c r="AL319" s="104">
        <f t="shared" si="60"/>
        <v>0</v>
      </c>
      <c r="AM319" s="98" cm="1">
        <f t="array" ref="AM319">SUMPRODUCT(Z$7:Z$1008*(G$7:G$1008=$C319))</f>
        <v>0</v>
      </c>
      <c r="AN319" s="103">
        <f t="shared" si="61"/>
        <v>0</v>
      </c>
      <c r="AO319" s="104">
        <f t="shared" si="62"/>
        <v>0</v>
      </c>
      <c r="AP319" s="105" t="str">
        <f t="shared" si="63"/>
        <v/>
      </c>
      <c r="AQ319" s="105" t="str">
        <f t="shared" si="64"/>
        <v/>
      </c>
      <c r="AR319" s="98">
        <f>'Input 1 - Schedule 1'!AL321</f>
        <v>0</v>
      </c>
      <c r="AS319" s="98">
        <f t="shared" si="65"/>
        <v>0</v>
      </c>
      <c r="AT319" s="99">
        <f t="shared" si="66"/>
        <v>0</v>
      </c>
      <c r="AV319" s="84" t="s">
        <v>20</v>
      </c>
    </row>
    <row r="320" spans="1:48" ht="13.5" x14ac:dyDescent="0.3">
      <c r="A320" s="106">
        <f t="shared" si="67"/>
        <v>313</v>
      </c>
      <c r="B320" s="102" t="str">
        <f>'Input 1 - Schedule 1'!H322</f>
        <v/>
      </c>
      <c r="C320" s="95">
        <f>'Input 1 - Schedule 1'!I322</f>
        <v>0</v>
      </c>
      <c r="D320" s="95">
        <f>'Input 1 - Schedule 1'!J322</f>
        <v>0</v>
      </c>
      <c r="E320" s="95">
        <f>'Input 1 - Schedule 1'!K322</f>
        <v>0</v>
      </c>
      <c r="F320" s="95">
        <f>'Input 1 - Schedule 1'!L322</f>
        <v>0</v>
      </c>
      <c r="G320" s="95">
        <f>'Input 1 - Schedule 1'!N322</f>
        <v>0</v>
      </c>
      <c r="H320" s="95" t="str">
        <f>'Input 1 - Schedule 1'!O322</f>
        <v/>
      </c>
      <c r="I320" s="95">
        <f>'Input 1 - Schedule 1'!W322</f>
        <v>0</v>
      </c>
      <c r="J320" s="69"/>
      <c r="K320" s="51"/>
      <c r="L320" s="69"/>
      <c r="M320" s="69"/>
      <c r="N320" s="95">
        <f>SUMIFS('Input 3 - Capital Instruments'!$L$13:$L$229,'Input 3 - Capital Instruments'!$O$13:$O$229,C320,'Input 3 - Capital Instruments'!$M$13:$M$229,"Y",'Input 3 - Capital Instruments'!$G$13:$G$229,"Surplus Notes (or similar)")</f>
        <v>0</v>
      </c>
      <c r="O320" s="69"/>
      <c r="P320" s="69"/>
      <c r="Q320" s="69"/>
      <c r="R320" s="96">
        <f t="shared" si="55"/>
        <v>0</v>
      </c>
      <c r="S320" s="95">
        <f t="shared" si="56"/>
        <v>0</v>
      </c>
      <c r="T320" s="69"/>
      <c r="U320" s="69"/>
      <c r="V320" s="69"/>
      <c r="W320" s="95" t="str">
        <f t="shared" si="58"/>
        <v/>
      </c>
      <c r="Z320" s="69"/>
      <c r="AB320" s="69"/>
      <c r="AC320" s="69"/>
      <c r="AD320" s="69"/>
      <c r="AE320" s="69"/>
      <c r="AF320" s="69"/>
      <c r="AG320" s="69"/>
      <c r="AH320" s="97">
        <f t="shared" si="57"/>
        <v>0</v>
      </c>
      <c r="AJ320" s="98" cm="1">
        <f t="array" ref="AJ320">SUMPRODUCT(J$7:J$1008*(G$7:G$1008=$C320))</f>
        <v>0</v>
      </c>
      <c r="AK320" s="103">
        <f t="shared" si="59"/>
        <v>0</v>
      </c>
      <c r="AL320" s="104">
        <f t="shared" si="60"/>
        <v>0</v>
      </c>
      <c r="AM320" s="98" cm="1">
        <f t="array" ref="AM320">SUMPRODUCT(Z$7:Z$1008*(G$7:G$1008=$C320))</f>
        <v>0</v>
      </c>
      <c r="AN320" s="103">
        <f t="shared" si="61"/>
        <v>0</v>
      </c>
      <c r="AO320" s="104">
        <f t="shared" si="62"/>
        <v>0</v>
      </c>
      <c r="AP320" s="105" t="str">
        <f t="shared" si="63"/>
        <v/>
      </c>
      <c r="AQ320" s="105" t="str">
        <f t="shared" si="64"/>
        <v/>
      </c>
      <c r="AR320" s="98">
        <f>'Input 1 - Schedule 1'!AL322</f>
        <v>0</v>
      </c>
      <c r="AS320" s="98">
        <f t="shared" si="65"/>
        <v>0</v>
      </c>
      <c r="AT320" s="99">
        <f t="shared" si="66"/>
        <v>0</v>
      </c>
      <c r="AV320" s="84" t="s">
        <v>20</v>
      </c>
    </row>
    <row r="321" spans="1:48" ht="13.5" x14ac:dyDescent="0.3">
      <c r="A321" s="106">
        <f t="shared" si="67"/>
        <v>314</v>
      </c>
      <c r="B321" s="102" t="str">
        <f>'Input 1 - Schedule 1'!H323</f>
        <v/>
      </c>
      <c r="C321" s="95">
        <f>'Input 1 - Schedule 1'!I323</f>
        <v>0</v>
      </c>
      <c r="D321" s="95">
        <f>'Input 1 - Schedule 1'!J323</f>
        <v>0</v>
      </c>
      <c r="E321" s="95">
        <f>'Input 1 - Schedule 1'!K323</f>
        <v>0</v>
      </c>
      <c r="F321" s="95">
        <f>'Input 1 - Schedule 1'!L323</f>
        <v>0</v>
      </c>
      <c r="G321" s="95">
        <f>'Input 1 - Schedule 1'!N323</f>
        <v>0</v>
      </c>
      <c r="H321" s="95" t="str">
        <f>'Input 1 - Schedule 1'!O323</f>
        <v/>
      </c>
      <c r="I321" s="95">
        <f>'Input 1 - Schedule 1'!W323</f>
        <v>0</v>
      </c>
      <c r="J321" s="69"/>
      <c r="K321" s="51"/>
      <c r="L321" s="69"/>
      <c r="M321" s="69"/>
      <c r="N321" s="95">
        <f>SUMIFS('Input 3 - Capital Instruments'!$L$13:$L$229,'Input 3 - Capital Instruments'!$O$13:$O$229,C321,'Input 3 - Capital Instruments'!$M$13:$M$229,"Y",'Input 3 - Capital Instruments'!$G$13:$G$229,"Surplus Notes (or similar)")</f>
        <v>0</v>
      </c>
      <c r="O321" s="69"/>
      <c r="P321" s="69"/>
      <c r="Q321" s="69"/>
      <c r="R321" s="96">
        <f t="shared" si="55"/>
        <v>0</v>
      </c>
      <c r="S321" s="95">
        <f t="shared" si="56"/>
        <v>0</v>
      </c>
      <c r="T321" s="69"/>
      <c r="U321" s="69"/>
      <c r="V321" s="69"/>
      <c r="W321" s="95" t="str">
        <f t="shared" si="58"/>
        <v/>
      </c>
      <c r="Z321" s="69"/>
      <c r="AB321" s="69"/>
      <c r="AC321" s="69"/>
      <c r="AD321" s="69"/>
      <c r="AE321" s="69"/>
      <c r="AF321" s="69"/>
      <c r="AG321" s="69"/>
      <c r="AH321" s="97">
        <f t="shared" si="57"/>
        <v>0</v>
      </c>
      <c r="AJ321" s="98" cm="1">
        <f t="array" ref="AJ321">SUMPRODUCT(J$7:J$1008*(G$7:G$1008=$C321))</f>
        <v>0</v>
      </c>
      <c r="AK321" s="103">
        <f t="shared" si="59"/>
        <v>0</v>
      </c>
      <c r="AL321" s="104">
        <f t="shared" si="60"/>
        <v>0</v>
      </c>
      <c r="AM321" s="98" cm="1">
        <f t="array" ref="AM321">SUMPRODUCT(Z$7:Z$1008*(G$7:G$1008=$C321))</f>
        <v>0</v>
      </c>
      <c r="AN321" s="103">
        <f t="shared" si="61"/>
        <v>0</v>
      </c>
      <c r="AO321" s="104">
        <f t="shared" si="62"/>
        <v>0</v>
      </c>
      <c r="AP321" s="105" t="str">
        <f t="shared" si="63"/>
        <v/>
      </c>
      <c r="AQ321" s="105" t="str">
        <f t="shared" si="64"/>
        <v/>
      </c>
      <c r="AR321" s="98">
        <f>'Input 1 - Schedule 1'!AL323</f>
        <v>0</v>
      </c>
      <c r="AS321" s="98">
        <f t="shared" si="65"/>
        <v>0</v>
      </c>
      <c r="AT321" s="99">
        <f t="shared" si="66"/>
        <v>0</v>
      </c>
      <c r="AV321" s="84" t="s">
        <v>20</v>
      </c>
    </row>
    <row r="322" spans="1:48" ht="13.5" x14ac:dyDescent="0.3">
      <c r="A322" s="106">
        <f t="shared" si="67"/>
        <v>315</v>
      </c>
      <c r="B322" s="102" t="str">
        <f>'Input 1 - Schedule 1'!H324</f>
        <v/>
      </c>
      <c r="C322" s="95">
        <f>'Input 1 - Schedule 1'!I324</f>
        <v>0</v>
      </c>
      <c r="D322" s="95">
        <f>'Input 1 - Schedule 1'!J324</f>
        <v>0</v>
      </c>
      <c r="E322" s="95">
        <f>'Input 1 - Schedule 1'!K324</f>
        <v>0</v>
      </c>
      <c r="F322" s="95">
        <f>'Input 1 - Schedule 1'!L324</f>
        <v>0</v>
      </c>
      <c r="G322" s="95">
        <f>'Input 1 - Schedule 1'!N324</f>
        <v>0</v>
      </c>
      <c r="H322" s="95" t="str">
        <f>'Input 1 - Schedule 1'!O324</f>
        <v/>
      </c>
      <c r="I322" s="95">
        <f>'Input 1 - Schedule 1'!W324</f>
        <v>0</v>
      </c>
      <c r="J322" s="69"/>
      <c r="K322" s="51"/>
      <c r="L322" s="69"/>
      <c r="M322" s="69"/>
      <c r="N322" s="95">
        <f>SUMIFS('Input 3 - Capital Instruments'!$L$13:$L$229,'Input 3 - Capital Instruments'!$O$13:$O$229,C322,'Input 3 - Capital Instruments'!$M$13:$M$229,"Y",'Input 3 - Capital Instruments'!$G$13:$G$229,"Surplus Notes (or similar)")</f>
        <v>0</v>
      </c>
      <c r="O322" s="69"/>
      <c r="P322" s="69"/>
      <c r="Q322" s="69"/>
      <c r="R322" s="96">
        <f t="shared" si="55"/>
        <v>0</v>
      </c>
      <c r="S322" s="95">
        <f t="shared" si="56"/>
        <v>0</v>
      </c>
      <c r="T322" s="69"/>
      <c r="U322" s="69"/>
      <c r="V322" s="69"/>
      <c r="W322" s="95" t="str">
        <f t="shared" si="58"/>
        <v/>
      </c>
      <c r="Z322" s="69"/>
      <c r="AB322" s="69"/>
      <c r="AC322" s="69"/>
      <c r="AD322" s="69"/>
      <c r="AE322" s="69"/>
      <c r="AF322" s="69"/>
      <c r="AG322" s="69"/>
      <c r="AH322" s="97">
        <f t="shared" si="57"/>
        <v>0</v>
      </c>
      <c r="AJ322" s="98" cm="1">
        <f t="array" ref="AJ322">SUMPRODUCT(J$7:J$1008*(G$7:G$1008=$C322))</f>
        <v>0</v>
      </c>
      <c r="AK322" s="103">
        <f t="shared" si="59"/>
        <v>0</v>
      </c>
      <c r="AL322" s="104">
        <f t="shared" si="60"/>
        <v>0</v>
      </c>
      <c r="AM322" s="98" cm="1">
        <f t="array" ref="AM322">SUMPRODUCT(Z$7:Z$1008*(G$7:G$1008=$C322))</f>
        <v>0</v>
      </c>
      <c r="AN322" s="103">
        <f t="shared" si="61"/>
        <v>0</v>
      </c>
      <c r="AO322" s="104">
        <f t="shared" si="62"/>
        <v>0</v>
      </c>
      <c r="AP322" s="105" t="str">
        <f t="shared" si="63"/>
        <v/>
      </c>
      <c r="AQ322" s="105" t="str">
        <f t="shared" si="64"/>
        <v/>
      </c>
      <c r="AR322" s="98">
        <f>'Input 1 - Schedule 1'!AL324</f>
        <v>0</v>
      </c>
      <c r="AS322" s="98">
        <f t="shared" si="65"/>
        <v>0</v>
      </c>
      <c r="AT322" s="99">
        <f t="shared" si="66"/>
        <v>0</v>
      </c>
      <c r="AV322" s="84" t="s">
        <v>20</v>
      </c>
    </row>
    <row r="323" spans="1:48" ht="13.5" x14ac:dyDescent="0.3">
      <c r="A323" s="106">
        <f t="shared" si="67"/>
        <v>316</v>
      </c>
      <c r="B323" s="102" t="str">
        <f>'Input 1 - Schedule 1'!H325</f>
        <v/>
      </c>
      <c r="C323" s="95">
        <f>'Input 1 - Schedule 1'!I325</f>
        <v>0</v>
      </c>
      <c r="D323" s="95">
        <f>'Input 1 - Schedule 1'!J325</f>
        <v>0</v>
      </c>
      <c r="E323" s="95">
        <f>'Input 1 - Schedule 1'!K325</f>
        <v>0</v>
      </c>
      <c r="F323" s="95">
        <f>'Input 1 - Schedule 1'!L325</f>
        <v>0</v>
      </c>
      <c r="G323" s="95">
        <f>'Input 1 - Schedule 1'!N325</f>
        <v>0</v>
      </c>
      <c r="H323" s="95" t="str">
        <f>'Input 1 - Schedule 1'!O325</f>
        <v/>
      </c>
      <c r="I323" s="95">
        <f>'Input 1 - Schedule 1'!W325</f>
        <v>0</v>
      </c>
      <c r="J323" s="69"/>
      <c r="K323" s="51"/>
      <c r="L323" s="69"/>
      <c r="M323" s="69"/>
      <c r="N323" s="95">
        <f>SUMIFS('Input 3 - Capital Instruments'!$L$13:$L$229,'Input 3 - Capital Instruments'!$O$13:$O$229,C323,'Input 3 - Capital Instruments'!$M$13:$M$229,"Y",'Input 3 - Capital Instruments'!$G$13:$G$229,"Surplus Notes (or similar)")</f>
        <v>0</v>
      </c>
      <c r="O323" s="69"/>
      <c r="P323" s="69"/>
      <c r="Q323" s="69"/>
      <c r="R323" s="96">
        <f t="shared" si="55"/>
        <v>0</v>
      </c>
      <c r="S323" s="95">
        <f t="shared" si="56"/>
        <v>0</v>
      </c>
      <c r="T323" s="69"/>
      <c r="U323" s="69"/>
      <c r="V323" s="69"/>
      <c r="W323" s="95" t="str">
        <f t="shared" si="58"/>
        <v/>
      </c>
      <c r="Z323" s="69"/>
      <c r="AB323" s="69"/>
      <c r="AC323" s="69"/>
      <c r="AD323" s="69"/>
      <c r="AE323" s="69"/>
      <c r="AF323" s="69"/>
      <c r="AG323" s="69"/>
      <c r="AH323" s="97">
        <f t="shared" si="57"/>
        <v>0</v>
      </c>
      <c r="AJ323" s="98" cm="1">
        <f t="array" ref="AJ323">SUMPRODUCT(J$7:J$1008*(G$7:G$1008=$C323))</f>
        <v>0</v>
      </c>
      <c r="AK323" s="103">
        <f t="shared" si="59"/>
        <v>0</v>
      </c>
      <c r="AL323" s="104">
        <f t="shared" si="60"/>
        <v>0</v>
      </c>
      <c r="AM323" s="98" cm="1">
        <f t="array" ref="AM323">SUMPRODUCT(Z$7:Z$1008*(G$7:G$1008=$C323))</f>
        <v>0</v>
      </c>
      <c r="AN323" s="103">
        <f t="shared" si="61"/>
        <v>0</v>
      </c>
      <c r="AO323" s="104">
        <f t="shared" si="62"/>
        <v>0</v>
      </c>
      <c r="AP323" s="105" t="str">
        <f t="shared" si="63"/>
        <v/>
      </c>
      <c r="AQ323" s="105" t="str">
        <f t="shared" si="64"/>
        <v/>
      </c>
      <c r="AR323" s="98">
        <f>'Input 1 - Schedule 1'!AL325</f>
        <v>0</v>
      </c>
      <c r="AS323" s="98">
        <f t="shared" si="65"/>
        <v>0</v>
      </c>
      <c r="AT323" s="99">
        <f t="shared" si="66"/>
        <v>0</v>
      </c>
      <c r="AV323" s="84" t="s">
        <v>20</v>
      </c>
    </row>
    <row r="324" spans="1:48" ht="13.5" x14ac:dyDescent="0.3">
      <c r="A324" s="106">
        <f t="shared" si="67"/>
        <v>317</v>
      </c>
      <c r="B324" s="102" t="str">
        <f>'Input 1 - Schedule 1'!H326</f>
        <v/>
      </c>
      <c r="C324" s="95">
        <f>'Input 1 - Schedule 1'!I326</f>
        <v>0</v>
      </c>
      <c r="D324" s="95">
        <f>'Input 1 - Schedule 1'!J326</f>
        <v>0</v>
      </c>
      <c r="E324" s="95">
        <f>'Input 1 - Schedule 1'!K326</f>
        <v>0</v>
      </c>
      <c r="F324" s="95">
        <f>'Input 1 - Schedule 1'!L326</f>
        <v>0</v>
      </c>
      <c r="G324" s="95">
        <f>'Input 1 - Schedule 1'!N326</f>
        <v>0</v>
      </c>
      <c r="H324" s="95" t="str">
        <f>'Input 1 - Schedule 1'!O326</f>
        <v/>
      </c>
      <c r="I324" s="95">
        <f>'Input 1 - Schedule 1'!W326</f>
        <v>0</v>
      </c>
      <c r="J324" s="69"/>
      <c r="K324" s="51"/>
      <c r="L324" s="69"/>
      <c r="M324" s="69"/>
      <c r="N324" s="95">
        <f>SUMIFS('Input 3 - Capital Instruments'!$L$13:$L$229,'Input 3 - Capital Instruments'!$O$13:$O$229,C324,'Input 3 - Capital Instruments'!$M$13:$M$229,"Y",'Input 3 - Capital Instruments'!$G$13:$G$229,"Surplus Notes (or similar)")</f>
        <v>0</v>
      </c>
      <c r="O324" s="69"/>
      <c r="P324" s="69"/>
      <c r="Q324" s="69"/>
      <c r="R324" s="96">
        <f t="shared" si="55"/>
        <v>0</v>
      </c>
      <c r="S324" s="95">
        <f t="shared" si="56"/>
        <v>0</v>
      </c>
      <c r="T324" s="69"/>
      <c r="U324" s="69"/>
      <c r="V324" s="69"/>
      <c r="W324" s="95" t="str">
        <f t="shared" si="58"/>
        <v/>
      </c>
      <c r="Z324" s="69"/>
      <c r="AB324" s="69"/>
      <c r="AC324" s="69"/>
      <c r="AD324" s="69"/>
      <c r="AE324" s="69"/>
      <c r="AF324" s="69"/>
      <c r="AG324" s="69"/>
      <c r="AH324" s="97">
        <f t="shared" si="57"/>
        <v>0</v>
      </c>
      <c r="AJ324" s="98" cm="1">
        <f t="array" ref="AJ324">SUMPRODUCT(J$7:J$1008*(G$7:G$1008=$C324))</f>
        <v>0</v>
      </c>
      <c r="AK324" s="103">
        <f t="shared" si="59"/>
        <v>0</v>
      </c>
      <c r="AL324" s="104">
        <f t="shared" si="60"/>
        <v>0</v>
      </c>
      <c r="AM324" s="98" cm="1">
        <f t="array" ref="AM324">SUMPRODUCT(Z$7:Z$1008*(G$7:G$1008=$C324))</f>
        <v>0</v>
      </c>
      <c r="AN324" s="103">
        <f t="shared" si="61"/>
        <v>0</v>
      </c>
      <c r="AO324" s="104">
        <f t="shared" si="62"/>
        <v>0</v>
      </c>
      <c r="AP324" s="105" t="str">
        <f t="shared" si="63"/>
        <v/>
      </c>
      <c r="AQ324" s="105" t="str">
        <f t="shared" si="64"/>
        <v/>
      </c>
      <c r="AR324" s="98">
        <f>'Input 1 - Schedule 1'!AL326</f>
        <v>0</v>
      </c>
      <c r="AS324" s="98">
        <f t="shared" si="65"/>
        <v>0</v>
      </c>
      <c r="AT324" s="99">
        <f t="shared" si="66"/>
        <v>0</v>
      </c>
      <c r="AV324" s="84" t="s">
        <v>20</v>
      </c>
    </row>
    <row r="325" spans="1:48" ht="13.5" x14ac:dyDescent="0.3">
      <c r="A325" s="106">
        <f t="shared" si="67"/>
        <v>318</v>
      </c>
      <c r="B325" s="102" t="str">
        <f>'Input 1 - Schedule 1'!H327</f>
        <v/>
      </c>
      <c r="C325" s="95">
        <f>'Input 1 - Schedule 1'!I327</f>
        <v>0</v>
      </c>
      <c r="D325" s="95">
        <f>'Input 1 - Schedule 1'!J327</f>
        <v>0</v>
      </c>
      <c r="E325" s="95">
        <f>'Input 1 - Schedule 1'!K327</f>
        <v>0</v>
      </c>
      <c r="F325" s="95">
        <f>'Input 1 - Schedule 1'!L327</f>
        <v>0</v>
      </c>
      <c r="G325" s="95">
        <f>'Input 1 - Schedule 1'!N327</f>
        <v>0</v>
      </c>
      <c r="H325" s="95" t="str">
        <f>'Input 1 - Schedule 1'!O327</f>
        <v/>
      </c>
      <c r="I325" s="95">
        <f>'Input 1 - Schedule 1'!W327</f>
        <v>0</v>
      </c>
      <c r="J325" s="69"/>
      <c r="K325" s="51"/>
      <c r="L325" s="69"/>
      <c r="M325" s="69"/>
      <c r="N325" s="95">
        <f>SUMIFS('Input 3 - Capital Instruments'!$L$13:$L$229,'Input 3 - Capital Instruments'!$O$13:$O$229,C325,'Input 3 - Capital Instruments'!$M$13:$M$229,"Y",'Input 3 - Capital Instruments'!$G$13:$G$229,"Surplus Notes (or similar)")</f>
        <v>0</v>
      </c>
      <c r="O325" s="69"/>
      <c r="P325" s="69"/>
      <c r="Q325" s="69"/>
      <c r="R325" s="96">
        <f t="shared" si="55"/>
        <v>0</v>
      </c>
      <c r="S325" s="95">
        <f t="shared" si="56"/>
        <v>0</v>
      </c>
      <c r="T325" s="69"/>
      <c r="U325" s="69"/>
      <c r="V325" s="69"/>
      <c r="W325" s="95" t="str">
        <f t="shared" si="58"/>
        <v/>
      </c>
      <c r="Z325" s="69"/>
      <c r="AB325" s="69"/>
      <c r="AC325" s="69"/>
      <c r="AD325" s="69"/>
      <c r="AE325" s="69"/>
      <c r="AF325" s="69"/>
      <c r="AG325" s="69"/>
      <c r="AH325" s="97">
        <f t="shared" si="57"/>
        <v>0</v>
      </c>
      <c r="AJ325" s="98" cm="1">
        <f t="array" ref="AJ325">SUMPRODUCT(J$7:J$1008*(G$7:G$1008=$C325))</f>
        <v>0</v>
      </c>
      <c r="AK325" s="103">
        <f t="shared" si="59"/>
        <v>0</v>
      </c>
      <c r="AL325" s="104">
        <f t="shared" si="60"/>
        <v>0</v>
      </c>
      <c r="AM325" s="98" cm="1">
        <f t="array" ref="AM325">SUMPRODUCT(Z$7:Z$1008*(G$7:G$1008=$C325))</f>
        <v>0</v>
      </c>
      <c r="AN325" s="103">
        <f t="shared" si="61"/>
        <v>0</v>
      </c>
      <c r="AO325" s="104">
        <f t="shared" si="62"/>
        <v>0</v>
      </c>
      <c r="AP325" s="105" t="str">
        <f t="shared" si="63"/>
        <v/>
      </c>
      <c r="AQ325" s="105" t="str">
        <f t="shared" si="64"/>
        <v/>
      </c>
      <c r="AR325" s="98">
        <f>'Input 1 - Schedule 1'!AL327</f>
        <v>0</v>
      </c>
      <c r="AS325" s="98">
        <f t="shared" si="65"/>
        <v>0</v>
      </c>
      <c r="AT325" s="99">
        <f t="shared" si="66"/>
        <v>0</v>
      </c>
      <c r="AV325" s="84" t="s">
        <v>20</v>
      </c>
    </row>
    <row r="326" spans="1:48" ht="13.5" x14ac:dyDescent="0.3">
      <c r="A326" s="106">
        <f t="shared" si="67"/>
        <v>319</v>
      </c>
      <c r="B326" s="102" t="str">
        <f>'Input 1 - Schedule 1'!H328</f>
        <v/>
      </c>
      <c r="C326" s="95">
        <f>'Input 1 - Schedule 1'!I328</f>
        <v>0</v>
      </c>
      <c r="D326" s="95">
        <f>'Input 1 - Schedule 1'!J328</f>
        <v>0</v>
      </c>
      <c r="E326" s="95">
        <f>'Input 1 - Schedule 1'!K328</f>
        <v>0</v>
      </c>
      <c r="F326" s="95">
        <f>'Input 1 - Schedule 1'!L328</f>
        <v>0</v>
      </c>
      <c r="G326" s="95">
        <f>'Input 1 - Schedule 1'!N328</f>
        <v>0</v>
      </c>
      <c r="H326" s="95" t="str">
        <f>'Input 1 - Schedule 1'!O328</f>
        <v/>
      </c>
      <c r="I326" s="95">
        <f>'Input 1 - Schedule 1'!W328</f>
        <v>0</v>
      </c>
      <c r="J326" s="69"/>
      <c r="K326" s="51"/>
      <c r="L326" s="69"/>
      <c r="M326" s="69"/>
      <c r="N326" s="95">
        <f>SUMIFS('Input 3 - Capital Instruments'!$L$13:$L$229,'Input 3 - Capital Instruments'!$O$13:$O$229,C326,'Input 3 - Capital Instruments'!$M$13:$M$229,"Y",'Input 3 - Capital Instruments'!$G$13:$G$229,"Surplus Notes (or similar)")</f>
        <v>0</v>
      </c>
      <c r="O326" s="69"/>
      <c r="P326" s="69"/>
      <c r="Q326" s="69"/>
      <c r="R326" s="96">
        <f t="shared" si="55"/>
        <v>0</v>
      </c>
      <c r="S326" s="95">
        <f t="shared" si="56"/>
        <v>0</v>
      </c>
      <c r="T326" s="69"/>
      <c r="U326" s="69"/>
      <c r="V326" s="69"/>
      <c r="W326" s="95" t="str">
        <f t="shared" si="58"/>
        <v/>
      </c>
      <c r="Z326" s="69"/>
      <c r="AB326" s="69"/>
      <c r="AC326" s="69"/>
      <c r="AD326" s="69"/>
      <c r="AE326" s="69"/>
      <c r="AF326" s="69"/>
      <c r="AG326" s="69"/>
      <c r="AH326" s="97">
        <f t="shared" si="57"/>
        <v>0</v>
      </c>
      <c r="AJ326" s="98" cm="1">
        <f t="array" ref="AJ326">SUMPRODUCT(J$7:J$1008*(G$7:G$1008=$C326))</f>
        <v>0</v>
      </c>
      <c r="AK326" s="103">
        <f t="shared" si="59"/>
        <v>0</v>
      </c>
      <c r="AL326" s="104">
        <f t="shared" si="60"/>
        <v>0</v>
      </c>
      <c r="AM326" s="98" cm="1">
        <f t="array" ref="AM326">SUMPRODUCT(Z$7:Z$1008*(G$7:G$1008=$C326))</f>
        <v>0</v>
      </c>
      <c r="AN326" s="103">
        <f t="shared" si="61"/>
        <v>0</v>
      </c>
      <c r="AO326" s="104">
        <f t="shared" si="62"/>
        <v>0</v>
      </c>
      <c r="AP326" s="105" t="str">
        <f t="shared" si="63"/>
        <v/>
      </c>
      <c r="AQ326" s="105" t="str">
        <f t="shared" si="64"/>
        <v/>
      </c>
      <c r="AR326" s="98">
        <f>'Input 1 - Schedule 1'!AL328</f>
        <v>0</v>
      </c>
      <c r="AS326" s="98">
        <f t="shared" si="65"/>
        <v>0</v>
      </c>
      <c r="AT326" s="99">
        <f t="shared" si="66"/>
        <v>0</v>
      </c>
      <c r="AV326" s="84" t="s">
        <v>20</v>
      </c>
    </row>
    <row r="327" spans="1:48" ht="13.5" x14ac:dyDescent="0.3">
      <c r="A327" s="106">
        <f t="shared" si="67"/>
        <v>320</v>
      </c>
      <c r="B327" s="102" t="str">
        <f>'Input 1 - Schedule 1'!H329</f>
        <v/>
      </c>
      <c r="C327" s="95">
        <f>'Input 1 - Schedule 1'!I329</f>
        <v>0</v>
      </c>
      <c r="D327" s="95">
        <f>'Input 1 - Schedule 1'!J329</f>
        <v>0</v>
      </c>
      <c r="E327" s="95">
        <f>'Input 1 - Schedule 1'!K329</f>
        <v>0</v>
      </c>
      <c r="F327" s="95">
        <f>'Input 1 - Schedule 1'!L329</f>
        <v>0</v>
      </c>
      <c r="G327" s="95">
        <f>'Input 1 - Schedule 1'!N329</f>
        <v>0</v>
      </c>
      <c r="H327" s="95" t="str">
        <f>'Input 1 - Schedule 1'!O329</f>
        <v/>
      </c>
      <c r="I327" s="95">
        <f>'Input 1 - Schedule 1'!W329</f>
        <v>0</v>
      </c>
      <c r="J327" s="69"/>
      <c r="K327" s="51"/>
      <c r="L327" s="69"/>
      <c r="M327" s="69"/>
      <c r="N327" s="95">
        <f>SUMIFS('Input 3 - Capital Instruments'!$L$13:$L$229,'Input 3 - Capital Instruments'!$O$13:$O$229,C327,'Input 3 - Capital Instruments'!$M$13:$M$229,"Y",'Input 3 - Capital Instruments'!$G$13:$G$229,"Surplus Notes (or similar)")</f>
        <v>0</v>
      </c>
      <c r="O327" s="69"/>
      <c r="P327" s="69"/>
      <c r="Q327" s="69"/>
      <c r="R327" s="96">
        <f t="shared" ref="R327:R390" si="68">L327-SUM(M327:Q327)</f>
        <v>0</v>
      </c>
      <c r="S327" s="95">
        <f t="shared" ref="S327:S390" si="69">J327-L327</f>
        <v>0</v>
      </c>
      <c r="T327" s="69"/>
      <c r="U327" s="69"/>
      <c r="V327" s="69"/>
      <c r="W327" s="95" t="str">
        <f t="shared" si="58"/>
        <v/>
      </c>
      <c r="Z327" s="69"/>
      <c r="AB327" s="69"/>
      <c r="AC327" s="69"/>
      <c r="AD327" s="69"/>
      <c r="AE327" s="69"/>
      <c r="AF327" s="69"/>
      <c r="AG327" s="69"/>
      <c r="AH327" s="97">
        <f t="shared" ref="AH327:AH390" si="70">AB327-SUM(AC327:AG327)</f>
        <v>0</v>
      </c>
      <c r="AJ327" s="98" cm="1">
        <f t="array" ref="AJ327">SUMPRODUCT(J$7:J$1008*(G$7:G$1008=$C327))</f>
        <v>0</v>
      </c>
      <c r="AK327" s="103">
        <f t="shared" si="59"/>
        <v>0</v>
      </c>
      <c r="AL327" s="104">
        <f t="shared" si="60"/>
        <v>0</v>
      </c>
      <c r="AM327" s="98" cm="1">
        <f t="array" ref="AM327">SUMPRODUCT(Z$7:Z$1008*(G$7:G$1008=$C327))</f>
        <v>0</v>
      </c>
      <c r="AN327" s="103">
        <f t="shared" si="61"/>
        <v>0</v>
      </c>
      <c r="AO327" s="104">
        <f t="shared" si="62"/>
        <v>0</v>
      </c>
      <c r="AP327" s="105" t="str">
        <f t="shared" si="63"/>
        <v/>
      </c>
      <c r="AQ327" s="105" t="str">
        <f t="shared" si="64"/>
        <v/>
      </c>
      <c r="AR327" s="98">
        <f>'Input 1 - Schedule 1'!AL329</f>
        <v>0</v>
      </c>
      <c r="AS327" s="98">
        <f t="shared" si="65"/>
        <v>0</v>
      </c>
      <c r="AT327" s="99">
        <f t="shared" si="66"/>
        <v>0</v>
      </c>
      <c r="AV327" s="84" t="s">
        <v>20</v>
      </c>
    </row>
    <row r="328" spans="1:48" ht="13.5" x14ac:dyDescent="0.3">
      <c r="A328" s="106">
        <f t="shared" si="67"/>
        <v>321</v>
      </c>
      <c r="B328" s="102" t="str">
        <f>'Input 1 - Schedule 1'!H330</f>
        <v/>
      </c>
      <c r="C328" s="95">
        <f>'Input 1 - Schedule 1'!I330</f>
        <v>0</v>
      </c>
      <c r="D328" s="95">
        <f>'Input 1 - Schedule 1'!J330</f>
        <v>0</v>
      </c>
      <c r="E328" s="95">
        <f>'Input 1 - Schedule 1'!K330</f>
        <v>0</v>
      </c>
      <c r="F328" s="95">
        <f>'Input 1 - Schedule 1'!L330</f>
        <v>0</v>
      </c>
      <c r="G328" s="95">
        <f>'Input 1 - Schedule 1'!N330</f>
        <v>0</v>
      </c>
      <c r="H328" s="95" t="str">
        <f>'Input 1 - Schedule 1'!O330</f>
        <v/>
      </c>
      <c r="I328" s="95">
        <f>'Input 1 - Schedule 1'!W330</f>
        <v>0</v>
      </c>
      <c r="J328" s="69"/>
      <c r="K328" s="51"/>
      <c r="L328" s="69"/>
      <c r="M328" s="69"/>
      <c r="N328" s="95">
        <f>SUMIFS('Input 3 - Capital Instruments'!$L$13:$L$229,'Input 3 - Capital Instruments'!$O$13:$O$229,C328,'Input 3 - Capital Instruments'!$M$13:$M$229,"Y",'Input 3 - Capital Instruments'!$G$13:$G$229,"Surplus Notes (or similar)")</f>
        <v>0</v>
      </c>
      <c r="O328" s="69"/>
      <c r="P328" s="69"/>
      <c r="Q328" s="69"/>
      <c r="R328" s="96">
        <f t="shared" si="68"/>
        <v>0</v>
      </c>
      <c r="S328" s="95">
        <f t="shared" si="69"/>
        <v>0</v>
      </c>
      <c r="T328" s="69"/>
      <c r="U328" s="69"/>
      <c r="V328" s="69"/>
      <c r="W328" s="95" t="str">
        <f t="shared" si="58"/>
        <v/>
      </c>
      <c r="Z328" s="69"/>
      <c r="AB328" s="69"/>
      <c r="AC328" s="69"/>
      <c r="AD328" s="69"/>
      <c r="AE328" s="69"/>
      <c r="AF328" s="69"/>
      <c r="AG328" s="69"/>
      <c r="AH328" s="97">
        <f t="shared" si="70"/>
        <v>0</v>
      </c>
      <c r="AJ328" s="98" cm="1">
        <f t="array" ref="AJ328">SUMPRODUCT(J$7:J$1008*(G$7:G$1008=$C328))</f>
        <v>0</v>
      </c>
      <c r="AK328" s="103">
        <f t="shared" si="59"/>
        <v>0</v>
      </c>
      <c r="AL328" s="104">
        <f t="shared" si="60"/>
        <v>0</v>
      </c>
      <c r="AM328" s="98" cm="1">
        <f t="array" ref="AM328">SUMPRODUCT(Z$7:Z$1008*(G$7:G$1008=$C328))</f>
        <v>0</v>
      </c>
      <c r="AN328" s="103">
        <f t="shared" si="61"/>
        <v>0</v>
      </c>
      <c r="AO328" s="104">
        <f t="shared" si="62"/>
        <v>0</v>
      </c>
      <c r="AP328" s="105" t="str">
        <f t="shared" si="63"/>
        <v/>
      </c>
      <c r="AQ328" s="105" t="str">
        <f t="shared" si="64"/>
        <v/>
      </c>
      <c r="AR328" s="98">
        <f>'Input 1 - Schedule 1'!AL330</f>
        <v>0</v>
      </c>
      <c r="AS328" s="98">
        <f t="shared" si="65"/>
        <v>0</v>
      </c>
      <c r="AT328" s="99">
        <f t="shared" si="66"/>
        <v>0</v>
      </c>
      <c r="AV328" s="84" t="s">
        <v>20</v>
      </c>
    </row>
    <row r="329" spans="1:48" ht="13.5" x14ac:dyDescent="0.3">
      <c r="A329" s="106">
        <f t="shared" si="67"/>
        <v>322</v>
      </c>
      <c r="B329" s="102" t="str">
        <f>'Input 1 - Schedule 1'!H331</f>
        <v/>
      </c>
      <c r="C329" s="95">
        <f>'Input 1 - Schedule 1'!I331</f>
        <v>0</v>
      </c>
      <c r="D329" s="95">
        <f>'Input 1 - Schedule 1'!J331</f>
        <v>0</v>
      </c>
      <c r="E329" s="95">
        <f>'Input 1 - Schedule 1'!K331</f>
        <v>0</v>
      </c>
      <c r="F329" s="95">
        <f>'Input 1 - Schedule 1'!L331</f>
        <v>0</v>
      </c>
      <c r="G329" s="95">
        <f>'Input 1 - Schedule 1'!N331</f>
        <v>0</v>
      </c>
      <c r="H329" s="95" t="str">
        <f>'Input 1 - Schedule 1'!O331</f>
        <v/>
      </c>
      <c r="I329" s="95">
        <f>'Input 1 - Schedule 1'!W331</f>
        <v>0</v>
      </c>
      <c r="J329" s="69"/>
      <c r="K329" s="51"/>
      <c r="L329" s="69"/>
      <c r="M329" s="69"/>
      <c r="N329" s="95">
        <f>SUMIFS('Input 3 - Capital Instruments'!$L$13:$L$229,'Input 3 - Capital Instruments'!$O$13:$O$229,C329,'Input 3 - Capital Instruments'!$M$13:$M$229,"Y",'Input 3 - Capital Instruments'!$G$13:$G$229,"Surplus Notes (or similar)")</f>
        <v>0</v>
      </c>
      <c r="O329" s="69"/>
      <c r="P329" s="69"/>
      <c r="Q329" s="69"/>
      <c r="R329" s="96">
        <f t="shared" si="68"/>
        <v>0</v>
      </c>
      <c r="S329" s="95">
        <f t="shared" si="69"/>
        <v>0</v>
      </c>
      <c r="T329" s="69"/>
      <c r="U329" s="69"/>
      <c r="V329" s="69"/>
      <c r="W329" s="95" t="str">
        <f t="shared" ref="W329:W392" si="71">IFERROR(AVERAGE(T329:V329),"")</f>
        <v/>
      </c>
      <c r="Z329" s="69"/>
      <c r="AB329" s="69"/>
      <c r="AC329" s="69"/>
      <c r="AD329" s="69"/>
      <c r="AE329" s="69"/>
      <c r="AF329" s="69"/>
      <c r="AG329" s="69"/>
      <c r="AH329" s="97">
        <f t="shared" si="70"/>
        <v>0</v>
      </c>
      <c r="AJ329" s="98" cm="1">
        <f t="array" ref="AJ329">SUMPRODUCT(J$7:J$1008*(G$7:G$1008=$C329))</f>
        <v>0</v>
      </c>
      <c r="AK329" s="103">
        <f t="shared" ref="AK329:AK392" si="72">M329</f>
        <v>0</v>
      </c>
      <c r="AL329" s="104">
        <f t="shared" ref="AL329:AL392" si="73">AJ329-AK329</f>
        <v>0</v>
      </c>
      <c r="AM329" s="98" cm="1">
        <f t="array" ref="AM329">SUMPRODUCT(Z$7:Z$1008*(G$7:G$1008=$C329))</f>
        <v>0</v>
      </c>
      <c r="AN329" s="103">
        <f t="shared" ref="AN329:AN392" si="74">AC329</f>
        <v>0</v>
      </c>
      <c r="AO329" s="104">
        <f t="shared" ref="AO329:AO392" si="75">AM329-AN329</f>
        <v>0</v>
      </c>
      <c r="AP329" s="105" t="str">
        <f t="shared" ref="AP329:AP392" si="76">IFERROR(L329/AB329,"")</f>
        <v/>
      </c>
      <c r="AQ329" s="105" t="str">
        <f t="shared" ref="AQ329:AQ392" si="77">IFERROR(R329/AH329,"")</f>
        <v/>
      </c>
      <c r="AR329" s="98">
        <f>'Input 1 - Schedule 1'!AL331</f>
        <v>0</v>
      </c>
      <c r="AS329" s="98">
        <f t="shared" ref="AS329:AS392" si="78">L329</f>
        <v>0</v>
      </c>
      <c r="AT329" s="99">
        <f t="shared" ref="AT329:AT392" si="79">AR329-AS329</f>
        <v>0</v>
      </c>
      <c r="AV329" s="84" t="s">
        <v>20</v>
      </c>
    </row>
    <row r="330" spans="1:48" ht="13.5" x14ac:dyDescent="0.3">
      <c r="A330" s="106">
        <f t="shared" ref="A330:A393" si="80">A329+1</f>
        <v>323</v>
      </c>
      <c r="B330" s="102" t="str">
        <f>'Input 1 - Schedule 1'!H332</f>
        <v/>
      </c>
      <c r="C330" s="95">
        <f>'Input 1 - Schedule 1'!I332</f>
        <v>0</v>
      </c>
      <c r="D330" s="95">
        <f>'Input 1 - Schedule 1'!J332</f>
        <v>0</v>
      </c>
      <c r="E330" s="95">
        <f>'Input 1 - Schedule 1'!K332</f>
        <v>0</v>
      </c>
      <c r="F330" s="95">
        <f>'Input 1 - Schedule 1'!L332</f>
        <v>0</v>
      </c>
      <c r="G330" s="95">
        <f>'Input 1 - Schedule 1'!N332</f>
        <v>0</v>
      </c>
      <c r="H330" s="95" t="str">
        <f>'Input 1 - Schedule 1'!O332</f>
        <v/>
      </c>
      <c r="I330" s="95">
        <f>'Input 1 - Schedule 1'!W332</f>
        <v>0</v>
      </c>
      <c r="J330" s="69"/>
      <c r="K330" s="51"/>
      <c r="L330" s="69"/>
      <c r="M330" s="69"/>
      <c r="N330" s="95">
        <f>SUMIFS('Input 3 - Capital Instruments'!$L$13:$L$229,'Input 3 - Capital Instruments'!$O$13:$O$229,C330,'Input 3 - Capital Instruments'!$M$13:$M$229,"Y",'Input 3 - Capital Instruments'!$G$13:$G$229,"Surplus Notes (or similar)")</f>
        <v>0</v>
      </c>
      <c r="O330" s="69"/>
      <c r="P330" s="69"/>
      <c r="Q330" s="69"/>
      <c r="R330" s="96">
        <f t="shared" si="68"/>
        <v>0</v>
      </c>
      <c r="S330" s="95">
        <f t="shared" si="69"/>
        <v>0</v>
      </c>
      <c r="T330" s="69"/>
      <c r="U330" s="69"/>
      <c r="V330" s="69"/>
      <c r="W330" s="95" t="str">
        <f t="shared" si="71"/>
        <v/>
      </c>
      <c r="Z330" s="69"/>
      <c r="AB330" s="69"/>
      <c r="AC330" s="69"/>
      <c r="AD330" s="69"/>
      <c r="AE330" s="69"/>
      <c r="AF330" s="69"/>
      <c r="AG330" s="69"/>
      <c r="AH330" s="97">
        <f t="shared" si="70"/>
        <v>0</v>
      </c>
      <c r="AJ330" s="98" cm="1">
        <f t="array" ref="AJ330">SUMPRODUCT(J$7:J$1008*(G$7:G$1008=$C330))</f>
        <v>0</v>
      </c>
      <c r="AK330" s="103">
        <f t="shared" si="72"/>
        <v>0</v>
      </c>
      <c r="AL330" s="104">
        <f t="shared" si="73"/>
        <v>0</v>
      </c>
      <c r="AM330" s="98" cm="1">
        <f t="array" ref="AM330">SUMPRODUCT(Z$7:Z$1008*(G$7:G$1008=$C330))</f>
        <v>0</v>
      </c>
      <c r="AN330" s="103">
        <f t="shared" si="74"/>
        <v>0</v>
      </c>
      <c r="AO330" s="104">
        <f t="shared" si="75"/>
        <v>0</v>
      </c>
      <c r="AP330" s="105" t="str">
        <f t="shared" si="76"/>
        <v/>
      </c>
      <c r="AQ330" s="105" t="str">
        <f t="shared" si="77"/>
        <v/>
      </c>
      <c r="AR330" s="98">
        <f>'Input 1 - Schedule 1'!AL332</f>
        <v>0</v>
      </c>
      <c r="AS330" s="98">
        <f t="shared" si="78"/>
        <v>0</v>
      </c>
      <c r="AT330" s="99">
        <f t="shared" si="79"/>
        <v>0</v>
      </c>
      <c r="AV330" s="84" t="s">
        <v>20</v>
      </c>
    </row>
    <row r="331" spans="1:48" ht="13.5" x14ac:dyDescent="0.3">
      <c r="A331" s="106">
        <f t="shared" si="80"/>
        <v>324</v>
      </c>
      <c r="B331" s="102" t="str">
        <f>'Input 1 - Schedule 1'!H333</f>
        <v/>
      </c>
      <c r="C331" s="95">
        <f>'Input 1 - Schedule 1'!I333</f>
        <v>0</v>
      </c>
      <c r="D331" s="95">
        <f>'Input 1 - Schedule 1'!J333</f>
        <v>0</v>
      </c>
      <c r="E331" s="95">
        <f>'Input 1 - Schedule 1'!K333</f>
        <v>0</v>
      </c>
      <c r="F331" s="95">
        <f>'Input 1 - Schedule 1'!L333</f>
        <v>0</v>
      </c>
      <c r="G331" s="95">
        <f>'Input 1 - Schedule 1'!N333</f>
        <v>0</v>
      </c>
      <c r="H331" s="95" t="str">
        <f>'Input 1 - Schedule 1'!O333</f>
        <v/>
      </c>
      <c r="I331" s="95">
        <f>'Input 1 - Schedule 1'!W333</f>
        <v>0</v>
      </c>
      <c r="J331" s="69"/>
      <c r="K331" s="51"/>
      <c r="L331" s="69"/>
      <c r="M331" s="69"/>
      <c r="N331" s="95">
        <f>SUMIFS('Input 3 - Capital Instruments'!$L$13:$L$229,'Input 3 - Capital Instruments'!$O$13:$O$229,C331,'Input 3 - Capital Instruments'!$M$13:$M$229,"Y",'Input 3 - Capital Instruments'!$G$13:$G$229,"Surplus Notes (or similar)")</f>
        <v>0</v>
      </c>
      <c r="O331" s="69"/>
      <c r="P331" s="69"/>
      <c r="Q331" s="69"/>
      <c r="R331" s="96">
        <f t="shared" si="68"/>
        <v>0</v>
      </c>
      <c r="S331" s="95">
        <f t="shared" si="69"/>
        <v>0</v>
      </c>
      <c r="T331" s="69"/>
      <c r="U331" s="69"/>
      <c r="V331" s="69"/>
      <c r="W331" s="95" t="str">
        <f t="shared" si="71"/>
        <v/>
      </c>
      <c r="Z331" s="69"/>
      <c r="AB331" s="69"/>
      <c r="AC331" s="69"/>
      <c r="AD331" s="69"/>
      <c r="AE331" s="69"/>
      <c r="AF331" s="69"/>
      <c r="AG331" s="69"/>
      <c r="AH331" s="97">
        <f t="shared" si="70"/>
        <v>0</v>
      </c>
      <c r="AJ331" s="98" cm="1">
        <f t="array" ref="AJ331">SUMPRODUCT(J$7:J$1008*(G$7:G$1008=$C331))</f>
        <v>0</v>
      </c>
      <c r="AK331" s="103">
        <f t="shared" si="72"/>
        <v>0</v>
      </c>
      <c r="AL331" s="104">
        <f t="shared" si="73"/>
        <v>0</v>
      </c>
      <c r="AM331" s="98" cm="1">
        <f t="array" ref="AM331">SUMPRODUCT(Z$7:Z$1008*(G$7:G$1008=$C331))</f>
        <v>0</v>
      </c>
      <c r="AN331" s="103">
        <f t="shared" si="74"/>
        <v>0</v>
      </c>
      <c r="AO331" s="104">
        <f t="shared" si="75"/>
        <v>0</v>
      </c>
      <c r="AP331" s="105" t="str">
        <f t="shared" si="76"/>
        <v/>
      </c>
      <c r="AQ331" s="105" t="str">
        <f t="shared" si="77"/>
        <v/>
      </c>
      <c r="AR331" s="98">
        <f>'Input 1 - Schedule 1'!AL333</f>
        <v>0</v>
      </c>
      <c r="AS331" s="98">
        <f t="shared" si="78"/>
        <v>0</v>
      </c>
      <c r="AT331" s="99">
        <f t="shared" si="79"/>
        <v>0</v>
      </c>
      <c r="AV331" s="84" t="s">
        <v>20</v>
      </c>
    </row>
    <row r="332" spans="1:48" ht="13.5" x14ac:dyDescent="0.3">
      <c r="A332" s="106">
        <f t="shared" si="80"/>
        <v>325</v>
      </c>
      <c r="B332" s="102" t="str">
        <f>'Input 1 - Schedule 1'!H334</f>
        <v/>
      </c>
      <c r="C332" s="95">
        <f>'Input 1 - Schedule 1'!I334</f>
        <v>0</v>
      </c>
      <c r="D332" s="95">
        <f>'Input 1 - Schedule 1'!J334</f>
        <v>0</v>
      </c>
      <c r="E332" s="95">
        <f>'Input 1 - Schedule 1'!K334</f>
        <v>0</v>
      </c>
      <c r="F332" s="95">
        <f>'Input 1 - Schedule 1'!L334</f>
        <v>0</v>
      </c>
      <c r="G332" s="95">
        <f>'Input 1 - Schedule 1'!N334</f>
        <v>0</v>
      </c>
      <c r="H332" s="95" t="str">
        <f>'Input 1 - Schedule 1'!O334</f>
        <v/>
      </c>
      <c r="I332" s="95">
        <f>'Input 1 - Schedule 1'!W334</f>
        <v>0</v>
      </c>
      <c r="J332" s="69"/>
      <c r="K332" s="51"/>
      <c r="L332" s="69"/>
      <c r="M332" s="69"/>
      <c r="N332" s="95">
        <f>SUMIFS('Input 3 - Capital Instruments'!$L$13:$L$229,'Input 3 - Capital Instruments'!$O$13:$O$229,C332,'Input 3 - Capital Instruments'!$M$13:$M$229,"Y",'Input 3 - Capital Instruments'!$G$13:$G$229,"Surplus Notes (or similar)")</f>
        <v>0</v>
      </c>
      <c r="O332" s="69"/>
      <c r="P332" s="69"/>
      <c r="Q332" s="69"/>
      <c r="R332" s="96">
        <f t="shared" si="68"/>
        <v>0</v>
      </c>
      <c r="S332" s="95">
        <f t="shared" si="69"/>
        <v>0</v>
      </c>
      <c r="T332" s="69"/>
      <c r="U332" s="69"/>
      <c r="V332" s="69"/>
      <c r="W332" s="95" t="str">
        <f t="shared" si="71"/>
        <v/>
      </c>
      <c r="Z332" s="69"/>
      <c r="AB332" s="69"/>
      <c r="AC332" s="69"/>
      <c r="AD332" s="69"/>
      <c r="AE332" s="69"/>
      <c r="AF332" s="69"/>
      <c r="AG332" s="69"/>
      <c r="AH332" s="97">
        <f t="shared" si="70"/>
        <v>0</v>
      </c>
      <c r="AJ332" s="98" cm="1">
        <f t="array" ref="AJ332">SUMPRODUCT(J$7:J$1008*(G$7:G$1008=$C332))</f>
        <v>0</v>
      </c>
      <c r="AK332" s="103">
        <f t="shared" si="72"/>
        <v>0</v>
      </c>
      <c r="AL332" s="104">
        <f t="shared" si="73"/>
        <v>0</v>
      </c>
      <c r="AM332" s="98" cm="1">
        <f t="array" ref="AM332">SUMPRODUCT(Z$7:Z$1008*(G$7:G$1008=$C332))</f>
        <v>0</v>
      </c>
      <c r="AN332" s="103">
        <f t="shared" si="74"/>
        <v>0</v>
      </c>
      <c r="AO332" s="104">
        <f t="shared" si="75"/>
        <v>0</v>
      </c>
      <c r="AP332" s="105" t="str">
        <f t="shared" si="76"/>
        <v/>
      </c>
      <c r="AQ332" s="105" t="str">
        <f t="shared" si="77"/>
        <v/>
      </c>
      <c r="AR332" s="98">
        <f>'Input 1 - Schedule 1'!AL334</f>
        <v>0</v>
      </c>
      <c r="AS332" s="98">
        <f t="shared" si="78"/>
        <v>0</v>
      </c>
      <c r="AT332" s="99">
        <f t="shared" si="79"/>
        <v>0</v>
      </c>
      <c r="AV332" s="84" t="s">
        <v>20</v>
      </c>
    </row>
    <row r="333" spans="1:48" ht="13.5" x14ac:dyDescent="0.3">
      <c r="A333" s="106">
        <f t="shared" si="80"/>
        <v>326</v>
      </c>
      <c r="B333" s="102" t="str">
        <f>'Input 1 - Schedule 1'!H335</f>
        <v/>
      </c>
      <c r="C333" s="95">
        <f>'Input 1 - Schedule 1'!I335</f>
        <v>0</v>
      </c>
      <c r="D333" s="95">
        <f>'Input 1 - Schedule 1'!J335</f>
        <v>0</v>
      </c>
      <c r="E333" s="95">
        <f>'Input 1 - Schedule 1'!K335</f>
        <v>0</v>
      </c>
      <c r="F333" s="95">
        <f>'Input 1 - Schedule 1'!L335</f>
        <v>0</v>
      </c>
      <c r="G333" s="95">
        <f>'Input 1 - Schedule 1'!N335</f>
        <v>0</v>
      </c>
      <c r="H333" s="95" t="str">
        <f>'Input 1 - Schedule 1'!O335</f>
        <v/>
      </c>
      <c r="I333" s="95">
        <f>'Input 1 - Schedule 1'!W335</f>
        <v>0</v>
      </c>
      <c r="J333" s="69"/>
      <c r="K333" s="51"/>
      <c r="L333" s="69"/>
      <c r="M333" s="69"/>
      <c r="N333" s="95">
        <f>SUMIFS('Input 3 - Capital Instruments'!$L$13:$L$229,'Input 3 - Capital Instruments'!$O$13:$O$229,C333,'Input 3 - Capital Instruments'!$M$13:$M$229,"Y",'Input 3 - Capital Instruments'!$G$13:$G$229,"Surplus Notes (or similar)")</f>
        <v>0</v>
      </c>
      <c r="O333" s="69"/>
      <c r="P333" s="69"/>
      <c r="Q333" s="69"/>
      <c r="R333" s="96">
        <f t="shared" si="68"/>
        <v>0</v>
      </c>
      <c r="S333" s="95">
        <f t="shared" si="69"/>
        <v>0</v>
      </c>
      <c r="T333" s="69"/>
      <c r="U333" s="69"/>
      <c r="V333" s="69"/>
      <c r="W333" s="95" t="str">
        <f t="shared" si="71"/>
        <v/>
      </c>
      <c r="Z333" s="69"/>
      <c r="AB333" s="69"/>
      <c r="AC333" s="69"/>
      <c r="AD333" s="69"/>
      <c r="AE333" s="69"/>
      <c r="AF333" s="69"/>
      <c r="AG333" s="69"/>
      <c r="AH333" s="97">
        <f t="shared" si="70"/>
        <v>0</v>
      </c>
      <c r="AJ333" s="98" cm="1">
        <f t="array" ref="AJ333">SUMPRODUCT(J$7:J$1008*(G$7:G$1008=$C333))</f>
        <v>0</v>
      </c>
      <c r="AK333" s="103">
        <f t="shared" si="72"/>
        <v>0</v>
      </c>
      <c r="AL333" s="104">
        <f t="shared" si="73"/>
        <v>0</v>
      </c>
      <c r="AM333" s="98" cm="1">
        <f t="array" ref="AM333">SUMPRODUCT(Z$7:Z$1008*(G$7:G$1008=$C333))</f>
        <v>0</v>
      </c>
      <c r="AN333" s="103">
        <f t="shared" si="74"/>
        <v>0</v>
      </c>
      <c r="AO333" s="104">
        <f t="shared" si="75"/>
        <v>0</v>
      </c>
      <c r="AP333" s="105" t="str">
        <f t="shared" si="76"/>
        <v/>
      </c>
      <c r="AQ333" s="105" t="str">
        <f t="shared" si="77"/>
        <v/>
      </c>
      <c r="AR333" s="98">
        <f>'Input 1 - Schedule 1'!AL335</f>
        <v>0</v>
      </c>
      <c r="AS333" s="98">
        <f t="shared" si="78"/>
        <v>0</v>
      </c>
      <c r="AT333" s="99">
        <f t="shared" si="79"/>
        <v>0</v>
      </c>
      <c r="AV333" s="84" t="s">
        <v>20</v>
      </c>
    </row>
    <row r="334" spans="1:48" ht="13.5" x14ac:dyDescent="0.3">
      <c r="A334" s="106">
        <f t="shared" si="80"/>
        <v>327</v>
      </c>
      <c r="B334" s="102" t="str">
        <f>'Input 1 - Schedule 1'!H336</f>
        <v/>
      </c>
      <c r="C334" s="95">
        <f>'Input 1 - Schedule 1'!I336</f>
        <v>0</v>
      </c>
      <c r="D334" s="95">
        <f>'Input 1 - Schedule 1'!J336</f>
        <v>0</v>
      </c>
      <c r="E334" s="95">
        <f>'Input 1 - Schedule 1'!K336</f>
        <v>0</v>
      </c>
      <c r="F334" s="95">
        <f>'Input 1 - Schedule 1'!L336</f>
        <v>0</v>
      </c>
      <c r="G334" s="95">
        <f>'Input 1 - Schedule 1'!N336</f>
        <v>0</v>
      </c>
      <c r="H334" s="95" t="str">
        <f>'Input 1 - Schedule 1'!O336</f>
        <v/>
      </c>
      <c r="I334" s="95">
        <f>'Input 1 - Schedule 1'!W336</f>
        <v>0</v>
      </c>
      <c r="J334" s="69"/>
      <c r="K334" s="51"/>
      <c r="L334" s="69"/>
      <c r="M334" s="69"/>
      <c r="N334" s="95">
        <f>SUMIFS('Input 3 - Capital Instruments'!$L$13:$L$229,'Input 3 - Capital Instruments'!$O$13:$O$229,C334,'Input 3 - Capital Instruments'!$M$13:$M$229,"Y",'Input 3 - Capital Instruments'!$G$13:$G$229,"Surplus Notes (or similar)")</f>
        <v>0</v>
      </c>
      <c r="O334" s="69"/>
      <c r="P334" s="69"/>
      <c r="Q334" s="69"/>
      <c r="R334" s="96">
        <f t="shared" si="68"/>
        <v>0</v>
      </c>
      <c r="S334" s="95">
        <f t="shared" si="69"/>
        <v>0</v>
      </c>
      <c r="T334" s="69"/>
      <c r="U334" s="69"/>
      <c r="V334" s="69"/>
      <c r="W334" s="95" t="str">
        <f t="shared" si="71"/>
        <v/>
      </c>
      <c r="Z334" s="69"/>
      <c r="AB334" s="69"/>
      <c r="AC334" s="69"/>
      <c r="AD334" s="69"/>
      <c r="AE334" s="69"/>
      <c r="AF334" s="69"/>
      <c r="AG334" s="69"/>
      <c r="AH334" s="97">
        <f t="shared" si="70"/>
        <v>0</v>
      </c>
      <c r="AJ334" s="98" cm="1">
        <f t="array" ref="AJ334">SUMPRODUCT(J$7:J$1008*(G$7:G$1008=$C334))</f>
        <v>0</v>
      </c>
      <c r="AK334" s="103">
        <f t="shared" si="72"/>
        <v>0</v>
      </c>
      <c r="AL334" s="104">
        <f t="shared" si="73"/>
        <v>0</v>
      </c>
      <c r="AM334" s="98" cm="1">
        <f t="array" ref="AM334">SUMPRODUCT(Z$7:Z$1008*(G$7:G$1008=$C334))</f>
        <v>0</v>
      </c>
      <c r="AN334" s="103">
        <f t="shared" si="74"/>
        <v>0</v>
      </c>
      <c r="AO334" s="104">
        <f t="shared" si="75"/>
        <v>0</v>
      </c>
      <c r="AP334" s="105" t="str">
        <f t="shared" si="76"/>
        <v/>
      </c>
      <c r="AQ334" s="105" t="str">
        <f t="shared" si="77"/>
        <v/>
      </c>
      <c r="AR334" s="98">
        <f>'Input 1 - Schedule 1'!AL336</f>
        <v>0</v>
      </c>
      <c r="AS334" s="98">
        <f t="shared" si="78"/>
        <v>0</v>
      </c>
      <c r="AT334" s="99">
        <f t="shared" si="79"/>
        <v>0</v>
      </c>
      <c r="AV334" s="84" t="s">
        <v>20</v>
      </c>
    </row>
    <row r="335" spans="1:48" ht="13.5" x14ac:dyDescent="0.3">
      <c r="A335" s="106">
        <f t="shared" si="80"/>
        <v>328</v>
      </c>
      <c r="B335" s="102" t="str">
        <f>'Input 1 - Schedule 1'!H337</f>
        <v/>
      </c>
      <c r="C335" s="95">
        <f>'Input 1 - Schedule 1'!I337</f>
        <v>0</v>
      </c>
      <c r="D335" s="95">
        <f>'Input 1 - Schedule 1'!J337</f>
        <v>0</v>
      </c>
      <c r="E335" s="95">
        <f>'Input 1 - Schedule 1'!K337</f>
        <v>0</v>
      </c>
      <c r="F335" s="95">
        <f>'Input 1 - Schedule 1'!L337</f>
        <v>0</v>
      </c>
      <c r="G335" s="95">
        <f>'Input 1 - Schedule 1'!N337</f>
        <v>0</v>
      </c>
      <c r="H335" s="95" t="str">
        <f>'Input 1 - Schedule 1'!O337</f>
        <v/>
      </c>
      <c r="I335" s="95">
        <f>'Input 1 - Schedule 1'!W337</f>
        <v>0</v>
      </c>
      <c r="J335" s="69"/>
      <c r="K335" s="51"/>
      <c r="L335" s="69"/>
      <c r="M335" s="69"/>
      <c r="N335" s="95">
        <f>SUMIFS('Input 3 - Capital Instruments'!$L$13:$L$229,'Input 3 - Capital Instruments'!$O$13:$O$229,C335,'Input 3 - Capital Instruments'!$M$13:$M$229,"Y",'Input 3 - Capital Instruments'!$G$13:$G$229,"Surplus Notes (or similar)")</f>
        <v>0</v>
      </c>
      <c r="O335" s="69"/>
      <c r="P335" s="69"/>
      <c r="Q335" s="69"/>
      <c r="R335" s="96">
        <f t="shared" si="68"/>
        <v>0</v>
      </c>
      <c r="S335" s="95">
        <f t="shared" si="69"/>
        <v>0</v>
      </c>
      <c r="T335" s="69"/>
      <c r="U335" s="69"/>
      <c r="V335" s="69"/>
      <c r="W335" s="95" t="str">
        <f t="shared" si="71"/>
        <v/>
      </c>
      <c r="Z335" s="69"/>
      <c r="AB335" s="69"/>
      <c r="AC335" s="69"/>
      <c r="AD335" s="69"/>
      <c r="AE335" s="69"/>
      <c r="AF335" s="69"/>
      <c r="AG335" s="69"/>
      <c r="AH335" s="97">
        <f t="shared" si="70"/>
        <v>0</v>
      </c>
      <c r="AJ335" s="98" cm="1">
        <f t="array" ref="AJ335">SUMPRODUCT(J$7:J$1008*(G$7:G$1008=$C335))</f>
        <v>0</v>
      </c>
      <c r="AK335" s="103">
        <f t="shared" si="72"/>
        <v>0</v>
      </c>
      <c r="AL335" s="104">
        <f t="shared" si="73"/>
        <v>0</v>
      </c>
      <c r="AM335" s="98" cm="1">
        <f t="array" ref="AM335">SUMPRODUCT(Z$7:Z$1008*(G$7:G$1008=$C335))</f>
        <v>0</v>
      </c>
      <c r="AN335" s="103">
        <f t="shared" si="74"/>
        <v>0</v>
      </c>
      <c r="AO335" s="104">
        <f t="shared" si="75"/>
        <v>0</v>
      </c>
      <c r="AP335" s="105" t="str">
        <f t="shared" si="76"/>
        <v/>
      </c>
      <c r="AQ335" s="105" t="str">
        <f t="shared" si="77"/>
        <v/>
      </c>
      <c r="AR335" s="98">
        <f>'Input 1 - Schedule 1'!AL337</f>
        <v>0</v>
      </c>
      <c r="AS335" s="98">
        <f t="shared" si="78"/>
        <v>0</v>
      </c>
      <c r="AT335" s="99">
        <f t="shared" si="79"/>
        <v>0</v>
      </c>
      <c r="AV335" s="84" t="s">
        <v>20</v>
      </c>
    </row>
    <row r="336" spans="1:48" ht="13.5" x14ac:dyDescent="0.3">
      <c r="A336" s="106">
        <f t="shared" si="80"/>
        <v>329</v>
      </c>
      <c r="B336" s="102" t="str">
        <f>'Input 1 - Schedule 1'!H338</f>
        <v/>
      </c>
      <c r="C336" s="95">
        <f>'Input 1 - Schedule 1'!I338</f>
        <v>0</v>
      </c>
      <c r="D336" s="95">
        <f>'Input 1 - Schedule 1'!J338</f>
        <v>0</v>
      </c>
      <c r="E336" s="95">
        <f>'Input 1 - Schedule 1'!K338</f>
        <v>0</v>
      </c>
      <c r="F336" s="95">
        <f>'Input 1 - Schedule 1'!L338</f>
        <v>0</v>
      </c>
      <c r="G336" s="95">
        <f>'Input 1 - Schedule 1'!N338</f>
        <v>0</v>
      </c>
      <c r="H336" s="95" t="str">
        <f>'Input 1 - Schedule 1'!O338</f>
        <v/>
      </c>
      <c r="I336" s="95">
        <f>'Input 1 - Schedule 1'!W338</f>
        <v>0</v>
      </c>
      <c r="J336" s="69"/>
      <c r="K336" s="51"/>
      <c r="L336" s="69"/>
      <c r="M336" s="69"/>
      <c r="N336" s="95">
        <f>SUMIFS('Input 3 - Capital Instruments'!$L$13:$L$229,'Input 3 - Capital Instruments'!$O$13:$O$229,C336,'Input 3 - Capital Instruments'!$M$13:$M$229,"Y",'Input 3 - Capital Instruments'!$G$13:$G$229,"Surplus Notes (or similar)")</f>
        <v>0</v>
      </c>
      <c r="O336" s="69"/>
      <c r="P336" s="69"/>
      <c r="Q336" s="69"/>
      <c r="R336" s="96">
        <f t="shared" si="68"/>
        <v>0</v>
      </c>
      <c r="S336" s="95">
        <f t="shared" si="69"/>
        <v>0</v>
      </c>
      <c r="T336" s="69"/>
      <c r="U336" s="69"/>
      <c r="V336" s="69"/>
      <c r="W336" s="95" t="str">
        <f t="shared" si="71"/>
        <v/>
      </c>
      <c r="Z336" s="69"/>
      <c r="AB336" s="69"/>
      <c r="AC336" s="69"/>
      <c r="AD336" s="69"/>
      <c r="AE336" s="69"/>
      <c r="AF336" s="69"/>
      <c r="AG336" s="69"/>
      <c r="AH336" s="97">
        <f t="shared" si="70"/>
        <v>0</v>
      </c>
      <c r="AJ336" s="98" cm="1">
        <f t="array" ref="AJ336">SUMPRODUCT(J$7:J$1008*(G$7:G$1008=$C336))</f>
        <v>0</v>
      </c>
      <c r="AK336" s="103">
        <f t="shared" si="72"/>
        <v>0</v>
      </c>
      <c r="AL336" s="104">
        <f t="shared" si="73"/>
        <v>0</v>
      </c>
      <c r="AM336" s="98" cm="1">
        <f t="array" ref="AM336">SUMPRODUCT(Z$7:Z$1008*(G$7:G$1008=$C336))</f>
        <v>0</v>
      </c>
      <c r="AN336" s="103">
        <f t="shared" si="74"/>
        <v>0</v>
      </c>
      <c r="AO336" s="104">
        <f t="shared" si="75"/>
        <v>0</v>
      </c>
      <c r="AP336" s="105" t="str">
        <f t="shared" si="76"/>
        <v/>
      </c>
      <c r="AQ336" s="105" t="str">
        <f t="shared" si="77"/>
        <v/>
      </c>
      <c r="AR336" s="98">
        <f>'Input 1 - Schedule 1'!AL338</f>
        <v>0</v>
      </c>
      <c r="AS336" s="98">
        <f t="shared" si="78"/>
        <v>0</v>
      </c>
      <c r="AT336" s="99">
        <f t="shared" si="79"/>
        <v>0</v>
      </c>
      <c r="AV336" s="84" t="s">
        <v>20</v>
      </c>
    </row>
    <row r="337" spans="1:48" ht="13.5" x14ac:dyDescent="0.3">
      <c r="A337" s="106">
        <f t="shared" si="80"/>
        <v>330</v>
      </c>
      <c r="B337" s="102" t="str">
        <f>'Input 1 - Schedule 1'!H339</f>
        <v/>
      </c>
      <c r="C337" s="95">
        <f>'Input 1 - Schedule 1'!I339</f>
        <v>0</v>
      </c>
      <c r="D337" s="95">
        <f>'Input 1 - Schedule 1'!J339</f>
        <v>0</v>
      </c>
      <c r="E337" s="95">
        <f>'Input 1 - Schedule 1'!K339</f>
        <v>0</v>
      </c>
      <c r="F337" s="95">
        <f>'Input 1 - Schedule 1'!L339</f>
        <v>0</v>
      </c>
      <c r="G337" s="95">
        <f>'Input 1 - Schedule 1'!N339</f>
        <v>0</v>
      </c>
      <c r="H337" s="95" t="str">
        <f>'Input 1 - Schedule 1'!O339</f>
        <v/>
      </c>
      <c r="I337" s="95">
        <f>'Input 1 - Schedule 1'!W339</f>
        <v>0</v>
      </c>
      <c r="J337" s="69"/>
      <c r="K337" s="51"/>
      <c r="L337" s="69"/>
      <c r="M337" s="69"/>
      <c r="N337" s="95">
        <f>SUMIFS('Input 3 - Capital Instruments'!$L$13:$L$229,'Input 3 - Capital Instruments'!$O$13:$O$229,C337,'Input 3 - Capital Instruments'!$M$13:$M$229,"Y",'Input 3 - Capital Instruments'!$G$13:$G$229,"Surplus Notes (or similar)")</f>
        <v>0</v>
      </c>
      <c r="O337" s="69"/>
      <c r="P337" s="69"/>
      <c r="Q337" s="69"/>
      <c r="R337" s="96">
        <f t="shared" si="68"/>
        <v>0</v>
      </c>
      <c r="S337" s="95">
        <f t="shared" si="69"/>
        <v>0</v>
      </c>
      <c r="T337" s="69"/>
      <c r="U337" s="69"/>
      <c r="V337" s="69"/>
      <c r="W337" s="95" t="str">
        <f t="shared" si="71"/>
        <v/>
      </c>
      <c r="Z337" s="69"/>
      <c r="AB337" s="69"/>
      <c r="AC337" s="69"/>
      <c r="AD337" s="69"/>
      <c r="AE337" s="69"/>
      <c r="AF337" s="69"/>
      <c r="AG337" s="69"/>
      <c r="AH337" s="97">
        <f t="shared" si="70"/>
        <v>0</v>
      </c>
      <c r="AJ337" s="98" cm="1">
        <f t="array" ref="AJ337">SUMPRODUCT(J$7:J$1008*(G$7:G$1008=$C337))</f>
        <v>0</v>
      </c>
      <c r="AK337" s="103">
        <f t="shared" si="72"/>
        <v>0</v>
      </c>
      <c r="AL337" s="104">
        <f t="shared" si="73"/>
        <v>0</v>
      </c>
      <c r="AM337" s="98" cm="1">
        <f t="array" ref="AM337">SUMPRODUCT(Z$7:Z$1008*(G$7:G$1008=$C337))</f>
        <v>0</v>
      </c>
      <c r="AN337" s="103">
        <f t="shared" si="74"/>
        <v>0</v>
      </c>
      <c r="AO337" s="104">
        <f t="shared" si="75"/>
        <v>0</v>
      </c>
      <c r="AP337" s="105" t="str">
        <f t="shared" si="76"/>
        <v/>
      </c>
      <c r="AQ337" s="105" t="str">
        <f t="shared" si="77"/>
        <v/>
      </c>
      <c r="AR337" s="98">
        <f>'Input 1 - Schedule 1'!AL339</f>
        <v>0</v>
      </c>
      <c r="AS337" s="98">
        <f t="shared" si="78"/>
        <v>0</v>
      </c>
      <c r="AT337" s="99">
        <f t="shared" si="79"/>
        <v>0</v>
      </c>
      <c r="AV337" s="84" t="s">
        <v>20</v>
      </c>
    </row>
    <row r="338" spans="1:48" ht="13.5" x14ac:dyDescent="0.3">
      <c r="A338" s="106">
        <f t="shared" si="80"/>
        <v>331</v>
      </c>
      <c r="B338" s="102" t="str">
        <f>'Input 1 - Schedule 1'!H340</f>
        <v/>
      </c>
      <c r="C338" s="95">
        <f>'Input 1 - Schedule 1'!I340</f>
        <v>0</v>
      </c>
      <c r="D338" s="95">
        <f>'Input 1 - Schedule 1'!J340</f>
        <v>0</v>
      </c>
      <c r="E338" s="95">
        <f>'Input 1 - Schedule 1'!K340</f>
        <v>0</v>
      </c>
      <c r="F338" s="95">
        <f>'Input 1 - Schedule 1'!L340</f>
        <v>0</v>
      </c>
      <c r="G338" s="95">
        <f>'Input 1 - Schedule 1'!N340</f>
        <v>0</v>
      </c>
      <c r="H338" s="95" t="str">
        <f>'Input 1 - Schedule 1'!O340</f>
        <v/>
      </c>
      <c r="I338" s="95">
        <f>'Input 1 - Schedule 1'!W340</f>
        <v>0</v>
      </c>
      <c r="J338" s="69"/>
      <c r="K338" s="51"/>
      <c r="L338" s="69"/>
      <c r="M338" s="69"/>
      <c r="N338" s="95">
        <f>SUMIFS('Input 3 - Capital Instruments'!$L$13:$L$229,'Input 3 - Capital Instruments'!$O$13:$O$229,C338,'Input 3 - Capital Instruments'!$M$13:$M$229,"Y",'Input 3 - Capital Instruments'!$G$13:$G$229,"Surplus Notes (or similar)")</f>
        <v>0</v>
      </c>
      <c r="O338" s="69"/>
      <c r="P338" s="69"/>
      <c r="Q338" s="69"/>
      <c r="R338" s="96">
        <f t="shared" si="68"/>
        <v>0</v>
      </c>
      <c r="S338" s="95">
        <f t="shared" si="69"/>
        <v>0</v>
      </c>
      <c r="T338" s="69"/>
      <c r="U338" s="69"/>
      <c r="V338" s="69"/>
      <c r="W338" s="95" t="str">
        <f t="shared" si="71"/>
        <v/>
      </c>
      <c r="Z338" s="69"/>
      <c r="AB338" s="69"/>
      <c r="AC338" s="69"/>
      <c r="AD338" s="69"/>
      <c r="AE338" s="69"/>
      <c r="AF338" s="69"/>
      <c r="AG338" s="69"/>
      <c r="AH338" s="97">
        <f t="shared" si="70"/>
        <v>0</v>
      </c>
      <c r="AJ338" s="98" cm="1">
        <f t="array" ref="AJ338">SUMPRODUCT(J$7:J$1008*(G$7:G$1008=$C338))</f>
        <v>0</v>
      </c>
      <c r="AK338" s="103">
        <f t="shared" si="72"/>
        <v>0</v>
      </c>
      <c r="AL338" s="104">
        <f t="shared" si="73"/>
        <v>0</v>
      </c>
      <c r="AM338" s="98" cm="1">
        <f t="array" ref="AM338">SUMPRODUCT(Z$7:Z$1008*(G$7:G$1008=$C338))</f>
        <v>0</v>
      </c>
      <c r="AN338" s="103">
        <f t="shared" si="74"/>
        <v>0</v>
      </c>
      <c r="AO338" s="104">
        <f t="shared" si="75"/>
        <v>0</v>
      </c>
      <c r="AP338" s="105" t="str">
        <f t="shared" si="76"/>
        <v/>
      </c>
      <c r="AQ338" s="105" t="str">
        <f t="shared" si="77"/>
        <v/>
      </c>
      <c r="AR338" s="98">
        <f>'Input 1 - Schedule 1'!AL340</f>
        <v>0</v>
      </c>
      <c r="AS338" s="98">
        <f t="shared" si="78"/>
        <v>0</v>
      </c>
      <c r="AT338" s="99">
        <f t="shared" si="79"/>
        <v>0</v>
      </c>
      <c r="AV338" s="84" t="s">
        <v>20</v>
      </c>
    </row>
    <row r="339" spans="1:48" ht="13.5" x14ac:dyDescent="0.3">
      <c r="A339" s="106">
        <f t="shared" si="80"/>
        <v>332</v>
      </c>
      <c r="B339" s="102" t="str">
        <f>'Input 1 - Schedule 1'!H341</f>
        <v/>
      </c>
      <c r="C339" s="95">
        <f>'Input 1 - Schedule 1'!I341</f>
        <v>0</v>
      </c>
      <c r="D339" s="95">
        <f>'Input 1 - Schedule 1'!J341</f>
        <v>0</v>
      </c>
      <c r="E339" s="95">
        <f>'Input 1 - Schedule 1'!K341</f>
        <v>0</v>
      </c>
      <c r="F339" s="95">
        <f>'Input 1 - Schedule 1'!L341</f>
        <v>0</v>
      </c>
      <c r="G339" s="95">
        <f>'Input 1 - Schedule 1'!N341</f>
        <v>0</v>
      </c>
      <c r="H339" s="95" t="str">
        <f>'Input 1 - Schedule 1'!O341</f>
        <v/>
      </c>
      <c r="I339" s="95">
        <f>'Input 1 - Schedule 1'!W341</f>
        <v>0</v>
      </c>
      <c r="J339" s="69"/>
      <c r="K339" s="51"/>
      <c r="L339" s="69"/>
      <c r="M339" s="69"/>
      <c r="N339" s="95">
        <f>SUMIFS('Input 3 - Capital Instruments'!$L$13:$L$229,'Input 3 - Capital Instruments'!$O$13:$O$229,C339,'Input 3 - Capital Instruments'!$M$13:$M$229,"Y",'Input 3 - Capital Instruments'!$G$13:$G$229,"Surplus Notes (or similar)")</f>
        <v>0</v>
      </c>
      <c r="O339" s="69"/>
      <c r="P339" s="69"/>
      <c r="Q339" s="69"/>
      <c r="R339" s="96">
        <f t="shared" si="68"/>
        <v>0</v>
      </c>
      <c r="S339" s="95">
        <f t="shared" si="69"/>
        <v>0</v>
      </c>
      <c r="T339" s="69"/>
      <c r="U339" s="69"/>
      <c r="V339" s="69"/>
      <c r="W339" s="95" t="str">
        <f t="shared" si="71"/>
        <v/>
      </c>
      <c r="Z339" s="69"/>
      <c r="AB339" s="69"/>
      <c r="AC339" s="69"/>
      <c r="AD339" s="69"/>
      <c r="AE339" s="69"/>
      <c r="AF339" s="69"/>
      <c r="AG339" s="69"/>
      <c r="AH339" s="97">
        <f t="shared" si="70"/>
        <v>0</v>
      </c>
      <c r="AJ339" s="98" cm="1">
        <f t="array" ref="AJ339">SUMPRODUCT(J$7:J$1008*(G$7:G$1008=$C339))</f>
        <v>0</v>
      </c>
      <c r="AK339" s="103">
        <f t="shared" si="72"/>
        <v>0</v>
      </c>
      <c r="AL339" s="104">
        <f t="shared" si="73"/>
        <v>0</v>
      </c>
      <c r="AM339" s="98" cm="1">
        <f t="array" ref="AM339">SUMPRODUCT(Z$7:Z$1008*(G$7:G$1008=$C339))</f>
        <v>0</v>
      </c>
      <c r="AN339" s="103">
        <f t="shared" si="74"/>
        <v>0</v>
      </c>
      <c r="AO339" s="104">
        <f t="shared" si="75"/>
        <v>0</v>
      </c>
      <c r="AP339" s="105" t="str">
        <f t="shared" si="76"/>
        <v/>
      </c>
      <c r="AQ339" s="105" t="str">
        <f t="shared" si="77"/>
        <v/>
      </c>
      <c r="AR339" s="98">
        <f>'Input 1 - Schedule 1'!AL341</f>
        <v>0</v>
      </c>
      <c r="AS339" s="98">
        <f t="shared" si="78"/>
        <v>0</v>
      </c>
      <c r="AT339" s="99">
        <f t="shared" si="79"/>
        <v>0</v>
      </c>
      <c r="AV339" s="84" t="s">
        <v>20</v>
      </c>
    </row>
    <row r="340" spans="1:48" ht="13.5" x14ac:dyDescent="0.3">
      <c r="A340" s="106">
        <f t="shared" si="80"/>
        <v>333</v>
      </c>
      <c r="B340" s="102" t="str">
        <f>'Input 1 - Schedule 1'!H342</f>
        <v/>
      </c>
      <c r="C340" s="95">
        <f>'Input 1 - Schedule 1'!I342</f>
        <v>0</v>
      </c>
      <c r="D340" s="95">
        <f>'Input 1 - Schedule 1'!J342</f>
        <v>0</v>
      </c>
      <c r="E340" s="95">
        <f>'Input 1 - Schedule 1'!K342</f>
        <v>0</v>
      </c>
      <c r="F340" s="95">
        <f>'Input 1 - Schedule 1'!L342</f>
        <v>0</v>
      </c>
      <c r="G340" s="95">
        <f>'Input 1 - Schedule 1'!N342</f>
        <v>0</v>
      </c>
      <c r="H340" s="95" t="str">
        <f>'Input 1 - Schedule 1'!O342</f>
        <v/>
      </c>
      <c r="I340" s="95">
        <f>'Input 1 - Schedule 1'!W342</f>
        <v>0</v>
      </c>
      <c r="J340" s="69"/>
      <c r="K340" s="51"/>
      <c r="L340" s="69"/>
      <c r="M340" s="69"/>
      <c r="N340" s="95">
        <f>SUMIFS('Input 3 - Capital Instruments'!$L$13:$L$229,'Input 3 - Capital Instruments'!$O$13:$O$229,C340,'Input 3 - Capital Instruments'!$M$13:$M$229,"Y",'Input 3 - Capital Instruments'!$G$13:$G$229,"Surplus Notes (or similar)")</f>
        <v>0</v>
      </c>
      <c r="O340" s="69"/>
      <c r="P340" s="69"/>
      <c r="Q340" s="69"/>
      <c r="R340" s="96">
        <f t="shared" si="68"/>
        <v>0</v>
      </c>
      <c r="S340" s="95">
        <f t="shared" si="69"/>
        <v>0</v>
      </c>
      <c r="T340" s="69"/>
      <c r="U340" s="69"/>
      <c r="V340" s="69"/>
      <c r="W340" s="95" t="str">
        <f t="shared" si="71"/>
        <v/>
      </c>
      <c r="Z340" s="69"/>
      <c r="AB340" s="69"/>
      <c r="AC340" s="69"/>
      <c r="AD340" s="69"/>
      <c r="AE340" s="69"/>
      <c r="AF340" s="69"/>
      <c r="AG340" s="69"/>
      <c r="AH340" s="97">
        <f t="shared" si="70"/>
        <v>0</v>
      </c>
      <c r="AJ340" s="98" cm="1">
        <f t="array" ref="AJ340">SUMPRODUCT(J$7:J$1008*(G$7:G$1008=$C340))</f>
        <v>0</v>
      </c>
      <c r="AK340" s="103">
        <f t="shared" si="72"/>
        <v>0</v>
      </c>
      <c r="AL340" s="104">
        <f t="shared" si="73"/>
        <v>0</v>
      </c>
      <c r="AM340" s="98" cm="1">
        <f t="array" ref="AM340">SUMPRODUCT(Z$7:Z$1008*(G$7:G$1008=$C340))</f>
        <v>0</v>
      </c>
      <c r="AN340" s="103">
        <f t="shared" si="74"/>
        <v>0</v>
      </c>
      <c r="AO340" s="104">
        <f t="shared" si="75"/>
        <v>0</v>
      </c>
      <c r="AP340" s="105" t="str">
        <f t="shared" si="76"/>
        <v/>
      </c>
      <c r="AQ340" s="105" t="str">
        <f t="shared" si="77"/>
        <v/>
      </c>
      <c r="AR340" s="98">
        <f>'Input 1 - Schedule 1'!AL342</f>
        <v>0</v>
      </c>
      <c r="AS340" s="98">
        <f t="shared" si="78"/>
        <v>0</v>
      </c>
      <c r="AT340" s="99">
        <f t="shared" si="79"/>
        <v>0</v>
      </c>
      <c r="AV340" s="84" t="s">
        <v>20</v>
      </c>
    </row>
    <row r="341" spans="1:48" ht="13.5" x14ac:dyDescent="0.3">
      <c r="A341" s="106">
        <f t="shared" si="80"/>
        <v>334</v>
      </c>
      <c r="B341" s="102" t="str">
        <f>'Input 1 - Schedule 1'!H343</f>
        <v/>
      </c>
      <c r="C341" s="95">
        <f>'Input 1 - Schedule 1'!I343</f>
        <v>0</v>
      </c>
      <c r="D341" s="95">
        <f>'Input 1 - Schedule 1'!J343</f>
        <v>0</v>
      </c>
      <c r="E341" s="95">
        <f>'Input 1 - Schedule 1'!K343</f>
        <v>0</v>
      </c>
      <c r="F341" s="95">
        <f>'Input 1 - Schedule 1'!L343</f>
        <v>0</v>
      </c>
      <c r="G341" s="95">
        <f>'Input 1 - Schedule 1'!N343</f>
        <v>0</v>
      </c>
      <c r="H341" s="95" t="str">
        <f>'Input 1 - Schedule 1'!O343</f>
        <v/>
      </c>
      <c r="I341" s="95">
        <f>'Input 1 - Schedule 1'!W343</f>
        <v>0</v>
      </c>
      <c r="J341" s="69"/>
      <c r="K341" s="51"/>
      <c r="L341" s="69"/>
      <c r="M341" s="69"/>
      <c r="N341" s="95">
        <f>SUMIFS('Input 3 - Capital Instruments'!$L$13:$L$229,'Input 3 - Capital Instruments'!$O$13:$O$229,C341,'Input 3 - Capital Instruments'!$M$13:$M$229,"Y",'Input 3 - Capital Instruments'!$G$13:$G$229,"Surplus Notes (or similar)")</f>
        <v>0</v>
      </c>
      <c r="O341" s="69"/>
      <c r="P341" s="69"/>
      <c r="Q341" s="69"/>
      <c r="R341" s="96">
        <f t="shared" si="68"/>
        <v>0</v>
      </c>
      <c r="S341" s="95">
        <f t="shared" si="69"/>
        <v>0</v>
      </c>
      <c r="T341" s="69"/>
      <c r="U341" s="69"/>
      <c r="V341" s="69"/>
      <c r="W341" s="95" t="str">
        <f t="shared" si="71"/>
        <v/>
      </c>
      <c r="Z341" s="69"/>
      <c r="AB341" s="69"/>
      <c r="AC341" s="69"/>
      <c r="AD341" s="69"/>
      <c r="AE341" s="69"/>
      <c r="AF341" s="69"/>
      <c r="AG341" s="69"/>
      <c r="AH341" s="97">
        <f t="shared" si="70"/>
        <v>0</v>
      </c>
      <c r="AJ341" s="98" cm="1">
        <f t="array" ref="AJ341">SUMPRODUCT(J$7:J$1008*(G$7:G$1008=$C341))</f>
        <v>0</v>
      </c>
      <c r="AK341" s="103">
        <f t="shared" si="72"/>
        <v>0</v>
      </c>
      <c r="AL341" s="104">
        <f t="shared" si="73"/>
        <v>0</v>
      </c>
      <c r="AM341" s="98" cm="1">
        <f t="array" ref="AM341">SUMPRODUCT(Z$7:Z$1008*(G$7:G$1008=$C341))</f>
        <v>0</v>
      </c>
      <c r="AN341" s="103">
        <f t="shared" si="74"/>
        <v>0</v>
      </c>
      <c r="AO341" s="104">
        <f t="shared" si="75"/>
        <v>0</v>
      </c>
      <c r="AP341" s="105" t="str">
        <f t="shared" si="76"/>
        <v/>
      </c>
      <c r="AQ341" s="105" t="str">
        <f t="shared" si="77"/>
        <v/>
      </c>
      <c r="AR341" s="98">
        <f>'Input 1 - Schedule 1'!AL343</f>
        <v>0</v>
      </c>
      <c r="AS341" s="98">
        <f t="shared" si="78"/>
        <v>0</v>
      </c>
      <c r="AT341" s="99">
        <f t="shared" si="79"/>
        <v>0</v>
      </c>
      <c r="AV341" s="84" t="s">
        <v>20</v>
      </c>
    </row>
    <row r="342" spans="1:48" ht="13.5" x14ac:dyDescent="0.3">
      <c r="A342" s="106">
        <f t="shared" si="80"/>
        <v>335</v>
      </c>
      <c r="B342" s="102" t="str">
        <f>'Input 1 - Schedule 1'!H344</f>
        <v/>
      </c>
      <c r="C342" s="95">
        <f>'Input 1 - Schedule 1'!I344</f>
        <v>0</v>
      </c>
      <c r="D342" s="95">
        <f>'Input 1 - Schedule 1'!J344</f>
        <v>0</v>
      </c>
      <c r="E342" s="95">
        <f>'Input 1 - Schedule 1'!K344</f>
        <v>0</v>
      </c>
      <c r="F342" s="95">
        <f>'Input 1 - Schedule 1'!L344</f>
        <v>0</v>
      </c>
      <c r="G342" s="95">
        <f>'Input 1 - Schedule 1'!N344</f>
        <v>0</v>
      </c>
      <c r="H342" s="95" t="str">
        <f>'Input 1 - Schedule 1'!O344</f>
        <v/>
      </c>
      <c r="I342" s="95">
        <f>'Input 1 - Schedule 1'!W344</f>
        <v>0</v>
      </c>
      <c r="J342" s="69"/>
      <c r="K342" s="51"/>
      <c r="L342" s="69"/>
      <c r="M342" s="69"/>
      <c r="N342" s="95">
        <f>SUMIFS('Input 3 - Capital Instruments'!$L$13:$L$229,'Input 3 - Capital Instruments'!$O$13:$O$229,C342,'Input 3 - Capital Instruments'!$M$13:$M$229,"Y",'Input 3 - Capital Instruments'!$G$13:$G$229,"Surplus Notes (or similar)")</f>
        <v>0</v>
      </c>
      <c r="O342" s="69"/>
      <c r="P342" s="69"/>
      <c r="Q342" s="69"/>
      <c r="R342" s="96">
        <f t="shared" si="68"/>
        <v>0</v>
      </c>
      <c r="S342" s="95">
        <f t="shared" si="69"/>
        <v>0</v>
      </c>
      <c r="T342" s="69"/>
      <c r="U342" s="69"/>
      <c r="V342" s="69"/>
      <c r="W342" s="95" t="str">
        <f t="shared" si="71"/>
        <v/>
      </c>
      <c r="Z342" s="69"/>
      <c r="AB342" s="69"/>
      <c r="AC342" s="69"/>
      <c r="AD342" s="69"/>
      <c r="AE342" s="69"/>
      <c r="AF342" s="69"/>
      <c r="AG342" s="69"/>
      <c r="AH342" s="97">
        <f t="shared" si="70"/>
        <v>0</v>
      </c>
      <c r="AJ342" s="98" cm="1">
        <f t="array" ref="AJ342">SUMPRODUCT(J$7:J$1008*(G$7:G$1008=$C342))</f>
        <v>0</v>
      </c>
      <c r="AK342" s="103">
        <f t="shared" si="72"/>
        <v>0</v>
      </c>
      <c r="AL342" s="104">
        <f t="shared" si="73"/>
        <v>0</v>
      </c>
      <c r="AM342" s="98" cm="1">
        <f t="array" ref="AM342">SUMPRODUCT(Z$7:Z$1008*(G$7:G$1008=$C342))</f>
        <v>0</v>
      </c>
      <c r="AN342" s="103">
        <f t="shared" si="74"/>
        <v>0</v>
      </c>
      <c r="AO342" s="104">
        <f t="shared" si="75"/>
        <v>0</v>
      </c>
      <c r="AP342" s="105" t="str">
        <f t="shared" si="76"/>
        <v/>
      </c>
      <c r="AQ342" s="105" t="str">
        <f t="shared" si="77"/>
        <v/>
      </c>
      <c r="AR342" s="98">
        <f>'Input 1 - Schedule 1'!AL344</f>
        <v>0</v>
      </c>
      <c r="AS342" s="98">
        <f t="shared" si="78"/>
        <v>0</v>
      </c>
      <c r="AT342" s="99">
        <f t="shared" si="79"/>
        <v>0</v>
      </c>
      <c r="AV342" s="84" t="s">
        <v>20</v>
      </c>
    </row>
    <row r="343" spans="1:48" ht="13.5" x14ac:dyDescent="0.3">
      <c r="A343" s="106">
        <f t="shared" si="80"/>
        <v>336</v>
      </c>
      <c r="B343" s="102" t="str">
        <f>'Input 1 - Schedule 1'!H345</f>
        <v/>
      </c>
      <c r="C343" s="95">
        <f>'Input 1 - Schedule 1'!I345</f>
        <v>0</v>
      </c>
      <c r="D343" s="95">
        <f>'Input 1 - Schedule 1'!J345</f>
        <v>0</v>
      </c>
      <c r="E343" s="95">
        <f>'Input 1 - Schedule 1'!K345</f>
        <v>0</v>
      </c>
      <c r="F343" s="95">
        <f>'Input 1 - Schedule 1'!L345</f>
        <v>0</v>
      </c>
      <c r="G343" s="95">
        <f>'Input 1 - Schedule 1'!N345</f>
        <v>0</v>
      </c>
      <c r="H343" s="95" t="str">
        <f>'Input 1 - Schedule 1'!O345</f>
        <v/>
      </c>
      <c r="I343" s="95">
        <f>'Input 1 - Schedule 1'!W345</f>
        <v>0</v>
      </c>
      <c r="J343" s="69"/>
      <c r="K343" s="51"/>
      <c r="L343" s="69"/>
      <c r="M343" s="69"/>
      <c r="N343" s="95">
        <f>SUMIFS('Input 3 - Capital Instruments'!$L$13:$L$229,'Input 3 - Capital Instruments'!$O$13:$O$229,C343,'Input 3 - Capital Instruments'!$M$13:$M$229,"Y",'Input 3 - Capital Instruments'!$G$13:$G$229,"Surplus Notes (or similar)")</f>
        <v>0</v>
      </c>
      <c r="O343" s="69"/>
      <c r="P343" s="69"/>
      <c r="Q343" s="69"/>
      <c r="R343" s="96">
        <f t="shared" si="68"/>
        <v>0</v>
      </c>
      <c r="S343" s="95">
        <f t="shared" si="69"/>
        <v>0</v>
      </c>
      <c r="T343" s="69"/>
      <c r="U343" s="69"/>
      <c r="V343" s="69"/>
      <c r="W343" s="95" t="str">
        <f t="shared" si="71"/>
        <v/>
      </c>
      <c r="Z343" s="69"/>
      <c r="AB343" s="69"/>
      <c r="AC343" s="69"/>
      <c r="AD343" s="69"/>
      <c r="AE343" s="69"/>
      <c r="AF343" s="69"/>
      <c r="AG343" s="69"/>
      <c r="AH343" s="97">
        <f t="shared" si="70"/>
        <v>0</v>
      </c>
      <c r="AJ343" s="98" cm="1">
        <f t="array" ref="AJ343">SUMPRODUCT(J$7:J$1008*(G$7:G$1008=$C343))</f>
        <v>0</v>
      </c>
      <c r="AK343" s="103">
        <f t="shared" si="72"/>
        <v>0</v>
      </c>
      <c r="AL343" s="104">
        <f t="shared" si="73"/>
        <v>0</v>
      </c>
      <c r="AM343" s="98" cm="1">
        <f t="array" ref="AM343">SUMPRODUCT(Z$7:Z$1008*(G$7:G$1008=$C343))</f>
        <v>0</v>
      </c>
      <c r="AN343" s="103">
        <f t="shared" si="74"/>
        <v>0</v>
      </c>
      <c r="AO343" s="104">
        <f t="shared" si="75"/>
        <v>0</v>
      </c>
      <c r="AP343" s="105" t="str">
        <f t="shared" si="76"/>
        <v/>
      </c>
      <c r="AQ343" s="105" t="str">
        <f t="shared" si="77"/>
        <v/>
      </c>
      <c r="AR343" s="98">
        <f>'Input 1 - Schedule 1'!AL345</f>
        <v>0</v>
      </c>
      <c r="AS343" s="98">
        <f t="shared" si="78"/>
        <v>0</v>
      </c>
      <c r="AT343" s="99">
        <f t="shared" si="79"/>
        <v>0</v>
      </c>
      <c r="AV343" s="84" t="s">
        <v>20</v>
      </c>
    </row>
    <row r="344" spans="1:48" ht="13.5" x14ac:dyDescent="0.3">
      <c r="A344" s="106">
        <f t="shared" si="80"/>
        <v>337</v>
      </c>
      <c r="B344" s="102" t="str">
        <f>'Input 1 - Schedule 1'!H346</f>
        <v/>
      </c>
      <c r="C344" s="95">
        <f>'Input 1 - Schedule 1'!I346</f>
        <v>0</v>
      </c>
      <c r="D344" s="95">
        <f>'Input 1 - Schedule 1'!J346</f>
        <v>0</v>
      </c>
      <c r="E344" s="95">
        <f>'Input 1 - Schedule 1'!K346</f>
        <v>0</v>
      </c>
      <c r="F344" s="95">
        <f>'Input 1 - Schedule 1'!L346</f>
        <v>0</v>
      </c>
      <c r="G344" s="95">
        <f>'Input 1 - Schedule 1'!N346</f>
        <v>0</v>
      </c>
      <c r="H344" s="95" t="str">
        <f>'Input 1 - Schedule 1'!O346</f>
        <v/>
      </c>
      <c r="I344" s="95">
        <f>'Input 1 - Schedule 1'!W346</f>
        <v>0</v>
      </c>
      <c r="J344" s="69"/>
      <c r="K344" s="51"/>
      <c r="L344" s="69"/>
      <c r="M344" s="69"/>
      <c r="N344" s="95">
        <f>SUMIFS('Input 3 - Capital Instruments'!$L$13:$L$229,'Input 3 - Capital Instruments'!$O$13:$O$229,C344,'Input 3 - Capital Instruments'!$M$13:$M$229,"Y",'Input 3 - Capital Instruments'!$G$13:$G$229,"Surplus Notes (or similar)")</f>
        <v>0</v>
      </c>
      <c r="O344" s="69"/>
      <c r="P344" s="69"/>
      <c r="Q344" s="69"/>
      <c r="R344" s="96">
        <f t="shared" si="68"/>
        <v>0</v>
      </c>
      <c r="S344" s="95">
        <f t="shared" si="69"/>
        <v>0</v>
      </c>
      <c r="T344" s="69"/>
      <c r="U344" s="69"/>
      <c r="V344" s="69"/>
      <c r="W344" s="95" t="str">
        <f t="shared" si="71"/>
        <v/>
      </c>
      <c r="Z344" s="69"/>
      <c r="AB344" s="69"/>
      <c r="AC344" s="69"/>
      <c r="AD344" s="69"/>
      <c r="AE344" s="69"/>
      <c r="AF344" s="69"/>
      <c r="AG344" s="69"/>
      <c r="AH344" s="97">
        <f t="shared" si="70"/>
        <v>0</v>
      </c>
      <c r="AJ344" s="98" cm="1">
        <f t="array" ref="AJ344">SUMPRODUCT(J$7:J$1008*(G$7:G$1008=$C344))</f>
        <v>0</v>
      </c>
      <c r="AK344" s="103">
        <f t="shared" si="72"/>
        <v>0</v>
      </c>
      <c r="AL344" s="104">
        <f t="shared" si="73"/>
        <v>0</v>
      </c>
      <c r="AM344" s="98" cm="1">
        <f t="array" ref="AM344">SUMPRODUCT(Z$7:Z$1008*(G$7:G$1008=$C344))</f>
        <v>0</v>
      </c>
      <c r="AN344" s="103">
        <f t="shared" si="74"/>
        <v>0</v>
      </c>
      <c r="AO344" s="104">
        <f t="shared" si="75"/>
        <v>0</v>
      </c>
      <c r="AP344" s="105" t="str">
        <f t="shared" si="76"/>
        <v/>
      </c>
      <c r="AQ344" s="105" t="str">
        <f t="shared" si="77"/>
        <v/>
      </c>
      <c r="AR344" s="98">
        <f>'Input 1 - Schedule 1'!AL346</f>
        <v>0</v>
      </c>
      <c r="AS344" s="98">
        <f t="shared" si="78"/>
        <v>0</v>
      </c>
      <c r="AT344" s="99">
        <f t="shared" si="79"/>
        <v>0</v>
      </c>
      <c r="AV344" s="84" t="s">
        <v>20</v>
      </c>
    </row>
    <row r="345" spans="1:48" ht="13.5" x14ac:dyDescent="0.3">
      <c r="A345" s="106">
        <f t="shared" si="80"/>
        <v>338</v>
      </c>
      <c r="B345" s="102" t="str">
        <f>'Input 1 - Schedule 1'!H347</f>
        <v/>
      </c>
      <c r="C345" s="95">
        <f>'Input 1 - Schedule 1'!I347</f>
        <v>0</v>
      </c>
      <c r="D345" s="95">
        <f>'Input 1 - Schedule 1'!J347</f>
        <v>0</v>
      </c>
      <c r="E345" s="95">
        <f>'Input 1 - Schedule 1'!K347</f>
        <v>0</v>
      </c>
      <c r="F345" s="95">
        <f>'Input 1 - Schedule 1'!L347</f>
        <v>0</v>
      </c>
      <c r="G345" s="95">
        <f>'Input 1 - Schedule 1'!N347</f>
        <v>0</v>
      </c>
      <c r="H345" s="95" t="str">
        <f>'Input 1 - Schedule 1'!O347</f>
        <v/>
      </c>
      <c r="I345" s="95">
        <f>'Input 1 - Schedule 1'!W347</f>
        <v>0</v>
      </c>
      <c r="J345" s="69"/>
      <c r="K345" s="51"/>
      <c r="L345" s="69"/>
      <c r="M345" s="69"/>
      <c r="N345" s="95">
        <f>SUMIFS('Input 3 - Capital Instruments'!$L$13:$L$229,'Input 3 - Capital Instruments'!$O$13:$O$229,C345,'Input 3 - Capital Instruments'!$M$13:$M$229,"Y",'Input 3 - Capital Instruments'!$G$13:$G$229,"Surplus Notes (or similar)")</f>
        <v>0</v>
      </c>
      <c r="O345" s="69"/>
      <c r="P345" s="69"/>
      <c r="Q345" s="69"/>
      <c r="R345" s="96">
        <f t="shared" si="68"/>
        <v>0</v>
      </c>
      <c r="S345" s="95">
        <f t="shared" si="69"/>
        <v>0</v>
      </c>
      <c r="T345" s="69"/>
      <c r="U345" s="69"/>
      <c r="V345" s="69"/>
      <c r="W345" s="95" t="str">
        <f t="shared" si="71"/>
        <v/>
      </c>
      <c r="Z345" s="69"/>
      <c r="AB345" s="69"/>
      <c r="AC345" s="69"/>
      <c r="AD345" s="69"/>
      <c r="AE345" s="69"/>
      <c r="AF345" s="69"/>
      <c r="AG345" s="69"/>
      <c r="AH345" s="97">
        <f t="shared" si="70"/>
        <v>0</v>
      </c>
      <c r="AJ345" s="98" cm="1">
        <f t="array" ref="AJ345">SUMPRODUCT(J$7:J$1008*(G$7:G$1008=$C345))</f>
        <v>0</v>
      </c>
      <c r="AK345" s="103">
        <f t="shared" si="72"/>
        <v>0</v>
      </c>
      <c r="AL345" s="104">
        <f t="shared" si="73"/>
        <v>0</v>
      </c>
      <c r="AM345" s="98" cm="1">
        <f t="array" ref="AM345">SUMPRODUCT(Z$7:Z$1008*(G$7:G$1008=$C345))</f>
        <v>0</v>
      </c>
      <c r="AN345" s="103">
        <f t="shared" si="74"/>
        <v>0</v>
      </c>
      <c r="AO345" s="104">
        <f t="shared" si="75"/>
        <v>0</v>
      </c>
      <c r="AP345" s="105" t="str">
        <f t="shared" si="76"/>
        <v/>
      </c>
      <c r="AQ345" s="105" t="str">
        <f t="shared" si="77"/>
        <v/>
      </c>
      <c r="AR345" s="98">
        <f>'Input 1 - Schedule 1'!AL347</f>
        <v>0</v>
      </c>
      <c r="AS345" s="98">
        <f t="shared" si="78"/>
        <v>0</v>
      </c>
      <c r="AT345" s="99">
        <f t="shared" si="79"/>
        <v>0</v>
      </c>
      <c r="AV345" s="84" t="s">
        <v>20</v>
      </c>
    </row>
    <row r="346" spans="1:48" ht="13.5" x14ac:dyDescent="0.3">
      <c r="A346" s="106">
        <f t="shared" si="80"/>
        <v>339</v>
      </c>
      <c r="B346" s="102" t="str">
        <f>'Input 1 - Schedule 1'!H348</f>
        <v/>
      </c>
      <c r="C346" s="95">
        <f>'Input 1 - Schedule 1'!I348</f>
        <v>0</v>
      </c>
      <c r="D346" s="95">
        <f>'Input 1 - Schedule 1'!J348</f>
        <v>0</v>
      </c>
      <c r="E346" s="95">
        <f>'Input 1 - Schedule 1'!K348</f>
        <v>0</v>
      </c>
      <c r="F346" s="95">
        <f>'Input 1 - Schedule 1'!L348</f>
        <v>0</v>
      </c>
      <c r="G346" s="95">
        <f>'Input 1 - Schedule 1'!N348</f>
        <v>0</v>
      </c>
      <c r="H346" s="95" t="str">
        <f>'Input 1 - Schedule 1'!O348</f>
        <v/>
      </c>
      <c r="I346" s="95">
        <f>'Input 1 - Schedule 1'!W348</f>
        <v>0</v>
      </c>
      <c r="J346" s="69"/>
      <c r="K346" s="51"/>
      <c r="L346" s="69"/>
      <c r="M346" s="69"/>
      <c r="N346" s="95">
        <f>SUMIFS('Input 3 - Capital Instruments'!$L$13:$L$229,'Input 3 - Capital Instruments'!$O$13:$O$229,C346,'Input 3 - Capital Instruments'!$M$13:$M$229,"Y",'Input 3 - Capital Instruments'!$G$13:$G$229,"Surplus Notes (or similar)")</f>
        <v>0</v>
      </c>
      <c r="O346" s="69"/>
      <c r="P346" s="69"/>
      <c r="Q346" s="69"/>
      <c r="R346" s="96">
        <f t="shared" si="68"/>
        <v>0</v>
      </c>
      <c r="S346" s="95">
        <f t="shared" si="69"/>
        <v>0</v>
      </c>
      <c r="T346" s="69"/>
      <c r="U346" s="69"/>
      <c r="V346" s="69"/>
      <c r="W346" s="95" t="str">
        <f t="shared" si="71"/>
        <v/>
      </c>
      <c r="Z346" s="69"/>
      <c r="AB346" s="69"/>
      <c r="AC346" s="69"/>
      <c r="AD346" s="69"/>
      <c r="AE346" s="69"/>
      <c r="AF346" s="69"/>
      <c r="AG346" s="69"/>
      <c r="AH346" s="97">
        <f t="shared" si="70"/>
        <v>0</v>
      </c>
      <c r="AJ346" s="98" cm="1">
        <f t="array" ref="AJ346">SUMPRODUCT(J$7:J$1008*(G$7:G$1008=$C346))</f>
        <v>0</v>
      </c>
      <c r="AK346" s="103">
        <f t="shared" si="72"/>
        <v>0</v>
      </c>
      <c r="AL346" s="104">
        <f t="shared" si="73"/>
        <v>0</v>
      </c>
      <c r="AM346" s="98" cm="1">
        <f t="array" ref="AM346">SUMPRODUCT(Z$7:Z$1008*(G$7:G$1008=$C346))</f>
        <v>0</v>
      </c>
      <c r="AN346" s="103">
        <f t="shared" si="74"/>
        <v>0</v>
      </c>
      <c r="AO346" s="104">
        <f t="shared" si="75"/>
        <v>0</v>
      </c>
      <c r="AP346" s="105" t="str">
        <f t="shared" si="76"/>
        <v/>
      </c>
      <c r="AQ346" s="105" t="str">
        <f t="shared" si="77"/>
        <v/>
      </c>
      <c r="AR346" s="98">
        <f>'Input 1 - Schedule 1'!AL348</f>
        <v>0</v>
      </c>
      <c r="AS346" s="98">
        <f t="shared" si="78"/>
        <v>0</v>
      </c>
      <c r="AT346" s="99">
        <f t="shared" si="79"/>
        <v>0</v>
      </c>
      <c r="AV346" s="84" t="s">
        <v>20</v>
      </c>
    </row>
    <row r="347" spans="1:48" ht="13.5" x14ac:dyDescent="0.3">
      <c r="A347" s="106">
        <f t="shared" si="80"/>
        <v>340</v>
      </c>
      <c r="B347" s="102" t="str">
        <f>'Input 1 - Schedule 1'!H349</f>
        <v/>
      </c>
      <c r="C347" s="95">
        <f>'Input 1 - Schedule 1'!I349</f>
        <v>0</v>
      </c>
      <c r="D347" s="95">
        <f>'Input 1 - Schedule 1'!J349</f>
        <v>0</v>
      </c>
      <c r="E347" s="95">
        <f>'Input 1 - Schedule 1'!K349</f>
        <v>0</v>
      </c>
      <c r="F347" s="95">
        <f>'Input 1 - Schedule 1'!L349</f>
        <v>0</v>
      </c>
      <c r="G347" s="95">
        <f>'Input 1 - Schedule 1'!N349</f>
        <v>0</v>
      </c>
      <c r="H347" s="95" t="str">
        <f>'Input 1 - Schedule 1'!O349</f>
        <v/>
      </c>
      <c r="I347" s="95">
        <f>'Input 1 - Schedule 1'!W349</f>
        <v>0</v>
      </c>
      <c r="J347" s="69"/>
      <c r="K347" s="51"/>
      <c r="L347" s="69"/>
      <c r="M347" s="69"/>
      <c r="N347" s="95">
        <f>SUMIFS('Input 3 - Capital Instruments'!$L$13:$L$229,'Input 3 - Capital Instruments'!$O$13:$O$229,C347,'Input 3 - Capital Instruments'!$M$13:$M$229,"Y",'Input 3 - Capital Instruments'!$G$13:$G$229,"Surplus Notes (or similar)")</f>
        <v>0</v>
      </c>
      <c r="O347" s="69"/>
      <c r="P347" s="69"/>
      <c r="Q347" s="69"/>
      <c r="R347" s="96">
        <f t="shared" si="68"/>
        <v>0</v>
      </c>
      <c r="S347" s="95">
        <f t="shared" si="69"/>
        <v>0</v>
      </c>
      <c r="T347" s="69"/>
      <c r="U347" s="69"/>
      <c r="V347" s="69"/>
      <c r="W347" s="95" t="str">
        <f t="shared" si="71"/>
        <v/>
      </c>
      <c r="Z347" s="69"/>
      <c r="AB347" s="69"/>
      <c r="AC347" s="69"/>
      <c r="AD347" s="69"/>
      <c r="AE347" s="69"/>
      <c r="AF347" s="69"/>
      <c r="AG347" s="69"/>
      <c r="AH347" s="97">
        <f t="shared" si="70"/>
        <v>0</v>
      </c>
      <c r="AJ347" s="98" cm="1">
        <f t="array" ref="AJ347">SUMPRODUCT(J$7:J$1008*(G$7:G$1008=$C347))</f>
        <v>0</v>
      </c>
      <c r="AK347" s="103">
        <f t="shared" si="72"/>
        <v>0</v>
      </c>
      <c r="AL347" s="104">
        <f t="shared" si="73"/>
        <v>0</v>
      </c>
      <c r="AM347" s="98" cm="1">
        <f t="array" ref="AM347">SUMPRODUCT(Z$7:Z$1008*(G$7:G$1008=$C347))</f>
        <v>0</v>
      </c>
      <c r="AN347" s="103">
        <f t="shared" si="74"/>
        <v>0</v>
      </c>
      <c r="AO347" s="104">
        <f t="shared" si="75"/>
        <v>0</v>
      </c>
      <c r="AP347" s="105" t="str">
        <f t="shared" si="76"/>
        <v/>
      </c>
      <c r="AQ347" s="105" t="str">
        <f t="shared" si="77"/>
        <v/>
      </c>
      <c r="AR347" s="98">
        <f>'Input 1 - Schedule 1'!AL349</f>
        <v>0</v>
      </c>
      <c r="AS347" s="98">
        <f t="shared" si="78"/>
        <v>0</v>
      </c>
      <c r="AT347" s="99">
        <f t="shared" si="79"/>
        <v>0</v>
      </c>
      <c r="AV347" s="84" t="s">
        <v>20</v>
      </c>
    </row>
    <row r="348" spans="1:48" ht="13.5" x14ac:dyDescent="0.3">
      <c r="A348" s="106">
        <f t="shared" si="80"/>
        <v>341</v>
      </c>
      <c r="B348" s="102" t="str">
        <f>'Input 1 - Schedule 1'!H350</f>
        <v/>
      </c>
      <c r="C348" s="95">
        <f>'Input 1 - Schedule 1'!I350</f>
        <v>0</v>
      </c>
      <c r="D348" s="95">
        <f>'Input 1 - Schedule 1'!J350</f>
        <v>0</v>
      </c>
      <c r="E348" s="95">
        <f>'Input 1 - Schedule 1'!K350</f>
        <v>0</v>
      </c>
      <c r="F348" s="95">
        <f>'Input 1 - Schedule 1'!L350</f>
        <v>0</v>
      </c>
      <c r="G348" s="95">
        <f>'Input 1 - Schedule 1'!N350</f>
        <v>0</v>
      </c>
      <c r="H348" s="95" t="str">
        <f>'Input 1 - Schedule 1'!O350</f>
        <v/>
      </c>
      <c r="I348" s="95">
        <f>'Input 1 - Schedule 1'!W350</f>
        <v>0</v>
      </c>
      <c r="J348" s="69"/>
      <c r="K348" s="51"/>
      <c r="L348" s="69"/>
      <c r="M348" s="69"/>
      <c r="N348" s="95">
        <f>SUMIFS('Input 3 - Capital Instruments'!$L$13:$L$229,'Input 3 - Capital Instruments'!$O$13:$O$229,C348,'Input 3 - Capital Instruments'!$M$13:$M$229,"Y",'Input 3 - Capital Instruments'!$G$13:$G$229,"Surplus Notes (or similar)")</f>
        <v>0</v>
      </c>
      <c r="O348" s="69"/>
      <c r="P348" s="69"/>
      <c r="Q348" s="69"/>
      <c r="R348" s="96">
        <f t="shared" si="68"/>
        <v>0</v>
      </c>
      <c r="S348" s="95">
        <f t="shared" si="69"/>
        <v>0</v>
      </c>
      <c r="T348" s="69"/>
      <c r="U348" s="69"/>
      <c r="V348" s="69"/>
      <c r="W348" s="95" t="str">
        <f t="shared" si="71"/>
        <v/>
      </c>
      <c r="Z348" s="69"/>
      <c r="AB348" s="69"/>
      <c r="AC348" s="69"/>
      <c r="AD348" s="69"/>
      <c r="AE348" s="69"/>
      <c r="AF348" s="69"/>
      <c r="AG348" s="69"/>
      <c r="AH348" s="97">
        <f t="shared" si="70"/>
        <v>0</v>
      </c>
      <c r="AJ348" s="98" cm="1">
        <f t="array" ref="AJ348">SUMPRODUCT(J$7:J$1008*(G$7:G$1008=$C348))</f>
        <v>0</v>
      </c>
      <c r="AK348" s="103">
        <f t="shared" si="72"/>
        <v>0</v>
      </c>
      <c r="AL348" s="104">
        <f t="shared" si="73"/>
        <v>0</v>
      </c>
      <c r="AM348" s="98" cm="1">
        <f t="array" ref="AM348">SUMPRODUCT(Z$7:Z$1008*(G$7:G$1008=$C348))</f>
        <v>0</v>
      </c>
      <c r="AN348" s="103">
        <f t="shared" si="74"/>
        <v>0</v>
      </c>
      <c r="AO348" s="104">
        <f t="shared" si="75"/>
        <v>0</v>
      </c>
      <c r="AP348" s="105" t="str">
        <f t="shared" si="76"/>
        <v/>
      </c>
      <c r="AQ348" s="105" t="str">
        <f t="shared" si="77"/>
        <v/>
      </c>
      <c r="AR348" s="98">
        <f>'Input 1 - Schedule 1'!AL350</f>
        <v>0</v>
      </c>
      <c r="AS348" s="98">
        <f t="shared" si="78"/>
        <v>0</v>
      </c>
      <c r="AT348" s="99">
        <f t="shared" si="79"/>
        <v>0</v>
      </c>
      <c r="AV348" s="84" t="s">
        <v>20</v>
      </c>
    </row>
    <row r="349" spans="1:48" ht="13.5" x14ac:dyDescent="0.3">
      <c r="A349" s="106">
        <f t="shared" si="80"/>
        <v>342</v>
      </c>
      <c r="B349" s="102" t="str">
        <f>'Input 1 - Schedule 1'!H351</f>
        <v/>
      </c>
      <c r="C349" s="95">
        <f>'Input 1 - Schedule 1'!I351</f>
        <v>0</v>
      </c>
      <c r="D349" s="95">
        <f>'Input 1 - Schedule 1'!J351</f>
        <v>0</v>
      </c>
      <c r="E349" s="95">
        <f>'Input 1 - Schedule 1'!K351</f>
        <v>0</v>
      </c>
      <c r="F349" s="95">
        <f>'Input 1 - Schedule 1'!L351</f>
        <v>0</v>
      </c>
      <c r="G349" s="95">
        <f>'Input 1 - Schedule 1'!N351</f>
        <v>0</v>
      </c>
      <c r="H349" s="95" t="str">
        <f>'Input 1 - Schedule 1'!O351</f>
        <v/>
      </c>
      <c r="I349" s="95">
        <f>'Input 1 - Schedule 1'!W351</f>
        <v>0</v>
      </c>
      <c r="J349" s="69"/>
      <c r="K349" s="51"/>
      <c r="L349" s="69"/>
      <c r="M349" s="69"/>
      <c r="N349" s="95">
        <f>SUMIFS('Input 3 - Capital Instruments'!$L$13:$L$229,'Input 3 - Capital Instruments'!$O$13:$O$229,C349,'Input 3 - Capital Instruments'!$M$13:$M$229,"Y",'Input 3 - Capital Instruments'!$G$13:$G$229,"Surplus Notes (or similar)")</f>
        <v>0</v>
      </c>
      <c r="O349" s="69"/>
      <c r="P349" s="69"/>
      <c r="Q349" s="69"/>
      <c r="R349" s="96">
        <f t="shared" si="68"/>
        <v>0</v>
      </c>
      <c r="S349" s="95">
        <f t="shared" si="69"/>
        <v>0</v>
      </c>
      <c r="T349" s="69"/>
      <c r="U349" s="69"/>
      <c r="V349" s="69"/>
      <c r="W349" s="95" t="str">
        <f t="shared" si="71"/>
        <v/>
      </c>
      <c r="Z349" s="69"/>
      <c r="AB349" s="69"/>
      <c r="AC349" s="69"/>
      <c r="AD349" s="69"/>
      <c r="AE349" s="69"/>
      <c r="AF349" s="69"/>
      <c r="AG349" s="69"/>
      <c r="AH349" s="97">
        <f t="shared" si="70"/>
        <v>0</v>
      </c>
      <c r="AJ349" s="98" cm="1">
        <f t="array" ref="AJ349">SUMPRODUCT(J$7:J$1008*(G$7:G$1008=$C349))</f>
        <v>0</v>
      </c>
      <c r="AK349" s="103">
        <f t="shared" si="72"/>
        <v>0</v>
      </c>
      <c r="AL349" s="104">
        <f t="shared" si="73"/>
        <v>0</v>
      </c>
      <c r="AM349" s="98" cm="1">
        <f t="array" ref="AM349">SUMPRODUCT(Z$7:Z$1008*(G$7:G$1008=$C349))</f>
        <v>0</v>
      </c>
      <c r="AN349" s="103">
        <f t="shared" si="74"/>
        <v>0</v>
      </c>
      <c r="AO349" s="104">
        <f t="shared" si="75"/>
        <v>0</v>
      </c>
      <c r="AP349" s="105" t="str">
        <f t="shared" si="76"/>
        <v/>
      </c>
      <c r="AQ349" s="105" t="str">
        <f t="shared" si="77"/>
        <v/>
      </c>
      <c r="AR349" s="98">
        <f>'Input 1 - Schedule 1'!AL351</f>
        <v>0</v>
      </c>
      <c r="AS349" s="98">
        <f t="shared" si="78"/>
        <v>0</v>
      </c>
      <c r="AT349" s="99">
        <f t="shared" si="79"/>
        <v>0</v>
      </c>
      <c r="AV349" s="84" t="s">
        <v>20</v>
      </c>
    </row>
    <row r="350" spans="1:48" ht="13.5" x14ac:dyDescent="0.3">
      <c r="A350" s="106">
        <f t="shared" si="80"/>
        <v>343</v>
      </c>
      <c r="B350" s="102" t="str">
        <f>'Input 1 - Schedule 1'!H352</f>
        <v/>
      </c>
      <c r="C350" s="95">
        <f>'Input 1 - Schedule 1'!I352</f>
        <v>0</v>
      </c>
      <c r="D350" s="95">
        <f>'Input 1 - Schedule 1'!J352</f>
        <v>0</v>
      </c>
      <c r="E350" s="95">
        <f>'Input 1 - Schedule 1'!K352</f>
        <v>0</v>
      </c>
      <c r="F350" s="95">
        <f>'Input 1 - Schedule 1'!L352</f>
        <v>0</v>
      </c>
      <c r="G350" s="95">
        <f>'Input 1 - Schedule 1'!N352</f>
        <v>0</v>
      </c>
      <c r="H350" s="95" t="str">
        <f>'Input 1 - Schedule 1'!O352</f>
        <v/>
      </c>
      <c r="I350" s="95">
        <f>'Input 1 - Schedule 1'!W352</f>
        <v>0</v>
      </c>
      <c r="J350" s="69"/>
      <c r="K350" s="51"/>
      <c r="L350" s="69"/>
      <c r="M350" s="69"/>
      <c r="N350" s="95">
        <f>SUMIFS('Input 3 - Capital Instruments'!$L$13:$L$229,'Input 3 - Capital Instruments'!$O$13:$O$229,C350,'Input 3 - Capital Instruments'!$M$13:$M$229,"Y",'Input 3 - Capital Instruments'!$G$13:$G$229,"Surplus Notes (or similar)")</f>
        <v>0</v>
      </c>
      <c r="O350" s="69"/>
      <c r="P350" s="69"/>
      <c r="Q350" s="69"/>
      <c r="R350" s="96">
        <f t="shared" si="68"/>
        <v>0</v>
      </c>
      <c r="S350" s="95">
        <f t="shared" si="69"/>
        <v>0</v>
      </c>
      <c r="T350" s="69"/>
      <c r="U350" s="69"/>
      <c r="V350" s="69"/>
      <c r="W350" s="95" t="str">
        <f t="shared" si="71"/>
        <v/>
      </c>
      <c r="Z350" s="69"/>
      <c r="AB350" s="69"/>
      <c r="AC350" s="69"/>
      <c r="AD350" s="69"/>
      <c r="AE350" s="69"/>
      <c r="AF350" s="69"/>
      <c r="AG350" s="69"/>
      <c r="AH350" s="97">
        <f t="shared" si="70"/>
        <v>0</v>
      </c>
      <c r="AJ350" s="98" cm="1">
        <f t="array" ref="AJ350">SUMPRODUCT(J$7:J$1008*(G$7:G$1008=$C350))</f>
        <v>0</v>
      </c>
      <c r="AK350" s="103">
        <f t="shared" si="72"/>
        <v>0</v>
      </c>
      <c r="AL350" s="104">
        <f t="shared" si="73"/>
        <v>0</v>
      </c>
      <c r="AM350" s="98" cm="1">
        <f t="array" ref="AM350">SUMPRODUCT(Z$7:Z$1008*(G$7:G$1008=$C350))</f>
        <v>0</v>
      </c>
      <c r="AN350" s="103">
        <f t="shared" si="74"/>
        <v>0</v>
      </c>
      <c r="AO350" s="104">
        <f t="shared" si="75"/>
        <v>0</v>
      </c>
      <c r="AP350" s="105" t="str">
        <f t="shared" si="76"/>
        <v/>
      </c>
      <c r="AQ350" s="105" t="str">
        <f t="shared" si="77"/>
        <v/>
      </c>
      <c r="AR350" s="98">
        <f>'Input 1 - Schedule 1'!AL352</f>
        <v>0</v>
      </c>
      <c r="AS350" s="98">
        <f t="shared" si="78"/>
        <v>0</v>
      </c>
      <c r="AT350" s="99">
        <f t="shared" si="79"/>
        <v>0</v>
      </c>
      <c r="AV350" s="84" t="s">
        <v>20</v>
      </c>
    </row>
    <row r="351" spans="1:48" ht="13.5" x14ac:dyDescent="0.3">
      <c r="A351" s="106">
        <f t="shared" si="80"/>
        <v>344</v>
      </c>
      <c r="B351" s="102" t="str">
        <f>'Input 1 - Schedule 1'!H353</f>
        <v/>
      </c>
      <c r="C351" s="95">
        <f>'Input 1 - Schedule 1'!I353</f>
        <v>0</v>
      </c>
      <c r="D351" s="95">
        <f>'Input 1 - Schedule 1'!J353</f>
        <v>0</v>
      </c>
      <c r="E351" s="95">
        <f>'Input 1 - Schedule 1'!K353</f>
        <v>0</v>
      </c>
      <c r="F351" s="95">
        <f>'Input 1 - Schedule 1'!L353</f>
        <v>0</v>
      </c>
      <c r="G351" s="95">
        <f>'Input 1 - Schedule 1'!N353</f>
        <v>0</v>
      </c>
      <c r="H351" s="95" t="str">
        <f>'Input 1 - Schedule 1'!O353</f>
        <v/>
      </c>
      <c r="I351" s="95">
        <f>'Input 1 - Schedule 1'!W353</f>
        <v>0</v>
      </c>
      <c r="J351" s="69"/>
      <c r="K351" s="51"/>
      <c r="L351" s="69"/>
      <c r="M351" s="69"/>
      <c r="N351" s="95">
        <f>SUMIFS('Input 3 - Capital Instruments'!$L$13:$L$229,'Input 3 - Capital Instruments'!$O$13:$O$229,C351,'Input 3 - Capital Instruments'!$M$13:$M$229,"Y",'Input 3 - Capital Instruments'!$G$13:$G$229,"Surplus Notes (or similar)")</f>
        <v>0</v>
      </c>
      <c r="O351" s="69"/>
      <c r="P351" s="69"/>
      <c r="Q351" s="69"/>
      <c r="R351" s="96">
        <f t="shared" si="68"/>
        <v>0</v>
      </c>
      <c r="S351" s="95">
        <f t="shared" si="69"/>
        <v>0</v>
      </c>
      <c r="T351" s="69"/>
      <c r="U351" s="69"/>
      <c r="V351" s="69"/>
      <c r="W351" s="95" t="str">
        <f t="shared" si="71"/>
        <v/>
      </c>
      <c r="Z351" s="69"/>
      <c r="AB351" s="69"/>
      <c r="AC351" s="69"/>
      <c r="AD351" s="69"/>
      <c r="AE351" s="69"/>
      <c r="AF351" s="69"/>
      <c r="AG351" s="69"/>
      <c r="AH351" s="97">
        <f t="shared" si="70"/>
        <v>0</v>
      </c>
      <c r="AJ351" s="98" cm="1">
        <f t="array" ref="AJ351">SUMPRODUCT(J$7:J$1008*(G$7:G$1008=$C351))</f>
        <v>0</v>
      </c>
      <c r="AK351" s="103">
        <f t="shared" si="72"/>
        <v>0</v>
      </c>
      <c r="AL351" s="104">
        <f t="shared" si="73"/>
        <v>0</v>
      </c>
      <c r="AM351" s="98" cm="1">
        <f t="array" ref="AM351">SUMPRODUCT(Z$7:Z$1008*(G$7:G$1008=$C351))</f>
        <v>0</v>
      </c>
      <c r="AN351" s="103">
        <f t="shared" si="74"/>
        <v>0</v>
      </c>
      <c r="AO351" s="104">
        <f t="shared" si="75"/>
        <v>0</v>
      </c>
      <c r="AP351" s="105" t="str">
        <f t="shared" si="76"/>
        <v/>
      </c>
      <c r="AQ351" s="105" t="str">
        <f t="shared" si="77"/>
        <v/>
      </c>
      <c r="AR351" s="98">
        <f>'Input 1 - Schedule 1'!AL353</f>
        <v>0</v>
      </c>
      <c r="AS351" s="98">
        <f t="shared" si="78"/>
        <v>0</v>
      </c>
      <c r="AT351" s="99">
        <f t="shared" si="79"/>
        <v>0</v>
      </c>
      <c r="AV351" s="84" t="s">
        <v>20</v>
      </c>
    </row>
    <row r="352" spans="1:48" ht="13.5" x14ac:dyDescent="0.3">
      <c r="A352" s="106">
        <f t="shared" si="80"/>
        <v>345</v>
      </c>
      <c r="B352" s="102" t="str">
        <f>'Input 1 - Schedule 1'!H354</f>
        <v/>
      </c>
      <c r="C352" s="95">
        <f>'Input 1 - Schedule 1'!I354</f>
        <v>0</v>
      </c>
      <c r="D352" s="95">
        <f>'Input 1 - Schedule 1'!J354</f>
        <v>0</v>
      </c>
      <c r="E352" s="95">
        <f>'Input 1 - Schedule 1'!K354</f>
        <v>0</v>
      </c>
      <c r="F352" s="95">
        <f>'Input 1 - Schedule 1'!L354</f>
        <v>0</v>
      </c>
      <c r="G352" s="95">
        <f>'Input 1 - Schedule 1'!N354</f>
        <v>0</v>
      </c>
      <c r="H352" s="95" t="str">
        <f>'Input 1 - Schedule 1'!O354</f>
        <v/>
      </c>
      <c r="I352" s="95">
        <f>'Input 1 - Schedule 1'!W354</f>
        <v>0</v>
      </c>
      <c r="J352" s="69"/>
      <c r="K352" s="51"/>
      <c r="L352" s="69"/>
      <c r="M352" s="69"/>
      <c r="N352" s="95">
        <f>SUMIFS('Input 3 - Capital Instruments'!$L$13:$L$229,'Input 3 - Capital Instruments'!$O$13:$O$229,C352,'Input 3 - Capital Instruments'!$M$13:$M$229,"Y",'Input 3 - Capital Instruments'!$G$13:$G$229,"Surplus Notes (or similar)")</f>
        <v>0</v>
      </c>
      <c r="O352" s="69"/>
      <c r="P352" s="69"/>
      <c r="Q352" s="69"/>
      <c r="R352" s="96">
        <f t="shared" si="68"/>
        <v>0</v>
      </c>
      <c r="S352" s="95">
        <f t="shared" si="69"/>
        <v>0</v>
      </c>
      <c r="T352" s="69"/>
      <c r="U352" s="69"/>
      <c r="V352" s="69"/>
      <c r="W352" s="95" t="str">
        <f t="shared" si="71"/>
        <v/>
      </c>
      <c r="Z352" s="69"/>
      <c r="AB352" s="69"/>
      <c r="AC352" s="69"/>
      <c r="AD352" s="69"/>
      <c r="AE352" s="69"/>
      <c r="AF352" s="69"/>
      <c r="AG352" s="69"/>
      <c r="AH352" s="97">
        <f t="shared" si="70"/>
        <v>0</v>
      </c>
      <c r="AJ352" s="98" cm="1">
        <f t="array" ref="AJ352">SUMPRODUCT(J$7:J$1008*(G$7:G$1008=$C352))</f>
        <v>0</v>
      </c>
      <c r="AK352" s="103">
        <f t="shared" si="72"/>
        <v>0</v>
      </c>
      <c r="AL352" s="104">
        <f t="shared" si="73"/>
        <v>0</v>
      </c>
      <c r="AM352" s="98" cm="1">
        <f t="array" ref="AM352">SUMPRODUCT(Z$7:Z$1008*(G$7:G$1008=$C352))</f>
        <v>0</v>
      </c>
      <c r="AN352" s="103">
        <f t="shared" si="74"/>
        <v>0</v>
      </c>
      <c r="AO352" s="104">
        <f t="shared" si="75"/>
        <v>0</v>
      </c>
      <c r="AP352" s="105" t="str">
        <f t="shared" si="76"/>
        <v/>
      </c>
      <c r="AQ352" s="105" t="str">
        <f t="shared" si="77"/>
        <v/>
      </c>
      <c r="AR352" s="98">
        <f>'Input 1 - Schedule 1'!AL354</f>
        <v>0</v>
      </c>
      <c r="AS352" s="98">
        <f t="shared" si="78"/>
        <v>0</v>
      </c>
      <c r="AT352" s="99">
        <f t="shared" si="79"/>
        <v>0</v>
      </c>
      <c r="AV352" s="84" t="s">
        <v>20</v>
      </c>
    </row>
    <row r="353" spans="1:48" ht="13.5" x14ac:dyDescent="0.3">
      <c r="A353" s="106">
        <f t="shared" si="80"/>
        <v>346</v>
      </c>
      <c r="B353" s="102" t="str">
        <f>'Input 1 - Schedule 1'!H355</f>
        <v/>
      </c>
      <c r="C353" s="95">
        <f>'Input 1 - Schedule 1'!I355</f>
        <v>0</v>
      </c>
      <c r="D353" s="95">
        <f>'Input 1 - Schedule 1'!J355</f>
        <v>0</v>
      </c>
      <c r="E353" s="95">
        <f>'Input 1 - Schedule 1'!K355</f>
        <v>0</v>
      </c>
      <c r="F353" s="95">
        <f>'Input 1 - Schedule 1'!L355</f>
        <v>0</v>
      </c>
      <c r="G353" s="95">
        <f>'Input 1 - Schedule 1'!N355</f>
        <v>0</v>
      </c>
      <c r="H353" s="95" t="str">
        <f>'Input 1 - Schedule 1'!O355</f>
        <v/>
      </c>
      <c r="I353" s="95">
        <f>'Input 1 - Schedule 1'!W355</f>
        <v>0</v>
      </c>
      <c r="J353" s="69"/>
      <c r="K353" s="51"/>
      <c r="L353" s="69"/>
      <c r="M353" s="69"/>
      <c r="N353" s="95">
        <f>SUMIFS('Input 3 - Capital Instruments'!$L$13:$L$229,'Input 3 - Capital Instruments'!$O$13:$O$229,C353,'Input 3 - Capital Instruments'!$M$13:$M$229,"Y",'Input 3 - Capital Instruments'!$G$13:$G$229,"Surplus Notes (or similar)")</f>
        <v>0</v>
      </c>
      <c r="O353" s="69"/>
      <c r="P353" s="69"/>
      <c r="Q353" s="69"/>
      <c r="R353" s="96">
        <f t="shared" si="68"/>
        <v>0</v>
      </c>
      <c r="S353" s="95">
        <f t="shared" si="69"/>
        <v>0</v>
      </c>
      <c r="T353" s="69"/>
      <c r="U353" s="69"/>
      <c r="V353" s="69"/>
      <c r="W353" s="95" t="str">
        <f t="shared" si="71"/>
        <v/>
      </c>
      <c r="Z353" s="69"/>
      <c r="AB353" s="69"/>
      <c r="AC353" s="69"/>
      <c r="AD353" s="69"/>
      <c r="AE353" s="69"/>
      <c r="AF353" s="69"/>
      <c r="AG353" s="69"/>
      <c r="AH353" s="97">
        <f t="shared" si="70"/>
        <v>0</v>
      </c>
      <c r="AJ353" s="98" cm="1">
        <f t="array" ref="AJ353">SUMPRODUCT(J$7:J$1008*(G$7:G$1008=$C353))</f>
        <v>0</v>
      </c>
      <c r="AK353" s="103">
        <f t="shared" si="72"/>
        <v>0</v>
      </c>
      <c r="AL353" s="104">
        <f t="shared" si="73"/>
        <v>0</v>
      </c>
      <c r="AM353" s="98" cm="1">
        <f t="array" ref="AM353">SUMPRODUCT(Z$7:Z$1008*(G$7:G$1008=$C353))</f>
        <v>0</v>
      </c>
      <c r="AN353" s="103">
        <f t="shared" si="74"/>
        <v>0</v>
      </c>
      <c r="AO353" s="104">
        <f t="shared" si="75"/>
        <v>0</v>
      </c>
      <c r="AP353" s="105" t="str">
        <f t="shared" si="76"/>
        <v/>
      </c>
      <c r="AQ353" s="105" t="str">
        <f t="shared" si="77"/>
        <v/>
      </c>
      <c r="AR353" s="98">
        <f>'Input 1 - Schedule 1'!AL355</f>
        <v>0</v>
      </c>
      <c r="AS353" s="98">
        <f t="shared" si="78"/>
        <v>0</v>
      </c>
      <c r="AT353" s="99">
        <f t="shared" si="79"/>
        <v>0</v>
      </c>
      <c r="AV353" s="84" t="s">
        <v>20</v>
      </c>
    </row>
    <row r="354" spans="1:48" ht="13.5" x14ac:dyDescent="0.3">
      <c r="A354" s="106">
        <f t="shared" si="80"/>
        <v>347</v>
      </c>
      <c r="B354" s="102" t="str">
        <f>'Input 1 - Schedule 1'!H356</f>
        <v/>
      </c>
      <c r="C354" s="95">
        <f>'Input 1 - Schedule 1'!I356</f>
        <v>0</v>
      </c>
      <c r="D354" s="95">
        <f>'Input 1 - Schedule 1'!J356</f>
        <v>0</v>
      </c>
      <c r="E354" s="95">
        <f>'Input 1 - Schedule 1'!K356</f>
        <v>0</v>
      </c>
      <c r="F354" s="95">
        <f>'Input 1 - Schedule 1'!L356</f>
        <v>0</v>
      </c>
      <c r="G354" s="95">
        <f>'Input 1 - Schedule 1'!N356</f>
        <v>0</v>
      </c>
      <c r="H354" s="95" t="str">
        <f>'Input 1 - Schedule 1'!O356</f>
        <v/>
      </c>
      <c r="I354" s="95">
        <f>'Input 1 - Schedule 1'!W356</f>
        <v>0</v>
      </c>
      <c r="J354" s="69"/>
      <c r="K354" s="51"/>
      <c r="L354" s="69"/>
      <c r="M354" s="69"/>
      <c r="N354" s="95">
        <f>SUMIFS('Input 3 - Capital Instruments'!$L$13:$L$229,'Input 3 - Capital Instruments'!$O$13:$O$229,C354,'Input 3 - Capital Instruments'!$M$13:$M$229,"Y",'Input 3 - Capital Instruments'!$G$13:$G$229,"Surplus Notes (or similar)")</f>
        <v>0</v>
      </c>
      <c r="O354" s="69"/>
      <c r="P354" s="69"/>
      <c r="Q354" s="69"/>
      <c r="R354" s="96">
        <f t="shared" si="68"/>
        <v>0</v>
      </c>
      <c r="S354" s="95">
        <f t="shared" si="69"/>
        <v>0</v>
      </c>
      <c r="T354" s="69"/>
      <c r="U354" s="69"/>
      <c r="V354" s="69"/>
      <c r="W354" s="95" t="str">
        <f t="shared" si="71"/>
        <v/>
      </c>
      <c r="Z354" s="69"/>
      <c r="AB354" s="69"/>
      <c r="AC354" s="69"/>
      <c r="AD354" s="69"/>
      <c r="AE354" s="69"/>
      <c r="AF354" s="69"/>
      <c r="AG354" s="69"/>
      <c r="AH354" s="97">
        <f t="shared" si="70"/>
        <v>0</v>
      </c>
      <c r="AJ354" s="98" cm="1">
        <f t="array" ref="AJ354">SUMPRODUCT(J$7:J$1008*(G$7:G$1008=$C354))</f>
        <v>0</v>
      </c>
      <c r="AK354" s="103">
        <f t="shared" si="72"/>
        <v>0</v>
      </c>
      <c r="AL354" s="104">
        <f t="shared" si="73"/>
        <v>0</v>
      </c>
      <c r="AM354" s="98" cm="1">
        <f t="array" ref="AM354">SUMPRODUCT(Z$7:Z$1008*(G$7:G$1008=$C354))</f>
        <v>0</v>
      </c>
      <c r="AN354" s="103">
        <f t="shared" si="74"/>
        <v>0</v>
      </c>
      <c r="AO354" s="104">
        <f t="shared" si="75"/>
        <v>0</v>
      </c>
      <c r="AP354" s="105" t="str">
        <f t="shared" si="76"/>
        <v/>
      </c>
      <c r="AQ354" s="105" t="str">
        <f t="shared" si="77"/>
        <v/>
      </c>
      <c r="AR354" s="98">
        <f>'Input 1 - Schedule 1'!AL356</f>
        <v>0</v>
      </c>
      <c r="AS354" s="98">
        <f t="shared" si="78"/>
        <v>0</v>
      </c>
      <c r="AT354" s="99">
        <f t="shared" si="79"/>
        <v>0</v>
      </c>
      <c r="AV354" s="84" t="s">
        <v>20</v>
      </c>
    </row>
    <row r="355" spans="1:48" ht="13.5" x14ac:dyDescent="0.3">
      <c r="A355" s="106">
        <f t="shared" si="80"/>
        <v>348</v>
      </c>
      <c r="B355" s="102" t="str">
        <f>'Input 1 - Schedule 1'!H357</f>
        <v/>
      </c>
      <c r="C355" s="95">
        <f>'Input 1 - Schedule 1'!I357</f>
        <v>0</v>
      </c>
      <c r="D355" s="95">
        <f>'Input 1 - Schedule 1'!J357</f>
        <v>0</v>
      </c>
      <c r="E355" s="95">
        <f>'Input 1 - Schedule 1'!K357</f>
        <v>0</v>
      </c>
      <c r="F355" s="95">
        <f>'Input 1 - Schedule 1'!L357</f>
        <v>0</v>
      </c>
      <c r="G355" s="95">
        <f>'Input 1 - Schedule 1'!N357</f>
        <v>0</v>
      </c>
      <c r="H355" s="95" t="str">
        <f>'Input 1 - Schedule 1'!O357</f>
        <v/>
      </c>
      <c r="I355" s="95">
        <f>'Input 1 - Schedule 1'!W357</f>
        <v>0</v>
      </c>
      <c r="J355" s="69"/>
      <c r="K355" s="51"/>
      <c r="L355" s="69"/>
      <c r="M355" s="69"/>
      <c r="N355" s="95">
        <f>SUMIFS('Input 3 - Capital Instruments'!$L$13:$L$229,'Input 3 - Capital Instruments'!$O$13:$O$229,C355,'Input 3 - Capital Instruments'!$M$13:$M$229,"Y",'Input 3 - Capital Instruments'!$G$13:$G$229,"Surplus Notes (or similar)")</f>
        <v>0</v>
      </c>
      <c r="O355" s="69"/>
      <c r="P355" s="69"/>
      <c r="Q355" s="69"/>
      <c r="R355" s="96">
        <f t="shared" si="68"/>
        <v>0</v>
      </c>
      <c r="S355" s="95">
        <f t="shared" si="69"/>
        <v>0</v>
      </c>
      <c r="T355" s="69"/>
      <c r="U355" s="69"/>
      <c r="V355" s="69"/>
      <c r="W355" s="95" t="str">
        <f t="shared" si="71"/>
        <v/>
      </c>
      <c r="Z355" s="69"/>
      <c r="AB355" s="69"/>
      <c r="AC355" s="69"/>
      <c r="AD355" s="69"/>
      <c r="AE355" s="69"/>
      <c r="AF355" s="69"/>
      <c r="AG355" s="69"/>
      <c r="AH355" s="97">
        <f t="shared" si="70"/>
        <v>0</v>
      </c>
      <c r="AJ355" s="98" cm="1">
        <f t="array" ref="AJ355">SUMPRODUCT(J$7:J$1008*(G$7:G$1008=$C355))</f>
        <v>0</v>
      </c>
      <c r="AK355" s="103">
        <f t="shared" si="72"/>
        <v>0</v>
      </c>
      <c r="AL355" s="104">
        <f t="shared" si="73"/>
        <v>0</v>
      </c>
      <c r="AM355" s="98" cm="1">
        <f t="array" ref="AM355">SUMPRODUCT(Z$7:Z$1008*(G$7:G$1008=$C355))</f>
        <v>0</v>
      </c>
      <c r="AN355" s="103">
        <f t="shared" si="74"/>
        <v>0</v>
      </c>
      <c r="AO355" s="104">
        <f t="shared" si="75"/>
        <v>0</v>
      </c>
      <c r="AP355" s="105" t="str">
        <f t="shared" si="76"/>
        <v/>
      </c>
      <c r="AQ355" s="105" t="str">
        <f t="shared" si="77"/>
        <v/>
      </c>
      <c r="AR355" s="98">
        <f>'Input 1 - Schedule 1'!AL357</f>
        <v>0</v>
      </c>
      <c r="AS355" s="98">
        <f t="shared" si="78"/>
        <v>0</v>
      </c>
      <c r="AT355" s="99">
        <f t="shared" si="79"/>
        <v>0</v>
      </c>
      <c r="AV355" s="84" t="s">
        <v>20</v>
      </c>
    </row>
    <row r="356" spans="1:48" ht="13.5" x14ac:dyDescent="0.3">
      <c r="A356" s="106">
        <f t="shared" si="80"/>
        <v>349</v>
      </c>
      <c r="B356" s="102" t="str">
        <f>'Input 1 - Schedule 1'!H358</f>
        <v/>
      </c>
      <c r="C356" s="95">
        <f>'Input 1 - Schedule 1'!I358</f>
        <v>0</v>
      </c>
      <c r="D356" s="95">
        <f>'Input 1 - Schedule 1'!J358</f>
        <v>0</v>
      </c>
      <c r="E356" s="95">
        <f>'Input 1 - Schedule 1'!K358</f>
        <v>0</v>
      </c>
      <c r="F356" s="95">
        <f>'Input 1 - Schedule 1'!L358</f>
        <v>0</v>
      </c>
      <c r="G356" s="95">
        <f>'Input 1 - Schedule 1'!N358</f>
        <v>0</v>
      </c>
      <c r="H356" s="95" t="str">
        <f>'Input 1 - Schedule 1'!O358</f>
        <v/>
      </c>
      <c r="I356" s="95">
        <f>'Input 1 - Schedule 1'!W358</f>
        <v>0</v>
      </c>
      <c r="J356" s="69"/>
      <c r="K356" s="51"/>
      <c r="L356" s="69"/>
      <c r="M356" s="69"/>
      <c r="N356" s="95">
        <f>SUMIFS('Input 3 - Capital Instruments'!$L$13:$L$229,'Input 3 - Capital Instruments'!$O$13:$O$229,C356,'Input 3 - Capital Instruments'!$M$13:$M$229,"Y",'Input 3 - Capital Instruments'!$G$13:$G$229,"Surplus Notes (or similar)")</f>
        <v>0</v>
      </c>
      <c r="O356" s="69"/>
      <c r="P356" s="69"/>
      <c r="Q356" s="69"/>
      <c r="R356" s="96">
        <f t="shared" si="68"/>
        <v>0</v>
      </c>
      <c r="S356" s="95">
        <f t="shared" si="69"/>
        <v>0</v>
      </c>
      <c r="T356" s="69"/>
      <c r="U356" s="69"/>
      <c r="V356" s="69"/>
      <c r="W356" s="95" t="str">
        <f t="shared" si="71"/>
        <v/>
      </c>
      <c r="Z356" s="69"/>
      <c r="AB356" s="69"/>
      <c r="AC356" s="69"/>
      <c r="AD356" s="69"/>
      <c r="AE356" s="69"/>
      <c r="AF356" s="69"/>
      <c r="AG356" s="69"/>
      <c r="AH356" s="97">
        <f t="shared" si="70"/>
        <v>0</v>
      </c>
      <c r="AJ356" s="98" cm="1">
        <f t="array" ref="AJ356">SUMPRODUCT(J$7:J$1008*(G$7:G$1008=$C356))</f>
        <v>0</v>
      </c>
      <c r="AK356" s="103">
        <f t="shared" si="72"/>
        <v>0</v>
      </c>
      <c r="AL356" s="104">
        <f t="shared" si="73"/>
        <v>0</v>
      </c>
      <c r="AM356" s="98" cm="1">
        <f t="array" ref="AM356">SUMPRODUCT(Z$7:Z$1008*(G$7:G$1008=$C356))</f>
        <v>0</v>
      </c>
      <c r="AN356" s="103">
        <f t="shared" si="74"/>
        <v>0</v>
      </c>
      <c r="AO356" s="104">
        <f t="shared" si="75"/>
        <v>0</v>
      </c>
      <c r="AP356" s="105" t="str">
        <f t="shared" si="76"/>
        <v/>
      </c>
      <c r="AQ356" s="105" t="str">
        <f t="shared" si="77"/>
        <v/>
      </c>
      <c r="AR356" s="98">
        <f>'Input 1 - Schedule 1'!AL358</f>
        <v>0</v>
      </c>
      <c r="AS356" s="98">
        <f t="shared" si="78"/>
        <v>0</v>
      </c>
      <c r="AT356" s="99">
        <f t="shared" si="79"/>
        <v>0</v>
      </c>
      <c r="AV356" s="84" t="s">
        <v>20</v>
      </c>
    </row>
    <row r="357" spans="1:48" ht="13.5" x14ac:dyDescent="0.3">
      <c r="A357" s="106">
        <f t="shared" si="80"/>
        <v>350</v>
      </c>
      <c r="B357" s="102" t="str">
        <f>'Input 1 - Schedule 1'!H359</f>
        <v/>
      </c>
      <c r="C357" s="95">
        <f>'Input 1 - Schedule 1'!I359</f>
        <v>0</v>
      </c>
      <c r="D357" s="95">
        <f>'Input 1 - Schedule 1'!J359</f>
        <v>0</v>
      </c>
      <c r="E357" s="95">
        <f>'Input 1 - Schedule 1'!K359</f>
        <v>0</v>
      </c>
      <c r="F357" s="95">
        <f>'Input 1 - Schedule 1'!L359</f>
        <v>0</v>
      </c>
      <c r="G357" s="95">
        <f>'Input 1 - Schedule 1'!N359</f>
        <v>0</v>
      </c>
      <c r="H357" s="95" t="str">
        <f>'Input 1 - Schedule 1'!O359</f>
        <v/>
      </c>
      <c r="I357" s="95">
        <f>'Input 1 - Schedule 1'!W359</f>
        <v>0</v>
      </c>
      <c r="J357" s="69"/>
      <c r="K357" s="51"/>
      <c r="L357" s="69"/>
      <c r="M357" s="69"/>
      <c r="N357" s="95">
        <f>SUMIFS('Input 3 - Capital Instruments'!$L$13:$L$229,'Input 3 - Capital Instruments'!$O$13:$O$229,C357,'Input 3 - Capital Instruments'!$M$13:$M$229,"Y",'Input 3 - Capital Instruments'!$G$13:$G$229,"Surplus Notes (or similar)")</f>
        <v>0</v>
      </c>
      <c r="O357" s="69"/>
      <c r="P357" s="69"/>
      <c r="Q357" s="69"/>
      <c r="R357" s="96">
        <f t="shared" si="68"/>
        <v>0</v>
      </c>
      <c r="S357" s="95">
        <f t="shared" si="69"/>
        <v>0</v>
      </c>
      <c r="T357" s="69"/>
      <c r="U357" s="69"/>
      <c r="V357" s="69"/>
      <c r="W357" s="95" t="str">
        <f t="shared" si="71"/>
        <v/>
      </c>
      <c r="Z357" s="69"/>
      <c r="AB357" s="69"/>
      <c r="AC357" s="69"/>
      <c r="AD357" s="69"/>
      <c r="AE357" s="69"/>
      <c r="AF357" s="69"/>
      <c r="AG357" s="69"/>
      <c r="AH357" s="97">
        <f t="shared" si="70"/>
        <v>0</v>
      </c>
      <c r="AJ357" s="98" cm="1">
        <f t="array" ref="AJ357">SUMPRODUCT(J$7:J$1008*(G$7:G$1008=$C357))</f>
        <v>0</v>
      </c>
      <c r="AK357" s="103">
        <f t="shared" si="72"/>
        <v>0</v>
      </c>
      <c r="AL357" s="104">
        <f t="shared" si="73"/>
        <v>0</v>
      </c>
      <c r="AM357" s="98" cm="1">
        <f t="array" ref="AM357">SUMPRODUCT(Z$7:Z$1008*(G$7:G$1008=$C357))</f>
        <v>0</v>
      </c>
      <c r="AN357" s="103">
        <f t="shared" si="74"/>
        <v>0</v>
      </c>
      <c r="AO357" s="104">
        <f t="shared" si="75"/>
        <v>0</v>
      </c>
      <c r="AP357" s="105" t="str">
        <f t="shared" si="76"/>
        <v/>
      </c>
      <c r="AQ357" s="105" t="str">
        <f t="shared" si="77"/>
        <v/>
      </c>
      <c r="AR357" s="98">
        <f>'Input 1 - Schedule 1'!AL359</f>
        <v>0</v>
      </c>
      <c r="AS357" s="98">
        <f t="shared" si="78"/>
        <v>0</v>
      </c>
      <c r="AT357" s="99">
        <f t="shared" si="79"/>
        <v>0</v>
      </c>
      <c r="AV357" s="84" t="s">
        <v>20</v>
      </c>
    </row>
    <row r="358" spans="1:48" ht="13.5" x14ac:dyDescent="0.3">
      <c r="A358" s="106">
        <f t="shared" si="80"/>
        <v>351</v>
      </c>
      <c r="B358" s="102" t="str">
        <f>'Input 1 - Schedule 1'!H360</f>
        <v/>
      </c>
      <c r="C358" s="95">
        <f>'Input 1 - Schedule 1'!I360</f>
        <v>0</v>
      </c>
      <c r="D358" s="95">
        <f>'Input 1 - Schedule 1'!J360</f>
        <v>0</v>
      </c>
      <c r="E358" s="95">
        <f>'Input 1 - Schedule 1'!K360</f>
        <v>0</v>
      </c>
      <c r="F358" s="95">
        <f>'Input 1 - Schedule 1'!L360</f>
        <v>0</v>
      </c>
      <c r="G358" s="95">
        <f>'Input 1 - Schedule 1'!N360</f>
        <v>0</v>
      </c>
      <c r="H358" s="95" t="str">
        <f>'Input 1 - Schedule 1'!O360</f>
        <v/>
      </c>
      <c r="I358" s="95">
        <f>'Input 1 - Schedule 1'!W360</f>
        <v>0</v>
      </c>
      <c r="J358" s="69"/>
      <c r="K358" s="51"/>
      <c r="L358" s="69"/>
      <c r="M358" s="69"/>
      <c r="N358" s="95">
        <f>SUMIFS('Input 3 - Capital Instruments'!$L$13:$L$229,'Input 3 - Capital Instruments'!$O$13:$O$229,C358,'Input 3 - Capital Instruments'!$M$13:$M$229,"Y",'Input 3 - Capital Instruments'!$G$13:$G$229,"Surplus Notes (or similar)")</f>
        <v>0</v>
      </c>
      <c r="O358" s="69"/>
      <c r="P358" s="69"/>
      <c r="Q358" s="69"/>
      <c r="R358" s="96">
        <f t="shared" si="68"/>
        <v>0</v>
      </c>
      <c r="S358" s="95">
        <f t="shared" si="69"/>
        <v>0</v>
      </c>
      <c r="T358" s="69"/>
      <c r="U358" s="69"/>
      <c r="V358" s="69"/>
      <c r="W358" s="95" t="str">
        <f t="shared" si="71"/>
        <v/>
      </c>
      <c r="Z358" s="69"/>
      <c r="AB358" s="69"/>
      <c r="AC358" s="69"/>
      <c r="AD358" s="69"/>
      <c r="AE358" s="69"/>
      <c r="AF358" s="69"/>
      <c r="AG358" s="69"/>
      <c r="AH358" s="97">
        <f t="shared" si="70"/>
        <v>0</v>
      </c>
      <c r="AJ358" s="98" cm="1">
        <f t="array" ref="AJ358">SUMPRODUCT(J$7:J$1008*(G$7:G$1008=$C358))</f>
        <v>0</v>
      </c>
      <c r="AK358" s="103">
        <f t="shared" si="72"/>
        <v>0</v>
      </c>
      <c r="AL358" s="104">
        <f t="shared" si="73"/>
        <v>0</v>
      </c>
      <c r="AM358" s="98" cm="1">
        <f t="array" ref="AM358">SUMPRODUCT(Z$7:Z$1008*(G$7:G$1008=$C358))</f>
        <v>0</v>
      </c>
      <c r="AN358" s="103">
        <f t="shared" si="74"/>
        <v>0</v>
      </c>
      <c r="AO358" s="104">
        <f t="shared" si="75"/>
        <v>0</v>
      </c>
      <c r="AP358" s="105" t="str">
        <f t="shared" si="76"/>
        <v/>
      </c>
      <c r="AQ358" s="105" t="str">
        <f t="shared" si="77"/>
        <v/>
      </c>
      <c r="AR358" s="98">
        <f>'Input 1 - Schedule 1'!AL360</f>
        <v>0</v>
      </c>
      <c r="AS358" s="98">
        <f t="shared" si="78"/>
        <v>0</v>
      </c>
      <c r="AT358" s="99">
        <f t="shared" si="79"/>
        <v>0</v>
      </c>
      <c r="AV358" s="84" t="s">
        <v>20</v>
      </c>
    </row>
    <row r="359" spans="1:48" ht="13.5" x14ac:dyDescent="0.3">
      <c r="A359" s="106">
        <f t="shared" si="80"/>
        <v>352</v>
      </c>
      <c r="B359" s="102" t="str">
        <f>'Input 1 - Schedule 1'!H361</f>
        <v/>
      </c>
      <c r="C359" s="95">
        <f>'Input 1 - Schedule 1'!I361</f>
        <v>0</v>
      </c>
      <c r="D359" s="95">
        <f>'Input 1 - Schedule 1'!J361</f>
        <v>0</v>
      </c>
      <c r="E359" s="95">
        <f>'Input 1 - Schedule 1'!K361</f>
        <v>0</v>
      </c>
      <c r="F359" s="95">
        <f>'Input 1 - Schedule 1'!L361</f>
        <v>0</v>
      </c>
      <c r="G359" s="95">
        <f>'Input 1 - Schedule 1'!N361</f>
        <v>0</v>
      </c>
      <c r="H359" s="95" t="str">
        <f>'Input 1 - Schedule 1'!O361</f>
        <v/>
      </c>
      <c r="I359" s="95">
        <f>'Input 1 - Schedule 1'!W361</f>
        <v>0</v>
      </c>
      <c r="J359" s="69"/>
      <c r="K359" s="51"/>
      <c r="L359" s="69"/>
      <c r="M359" s="69"/>
      <c r="N359" s="95">
        <f>SUMIFS('Input 3 - Capital Instruments'!$L$13:$L$229,'Input 3 - Capital Instruments'!$O$13:$O$229,C359,'Input 3 - Capital Instruments'!$M$13:$M$229,"Y",'Input 3 - Capital Instruments'!$G$13:$G$229,"Surplus Notes (or similar)")</f>
        <v>0</v>
      </c>
      <c r="O359" s="69"/>
      <c r="P359" s="69"/>
      <c r="Q359" s="69"/>
      <c r="R359" s="96">
        <f t="shared" si="68"/>
        <v>0</v>
      </c>
      <c r="S359" s="95">
        <f t="shared" si="69"/>
        <v>0</v>
      </c>
      <c r="T359" s="69"/>
      <c r="U359" s="69"/>
      <c r="V359" s="69"/>
      <c r="W359" s="95" t="str">
        <f t="shared" si="71"/>
        <v/>
      </c>
      <c r="Z359" s="69"/>
      <c r="AB359" s="69"/>
      <c r="AC359" s="69"/>
      <c r="AD359" s="69"/>
      <c r="AE359" s="69"/>
      <c r="AF359" s="69"/>
      <c r="AG359" s="69"/>
      <c r="AH359" s="97">
        <f t="shared" si="70"/>
        <v>0</v>
      </c>
      <c r="AJ359" s="98" cm="1">
        <f t="array" ref="AJ359">SUMPRODUCT(J$7:J$1008*(G$7:G$1008=$C359))</f>
        <v>0</v>
      </c>
      <c r="AK359" s="103">
        <f t="shared" si="72"/>
        <v>0</v>
      </c>
      <c r="AL359" s="104">
        <f t="shared" si="73"/>
        <v>0</v>
      </c>
      <c r="AM359" s="98" cm="1">
        <f t="array" ref="AM359">SUMPRODUCT(Z$7:Z$1008*(G$7:G$1008=$C359))</f>
        <v>0</v>
      </c>
      <c r="AN359" s="103">
        <f t="shared" si="74"/>
        <v>0</v>
      </c>
      <c r="AO359" s="104">
        <f t="shared" si="75"/>
        <v>0</v>
      </c>
      <c r="AP359" s="105" t="str">
        <f t="shared" si="76"/>
        <v/>
      </c>
      <c r="AQ359" s="105" t="str">
        <f t="shared" si="77"/>
        <v/>
      </c>
      <c r="AR359" s="98">
        <f>'Input 1 - Schedule 1'!AL361</f>
        <v>0</v>
      </c>
      <c r="AS359" s="98">
        <f t="shared" si="78"/>
        <v>0</v>
      </c>
      <c r="AT359" s="99">
        <f t="shared" si="79"/>
        <v>0</v>
      </c>
      <c r="AV359" s="84" t="s">
        <v>20</v>
      </c>
    </row>
    <row r="360" spans="1:48" ht="13.5" x14ac:dyDescent="0.3">
      <c r="A360" s="106">
        <f t="shared" si="80"/>
        <v>353</v>
      </c>
      <c r="B360" s="102" t="str">
        <f>'Input 1 - Schedule 1'!H362</f>
        <v/>
      </c>
      <c r="C360" s="95">
        <f>'Input 1 - Schedule 1'!I362</f>
        <v>0</v>
      </c>
      <c r="D360" s="95">
        <f>'Input 1 - Schedule 1'!J362</f>
        <v>0</v>
      </c>
      <c r="E360" s="95">
        <f>'Input 1 - Schedule 1'!K362</f>
        <v>0</v>
      </c>
      <c r="F360" s="95">
        <f>'Input 1 - Schedule 1'!L362</f>
        <v>0</v>
      </c>
      <c r="G360" s="95">
        <f>'Input 1 - Schedule 1'!N362</f>
        <v>0</v>
      </c>
      <c r="H360" s="95" t="str">
        <f>'Input 1 - Schedule 1'!O362</f>
        <v/>
      </c>
      <c r="I360" s="95">
        <f>'Input 1 - Schedule 1'!W362</f>
        <v>0</v>
      </c>
      <c r="J360" s="69"/>
      <c r="K360" s="51"/>
      <c r="L360" s="69"/>
      <c r="M360" s="69"/>
      <c r="N360" s="95">
        <f>SUMIFS('Input 3 - Capital Instruments'!$L$13:$L$229,'Input 3 - Capital Instruments'!$O$13:$O$229,C360,'Input 3 - Capital Instruments'!$M$13:$M$229,"Y",'Input 3 - Capital Instruments'!$G$13:$G$229,"Surplus Notes (or similar)")</f>
        <v>0</v>
      </c>
      <c r="O360" s="69"/>
      <c r="P360" s="69"/>
      <c r="Q360" s="69"/>
      <c r="R360" s="96">
        <f t="shared" si="68"/>
        <v>0</v>
      </c>
      <c r="S360" s="95">
        <f t="shared" si="69"/>
        <v>0</v>
      </c>
      <c r="T360" s="69"/>
      <c r="U360" s="69"/>
      <c r="V360" s="69"/>
      <c r="W360" s="95" t="str">
        <f t="shared" si="71"/>
        <v/>
      </c>
      <c r="Z360" s="69"/>
      <c r="AB360" s="69"/>
      <c r="AC360" s="69"/>
      <c r="AD360" s="69"/>
      <c r="AE360" s="69"/>
      <c r="AF360" s="69"/>
      <c r="AG360" s="69"/>
      <c r="AH360" s="97">
        <f t="shared" si="70"/>
        <v>0</v>
      </c>
      <c r="AJ360" s="98" cm="1">
        <f t="array" ref="AJ360">SUMPRODUCT(J$7:J$1008*(G$7:G$1008=$C360))</f>
        <v>0</v>
      </c>
      <c r="AK360" s="103">
        <f t="shared" si="72"/>
        <v>0</v>
      </c>
      <c r="AL360" s="104">
        <f t="shared" si="73"/>
        <v>0</v>
      </c>
      <c r="AM360" s="98" cm="1">
        <f t="array" ref="AM360">SUMPRODUCT(Z$7:Z$1008*(G$7:G$1008=$C360))</f>
        <v>0</v>
      </c>
      <c r="AN360" s="103">
        <f t="shared" si="74"/>
        <v>0</v>
      </c>
      <c r="AO360" s="104">
        <f t="shared" si="75"/>
        <v>0</v>
      </c>
      <c r="AP360" s="105" t="str">
        <f t="shared" si="76"/>
        <v/>
      </c>
      <c r="AQ360" s="105" t="str">
        <f t="shared" si="77"/>
        <v/>
      </c>
      <c r="AR360" s="98">
        <f>'Input 1 - Schedule 1'!AL362</f>
        <v>0</v>
      </c>
      <c r="AS360" s="98">
        <f t="shared" si="78"/>
        <v>0</v>
      </c>
      <c r="AT360" s="99">
        <f t="shared" si="79"/>
        <v>0</v>
      </c>
      <c r="AV360" s="84" t="s">
        <v>20</v>
      </c>
    </row>
    <row r="361" spans="1:48" ht="13.5" x14ac:dyDescent="0.3">
      <c r="A361" s="106">
        <f t="shared" si="80"/>
        <v>354</v>
      </c>
      <c r="B361" s="102" t="str">
        <f>'Input 1 - Schedule 1'!H363</f>
        <v/>
      </c>
      <c r="C361" s="95">
        <f>'Input 1 - Schedule 1'!I363</f>
        <v>0</v>
      </c>
      <c r="D361" s="95">
        <f>'Input 1 - Schedule 1'!J363</f>
        <v>0</v>
      </c>
      <c r="E361" s="95">
        <f>'Input 1 - Schedule 1'!K363</f>
        <v>0</v>
      </c>
      <c r="F361" s="95">
        <f>'Input 1 - Schedule 1'!L363</f>
        <v>0</v>
      </c>
      <c r="G361" s="95">
        <f>'Input 1 - Schedule 1'!N363</f>
        <v>0</v>
      </c>
      <c r="H361" s="95" t="str">
        <f>'Input 1 - Schedule 1'!O363</f>
        <v/>
      </c>
      <c r="I361" s="95">
        <f>'Input 1 - Schedule 1'!W363</f>
        <v>0</v>
      </c>
      <c r="J361" s="69"/>
      <c r="K361" s="51"/>
      <c r="L361" s="69"/>
      <c r="M361" s="69"/>
      <c r="N361" s="95">
        <f>SUMIFS('Input 3 - Capital Instruments'!$L$13:$L$229,'Input 3 - Capital Instruments'!$O$13:$O$229,C361,'Input 3 - Capital Instruments'!$M$13:$M$229,"Y",'Input 3 - Capital Instruments'!$G$13:$G$229,"Surplus Notes (or similar)")</f>
        <v>0</v>
      </c>
      <c r="O361" s="69"/>
      <c r="P361" s="69"/>
      <c r="Q361" s="69"/>
      <c r="R361" s="96">
        <f t="shared" si="68"/>
        <v>0</v>
      </c>
      <c r="S361" s="95">
        <f t="shared" si="69"/>
        <v>0</v>
      </c>
      <c r="T361" s="69"/>
      <c r="U361" s="69"/>
      <c r="V361" s="69"/>
      <c r="W361" s="95" t="str">
        <f t="shared" si="71"/>
        <v/>
      </c>
      <c r="Z361" s="69"/>
      <c r="AB361" s="69"/>
      <c r="AC361" s="69"/>
      <c r="AD361" s="69"/>
      <c r="AE361" s="69"/>
      <c r="AF361" s="69"/>
      <c r="AG361" s="69"/>
      <c r="AH361" s="97">
        <f t="shared" si="70"/>
        <v>0</v>
      </c>
      <c r="AJ361" s="98" cm="1">
        <f t="array" ref="AJ361">SUMPRODUCT(J$7:J$1008*(G$7:G$1008=$C361))</f>
        <v>0</v>
      </c>
      <c r="AK361" s="103">
        <f t="shared" si="72"/>
        <v>0</v>
      </c>
      <c r="AL361" s="104">
        <f t="shared" si="73"/>
        <v>0</v>
      </c>
      <c r="AM361" s="98" cm="1">
        <f t="array" ref="AM361">SUMPRODUCT(Z$7:Z$1008*(G$7:G$1008=$C361))</f>
        <v>0</v>
      </c>
      <c r="AN361" s="103">
        <f t="shared" si="74"/>
        <v>0</v>
      </c>
      <c r="AO361" s="104">
        <f t="shared" si="75"/>
        <v>0</v>
      </c>
      <c r="AP361" s="105" t="str">
        <f t="shared" si="76"/>
        <v/>
      </c>
      <c r="AQ361" s="105" t="str">
        <f t="shared" si="77"/>
        <v/>
      </c>
      <c r="AR361" s="98">
        <f>'Input 1 - Schedule 1'!AL363</f>
        <v>0</v>
      </c>
      <c r="AS361" s="98">
        <f t="shared" si="78"/>
        <v>0</v>
      </c>
      <c r="AT361" s="99">
        <f t="shared" si="79"/>
        <v>0</v>
      </c>
      <c r="AV361" s="84" t="s">
        <v>20</v>
      </c>
    </row>
    <row r="362" spans="1:48" ht="13.5" x14ac:dyDescent="0.3">
      <c r="A362" s="106">
        <f t="shared" si="80"/>
        <v>355</v>
      </c>
      <c r="B362" s="102" t="str">
        <f>'Input 1 - Schedule 1'!H364</f>
        <v/>
      </c>
      <c r="C362" s="95">
        <f>'Input 1 - Schedule 1'!I364</f>
        <v>0</v>
      </c>
      <c r="D362" s="95">
        <f>'Input 1 - Schedule 1'!J364</f>
        <v>0</v>
      </c>
      <c r="E362" s="95">
        <f>'Input 1 - Schedule 1'!K364</f>
        <v>0</v>
      </c>
      <c r="F362" s="95">
        <f>'Input 1 - Schedule 1'!L364</f>
        <v>0</v>
      </c>
      <c r="G362" s="95">
        <f>'Input 1 - Schedule 1'!N364</f>
        <v>0</v>
      </c>
      <c r="H362" s="95" t="str">
        <f>'Input 1 - Schedule 1'!O364</f>
        <v/>
      </c>
      <c r="I362" s="95">
        <f>'Input 1 - Schedule 1'!W364</f>
        <v>0</v>
      </c>
      <c r="J362" s="69"/>
      <c r="K362" s="51"/>
      <c r="L362" s="69"/>
      <c r="M362" s="69"/>
      <c r="N362" s="95">
        <f>SUMIFS('Input 3 - Capital Instruments'!$L$13:$L$229,'Input 3 - Capital Instruments'!$O$13:$O$229,C362,'Input 3 - Capital Instruments'!$M$13:$M$229,"Y",'Input 3 - Capital Instruments'!$G$13:$G$229,"Surplus Notes (or similar)")</f>
        <v>0</v>
      </c>
      <c r="O362" s="69"/>
      <c r="P362" s="69"/>
      <c r="Q362" s="69"/>
      <c r="R362" s="96">
        <f t="shared" si="68"/>
        <v>0</v>
      </c>
      <c r="S362" s="95">
        <f t="shared" si="69"/>
        <v>0</v>
      </c>
      <c r="T362" s="69"/>
      <c r="U362" s="69"/>
      <c r="V362" s="69"/>
      <c r="W362" s="95" t="str">
        <f t="shared" si="71"/>
        <v/>
      </c>
      <c r="Z362" s="69"/>
      <c r="AB362" s="69"/>
      <c r="AC362" s="69"/>
      <c r="AD362" s="69"/>
      <c r="AE362" s="69"/>
      <c r="AF362" s="69"/>
      <c r="AG362" s="69"/>
      <c r="AH362" s="97">
        <f t="shared" si="70"/>
        <v>0</v>
      </c>
      <c r="AJ362" s="98" cm="1">
        <f t="array" ref="AJ362">SUMPRODUCT(J$7:J$1008*(G$7:G$1008=$C362))</f>
        <v>0</v>
      </c>
      <c r="AK362" s="103">
        <f t="shared" si="72"/>
        <v>0</v>
      </c>
      <c r="AL362" s="104">
        <f t="shared" si="73"/>
        <v>0</v>
      </c>
      <c r="AM362" s="98" cm="1">
        <f t="array" ref="AM362">SUMPRODUCT(Z$7:Z$1008*(G$7:G$1008=$C362))</f>
        <v>0</v>
      </c>
      <c r="AN362" s="103">
        <f t="shared" si="74"/>
        <v>0</v>
      </c>
      <c r="AO362" s="104">
        <f t="shared" si="75"/>
        <v>0</v>
      </c>
      <c r="AP362" s="105" t="str">
        <f t="shared" si="76"/>
        <v/>
      </c>
      <c r="AQ362" s="105" t="str">
        <f t="shared" si="77"/>
        <v/>
      </c>
      <c r="AR362" s="98">
        <f>'Input 1 - Schedule 1'!AL364</f>
        <v>0</v>
      </c>
      <c r="AS362" s="98">
        <f t="shared" si="78"/>
        <v>0</v>
      </c>
      <c r="AT362" s="99">
        <f t="shared" si="79"/>
        <v>0</v>
      </c>
      <c r="AV362" s="84" t="s">
        <v>20</v>
      </c>
    </row>
    <row r="363" spans="1:48" ht="13.5" x14ac:dyDescent="0.3">
      <c r="A363" s="106">
        <f t="shared" si="80"/>
        <v>356</v>
      </c>
      <c r="B363" s="102" t="str">
        <f>'Input 1 - Schedule 1'!H365</f>
        <v/>
      </c>
      <c r="C363" s="95">
        <f>'Input 1 - Schedule 1'!I365</f>
        <v>0</v>
      </c>
      <c r="D363" s="95">
        <f>'Input 1 - Schedule 1'!J365</f>
        <v>0</v>
      </c>
      <c r="E363" s="95">
        <f>'Input 1 - Schedule 1'!K365</f>
        <v>0</v>
      </c>
      <c r="F363" s="95">
        <f>'Input 1 - Schedule 1'!L365</f>
        <v>0</v>
      </c>
      <c r="G363" s="95">
        <f>'Input 1 - Schedule 1'!N365</f>
        <v>0</v>
      </c>
      <c r="H363" s="95" t="str">
        <f>'Input 1 - Schedule 1'!O365</f>
        <v/>
      </c>
      <c r="I363" s="95">
        <f>'Input 1 - Schedule 1'!W365</f>
        <v>0</v>
      </c>
      <c r="J363" s="69"/>
      <c r="K363" s="51"/>
      <c r="L363" s="69"/>
      <c r="M363" s="69"/>
      <c r="N363" s="95">
        <f>SUMIFS('Input 3 - Capital Instruments'!$L$13:$L$229,'Input 3 - Capital Instruments'!$O$13:$O$229,C363,'Input 3 - Capital Instruments'!$M$13:$M$229,"Y",'Input 3 - Capital Instruments'!$G$13:$G$229,"Surplus Notes (or similar)")</f>
        <v>0</v>
      </c>
      <c r="O363" s="69"/>
      <c r="P363" s="69"/>
      <c r="Q363" s="69"/>
      <c r="R363" s="96">
        <f t="shared" si="68"/>
        <v>0</v>
      </c>
      <c r="S363" s="95">
        <f t="shared" si="69"/>
        <v>0</v>
      </c>
      <c r="T363" s="69"/>
      <c r="U363" s="69"/>
      <c r="V363" s="69"/>
      <c r="W363" s="95" t="str">
        <f t="shared" si="71"/>
        <v/>
      </c>
      <c r="Z363" s="69"/>
      <c r="AB363" s="69"/>
      <c r="AC363" s="69"/>
      <c r="AD363" s="69"/>
      <c r="AE363" s="69"/>
      <c r="AF363" s="69"/>
      <c r="AG363" s="69"/>
      <c r="AH363" s="97">
        <f t="shared" si="70"/>
        <v>0</v>
      </c>
      <c r="AJ363" s="98" cm="1">
        <f t="array" ref="AJ363">SUMPRODUCT(J$7:J$1008*(G$7:G$1008=$C363))</f>
        <v>0</v>
      </c>
      <c r="AK363" s="103">
        <f t="shared" si="72"/>
        <v>0</v>
      </c>
      <c r="AL363" s="104">
        <f t="shared" si="73"/>
        <v>0</v>
      </c>
      <c r="AM363" s="98" cm="1">
        <f t="array" ref="AM363">SUMPRODUCT(Z$7:Z$1008*(G$7:G$1008=$C363))</f>
        <v>0</v>
      </c>
      <c r="AN363" s="103">
        <f t="shared" si="74"/>
        <v>0</v>
      </c>
      <c r="AO363" s="104">
        <f t="shared" si="75"/>
        <v>0</v>
      </c>
      <c r="AP363" s="105" t="str">
        <f t="shared" si="76"/>
        <v/>
      </c>
      <c r="AQ363" s="105" t="str">
        <f t="shared" si="77"/>
        <v/>
      </c>
      <c r="AR363" s="98">
        <f>'Input 1 - Schedule 1'!AL365</f>
        <v>0</v>
      </c>
      <c r="AS363" s="98">
        <f t="shared" si="78"/>
        <v>0</v>
      </c>
      <c r="AT363" s="99">
        <f t="shared" si="79"/>
        <v>0</v>
      </c>
      <c r="AV363" s="84" t="s">
        <v>20</v>
      </c>
    </row>
    <row r="364" spans="1:48" ht="13.5" x14ac:dyDescent="0.3">
      <c r="A364" s="106">
        <f t="shared" si="80"/>
        <v>357</v>
      </c>
      <c r="B364" s="102" t="str">
        <f>'Input 1 - Schedule 1'!H366</f>
        <v/>
      </c>
      <c r="C364" s="95">
        <f>'Input 1 - Schedule 1'!I366</f>
        <v>0</v>
      </c>
      <c r="D364" s="95">
        <f>'Input 1 - Schedule 1'!J366</f>
        <v>0</v>
      </c>
      <c r="E364" s="95">
        <f>'Input 1 - Schedule 1'!K366</f>
        <v>0</v>
      </c>
      <c r="F364" s="95">
        <f>'Input 1 - Schedule 1'!L366</f>
        <v>0</v>
      </c>
      <c r="G364" s="95">
        <f>'Input 1 - Schedule 1'!N366</f>
        <v>0</v>
      </c>
      <c r="H364" s="95" t="str">
        <f>'Input 1 - Schedule 1'!O366</f>
        <v/>
      </c>
      <c r="I364" s="95">
        <f>'Input 1 - Schedule 1'!W366</f>
        <v>0</v>
      </c>
      <c r="J364" s="69"/>
      <c r="K364" s="51"/>
      <c r="L364" s="69"/>
      <c r="M364" s="69"/>
      <c r="N364" s="95">
        <f>SUMIFS('Input 3 - Capital Instruments'!$L$13:$L$229,'Input 3 - Capital Instruments'!$O$13:$O$229,C364,'Input 3 - Capital Instruments'!$M$13:$M$229,"Y",'Input 3 - Capital Instruments'!$G$13:$G$229,"Surplus Notes (or similar)")</f>
        <v>0</v>
      </c>
      <c r="O364" s="69"/>
      <c r="P364" s="69"/>
      <c r="Q364" s="69"/>
      <c r="R364" s="96">
        <f t="shared" si="68"/>
        <v>0</v>
      </c>
      <c r="S364" s="95">
        <f t="shared" si="69"/>
        <v>0</v>
      </c>
      <c r="T364" s="69"/>
      <c r="U364" s="69"/>
      <c r="V364" s="69"/>
      <c r="W364" s="95" t="str">
        <f t="shared" si="71"/>
        <v/>
      </c>
      <c r="Z364" s="69"/>
      <c r="AB364" s="69"/>
      <c r="AC364" s="69"/>
      <c r="AD364" s="69"/>
      <c r="AE364" s="69"/>
      <c r="AF364" s="69"/>
      <c r="AG364" s="69"/>
      <c r="AH364" s="97">
        <f t="shared" si="70"/>
        <v>0</v>
      </c>
      <c r="AJ364" s="98" cm="1">
        <f t="array" ref="AJ364">SUMPRODUCT(J$7:J$1008*(G$7:G$1008=$C364))</f>
        <v>0</v>
      </c>
      <c r="AK364" s="103">
        <f t="shared" si="72"/>
        <v>0</v>
      </c>
      <c r="AL364" s="104">
        <f t="shared" si="73"/>
        <v>0</v>
      </c>
      <c r="AM364" s="98" cm="1">
        <f t="array" ref="AM364">SUMPRODUCT(Z$7:Z$1008*(G$7:G$1008=$C364))</f>
        <v>0</v>
      </c>
      <c r="AN364" s="103">
        <f t="shared" si="74"/>
        <v>0</v>
      </c>
      <c r="AO364" s="104">
        <f t="shared" si="75"/>
        <v>0</v>
      </c>
      <c r="AP364" s="105" t="str">
        <f t="shared" si="76"/>
        <v/>
      </c>
      <c r="AQ364" s="105" t="str">
        <f t="shared" si="77"/>
        <v/>
      </c>
      <c r="AR364" s="98">
        <f>'Input 1 - Schedule 1'!AL366</f>
        <v>0</v>
      </c>
      <c r="AS364" s="98">
        <f t="shared" si="78"/>
        <v>0</v>
      </c>
      <c r="AT364" s="99">
        <f t="shared" si="79"/>
        <v>0</v>
      </c>
      <c r="AV364" s="84" t="s">
        <v>20</v>
      </c>
    </row>
    <row r="365" spans="1:48" ht="13.5" x14ac:dyDescent="0.3">
      <c r="A365" s="106">
        <f t="shared" si="80"/>
        <v>358</v>
      </c>
      <c r="B365" s="102" t="str">
        <f>'Input 1 - Schedule 1'!H367</f>
        <v/>
      </c>
      <c r="C365" s="95">
        <f>'Input 1 - Schedule 1'!I367</f>
        <v>0</v>
      </c>
      <c r="D365" s="95">
        <f>'Input 1 - Schedule 1'!J367</f>
        <v>0</v>
      </c>
      <c r="E365" s="95">
        <f>'Input 1 - Schedule 1'!K367</f>
        <v>0</v>
      </c>
      <c r="F365" s="95">
        <f>'Input 1 - Schedule 1'!L367</f>
        <v>0</v>
      </c>
      <c r="G365" s="95">
        <f>'Input 1 - Schedule 1'!N367</f>
        <v>0</v>
      </c>
      <c r="H365" s="95" t="str">
        <f>'Input 1 - Schedule 1'!O367</f>
        <v/>
      </c>
      <c r="I365" s="95">
        <f>'Input 1 - Schedule 1'!W367</f>
        <v>0</v>
      </c>
      <c r="J365" s="69"/>
      <c r="K365" s="51"/>
      <c r="L365" s="69"/>
      <c r="M365" s="69"/>
      <c r="N365" s="95">
        <f>SUMIFS('Input 3 - Capital Instruments'!$L$13:$L$229,'Input 3 - Capital Instruments'!$O$13:$O$229,C365,'Input 3 - Capital Instruments'!$M$13:$M$229,"Y",'Input 3 - Capital Instruments'!$G$13:$G$229,"Surplus Notes (or similar)")</f>
        <v>0</v>
      </c>
      <c r="O365" s="69"/>
      <c r="P365" s="69"/>
      <c r="Q365" s="69"/>
      <c r="R365" s="96">
        <f t="shared" si="68"/>
        <v>0</v>
      </c>
      <c r="S365" s="95">
        <f t="shared" si="69"/>
        <v>0</v>
      </c>
      <c r="T365" s="69"/>
      <c r="U365" s="69"/>
      <c r="V365" s="69"/>
      <c r="W365" s="95" t="str">
        <f t="shared" si="71"/>
        <v/>
      </c>
      <c r="Z365" s="69"/>
      <c r="AB365" s="69"/>
      <c r="AC365" s="69"/>
      <c r="AD365" s="69"/>
      <c r="AE365" s="69"/>
      <c r="AF365" s="69"/>
      <c r="AG365" s="69"/>
      <c r="AH365" s="97">
        <f t="shared" si="70"/>
        <v>0</v>
      </c>
      <c r="AJ365" s="98" cm="1">
        <f t="array" ref="AJ365">SUMPRODUCT(J$7:J$1008*(G$7:G$1008=$C365))</f>
        <v>0</v>
      </c>
      <c r="AK365" s="103">
        <f t="shared" si="72"/>
        <v>0</v>
      </c>
      <c r="AL365" s="104">
        <f t="shared" si="73"/>
        <v>0</v>
      </c>
      <c r="AM365" s="98" cm="1">
        <f t="array" ref="AM365">SUMPRODUCT(Z$7:Z$1008*(G$7:G$1008=$C365))</f>
        <v>0</v>
      </c>
      <c r="AN365" s="103">
        <f t="shared" si="74"/>
        <v>0</v>
      </c>
      <c r="AO365" s="104">
        <f t="shared" si="75"/>
        <v>0</v>
      </c>
      <c r="AP365" s="105" t="str">
        <f t="shared" si="76"/>
        <v/>
      </c>
      <c r="AQ365" s="105" t="str">
        <f t="shared" si="77"/>
        <v/>
      </c>
      <c r="AR365" s="98">
        <f>'Input 1 - Schedule 1'!AL367</f>
        <v>0</v>
      </c>
      <c r="AS365" s="98">
        <f t="shared" si="78"/>
        <v>0</v>
      </c>
      <c r="AT365" s="99">
        <f t="shared" si="79"/>
        <v>0</v>
      </c>
      <c r="AV365" s="84" t="s">
        <v>20</v>
      </c>
    </row>
    <row r="366" spans="1:48" ht="13.5" x14ac:dyDescent="0.3">
      <c r="A366" s="106">
        <f t="shared" si="80"/>
        <v>359</v>
      </c>
      <c r="B366" s="102" t="str">
        <f>'Input 1 - Schedule 1'!H368</f>
        <v/>
      </c>
      <c r="C366" s="95">
        <f>'Input 1 - Schedule 1'!I368</f>
        <v>0</v>
      </c>
      <c r="D366" s="95">
        <f>'Input 1 - Schedule 1'!J368</f>
        <v>0</v>
      </c>
      <c r="E366" s="95">
        <f>'Input 1 - Schedule 1'!K368</f>
        <v>0</v>
      </c>
      <c r="F366" s="95">
        <f>'Input 1 - Schedule 1'!L368</f>
        <v>0</v>
      </c>
      <c r="G366" s="95">
        <f>'Input 1 - Schedule 1'!N368</f>
        <v>0</v>
      </c>
      <c r="H366" s="95" t="str">
        <f>'Input 1 - Schedule 1'!O368</f>
        <v/>
      </c>
      <c r="I366" s="95">
        <f>'Input 1 - Schedule 1'!W368</f>
        <v>0</v>
      </c>
      <c r="J366" s="69"/>
      <c r="K366" s="51"/>
      <c r="L366" s="69"/>
      <c r="M366" s="69"/>
      <c r="N366" s="95">
        <f>SUMIFS('Input 3 - Capital Instruments'!$L$13:$L$229,'Input 3 - Capital Instruments'!$O$13:$O$229,C366,'Input 3 - Capital Instruments'!$M$13:$M$229,"Y",'Input 3 - Capital Instruments'!$G$13:$G$229,"Surplus Notes (or similar)")</f>
        <v>0</v>
      </c>
      <c r="O366" s="69"/>
      <c r="P366" s="69"/>
      <c r="Q366" s="69"/>
      <c r="R366" s="96">
        <f t="shared" si="68"/>
        <v>0</v>
      </c>
      <c r="S366" s="95">
        <f t="shared" si="69"/>
        <v>0</v>
      </c>
      <c r="T366" s="69"/>
      <c r="U366" s="69"/>
      <c r="V366" s="69"/>
      <c r="W366" s="95" t="str">
        <f t="shared" si="71"/>
        <v/>
      </c>
      <c r="Z366" s="69"/>
      <c r="AB366" s="69"/>
      <c r="AC366" s="69"/>
      <c r="AD366" s="69"/>
      <c r="AE366" s="69"/>
      <c r="AF366" s="69"/>
      <c r="AG366" s="69"/>
      <c r="AH366" s="97">
        <f t="shared" si="70"/>
        <v>0</v>
      </c>
      <c r="AJ366" s="98" cm="1">
        <f t="array" ref="AJ366">SUMPRODUCT(J$7:J$1008*(G$7:G$1008=$C366))</f>
        <v>0</v>
      </c>
      <c r="AK366" s="103">
        <f t="shared" si="72"/>
        <v>0</v>
      </c>
      <c r="AL366" s="104">
        <f t="shared" si="73"/>
        <v>0</v>
      </c>
      <c r="AM366" s="98" cm="1">
        <f t="array" ref="AM366">SUMPRODUCT(Z$7:Z$1008*(G$7:G$1008=$C366))</f>
        <v>0</v>
      </c>
      <c r="AN366" s="103">
        <f t="shared" si="74"/>
        <v>0</v>
      </c>
      <c r="AO366" s="104">
        <f t="shared" si="75"/>
        <v>0</v>
      </c>
      <c r="AP366" s="105" t="str">
        <f t="shared" si="76"/>
        <v/>
      </c>
      <c r="AQ366" s="105" t="str">
        <f t="shared" si="77"/>
        <v/>
      </c>
      <c r="AR366" s="98">
        <f>'Input 1 - Schedule 1'!AL368</f>
        <v>0</v>
      </c>
      <c r="AS366" s="98">
        <f t="shared" si="78"/>
        <v>0</v>
      </c>
      <c r="AT366" s="99">
        <f t="shared" si="79"/>
        <v>0</v>
      </c>
      <c r="AV366" s="84" t="s">
        <v>20</v>
      </c>
    </row>
    <row r="367" spans="1:48" ht="13.5" x14ac:dyDescent="0.3">
      <c r="A367" s="106">
        <f t="shared" si="80"/>
        <v>360</v>
      </c>
      <c r="B367" s="102" t="str">
        <f>'Input 1 - Schedule 1'!H369</f>
        <v/>
      </c>
      <c r="C367" s="95">
        <f>'Input 1 - Schedule 1'!I369</f>
        <v>0</v>
      </c>
      <c r="D367" s="95">
        <f>'Input 1 - Schedule 1'!J369</f>
        <v>0</v>
      </c>
      <c r="E367" s="95">
        <f>'Input 1 - Schedule 1'!K369</f>
        <v>0</v>
      </c>
      <c r="F367" s="95">
        <f>'Input 1 - Schedule 1'!L369</f>
        <v>0</v>
      </c>
      <c r="G367" s="95">
        <f>'Input 1 - Schedule 1'!N369</f>
        <v>0</v>
      </c>
      <c r="H367" s="95" t="str">
        <f>'Input 1 - Schedule 1'!O369</f>
        <v/>
      </c>
      <c r="I367" s="95">
        <f>'Input 1 - Schedule 1'!W369</f>
        <v>0</v>
      </c>
      <c r="J367" s="69"/>
      <c r="K367" s="51"/>
      <c r="L367" s="69"/>
      <c r="M367" s="69"/>
      <c r="N367" s="95">
        <f>SUMIFS('Input 3 - Capital Instruments'!$L$13:$L$229,'Input 3 - Capital Instruments'!$O$13:$O$229,C367,'Input 3 - Capital Instruments'!$M$13:$M$229,"Y",'Input 3 - Capital Instruments'!$G$13:$G$229,"Surplus Notes (or similar)")</f>
        <v>0</v>
      </c>
      <c r="O367" s="69"/>
      <c r="P367" s="69"/>
      <c r="Q367" s="69"/>
      <c r="R367" s="96">
        <f t="shared" si="68"/>
        <v>0</v>
      </c>
      <c r="S367" s="95">
        <f t="shared" si="69"/>
        <v>0</v>
      </c>
      <c r="T367" s="69"/>
      <c r="U367" s="69"/>
      <c r="V367" s="69"/>
      <c r="W367" s="95" t="str">
        <f t="shared" si="71"/>
        <v/>
      </c>
      <c r="Z367" s="69"/>
      <c r="AB367" s="69"/>
      <c r="AC367" s="69"/>
      <c r="AD367" s="69"/>
      <c r="AE367" s="69"/>
      <c r="AF367" s="69"/>
      <c r="AG367" s="69"/>
      <c r="AH367" s="97">
        <f t="shared" si="70"/>
        <v>0</v>
      </c>
      <c r="AJ367" s="98" cm="1">
        <f t="array" ref="AJ367">SUMPRODUCT(J$7:J$1008*(G$7:G$1008=$C367))</f>
        <v>0</v>
      </c>
      <c r="AK367" s="103">
        <f t="shared" si="72"/>
        <v>0</v>
      </c>
      <c r="AL367" s="104">
        <f t="shared" si="73"/>
        <v>0</v>
      </c>
      <c r="AM367" s="98" cm="1">
        <f t="array" ref="AM367">SUMPRODUCT(Z$7:Z$1008*(G$7:G$1008=$C367))</f>
        <v>0</v>
      </c>
      <c r="AN367" s="103">
        <f t="shared" si="74"/>
        <v>0</v>
      </c>
      <c r="AO367" s="104">
        <f t="shared" si="75"/>
        <v>0</v>
      </c>
      <c r="AP367" s="105" t="str">
        <f t="shared" si="76"/>
        <v/>
      </c>
      <c r="AQ367" s="105" t="str">
        <f t="shared" si="77"/>
        <v/>
      </c>
      <c r="AR367" s="98">
        <f>'Input 1 - Schedule 1'!AL369</f>
        <v>0</v>
      </c>
      <c r="AS367" s="98">
        <f t="shared" si="78"/>
        <v>0</v>
      </c>
      <c r="AT367" s="99">
        <f t="shared" si="79"/>
        <v>0</v>
      </c>
      <c r="AV367" s="84" t="s">
        <v>20</v>
      </c>
    </row>
    <row r="368" spans="1:48" ht="13.5" x14ac:dyDescent="0.3">
      <c r="A368" s="106">
        <f t="shared" si="80"/>
        <v>361</v>
      </c>
      <c r="B368" s="102" t="str">
        <f>'Input 1 - Schedule 1'!H370</f>
        <v/>
      </c>
      <c r="C368" s="95">
        <f>'Input 1 - Schedule 1'!I370</f>
        <v>0</v>
      </c>
      <c r="D368" s="95">
        <f>'Input 1 - Schedule 1'!J370</f>
        <v>0</v>
      </c>
      <c r="E368" s="95">
        <f>'Input 1 - Schedule 1'!K370</f>
        <v>0</v>
      </c>
      <c r="F368" s="95">
        <f>'Input 1 - Schedule 1'!L370</f>
        <v>0</v>
      </c>
      <c r="G368" s="95">
        <f>'Input 1 - Schedule 1'!N370</f>
        <v>0</v>
      </c>
      <c r="H368" s="95" t="str">
        <f>'Input 1 - Schedule 1'!O370</f>
        <v/>
      </c>
      <c r="I368" s="95">
        <f>'Input 1 - Schedule 1'!W370</f>
        <v>0</v>
      </c>
      <c r="J368" s="69"/>
      <c r="K368" s="51"/>
      <c r="L368" s="69"/>
      <c r="M368" s="69"/>
      <c r="N368" s="95">
        <f>SUMIFS('Input 3 - Capital Instruments'!$L$13:$L$229,'Input 3 - Capital Instruments'!$O$13:$O$229,C368,'Input 3 - Capital Instruments'!$M$13:$M$229,"Y",'Input 3 - Capital Instruments'!$G$13:$G$229,"Surplus Notes (or similar)")</f>
        <v>0</v>
      </c>
      <c r="O368" s="69"/>
      <c r="P368" s="69"/>
      <c r="Q368" s="69"/>
      <c r="R368" s="96">
        <f t="shared" si="68"/>
        <v>0</v>
      </c>
      <c r="S368" s="95">
        <f t="shared" si="69"/>
        <v>0</v>
      </c>
      <c r="T368" s="69"/>
      <c r="U368" s="69"/>
      <c r="V368" s="69"/>
      <c r="W368" s="95" t="str">
        <f t="shared" si="71"/>
        <v/>
      </c>
      <c r="Z368" s="69"/>
      <c r="AB368" s="69"/>
      <c r="AC368" s="69"/>
      <c r="AD368" s="69"/>
      <c r="AE368" s="69"/>
      <c r="AF368" s="69"/>
      <c r="AG368" s="69"/>
      <c r="AH368" s="97">
        <f t="shared" si="70"/>
        <v>0</v>
      </c>
      <c r="AJ368" s="98" cm="1">
        <f t="array" ref="AJ368">SUMPRODUCT(J$7:J$1008*(G$7:G$1008=$C368))</f>
        <v>0</v>
      </c>
      <c r="AK368" s="103">
        <f t="shared" si="72"/>
        <v>0</v>
      </c>
      <c r="AL368" s="104">
        <f t="shared" si="73"/>
        <v>0</v>
      </c>
      <c r="AM368" s="98" cm="1">
        <f t="array" ref="AM368">SUMPRODUCT(Z$7:Z$1008*(G$7:G$1008=$C368))</f>
        <v>0</v>
      </c>
      <c r="AN368" s="103">
        <f t="shared" si="74"/>
        <v>0</v>
      </c>
      <c r="AO368" s="104">
        <f t="shared" si="75"/>
        <v>0</v>
      </c>
      <c r="AP368" s="105" t="str">
        <f t="shared" si="76"/>
        <v/>
      </c>
      <c r="AQ368" s="105" t="str">
        <f t="shared" si="77"/>
        <v/>
      </c>
      <c r="AR368" s="98">
        <f>'Input 1 - Schedule 1'!AL370</f>
        <v>0</v>
      </c>
      <c r="AS368" s="98">
        <f t="shared" si="78"/>
        <v>0</v>
      </c>
      <c r="AT368" s="99">
        <f t="shared" si="79"/>
        <v>0</v>
      </c>
      <c r="AV368" s="84" t="s">
        <v>20</v>
      </c>
    </row>
    <row r="369" spans="1:48" ht="13.5" x14ac:dyDescent="0.3">
      <c r="A369" s="106">
        <f t="shared" si="80"/>
        <v>362</v>
      </c>
      <c r="B369" s="102" t="str">
        <f>'Input 1 - Schedule 1'!H371</f>
        <v/>
      </c>
      <c r="C369" s="95">
        <f>'Input 1 - Schedule 1'!I371</f>
        <v>0</v>
      </c>
      <c r="D369" s="95">
        <f>'Input 1 - Schedule 1'!J371</f>
        <v>0</v>
      </c>
      <c r="E369" s="95">
        <f>'Input 1 - Schedule 1'!K371</f>
        <v>0</v>
      </c>
      <c r="F369" s="95">
        <f>'Input 1 - Schedule 1'!L371</f>
        <v>0</v>
      </c>
      <c r="G369" s="95">
        <f>'Input 1 - Schedule 1'!N371</f>
        <v>0</v>
      </c>
      <c r="H369" s="95" t="str">
        <f>'Input 1 - Schedule 1'!O371</f>
        <v/>
      </c>
      <c r="I369" s="95">
        <f>'Input 1 - Schedule 1'!W371</f>
        <v>0</v>
      </c>
      <c r="J369" s="69"/>
      <c r="K369" s="51"/>
      <c r="L369" s="69"/>
      <c r="M369" s="69"/>
      <c r="N369" s="95">
        <f>SUMIFS('Input 3 - Capital Instruments'!$L$13:$L$229,'Input 3 - Capital Instruments'!$O$13:$O$229,C369,'Input 3 - Capital Instruments'!$M$13:$M$229,"Y",'Input 3 - Capital Instruments'!$G$13:$G$229,"Surplus Notes (or similar)")</f>
        <v>0</v>
      </c>
      <c r="O369" s="69"/>
      <c r="P369" s="69"/>
      <c r="Q369" s="69"/>
      <c r="R369" s="96">
        <f t="shared" si="68"/>
        <v>0</v>
      </c>
      <c r="S369" s="95">
        <f t="shared" si="69"/>
        <v>0</v>
      </c>
      <c r="T369" s="69"/>
      <c r="U369" s="69"/>
      <c r="V369" s="69"/>
      <c r="W369" s="95" t="str">
        <f t="shared" si="71"/>
        <v/>
      </c>
      <c r="Z369" s="69"/>
      <c r="AB369" s="69"/>
      <c r="AC369" s="69"/>
      <c r="AD369" s="69"/>
      <c r="AE369" s="69"/>
      <c r="AF369" s="69"/>
      <c r="AG369" s="69"/>
      <c r="AH369" s="97">
        <f t="shared" si="70"/>
        <v>0</v>
      </c>
      <c r="AJ369" s="98" cm="1">
        <f t="array" ref="AJ369">SUMPRODUCT(J$7:J$1008*(G$7:G$1008=$C369))</f>
        <v>0</v>
      </c>
      <c r="AK369" s="103">
        <f t="shared" si="72"/>
        <v>0</v>
      </c>
      <c r="AL369" s="104">
        <f t="shared" si="73"/>
        <v>0</v>
      </c>
      <c r="AM369" s="98" cm="1">
        <f t="array" ref="AM369">SUMPRODUCT(Z$7:Z$1008*(G$7:G$1008=$C369))</f>
        <v>0</v>
      </c>
      <c r="AN369" s="103">
        <f t="shared" si="74"/>
        <v>0</v>
      </c>
      <c r="AO369" s="104">
        <f t="shared" si="75"/>
        <v>0</v>
      </c>
      <c r="AP369" s="105" t="str">
        <f t="shared" si="76"/>
        <v/>
      </c>
      <c r="AQ369" s="105" t="str">
        <f t="shared" si="77"/>
        <v/>
      </c>
      <c r="AR369" s="98">
        <f>'Input 1 - Schedule 1'!AL371</f>
        <v>0</v>
      </c>
      <c r="AS369" s="98">
        <f t="shared" si="78"/>
        <v>0</v>
      </c>
      <c r="AT369" s="99">
        <f t="shared" si="79"/>
        <v>0</v>
      </c>
      <c r="AV369" s="84" t="s">
        <v>20</v>
      </c>
    </row>
    <row r="370" spans="1:48" ht="13.5" x14ac:dyDescent="0.3">
      <c r="A370" s="106">
        <f t="shared" si="80"/>
        <v>363</v>
      </c>
      <c r="B370" s="102" t="str">
        <f>'Input 1 - Schedule 1'!H372</f>
        <v/>
      </c>
      <c r="C370" s="95">
        <f>'Input 1 - Schedule 1'!I372</f>
        <v>0</v>
      </c>
      <c r="D370" s="95">
        <f>'Input 1 - Schedule 1'!J372</f>
        <v>0</v>
      </c>
      <c r="E370" s="95">
        <f>'Input 1 - Schedule 1'!K372</f>
        <v>0</v>
      </c>
      <c r="F370" s="95">
        <f>'Input 1 - Schedule 1'!L372</f>
        <v>0</v>
      </c>
      <c r="G370" s="95">
        <f>'Input 1 - Schedule 1'!N372</f>
        <v>0</v>
      </c>
      <c r="H370" s="95" t="str">
        <f>'Input 1 - Schedule 1'!O372</f>
        <v/>
      </c>
      <c r="I370" s="95">
        <f>'Input 1 - Schedule 1'!W372</f>
        <v>0</v>
      </c>
      <c r="J370" s="69"/>
      <c r="K370" s="51"/>
      <c r="L370" s="69"/>
      <c r="M370" s="69"/>
      <c r="N370" s="95">
        <f>SUMIFS('Input 3 - Capital Instruments'!$L$13:$L$229,'Input 3 - Capital Instruments'!$O$13:$O$229,C370,'Input 3 - Capital Instruments'!$M$13:$M$229,"Y",'Input 3 - Capital Instruments'!$G$13:$G$229,"Surplus Notes (or similar)")</f>
        <v>0</v>
      </c>
      <c r="O370" s="69"/>
      <c r="P370" s="69"/>
      <c r="Q370" s="69"/>
      <c r="R370" s="96">
        <f t="shared" si="68"/>
        <v>0</v>
      </c>
      <c r="S370" s="95">
        <f t="shared" si="69"/>
        <v>0</v>
      </c>
      <c r="T370" s="69"/>
      <c r="U370" s="69"/>
      <c r="V370" s="69"/>
      <c r="W370" s="95" t="str">
        <f t="shared" si="71"/>
        <v/>
      </c>
      <c r="Z370" s="69"/>
      <c r="AB370" s="69"/>
      <c r="AC370" s="69"/>
      <c r="AD370" s="69"/>
      <c r="AE370" s="69"/>
      <c r="AF370" s="69"/>
      <c r="AG370" s="69"/>
      <c r="AH370" s="97">
        <f t="shared" si="70"/>
        <v>0</v>
      </c>
      <c r="AJ370" s="98" cm="1">
        <f t="array" ref="AJ370">SUMPRODUCT(J$7:J$1008*(G$7:G$1008=$C370))</f>
        <v>0</v>
      </c>
      <c r="AK370" s="103">
        <f t="shared" si="72"/>
        <v>0</v>
      </c>
      <c r="AL370" s="104">
        <f t="shared" si="73"/>
        <v>0</v>
      </c>
      <c r="AM370" s="98" cm="1">
        <f t="array" ref="AM370">SUMPRODUCT(Z$7:Z$1008*(G$7:G$1008=$C370))</f>
        <v>0</v>
      </c>
      <c r="AN370" s="103">
        <f t="shared" si="74"/>
        <v>0</v>
      </c>
      <c r="AO370" s="104">
        <f t="shared" si="75"/>
        <v>0</v>
      </c>
      <c r="AP370" s="105" t="str">
        <f t="shared" si="76"/>
        <v/>
      </c>
      <c r="AQ370" s="105" t="str">
        <f t="shared" si="77"/>
        <v/>
      </c>
      <c r="AR370" s="98">
        <f>'Input 1 - Schedule 1'!AL372</f>
        <v>0</v>
      </c>
      <c r="AS370" s="98">
        <f t="shared" si="78"/>
        <v>0</v>
      </c>
      <c r="AT370" s="99">
        <f t="shared" si="79"/>
        <v>0</v>
      </c>
      <c r="AV370" s="84" t="s">
        <v>20</v>
      </c>
    </row>
    <row r="371" spans="1:48" ht="13.5" x14ac:dyDescent="0.3">
      <c r="A371" s="106">
        <f t="shared" si="80"/>
        <v>364</v>
      </c>
      <c r="B371" s="102" t="str">
        <f>'Input 1 - Schedule 1'!H373</f>
        <v/>
      </c>
      <c r="C371" s="95">
        <f>'Input 1 - Schedule 1'!I373</f>
        <v>0</v>
      </c>
      <c r="D371" s="95">
        <f>'Input 1 - Schedule 1'!J373</f>
        <v>0</v>
      </c>
      <c r="E371" s="95">
        <f>'Input 1 - Schedule 1'!K373</f>
        <v>0</v>
      </c>
      <c r="F371" s="95">
        <f>'Input 1 - Schedule 1'!L373</f>
        <v>0</v>
      </c>
      <c r="G371" s="95">
        <f>'Input 1 - Schedule 1'!N373</f>
        <v>0</v>
      </c>
      <c r="H371" s="95" t="str">
        <f>'Input 1 - Schedule 1'!O373</f>
        <v/>
      </c>
      <c r="I371" s="95">
        <f>'Input 1 - Schedule 1'!W373</f>
        <v>0</v>
      </c>
      <c r="J371" s="69"/>
      <c r="K371" s="51"/>
      <c r="L371" s="69"/>
      <c r="M371" s="69"/>
      <c r="N371" s="95">
        <f>SUMIFS('Input 3 - Capital Instruments'!$L$13:$L$229,'Input 3 - Capital Instruments'!$O$13:$O$229,C371,'Input 3 - Capital Instruments'!$M$13:$M$229,"Y",'Input 3 - Capital Instruments'!$G$13:$G$229,"Surplus Notes (or similar)")</f>
        <v>0</v>
      </c>
      <c r="O371" s="69"/>
      <c r="P371" s="69"/>
      <c r="Q371" s="69"/>
      <c r="R371" s="96">
        <f t="shared" si="68"/>
        <v>0</v>
      </c>
      <c r="S371" s="95">
        <f t="shared" si="69"/>
        <v>0</v>
      </c>
      <c r="T371" s="69"/>
      <c r="U371" s="69"/>
      <c r="V371" s="69"/>
      <c r="W371" s="95" t="str">
        <f t="shared" si="71"/>
        <v/>
      </c>
      <c r="Z371" s="69"/>
      <c r="AB371" s="69"/>
      <c r="AC371" s="69"/>
      <c r="AD371" s="69"/>
      <c r="AE371" s="69"/>
      <c r="AF371" s="69"/>
      <c r="AG371" s="69"/>
      <c r="AH371" s="97">
        <f t="shared" si="70"/>
        <v>0</v>
      </c>
      <c r="AJ371" s="98" cm="1">
        <f t="array" ref="AJ371">SUMPRODUCT(J$7:J$1008*(G$7:G$1008=$C371))</f>
        <v>0</v>
      </c>
      <c r="AK371" s="103">
        <f t="shared" si="72"/>
        <v>0</v>
      </c>
      <c r="AL371" s="104">
        <f t="shared" si="73"/>
        <v>0</v>
      </c>
      <c r="AM371" s="98" cm="1">
        <f t="array" ref="AM371">SUMPRODUCT(Z$7:Z$1008*(G$7:G$1008=$C371))</f>
        <v>0</v>
      </c>
      <c r="AN371" s="103">
        <f t="shared" si="74"/>
        <v>0</v>
      </c>
      <c r="AO371" s="104">
        <f t="shared" si="75"/>
        <v>0</v>
      </c>
      <c r="AP371" s="105" t="str">
        <f t="shared" si="76"/>
        <v/>
      </c>
      <c r="AQ371" s="105" t="str">
        <f t="shared" si="77"/>
        <v/>
      </c>
      <c r="AR371" s="98">
        <f>'Input 1 - Schedule 1'!AL373</f>
        <v>0</v>
      </c>
      <c r="AS371" s="98">
        <f t="shared" si="78"/>
        <v>0</v>
      </c>
      <c r="AT371" s="99">
        <f t="shared" si="79"/>
        <v>0</v>
      </c>
      <c r="AV371" s="84" t="s">
        <v>20</v>
      </c>
    </row>
    <row r="372" spans="1:48" ht="13.5" x14ac:dyDescent="0.3">
      <c r="A372" s="106">
        <f t="shared" si="80"/>
        <v>365</v>
      </c>
      <c r="B372" s="102" t="str">
        <f>'Input 1 - Schedule 1'!H374</f>
        <v/>
      </c>
      <c r="C372" s="95">
        <f>'Input 1 - Schedule 1'!I374</f>
        <v>0</v>
      </c>
      <c r="D372" s="95">
        <f>'Input 1 - Schedule 1'!J374</f>
        <v>0</v>
      </c>
      <c r="E372" s="95">
        <f>'Input 1 - Schedule 1'!K374</f>
        <v>0</v>
      </c>
      <c r="F372" s="95">
        <f>'Input 1 - Schedule 1'!L374</f>
        <v>0</v>
      </c>
      <c r="G372" s="95">
        <f>'Input 1 - Schedule 1'!N374</f>
        <v>0</v>
      </c>
      <c r="H372" s="95" t="str">
        <f>'Input 1 - Schedule 1'!O374</f>
        <v/>
      </c>
      <c r="I372" s="95">
        <f>'Input 1 - Schedule 1'!W374</f>
        <v>0</v>
      </c>
      <c r="J372" s="69"/>
      <c r="K372" s="51"/>
      <c r="L372" s="69"/>
      <c r="M372" s="69"/>
      <c r="N372" s="95">
        <f>SUMIFS('Input 3 - Capital Instruments'!$L$13:$L$229,'Input 3 - Capital Instruments'!$O$13:$O$229,C372,'Input 3 - Capital Instruments'!$M$13:$M$229,"Y",'Input 3 - Capital Instruments'!$G$13:$G$229,"Surplus Notes (or similar)")</f>
        <v>0</v>
      </c>
      <c r="O372" s="69"/>
      <c r="P372" s="69"/>
      <c r="Q372" s="69"/>
      <c r="R372" s="96">
        <f t="shared" si="68"/>
        <v>0</v>
      </c>
      <c r="S372" s="95">
        <f t="shared" si="69"/>
        <v>0</v>
      </c>
      <c r="T372" s="69"/>
      <c r="U372" s="69"/>
      <c r="V372" s="69"/>
      <c r="W372" s="95" t="str">
        <f t="shared" si="71"/>
        <v/>
      </c>
      <c r="Z372" s="69"/>
      <c r="AB372" s="69"/>
      <c r="AC372" s="69"/>
      <c r="AD372" s="69"/>
      <c r="AE372" s="69"/>
      <c r="AF372" s="69"/>
      <c r="AG372" s="69"/>
      <c r="AH372" s="97">
        <f t="shared" si="70"/>
        <v>0</v>
      </c>
      <c r="AJ372" s="98" cm="1">
        <f t="array" ref="AJ372">SUMPRODUCT(J$7:J$1008*(G$7:G$1008=$C372))</f>
        <v>0</v>
      </c>
      <c r="AK372" s="103">
        <f t="shared" si="72"/>
        <v>0</v>
      </c>
      <c r="AL372" s="104">
        <f t="shared" si="73"/>
        <v>0</v>
      </c>
      <c r="AM372" s="98" cm="1">
        <f t="array" ref="AM372">SUMPRODUCT(Z$7:Z$1008*(G$7:G$1008=$C372))</f>
        <v>0</v>
      </c>
      <c r="AN372" s="103">
        <f t="shared" si="74"/>
        <v>0</v>
      </c>
      <c r="AO372" s="104">
        <f t="shared" si="75"/>
        <v>0</v>
      </c>
      <c r="AP372" s="105" t="str">
        <f t="shared" si="76"/>
        <v/>
      </c>
      <c r="AQ372" s="105" t="str">
        <f t="shared" si="77"/>
        <v/>
      </c>
      <c r="AR372" s="98">
        <f>'Input 1 - Schedule 1'!AL374</f>
        <v>0</v>
      </c>
      <c r="AS372" s="98">
        <f t="shared" si="78"/>
        <v>0</v>
      </c>
      <c r="AT372" s="99">
        <f t="shared" si="79"/>
        <v>0</v>
      </c>
      <c r="AV372" s="84" t="s">
        <v>20</v>
      </c>
    </row>
    <row r="373" spans="1:48" ht="13.5" x14ac:dyDescent="0.3">
      <c r="A373" s="106">
        <f t="shared" si="80"/>
        <v>366</v>
      </c>
      <c r="B373" s="102" t="str">
        <f>'Input 1 - Schedule 1'!H375</f>
        <v/>
      </c>
      <c r="C373" s="95">
        <f>'Input 1 - Schedule 1'!I375</f>
        <v>0</v>
      </c>
      <c r="D373" s="95">
        <f>'Input 1 - Schedule 1'!J375</f>
        <v>0</v>
      </c>
      <c r="E373" s="95">
        <f>'Input 1 - Schedule 1'!K375</f>
        <v>0</v>
      </c>
      <c r="F373" s="95">
        <f>'Input 1 - Schedule 1'!L375</f>
        <v>0</v>
      </c>
      <c r="G373" s="95">
        <f>'Input 1 - Schedule 1'!N375</f>
        <v>0</v>
      </c>
      <c r="H373" s="95" t="str">
        <f>'Input 1 - Schedule 1'!O375</f>
        <v/>
      </c>
      <c r="I373" s="95">
        <f>'Input 1 - Schedule 1'!W375</f>
        <v>0</v>
      </c>
      <c r="J373" s="69"/>
      <c r="K373" s="51"/>
      <c r="L373" s="69"/>
      <c r="M373" s="69"/>
      <c r="N373" s="95">
        <f>SUMIFS('Input 3 - Capital Instruments'!$L$13:$L$229,'Input 3 - Capital Instruments'!$O$13:$O$229,C373,'Input 3 - Capital Instruments'!$M$13:$M$229,"Y",'Input 3 - Capital Instruments'!$G$13:$G$229,"Surplus Notes (or similar)")</f>
        <v>0</v>
      </c>
      <c r="O373" s="69"/>
      <c r="P373" s="69"/>
      <c r="Q373" s="69"/>
      <c r="R373" s="96">
        <f t="shared" si="68"/>
        <v>0</v>
      </c>
      <c r="S373" s="95">
        <f t="shared" si="69"/>
        <v>0</v>
      </c>
      <c r="T373" s="69"/>
      <c r="U373" s="69"/>
      <c r="V373" s="69"/>
      <c r="W373" s="95" t="str">
        <f t="shared" si="71"/>
        <v/>
      </c>
      <c r="Z373" s="69"/>
      <c r="AB373" s="69"/>
      <c r="AC373" s="69"/>
      <c r="AD373" s="69"/>
      <c r="AE373" s="69"/>
      <c r="AF373" s="69"/>
      <c r="AG373" s="69"/>
      <c r="AH373" s="97">
        <f t="shared" si="70"/>
        <v>0</v>
      </c>
      <c r="AJ373" s="98" cm="1">
        <f t="array" ref="AJ373">SUMPRODUCT(J$7:J$1008*(G$7:G$1008=$C373))</f>
        <v>0</v>
      </c>
      <c r="AK373" s="103">
        <f t="shared" si="72"/>
        <v>0</v>
      </c>
      <c r="AL373" s="104">
        <f t="shared" si="73"/>
        <v>0</v>
      </c>
      <c r="AM373" s="98" cm="1">
        <f t="array" ref="AM373">SUMPRODUCT(Z$7:Z$1008*(G$7:G$1008=$C373))</f>
        <v>0</v>
      </c>
      <c r="AN373" s="103">
        <f t="shared" si="74"/>
        <v>0</v>
      </c>
      <c r="AO373" s="104">
        <f t="shared" si="75"/>
        <v>0</v>
      </c>
      <c r="AP373" s="105" t="str">
        <f t="shared" si="76"/>
        <v/>
      </c>
      <c r="AQ373" s="105" t="str">
        <f t="shared" si="77"/>
        <v/>
      </c>
      <c r="AR373" s="98">
        <f>'Input 1 - Schedule 1'!AL375</f>
        <v>0</v>
      </c>
      <c r="AS373" s="98">
        <f t="shared" si="78"/>
        <v>0</v>
      </c>
      <c r="AT373" s="99">
        <f t="shared" si="79"/>
        <v>0</v>
      </c>
      <c r="AV373" s="84" t="s">
        <v>20</v>
      </c>
    </row>
    <row r="374" spans="1:48" ht="13.5" x14ac:dyDescent="0.3">
      <c r="A374" s="106">
        <f t="shared" si="80"/>
        <v>367</v>
      </c>
      <c r="B374" s="102" t="str">
        <f>'Input 1 - Schedule 1'!H376</f>
        <v/>
      </c>
      <c r="C374" s="95">
        <f>'Input 1 - Schedule 1'!I376</f>
        <v>0</v>
      </c>
      <c r="D374" s="95">
        <f>'Input 1 - Schedule 1'!J376</f>
        <v>0</v>
      </c>
      <c r="E374" s="95">
        <f>'Input 1 - Schedule 1'!K376</f>
        <v>0</v>
      </c>
      <c r="F374" s="95">
        <f>'Input 1 - Schedule 1'!L376</f>
        <v>0</v>
      </c>
      <c r="G374" s="95">
        <f>'Input 1 - Schedule 1'!N376</f>
        <v>0</v>
      </c>
      <c r="H374" s="95" t="str">
        <f>'Input 1 - Schedule 1'!O376</f>
        <v/>
      </c>
      <c r="I374" s="95">
        <f>'Input 1 - Schedule 1'!W376</f>
        <v>0</v>
      </c>
      <c r="J374" s="69"/>
      <c r="K374" s="51"/>
      <c r="L374" s="69"/>
      <c r="M374" s="69"/>
      <c r="N374" s="95">
        <f>SUMIFS('Input 3 - Capital Instruments'!$L$13:$L$229,'Input 3 - Capital Instruments'!$O$13:$O$229,C374,'Input 3 - Capital Instruments'!$M$13:$M$229,"Y",'Input 3 - Capital Instruments'!$G$13:$G$229,"Surplus Notes (or similar)")</f>
        <v>0</v>
      </c>
      <c r="O374" s="69"/>
      <c r="P374" s="69"/>
      <c r="Q374" s="69"/>
      <c r="R374" s="96">
        <f t="shared" si="68"/>
        <v>0</v>
      </c>
      <c r="S374" s="95">
        <f t="shared" si="69"/>
        <v>0</v>
      </c>
      <c r="T374" s="69"/>
      <c r="U374" s="69"/>
      <c r="V374" s="69"/>
      <c r="W374" s="95" t="str">
        <f t="shared" si="71"/>
        <v/>
      </c>
      <c r="Z374" s="69"/>
      <c r="AB374" s="69"/>
      <c r="AC374" s="69"/>
      <c r="AD374" s="69"/>
      <c r="AE374" s="69"/>
      <c r="AF374" s="69"/>
      <c r="AG374" s="69"/>
      <c r="AH374" s="97">
        <f t="shared" si="70"/>
        <v>0</v>
      </c>
      <c r="AJ374" s="98" cm="1">
        <f t="array" ref="AJ374">SUMPRODUCT(J$7:J$1008*(G$7:G$1008=$C374))</f>
        <v>0</v>
      </c>
      <c r="AK374" s="103">
        <f t="shared" si="72"/>
        <v>0</v>
      </c>
      <c r="AL374" s="104">
        <f t="shared" si="73"/>
        <v>0</v>
      </c>
      <c r="AM374" s="98" cm="1">
        <f t="array" ref="AM374">SUMPRODUCT(Z$7:Z$1008*(G$7:G$1008=$C374))</f>
        <v>0</v>
      </c>
      <c r="AN374" s="103">
        <f t="shared" si="74"/>
        <v>0</v>
      </c>
      <c r="AO374" s="104">
        <f t="shared" si="75"/>
        <v>0</v>
      </c>
      <c r="AP374" s="105" t="str">
        <f t="shared" si="76"/>
        <v/>
      </c>
      <c r="AQ374" s="105" t="str">
        <f t="shared" si="77"/>
        <v/>
      </c>
      <c r="AR374" s="98">
        <f>'Input 1 - Schedule 1'!AL376</f>
        <v>0</v>
      </c>
      <c r="AS374" s="98">
        <f t="shared" si="78"/>
        <v>0</v>
      </c>
      <c r="AT374" s="99">
        <f t="shared" si="79"/>
        <v>0</v>
      </c>
      <c r="AV374" s="84" t="s">
        <v>20</v>
      </c>
    </row>
    <row r="375" spans="1:48" ht="13.5" x14ac:dyDescent="0.3">
      <c r="A375" s="106">
        <f t="shared" si="80"/>
        <v>368</v>
      </c>
      <c r="B375" s="102" t="str">
        <f>'Input 1 - Schedule 1'!H377</f>
        <v/>
      </c>
      <c r="C375" s="95">
        <f>'Input 1 - Schedule 1'!I377</f>
        <v>0</v>
      </c>
      <c r="D375" s="95">
        <f>'Input 1 - Schedule 1'!J377</f>
        <v>0</v>
      </c>
      <c r="E375" s="95">
        <f>'Input 1 - Schedule 1'!K377</f>
        <v>0</v>
      </c>
      <c r="F375" s="95">
        <f>'Input 1 - Schedule 1'!L377</f>
        <v>0</v>
      </c>
      <c r="G375" s="95">
        <f>'Input 1 - Schedule 1'!N377</f>
        <v>0</v>
      </c>
      <c r="H375" s="95" t="str">
        <f>'Input 1 - Schedule 1'!O377</f>
        <v/>
      </c>
      <c r="I375" s="95">
        <f>'Input 1 - Schedule 1'!W377</f>
        <v>0</v>
      </c>
      <c r="J375" s="69"/>
      <c r="K375" s="51"/>
      <c r="L375" s="69"/>
      <c r="M375" s="69"/>
      <c r="N375" s="95">
        <f>SUMIFS('Input 3 - Capital Instruments'!$L$13:$L$229,'Input 3 - Capital Instruments'!$O$13:$O$229,C375,'Input 3 - Capital Instruments'!$M$13:$M$229,"Y",'Input 3 - Capital Instruments'!$G$13:$G$229,"Surplus Notes (or similar)")</f>
        <v>0</v>
      </c>
      <c r="O375" s="69"/>
      <c r="P375" s="69"/>
      <c r="Q375" s="69"/>
      <c r="R375" s="96">
        <f t="shared" si="68"/>
        <v>0</v>
      </c>
      <c r="S375" s="95">
        <f t="shared" si="69"/>
        <v>0</v>
      </c>
      <c r="T375" s="69"/>
      <c r="U375" s="69"/>
      <c r="V375" s="69"/>
      <c r="W375" s="95" t="str">
        <f t="shared" si="71"/>
        <v/>
      </c>
      <c r="Z375" s="69"/>
      <c r="AB375" s="69"/>
      <c r="AC375" s="69"/>
      <c r="AD375" s="69"/>
      <c r="AE375" s="69"/>
      <c r="AF375" s="69"/>
      <c r="AG375" s="69"/>
      <c r="AH375" s="97">
        <f t="shared" si="70"/>
        <v>0</v>
      </c>
      <c r="AJ375" s="98" cm="1">
        <f t="array" ref="AJ375">SUMPRODUCT(J$7:J$1008*(G$7:G$1008=$C375))</f>
        <v>0</v>
      </c>
      <c r="AK375" s="103">
        <f t="shared" si="72"/>
        <v>0</v>
      </c>
      <c r="AL375" s="104">
        <f t="shared" si="73"/>
        <v>0</v>
      </c>
      <c r="AM375" s="98" cm="1">
        <f t="array" ref="AM375">SUMPRODUCT(Z$7:Z$1008*(G$7:G$1008=$C375))</f>
        <v>0</v>
      </c>
      <c r="AN375" s="103">
        <f t="shared" si="74"/>
        <v>0</v>
      </c>
      <c r="AO375" s="104">
        <f t="shared" si="75"/>
        <v>0</v>
      </c>
      <c r="AP375" s="105" t="str">
        <f t="shared" si="76"/>
        <v/>
      </c>
      <c r="AQ375" s="105" t="str">
        <f t="shared" si="77"/>
        <v/>
      </c>
      <c r="AR375" s="98">
        <f>'Input 1 - Schedule 1'!AL377</f>
        <v>0</v>
      </c>
      <c r="AS375" s="98">
        <f t="shared" si="78"/>
        <v>0</v>
      </c>
      <c r="AT375" s="99">
        <f t="shared" si="79"/>
        <v>0</v>
      </c>
      <c r="AV375" s="84" t="s">
        <v>20</v>
      </c>
    </row>
    <row r="376" spans="1:48" ht="13.5" x14ac:dyDescent="0.3">
      <c r="A376" s="106">
        <f t="shared" si="80"/>
        <v>369</v>
      </c>
      <c r="B376" s="102" t="str">
        <f>'Input 1 - Schedule 1'!H378</f>
        <v/>
      </c>
      <c r="C376" s="95">
        <f>'Input 1 - Schedule 1'!I378</f>
        <v>0</v>
      </c>
      <c r="D376" s="95">
        <f>'Input 1 - Schedule 1'!J378</f>
        <v>0</v>
      </c>
      <c r="E376" s="95">
        <f>'Input 1 - Schedule 1'!K378</f>
        <v>0</v>
      </c>
      <c r="F376" s="95">
        <f>'Input 1 - Schedule 1'!L378</f>
        <v>0</v>
      </c>
      <c r="G376" s="95">
        <f>'Input 1 - Schedule 1'!N378</f>
        <v>0</v>
      </c>
      <c r="H376" s="95" t="str">
        <f>'Input 1 - Schedule 1'!O378</f>
        <v/>
      </c>
      <c r="I376" s="95">
        <f>'Input 1 - Schedule 1'!W378</f>
        <v>0</v>
      </c>
      <c r="J376" s="69"/>
      <c r="K376" s="51"/>
      <c r="L376" s="69"/>
      <c r="M376" s="69"/>
      <c r="N376" s="95">
        <f>SUMIFS('Input 3 - Capital Instruments'!$L$13:$L$229,'Input 3 - Capital Instruments'!$O$13:$O$229,C376,'Input 3 - Capital Instruments'!$M$13:$M$229,"Y",'Input 3 - Capital Instruments'!$G$13:$G$229,"Surplus Notes (or similar)")</f>
        <v>0</v>
      </c>
      <c r="O376" s="69"/>
      <c r="P376" s="69"/>
      <c r="Q376" s="69"/>
      <c r="R376" s="96">
        <f t="shared" si="68"/>
        <v>0</v>
      </c>
      <c r="S376" s="95">
        <f t="shared" si="69"/>
        <v>0</v>
      </c>
      <c r="T376" s="69"/>
      <c r="U376" s="69"/>
      <c r="V376" s="69"/>
      <c r="W376" s="95" t="str">
        <f t="shared" si="71"/>
        <v/>
      </c>
      <c r="Z376" s="69"/>
      <c r="AB376" s="69"/>
      <c r="AC376" s="69"/>
      <c r="AD376" s="69"/>
      <c r="AE376" s="69"/>
      <c r="AF376" s="69"/>
      <c r="AG376" s="69"/>
      <c r="AH376" s="97">
        <f t="shared" si="70"/>
        <v>0</v>
      </c>
      <c r="AJ376" s="98" cm="1">
        <f t="array" ref="AJ376">SUMPRODUCT(J$7:J$1008*(G$7:G$1008=$C376))</f>
        <v>0</v>
      </c>
      <c r="AK376" s="103">
        <f t="shared" si="72"/>
        <v>0</v>
      </c>
      <c r="AL376" s="104">
        <f t="shared" si="73"/>
        <v>0</v>
      </c>
      <c r="AM376" s="98" cm="1">
        <f t="array" ref="AM376">SUMPRODUCT(Z$7:Z$1008*(G$7:G$1008=$C376))</f>
        <v>0</v>
      </c>
      <c r="AN376" s="103">
        <f t="shared" si="74"/>
        <v>0</v>
      </c>
      <c r="AO376" s="104">
        <f t="shared" si="75"/>
        <v>0</v>
      </c>
      <c r="AP376" s="105" t="str">
        <f t="shared" si="76"/>
        <v/>
      </c>
      <c r="AQ376" s="105" t="str">
        <f t="shared" si="77"/>
        <v/>
      </c>
      <c r="AR376" s="98">
        <f>'Input 1 - Schedule 1'!AL378</f>
        <v>0</v>
      </c>
      <c r="AS376" s="98">
        <f t="shared" si="78"/>
        <v>0</v>
      </c>
      <c r="AT376" s="99">
        <f t="shared" si="79"/>
        <v>0</v>
      </c>
      <c r="AV376" s="84" t="s">
        <v>20</v>
      </c>
    </row>
    <row r="377" spans="1:48" ht="13.5" x14ac:dyDescent="0.3">
      <c r="A377" s="106">
        <f t="shared" si="80"/>
        <v>370</v>
      </c>
      <c r="B377" s="102" t="str">
        <f>'Input 1 - Schedule 1'!H379</f>
        <v/>
      </c>
      <c r="C377" s="95">
        <f>'Input 1 - Schedule 1'!I379</f>
        <v>0</v>
      </c>
      <c r="D377" s="95">
        <f>'Input 1 - Schedule 1'!J379</f>
        <v>0</v>
      </c>
      <c r="E377" s="95">
        <f>'Input 1 - Schedule 1'!K379</f>
        <v>0</v>
      </c>
      <c r="F377" s="95">
        <f>'Input 1 - Schedule 1'!L379</f>
        <v>0</v>
      </c>
      <c r="G377" s="95">
        <f>'Input 1 - Schedule 1'!N379</f>
        <v>0</v>
      </c>
      <c r="H377" s="95" t="str">
        <f>'Input 1 - Schedule 1'!O379</f>
        <v/>
      </c>
      <c r="I377" s="95">
        <f>'Input 1 - Schedule 1'!W379</f>
        <v>0</v>
      </c>
      <c r="J377" s="69"/>
      <c r="K377" s="51"/>
      <c r="L377" s="69"/>
      <c r="M377" s="69"/>
      <c r="N377" s="95">
        <f>SUMIFS('Input 3 - Capital Instruments'!$L$13:$L$229,'Input 3 - Capital Instruments'!$O$13:$O$229,C377,'Input 3 - Capital Instruments'!$M$13:$M$229,"Y",'Input 3 - Capital Instruments'!$G$13:$G$229,"Surplus Notes (or similar)")</f>
        <v>0</v>
      </c>
      <c r="O377" s="69"/>
      <c r="P377" s="69"/>
      <c r="Q377" s="69"/>
      <c r="R377" s="96">
        <f t="shared" si="68"/>
        <v>0</v>
      </c>
      <c r="S377" s="95">
        <f t="shared" si="69"/>
        <v>0</v>
      </c>
      <c r="T377" s="69"/>
      <c r="U377" s="69"/>
      <c r="V377" s="69"/>
      <c r="W377" s="95" t="str">
        <f t="shared" si="71"/>
        <v/>
      </c>
      <c r="Z377" s="69"/>
      <c r="AB377" s="69"/>
      <c r="AC377" s="69"/>
      <c r="AD377" s="69"/>
      <c r="AE377" s="69"/>
      <c r="AF377" s="69"/>
      <c r="AG377" s="69"/>
      <c r="AH377" s="97">
        <f t="shared" si="70"/>
        <v>0</v>
      </c>
      <c r="AJ377" s="98" cm="1">
        <f t="array" ref="AJ377">SUMPRODUCT(J$7:J$1008*(G$7:G$1008=$C377))</f>
        <v>0</v>
      </c>
      <c r="AK377" s="103">
        <f t="shared" si="72"/>
        <v>0</v>
      </c>
      <c r="AL377" s="104">
        <f t="shared" si="73"/>
        <v>0</v>
      </c>
      <c r="AM377" s="98" cm="1">
        <f t="array" ref="AM377">SUMPRODUCT(Z$7:Z$1008*(G$7:G$1008=$C377))</f>
        <v>0</v>
      </c>
      <c r="AN377" s="103">
        <f t="shared" si="74"/>
        <v>0</v>
      </c>
      <c r="AO377" s="104">
        <f t="shared" si="75"/>
        <v>0</v>
      </c>
      <c r="AP377" s="105" t="str">
        <f t="shared" si="76"/>
        <v/>
      </c>
      <c r="AQ377" s="105" t="str">
        <f t="shared" si="77"/>
        <v/>
      </c>
      <c r="AR377" s="98">
        <f>'Input 1 - Schedule 1'!AL379</f>
        <v>0</v>
      </c>
      <c r="AS377" s="98">
        <f t="shared" si="78"/>
        <v>0</v>
      </c>
      <c r="AT377" s="99">
        <f t="shared" si="79"/>
        <v>0</v>
      </c>
      <c r="AV377" s="84" t="s">
        <v>20</v>
      </c>
    </row>
    <row r="378" spans="1:48" ht="13.5" x14ac:dyDescent="0.3">
      <c r="A378" s="106">
        <f t="shared" si="80"/>
        <v>371</v>
      </c>
      <c r="B378" s="102" t="str">
        <f>'Input 1 - Schedule 1'!H380</f>
        <v/>
      </c>
      <c r="C378" s="95">
        <f>'Input 1 - Schedule 1'!I380</f>
        <v>0</v>
      </c>
      <c r="D378" s="95">
        <f>'Input 1 - Schedule 1'!J380</f>
        <v>0</v>
      </c>
      <c r="E378" s="95">
        <f>'Input 1 - Schedule 1'!K380</f>
        <v>0</v>
      </c>
      <c r="F378" s="95">
        <f>'Input 1 - Schedule 1'!L380</f>
        <v>0</v>
      </c>
      <c r="G378" s="95">
        <f>'Input 1 - Schedule 1'!N380</f>
        <v>0</v>
      </c>
      <c r="H378" s="95" t="str">
        <f>'Input 1 - Schedule 1'!O380</f>
        <v/>
      </c>
      <c r="I378" s="95">
        <f>'Input 1 - Schedule 1'!W380</f>
        <v>0</v>
      </c>
      <c r="J378" s="69"/>
      <c r="K378" s="51"/>
      <c r="L378" s="69"/>
      <c r="M378" s="69"/>
      <c r="N378" s="95">
        <f>SUMIFS('Input 3 - Capital Instruments'!$L$13:$L$229,'Input 3 - Capital Instruments'!$O$13:$O$229,C378,'Input 3 - Capital Instruments'!$M$13:$M$229,"Y",'Input 3 - Capital Instruments'!$G$13:$G$229,"Surplus Notes (or similar)")</f>
        <v>0</v>
      </c>
      <c r="O378" s="69"/>
      <c r="P378" s="69"/>
      <c r="Q378" s="69"/>
      <c r="R378" s="96">
        <f t="shared" si="68"/>
        <v>0</v>
      </c>
      <c r="S378" s="95">
        <f t="shared" si="69"/>
        <v>0</v>
      </c>
      <c r="T378" s="69"/>
      <c r="U378" s="69"/>
      <c r="V378" s="69"/>
      <c r="W378" s="95" t="str">
        <f t="shared" si="71"/>
        <v/>
      </c>
      <c r="Z378" s="69"/>
      <c r="AB378" s="69"/>
      <c r="AC378" s="69"/>
      <c r="AD378" s="69"/>
      <c r="AE378" s="69"/>
      <c r="AF378" s="69"/>
      <c r="AG378" s="69"/>
      <c r="AH378" s="97">
        <f t="shared" si="70"/>
        <v>0</v>
      </c>
      <c r="AJ378" s="98" cm="1">
        <f t="array" ref="AJ378">SUMPRODUCT(J$7:J$1008*(G$7:G$1008=$C378))</f>
        <v>0</v>
      </c>
      <c r="AK378" s="103">
        <f t="shared" si="72"/>
        <v>0</v>
      </c>
      <c r="AL378" s="104">
        <f t="shared" si="73"/>
        <v>0</v>
      </c>
      <c r="AM378" s="98" cm="1">
        <f t="array" ref="AM378">SUMPRODUCT(Z$7:Z$1008*(G$7:G$1008=$C378))</f>
        <v>0</v>
      </c>
      <c r="AN378" s="103">
        <f t="shared" si="74"/>
        <v>0</v>
      </c>
      <c r="AO378" s="104">
        <f t="shared" si="75"/>
        <v>0</v>
      </c>
      <c r="AP378" s="105" t="str">
        <f t="shared" si="76"/>
        <v/>
      </c>
      <c r="AQ378" s="105" t="str">
        <f t="shared" si="77"/>
        <v/>
      </c>
      <c r="AR378" s="98">
        <f>'Input 1 - Schedule 1'!AL380</f>
        <v>0</v>
      </c>
      <c r="AS378" s="98">
        <f t="shared" si="78"/>
        <v>0</v>
      </c>
      <c r="AT378" s="99">
        <f t="shared" si="79"/>
        <v>0</v>
      </c>
      <c r="AV378" s="84" t="s">
        <v>20</v>
      </c>
    </row>
    <row r="379" spans="1:48" ht="13.5" x14ac:dyDescent="0.3">
      <c r="A379" s="106">
        <f t="shared" si="80"/>
        <v>372</v>
      </c>
      <c r="B379" s="102" t="str">
        <f>'Input 1 - Schedule 1'!H381</f>
        <v/>
      </c>
      <c r="C379" s="95">
        <f>'Input 1 - Schedule 1'!I381</f>
        <v>0</v>
      </c>
      <c r="D379" s="95">
        <f>'Input 1 - Schedule 1'!J381</f>
        <v>0</v>
      </c>
      <c r="E379" s="95">
        <f>'Input 1 - Schedule 1'!K381</f>
        <v>0</v>
      </c>
      <c r="F379" s="95">
        <f>'Input 1 - Schedule 1'!L381</f>
        <v>0</v>
      </c>
      <c r="G379" s="95">
        <f>'Input 1 - Schedule 1'!N381</f>
        <v>0</v>
      </c>
      <c r="H379" s="95" t="str">
        <f>'Input 1 - Schedule 1'!O381</f>
        <v/>
      </c>
      <c r="I379" s="95">
        <f>'Input 1 - Schedule 1'!W381</f>
        <v>0</v>
      </c>
      <c r="J379" s="69"/>
      <c r="K379" s="51"/>
      <c r="L379" s="69"/>
      <c r="M379" s="69"/>
      <c r="N379" s="95">
        <f>SUMIFS('Input 3 - Capital Instruments'!$L$13:$L$229,'Input 3 - Capital Instruments'!$O$13:$O$229,C379,'Input 3 - Capital Instruments'!$M$13:$M$229,"Y",'Input 3 - Capital Instruments'!$G$13:$G$229,"Surplus Notes (or similar)")</f>
        <v>0</v>
      </c>
      <c r="O379" s="69"/>
      <c r="P379" s="69"/>
      <c r="Q379" s="69"/>
      <c r="R379" s="96">
        <f t="shared" si="68"/>
        <v>0</v>
      </c>
      <c r="S379" s="95">
        <f t="shared" si="69"/>
        <v>0</v>
      </c>
      <c r="T379" s="69"/>
      <c r="U379" s="69"/>
      <c r="V379" s="69"/>
      <c r="W379" s="95" t="str">
        <f t="shared" si="71"/>
        <v/>
      </c>
      <c r="Z379" s="69"/>
      <c r="AB379" s="69"/>
      <c r="AC379" s="69"/>
      <c r="AD379" s="69"/>
      <c r="AE379" s="69"/>
      <c r="AF379" s="69"/>
      <c r="AG379" s="69"/>
      <c r="AH379" s="97">
        <f t="shared" si="70"/>
        <v>0</v>
      </c>
      <c r="AJ379" s="98" cm="1">
        <f t="array" ref="AJ379">SUMPRODUCT(J$7:J$1008*(G$7:G$1008=$C379))</f>
        <v>0</v>
      </c>
      <c r="AK379" s="103">
        <f t="shared" si="72"/>
        <v>0</v>
      </c>
      <c r="AL379" s="104">
        <f t="shared" si="73"/>
        <v>0</v>
      </c>
      <c r="AM379" s="98" cm="1">
        <f t="array" ref="AM379">SUMPRODUCT(Z$7:Z$1008*(G$7:G$1008=$C379))</f>
        <v>0</v>
      </c>
      <c r="AN379" s="103">
        <f t="shared" si="74"/>
        <v>0</v>
      </c>
      <c r="AO379" s="104">
        <f t="shared" si="75"/>
        <v>0</v>
      </c>
      <c r="AP379" s="105" t="str">
        <f t="shared" si="76"/>
        <v/>
      </c>
      <c r="AQ379" s="105" t="str">
        <f t="shared" si="77"/>
        <v/>
      </c>
      <c r="AR379" s="98">
        <f>'Input 1 - Schedule 1'!AL381</f>
        <v>0</v>
      </c>
      <c r="AS379" s="98">
        <f t="shared" si="78"/>
        <v>0</v>
      </c>
      <c r="AT379" s="99">
        <f t="shared" si="79"/>
        <v>0</v>
      </c>
      <c r="AV379" s="84" t="s">
        <v>20</v>
      </c>
    </row>
    <row r="380" spans="1:48" ht="13.5" x14ac:dyDescent="0.3">
      <c r="A380" s="106">
        <f t="shared" si="80"/>
        <v>373</v>
      </c>
      <c r="B380" s="102" t="str">
        <f>'Input 1 - Schedule 1'!H382</f>
        <v/>
      </c>
      <c r="C380" s="95">
        <f>'Input 1 - Schedule 1'!I382</f>
        <v>0</v>
      </c>
      <c r="D380" s="95">
        <f>'Input 1 - Schedule 1'!J382</f>
        <v>0</v>
      </c>
      <c r="E380" s="95">
        <f>'Input 1 - Schedule 1'!K382</f>
        <v>0</v>
      </c>
      <c r="F380" s="95">
        <f>'Input 1 - Schedule 1'!L382</f>
        <v>0</v>
      </c>
      <c r="G380" s="95">
        <f>'Input 1 - Schedule 1'!N382</f>
        <v>0</v>
      </c>
      <c r="H380" s="95" t="str">
        <f>'Input 1 - Schedule 1'!O382</f>
        <v/>
      </c>
      <c r="I380" s="95">
        <f>'Input 1 - Schedule 1'!W382</f>
        <v>0</v>
      </c>
      <c r="J380" s="69"/>
      <c r="K380" s="51"/>
      <c r="L380" s="69"/>
      <c r="M380" s="69"/>
      <c r="N380" s="95">
        <f>SUMIFS('Input 3 - Capital Instruments'!$L$13:$L$229,'Input 3 - Capital Instruments'!$O$13:$O$229,C380,'Input 3 - Capital Instruments'!$M$13:$M$229,"Y",'Input 3 - Capital Instruments'!$G$13:$G$229,"Surplus Notes (or similar)")</f>
        <v>0</v>
      </c>
      <c r="O380" s="69"/>
      <c r="P380" s="69"/>
      <c r="Q380" s="69"/>
      <c r="R380" s="96">
        <f t="shared" si="68"/>
        <v>0</v>
      </c>
      <c r="S380" s="95">
        <f t="shared" si="69"/>
        <v>0</v>
      </c>
      <c r="T380" s="69"/>
      <c r="U380" s="69"/>
      <c r="V380" s="69"/>
      <c r="W380" s="95" t="str">
        <f t="shared" si="71"/>
        <v/>
      </c>
      <c r="Z380" s="69"/>
      <c r="AB380" s="69"/>
      <c r="AC380" s="69"/>
      <c r="AD380" s="69"/>
      <c r="AE380" s="69"/>
      <c r="AF380" s="69"/>
      <c r="AG380" s="69"/>
      <c r="AH380" s="97">
        <f t="shared" si="70"/>
        <v>0</v>
      </c>
      <c r="AJ380" s="98" cm="1">
        <f t="array" ref="AJ380">SUMPRODUCT(J$7:J$1008*(G$7:G$1008=$C380))</f>
        <v>0</v>
      </c>
      <c r="AK380" s="103">
        <f t="shared" si="72"/>
        <v>0</v>
      </c>
      <c r="AL380" s="104">
        <f t="shared" si="73"/>
        <v>0</v>
      </c>
      <c r="AM380" s="98" cm="1">
        <f t="array" ref="AM380">SUMPRODUCT(Z$7:Z$1008*(G$7:G$1008=$C380))</f>
        <v>0</v>
      </c>
      <c r="AN380" s="103">
        <f t="shared" si="74"/>
        <v>0</v>
      </c>
      <c r="AO380" s="104">
        <f t="shared" si="75"/>
        <v>0</v>
      </c>
      <c r="AP380" s="105" t="str">
        <f t="shared" si="76"/>
        <v/>
      </c>
      <c r="AQ380" s="105" t="str">
        <f t="shared" si="77"/>
        <v/>
      </c>
      <c r="AR380" s="98">
        <f>'Input 1 - Schedule 1'!AL382</f>
        <v>0</v>
      </c>
      <c r="AS380" s="98">
        <f t="shared" si="78"/>
        <v>0</v>
      </c>
      <c r="AT380" s="99">
        <f t="shared" si="79"/>
        <v>0</v>
      </c>
      <c r="AV380" s="84" t="s">
        <v>20</v>
      </c>
    </row>
    <row r="381" spans="1:48" ht="13.5" x14ac:dyDescent="0.3">
      <c r="A381" s="106">
        <f t="shared" si="80"/>
        <v>374</v>
      </c>
      <c r="B381" s="102" t="str">
        <f>'Input 1 - Schedule 1'!H383</f>
        <v/>
      </c>
      <c r="C381" s="95">
        <f>'Input 1 - Schedule 1'!I383</f>
        <v>0</v>
      </c>
      <c r="D381" s="95">
        <f>'Input 1 - Schedule 1'!J383</f>
        <v>0</v>
      </c>
      <c r="E381" s="95">
        <f>'Input 1 - Schedule 1'!K383</f>
        <v>0</v>
      </c>
      <c r="F381" s="95">
        <f>'Input 1 - Schedule 1'!L383</f>
        <v>0</v>
      </c>
      <c r="G381" s="95">
        <f>'Input 1 - Schedule 1'!N383</f>
        <v>0</v>
      </c>
      <c r="H381" s="95" t="str">
        <f>'Input 1 - Schedule 1'!O383</f>
        <v/>
      </c>
      <c r="I381" s="95">
        <f>'Input 1 - Schedule 1'!W383</f>
        <v>0</v>
      </c>
      <c r="J381" s="69"/>
      <c r="K381" s="51"/>
      <c r="L381" s="69"/>
      <c r="M381" s="69"/>
      <c r="N381" s="95">
        <f>SUMIFS('Input 3 - Capital Instruments'!$L$13:$L$229,'Input 3 - Capital Instruments'!$O$13:$O$229,C381,'Input 3 - Capital Instruments'!$M$13:$M$229,"Y",'Input 3 - Capital Instruments'!$G$13:$G$229,"Surplus Notes (or similar)")</f>
        <v>0</v>
      </c>
      <c r="O381" s="69"/>
      <c r="P381" s="69"/>
      <c r="Q381" s="69"/>
      <c r="R381" s="96">
        <f t="shared" si="68"/>
        <v>0</v>
      </c>
      <c r="S381" s="95">
        <f t="shared" si="69"/>
        <v>0</v>
      </c>
      <c r="T381" s="69"/>
      <c r="U381" s="69"/>
      <c r="V381" s="69"/>
      <c r="W381" s="95" t="str">
        <f t="shared" si="71"/>
        <v/>
      </c>
      <c r="Z381" s="69"/>
      <c r="AB381" s="69"/>
      <c r="AC381" s="69"/>
      <c r="AD381" s="69"/>
      <c r="AE381" s="69"/>
      <c r="AF381" s="69"/>
      <c r="AG381" s="69"/>
      <c r="AH381" s="97">
        <f t="shared" si="70"/>
        <v>0</v>
      </c>
      <c r="AJ381" s="98" cm="1">
        <f t="array" ref="AJ381">SUMPRODUCT(J$7:J$1008*(G$7:G$1008=$C381))</f>
        <v>0</v>
      </c>
      <c r="AK381" s="103">
        <f t="shared" si="72"/>
        <v>0</v>
      </c>
      <c r="AL381" s="104">
        <f t="shared" si="73"/>
        <v>0</v>
      </c>
      <c r="AM381" s="98" cm="1">
        <f t="array" ref="AM381">SUMPRODUCT(Z$7:Z$1008*(G$7:G$1008=$C381))</f>
        <v>0</v>
      </c>
      <c r="AN381" s="103">
        <f t="shared" si="74"/>
        <v>0</v>
      </c>
      <c r="AO381" s="104">
        <f t="shared" si="75"/>
        <v>0</v>
      </c>
      <c r="AP381" s="105" t="str">
        <f t="shared" si="76"/>
        <v/>
      </c>
      <c r="AQ381" s="105" t="str">
        <f t="shared" si="77"/>
        <v/>
      </c>
      <c r="AR381" s="98">
        <f>'Input 1 - Schedule 1'!AL383</f>
        <v>0</v>
      </c>
      <c r="AS381" s="98">
        <f t="shared" si="78"/>
        <v>0</v>
      </c>
      <c r="AT381" s="99">
        <f t="shared" si="79"/>
        <v>0</v>
      </c>
      <c r="AV381" s="84" t="s">
        <v>20</v>
      </c>
    </row>
    <row r="382" spans="1:48" ht="13.5" x14ac:dyDescent="0.3">
      <c r="A382" s="106">
        <f t="shared" si="80"/>
        <v>375</v>
      </c>
      <c r="B382" s="102" t="str">
        <f>'Input 1 - Schedule 1'!H384</f>
        <v/>
      </c>
      <c r="C382" s="95">
        <f>'Input 1 - Schedule 1'!I384</f>
        <v>0</v>
      </c>
      <c r="D382" s="95">
        <f>'Input 1 - Schedule 1'!J384</f>
        <v>0</v>
      </c>
      <c r="E382" s="95">
        <f>'Input 1 - Schedule 1'!K384</f>
        <v>0</v>
      </c>
      <c r="F382" s="95">
        <f>'Input 1 - Schedule 1'!L384</f>
        <v>0</v>
      </c>
      <c r="G382" s="95">
        <f>'Input 1 - Schedule 1'!N384</f>
        <v>0</v>
      </c>
      <c r="H382" s="95" t="str">
        <f>'Input 1 - Schedule 1'!O384</f>
        <v/>
      </c>
      <c r="I382" s="95">
        <f>'Input 1 - Schedule 1'!W384</f>
        <v>0</v>
      </c>
      <c r="J382" s="69"/>
      <c r="K382" s="51"/>
      <c r="L382" s="69"/>
      <c r="M382" s="69"/>
      <c r="N382" s="95">
        <f>SUMIFS('Input 3 - Capital Instruments'!$L$13:$L$229,'Input 3 - Capital Instruments'!$O$13:$O$229,C382,'Input 3 - Capital Instruments'!$M$13:$M$229,"Y",'Input 3 - Capital Instruments'!$G$13:$G$229,"Surplus Notes (or similar)")</f>
        <v>0</v>
      </c>
      <c r="O382" s="69"/>
      <c r="P382" s="69"/>
      <c r="Q382" s="69"/>
      <c r="R382" s="96">
        <f t="shared" si="68"/>
        <v>0</v>
      </c>
      <c r="S382" s="95">
        <f t="shared" si="69"/>
        <v>0</v>
      </c>
      <c r="T382" s="69"/>
      <c r="U382" s="69"/>
      <c r="V382" s="69"/>
      <c r="W382" s="95" t="str">
        <f t="shared" si="71"/>
        <v/>
      </c>
      <c r="Z382" s="69"/>
      <c r="AB382" s="69"/>
      <c r="AC382" s="69"/>
      <c r="AD382" s="69"/>
      <c r="AE382" s="69"/>
      <c r="AF382" s="69"/>
      <c r="AG382" s="69"/>
      <c r="AH382" s="97">
        <f t="shared" si="70"/>
        <v>0</v>
      </c>
      <c r="AJ382" s="98" cm="1">
        <f t="array" ref="AJ382">SUMPRODUCT(J$7:J$1008*(G$7:G$1008=$C382))</f>
        <v>0</v>
      </c>
      <c r="AK382" s="103">
        <f t="shared" si="72"/>
        <v>0</v>
      </c>
      <c r="AL382" s="104">
        <f t="shared" si="73"/>
        <v>0</v>
      </c>
      <c r="AM382" s="98" cm="1">
        <f t="array" ref="AM382">SUMPRODUCT(Z$7:Z$1008*(G$7:G$1008=$C382))</f>
        <v>0</v>
      </c>
      <c r="AN382" s="103">
        <f t="shared" si="74"/>
        <v>0</v>
      </c>
      <c r="AO382" s="104">
        <f t="shared" si="75"/>
        <v>0</v>
      </c>
      <c r="AP382" s="105" t="str">
        <f t="shared" si="76"/>
        <v/>
      </c>
      <c r="AQ382" s="105" t="str">
        <f t="shared" si="77"/>
        <v/>
      </c>
      <c r="AR382" s="98">
        <f>'Input 1 - Schedule 1'!AL384</f>
        <v>0</v>
      </c>
      <c r="AS382" s="98">
        <f t="shared" si="78"/>
        <v>0</v>
      </c>
      <c r="AT382" s="99">
        <f t="shared" si="79"/>
        <v>0</v>
      </c>
      <c r="AV382" s="84" t="s">
        <v>20</v>
      </c>
    </row>
    <row r="383" spans="1:48" ht="13.5" x14ac:dyDescent="0.3">
      <c r="A383" s="106">
        <f t="shared" si="80"/>
        <v>376</v>
      </c>
      <c r="B383" s="102" t="str">
        <f>'Input 1 - Schedule 1'!H385</f>
        <v/>
      </c>
      <c r="C383" s="95">
        <f>'Input 1 - Schedule 1'!I385</f>
        <v>0</v>
      </c>
      <c r="D383" s="95">
        <f>'Input 1 - Schedule 1'!J385</f>
        <v>0</v>
      </c>
      <c r="E383" s="95">
        <f>'Input 1 - Schedule 1'!K385</f>
        <v>0</v>
      </c>
      <c r="F383" s="95">
        <f>'Input 1 - Schedule 1'!L385</f>
        <v>0</v>
      </c>
      <c r="G383" s="95">
        <f>'Input 1 - Schedule 1'!N385</f>
        <v>0</v>
      </c>
      <c r="H383" s="95" t="str">
        <f>'Input 1 - Schedule 1'!O385</f>
        <v/>
      </c>
      <c r="I383" s="95">
        <f>'Input 1 - Schedule 1'!W385</f>
        <v>0</v>
      </c>
      <c r="J383" s="69"/>
      <c r="K383" s="51"/>
      <c r="L383" s="69"/>
      <c r="M383" s="69"/>
      <c r="N383" s="95">
        <f>SUMIFS('Input 3 - Capital Instruments'!$L$13:$L$229,'Input 3 - Capital Instruments'!$O$13:$O$229,C383,'Input 3 - Capital Instruments'!$M$13:$M$229,"Y",'Input 3 - Capital Instruments'!$G$13:$G$229,"Surplus Notes (or similar)")</f>
        <v>0</v>
      </c>
      <c r="O383" s="69"/>
      <c r="P383" s="69"/>
      <c r="Q383" s="69"/>
      <c r="R383" s="96">
        <f t="shared" si="68"/>
        <v>0</v>
      </c>
      <c r="S383" s="95">
        <f t="shared" si="69"/>
        <v>0</v>
      </c>
      <c r="T383" s="69"/>
      <c r="U383" s="69"/>
      <c r="V383" s="69"/>
      <c r="W383" s="95" t="str">
        <f t="shared" si="71"/>
        <v/>
      </c>
      <c r="Z383" s="69"/>
      <c r="AB383" s="69"/>
      <c r="AC383" s="69"/>
      <c r="AD383" s="69"/>
      <c r="AE383" s="69"/>
      <c r="AF383" s="69"/>
      <c r="AG383" s="69"/>
      <c r="AH383" s="97">
        <f t="shared" si="70"/>
        <v>0</v>
      </c>
      <c r="AJ383" s="98" cm="1">
        <f t="array" ref="AJ383">SUMPRODUCT(J$7:J$1008*(G$7:G$1008=$C383))</f>
        <v>0</v>
      </c>
      <c r="AK383" s="103">
        <f t="shared" si="72"/>
        <v>0</v>
      </c>
      <c r="AL383" s="104">
        <f t="shared" si="73"/>
        <v>0</v>
      </c>
      <c r="AM383" s="98" cm="1">
        <f t="array" ref="AM383">SUMPRODUCT(Z$7:Z$1008*(G$7:G$1008=$C383))</f>
        <v>0</v>
      </c>
      <c r="AN383" s="103">
        <f t="shared" si="74"/>
        <v>0</v>
      </c>
      <c r="AO383" s="104">
        <f t="shared" si="75"/>
        <v>0</v>
      </c>
      <c r="AP383" s="105" t="str">
        <f t="shared" si="76"/>
        <v/>
      </c>
      <c r="AQ383" s="105" t="str">
        <f t="shared" si="77"/>
        <v/>
      </c>
      <c r="AR383" s="98">
        <f>'Input 1 - Schedule 1'!AL385</f>
        <v>0</v>
      </c>
      <c r="AS383" s="98">
        <f t="shared" si="78"/>
        <v>0</v>
      </c>
      <c r="AT383" s="99">
        <f t="shared" si="79"/>
        <v>0</v>
      </c>
      <c r="AV383" s="84" t="s">
        <v>20</v>
      </c>
    </row>
    <row r="384" spans="1:48" ht="13.5" x14ac:dyDescent="0.3">
      <c r="A384" s="106">
        <f t="shared" si="80"/>
        <v>377</v>
      </c>
      <c r="B384" s="102" t="str">
        <f>'Input 1 - Schedule 1'!H386</f>
        <v/>
      </c>
      <c r="C384" s="95">
        <f>'Input 1 - Schedule 1'!I386</f>
        <v>0</v>
      </c>
      <c r="D384" s="95">
        <f>'Input 1 - Schedule 1'!J386</f>
        <v>0</v>
      </c>
      <c r="E384" s="95">
        <f>'Input 1 - Schedule 1'!K386</f>
        <v>0</v>
      </c>
      <c r="F384" s="95">
        <f>'Input 1 - Schedule 1'!L386</f>
        <v>0</v>
      </c>
      <c r="G384" s="95">
        <f>'Input 1 - Schedule 1'!N386</f>
        <v>0</v>
      </c>
      <c r="H384" s="95" t="str">
        <f>'Input 1 - Schedule 1'!O386</f>
        <v/>
      </c>
      <c r="I384" s="95">
        <f>'Input 1 - Schedule 1'!W386</f>
        <v>0</v>
      </c>
      <c r="J384" s="69"/>
      <c r="K384" s="51"/>
      <c r="L384" s="69"/>
      <c r="M384" s="69"/>
      <c r="N384" s="95">
        <f>SUMIFS('Input 3 - Capital Instruments'!$L$13:$L$229,'Input 3 - Capital Instruments'!$O$13:$O$229,C384,'Input 3 - Capital Instruments'!$M$13:$M$229,"Y",'Input 3 - Capital Instruments'!$G$13:$G$229,"Surplus Notes (or similar)")</f>
        <v>0</v>
      </c>
      <c r="O384" s="69"/>
      <c r="P384" s="69"/>
      <c r="Q384" s="69"/>
      <c r="R384" s="96">
        <f t="shared" si="68"/>
        <v>0</v>
      </c>
      <c r="S384" s="95">
        <f t="shared" si="69"/>
        <v>0</v>
      </c>
      <c r="T384" s="69"/>
      <c r="U384" s="69"/>
      <c r="V384" s="69"/>
      <c r="W384" s="95" t="str">
        <f t="shared" si="71"/>
        <v/>
      </c>
      <c r="Z384" s="69"/>
      <c r="AB384" s="69"/>
      <c r="AC384" s="69"/>
      <c r="AD384" s="69"/>
      <c r="AE384" s="69"/>
      <c r="AF384" s="69"/>
      <c r="AG384" s="69"/>
      <c r="AH384" s="97">
        <f t="shared" si="70"/>
        <v>0</v>
      </c>
      <c r="AJ384" s="98" cm="1">
        <f t="array" ref="AJ384">SUMPRODUCT(J$7:J$1008*(G$7:G$1008=$C384))</f>
        <v>0</v>
      </c>
      <c r="AK384" s="103">
        <f t="shared" si="72"/>
        <v>0</v>
      </c>
      <c r="AL384" s="104">
        <f t="shared" si="73"/>
        <v>0</v>
      </c>
      <c r="AM384" s="98" cm="1">
        <f t="array" ref="AM384">SUMPRODUCT(Z$7:Z$1008*(G$7:G$1008=$C384))</f>
        <v>0</v>
      </c>
      <c r="AN384" s="103">
        <f t="shared" si="74"/>
        <v>0</v>
      </c>
      <c r="AO384" s="104">
        <f t="shared" si="75"/>
        <v>0</v>
      </c>
      <c r="AP384" s="105" t="str">
        <f t="shared" si="76"/>
        <v/>
      </c>
      <c r="AQ384" s="105" t="str">
        <f t="shared" si="77"/>
        <v/>
      </c>
      <c r="AR384" s="98">
        <f>'Input 1 - Schedule 1'!AL386</f>
        <v>0</v>
      </c>
      <c r="AS384" s="98">
        <f t="shared" si="78"/>
        <v>0</v>
      </c>
      <c r="AT384" s="99">
        <f t="shared" si="79"/>
        <v>0</v>
      </c>
      <c r="AV384" s="84" t="s">
        <v>20</v>
      </c>
    </row>
    <row r="385" spans="1:48" ht="13.5" x14ac:dyDescent="0.3">
      <c r="A385" s="106">
        <f t="shared" si="80"/>
        <v>378</v>
      </c>
      <c r="B385" s="102" t="str">
        <f>'Input 1 - Schedule 1'!H387</f>
        <v/>
      </c>
      <c r="C385" s="95">
        <f>'Input 1 - Schedule 1'!I387</f>
        <v>0</v>
      </c>
      <c r="D385" s="95">
        <f>'Input 1 - Schedule 1'!J387</f>
        <v>0</v>
      </c>
      <c r="E385" s="95">
        <f>'Input 1 - Schedule 1'!K387</f>
        <v>0</v>
      </c>
      <c r="F385" s="95">
        <f>'Input 1 - Schedule 1'!L387</f>
        <v>0</v>
      </c>
      <c r="G385" s="95">
        <f>'Input 1 - Schedule 1'!N387</f>
        <v>0</v>
      </c>
      <c r="H385" s="95" t="str">
        <f>'Input 1 - Schedule 1'!O387</f>
        <v/>
      </c>
      <c r="I385" s="95">
        <f>'Input 1 - Schedule 1'!W387</f>
        <v>0</v>
      </c>
      <c r="J385" s="69"/>
      <c r="K385" s="51"/>
      <c r="L385" s="69"/>
      <c r="M385" s="69"/>
      <c r="N385" s="95">
        <f>SUMIFS('Input 3 - Capital Instruments'!$L$13:$L$229,'Input 3 - Capital Instruments'!$O$13:$O$229,C385,'Input 3 - Capital Instruments'!$M$13:$M$229,"Y",'Input 3 - Capital Instruments'!$G$13:$G$229,"Surplus Notes (or similar)")</f>
        <v>0</v>
      </c>
      <c r="O385" s="69"/>
      <c r="P385" s="69"/>
      <c r="Q385" s="69"/>
      <c r="R385" s="96">
        <f t="shared" si="68"/>
        <v>0</v>
      </c>
      <c r="S385" s="95">
        <f t="shared" si="69"/>
        <v>0</v>
      </c>
      <c r="T385" s="69"/>
      <c r="U385" s="69"/>
      <c r="V385" s="69"/>
      <c r="W385" s="95" t="str">
        <f t="shared" si="71"/>
        <v/>
      </c>
      <c r="Z385" s="69"/>
      <c r="AB385" s="69"/>
      <c r="AC385" s="69"/>
      <c r="AD385" s="69"/>
      <c r="AE385" s="69"/>
      <c r="AF385" s="69"/>
      <c r="AG385" s="69"/>
      <c r="AH385" s="97">
        <f t="shared" si="70"/>
        <v>0</v>
      </c>
      <c r="AJ385" s="98" cm="1">
        <f t="array" ref="AJ385">SUMPRODUCT(J$7:J$1008*(G$7:G$1008=$C385))</f>
        <v>0</v>
      </c>
      <c r="AK385" s="103">
        <f t="shared" si="72"/>
        <v>0</v>
      </c>
      <c r="AL385" s="104">
        <f t="shared" si="73"/>
        <v>0</v>
      </c>
      <c r="AM385" s="98" cm="1">
        <f t="array" ref="AM385">SUMPRODUCT(Z$7:Z$1008*(G$7:G$1008=$C385))</f>
        <v>0</v>
      </c>
      <c r="AN385" s="103">
        <f t="shared" si="74"/>
        <v>0</v>
      </c>
      <c r="AO385" s="104">
        <f t="shared" si="75"/>
        <v>0</v>
      </c>
      <c r="AP385" s="105" t="str">
        <f t="shared" si="76"/>
        <v/>
      </c>
      <c r="AQ385" s="105" t="str">
        <f t="shared" si="77"/>
        <v/>
      </c>
      <c r="AR385" s="98">
        <f>'Input 1 - Schedule 1'!AL387</f>
        <v>0</v>
      </c>
      <c r="AS385" s="98">
        <f t="shared" si="78"/>
        <v>0</v>
      </c>
      <c r="AT385" s="99">
        <f t="shared" si="79"/>
        <v>0</v>
      </c>
      <c r="AV385" s="84" t="s">
        <v>20</v>
      </c>
    </row>
    <row r="386" spans="1:48" ht="13.5" x14ac:dyDescent="0.3">
      <c r="A386" s="106">
        <f t="shared" si="80"/>
        <v>379</v>
      </c>
      <c r="B386" s="102" t="str">
        <f>'Input 1 - Schedule 1'!H388</f>
        <v/>
      </c>
      <c r="C386" s="95">
        <f>'Input 1 - Schedule 1'!I388</f>
        <v>0</v>
      </c>
      <c r="D386" s="95">
        <f>'Input 1 - Schedule 1'!J388</f>
        <v>0</v>
      </c>
      <c r="E386" s="95">
        <f>'Input 1 - Schedule 1'!K388</f>
        <v>0</v>
      </c>
      <c r="F386" s="95">
        <f>'Input 1 - Schedule 1'!L388</f>
        <v>0</v>
      </c>
      <c r="G386" s="95">
        <f>'Input 1 - Schedule 1'!N388</f>
        <v>0</v>
      </c>
      <c r="H386" s="95" t="str">
        <f>'Input 1 - Schedule 1'!O388</f>
        <v/>
      </c>
      <c r="I386" s="95">
        <f>'Input 1 - Schedule 1'!W388</f>
        <v>0</v>
      </c>
      <c r="J386" s="69"/>
      <c r="K386" s="51"/>
      <c r="L386" s="69"/>
      <c r="M386" s="69"/>
      <c r="N386" s="95">
        <f>SUMIFS('Input 3 - Capital Instruments'!$L$13:$L$229,'Input 3 - Capital Instruments'!$O$13:$O$229,C386,'Input 3 - Capital Instruments'!$M$13:$M$229,"Y",'Input 3 - Capital Instruments'!$G$13:$G$229,"Surplus Notes (or similar)")</f>
        <v>0</v>
      </c>
      <c r="O386" s="69"/>
      <c r="P386" s="69"/>
      <c r="Q386" s="69"/>
      <c r="R386" s="96">
        <f t="shared" si="68"/>
        <v>0</v>
      </c>
      <c r="S386" s="95">
        <f t="shared" si="69"/>
        <v>0</v>
      </c>
      <c r="T386" s="69"/>
      <c r="U386" s="69"/>
      <c r="V386" s="69"/>
      <c r="W386" s="95" t="str">
        <f t="shared" si="71"/>
        <v/>
      </c>
      <c r="Z386" s="69"/>
      <c r="AB386" s="69"/>
      <c r="AC386" s="69"/>
      <c r="AD386" s="69"/>
      <c r="AE386" s="69"/>
      <c r="AF386" s="69"/>
      <c r="AG386" s="69"/>
      <c r="AH386" s="97">
        <f t="shared" si="70"/>
        <v>0</v>
      </c>
      <c r="AJ386" s="98" cm="1">
        <f t="array" ref="AJ386">SUMPRODUCT(J$7:J$1008*(G$7:G$1008=$C386))</f>
        <v>0</v>
      </c>
      <c r="AK386" s="103">
        <f t="shared" si="72"/>
        <v>0</v>
      </c>
      <c r="AL386" s="104">
        <f t="shared" si="73"/>
        <v>0</v>
      </c>
      <c r="AM386" s="98" cm="1">
        <f t="array" ref="AM386">SUMPRODUCT(Z$7:Z$1008*(G$7:G$1008=$C386))</f>
        <v>0</v>
      </c>
      <c r="AN386" s="103">
        <f t="shared" si="74"/>
        <v>0</v>
      </c>
      <c r="AO386" s="104">
        <f t="shared" si="75"/>
        <v>0</v>
      </c>
      <c r="AP386" s="105" t="str">
        <f t="shared" si="76"/>
        <v/>
      </c>
      <c r="AQ386" s="105" t="str">
        <f t="shared" si="77"/>
        <v/>
      </c>
      <c r="AR386" s="98">
        <f>'Input 1 - Schedule 1'!AL388</f>
        <v>0</v>
      </c>
      <c r="AS386" s="98">
        <f t="shared" si="78"/>
        <v>0</v>
      </c>
      <c r="AT386" s="99">
        <f t="shared" si="79"/>
        <v>0</v>
      </c>
      <c r="AV386" s="84" t="s">
        <v>20</v>
      </c>
    </row>
    <row r="387" spans="1:48" ht="13.5" x14ac:dyDescent="0.3">
      <c r="A387" s="106">
        <f t="shared" si="80"/>
        <v>380</v>
      </c>
      <c r="B387" s="102" t="str">
        <f>'Input 1 - Schedule 1'!H389</f>
        <v/>
      </c>
      <c r="C387" s="95">
        <f>'Input 1 - Schedule 1'!I389</f>
        <v>0</v>
      </c>
      <c r="D387" s="95">
        <f>'Input 1 - Schedule 1'!J389</f>
        <v>0</v>
      </c>
      <c r="E387" s="95">
        <f>'Input 1 - Schedule 1'!K389</f>
        <v>0</v>
      </c>
      <c r="F387" s="95">
        <f>'Input 1 - Schedule 1'!L389</f>
        <v>0</v>
      </c>
      <c r="G387" s="95">
        <f>'Input 1 - Schedule 1'!N389</f>
        <v>0</v>
      </c>
      <c r="H387" s="95" t="str">
        <f>'Input 1 - Schedule 1'!O389</f>
        <v/>
      </c>
      <c r="I387" s="95">
        <f>'Input 1 - Schedule 1'!W389</f>
        <v>0</v>
      </c>
      <c r="J387" s="69"/>
      <c r="K387" s="51"/>
      <c r="L387" s="69"/>
      <c r="M387" s="69"/>
      <c r="N387" s="95">
        <f>SUMIFS('Input 3 - Capital Instruments'!$L$13:$L$229,'Input 3 - Capital Instruments'!$O$13:$O$229,C387,'Input 3 - Capital Instruments'!$M$13:$M$229,"Y",'Input 3 - Capital Instruments'!$G$13:$G$229,"Surplus Notes (or similar)")</f>
        <v>0</v>
      </c>
      <c r="O387" s="69"/>
      <c r="P387" s="69"/>
      <c r="Q387" s="69"/>
      <c r="R387" s="96">
        <f t="shared" si="68"/>
        <v>0</v>
      </c>
      <c r="S387" s="95">
        <f t="shared" si="69"/>
        <v>0</v>
      </c>
      <c r="T387" s="69"/>
      <c r="U387" s="69"/>
      <c r="V387" s="69"/>
      <c r="W387" s="95" t="str">
        <f t="shared" si="71"/>
        <v/>
      </c>
      <c r="Z387" s="69"/>
      <c r="AB387" s="69"/>
      <c r="AC387" s="69"/>
      <c r="AD387" s="69"/>
      <c r="AE387" s="69"/>
      <c r="AF387" s="69"/>
      <c r="AG387" s="69"/>
      <c r="AH387" s="97">
        <f t="shared" si="70"/>
        <v>0</v>
      </c>
      <c r="AJ387" s="98" cm="1">
        <f t="array" ref="AJ387">SUMPRODUCT(J$7:J$1008*(G$7:G$1008=$C387))</f>
        <v>0</v>
      </c>
      <c r="AK387" s="103">
        <f t="shared" si="72"/>
        <v>0</v>
      </c>
      <c r="AL387" s="104">
        <f t="shared" si="73"/>
        <v>0</v>
      </c>
      <c r="AM387" s="98" cm="1">
        <f t="array" ref="AM387">SUMPRODUCT(Z$7:Z$1008*(G$7:G$1008=$C387))</f>
        <v>0</v>
      </c>
      <c r="AN387" s="103">
        <f t="shared" si="74"/>
        <v>0</v>
      </c>
      <c r="AO387" s="104">
        <f t="shared" si="75"/>
        <v>0</v>
      </c>
      <c r="AP387" s="105" t="str">
        <f t="shared" si="76"/>
        <v/>
      </c>
      <c r="AQ387" s="105" t="str">
        <f t="shared" si="77"/>
        <v/>
      </c>
      <c r="AR387" s="98">
        <f>'Input 1 - Schedule 1'!AL389</f>
        <v>0</v>
      </c>
      <c r="AS387" s="98">
        <f t="shared" si="78"/>
        <v>0</v>
      </c>
      <c r="AT387" s="99">
        <f t="shared" si="79"/>
        <v>0</v>
      </c>
      <c r="AV387" s="84" t="s">
        <v>20</v>
      </c>
    </row>
    <row r="388" spans="1:48" ht="13.5" x14ac:dyDescent="0.3">
      <c r="A388" s="106">
        <f t="shared" si="80"/>
        <v>381</v>
      </c>
      <c r="B388" s="102" t="str">
        <f>'Input 1 - Schedule 1'!H390</f>
        <v/>
      </c>
      <c r="C388" s="95">
        <f>'Input 1 - Schedule 1'!I390</f>
        <v>0</v>
      </c>
      <c r="D388" s="95">
        <f>'Input 1 - Schedule 1'!J390</f>
        <v>0</v>
      </c>
      <c r="E388" s="95">
        <f>'Input 1 - Schedule 1'!K390</f>
        <v>0</v>
      </c>
      <c r="F388" s="95">
        <f>'Input 1 - Schedule 1'!L390</f>
        <v>0</v>
      </c>
      <c r="G388" s="95">
        <f>'Input 1 - Schedule 1'!N390</f>
        <v>0</v>
      </c>
      <c r="H388" s="95" t="str">
        <f>'Input 1 - Schedule 1'!O390</f>
        <v/>
      </c>
      <c r="I388" s="95">
        <f>'Input 1 - Schedule 1'!W390</f>
        <v>0</v>
      </c>
      <c r="J388" s="69"/>
      <c r="K388" s="51"/>
      <c r="L388" s="69"/>
      <c r="M388" s="69"/>
      <c r="N388" s="95">
        <f>SUMIFS('Input 3 - Capital Instruments'!$L$13:$L$229,'Input 3 - Capital Instruments'!$O$13:$O$229,C388,'Input 3 - Capital Instruments'!$M$13:$M$229,"Y",'Input 3 - Capital Instruments'!$G$13:$G$229,"Surplus Notes (or similar)")</f>
        <v>0</v>
      </c>
      <c r="O388" s="69"/>
      <c r="P388" s="69"/>
      <c r="Q388" s="69"/>
      <c r="R388" s="96">
        <f t="shared" si="68"/>
        <v>0</v>
      </c>
      <c r="S388" s="95">
        <f t="shared" si="69"/>
        <v>0</v>
      </c>
      <c r="T388" s="69"/>
      <c r="U388" s="69"/>
      <c r="V388" s="69"/>
      <c r="W388" s="95" t="str">
        <f t="shared" si="71"/>
        <v/>
      </c>
      <c r="Z388" s="69"/>
      <c r="AB388" s="69"/>
      <c r="AC388" s="69"/>
      <c r="AD388" s="69"/>
      <c r="AE388" s="69"/>
      <c r="AF388" s="69"/>
      <c r="AG388" s="69"/>
      <c r="AH388" s="97">
        <f t="shared" si="70"/>
        <v>0</v>
      </c>
      <c r="AJ388" s="98" cm="1">
        <f t="array" ref="AJ388">SUMPRODUCT(J$7:J$1008*(G$7:G$1008=$C388))</f>
        <v>0</v>
      </c>
      <c r="AK388" s="103">
        <f t="shared" si="72"/>
        <v>0</v>
      </c>
      <c r="AL388" s="104">
        <f t="shared" si="73"/>
        <v>0</v>
      </c>
      <c r="AM388" s="98" cm="1">
        <f t="array" ref="AM388">SUMPRODUCT(Z$7:Z$1008*(G$7:G$1008=$C388))</f>
        <v>0</v>
      </c>
      <c r="AN388" s="103">
        <f t="shared" si="74"/>
        <v>0</v>
      </c>
      <c r="AO388" s="104">
        <f t="shared" si="75"/>
        <v>0</v>
      </c>
      <c r="AP388" s="105" t="str">
        <f t="shared" si="76"/>
        <v/>
      </c>
      <c r="AQ388" s="105" t="str">
        <f t="shared" si="77"/>
        <v/>
      </c>
      <c r="AR388" s="98">
        <f>'Input 1 - Schedule 1'!AL390</f>
        <v>0</v>
      </c>
      <c r="AS388" s="98">
        <f t="shared" si="78"/>
        <v>0</v>
      </c>
      <c r="AT388" s="99">
        <f t="shared" si="79"/>
        <v>0</v>
      </c>
      <c r="AV388" s="84" t="s">
        <v>20</v>
      </c>
    </row>
    <row r="389" spans="1:48" ht="13.5" x14ac:dyDescent="0.3">
      <c r="A389" s="106">
        <f t="shared" si="80"/>
        <v>382</v>
      </c>
      <c r="B389" s="102" t="str">
        <f>'Input 1 - Schedule 1'!H391</f>
        <v/>
      </c>
      <c r="C389" s="95">
        <f>'Input 1 - Schedule 1'!I391</f>
        <v>0</v>
      </c>
      <c r="D389" s="95">
        <f>'Input 1 - Schedule 1'!J391</f>
        <v>0</v>
      </c>
      <c r="E389" s="95">
        <f>'Input 1 - Schedule 1'!K391</f>
        <v>0</v>
      </c>
      <c r="F389" s="95">
        <f>'Input 1 - Schedule 1'!L391</f>
        <v>0</v>
      </c>
      <c r="G389" s="95">
        <f>'Input 1 - Schedule 1'!N391</f>
        <v>0</v>
      </c>
      <c r="H389" s="95" t="str">
        <f>'Input 1 - Schedule 1'!O391</f>
        <v/>
      </c>
      <c r="I389" s="95">
        <f>'Input 1 - Schedule 1'!W391</f>
        <v>0</v>
      </c>
      <c r="J389" s="69"/>
      <c r="K389" s="51"/>
      <c r="L389" s="69"/>
      <c r="M389" s="69"/>
      <c r="N389" s="95">
        <f>SUMIFS('Input 3 - Capital Instruments'!$L$13:$L$229,'Input 3 - Capital Instruments'!$O$13:$O$229,C389,'Input 3 - Capital Instruments'!$M$13:$M$229,"Y",'Input 3 - Capital Instruments'!$G$13:$G$229,"Surplus Notes (or similar)")</f>
        <v>0</v>
      </c>
      <c r="O389" s="69"/>
      <c r="P389" s="69"/>
      <c r="Q389" s="69"/>
      <c r="R389" s="96">
        <f t="shared" si="68"/>
        <v>0</v>
      </c>
      <c r="S389" s="95">
        <f t="shared" si="69"/>
        <v>0</v>
      </c>
      <c r="T389" s="69"/>
      <c r="U389" s="69"/>
      <c r="V389" s="69"/>
      <c r="W389" s="95" t="str">
        <f t="shared" si="71"/>
        <v/>
      </c>
      <c r="Z389" s="69"/>
      <c r="AB389" s="69"/>
      <c r="AC389" s="69"/>
      <c r="AD389" s="69"/>
      <c r="AE389" s="69"/>
      <c r="AF389" s="69"/>
      <c r="AG389" s="69"/>
      <c r="AH389" s="97">
        <f t="shared" si="70"/>
        <v>0</v>
      </c>
      <c r="AJ389" s="98" cm="1">
        <f t="array" ref="AJ389">SUMPRODUCT(J$7:J$1008*(G$7:G$1008=$C389))</f>
        <v>0</v>
      </c>
      <c r="AK389" s="103">
        <f t="shared" si="72"/>
        <v>0</v>
      </c>
      <c r="AL389" s="104">
        <f t="shared" si="73"/>
        <v>0</v>
      </c>
      <c r="AM389" s="98" cm="1">
        <f t="array" ref="AM389">SUMPRODUCT(Z$7:Z$1008*(G$7:G$1008=$C389))</f>
        <v>0</v>
      </c>
      <c r="AN389" s="103">
        <f t="shared" si="74"/>
        <v>0</v>
      </c>
      <c r="AO389" s="104">
        <f t="shared" si="75"/>
        <v>0</v>
      </c>
      <c r="AP389" s="105" t="str">
        <f t="shared" si="76"/>
        <v/>
      </c>
      <c r="AQ389" s="105" t="str">
        <f t="shared" si="77"/>
        <v/>
      </c>
      <c r="AR389" s="98">
        <f>'Input 1 - Schedule 1'!AL391</f>
        <v>0</v>
      </c>
      <c r="AS389" s="98">
        <f t="shared" si="78"/>
        <v>0</v>
      </c>
      <c r="AT389" s="99">
        <f t="shared" si="79"/>
        <v>0</v>
      </c>
      <c r="AV389" s="84" t="s">
        <v>20</v>
      </c>
    </row>
    <row r="390" spans="1:48" ht="13.5" x14ac:dyDescent="0.3">
      <c r="A390" s="106">
        <f t="shared" si="80"/>
        <v>383</v>
      </c>
      <c r="B390" s="102" t="str">
        <f>'Input 1 - Schedule 1'!H392</f>
        <v/>
      </c>
      <c r="C390" s="95">
        <f>'Input 1 - Schedule 1'!I392</f>
        <v>0</v>
      </c>
      <c r="D390" s="95">
        <f>'Input 1 - Schedule 1'!J392</f>
        <v>0</v>
      </c>
      <c r="E390" s="95">
        <f>'Input 1 - Schedule 1'!K392</f>
        <v>0</v>
      </c>
      <c r="F390" s="95">
        <f>'Input 1 - Schedule 1'!L392</f>
        <v>0</v>
      </c>
      <c r="G390" s="95">
        <f>'Input 1 - Schedule 1'!N392</f>
        <v>0</v>
      </c>
      <c r="H390" s="95" t="str">
        <f>'Input 1 - Schedule 1'!O392</f>
        <v/>
      </c>
      <c r="I390" s="95">
        <f>'Input 1 - Schedule 1'!W392</f>
        <v>0</v>
      </c>
      <c r="J390" s="69"/>
      <c r="K390" s="51"/>
      <c r="L390" s="69"/>
      <c r="M390" s="69"/>
      <c r="N390" s="95">
        <f>SUMIFS('Input 3 - Capital Instruments'!$L$13:$L$229,'Input 3 - Capital Instruments'!$O$13:$O$229,C390,'Input 3 - Capital Instruments'!$M$13:$M$229,"Y",'Input 3 - Capital Instruments'!$G$13:$G$229,"Surplus Notes (or similar)")</f>
        <v>0</v>
      </c>
      <c r="O390" s="69"/>
      <c r="P390" s="69"/>
      <c r="Q390" s="69"/>
      <c r="R390" s="96">
        <f t="shared" si="68"/>
        <v>0</v>
      </c>
      <c r="S390" s="95">
        <f t="shared" si="69"/>
        <v>0</v>
      </c>
      <c r="T390" s="69"/>
      <c r="U390" s="69"/>
      <c r="V390" s="69"/>
      <c r="W390" s="95" t="str">
        <f t="shared" si="71"/>
        <v/>
      </c>
      <c r="Z390" s="69"/>
      <c r="AB390" s="69"/>
      <c r="AC390" s="69"/>
      <c r="AD390" s="69"/>
      <c r="AE390" s="69"/>
      <c r="AF390" s="69"/>
      <c r="AG390" s="69"/>
      <c r="AH390" s="97">
        <f t="shared" si="70"/>
        <v>0</v>
      </c>
      <c r="AJ390" s="98" cm="1">
        <f t="array" ref="AJ390">SUMPRODUCT(J$7:J$1008*(G$7:G$1008=$C390))</f>
        <v>0</v>
      </c>
      <c r="AK390" s="103">
        <f t="shared" si="72"/>
        <v>0</v>
      </c>
      <c r="AL390" s="104">
        <f t="shared" si="73"/>
        <v>0</v>
      </c>
      <c r="AM390" s="98" cm="1">
        <f t="array" ref="AM390">SUMPRODUCT(Z$7:Z$1008*(G$7:G$1008=$C390))</f>
        <v>0</v>
      </c>
      <c r="AN390" s="103">
        <f t="shared" si="74"/>
        <v>0</v>
      </c>
      <c r="AO390" s="104">
        <f t="shared" si="75"/>
        <v>0</v>
      </c>
      <c r="AP390" s="105" t="str">
        <f t="shared" si="76"/>
        <v/>
      </c>
      <c r="AQ390" s="105" t="str">
        <f t="shared" si="77"/>
        <v/>
      </c>
      <c r="AR390" s="98">
        <f>'Input 1 - Schedule 1'!AL392</f>
        <v>0</v>
      </c>
      <c r="AS390" s="98">
        <f t="shared" si="78"/>
        <v>0</v>
      </c>
      <c r="AT390" s="99">
        <f t="shared" si="79"/>
        <v>0</v>
      </c>
      <c r="AV390" s="84" t="s">
        <v>20</v>
      </c>
    </row>
    <row r="391" spans="1:48" ht="13.5" x14ac:dyDescent="0.3">
      <c r="A391" s="106">
        <f t="shared" si="80"/>
        <v>384</v>
      </c>
      <c r="B391" s="102" t="str">
        <f>'Input 1 - Schedule 1'!H393</f>
        <v/>
      </c>
      <c r="C391" s="95">
        <f>'Input 1 - Schedule 1'!I393</f>
        <v>0</v>
      </c>
      <c r="D391" s="95">
        <f>'Input 1 - Schedule 1'!J393</f>
        <v>0</v>
      </c>
      <c r="E391" s="95">
        <f>'Input 1 - Schedule 1'!K393</f>
        <v>0</v>
      </c>
      <c r="F391" s="95">
        <f>'Input 1 - Schedule 1'!L393</f>
        <v>0</v>
      </c>
      <c r="G391" s="95">
        <f>'Input 1 - Schedule 1'!N393</f>
        <v>0</v>
      </c>
      <c r="H391" s="95" t="str">
        <f>'Input 1 - Schedule 1'!O393</f>
        <v/>
      </c>
      <c r="I391" s="95">
        <f>'Input 1 - Schedule 1'!W393</f>
        <v>0</v>
      </c>
      <c r="J391" s="69"/>
      <c r="K391" s="51"/>
      <c r="L391" s="69"/>
      <c r="M391" s="69"/>
      <c r="N391" s="95">
        <f>SUMIFS('Input 3 - Capital Instruments'!$L$13:$L$229,'Input 3 - Capital Instruments'!$O$13:$O$229,C391,'Input 3 - Capital Instruments'!$M$13:$M$229,"Y",'Input 3 - Capital Instruments'!$G$13:$G$229,"Surplus Notes (or similar)")</f>
        <v>0</v>
      </c>
      <c r="O391" s="69"/>
      <c r="P391" s="69"/>
      <c r="Q391" s="69"/>
      <c r="R391" s="96">
        <f t="shared" ref="R391:R454" si="81">L391-SUM(M391:Q391)</f>
        <v>0</v>
      </c>
      <c r="S391" s="95">
        <f t="shared" ref="S391:S454" si="82">J391-L391</f>
        <v>0</v>
      </c>
      <c r="T391" s="69"/>
      <c r="U391" s="69"/>
      <c r="V391" s="69"/>
      <c r="W391" s="95" t="str">
        <f t="shared" si="71"/>
        <v/>
      </c>
      <c r="Z391" s="69"/>
      <c r="AB391" s="69"/>
      <c r="AC391" s="69"/>
      <c r="AD391" s="69"/>
      <c r="AE391" s="69"/>
      <c r="AF391" s="69"/>
      <c r="AG391" s="69"/>
      <c r="AH391" s="97">
        <f t="shared" ref="AH391:AH454" si="83">AB391-SUM(AC391:AG391)</f>
        <v>0</v>
      </c>
      <c r="AJ391" s="98" cm="1">
        <f t="array" ref="AJ391">SUMPRODUCT(J$7:J$1008*(G$7:G$1008=$C391))</f>
        <v>0</v>
      </c>
      <c r="AK391" s="103">
        <f t="shared" si="72"/>
        <v>0</v>
      </c>
      <c r="AL391" s="104">
        <f t="shared" si="73"/>
        <v>0</v>
      </c>
      <c r="AM391" s="98" cm="1">
        <f t="array" ref="AM391">SUMPRODUCT(Z$7:Z$1008*(G$7:G$1008=$C391))</f>
        <v>0</v>
      </c>
      <c r="AN391" s="103">
        <f t="shared" si="74"/>
        <v>0</v>
      </c>
      <c r="AO391" s="104">
        <f t="shared" si="75"/>
        <v>0</v>
      </c>
      <c r="AP391" s="105" t="str">
        <f t="shared" si="76"/>
        <v/>
      </c>
      <c r="AQ391" s="105" t="str">
        <f t="shared" si="77"/>
        <v/>
      </c>
      <c r="AR391" s="98">
        <f>'Input 1 - Schedule 1'!AL393</f>
        <v>0</v>
      </c>
      <c r="AS391" s="98">
        <f t="shared" si="78"/>
        <v>0</v>
      </c>
      <c r="AT391" s="99">
        <f t="shared" si="79"/>
        <v>0</v>
      </c>
      <c r="AV391" s="84" t="s">
        <v>20</v>
      </c>
    </row>
    <row r="392" spans="1:48" ht="13.5" x14ac:dyDescent="0.3">
      <c r="A392" s="106">
        <f t="shared" si="80"/>
        <v>385</v>
      </c>
      <c r="B392" s="102" t="str">
        <f>'Input 1 - Schedule 1'!H394</f>
        <v/>
      </c>
      <c r="C392" s="95">
        <f>'Input 1 - Schedule 1'!I394</f>
        <v>0</v>
      </c>
      <c r="D392" s="95">
        <f>'Input 1 - Schedule 1'!J394</f>
        <v>0</v>
      </c>
      <c r="E392" s="95">
        <f>'Input 1 - Schedule 1'!K394</f>
        <v>0</v>
      </c>
      <c r="F392" s="95">
        <f>'Input 1 - Schedule 1'!L394</f>
        <v>0</v>
      </c>
      <c r="G392" s="95">
        <f>'Input 1 - Schedule 1'!N394</f>
        <v>0</v>
      </c>
      <c r="H392" s="95" t="str">
        <f>'Input 1 - Schedule 1'!O394</f>
        <v/>
      </c>
      <c r="I392" s="95">
        <f>'Input 1 - Schedule 1'!W394</f>
        <v>0</v>
      </c>
      <c r="J392" s="69"/>
      <c r="K392" s="51"/>
      <c r="L392" s="69"/>
      <c r="M392" s="69"/>
      <c r="N392" s="95">
        <f>SUMIFS('Input 3 - Capital Instruments'!$L$13:$L$229,'Input 3 - Capital Instruments'!$O$13:$O$229,C392,'Input 3 - Capital Instruments'!$M$13:$M$229,"Y",'Input 3 - Capital Instruments'!$G$13:$G$229,"Surplus Notes (or similar)")</f>
        <v>0</v>
      </c>
      <c r="O392" s="69"/>
      <c r="P392" s="69"/>
      <c r="Q392" s="69"/>
      <c r="R392" s="96">
        <f t="shared" si="81"/>
        <v>0</v>
      </c>
      <c r="S392" s="95">
        <f t="shared" si="82"/>
        <v>0</v>
      </c>
      <c r="T392" s="69"/>
      <c r="U392" s="69"/>
      <c r="V392" s="69"/>
      <c r="W392" s="95" t="str">
        <f t="shared" si="71"/>
        <v/>
      </c>
      <c r="Z392" s="69"/>
      <c r="AB392" s="69"/>
      <c r="AC392" s="69"/>
      <c r="AD392" s="69"/>
      <c r="AE392" s="69"/>
      <c r="AF392" s="69"/>
      <c r="AG392" s="69"/>
      <c r="AH392" s="97">
        <f t="shared" si="83"/>
        <v>0</v>
      </c>
      <c r="AJ392" s="98" cm="1">
        <f t="array" ref="AJ392">SUMPRODUCT(J$7:J$1008*(G$7:G$1008=$C392))</f>
        <v>0</v>
      </c>
      <c r="AK392" s="103">
        <f t="shared" si="72"/>
        <v>0</v>
      </c>
      <c r="AL392" s="104">
        <f t="shared" si="73"/>
        <v>0</v>
      </c>
      <c r="AM392" s="98" cm="1">
        <f t="array" ref="AM392">SUMPRODUCT(Z$7:Z$1008*(G$7:G$1008=$C392))</f>
        <v>0</v>
      </c>
      <c r="AN392" s="103">
        <f t="shared" si="74"/>
        <v>0</v>
      </c>
      <c r="AO392" s="104">
        <f t="shared" si="75"/>
        <v>0</v>
      </c>
      <c r="AP392" s="105" t="str">
        <f t="shared" si="76"/>
        <v/>
      </c>
      <c r="AQ392" s="105" t="str">
        <f t="shared" si="77"/>
        <v/>
      </c>
      <c r="AR392" s="98">
        <f>'Input 1 - Schedule 1'!AL394</f>
        <v>0</v>
      </c>
      <c r="AS392" s="98">
        <f t="shared" si="78"/>
        <v>0</v>
      </c>
      <c r="AT392" s="99">
        <f t="shared" si="79"/>
        <v>0</v>
      </c>
      <c r="AV392" s="84" t="s">
        <v>20</v>
      </c>
    </row>
    <row r="393" spans="1:48" ht="13.5" x14ac:dyDescent="0.3">
      <c r="A393" s="106">
        <f t="shared" si="80"/>
        <v>386</v>
      </c>
      <c r="B393" s="102" t="str">
        <f>'Input 1 - Schedule 1'!H395</f>
        <v/>
      </c>
      <c r="C393" s="95">
        <f>'Input 1 - Schedule 1'!I395</f>
        <v>0</v>
      </c>
      <c r="D393" s="95">
        <f>'Input 1 - Schedule 1'!J395</f>
        <v>0</v>
      </c>
      <c r="E393" s="95">
        <f>'Input 1 - Schedule 1'!K395</f>
        <v>0</v>
      </c>
      <c r="F393" s="95">
        <f>'Input 1 - Schedule 1'!L395</f>
        <v>0</v>
      </c>
      <c r="G393" s="95">
        <f>'Input 1 - Schedule 1'!N395</f>
        <v>0</v>
      </c>
      <c r="H393" s="95" t="str">
        <f>'Input 1 - Schedule 1'!O395</f>
        <v/>
      </c>
      <c r="I393" s="95">
        <f>'Input 1 - Schedule 1'!W395</f>
        <v>0</v>
      </c>
      <c r="J393" s="69"/>
      <c r="K393" s="51"/>
      <c r="L393" s="69"/>
      <c r="M393" s="69"/>
      <c r="N393" s="95">
        <f>SUMIFS('Input 3 - Capital Instruments'!$L$13:$L$229,'Input 3 - Capital Instruments'!$O$13:$O$229,C393,'Input 3 - Capital Instruments'!$M$13:$M$229,"Y",'Input 3 - Capital Instruments'!$G$13:$G$229,"Surplus Notes (or similar)")</f>
        <v>0</v>
      </c>
      <c r="O393" s="69"/>
      <c r="P393" s="69"/>
      <c r="Q393" s="69"/>
      <c r="R393" s="96">
        <f t="shared" si="81"/>
        <v>0</v>
      </c>
      <c r="S393" s="95">
        <f t="shared" si="82"/>
        <v>0</v>
      </c>
      <c r="T393" s="69"/>
      <c r="U393" s="69"/>
      <c r="V393" s="69"/>
      <c r="W393" s="95" t="str">
        <f t="shared" ref="W393:W456" si="84">IFERROR(AVERAGE(T393:V393),"")</f>
        <v/>
      </c>
      <c r="Z393" s="69"/>
      <c r="AB393" s="69"/>
      <c r="AC393" s="69"/>
      <c r="AD393" s="69"/>
      <c r="AE393" s="69"/>
      <c r="AF393" s="69"/>
      <c r="AG393" s="69"/>
      <c r="AH393" s="97">
        <f t="shared" si="83"/>
        <v>0</v>
      </c>
      <c r="AJ393" s="98" cm="1">
        <f t="array" ref="AJ393">SUMPRODUCT(J$7:J$1008*(G$7:G$1008=$C393))</f>
        <v>0</v>
      </c>
      <c r="AK393" s="103">
        <f t="shared" ref="AK393:AK456" si="85">M393</f>
        <v>0</v>
      </c>
      <c r="AL393" s="104">
        <f t="shared" ref="AL393:AL456" si="86">AJ393-AK393</f>
        <v>0</v>
      </c>
      <c r="AM393" s="98" cm="1">
        <f t="array" ref="AM393">SUMPRODUCT(Z$7:Z$1008*(G$7:G$1008=$C393))</f>
        <v>0</v>
      </c>
      <c r="AN393" s="103">
        <f t="shared" ref="AN393:AN456" si="87">AC393</f>
        <v>0</v>
      </c>
      <c r="AO393" s="104">
        <f t="shared" ref="AO393:AO456" si="88">AM393-AN393</f>
        <v>0</v>
      </c>
      <c r="AP393" s="105" t="str">
        <f t="shared" ref="AP393:AP461" si="89">IFERROR(L393/AB393,"")</f>
        <v/>
      </c>
      <c r="AQ393" s="105" t="str">
        <f t="shared" ref="AQ393:AQ461" si="90">IFERROR(R393/AH393,"")</f>
        <v/>
      </c>
      <c r="AR393" s="98">
        <f>'Input 1 - Schedule 1'!AL395</f>
        <v>0</v>
      </c>
      <c r="AS393" s="98">
        <f t="shared" ref="AS393:AS461" si="91">L393</f>
        <v>0</v>
      </c>
      <c r="AT393" s="99">
        <f t="shared" ref="AT393:AT456" si="92">AR393-AS393</f>
        <v>0</v>
      </c>
      <c r="AV393" s="84" t="s">
        <v>20</v>
      </c>
    </row>
    <row r="394" spans="1:48" ht="13.5" x14ac:dyDescent="0.3">
      <c r="A394" s="106">
        <f t="shared" ref="A394:A462" si="93">A393+1</f>
        <v>387</v>
      </c>
      <c r="B394" s="102" t="str">
        <f>'Input 1 - Schedule 1'!H396</f>
        <v/>
      </c>
      <c r="C394" s="95">
        <f>'Input 1 - Schedule 1'!I396</f>
        <v>0</v>
      </c>
      <c r="D394" s="95">
        <f>'Input 1 - Schedule 1'!J396</f>
        <v>0</v>
      </c>
      <c r="E394" s="95">
        <f>'Input 1 - Schedule 1'!K396</f>
        <v>0</v>
      </c>
      <c r="F394" s="95">
        <f>'Input 1 - Schedule 1'!L396</f>
        <v>0</v>
      </c>
      <c r="G394" s="95">
        <f>'Input 1 - Schedule 1'!N396</f>
        <v>0</v>
      </c>
      <c r="H394" s="95" t="str">
        <f>'Input 1 - Schedule 1'!O396</f>
        <v/>
      </c>
      <c r="I394" s="95">
        <f>'Input 1 - Schedule 1'!W396</f>
        <v>0</v>
      </c>
      <c r="J394" s="69"/>
      <c r="K394" s="51"/>
      <c r="L394" s="69"/>
      <c r="M394" s="69"/>
      <c r="N394" s="95">
        <f>SUMIFS('Input 3 - Capital Instruments'!$L$13:$L$229,'Input 3 - Capital Instruments'!$O$13:$O$229,C394,'Input 3 - Capital Instruments'!$M$13:$M$229,"Y",'Input 3 - Capital Instruments'!$G$13:$G$229,"Surplus Notes (or similar)")</f>
        <v>0</v>
      </c>
      <c r="O394" s="69"/>
      <c r="P394" s="69"/>
      <c r="Q394" s="69"/>
      <c r="R394" s="96">
        <f t="shared" si="81"/>
        <v>0</v>
      </c>
      <c r="S394" s="95">
        <f t="shared" si="82"/>
        <v>0</v>
      </c>
      <c r="T394" s="69"/>
      <c r="U394" s="69"/>
      <c r="V394" s="69"/>
      <c r="W394" s="95" t="str">
        <f t="shared" si="84"/>
        <v/>
      </c>
      <c r="Z394" s="69"/>
      <c r="AB394" s="69"/>
      <c r="AC394" s="69"/>
      <c r="AD394" s="69"/>
      <c r="AE394" s="69"/>
      <c r="AF394" s="69"/>
      <c r="AG394" s="69"/>
      <c r="AH394" s="97">
        <f t="shared" si="83"/>
        <v>0</v>
      </c>
      <c r="AJ394" s="98" cm="1">
        <f t="array" ref="AJ394">SUMPRODUCT(J$7:J$1008*(G$7:G$1008=$C394))</f>
        <v>0</v>
      </c>
      <c r="AK394" s="103">
        <f t="shared" si="85"/>
        <v>0</v>
      </c>
      <c r="AL394" s="104">
        <f t="shared" si="86"/>
        <v>0</v>
      </c>
      <c r="AM394" s="98" cm="1">
        <f t="array" ref="AM394">SUMPRODUCT(Z$7:Z$1008*(G$7:G$1008=$C394))</f>
        <v>0</v>
      </c>
      <c r="AN394" s="103">
        <f t="shared" si="87"/>
        <v>0</v>
      </c>
      <c r="AO394" s="104">
        <f t="shared" si="88"/>
        <v>0</v>
      </c>
      <c r="AP394" s="105" t="str">
        <f t="shared" si="89"/>
        <v/>
      </c>
      <c r="AQ394" s="105" t="str">
        <f t="shared" si="90"/>
        <v/>
      </c>
      <c r="AR394" s="98">
        <f>'Input 1 - Schedule 1'!AL396</f>
        <v>0</v>
      </c>
      <c r="AS394" s="98">
        <f t="shared" si="91"/>
        <v>0</v>
      </c>
      <c r="AT394" s="99">
        <f t="shared" si="92"/>
        <v>0</v>
      </c>
      <c r="AV394" s="84" t="s">
        <v>20</v>
      </c>
    </row>
    <row r="395" spans="1:48" ht="13.5" x14ac:dyDescent="0.3">
      <c r="A395" s="106">
        <f t="shared" si="93"/>
        <v>388</v>
      </c>
      <c r="B395" s="102" t="str">
        <f>'Input 1 - Schedule 1'!H397</f>
        <v/>
      </c>
      <c r="C395" s="95">
        <f>'Input 1 - Schedule 1'!I397</f>
        <v>0</v>
      </c>
      <c r="D395" s="95">
        <f>'Input 1 - Schedule 1'!J397</f>
        <v>0</v>
      </c>
      <c r="E395" s="95">
        <f>'Input 1 - Schedule 1'!K397</f>
        <v>0</v>
      </c>
      <c r="F395" s="95">
        <f>'Input 1 - Schedule 1'!L397</f>
        <v>0</v>
      </c>
      <c r="G395" s="95">
        <f>'Input 1 - Schedule 1'!N397</f>
        <v>0</v>
      </c>
      <c r="H395" s="95" t="str">
        <f>'Input 1 - Schedule 1'!O397</f>
        <v/>
      </c>
      <c r="I395" s="95">
        <f>'Input 1 - Schedule 1'!W397</f>
        <v>0</v>
      </c>
      <c r="J395" s="69"/>
      <c r="K395" s="51"/>
      <c r="L395" s="69"/>
      <c r="M395" s="69"/>
      <c r="N395" s="95">
        <f>SUMIFS('Input 3 - Capital Instruments'!$L$13:$L$229,'Input 3 - Capital Instruments'!$O$13:$O$229,C395,'Input 3 - Capital Instruments'!$M$13:$M$229,"Y",'Input 3 - Capital Instruments'!$G$13:$G$229,"Surplus Notes (or similar)")</f>
        <v>0</v>
      </c>
      <c r="O395" s="69"/>
      <c r="P395" s="69"/>
      <c r="Q395" s="69"/>
      <c r="R395" s="96">
        <f t="shared" si="81"/>
        <v>0</v>
      </c>
      <c r="S395" s="95">
        <f t="shared" si="82"/>
        <v>0</v>
      </c>
      <c r="T395" s="69"/>
      <c r="U395" s="69"/>
      <c r="V395" s="69"/>
      <c r="W395" s="95" t="str">
        <f t="shared" si="84"/>
        <v/>
      </c>
      <c r="Z395" s="69"/>
      <c r="AB395" s="69"/>
      <c r="AC395" s="69"/>
      <c r="AD395" s="69"/>
      <c r="AE395" s="69"/>
      <c r="AF395" s="69"/>
      <c r="AG395" s="69"/>
      <c r="AH395" s="97">
        <f t="shared" si="83"/>
        <v>0</v>
      </c>
      <c r="AJ395" s="98" cm="1">
        <f t="array" ref="AJ395">SUMPRODUCT(J$7:J$1008*(G$7:G$1008=$C395))</f>
        <v>0</v>
      </c>
      <c r="AK395" s="103">
        <f t="shared" si="85"/>
        <v>0</v>
      </c>
      <c r="AL395" s="104">
        <f t="shared" si="86"/>
        <v>0</v>
      </c>
      <c r="AM395" s="98" cm="1">
        <f t="array" ref="AM395">SUMPRODUCT(Z$7:Z$1008*(G$7:G$1008=$C395))</f>
        <v>0</v>
      </c>
      <c r="AN395" s="103">
        <f t="shared" si="87"/>
        <v>0</v>
      </c>
      <c r="AO395" s="104">
        <f t="shared" si="88"/>
        <v>0</v>
      </c>
      <c r="AP395" s="105" t="str">
        <f t="shared" si="89"/>
        <v/>
      </c>
      <c r="AQ395" s="105" t="str">
        <f t="shared" si="90"/>
        <v/>
      </c>
      <c r="AR395" s="98">
        <f>'Input 1 - Schedule 1'!AL397</f>
        <v>0</v>
      </c>
      <c r="AS395" s="98">
        <f t="shared" si="91"/>
        <v>0</v>
      </c>
      <c r="AT395" s="99">
        <f t="shared" si="92"/>
        <v>0</v>
      </c>
      <c r="AV395" s="84" t="s">
        <v>20</v>
      </c>
    </row>
    <row r="396" spans="1:48" ht="13.5" x14ac:dyDescent="0.3">
      <c r="A396" s="106">
        <f t="shared" si="93"/>
        <v>389</v>
      </c>
      <c r="B396" s="102" t="str">
        <f>'Input 1 - Schedule 1'!H398</f>
        <v/>
      </c>
      <c r="C396" s="95">
        <f>'Input 1 - Schedule 1'!I398</f>
        <v>0</v>
      </c>
      <c r="D396" s="95">
        <f>'Input 1 - Schedule 1'!J398</f>
        <v>0</v>
      </c>
      <c r="E396" s="95">
        <f>'Input 1 - Schedule 1'!K398</f>
        <v>0</v>
      </c>
      <c r="F396" s="95">
        <f>'Input 1 - Schedule 1'!L398</f>
        <v>0</v>
      </c>
      <c r="G396" s="95">
        <f>'Input 1 - Schedule 1'!N398</f>
        <v>0</v>
      </c>
      <c r="H396" s="95" t="str">
        <f>'Input 1 - Schedule 1'!O398</f>
        <v/>
      </c>
      <c r="I396" s="95">
        <f>'Input 1 - Schedule 1'!W398</f>
        <v>0</v>
      </c>
      <c r="J396" s="69"/>
      <c r="K396" s="51"/>
      <c r="L396" s="69"/>
      <c r="M396" s="69"/>
      <c r="N396" s="95">
        <f>SUMIFS('Input 3 - Capital Instruments'!$L$13:$L$229,'Input 3 - Capital Instruments'!$O$13:$O$229,C396,'Input 3 - Capital Instruments'!$M$13:$M$229,"Y",'Input 3 - Capital Instruments'!$G$13:$G$229,"Surplus Notes (or similar)")</f>
        <v>0</v>
      </c>
      <c r="O396" s="69"/>
      <c r="P396" s="69"/>
      <c r="Q396" s="69"/>
      <c r="R396" s="96">
        <f t="shared" si="81"/>
        <v>0</v>
      </c>
      <c r="S396" s="95">
        <f t="shared" si="82"/>
        <v>0</v>
      </c>
      <c r="T396" s="69"/>
      <c r="U396" s="69"/>
      <c r="V396" s="69"/>
      <c r="W396" s="95" t="str">
        <f t="shared" si="84"/>
        <v/>
      </c>
      <c r="Z396" s="69"/>
      <c r="AB396" s="69"/>
      <c r="AC396" s="69"/>
      <c r="AD396" s="69"/>
      <c r="AE396" s="69"/>
      <c r="AF396" s="69"/>
      <c r="AG396" s="69"/>
      <c r="AH396" s="97">
        <f t="shared" si="83"/>
        <v>0</v>
      </c>
      <c r="AJ396" s="98" cm="1">
        <f t="array" ref="AJ396">SUMPRODUCT(J$7:J$1008*(G$7:G$1008=$C396))</f>
        <v>0</v>
      </c>
      <c r="AK396" s="103">
        <f t="shared" si="85"/>
        <v>0</v>
      </c>
      <c r="AL396" s="104">
        <f t="shared" si="86"/>
        <v>0</v>
      </c>
      <c r="AM396" s="98" cm="1">
        <f t="array" ref="AM396">SUMPRODUCT(Z$7:Z$1008*(G$7:G$1008=$C396))</f>
        <v>0</v>
      </c>
      <c r="AN396" s="103">
        <f t="shared" si="87"/>
        <v>0</v>
      </c>
      <c r="AO396" s="104">
        <f t="shared" si="88"/>
        <v>0</v>
      </c>
      <c r="AP396" s="105" t="str">
        <f t="shared" si="89"/>
        <v/>
      </c>
      <c r="AQ396" s="105" t="str">
        <f t="shared" si="90"/>
        <v/>
      </c>
      <c r="AR396" s="98">
        <f>'Input 1 - Schedule 1'!AL398</f>
        <v>0</v>
      </c>
      <c r="AS396" s="98">
        <f t="shared" si="91"/>
        <v>0</v>
      </c>
      <c r="AT396" s="99">
        <f t="shared" si="92"/>
        <v>0</v>
      </c>
      <c r="AV396" s="84" t="s">
        <v>20</v>
      </c>
    </row>
    <row r="397" spans="1:48" ht="13.5" x14ac:dyDescent="0.3">
      <c r="A397" s="106">
        <f t="shared" si="93"/>
        <v>390</v>
      </c>
      <c r="B397" s="102" t="str">
        <f>'Input 1 - Schedule 1'!H399</f>
        <v/>
      </c>
      <c r="C397" s="95">
        <f>'Input 1 - Schedule 1'!I399</f>
        <v>0</v>
      </c>
      <c r="D397" s="95">
        <f>'Input 1 - Schedule 1'!J399</f>
        <v>0</v>
      </c>
      <c r="E397" s="95">
        <f>'Input 1 - Schedule 1'!K399</f>
        <v>0</v>
      </c>
      <c r="F397" s="95">
        <f>'Input 1 - Schedule 1'!L399</f>
        <v>0</v>
      </c>
      <c r="G397" s="95">
        <f>'Input 1 - Schedule 1'!N399</f>
        <v>0</v>
      </c>
      <c r="H397" s="95" t="str">
        <f>'Input 1 - Schedule 1'!O399</f>
        <v/>
      </c>
      <c r="I397" s="95">
        <f>'Input 1 - Schedule 1'!W399</f>
        <v>0</v>
      </c>
      <c r="J397" s="69"/>
      <c r="K397" s="51"/>
      <c r="L397" s="69"/>
      <c r="M397" s="69"/>
      <c r="N397" s="95">
        <f>SUMIFS('Input 3 - Capital Instruments'!$L$13:$L$229,'Input 3 - Capital Instruments'!$O$13:$O$229,C397,'Input 3 - Capital Instruments'!$M$13:$M$229,"Y",'Input 3 - Capital Instruments'!$G$13:$G$229,"Surplus Notes (or similar)")</f>
        <v>0</v>
      </c>
      <c r="O397" s="69"/>
      <c r="P397" s="69"/>
      <c r="Q397" s="69"/>
      <c r="R397" s="96">
        <f t="shared" si="81"/>
        <v>0</v>
      </c>
      <c r="S397" s="95">
        <f t="shared" si="82"/>
        <v>0</v>
      </c>
      <c r="T397" s="69"/>
      <c r="U397" s="69"/>
      <c r="V397" s="69"/>
      <c r="W397" s="95" t="str">
        <f t="shared" si="84"/>
        <v/>
      </c>
      <c r="Z397" s="69"/>
      <c r="AB397" s="69"/>
      <c r="AC397" s="69"/>
      <c r="AD397" s="69"/>
      <c r="AE397" s="69"/>
      <c r="AF397" s="69"/>
      <c r="AG397" s="69"/>
      <c r="AH397" s="97">
        <f t="shared" si="83"/>
        <v>0</v>
      </c>
      <c r="AJ397" s="98" cm="1">
        <f t="array" ref="AJ397">SUMPRODUCT(J$7:J$1008*(G$7:G$1008=$C397))</f>
        <v>0</v>
      </c>
      <c r="AK397" s="103">
        <f t="shared" si="85"/>
        <v>0</v>
      </c>
      <c r="AL397" s="104">
        <f t="shared" si="86"/>
        <v>0</v>
      </c>
      <c r="AM397" s="98" cm="1">
        <f t="array" ref="AM397">SUMPRODUCT(Z$7:Z$1008*(G$7:G$1008=$C397))</f>
        <v>0</v>
      </c>
      <c r="AN397" s="103">
        <f t="shared" si="87"/>
        <v>0</v>
      </c>
      <c r="AO397" s="104">
        <f t="shared" si="88"/>
        <v>0</v>
      </c>
      <c r="AP397" s="105" t="str">
        <f t="shared" si="89"/>
        <v/>
      </c>
      <c r="AQ397" s="105" t="str">
        <f t="shared" si="90"/>
        <v/>
      </c>
      <c r="AR397" s="98">
        <f>'Input 1 - Schedule 1'!AL399</f>
        <v>0</v>
      </c>
      <c r="AS397" s="98">
        <f t="shared" si="91"/>
        <v>0</v>
      </c>
      <c r="AT397" s="99">
        <f t="shared" si="92"/>
        <v>0</v>
      </c>
      <c r="AV397" s="84" t="s">
        <v>20</v>
      </c>
    </row>
    <row r="398" spans="1:48" ht="13.5" x14ac:dyDescent="0.3">
      <c r="A398" s="106">
        <f t="shared" si="93"/>
        <v>391</v>
      </c>
      <c r="B398" s="102" t="str">
        <f>'Input 1 - Schedule 1'!H400</f>
        <v/>
      </c>
      <c r="C398" s="95">
        <f>'Input 1 - Schedule 1'!I400</f>
        <v>0</v>
      </c>
      <c r="D398" s="95">
        <f>'Input 1 - Schedule 1'!J400</f>
        <v>0</v>
      </c>
      <c r="E398" s="95">
        <f>'Input 1 - Schedule 1'!K400</f>
        <v>0</v>
      </c>
      <c r="F398" s="95">
        <f>'Input 1 - Schedule 1'!L400</f>
        <v>0</v>
      </c>
      <c r="G398" s="95">
        <f>'Input 1 - Schedule 1'!N400</f>
        <v>0</v>
      </c>
      <c r="H398" s="95" t="str">
        <f>'Input 1 - Schedule 1'!O400</f>
        <v/>
      </c>
      <c r="I398" s="95">
        <f>'Input 1 - Schedule 1'!W400</f>
        <v>0</v>
      </c>
      <c r="J398" s="69"/>
      <c r="K398" s="51"/>
      <c r="L398" s="69"/>
      <c r="M398" s="69"/>
      <c r="N398" s="95">
        <f>SUMIFS('Input 3 - Capital Instruments'!$L$13:$L$229,'Input 3 - Capital Instruments'!$O$13:$O$229,C398,'Input 3 - Capital Instruments'!$M$13:$M$229,"Y",'Input 3 - Capital Instruments'!$G$13:$G$229,"Surplus Notes (or similar)")</f>
        <v>0</v>
      </c>
      <c r="O398" s="69"/>
      <c r="P398" s="69"/>
      <c r="Q398" s="69"/>
      <c r="R398" s="96">
        <f t="shared" si="81"/>
        <v>0</v>
      </c>
      <c r="S398" s="95">
        <f t="shared" si="82"/>
        <v>0</v>
      </c>
      <c r="T398" s="69"/>
      <c r="U398" s="69"/>
      <c r="V398" s="69"/>
      <c r="W398" s="95" t="str">
        <f t="shared" si="84"/>
        <v/>
      </c>
      <c r="Z398" s="69"/>
      <c r="AB398" s="69"/>
      <c r="AC398" s="69"/>
      <c r="AD398" s="69"/>
      <c r="AE398" s="69"/>
      <c r="AF398" s="69"/>
      <c r="AG398" s="69"/>
      <c r="AH398" s="97">
        <f t="shared" si="83"/>
        <v>0</v>
      </c>
      <c r="AJ398" s="98" cm="1">
        <f t="array" ref="AJ398">SUMPRODUCT(J$7:J$1008*(G$7:G$1008=$C398))</f>
        <v>0</v>
      </c>
      <c r="AK398" s="103">
        <f t="shared" si="85"/>
        <v>0</v>
      </c>
      <c r="AL398" s="104">
        <f t="shared" si="86"/>
        <v>0</v>
      </c>
      <c r="AM398" s="98" cm="1">
        <f t="array" ref="AM398">SUMPRODUCT(Z$7:Z$1008*(G$7:G$1008=$C398))</f>
        <v>0</v>
      </c>
      <c r="AN398" s="103">
        <f t="shared" si="87"/>
        <v>0</v>
      </c>
      <c r="AO398" s="104">
        <f t="shared" si="88"/>
        <v>0</v>
      </c>
      <c r="AP398" s="105" t="str">
        <f t="shared" si="89"/>
        <v/>
      </c>
      <c r="AQ398" s="105" t="str">
        <f t="shared" si="90"/>
        <v/>
      </c>
      <c r="AR398" s="98">
        <f>'Input 1 - Schedule 1'!AL400</f>
        <v>0</v>
      </c>
      <c r="AS398" s="98">
        <f t="shared" si="91"/>
        <v>0</v>
      </c>
      <c r="AT398" s="99">
        <f t="shared" si="92"/>
        <v>0</v>
      </c>
      <c r="AV398" s="84" t="s">
        <v>20</v>
      </c>
    </row>
    <row r="399" spans="1:48" ht="13.5" x14ac:dyDescent="0.3">
      <c r="A399" s="106">
        <f t="shared" si="93"/>
        <v>392</v>
      </c>
      <c r="B399" s="102" t="str">
        <f>'Input 1 - Schedule 1'!H401</f>
        <v/>
      </c>
      <c r="C399" s="95">
        <f>'Input 1 - Schedule 1'!I401</f>
        <v>0</v>
      </c>
      <c r="D399" s="95">
        <f>'Input 1 - Schedule 1'!J401</f>
        <v>0</v>
      </c>
      <c r="E399" s="95">
        <f>'Input 1 - Schedule 1'!K401</f>
        <v>0</v>
      </c>
      <c r="F399" s="95">
        <f>'Input 1 - Schedule 1'!L401</f>
        <v>0</v>
      </c>
      <c r="G399" s="95">
        <f>'Input 1 - Schedule 1'!N401</f>
        <v>0</v>
      </c>
      <c r="H399" s="95" t="str">
        <f>'Input 1 - Schedule 1'!O401</f>
        <v/>
      </c>
      <c r="I399" s="95">
        <f>'Input 1 - Schedule 1'!W401</f>
        <v>0</v>
      </c>
      <c r="J399" s="69"/>
      <c r="K399" s="51"/>
      <c r="L399" s="69"/>
      <c r="M399" s="69"/>
      <c r="N399" s="95">
        <f>SUMIFS('Input 3 - Capital Instruments'!$L$13:$L$229,'Input 3 - Capital Instruments'!$O$13:$O$229,C399,'Input 3 - Capital Instruments'!$M$13:$M$229,"Y",'Input 3 - Capital Instruments'!$G$13:$G$229,"Surplus Notes (or similar)")</f>
        <v>0</v>
      </c>
      <c r="O399" s="69"/>
      <c r="P399" s="69"/>
      <c r="Q399" s="69"/>
      <c r="R399" s="96">
        <f t="shared" si="81"/>
        <v>0</v>
      </c>
      <c r="S399" s="95">
        <f t="shared" si="82"/>
        <v>0</v>
      </c>
      <c r="T399" s="69"/>
      <c r="U399" s="69"/>
      <c r="V399" s="69"/>
      <c r="W399" s="95" t="str">
        <f t="shared" si="84"/>
        <v/>
      </c>
      <c r="Z399" s="69"/>
      <c r="AB399" s="69"/>
      <c r="AC399" s="69"/>
      <c r="AD399" s="69"/>
      <c r="AE399" s="69"/>
      <c r="AF399" s="69"/>
      <c r="AG399" s="69"/>
      <c r="AH399" s="97">
        <f t="shared" si="83"/>
        <v>0</v>
      </c>
      <c r="AJ399" s="98" cm="1">
        <f t="array" ref="AJ399">SUMPRODUCT(J$7:J$1008*(G$7:G$1008=$C399))</f>
        <v>0</v>
      </c>
      <c r="AK399" s="103">
        <f t="shared" si="85"/>
        <v>0</v>
      </c>
      <c r="AL399" s="104">
        <f t="shared" si="86"/>
        <v>0</v>
      </c>
      <c r="AM399" s="98" cm="1">
        <f t="array" ref="AM399">SUMPRODUCT(Z$7:Z$1008*(G$7:G$1008=$C399))</f>
        <v>0</v>
      </c>
      <c r="AN399" s="103">
        <f t="shared" si="87"/>
        <v>0</v>
      </c>
      <c r="AO399" s="104">
        <f t="shared" si="88"/>
        <v>0</v>
      </c>
      <c r="AP399" s="105" t="str">
        <f t="shared" si="89"/>
        <v/>
      </c>
      <c r="AQ399" s="105" t="str">
        <f t="shared" si="90"/>
        <v/>
      </c>
      <c r="AR399" s="98">
        <f>'Input 1 - Schedule 1'!AL401</f>
        <v>0</v>
      </c>
      <c r="AS399" s="98">
        <f t="shared" si="91"/>
        <v>0</v>
      </c>
      <c r="AT399" s="99">
        <f t="shared" si="92"/>
        <v>0</v>
      </c>
      <c r="AV399" s="84" t="s">
        <v>20</v>
      </c>
    </row>
    <row r="400" spans="1:48" ht="13.5" x14ac:dyDescent="0.3">
      <c r="A400" s="106">
        <f t="shared" si="93"/>
        <v>393</v>
      </c>
      <c r="B400" s="102" t="str">
        <f>'Input 1 - Schedule 1'!H402</f>
        <v/>
      </c>
      <c r="C400" s="95">
        <f>'Input 1 - Schedule 1'!I402</f>
        <v>0</v>
      </c>
      <c r="D400" s="95">
        <f>'Input 1 - Schedule 1'!J402</f>
        <v>0</v>
      </c>
      <c r="E400" s="95">
        <f>'Input 1 - Schedule 1'!K402</f>
        <v>0</v>
      </c>
      <c r="F400" s="95">
        <f>'Input 1 - Schedule 1'!L402</f>
        <v>0</v>
      </c>
      <c r="G400" s="95">
        <f>'Input 1 - Schedule 1'!N402</f>
        <v>0</v>
      </c>
      <c r="H400" s="95" t="str">
        <f>'Input 1 - Schedule 1'!O402</f>
        <v/>
      </c>
      <c r="I400" s="95">
        <f>'Input 1 - Schedule 1'!W402</f>
        <v>0</v>
      </c>
      <c r="J400" s="69"/>
      <c r="K400" s="51"/>
      <c r="L400" s="69"/>
      <c r="M400" s="69"/>
      <c r="N400" s="95">
        <f>SUMIFS('Input 3 - Capital Instruments'!$L$13:$L$229,'Input 3 - Capital Instruments'!$O$13:$O$229,C400,'Input 3 - Capital Instruments'!$M$13:$M$229,"Y",'Input 3 - Capital Instruments'!$G$13:$G$229,"Surplus Notes (or similar)")</f>
        <v>0</v>
      </c>
      <c r="O400" s="69"/>
      <c r="P400" s="69"/>
      <c r="Q400" s="69"/>
      <c r="R400" s="96">
        <f t="shared" si="81"/>
        <v>0</v>
      </c>
      <c r="S400" s="95">
        <f t="shared" si="82"/>
        <v>0</v>
      </c>
      <c r="T400" s="69"/>
      <c r="U400" s="69"/>
      <c r="V400" s="69"/>
      <c r="W400" s="95" t="str">
        <f t="shared" si="84"/>
        <v/>
      </c>
      <c r="Z400" s="69"/>
      <c r="AB400" s="69"/>
      <c r="AC400" s="69"/>
      <c r="AD400" s="69"/>
      <c r="AE400" s="69"/>
      <c r="AF400" s="69"/>
      <c r="AG400" s="69"/>
      <c r="AH400" s="97">
        <f t="shared" si="83"/>
        <v>0</v>
      </c>
      <c r="AJ400" s="98" cm="1">
        <f t="array" ref="AJ400">SUMPRODUCT(J$7:J$1008*(G$7:G$1008=$C400))</f>
        <v>0</v>
      </c>
      <c r="AK400" s="103">
        <f t="shared" si="85"/>
        <v>0</v>
      </c>
      <c r="AL400" s="104">
        <f t="shared" si="86"/>
        <v>0</v>
      </c>
      <c r="AM400" s="98" cm="1">
        <f t="array" ref="AM400">SUMPRODUCT(Z$7:Z$1008*(G$7:G$1008=$C400))</f>
        <v>0</v>
      </c>
      <c r="AN400" s="103">
        <f t="shared" si="87"/>
        <v>0</v>
      </c>
      <c r="AO400" s="104">
        <f t="shared" si="88"/>
        <v>0</v>
      </c>
      <c r="AP400" s="105" t="str">
        <f t="shared" si="89"/>
        <v/>
      </c>
      <c r="AQ400" s="105" t="str">
        <f t="shared" si="90"/>
        <v/>
      </c>
      <c r="AR400" s="98">
        <f>'Input 1 - Schedule 1'!AL402</f>
        <v>0</v>
      </c>
      <c r="AS400" s="98">
        <f t="shared" si="91"/>
        <v>0</v>
      </c>
      <c r="AT400" s="99">
        <f t="shared" si="92"/>
        <v>0</v>
      </c>
      <c r="AV400" s="84" t="s">
        <v>20</v>
      </c>
    </row>
    <row r="401" spans="1:48" ht="13.5" x14ac:dyDescent="0.3">
      <c r="A401" s="106">
        <f t="shared" si="93"/>
        <v>394</v>
      </c>
      <c r="B401" s="102" t="str">
        <f>'Input 1 - Schedule 1'!H403</f>
        <v/>
      </c>
      <c r="C401" s="95">
        <f>'Input 1 - Schedule 1'!I403</f>
        <v>0</v>
      </c>
      <c r="D401" s="95">
        <f>'Input 1 - Schedule 1'!J403</f>
        <v>0</v>
      </c>
      <c r="E401" s="95">
        <f>'Input 1 - Schedule 1'!K403</f>
        <v>0</v>
      </c>
      <c r="F401" s="95">
        <f>'Input 1 - Schedule 1'!L403</f>
        <v>0</v>
      </c>
      <c r="G401" s="95">
        <f>'Input 1 - Schedule 1'!N403</f>
        <v>0</v>
      </c>
      <c r="H401" s="95" t="str">
        <f>'Input 1 - Schedule 1'!O403</f>
        <v/>
      </c>
      <c r="I401" s="95">
        <f>'Input 1 - Schedule 1'!W403</f>
        <v>0</v>
      </c>
      <c r="J401" s="69"/>
      <c r="K401" s="51"/>
      <c r="L401" s="69"/>
      <c r="M401" s="69"/>
      <c r="N401" s="95">
        <f>SUMIFS('Input 3 - Capital Instruments'!$L$13:$L$229,'Input 3 - Capital Instruments'!$O$13:$O$229,C401,'Input 3 - Capital Instruments'!$M$13:$M$229,"Y",'Input 3 - Capital Instruments'!$G$13:$G$229,"Surplus Notes (or similar)")</f>
        <v>0</v>
      </c>
      <c r="O401" s="69"/>
      <c r="P401" s="69"/>
      <c r="Q401" s="69"/>
      <c r="R401" s="96">
        <f t="shared" si="81"/>
        <v>0</v>
      </c>
      <c r="S401" s="95">
        <f t="shared" si="82"/>
        <v>0</v>
      </c>
      <c r="T401" s="69"/>
      <c r="U401" s="69"/>
      <c r="V401" s="69"/>
      <c r="W401" s="95" t="str">
        <f t="shared" si="84"/>
        <v/>
      </c>
      <c r="Z401" s="69"/>
      <c r="AB401" s="69"/>
      <c r="AC401" s="69"/>
      <c r="AD401" s="69"/>
      <c r="AE401" s="69"/>
      <c r="AF401" s="69"/>
      <c r="AG401" s="69"/>
      <c r="AH401" s="97">
        <f t="shared" si="83"/>
        <v>0</v>
      </c>
      <c r="AJ401" s="98" cm="1">
        <f t="array" ref="AJ401">SUMPRODUCT(J$7:J$1008*(G$7:G$1008=$C401))</f>
        <v>0</v>
      </c>
      <c r="AK401" s="103">
        <f t="shared" si="85"/>
        <v>0</v>
      </c>
      <c r="AL401" s="104">
        <f t="shared" si="86"/>
        <v>0</v>
      </c>
      <c r="AM401" s="98" cm="1">
        <f t="array" ref="AM401">SUMPRODUCT(Z$7:Z$1008*(G$7:G$1008=$C401))</f>
        <v>0</v>
      </c>
      <c r="AN401" s="103">
        <f t="shared" si="87"/>
        <v>0</v>
      </c>
      <c r="AO401" s="104">
        <f t="shared" si="88"/>
        <v>0</v>
      </c>
      <c r="AP401" s="105" t="str">
        <f t="shared" si="89"/>
        <v/>
      </c>
      <c r="AQ401" s="105" t="str">
        <f t="shared" si="90"/>
        <v/>
      </c>
      <c r="AR401" s="98">
        <f>'Input 1 - Schedule 1'!AL403</f>
        <v>0</v>
      </c>
      <c r="AS401" s="98">
        <f t="shared" si="91"/>
        <v>0</v>
      </c>
      <c r="AT401" s="99">
        <f t="shared" si="92"/>
        <v>0</v>
      </c>
      <c r="AV401" s="84" t="s">
        <v>20</v>
      </c>
    </row>
    <row r="402" spans="1:48" ht="13.5" x14ac:dyDescent="0.3">
      <c r="A402" s="106">
        <f t="shared" si="93"/>
        <v>395</v>
      </c>
      <c r="B402" s="102" t="str">
        <f>'Input 1 - Schedule 1'!H404</f>
        <v/>
      </c>
      <c r="C402" s="95">
        <f>'Input 1 - Schedule 1'!I404</f>
        <v>0</v>
      </c>
      <c r="D402" s="95">
        <f>'Input 1 - Schedule 1'!J404</f>
        <v>0</v>
      </c>
      <c r="E402" s="95">
        <f>'Input 1 - Schedule 1'!K404</f>
        <v>0</v>
      </c>
      <c r="F402" s="95">
        <f>'Input 1 - Schedule 1'!L404</f>
        <v>0</v>
      </c>
      <c r="G402" s="95">
        <f>'Input 1 - Schedule 1'!N404</f>
        <v>0</v>
      </c>
      <c r="H402" s="95" t="str">
        <f>'Input 1 - Schedule 1'!O404</f>
        <v/>
      </c>
      <c r="I402" s="95">
        <f>'Input 1 - Schedule 1'!W404</f>
        <v>0</v>
      </c>
      <c r="J402" s="69"/>
      <c r="K402" s="51"/>
      <c r="L402" s="69"/>
      <c r="M402" s="69"/>
      <c r="N402" s="95">
        <f>SUMIFS('Input 3 - Capital Instruments'!$L$13:$L$229,'Input 3 - Capital Instruments'!$O$13:$O$229,C402,'Input 3 - Capital Instruments'!$M$13:$M$229,"Y",'Input 3 - Capital Instruments'!$G$13:$G$229,"Surplus Notes (or similar)")</f>
        <v>0</v>
      </c>
      <c r="O402" s="69"/>
      <c r="P402" s="69"/>
      <c r="Q402" s="69"/>
      <c r="R402" s="96">
        <f t="shared" si="81"/>
        <v>0</v>
      </c>
      <c r="S402" s="95">
        <f t="shared" si="82"/>
        <v>0</v>
      </c>
      <c r="T402" s="69"/>
      <c r="U402" s="69"/>
      <c r="V402" s="69"/>
      <c r="W402" s="95" t="str">
        <f t="shared" si="84"/>
        <v/>
      </c>
      <c r="Z402" s="69"/>
      <c r="AB402" s="69"/>
      <c r="AC402" s="69"/>
      <c r="AD402" s="69"/>
      <c r="AE402" s="69"/>
      <c r="AF402" s="69"/>
      <c r="AG402" s="69"/>
      <c r="AH402" s="97">
        <f t="shared" si="83"/>
        <v>0</v>
      </c>
      <c r="AJ402" s="98" cm="1">
        <f t="array" ref="AJ402">SUMPRODUCT(J$7:J$1008*(G$7:G$1008=$C402))</f>
        <v>0</v>
      </c>
      <c r="AK402" s="103">
        <f t="shared" si="85"/>
        <v>0</v>
      </c>
      <c r="AL402" s="104">
        <f t="shared" si="86"/>
        <v>0</v>
      </c>
      <c r="AM402" s="98" cm="1">
        <f t="array" ref="AM402">SUMPRODUCT(Z$7:Z$1008*(G$7:G$1008=$C402))</f>
        <v>0</v>
      </c>
      <c r="AN402" s="103">
        <f t="shared" si="87"/>
        <v>0</v>
      </c>
      <c r="AO402" s="104">
        <f t="shared" si="88"/>
        <v>0</v>
      </c>
      <c r="AP402" s="105" t="str">
        <f t="shared" si="89"/>
        <v/>
      </c>
      <c r="AQ402" s="105" t="str">
        <f t="shared" si="90"/>
        <v/>
      </c>
      <c r="AR402" s="98">
        <f>'Input 1 - Schedule 1'!AL404</f>
        <v>0</v>
      </c>
      <c r="AS402" s="98">
        <f t="shared" si="91"/>
        <v>0</v>
      </c>
      <c r="AT402" s="99">
        <f t="shared" si="92"/>
        <v>0</v>
      </c>
      <c r="AV402" s="84" t="s">
        <v>20</v>
      </c>
    </row>
    <row r="403" spans="1:48" ht="13.5" x14ac:dyDescent="0.3">
      <c r="A403" s="106">
        <f t="shared" si="93"/>
        <v>396</v>
      </c>
      <c r="B403" s="102" t="str">
        <f>'Input 1 - Schedule 1'!H405</f>
        <v/>
      </c>
      <c r="C403" s="95">
        <f>'Input 1 - Schedule 1'!I405</f>
        <v>0</v>
      </c>
      <c r="D403" s="95">
        <f>'Input 1 - Schedule 1'!J405</f>
        <v>0</v>
      </c>
      <c r="E403" s="95">
        <f>'Input 1 - Schedule 1'!K405</f>
        <v>0</v>
      </c>
      <c r="F403" s="95">
        <f>'Input 1 - Schedule 1'!L405</f>
        <v>0</v>
      </c>
      <c r="G403" s="95">
        <f>'Input 1 - Schedule 1'!N405</f>
        <v>0</v>
      </c>
      <c r="H403" s="95" t="str">
        <f>'Input 1 - Schedule 1'!O405</f>
        <v/>
      </c>
      <c r="I403" s="95">
        <f>'Input 1 - Schedule 1'!W405</f>
        <v>0</v>
      </c>
      <c r="J403" s="69"/>
      <c r="K403" s="51"/>
      <c r="L403" s="69"/>
      <c r="M403" s="69"/>
      <c r="N403" s="95">
        <f>SUMIFS('Input 3 - Capital Instruments'!$L$13:$L$229,'Input 3 - Capital Instruments'!$O$13:$O$229,C403,'Input 3 - Capital Instruments'!$M$13:$M$229,"Y",'Input 3 - Capital Instruments'!$G$13:$G$229,"Surplus Notes (or similar)")</f>
        <v>0</v>
      </c>
      <c r="O403" s="69"/>
      <c r="P403" s="69"/>
      <c r="Q403" s="69"/>
      <c r="R403" s="96">
        <f t="shared" si="81"/>
        <v>0</v>
      </c>
      <c r="S403" s="95">
        <f t="shared" si="82"/>
        <v>0</v>
      </c>
      <c r="T403" s="69"/>
      <c r="U403" s="69"/>
      <c r="V403" s="69"/>
      <c r="W403" s="95" t="str">
        <f t="shared" si="84"/>
        <v/>
      </c>
      <c r="Z403" s="69"/>
      <c r="AB403" s="69"/>
      <c r="AC403" s="69"/>
      <c r="AD403" s="69"/>
      <c r="AE403" s="69"/>
      <c r="AF403" s="69"/>
      <c r="AG403" s="69"/>
      <c r="AH403" s="97">
        <f t="shared" si="83"/>
        <v>0</v>
      </c>
      <c r="AJ403" s="98" cm="1">
        <f t="array" ref="AJ403">SUMPRODUCT(J$7:J$1008*(G$7:G$1008=$C403))</f>
        <v>0</v>
      </c>
      <c r="AK403" s="103">
        <f t="shared" si="85"/>
        <v>0</v>
      </c>
      <c r="AL403" s="104">
        <f t="shared" si="86"/>
        <v>0</v>
      </c>
      <c r="AM403" s="98" cm="1">
        <f t="array" ref="AM403">SUMPRODUCT(Z$7:Z$1008*(G$7:G$1008=$C403))</f>
        <v>0</v>
      </c>
      <c r="AN403" s="103">
        <f t="shared" si="87"/>
        <v>0</v>
      </c>
      <c r="AO403" s="104">
        <f t="shared" si="88"/>
        <v>0</v>
      </c>
      <c r="AP403" s="105" t="str">
        <f t="shared" si="89"/>
        <v/>
      </c>
      <c r="AQ403" s="105" t="str">
        <f t="shared" si="90"/>
        <v/>
      </c>
      <c r="AR403" s="98">
        <f>'Input 1 - Schedule 1'!AL405</f>
        <v>0</v>
      </c>
      <c r="AS403" s="98">
        <f t="shared" si="91"/>
        <v>0</v>
      </c>
      <c r="AT403" s="99">
        <f t="shared" si="92"/>
        <v>0</v>
      </c>
      <c r="AV403" s="84" t="s">
        <v>20</v>
      </c>
    </row>
    <row r="404" spans="1:48" ht="13.5" x14ac:dyDescent="0.3">
      <c r="A404" s="106">
        <f t="shared" si="93"/>
        <v>397</v>
      </c>
      <c r="B404" s="102" t="str">
        <f>'Input 1 - Schedule 1'!H406</f>
        <v/>
      </c>
      <c r="C404" s="95">
        <f>'Input 1 - Schedule 1'!I406</f>
        <v>0</v>
      </c>
      <c r="D404" s="95">
        <f>'Input 1 - Schedule 1'!J406</f>
        <v>0</v>
      </c>
      <c r="E404" s="95">
        <f>'Input 1 - Schedule 1'!K406</f>
        <v>0</v>
      </c>
      <c r="F404" s="95">
        <f>'Input 1 - Schedule 1'!L406</f>
        <v>0</v>
      </c>
      <c r="G404" s="95">
        <f>'Input 1 - Schedule 1'!N406</f>
        <v>0</v>
      </c>
      <c r="H404" s="95" t="str">
        <f>'Input 1 - Schedule 1'!O406</f>
        <v/>
      </c>
      <c r="I404" s="95">
        <f>'Input 1 - Schedule 1'!W406</f>
        <v>0</v>
      </c>
      <c r="J404" s="69"/>
      <c r="K404" s="51"/>
      <c r="L404" s="69"/>
      <c r="M404" s="69"/>
      <c r="N404" s="95">
        <f>SUMIFS('Input 3 - Capital Instruments'!$L$13:$L$229,'Input 3 - Capital Instruments'!$O$13:$O$229,C404,'Input 3 - Capital Instruments'!$M$13:$M$229,"Y",'Input 3 - Capital Instruments'!$G$13:$G$229,"Surplus Notes (or similar)")</f>
        <v>0</v>
      </c>
      <c r="O404" s="69"/>
      <c r="P404" s="69"/>
      <c r="Q404" s="69"/>
      <c r="R404" s="96">
        <f t="shared" si="81"/>
        <v>0</v>
      </c>
      <c r="S404" s="95">
        <f t="shared" si="82"/>
        <v>0</v>
      </c>
      <c r="T404" s="69"/>
      <c r="U404" s="69"/>
      <c r="V404" s="69"/>
      <c r="W404" s="95" t="str">
        <f t="shared" si="84"/>
        <v/>
      </c>
      <c r="Z404" s="69"/>
      <c r="AB404" s="69"/>
      <c r="AC404" s="69"/>
      <c r="AD404" s="69"/>
      <c r="AE404" s="69"/>
      <c r="AF404" s="69"/>
      <c r="AG404" s="69"/>
      <c r="AH404" s="97">
        <f t="shared" si="83"/>
        <v>0</v>
      </c>
      <c r="AJ404" s="98" cm="1">
        <f t="array" ref="AJ404">SUMPRODUCT(J$7:J$1008*(G$7:G$1008=$C404))</f>
        <v>0</v>
      </c>
      <c r="AK404" s="103">
        <f t="shared" si="85"/>
        <v>0</v>
      </c>
      <c r="AL404" s="104">
        <f t="shared" si="86"/>
        <v>0</v>
      </c>
      <c r="AM404" s="98" cm="1">
        <f t="array" ref="AM404">SUMPRODUCT(Z$7:Z$1008*(G$7:G$1008=$C404))</f>
        <v>0</v>
      </c>
      <c r="AN404" s="103">
        <f t="shared" si="87"/>
        <v>0</v>
      </c>
      <c r="AO404" s="104">
        <f t="shared" si="88"/>
        <v>0</v>
      </c>
      <c r="AP404" s="105" t="str">
        <f t="shared" si="89"/>
        <v/>
      </c>
      <c r="AQ404" s="105" t="str">
        <f t="shared" si="90"/>
        <v/>
      </c>
      <c r="AR404" s="98">
        <f>'Input 1 - Schedule 1'!AL406</f>
        <v>0</v>
      </c>
      <c r="AS404" s="98">
        <f t="shared" si="91"/>
        <v>0</v>
      </c>
      <c r="AT404" s="99">
        <f t="shared" si="92"/>
        <v>0</v>
      </c>
      <c r="AV404" s="84" t="s">
        <v>20</v>
      </c>
    </row>
    <row r="405" spans="1:48" ht="13.5" x14ac:dyDescent="0.3">
      <c r="A405" s="106">
        <f t="shared" si="93"/>
        <v>398</v>
      </c>
      <c r="B405" s="102" t="str">
        <f>'Input 1 - Schedule 1'!H407</f>
        <v/>
      </c>
      <c r="C405" s="95">
        <f>'Input 1 - Schedule 1'!I407</f>
        <v>0</v>
      </c>
      <c r="D405" s="95">
        <f>'Input 1 - Schedule 1'!J407</f>
        <v>0</v>
      </c>
      <c r="E405" s="95">
        <f>'Input 1 - Schedule 1'!K407</f>
        <v>0</v>
      </c>
      <c r="F405" s="95">
        <f>'Input 1 - Schedule 1'!L407</f>
        <v>0</v>
      </c>
      <c r="G405" s="95">
        <f>'Input 1 - Schedule 1'!N407</f>
        <v>0</v>
      </c>
      <c r="H405" s="95" t="str">
        <f>'Input 1 - Schedule 1'!O407</f>
        <v/>
      </c>
      <c r="I405" s="95">
        <f>'Input 1 - Schedule 1'!W407</f>
        <v>0</v>
      </c>
      <c r="J405" s="69"/>
      <c r="K405" s="51"/>
      <c r="L405" s="69"/>
      <c r="M405" s="69"/>
      <c r="N405" s="95">
        <f>SUMIFS('Input 3 - Capital Instruments'!$L$13:$L$229,'Input 3 - Capital Instruments'!$O$13:$O$229,C405,'Input 3 - Capital Instruments'!$M$13:$M$229,"Y",'Input 3 - Capital Instruments'!$G$13:$G$229,"Surplus Notes (or similar)")</f>
        <v>0</v>
      </c>
      <c r="O405" s="69"/>
      <c r="P405" s="69"/>
      <c r="Q405" s="69"/>
      <c r="R405" s="96">
        <f t="shared" si="81"/>
        <v>0</v>
      </c>
      <c r="S405" s="95">
        <f t="shared" si="82"/>
        <v>0</v>
      </c>
      <c r="T405" s="69"/>
      <c r="U405" s="69"/>
      <c r="V405" s="69"/>
      <c r="W405" s="95" t="str">
        <f t="shared" si="84"/>
        <v/>
      </c>
      <c r="Z405" s="69"/>
      <c r="AB405" s="69"/>
      <c r="AC405" s="69"/>
      <c r="AD405" s="69"/>
      <c r="AE405" s="69"/>
      <c r="AF405" s="69"/>
      <c r="AG405" s="69"/>
      <c r="AH405" s="97">
        <f t="shared" si="83"/>
        <v>0</v>
      </c>
      <c r="AJ405" s="98" cm="1">
        <f t="array" ref="AJ405">SUMPRODUCT(J$7:J$1008*(G$7:G$1008=$C405))</f>
        <v>0</v>
      </c>
      <c r="AK405" s="103">
        <f t="shared" si="85"/>
        <v>0</v>
      </c>
      <c r="AL405" s="104">
        <f t="shared" si="86"/>
        <v>0</v>
      </c>
      <c r="AM405" s="98" cm="1">
        <f t="array" ref="AM405">SUMPRODUCT(Z$7:Z$1008*(G$7:G$1008=$C405))</f>
        <v>0</v>
      </c>
      <c r="AN405" s="103">
        <f t="shared" si="87"/>
        <v>0</v>
      </c>
      <c r="AO405" s="104">
        <f t="shared" si="88"/>
        <v>0</v>
      </c>
      <c r="AP405" s="105" t="str">
        <f t="shared" si="89"/>
        <v/>
      </c>
      <c r="AQ405" s="105" t="str">
        <f t="shared" si="90"/>
        <v/>
      </c>
      <c r="AR405" s="98">
        <f>'Input 1 - Schedule 1'!AL407</f>
        <v>0</v>
      </c>
      <c r="AS405" s="98">
        <f t="shared" si="91"/>
        <v>0</v>
      </c>
      <c r="AT405" s="99">
        <f t="shared" si="92"/>
        <v>0</v>
      </c>
      <c r="AV405" s="84" t="s">
        <v>20</v>
      </c>
    </row>
    <row r="406" spans="1:48" ht="13.5" x14ac:dyDescent="0.3">
      <c r="A406" s="106">
        <f t="shared" si="93"/>
        <v>399</v>
      </c>
      <c r="B406" s="102" t="str">
        <f>'Input 1 - Schedule 1'!H408</f>
        <v/>
      </c>
      <c r="C406" s="95">
        <f>'Input 1 - Schedule 1'!I408</f>
        <v>0</v>
      </c>
      <c r="D406" s="95">
        <f>'Input 1 - Schedule 1'!J408</f>
        <v>0</v>
      </c>
      <c r="E406" s="95">
        <f>'Input 1 - Schedule 1'!K408</f>
        <v>0</v>
      </c>
      <c r="F406" s="95">
        <f>'Input 1 - Schedule 1'!L408</f>
        <v>0</v>
      </c>
      <c r="G406" s="95">
        <f>'Input 1 - Schedule 1'!N408</f>
        <v>0</v>
      </c>
      <c r="H406" s="95" t="str">
        <f>'Input 1 - Schedule 1'!O408</f>
        <v/>
      </c>
      <c r="I406" s="95">
        <f>'Input 1 - Schedule 1'!W408</f>
        <v>0</v>
      </c>
      <c r="J406" s="69"/>
      <c r="K406" s="51"/>
      <c r="L406" s="69"/>
      <c r="M406" s="69"/>
      <c r="N406" s="95">
        <f>SUMIFS('Input 3 - Capital Instruments'!$L$13:$L$229,'Input 3 - Capital Instruments'!$O$13:$O$229,C406,'Input 3 - Capital Instruments'!$M$13:$M$229,"Y",'Input 3 - Capital Instruments'!$G$13:$G$229,"Surplus Notes (or similar)")</f>
        <v>0</v>
      </c>
      <c r="O406" s="69"/>
      <c r="P406" s="69"/>
      <c r="Q406" s="69"/>
      <c r="R406" s="96">
        <f t="shared" si="81"/>
        <v>0</v>
      </c>
      <c r="S406" s="95">
        <f t="shared" si="82"/>
        <v>0</v>
      </c>
      <c r="T406" s="69"/>
      <c r="U406" s="69"/>
      <c r="V406" s="69"/>
      <c r="W406" s="95" t="str">
        <f t="shared" si="84"/>
        <v/>
      </c>
      <c r="Z406" s="69"/>
      <c r="AB406" s="69"/>
      <c r="AC406" s="69"/>
      <c r="AD406" s="69"/>
      <c r="AE406" s="69"/>
      <c r="AF406" s="69"/>
      <c r="AG406" s="69"/>
      <c r="AH406" s="97">
        <f t="shared" si="83"/>
        <v>0</v>
      </c>
      <c r="AJ406" s="98" cm="1">
        <f t="array" ref="AJ406">SUMPRODUCT(J$7:J$1008*(G$7:G$1008=$C406))</f>
        <v>0</v>
      </c>
      <c r="AK406" s="103">
        <f t="shared" si="85"/>
        <v>0</v>
      </c>
      <c r="AL406" s="104">
        <f t="shared" si="86"/>
        <v>0</v>
      </c>
      <c r="AM406" s="98" cm="1">
        <f t="array" ref="AM406">SUMPRODUCT(Z$7:Z$1008*(G$7:G$1008=$C406))</f>
        <v>0</v>
      </c>
      <c r="AN406" s="103">
        <f t="shared" si="87"/>
        <v>0</v>
      </c>
      <c r="AO406" s="104">
        <f t="shared" si="88"/>
        <v>0</v>
      </c>
      <c r="AP406" s="105" t="str">
        <f t="shared" si="89"/>
        <v/>
      </c>
      <c r="AQ406" s="105" t="str">
        <f t="shared" si="90"/>
        <v/>
      </c>
      <c r="AR406" s="98">
        <f>'Input 1 - Schedule 1'!AL408</f>
        <v>0</v>
      </c>
      <c r="AS406" s="98">
        <f t="shared" si="91"/>
        <v>0</v>
      </c>
      <c r="AT406" s="99">
        <f t="shared" si="92"/>
        <v>0</v>
      </c>
      <c r="AV406" s="84" t="s">
        <v>20</v>
      </c>
    </row>
    <row r="407" spans="1:48" ht="13.5" x14ac:dyDescent="0.3">
      <c r="A407" s="106">
        <f t="shared" si="93"/>
        <v>400</v>
      </c>
      <c r="B407" s="102" t="str">
        <f>'Input 1 - Schedule 1'!H409</f>
        <v/>
      </c>
      <c r="C407" s="95">
        <f>'Input 1 - Schedule 1'!I409</f>
        <v>0</v>
      </c>
      <c r="D407" s="95">
        <f>'Input 1 - Schedule 1'!J409</f>
        <v>0</v>
      </c>
      <c r="E407" s="95">
        <f>'Input 1 - Schedule 1'!K409</f>
        <v>0</v>
      </c>
      <c r="F407" s="95">
        <f>'Input 1 - Schedule 1'!L409</f>
        <v>0</v>
      </c>
      <c r="G407" s="95">
        <f>'Input 1 - Schedule 1'!N409</f>
        <v>0</v>
      </c>
      <c r="H407" s="95" t="str">
        <f>'Input 1 - Schedule 1'!O409</f>
        <v/>
      </c>
      <c r="I407" s="95">
        <f>'Input 1 - Schedule 1'!W409</f>
        <v>0</v>
      </c>
      <c r="J407" s="69"/>
      <c r="K407" s="51"/>
      <c r="L407" s="69"/>
      <c r="M407" s="69"/>
      <c r="N407" s="95">
        <f>SUMIFS('Input 3 - Capital Instruments'!$L$13:$L$229,'Input 3 - Capital Instruments'!$O$13:$O$229,C407,'Input 3 - Capital Instruments'!$M$13:$M$229,"Y",'Input 3 - Capital Instruments'!$G$13:$G$229,"Surplus Notes (or similar)")</f>
        <v>0</v>
      </c>
      <c r="O407" s="69"/>
      <c r="P407" s="69"/>
      <c r="Q407" s="69"/>
      <c r="R407" s="96">
        <f t="shared" si="81"/>
        <v>0</v>
      </c>
      <c r="S407" s="95">
        <f t="shared" si="82"/>
        <v>0</v>
      </c>
      <c r="T407" s="69"/>
      <c r="U407" s="69"/>
      <c r="V407" s="69"/>
      <c r="W407" s="95" t="str">
        <f t="shared" si="84"/>
        <v/>
      </c>
      <c r="Z407" s="69"/>
      <c r="AB407" s="69"/>
      <c r="AC407" s="69"/>
      <c r="AD407" s="69"/>
      <c r="AE407" s="69"/>
      <c r="AF407" s="69"/>
      <c r="AG407" s="69"/>
      <c r="AH407" s="97">
        <f t="shared" si="83"/>
        <v>0</v>
      </c>
      <c r="AJ407" s="98" cm="1">
        <f t="array" ref="AJ407">SUMPRODUCT(J$7:J$1008*(G$7:G$1008=$C407))</f>
        <v>0</v>
      </c>
      <c r="AK407" s="103">
        <f t="shared" si="85"/>
        <v>0</v>
      </c>
      <c r="AL407" s="104">
        <f t="shared" si="86"/>
        <v>0</v>
      </c>
      <c r="AM407" s="98" cm="1">
        <f t="array" ref="AM407">SUMPRODUCT(Z$7:Z$1008*(G$7:G$1008=$C407))</f>
        <v>0</v>
      </c>
      <c r="AN407" s="103">
        <f t="shared" si="87"/>
        <v>0</v>
      </c>
      <c r="AO407" s="104">
        <f t="shared" si="88"/>
        <v>0</v>
      </c>
      <c r="AP407" s="105" t="str">
        <f t="shared" si="89"/>
        <v/>
      </c>
      <c r="AQ407" s="105" t="str">
        <f t="shared" si="90"/>
        <v/>
      </c>
      <c r="AR407" s="98">
        <f>'Input 1 - Schedule 1'!AL409</f>
        <v>0</v>
      </c>
      <c r="AS407" s="98">
        <f t="shared" si="91"/>
        <v>0</v>
      </c>
      <c r="AT407" s="99">
        <f t="shared" si="92"/>
        <v>0</v>
      </c>
      <c r="AV407" s="84" t="s">
        <v>20</v>
      </c>
    </row>
    <row r="408" spans="1:48" ht="13.5" x14ac:dyDescent="0.3">
      <c r="A408" s="106">
        <f t="shared" si="93"/>
        <v>401</v>
      </c>
      <c r="B408" s="102" t="str">
        <f>'Input 1 - Schedule 1'!H410</f>
        <v/>
      </c>
      <c r="C408" s="95">
        <f>'Input 1 - Schedule 1'!I410</f>
        <v>0</v>
      </c>
      <c r="D408" s="95">
        <f>'Input 1 - Schedule 1'!J410</f>
        <v>0</v>
      </c>
      <c r="E408" s="95">
        <f>'Input 1 - Schedule 1'!K410</f>
        <v>0</v>
      </c>
      <c r="F408" s="95">
        <f>'Input 1 - Schedule 1'!L410</f>
        <v>0</v>
      </c>
      <c r="G408" s="95">
        <f>'Input 1 - Schedule 1'!N410</f>
        <v>0</v>
      </c>
      <c r="H408" s="95" t="str">
        <f>'Input 1 - Schedule 1'!O410</f>
        <v/>
      </c>
      <c r="I408" s="95">
        <f>'Input 1 - Schedule 1'!W410</f>
        <v>0</v>
      </c>
      <c r="J408" s="69"/>
      <c r="K408" s="51"/>
      <c r="L408" s="69"/>
      <c r="M408" s="69"/>
      <c r="N408" s="95">
        <f>SUMIFS('Input 3 - Capital Instruments'!$L$13:$L$229,'Input 3 - Capital Instruments'!$O$13:$O$229,C408,'Input 3 - Capital Instruments'!$M$13:$M$229,"Y",'Input 3 - Capital Instruments'!$G$13:$G$229,"Surplus Notes (or similar)")</f>
        <v>0</v>
      </c>
      <c r="O408" s="69"/>
      <c r="P408" s="69"/>
      <c r="Q408" s="69"/>
      <c r="R408" s="96">
        <f t="shared" si="81"/>
        <v>0</v>
      </c>
      <c r="S408" s="95">
        <f t="shared" si="82"/>
        <v>0</v>
      </c>
      <c r="T408" s="69"/>
      <c r="U408" s="69"/>
      <c r="V408" s="69"/>
      <c r="W408" s="95" t="str">
        <f t="shared" si="84"/>
        <v/>
      </c>
      <c r="Z408" s="69"/>
      <c r="AB408" s="69"/>
      <c r="AC408" s="69"/>
      <c r="AD408" s="69"/>
      <c r="AE408" s="69"/>
      <c r="AF408" s="69"/>
      <c r="AG408" s="69"/>
      <c r="AH408" s="97">
        <f t="shared" si="83"/>
        <v>0</v>
      </c>
      <c r="AJ408" s="98" cm="1">
        <f t="array" ref="AJ408">SUMPRODUCT(J$7:J$1008*(G$7:G$1008=$C408))</f>
        <v>0</v>
      </c>
      <c r="AK408" s="103">
        <f t="shared" si="85"/>
        <v>0</v>
      </c>
      <c r="AL408" s="104">
        <f t="shared" si="86"/>
        <v>0</v>
      </c>
      <c r="AM408" s="98" cm="1">
        <f t="array" ref="AM408">SUMPRODUCT(Z$7:Z$1008*(G$7:G$1008=$C408))</f>
        <v>0</v>
      </c>
      <c r="AN408" s="103">
        <f t="shared" si="87"/>
        <v>0</v>
      </c>
      <c r="AO408" s="104">
        <f t="shared" si="88"/>
        <v>0</v>
      </c>
      <c r="AP408" s="105" t="str">
        <f t="shared" si="89"/>
        <v/>
      </c>
      <c r="AQ408" s="105" t="str">
        <f t="shared" si="90"/>
        <v/>
      </c>
      <c r="AR408" s="98">
        <f>'Input 1 - Schedule 1'!AL410</f>
        <v>0</v>
      </c>
      <c r="AS408" s="98">
        <f t="shared" si="91"/>
        <v>0</v>
      </c>
      <c r="AT408" s="99">
        <f t="shared" si="92"/>
        <v>0</v>
      </c>
      <c r="AV408" s="84" t="s">
        <v>20</v>
      </c>
    </row>
    <row r="409" spans="1:48" ht="13.5" x14ac:dyDescent="0.3">
      <c r="A409" s="106">
        <f t="shared" si="93"/>
        <v>402</v>
      </c>
      <c r="B409" s="102" t="str">
        <f>'Input 1 - Schedule 1'!H411</f>
        <v/>
      </c>
      <c r="C409" s="95">
        <f>'Input 1 - Schedule 1'!I411</f>
        <v>0</v>
      </c>
      <c r="D409" s="95">
        <f>'Input 1 - Schedule 1'!J411</f>
        <v>0</v>
      </c>
      <c r="E409" s="95">
        <f>'Input 1 - Schedule 1'!K411</f>
        <v>0</v>
      </c>
      <c r="F409" s="95">
        <f>'Input 1 - Schedule 1'!L411</f>
        <v>0</v>
      </c>
      <c r="G409" s="95">
        <f>'Input 1 - Schedule 1'!N411</f>
        <v>0</v>
      </c>
      <c r="H409" s="95" t="str">
        <f>'Input 1 - Schedule 1'!O411</f>
        <v/>
      </c>
      <c r="I409" s="95">
        <f>'Input 1 - Schedule 1'!W411</f>
        <v>0</v>
      </c>
      <c r="J409" s="69"/>
      <c r="K409" s="51"/>
      <c r="L409" s="69"/>
      <c r="M409" s="69"/>
      <c r="N409" s="95">
        <f>SUMIFS('Input 3 - Capital Instruments'!$L$13:$L$229,'Input 3 - Capital Instruments'!$O$13:$O$229,C409,'Input 3 - Capital Instruments'!$M$13:$M$229,"Y",'Input 3 - Capital Instruments'!$G$13:$G$229,"Surplus Notes (or similar)")</f>
        <v>0</v>
      </c>
      <c r="O409" s="69"/>
      <c r="P409" s="69"/>
      <c r="Q409" s="69"/>
      <c r="R409" s="96">
        <f t="shared" si="81"/>
        <v>0</v>
      </c>
      <c r="S409" s="95">
        <f t="shared" si="82"/>
        <v>0</v>
      </c>
      <c r="T409" s="69"/>
      <c r="U409" s="69"/>
      <c r="V409" s="69"/>
      <c r="W409" s="95" t="str">
        <f t="shared" si="84"/>
        <v/>
      </c>
      <c r="Z409" s="69"/>
      <c r="AB409" s="69"/>
      <c r="AC409" s="69"/>
      <c r="AD409" s="69"/>
      <c r="AE409" s="69"/>
      <c r="AF409" s="69"/>
      <c r="AG409" s="69"/>
      <c r="AH409" s="97">
        <f t="shared" si="83"/>
        <v>0</v>
      </c>
      <c r="AJ409" s="98" cm="1">
        <f t="array" ref="AJ409">SUMPRODUCT(J$7:J$1008*(G$7:G$1008=$C409))</f>
        <v>0</v>
      </c>
      <c r="AK409" s="103">
        <f t="shared" si="85"/>
        <v>0</v>
      </c>
      <c r="AL409" s="104">
        <f t="shared" si="86"/>
        <v>0</v>
      </c>
      <c r="AM409" s="98" cm="1">
        <f t="array" ref="AM409">SUMPRODUCT(Z$7:Z$1008*(G$7:G$1008=$C409))</f>
        <v>0</v>
      </c>
      <c r="AN409" s="103">
        <f t="shared" si="87"/>
        <v>0</v>
      </c>
      <c r="AO409" s="104">
        <f t="shared" si="88"/>
        <v>0</v>
      </c>
      <c r="AP409" s="105" t="str">
        <f t="shared" si="89"/>
        <v/>
      </c>
      <c r="AQ409" s="105" t="str">
        <f t="shared" si="90"/>
        <v/>
      </c>
      <c r="AR409" s="98">
        <f>'Input 1 - Schedule 1'!AL411</f>
        <v>0</v>
      </c>
      <c r="AS409" s="98">
        <f t="shared" si="91"/>
        <v>0</v>
      </c>
      <c r="AT409" s="99">
        <f t="shared" si="92"/>
        <v>0</v>
      </c>
      <c r="AV409" s="84" t="s">
        <v>20</v>
      </c>
    </row>
    <row r="410" spans="1:48" ht="13.5" x14ac:dyDescent="0.3">
      <c r="A410" s="106">
        <f t="shared" si="93"/>
        <v>403</v>
      </c>
      <c r="B410" s="102" t="str">
        <f>'Input 1 - Schedule 1'!H412</f>
        <v/>
      </c>
      <c r="C410" s="95">
        <f>'Input 1 - Schedule 1'!I412</f>
        <v>0</v>
      </c>
      <c r="D410" s="95">
        <f>'Input 1 - Schedule 1'!J412</f>
        <v>0</v>
      </c>
      <c r="E410" s="95">
        <f>'Input 1 - Schedule 1'!K412</f>
        <v>0</v>
      </c>
      <c r="F410" s="95">
        <f>'Input 1 - Schedule 1'!L412</f>
        <v>0</v>
      </c>
      <c r="G410" s="95">
        <f>'Input 1 - Schedule 1'!N412</f>
        <v>0</v>
      </c>
      <c r="H410" s="95" t="str">
        <f>'Input 1 - Schedule 1'!O412</f>
        <v/>
      </c>
      <c r="I410" s="95">
        <f>'Input 1 - Schedule 1'!W412</f>
        <v>0</v>
      </c>
      <c r="J410" s="69"/>
      <c r="K410" s="51"/>
      <c r="L410" s="69"/>
      <c r="M410" s="69"/>
      <c r="N410" s="95">
        <f>SUMIFS('Input 3 - Capital Instruments'!$L$13:$L$229,'Input 3 - Capital Instruments'!$O$13:$O$229,C410,'Input 3 - Capital Instruments'!$M$13:$M$229,"Y",'Input 3 - Capital Instruments'!$G$13:$G$229,"Surplus Notes (or similar)")</f>
        <v>0</v>
      </c>
      <c r="O410" s="69"/>
      <c r="P410" s="69"/>
      <c r="Q410" s="69"/>
      <c r="R410" s="96">
        <f t="shared" si="81"/>
        <v>0</v>
      </c>
      <c r="S410" s="95">
        <f t="shared" si="82"/>
        <v>0</v>
      </c>
      <c r="T410" s="69"/>
      <c r="U410" s="69"/>
      <c r="V410" s="69"/>
      <c r="W410" s="95" t="str">
        <f t="shared" si="84"/>
        <v/>
      </c>
      <c r="Z410" s="69"/>
      <c r="AB410" s="69"/>
      <c r="AC410" s="69"/>
      <c r="AD410" s="69"/>
      <c r="AE410" s="69"/>
      <c r="AF410" s="69"/>
      <c r="AG410" s="69"/>
      <c r="AH410" s="97">
        <f t="shared" si="83"/>
        <v>0</v>
      </c>
      <c r="AJ410" s="98" cm="1">
        <f t="array" ref="AJ410">SUMPRODUCT(J$7:J$1008*(G$7:G$1008=$C410))</f>
        <v>0</v>
      </c>
      <c r="AK410" s="103">
        <f t="shared" si="85"/>
        <v>0</v>
      </c>
      <c r="AL410" s="104">
        <f t="shared" si="86"/>
        <v>0</v>
      </c>
      <c r="AM410" s="98" cm="1">
        <f t="array" ref="AM410">SUMPRODUCT(Z$7:Z$1008*(G$7:G$1008=$C410))</f>
        <v>0</v>
      </c>
      <c r="AN410" s="103">
        <f t="shared" si="87"/>
        <v>0</v>
      </c>
      <c r="AO410" s="104">
        <f t="shared" si="88"/>
        <v>0</v>
      </c>
      <c r="AP410" s="105" t="str">
        <f t="shared" si="89"/>
        <v/>
      </c>
      <c r="AQ410" s="105" t="str">
        <f t="shared" si="90"/>
        <v/>
      </c>
      <c r="AR410" s="98">
        <f>'Input 1 - Schedule 1'!AL412</f>
        <v>0</v>
      </c>
      <c r="AS410" s="98">
        <f t="shared" si="91"/>
        <v>0</v>
      </c>
      <c r="AT410" s="99">
        <f t="shared" si="92"/>
        <v>0</v>
      </c>
      <c r="AV410" s="84" t="s">
        <v>20</v>
      </c>
    </row>
    <row r="411" spans="1:48" ht="13.5" x14ac:dyDescent="0.3">
      <c r="A411" s="106">
        <f t="shared" si="93"/>
        <v>404</v>
      </c>
      <c r="B411" s="102" t="str">
        <f>'Input 1 - Schedule 1'!H413</f>
        <v/>
      </c>
      <c r="C411" s="95">
        <f>'Input 1 - Schedule 1'!I413</f>
        <v>0</v>
      </c>
      <c r="D411" s="95">
        <f>'Input 1 - Schedule 1'!J413</f>
        <v>0</v>
      </c>
      <c r="E411" s="95">
        <f>'Input 1 - Schedule 1'!K413</f>
        <v>0</v>
      </c>
      <c r="F411" s="95">
        <f>'Input 1 - Schedule 1'!L413</f>
        <v>0</v>
      </c>
      <c r="G411" s="95">
        <f>'Input 1 - Schedule 1'!N413</f>
        <v>0</v>
      </c>
      <c r="H411" s="95" t="str">
        <f>'Input 1 - Schedule 1'!O413</f>
        <v/>
      </c>
      <c r="I411" s="95">
        <f>'Input 1 - Schedule 1'!W413</f>
        <v>0</v>
      </c>
      <c r="J411" s="69"/>
      <c r="K411" s="51"/>
      <c r="L411" s="69"/>
      <c r="M411" s="69"/>
      <c r="N411" s="95">
        <f>SUMIFS('Input 3 - Capital Instruments'!$L$13:$L$229,'Input 3 - Capital Instruments'!$O$13:$O$229,C411,'Input 3 - Capital Instruments'!$M$13:$M$229,"Y",'Input 3 - Capital Instruments'!$G$13:$G$229,"Surplus Notes (or similar)")</f>
        <v>0</v>
      </c>
      <c r="O411" s="69"/>
      <c r="P411" s="69"/>
      <c r="Q411" s="69"/>
      <c r="R411" s="96">
        <f t="shared" si="81"/>
        <v>0</v>
      </c>
      <c r="S411" s="95">
        <f t="shared" si="82"/>
        <v>0</v>
      </c>
      <c r="T411" s="69"/>
      <c r="U411" s="69"/>
      <c r="V411" s="69"/>
      <c r="W411" s="95" t="str">
        <f t="shared" si="84"/>
        <v/>
      </c>
      <c r="Z411" s="69"/>
      <c r="AB411" s="69"/>
      <c r="AC411" s="69"/>
      <c r="AD411" s="69"/>
      <c r="AE411" s="69"/>
      <c r="AF411" s="69"/>
      <c r="AG411" s="69"/>
      <c r="AH411" s="97">
        <f t="shared" si="83"/>
        <v>0</v>
      </c>
      <c r="AJ411" s="98" cm="1">
        <f t="array" ref="AJ411">SUMPRODUCT(J$7:J$1008*(G$7:G$1008=$C411))</f>
        <v>0</v>
      </c>
      <c r="AK411" s="103">
        <f t="shared" si="85"/>
        <v>0</v>
      </c>
      <c r="AL411" s="104">
        <f t="shared" si="86"/>
        <v>0</v>
      </c>
      <c r="AM411" s="98" cm="1">
        <f t="array" ref="AM411">SUMPRODUCT(Z$7:Z$1008*(G$7:G$1008=$C411))</f>
        <v>0</v>
      </c>
      <c r="AN411" s="103">
        <f t="shared" si="87"/>
        <v>0</v>
      </c>
      <c r="AO411" s="104">
        <f t="shared" si="88"/>
        <v>0</v>
      </c>
      <c r="AP411" s="105" t="str">
        <f t="shared" si="89"/>
        <v/>
      </c>
      <c r="AQ411" s="105" t="str">
        <f t="shared" si="90"/>
        <v/>
      </c>
      <c r="AR411" s="98">
        <f>'Input 1 - Schedule 1'!AL413</f>
        <v>0</v>
      </c>
      <c r="AS411" s="98">
        <f t="shared" si="91"/>
        <v>0</v>
      </c>
      <c r="AT411" s="99">
        <f t="shared" si="92"/>
        <v>0</v>
      </c>
      <c r="AV411" s="84" t="s">
        <v>20</v>
      </c>
    </row>
    <row r="412" spans="1:48" ht="13.5" x14ac:dyDescent="0.3">
      <c r="A412" s="106">
        <f t="shared" si="93"/>
        <v>405</v>
      </c>
      <c r="B412" s="102" t="str">
        <f>'Input 1 - Schedule 1'!H414</f>
        <v/>
      </c>
      <c r="C412" s="95">
        <f>'Input 1 - Schedule 1'!I414</f>
        <v>0</v>
      </c>
      <c r="D412" s="95">
        <f>'Input 1 - Schedule 1'!J414</f>
        <v>0</v>
      </c>
      <c r="E412" s="95">
        <f>'Input 1 - Schedule 1'!K414</f>
        <v>0</v>
      </c>
      <c r="F412" s="95">
        <f>'Input 1 - Schedule 1'!L414</f>
        <v>0</v>
      </c>
      <c r="G412" s="95">
        <f>'Input 1 - Schedule 1'!N414</f>
        <v>0</v>
      </c>
      <c r="H412" s="95" t="str">
        <f>'Input 1 - Schedule 1'!O414</f>
        <v/>
      </c>
      <c r="I412" s="95">
        <f>'Input 1 - Schedule 1'!W414</f>
        <v>0</v>
      </c>
      <c r="J412" s="69"/>
      <c r="K412" s="51"/>
      <c r="L412" s="69"/>
      <c r="M412" s="69"/>
      <c r="N412" s="95">
        <f>SUMIFS('Input 3 - Capital Instruments'!$L$13:$L$229,'Input 3 - Capital Instruments'!$O$13:$O$229,C412,'Input 3 - Capital Instruments'!$M$13:$M$229,"Y",'Input 3 - Capital Instruments'!$G$13:$G$229,"Surplus Notes (or similar)")</f>
        <v>0</v>
      </c>
      <c r="O412" s="69"/>
      <c r="P412" s="69"/>
      <c r="Q412" s="69"/>
      <c r="R412" s="96">
        <f t="shared" si="81"/>
        <v>0</v>
      </c>
      <c r="S412" s="95">
        <f t="shared" si="82"/>
        <v>0</v>
      </c>
      <c r="T412" s="69"/>
      <c r="U412" s="69"/>
      <c r="V412" s="69"/>
      <c r="W412" s="95" t="str">
        <f t="shared" si="84"/>
        <v/>
      </c>
      <c r="Z412" s="69"/>
      <c r="AB412" s="69"/>
      <c r="AC412" s="69"/>
      <c r="AD412" s="69"/>
      <c r="AE412" s="69"/>
      <c r="AF412" s="69"/>
      <c r="AG412" s="69"/>
      <c r="AH412" s="97">
        <f t="shared" si="83"/>
        <v>0</v>
      </c>
      <c r="AJ412" s="98" cm="1">
        <f t="array" ref="AJ412">SUMPRODUCT(J$7:J$1008*(G$7:G$1008=$C412))</f>
        <v>0</v>
      </c>
      <c r="AK412" s="103">
        <f t="shared" si="85"/>
        <v>0</v>
      </c>
      <c r="AL412" s="104">
        <f t="shared" si="86"/>
        <v>0</v>
      </c>
      <c r="AM412" s="98" cm="1">
        <f t="array" ref="AM412">SUMPRODUCT(Z$7:Z$1008*(G$7:G$1008=$C412))</f>
        <v>0</v>
      </c>
      <c r="AN412" s="103">
        <f t="shared" si="87"/>
        <v>0</v>
      </c>
      <c r="AO412" s="104">
        <f t="shared" si="88"/>
        <v>0</v>
      </c>
      <c r="AP412" s="105" t="str">
        <f t="shared" si="89"/>
        <v/>
      </c>
      <c r="AQ412" s="105" t="str">
        <f t="shared" si="90"/>
        <v/>
      </c>
      <c r="AR412" s="98">
        <f>'Input 1 - Schedule 1'!AL414</f>
        <v>0</v>
      </c>
      <c r="AS412" s="98">
        <f t="shared" si="91"/>
        <v>0</v>
      </c>
      <c r="AT412" s="99">
        <f t="shared" si="92"/>
        <v>0</v>
      </c>
      <c r="AV412" s="84" t="s">
        <v>20</v>
      </c>
    </row>
    <row r="413" spans="1:48" ht="13.5" x14ac:dyDescent="0.3">
      <c r="A413" s="106">
        <f t="shared" si="93"/>
        <v>406</v>
      </c>
      <c r="B413" s="102" t="str">
        <f>'Input 1 - Schedule 1'!H415</f>
        <v/>
      </c>
      <c r="C413" s="95">
        <f>'Input 1 - Schedule 1'!I415</f>
        <v>0</v>
      </c>
      <c r="D413" s="95">
        <f>'Input 1 - Schedule 1'!J415</f>
        <v>0</v>
      </c>
      <c r="E413" s="95">
        <f>'Input 1 - Schedule 1'!K415</f>
        <v>0</v>
      </c>
      <c r="F413" s="95">
        <f>'Input 1 - Schedule 1'!L415</f>
        <v>0</v>
      </c>
      <c r="G413" s="95">
        <f>'Input 1 - Schedule 1'!N415</f>
        <v>0</v>
      </c>
      <c r="H413" s="95" t="str">
        <f>'Input 1 - Schedule 1'!O415</f>
        <v/>
      </c>
      <c r="I413" s="95">
        <f>'Input 1 - Schedule 1'!W415</f>
        <v>0</v>
      </c>
      <c r="J413" s="69"/>
      <c r="K413" s="51"/>
      <c r="L413" s="69"/>
      <c r="M413" s="69"/>
      <c r="N413" s="95">
        <f>SUMIFS('Input 3 - Capital Instruments'!$L$13:$L$229,'Input 3 - Capital Instruments'!$O$13:$O$229,C413,'Input 3 - Capital Instruments'!$M$13:$M$229,"Y",'Input 3 - Capital Instruments'!$G$13:$G$229,"Surplus Notes (or similar)")</f>
        <v>0</v>
      </c>
      <c r="O413" s="69"/>
      <c r="P413" s="69"/>
      <c r="Q413" s="69"/>
      <c r="R413" s="96">
        <f t="shared" si="81"/>
        <v>0</v>
      </c>
      <c r="S413" s="95">
        <f t="shared" si="82"/>
        <v>0</v>
      </c>
      <c r="T413" s="69"/>
      <c r="U413" s="69"/>
      <c r="V413" s="69"/>
      <c r="W413" s="95" t="str">
        <f t="shared" si="84"/>
        <v/>
      </c>
      <c r="Z413" s="69"/>
      <c r="AB413" s="69"/>
      <c r="AC413" s="69"/>
      <c r="AD413" s="69"/>
      <c r="AE413" s="69"/>
      <c r="AF413" s="69"/>
      <c r="AG413" s="69"/>
      <c r="AH413" s="97">
        <f t="shared" si="83"/>
        <v>0</v>
      </c>
      <c r="AJ413" s="98" cm="1">
        <f t="array" ref="AJ413">SUMPRODUCT(J$7:J$1008*(G$7:G$1008=$C413))</f>
        <v>0</v>
      </c>
      <c r="AK413" s="103">
        <f t="shared" si="85"/>
        <v>0</v>
      </c>
      <c r="AL413" s="104">
        <f t="shared" si="86"/>
        <v>0</v>
      </c>
      <c r="AM413" s="98" cm="1">
        <f t="array" ref="AM413">SUMPRODUCT(Z$7:Z$1008*(G$7:G$1008=$C413))</f>
        <v>0</v>
      </c>
      <c r="AN413" s="103">
        <f t="shared" si="87"/>
        <v>0</v>
      </c>
      <c r="AO413" s="104">
        <f t="shared" si="88"/>
        <v>0</v>
      </c>
      <c r="AP413" s="105" t="str">
        <f t="shared" si="89"/>
        <v/>
      </c>
      <c r="AQ413" s="105" t="str">
        <f t="shared" si="90"/>
        <v/>
      </c>
      <c r="AR413" s="98">
        <f>'Input 1 - Schedule 1'!AL415</f>
        <v>0</v>
      </c>
      <c r="AS413" s="98">
        <f t="shared" si="91"/>
        <v>0</v>
      </c>
      <c r="AT413" s="99">
        <f t="shared" si="92"/>
        <v>0</v>
      </c>
      <c r="AV413" s="84" t="s">
        <v>20</v>
      </c>
    </row>
    <row r="414" spans="1:48" ht="13.5" x14ac:dyDescent="0.3">
      <c r="A414" s="106">
        <f t="shared" si="93"/>
        <v>407</v>
      </c>
      <c r="B414" s="102" t="str">
        <f>'Input 1 - Schedule 1'!H416</f>
        <v/>
      </c>
      <c r="C414" s="95">
        <f>'Input 1 - Schedule 1'!I416</f>
        <v>0</v>
      </c>
      <c r="D414" s="95">
        <f>'Input 1 - Schedule 1'!J416</f>
        <v>0</v>
      </c>
      <c r="E414" s="95">
        <f>'Input 1 - Schedule 1'!K416</f>
        <v>0</v>
      </c>
      <c r="F414" s="95">
        <f>'Input 1 - Schedule 1'!L416</f>
        <v>0</v>
      </c>
      <c r="G414" s="95">
        <f>'Input 1 - Schedule 1'!N416</f>
        <v>0</v>
      </c>
      <c r="H414" s="95" t="str">
        <f>'Input 1 - Schedule 1'!O416</f>
        <v/>
      </c>
      <c r="I414" s="95">
        <f>'Input 1 - Schedule 1'!W416</f>
        <v>0</v>
      </c>
      <c r="J414" s="69"/>
      <c r="K414" s="51"/>
      <c r="L414" s="69"/>
      <c r="M414" s="69"/>
      <c r="N414" s="95">
        <f>SUMIFS('Input 3 - Capital Instruments'!$L$13:$L$229,'Input 3 - Capital Instruments'!$O$13:$O$229,C414,'Input 3 - Capital Instruments'!$M$13:$M$229,"Y",'Input 3 - Capital Instruments'!$G$13:$G$229,"Surplus Notes (or similar)")</f>
        <v>0</v>
      </c>
      <c r="O414" s="69"/>
      <c r="P414" s="69"/>
      <c r="Q414" s="69"/>
      <c r="R414" s="96">
        <f t="shared" si="81"/>
        <v>0</v>
      </c>
      <c r="S414" s="95">
        <f t="shared" si="82"/>
        <v>0</v>
      </c>
      <c r="T414" s="69"/>
      <c r="U414" s="69"/>
      <c r="V414" s="69"/>
      <c r="W414" s="95" t="str">
        <f t="shared" si="84"/>
        <v/>
      </c>
      <c r="Z414" s="69"/>
      <c r="AB414" s="69"/>
      <c r="AC414" s="69"/>
      <c r="AD414" s="69"/>
      <c r="AE414" s="69"/>
      <c r="AF414" s="69"/>
      <c r="AG414" s="69"/>
      <c r="AH414" s="97">
        <f t="shared" si="83"/>
        <v>0</v>
      </c>
      <c r="AJ414" s="98" cm="1">
        <f t="array" ref="AJ414">SUMPRODUCT(J$7:J$1008*(G$7:G$1008=$C414))</f>
        <v>0</v>
      </c>
      <c r="AK414" s="103">
        <f t="shared" si="85"/>
        <v>0</v>
      </c>
      <c r="AL414" s="104">
        <f t="shared" si="86"/>
        <v>0</v>
      </c>
      <c r="AM414" s="98" cm="1">
        <f t="array" ref="AM414">SUMPRODUCT(Z$7:Z$1008*(G$7:G$1008=$C414))</f>
        <v>0</v>
      </c>
      <c r="AN414" s="103">
        <f t="shared" si="87"/>
        <v>0</v>
      </c>
      <c r="AO414" s="104">
        <f t="shared" si="88"/>
        <v>0</v>
      </c>
      <c r="AP414" s="105" t="str">
        <f t="shared" si="89"/>
        <v/>
      </c>
      <c r="AQ414" s="105" t="str">
        <f t="shared" si="90"/>
        <v/>
      </c>
      <c r="AR414" s="98">
        <f>'Input 1 - Schedule 1'!AL416</f>
        <v>0</v>
      </c>
      <c r="AS414" s="98">
        <f t="shared" si="91"/>
        <v>0</v>
      </c>
      <c r="AT414" s="99">
        <f t="shared" si="92"/>
        <v>0</v>
      </c>
      <c r="AV414" s="84" t="s">
        <v>20</v>
      </c>
    </row>
    <row r="415" spans="1:48" ht="13.5" x14ac:dyDescent="0.3">
      <c r="A415" s="106">
        <f t="shared" si="93"/>
        <v>408</v>
      </c>
      <c r="B415" s="102" t="str">
        <f>'Input 1 - Schedule 1'!H417</f>
        <v/>
      </c>
      <c r="C415" s="95">
        <f>'Input 1 - Schedule 1'!I417</f>
        <v>0</v>
      </c>
      <c r="D415" s="95">
        <f>'Input 1 - Schedule 1'!J417</f>
        <v>0</v>
      </c>
      <c r="E415" s="95">
        <f>'Input 1 - Schedule 1'!K417</f>
        <v>0</v>
      </c>
      <c r="F415" s="95">
        <f>'Input 1 - Schedule 1'!L417</f>
        <v>0</v>
      </c>
      <c r="G415" s="95">
        <f>'Input 1 - Schedule 1'!N417</f>
        <v>0</v>
      </c>
      <c r="H415" s="95" t="str">
        <f>'Input 1 - Schedule 1'!O417</f>
        <v/>
      </c>
      <c r="I415" s="95">
        <f>'Input 1 - Schedule 1'!W417</f>
        <v>0</v>
      </c>
      <c r="J415" s="69"/>
      <c r="K415" s="51"/>
      <c r="L415" s="69"/>
      <c r="M415" s="69"/>
      <c r="N415" s="95">
        <f>SUMIFS('Input 3 - Capital Instruments'!$L$13:$L$229,'Input 3 - Capital Instruments'!$O$13:$O$229,C415,'Input 3 - Capital Instruments'!$M$13:$M$229,"Y",'Input 3 - Capital Instruments'!$G$13:$G$229,"Surplus Notes (or similar)")</f>
        <v>0</v>
      </c>
      <c r="O415" s="69"/>
      <c r="P415" s="69"/>
      <c r="Q415" s="69"/>
      <c r="R415" s="96">
        <f t="shared" si="81"/>
        <v>0</v>
      </c>
      <c r="S415" s="95">
        <f t="shared" si="82"/>
        <v>0</v>
      </c>
      <c r="T415" s="69"/>
      <c r="U415" s="69"/>
      <c r="V415" s="69"/>
      <c r="W415" s="95" t="str">
        <f t="shared" si="84"/>
        <v/>
      </c>
      <c r="Z415" s="69"/>
      <c r="AB415" s="69"/>
      <c r="AC415" s="69"/>
      <c r="AD415" s="69"/>
      <c r="AE415" s="69"/>
      <c r="AF415" s="69"/>
      <c r="AG415" s="69"/>
      <c r="AH415" s="97">
        <f t="shared" si="83"/>
        <v>0</v>
      </c>
      <c r="AJ415" s="98" cm="1">
        <f t="array" ref="AJ415">SUMPRODUCT(J$7:J$1008*(G$7:G$1008=$C415))</f>
        <v>0</v>
      </c>
      <c r="AK415" s="103">
        <f t="shared" si="85"/>
        <v>0</v>
      </c>
      <c r="AL415" s="104">
        <f t="shared" si="86"/>
        <v>0</v>
      </c>
      <c r="AM415" s="98" cm="1">
        <f t="array" ref="AM415">SUMPRODUCT(Z$7:Z$1008*(G$7:G$1008=$C415))</f>
        <v>0</v>
      </c>
      <c r="AN415" s="103">
        <f t="shared" si="87"/>
        <v>0</v>
      </c>
      <c r="AO415" s="104">
        <f t="shared" si="88"/>
        <v>0</v>
      </c>
      <c r="AP415" s="105" t="str">
        <f t="shared" si="89"/>
        <v/>
      </c>
      <c r="AQ415" s="105" t="str">
        <f t="shared" si="90"/>
        <v/>
      </c>
      <c r="AR415" s="98">
        <f>'Input 1 - Schedule 1'!AL417</f>
        <v>0</v>
      </c>
      <c r="AS415" s="98">
        <f t="shared" si="91"/>
        <v>0</v>
      </c>
      <c r="AT415" s="99">
        <f t="shared" si="92"/>
        <v>0</v>
      </c>
      <c r="AV415" s="84" t="s">
        <v>20</v>
      </c>
    </row>
    <row r="416" spans="1:48" ht="13.5" x14ac:dyDescent="0.3">
      <c r="A416" s="106">
        <f t="shared" si="93"/>
        <v>409</v>
      </c>
      <c r="B416" s="102" t="str">
        <f>'Input 1 - Schedule 1'!H418</f>
        <v/>
      </c>
      <c r="C416" s="95">
        <f>'Input 1 - Schedule 1'!I418</f>
        <v>0</v>
      </c>
      <c r="D416" s="95">
        <f>'Input 1 - Schedule 1'!J418</f>
        <v>0</v>
      </c>
      <c r="E416" s="95">
        <f>'Input 1 - Schedule 1'!K418</f>
        <v>0</v>
      </c>
      <c r="F416" s="95">
        <f>'Input 1 - Schedule 1'!L418</f>
        <v>0</v>
      </c>
      <c r="G416" s="95">
        <f>'Input 1 - Schedule 1'!N418</f>
        <v>0</v>
      </c>
      <c r="H416" s="95" t="str">
        <f>'Input 1 - Schedule 1'!O418</f>
        <v/>
      </c>
      <c r="I416" s="95">
        <f>'Input 1 - Schedule 1'!W418</f>
        <v>0</v>
      </c>
      <c r="J416" s="69"/>
      <c r="K416" s="51"/>
      <c r="L416" s="69"/>
      <c r="M416" s="69"/>
      <c r="N416" s="95">
        <f>SUMIFS('Input 3 - Capital Instruments'!$L$13:$L$229,'Input 3 - Capital Instruments'!$O$13:$O$229,C416,'Input 3 - Capital Instruments'!$M$13:$M$229,"Y",'Input 3 - Capital Instruments'!$G$13:$G$229,"Surplus Notes (or similar)")</f>
        <v>0</v>
      </c>
      <c r="O416" s="69"/>
      <c r="P416" s="69"/>
      <c r="Q416" s="69"/>
      <c r="R416" s="96">
        <f t="shared" si="81"/>
        <v>0</v>
      </c>
      <c r="S416" s="95">
        <f t="shared" si="82"/>
        <v>0</v>
      </c>
      <c r="T416" s="69"/>
      <c r="U416" s="69"/>
      <c r="V416" s="69"/>
      <c r="W416" s="95" t="str">
        <f t="shared" si="84"/>
        <v/>
      </c>
      <c r="Z416" s="69"/>
      <c r="AB416" s="69"/>
      <c r="AC416" s="69"/>
      <c r="AD416" s="69"/>
      <c r="AE416" s="69"/>
      <c r="AF416" s="69"/>
      <c r="AG416" s="69"/>
      <c r="AH416" s="97">
        <f t="shared" si="83"/>
        <v>0</v>
      </c>
      <c r="AJ416" s="98" cm="1">
        <f t="array" ref="AJ416">SUMPRODUCT(J$7:J$1008*(G$7:G$1008=$C416))</f>
        <v>0</v>
      </c>
      <c r="AK416" s="103">
        <f t="shared" si="85"/>
        <v>0</v>
      </c>
      <c r="AL416" s="104">
        <f t="shared" si="86"/>
        <v>0</v>
      </c>
      <c r="AM416" s="98" cm="1">
        <f t="array" ref="AM416">SUMPRODUCT(Z$7:Z$1008*(G$7:G$1008=$C416))</f>
        <v>0</v>
      </c>
      <c r="AN416" s="103">
        <f t="shared" si="87"/>
        <v>0</v>
      </c>
      <c r="AO416" s="104">
        <f t="shared" si="88"/>
        <v>0</v>
      </c>
      <c r="AP416" s="105" t="str">
        <f t="shared" si="89"/>
        <v/>
      </c>
      <c r="AQ416" s="105" t="str">
        <f t="shared" si="90"/>
        <v/>
      </c>
      <c r="AR416" s="98">
        <f>'Input 1 - Schedule 1'!AL418</f>
        <v>0</v>
      </c>
      <c r="AS416" s="98">
        <f t="shared" si="91"/>
        <v>0</v>
      </c>
      <c r="AT416" s="99">
        <f t="shared" si="92"/>
        <v>0</v>
      </c>
      <c r="AV416" s="84" t="s">
        <v>20</v>
      </c>
    </row>
    <row r="417" spans="1:48" ht="13.5" x14ac:dyDescent="0.3">
      <c r="A417" s="106">
        <f t="shared" si="93"/>
        <v>410</v>
      </c>
      <c r="B417" s="102" t="str">
        <f>'Input 1 - Schedule 1'!H419</f>
        <v/>
      </c>
      <c r="C417" s="95">
        <f>'Input 1 - Schedule 1'!I419</f>
        <v>0</v>
      </c>
      <c r="D417" s="95">
        <f>'Input 1 - Schedule 1'!J419</f>
        <v>0</v>
      </c>
      <c r="E417" s="95">
        <f>'Input 1 - Schedule 1'!K419</f>
        <v>0</v>
      </c>
      <c r="F417" s="95">
        <f>'Input 1 - Schedule 1'!L419</f>
        <v>0</v>
      </c>
      <c r="G417" s="95">
        <f>'Input 1 - Schedule 1'!N419</f>
        <v>0</v>
      </c>
      <c r="H417" s="95" t="str">
        <f>'Input 1 - Schedule 1'!O419</f>
        <v/>
      </c>
      <c r="I417" s="95">
        <f>'Input 1 - Schedule 1'!W419</f>
        <v>0</v>
      </c>
      <c r="J417" s="69"/>
      <c r="K417" s="51"/>
      <c r="L417" s="69"/>
      <c r="M417" s="69"/>
      <c r="N417" s="95">
        <f>SUMIFS('Input 3 - Capital Instruments'!$L$13:$L$229,'Input 3 - Capital Instruments'!$O$13:$O$229,C417,'Input 3 - Capital Instruments'!$M$13:$M$229,"Y",'Input 3 - Capital Instruments'!$G$13:$G$229,"Surplus Notes (or similar)")</f>
        <v>0</v>
      </c>
      <c r="O417" s="69"/>
      <c r="P417" s="69"/>
      <c r="Q417" s="69"/>
      <c r="R417" s="96">
        <f t="shared" si="81"/>
        <v>0</v>
      </c>
      <c r="S417" s="95">
        <f t="shared" si="82"/>
        <v>0</v>
      </c>
      <c r="T417" s="69"/>
      <c r="U417" s="69"/>
      <c r="V417" s="69"/>
      <c r="W417" s="95" t="str">
        <f t="shared" si="84"/>
        <v/>
      </c>
      <c r="Z417" s="69"/>
      <c r="AB417" s="69"/>
      <c r="AC417" s="69"/>
      <c r="AD417" s="69"/>
      <c r="AE417" s="69"/>
      <c r="AF417" s="69"/>
      <c r="AG417" s="69"/>
      <c r="AH417" s="97">
        <f t="shared" si="83"/>
        <v>0</v>
      </c>
      <c r="AJ417" s="98" cm="1">
        <f t="array" ref="AJ417">SUMPRODUCT(J$7:J$1008*(G$7:G$1008=$C417))</f>
        <v>0</v>
      </c>
      <c r="AK417" s="103">
        <f t="shared" si="85"/>
        <v>0</v>
      </c>
      <c r="AL417" s="104">
        <f t="shared" si="86"/>
        <v>0</v>
      </c>
      <c r="AM417" s="98" cm="1">
        <f t="array" ref="AM417">SUMPRODUCT(Z$7:Z$1008*(G$7:G$1008=$C417))</f>
        <v>0</v>
      </c>
      <c r="AN417" s="103">
        <f t="shared" si="87"/>
        <v>0</v>
      </c>
      <c r="AO417" s="104">
        <f t="shared" si="88"/>
        <v>0</v>
      </c>
      <c r="AP417" s="105" t="str">
        <f t="shared" si="89"/>
        <v/>
      </c>
      <c r="AQ417" s="105" t="str">
        <f t="shared" si="90"/>
        <v/>
      </c>
      <c r="AR417" s="98">
        <f>'Input 1 - Schedule 1'!AL419</f>
        <v>0</v>
      </c>
      <c r="AS417" s="98">
        <f t="shared" si="91"/>
        <v>0</v>
      </c>
      <c r="AT417" s="99">
        <f t="shared" si="92"/>
        <v>0</v>
      </c>
      <c r="AV417" s="84" t="s">
        <v>20</v>
      </c>
    </row>
    <row r="418" spans="1:48" ht="13.5" x14ac:dyDescent="0.3">
      <c r="A418" s="106">
        <f t="shared" si="93"/>
        <v>411</v>
      </c>
      <c r="B418" s="102" t="str">
        <f>'Input 1 - Schedule 1'!H420</f>
        <v/>
      </c>
      <c r="C418" s="95">
        <f>'Input 1 - Schedule 1'!I420</f>
        <v>0</v>
      </c>
      <c r="D418" s="95">
        <f>'Input 1 - Schedule 1'!J420</f>
        <v>0</v>
      </c>
      <c r="E418" s="95">
        <f>'Input 1 - Schedule 1'!K420</f>
        <v>0</v>
      </c>
      <c r="F418" s="95">
        <f>'Input 1 - Schedule 1'!L420</f>
        <v>0</v>
      </c>
      <c r="G418" s="95">
        <f>'Input 1 - Schedule 1'!N420</f>
        <v>0</v>
      </c>
      <c r="H418" s="95" t="str">
        <f>'Input 1 - Schedule 1'!O420</f>
        <v/>
      </c>
      <c r="I418" s="95">
        <f>'Input 1 - Schedule 1'!W420</f>
        <v>0</v>
      </c>
      <c r="J418" s="69"/>
      <c r="K418" s="51"/>
      <c r="L418" s="69"/>
      <c r="M418" s="69"/>
      <c r="N418" s="95">
        <f>SUMIFS('Input 3 - Capital Instruments'!$L$13:$L$229,'Input 3 - Capital Instruments'!$O$13:$O$229,C418,'Input 3 - Capital Instruments'!$M$13:$M$229,"Y",'Input 3 - Capital Instruments'!$G$13:$G$229,"Surplus Notes (or similar)")</f>
        <v>0</v>
      </c>
      <c r="O418" s="69"/>
      <c r="P418" s="69"/>
      <c r="Q418" s="69"/>
      <c r="R418" s="96">
        <f t="shared" si="81"/>
        <v>0</v>
      </c>
      <c r="S418" s="95">
        <f t="shared" si="82"/>
        <v>0</v>
      </c>
      <c r="T418" s="69"/>
      <c r="U418" s="69"/>
      <c r="V418" s="69"/>
      <c r="W418" s="95" t="str">
        <f t="shared" si="84"/>
        <v/>
      </c>
      <c r="Z418" s="69"/>
      <c r="AB418" s="69"/>
      <c r="AC418" s="69"/>
      <c r="AD418" s="69"/>
      <c r="AE418" s="69"/>
      <c r="AF418" s="69"/>
      <c r="AG418" s="69"/>
      <c r="AH418" s="97">
        <f t="shared" si="83"/>
        <v>0</v>
      </c>
      <c r="AJ418" s="98" cm="1">
        <f t="array" ref="AJ418">SUMPRODUCT(J$7:J$1008*(G$7:G$1008=$C418))</f>
        <v>0</v>
      </c>
      <c r="AK418" s="103">
        <f t="shared" si="85"/>
        <v>0</v>
      </c>
      <c r="AL418" s="104">
        <f t="shared" si="86"/>
        <v>0</v>
      </c>
      <c r="AM418" s="98" cm="1">
        <f t="array" ref="AM418">SUMPRODUCT(Z$7:Z$1008*(G$7:G$1008=$C418))</f>
        <v>0</v>
      </c>
      <c r="AN418" s="103">
        <f t="shared" si="87"/>
        <v>0</v>
      </c>
      <c r="AO418" s="104">
        <f t="shared" si="88"/>
        <v>0</v>
      </c>
      <c r="AP418" s="105" t="str">
        <f t="shared" si="89"/>
        <v/>
      </c>
      <c r="AQ418" s="105" t="str">
        <f t="shared" si="90"/>
        <v/>
      </c>
      <c r="AR418" s="98">
        <f>'Input 1 - Schedule 1'!AL420</f>
        <v>0</v>
      </c>
      <c r="AS418" s="98">
        <f t="shared" si="91"/>
        <v>0</v>
      </c>
      <c r="AT418" s="99">
        <f t="shared" si="92"/>
        <v>0</v>
      </c>
      <c r="AV418" s="84" t="s">
        <v>20</v>
      </c>
    </row>
    <row r="419" spans="1:48" ht="13.5" x14ac:dyDescent="0.3">
      <c r="A419" s="106">
        <f t="shared" si="93"/>
        <v>412</v>
      </c>
      <c r="B419" s="102" t="str">
        <f>'Input 1 - Schedule 1'!H421</f>
        <v/>
      </c>
      <c r="C419" s="95">
        <f>'Input 1 - Schedule 1'!I421</f>
        <v>0</v>
      </c>
      <c r="D419" s="95">
        <f>'Input 1 - Schedule 1'!J421</f>
        <v>0</v>
      </c>
      <c r="E419" s="95">
        <f>'Input 1 - Schedule 1'!K421</f>
        <v>0</v>
      </c>
      <c r="F419" s="95">
        <f>'Input 1 - Schedule 1'!L421</f>
        <v>0</v>
      </c>
      <c r="G419" s="95">
        <f>'Input 1 - Schedule 1'!N421</f>
        <v>0</v>
      </c>
      <c r="H419" s="95" t="str">
        <f>'Input 1 - Schedule 1'!O421</f>
        <v/>
      </c>
      <c r="I419" s="95">
        <f>'Input 1 - Schedule 1'!W421</f>
        <v>0</v>
      </c>
      <c r="J419" s="69"/>
      <c r="K419" s="51"/>
      <c r="L419" s="69"/>
      <c r="M419" s="69"/>
      <c r="N419" s="95">
        <f>SUMIFS('Input 3 - Capital Instruments'!$L$13:$L$229,'Input 3 - Capital Instruments'!$O$13:$O$229,C419,'Input 3 - Capital Instruments'!$M$13:$M$229,"Y",'Input 3 - Capital Instruments'!$G$13:$G$229,"Surplus Notes (or similar)")</f>
        <v>0</v>
      </c>
      <c r="O419" s="69"/>
      <c r="P419" s="69"/>
      <c r="Q419" s="69"/>
      <c r="R419" s="96">
        <f t="shared" si="81"/>
        <v>0</v>
      </c>
      <c r="S419" s="95">
        <f t="shared" si="82"/>
        <v>0</v>
      </c>
      <c r="T419" s="69"/>
      <c r="U419" s="69"/>
      <c r="V419" s="69"/>
      <c r="W419" s="95" t="str">
        <f t="shared" si="84"/>
        <v/>
      </c>
      <c r="Z419" s="69"/>
      <c r="AB419" s="69"/>
      <c r="AC419" s="69"/>
      <c r="AD419" s="69"/>
      <c r="AE419" s="69"/>
      <c r="AF419" s="69"/>
      <c r="AG419" s="69"/>
      <c r="AH419" s="97">
        <f t="shared" si="83"/>
        <v>0</v>
      </c>
      <c r="AJ419" s="98" cm="1">
        <f t="array" ref="AJ419">SUMPRODUCT(J$7:J$1008*(G$7:G$1008=$C419))</f>
        <v>0</v>
      </c>
      <c r="AK419" s="103">
        <f t="shared" si="85"/>
        <v>0</v>
      </c>
      <c r="AL419" s="104">
        <f t="shared" si="86"/>
        <v>0</v>
      </c>
      <c r="AM419" s="98" cm="1">
        <f t="array" ref="AM419">SUMPRODUCT(Z$7:Z$1008*(G$7:G$1008=$C419))</f>
        <v>0</v>
      </c>
      <c r="AN419" s="103">
        <f t="shared" si="87"/>
        <v>0</v>
      </c>
      <c r="AO419" s="104">
        <f t="shared" si="88"/>
        <v>0</v>
      </c>
      <c r="AP419" s="105" t="str">
        <f t="shared" si="89"/>
        <v/>
      </c>
      <c r="AQ419" s="105" t="str">
        <f t="shared" si="90"/>
        <v/>
      </c>
      <c r="AR419" s="98">
        <f>'Input 1 - Schedule 1'!AL421</f>
        <v>0</v>
      </c>
      <c r="AS419" s="98">
        <f t="shared" si="91"/>
        <v>0</v>
      </c>
      <c r="AT419" s="99">
        <f t="shared" si="92"/>
        <v>0</v>
      </c>
      <c r="AV419" s="84" t="s">
        <v>20</v>
      </c>
    </row>
    <row r="420" spans="1:48" ht="13.5" x14ac:dyDescent="0.3">
      <c r="A420" s="106">
        <f t="shared" si="93"/>
        <v>413</v>
      </c>
      <c r="B420" s="102" t="str">
        <f>'Input 1 - Schedule 1'!H422</f>
        <v/>
      </c>
      <c r="C420" s="95">
        <f>'Input 1 - Schedule 1'!I422</f>
        <v>0</v>
      </c>
      <c r="D420" s="95">
        <f>'Input 1 - Schedule 1'!J422</f>
        <v>0</v>
      </c>
      <c r="E420" s="95">
        <f>'Input 1 - Schedule 1'!K422</f>
        <v>0</v>
      </c>
      <c r="F420" s="95">
        <f>'Input 1 - Schedule 1'!L422</f>
        <v>0</v>
      </c>
      <c r="G420" s="95">
        <f>'Input 1 - Schedule 1'!N422</f>
        <v>0</v>
      </c>
      <c r="H420" s="95" t="str">
        <f>'Input 1 - Schedule 1'!O422</f>
        <v/>
      </c>
      <c r="I420" s="95">
        <f>'Input 1 - Schedule 1'!W422</f>
        <v>0</v>
      </c>
      <c r="J420" s="69"/>
      <c r="K420" s="51"/>
      <c r="L420" s="69"/>
      <c r="M420" s="69"/>
      <c r="N420" s="95">
        <f>SUMIFS('Input 3 - Capital Instruments'!$L$13:$L$229,'Input 3 - Capital Instruments'!$O$13:$O$229,C420,'Input 3 - Capital Instruments'!$M$13:$M$229,"Y",'Input 3 - Capital Instruments'!$G$13:$G$229,"Surplus Notes (or similar)")</f>
        <v>0</v>
      </c>
      <c r="O420" s="69"/>
      <c r="P420" s="69"/>
      <c r="Q420" s="69"/>
      <c r="R420" s="96">
        <f t="shared" si="81"/>
        <v>0</v>
      </c>
      <c r="S420" s="95">
        <f t="shared" si="82"/>
        <v>0</v>
      </c>
      <c r="T420" s="69"/>
      <c r="U420" s="69"/>
      <c r="V420" s="69"/>
      <c r="W420" s="95" t="str">
        <f t="shared" si="84"/>
        <v/>
      </c>
      <c r="Z420" s="69"/>
      <c r="AB420" s="69"/>
      <c r="AC420" s="69"/>
      <c r="AD420" s="69"/>
      <c r="AE420" s="69"/>
      <c r="AF420" s="69"/>
      <c r="AG420" s="69"/>
      <c r="AH420" s="97">
        <f t="shared" si="83"/>
        <v>0</v>
      </c>
      <c r="AJ420" s="98" cm="1">
        <f t="array" ref="AJ420">SUMPRODUCT(J$7:J$1008*(G$7:G$1008=$C420))</f>
        <v>0</v>
      </c>
      <c r="AK420" s="103">
        <f t="shared" si="85"/>
        <v>0</v>
      </c>
      <c r="AL420" s="104">
        <f t="shared" si="86"/>
        <v>0</v>
      </c>
      <c r="AM420" s="98" cm="1">
        <f t="array" ref="AM420">SUMPRODUCT(Z$7:Z$1008*(G$7:G$1008=$C420))</f>
        <v>0</v>
      </c>
      <c r="AN420" s="103">
        <f t="shared" si="87"/>
        <v>0</v>
      </c>
      <c r="AO420" s="104">
        <f t="shared" si="88"/>
        <v>0</v>
      </c>
      <c r="AP420" s="105" t="str">
        <f t="shared" si="89"/>
        <v/>
      </c>
      <c r="AQ420" s="105" t="str">
        <f t="shared" si="90"/>
        <v/>
      </c>
      <c r="AR420" s="98">
        <f>'Input 1 - Schedule 1'!AL422</f>
        <v>0</v>
      </c>
      <c r="AS420" s="98">
        <f t="shared" si="91"/>
        <v>0</v>
      </c>
      <c r="AT420" s="99">
        <f t="shared" si="92"/>
        <v>0</v>
      </c>
      <c r="AV420" s="84" t="s">
        <v>20</v>
      </c>
    </row>
    <row r="421" spans="1:48" ht="13.5" x14ac:dyDescent="0.3">
      <c r="A421" s="106">
        <f t="shared" si="93"/>
        <v>414</v>
      </c>
      <c r="B421" s="102" t="str">
        <f>'Input 1 - Schedule 1'!H423</f>
        <v/>
      </c>
      <c r="C421" s="95">
        <f>'Input 1 - Schedule 1'!I423</f>
        <v>0</v>
      </c>
      <c r="D421" s="95">
        <f>'Input 1 - Schedule 1'!J423</f>
        <v>0</v>
      </c>
      <c r="E421" s="95">
        <f>'Input 1 - Schedule 1'!K423</f>
        <v>0</v>
      </c>
      <c r="F421" s="95">
        <f>'Input 1 - Schedule 1'!L423</f>
        <v>0</v>
      </c>
      <c r="G421" s="95">
        <f>'Input 1 - Schedule 1'!N423</f>
        <v>0</v>
      </c>
      <c r="H421" s="95" t="str">
        <f>'Input 1 - Schedule 1'!O423</f>
        <v/>
      </c>
      <c r="I421" s="95">
        <f>'Input 1 - Schedule 1'!W423</f>
        <v>0</v>
      </c>
      <c r="J421" s="69"/>
      <c r="K421" s="51"/>
      <c r="L421" s="69"/>
      <c r="M421" s="69"/>
      <c r="N421" s="95">
        <f>SUMIFS('Input 3 - Capital Instruments'!$L$13:$L$229,'Input 3 - Capital Instruments'!$O$13:$O$229,C421,'Input 3 - Capital Instruments'!$M$13:$M$229,"Y",'Input 3 - Capital Instruments'!$G$13:$G$229,"Surplus Notes (or similar)")</f>
        <v>0</v>
      </c>
      <c r="O421" s="69"/>
      <c r="P421" s="69"/>
      <c r="Q421" s="69"/>
      <c r="R421" s="96">
        <f t="shared" si="81"/>
        <v>0</v>
      </c>
      <c r="S421" s="95">
        <f t="shared" si="82"/>
        <v>0</v>
      </c>
      <c r="T421" s="69"/>
      <c r="U421" s="69"/>
      <c r="V421" s="69"/>
      <c r="W421" s="95" t="str">
        <f t="shared" si="84"/>
        <v/>
      </c>
      <c r="Z421" s="69"/>
      <c r="AB421" s="69"/>
      <c r="AC421" s="69"/>
      <c r="AD421" s="69"/>
      <c r="AE421" s="69"/>
      <c r="AF421" s="69"/>
      <c r="AG421" s="69"/>
      <c r="AH421" s="97">
        <f t="shared" si="83"/>
        <v>0</v>
      </c>
      <c r="AJ421" s="98" cm="1">
        <f t="array" ref="AJ421">SUMPRODUCT(J$7:J$1008*(G$7:G$1008=$C421))</f>
        <v>0</v>
      </c>
      <c r="AK421" s="103">
        <f t="shared" si="85"/>
        <v>0</v>
      </c>
      <c r="AL421" s="104">
        <f t="shared" si="86"/>
        <v>0</v>
      </c>
      <c r="AM421" s="98" cm="1">
        <f t="array" ref="AM421">SUMPRODUCT(Z$7:Z$1008*(G$7:G$1008=$C421))</f>
        <v>0</v>
      </c>
      <c r="AN421" s="103">
        <f t="shared" si="87"/>
        <v>0</v>
      </c>
      <c r="AO421" s="104">
        <f t="shared" si="88"/>
        <v>0</v>
      </c>
      <c r="AP421" s="105" t="str">
        <f t="shared" si="89"/>
        <v/>
      </c>
      <c r="AQ421" s="105" t="str">
        <f t="shared" si="90"/>
        <v/>
      </c>
      <c r="AR421" s="98">
        <f>'Input 1 - Schedule 1'!AL423</f>
        <v>0</v>
      </c>
      <c r="AS421" s="98">
        <f t="shared" si="91"/>
        <v>0</v>
      </c>
      <c r="AT421" s="99">
        <f t="shared" si="92"/>
        <v>0</v>
      </c>
      <c r="AV421" s="84" t="s">
        <v>20</v>
      </c>
    </row>
    <row r="422" spans="1:48" ht="13.5" x14ac:dyDescent="0.3">
      <c r="A422" s="106">
        <f t="shared" si="93"/>
        <v>415</v>
      </c>
      <c r="B422" s="102" t="str">
        <f>'Input 1 - Schedule 1'!H424</f>
        <v/>
      </c>
      <c r="C422" s="95">
        <f>'Input 1 - Schedule 1'!I424</f>
        <v>0</v>
      </c>
      <c r="D422" s="95">
        <f>'Input 1 - Schedule 1'!J424</f>
        <v>0</v>
      </c>
      <c r="E422" s="95">
        <f>'Input 1 - Schedule 1'!K424</f>
        <v>0</v>
      </c>
      <c r="F422" s="95">
        <f>'Input 1 - Schedule 1'!L424</f>
        <v>0</v>
      </c>
      <c r="G422" s="95">
        <f>'Input 1 - Schedule 1'!N424</f>
        <v>0</v>
      </c>
      <c r="H422" s="95" t="str">
        <f>'Input 1 - Schedule 1'!O424</f>
        <v/>
      </c>
      <c r="I422" s="95">
        <f>'Input 1 - Schedule 1'!W424</f>
        <v>0</v>
      </c>
      <c r="J422" s="69"/>
      <c r="K422" s="51"/>
      <c r="L422" s="69"/>
      <c r="M422" s="69"/>
      <c r="N422" s="95">
        <f>SUMIFS('Input 3 - Capital Instruments'!$L$13:$L$229,'Input 3 - Capital Instruments'!$O$13:$O$229,C422,'Input 3 - Capital Instruments'!$M$13:$M$229,"Y",'Input 3 - Capital Instruments'!$G$13:$G$229,"Surplus Notes (or similar)")</f>
        <v>0</v>
      </c>
      <c r="O422" s="69"/>
      <c r="P422" s="69"/>
      <c r="Q422" s="69"/>
      <c r="R422" s="96">
        <f t="shared" si="81"/>
        <v>0</v>
      </c>
      <c r="S422" s="95">
        <f t="shared" si="82"/>
        <v>0</v>
      </c>
      <c r="T422" s="69"/>
      <c r="U422" s="69"/>
      <c r="V422" s="69"/>
      <c r="W422" s="95" t="str">
        <f t="shared" si="84"/>
        <v/>
      </c>
      <c r="Z422" s="69"/>
      <c r="AB422" s="69"/>
      <c r="AC422" s="69"/>
      <c r="AD422" s="69"/>
      <c r="AE422" s="69"/>
      <c r="AF422" s="69"/>
      <c r="AG422" s="69"/>
      <c r="AH422" s="97">
        <f t="shared" si="83"/>
        <v>0</v>
      </c>
      <c r="AJ422" s="98" cm="1">
        <f t="array" ref="AJ422">SUMPRODUCT(J$7:J$1008*(G$7:G$1008=$C422))</f>
        <v>0</v>
      </c>
      <c r="AK422" s="103">
        <f t="shared" si="85"/>
        <v>0</v>
      </c>
      <c r="AL422" s="104">
        <f t="shared" si="86"/>
        <v>0</v>
      </c>
      <c r="AM422" s="98" cm="1">
        <f t="array" ref="AM422">SUMPRODUCT(Z$7:Z$1008*(G$7:G$1008=$C422))</f>
        <v>0</v>
      </c>
      <c r="AN422" s="103">
        <f t="shared" si="87"/>
        <v>0</v>
      </c>
      <c r="AO422" s="104">
        <f t="shared" si="88"/>
        <v>0</v>
      </c>
      <c r="AP422" s="105" t="str">
        <f t="shared" si="89"/>
        <v/>
      </c>
      <c r="AQ422" s="105" t="str">
        <f t="shared" si="90"/>
        <v/>
      </c>
      <c r="AR422" s="98">
        <f>'Input 1 - Schedule 1'!AL424</f>
        <v>0</v>
      </c>
      <c r="AS422" s="98">
        <f t="shared" si="91"/>
        <v>0</v>
      </c>
      <c r="AT422" s="99">
        <f t="shared" si="92"/>
        <v>0</v>
      </c>
      <c r="AV422" s="84" t="s">
        <v>20</v>
      </c>
    </row>
    <row r="423" spans="1:48" ht="13.5" x14ac:dyDescent="0.3">
      <c r="A423" s="106">
        <f t="shared" si="93"/>
        <v>416</v>
      </c>
      <c r="B423" s="102" t="str">
        <f>'Input 1 - Schedule 1'!H425</f>
        <v/>
      </c>
      <c r="C423" s="95">
        <f>'Input 1 - Schedule 1'!I425</f>
        <v>0</v>
      </c>
      <c r="D423" s="95">
        <f>'Input 1 - Schedule 1'!J425</f>
        <v>0</v>
      </c>
      <c r="E423" s="95">
        <f>'Input 1 - Schedule 1'!K425</f>
        <v>0</v>
      </c>
      <c r="F423" s="95">
        <f>'Input 1 - Schedule 1'!L425</f>
        <v>0</v>
      </c>
      <c r="G423" s="95">
        <f>'Input 1 - Schedule 1'!N425</f>
        <v>0</v>
      </c>
      <c r="H423" s="95" t="str">
        <f>'Input 1 - Schedule 1'!O425</f>
        <v/>
      </c>
      <c r="I423" s="95">
        <f>'Input 1 - Schedule 1'!W425</f>
        <v>0</v>
      </c>
      <c r="J423" s="69"/>
      <c r="K423" s="51"/>
      <c r="L423" s="69"/>
      <c r="M423" s="69"/>
      <c r="N423" s="95">
        <f>SUMIFS('Input 3 - Capital Instruments'!$L$13:$L$229,'Input 3 - Capital Instruments'!$O$13:$O$229,C423,'Input 3 - Capital Instruments'!$M$13:$M$229,"Y",'Input 3 - Capital Instruments'!$G$13:$G$229,"Surplus Notes (or similar)")</f>
        <v>0</v>
      </c>
      <c r="O423" s="69"/>
      <c r="P423" s="69"/>
      <c r="Q423" s="69"/>
      <c r="R423" s="96">
        <f t="shared" si="81"/>
        <v>0</v>
      </c>
      <c r="S423" s="95">
        <f t="shared" si="82"/>
        <v>0</v>
      </c>
      <c r="T423" s="69"/>
      <c r="U423" s="69"/>
      <c r="V423" s="69"/>
      <c r="W423" s="95" t="str">
        <f t="shared" si="84"/>
        <v/>
      </c>
      <c r="Z423" s="69"/>
      <c r="AB423" s="69"/>
      <c r="AC423" s="69"/>
      <c r="AD423" s="69"/>
      <c r="AE423" s="69"/>
      <c r="AF423" s="69"/>
      <c r="AG423" s="69"/>
      <c r="AH423" s="97">
        <f t="shared" si="83"/>
        <v>0</v>
      </c>
      <c r="AJ423" s="98" cm="1">
        <f t="array" ref="AJ423">SUMPRODUCT(J$7:J$1008*(G$7:G$1008=$C423))</f>
        <v>0</v>
      </c>
      <c r="AK423" s="103">
        <f t="shared" si="85"/>
        <v>0</v>
      </c>
      <c r="AL423" s="104">
        <f t="shared" si="86"/>
        <v>0</v>
      </c>
      <c r="AM423" s="98" cm="1">
        <f t="array" ref="AM423">SUMPRODUCT(Z$7:Z$1008*(G$7:G$1008=$C423))</f>
        <v>0</v>
      </c>
      <c r="AN423" s="103">
        <f t="shared" si="87"/>
        <v>0</v>
      </c>
      <c r="AO423" s="104">
        <f t="shared" si="88"/>
        <v>0</v>
      </c>
      <c r="AP423" s="105" t="str">
        <f t="shared" si="89"/>
        <v/>
      </c>
      <c r="AQ423" s="105" t="str">
        <f t="shared" si="90"/>
        <v/>
      </c>
      <c r="AR423" s="98">
        <f>'Input 1 - Schedule 1'!AL425</f>
        <v>0</v>
      </c>
      <c r="AS423" s="98">
        <f t="shared" si="91"/>
        <v>0</v>
      </c>
      <c r="AT423" s="99">
        <f t="shared" si="92"/>
        <v>0</v>
      </c>
      <c r="AV423" s="84" t="s">
        <v>20</v>
      </c>
    </row>
    <row r="424" spans="1:48" ht="13.5" x14ac:dyDescent="0.3">
      <c r="A424" s="106">
        <f t="shared" si="93"/>
        <v>417</v>
      </c>
      <c r="B424" s="102" t="str">
        <f>'Input 1 - Schedule 1'!H426</f>
        <v/>
      </c>
      <c r="C424" s="95">
        <f>'Input 1 - Schedule 1'!I426</f>
        <v>0</v>
      </c>
      <c r="D424" s="95">
        <f>'Input 1 - Schedule 1'!J426</f>
        <v>0</v>
      </c>
      <c r="E424" s="95">
        <f>'Input 1 - Schedule 1'!K426</f>
        <v>0</v>
      </c>
      <c r="F424" s="95">
        <f>'Input 1 - Schedule 1'!L426</f>
        <v>0</v>
      </c>
      <c r="G424" s="95">
        <f>'Input 1 - Schedule 1'!N426</f>
        <v>0</v>
      </c>
      <c r="H424" s="95" t="str">
        <f>'Input 1 - Schedule 1'!O426</f>
        <v/>
      </c>
      <c r="I424" s="95">
        <f>'Input 1 - Schedule 1'!W426</f>
        <v>0</v>
      </c>
      <c r="J424" s="69"/>
      <c r="K424" s="51"/>
      <c r="L424" s="69"/>
      <c r="M424" s="69"/>
      <c r="N424" s="95">
        <f>SUMIFS('Input 3 - Capital Instruments'!$L$13:$L$229,'Input 3 - Capital Instruments'!$O$13:$O$229,C424,'Input 3 - Capital Instruments'!$M$13:$M$229,"Y",'Input 3 - Capital Instruments'!$G$13:$G$229,"Surplus Notes (or similar)")</f>
        <v>0</v>
      </c>
      <c r="O424" s="69"/>
      <c r="P424" s="69"/>
      <c r="Q424" s="69"/>
      <c r="R424" s="96">
        <f t="shared" si="81"/>
        <v>0</v>
      </c>
      <c r="S424" s="95">
        <f t="shared" si="82"/>
        <v>0</v>
      </c>
      <c r="T424" s="69"/>
      <c r="U424" s="69"/>
      <c r="V424" s="69"/>
      <c r="W424" s="95" t="str">
        <f t="shared" si="84"/>
        <v/>
      </c>
      <c r="Z424" s="69"/>
      <c r="AB424" s="69"/>
      <c r="AC424" s="69"/>
      <c r="AD424" s="69"/>
      <c r="AE424" s="69"/>
      <c r="AF424" s="69"/>
      <c r="AG424" s="69"/>
      <c r="AH424" s="97">
        <f t="shared" si="83"/>
        <v>0</v>
      </c>
      <c r="AJ424" s="98" cm="1">
        <f t="array" ref="AJ424">SUMPRODUCT(J$7:J$1008*(G$7:G$1008=$C424))</f>
        <v>0</v>
      </c>
      <c r="AK424" s="103">
        <f t="shared" si="85"/>
        <v>0</v>
      </c>
      <c r="AL424" s="104">
        <f t="shared" si="86"/>
        <v>0</v>
      </c>
      <c r="AM424" s="98" cm="1">
        <f t="array" ref="AM424">SUMPRODUCT(Z$7:Z$1008*(G$7:G$1008=$C424))</f>
        <v>0</v>
      </c>
      <c r="AN424" s="103">
        <f t="shared" si="87"/>
        <v>0</v>
      </c>
      <c r="AO424" s="104">
        <f t="shared" si="88"/>
        <v>0</v>
      </c>
      <c r="AP424" s="105" t="str">
        <f t="shared" si="89"/>
        <v/>
      </c>
      <c r="AQ424" s="105" t="str">
        <f t="shared" si="90"/>
        <v/>
      </c>
      <c r="AR424" s="98">
        <f>'Input 1 - Schedule 1'!AL426</f>
        <v>0</v>
      </c>
      <c r="AS424" s="98">
        <f t="shared" si="91"/>
        <v>0</v>
      </c>
      <c r="AT424" s="99">
        <f t="shared" si="92"/>
        <v>0</v>
      </c>
      <c r="AV424" s="84" t="s">
        <v>20</v>
      </c>
    </row>
    <row r="425" spans="1:48" ht="13.5" x14ac:dyDescent="0.3">
      <c r="A425" s="106">
        <f t="shared" si="93"/>
        <v>418</v>
      </c>
      <c r="B425" s="102" t="str">
        <f>'Input 1 - Schedule 1'!H427</f>
        <v/>
      </c>
      <c r="C425" s="95">
        <f>'Input 1 - Schedule 1'!I427</f>
        <v>0</v>
      </c>
      <c r="D425" s="95">
        <f>'Input 1 - Schedule 1'!J427</f>
        <v>0</v>
      </c>
      <c r="E425" s="95">
        <f>'Input 1 - Schedule 1'!K427</f>
        <v>0</v>
      </c>
      <c r="F425" s="95">
        <f>'Input 1 - Schedule 1'!L427</f>
        <v>0</v>
      </c>
      <c r="G425" s="95">
        <f>'Input 1 - Schedule 1'!N427</f>
        <v>0</v>
      </c>
      <c r="H425" s="95" t="str">
        <f>'Input 1 - Schedule 1'!O427</f>
        <v/>
      </c>
      <c r="I425" s="95">
        <f>'Input 1 - Schedule 1'!W427</f>
        <v>0</v>
      </c>
      <c r="J425" s="69"/>
      <c r="K425" s="51"/>
      <c r="L425" s="69"/>
      <c r="M425" s="69"/>
      <c r="N425" s="95">
        <f>SUMIFS('Input 3 - Capital Instruments'!$L$13:$L$229,'Input 3 - Capital Instruments'!$O$13:$O$229,C425,'Input 3 - Capital Instruments'!$M$13:$M$229,"Y",'Input 3 - Capital Instruments'!$G$13:$G$229,"Surplus Notes (or similar)")</f>
        <v>0</v>
      </c>
      <c r="O425" s="69"/>
      <c r="P425" s="69"/>
      <c r="Q425" s="69"/>
      <c r="R425" s="96">
        <f t="shared" si="81"/>
        <v>0</v>
      </c>
      <c r="S425" s="95">
        <f t="shared" si="82"/>
        <v>0</v>
      </c>
      <c r="T425" s="69"/>
      <c r="U425" s="69"/>
      <c r="V425" s="69"/>
      <c r="W425" s="95" t="str">
        <f t="shared" si="84"/>
        <v/>
      </c>
      <c r="Z425" s="69"/>
      <c r="AB425" s="69"/>
      <c r="AC425" s="69"/>
      <c r="AD425" s="69"/>
      <c r="AE425" s="69"/>
      <c r="AF425" s="69"/>
      <c r="AG425" s="69"/>
      <c r="AH425" s="97">
        <f t="shared" si="83"/>
        <v>0</v>
      </c>
      <c r="AJ425" s="98" cm="1">
        <f t="array" ref="AJ425">SUMPRODUCT(J$7:J$1008*(G$7:G$1008=$C425))</f>
        <v>0</v>
      </c>
      <c r="AK425" s="103">
        <f t="shared" si="85"/>
        <v>0</v>
      </c>
      <c r="AL425" s="104">
        <f t="shared" si="86"/>
        <v>0</v>
      </c>
      <c r="AM425" s="98" cm="1">
        <f t="array" ref="AM425">SUMPRODUCT(Z$7:Z$1008*(G$7:G$1008=$C425))</f>
        <v>0</v>
      </c>
      <c r="AN425" s="103">
        <f t="shared" si="87"/>
        <v>0</v>
      </c>
      <c r="AO425" s="104">
        <f t="shared" si="88"/>
        <v>0</v>
      </c>
      <c r="AP425" s="105" t="str">
        <f t="shared" si="89"/>
        <v/>
      </c>
      <c r="AQ425" s="105" t="str">
        <f t="shared" si="90"/>
        <v/>
      </c>
      <c r="AR425" s="98">
        <f>'Input 1 - Schedule 1'!AL427</f>
        <v>0</v>
      </c>
      <c r="AS425" s="98">
        <f t="shared" si="91"/>
        <v>0</v>
      </c>
      <c r="AT425" s="99">
        <f t="shared" si="92"/>
        <v>0</v>
      </c>
      <c r="AV425" s="84" t="s">
        <v>20</v>
      </c>
    </row>
    <row r="426" spans="1:48" ht="13.5" x14ac:dyDescent="0.3">
      <c r="A426" s="106">
        <f t="shared" si="93"/>
        <v>419</v>
      </c>
      <c r="B426" s="102" t="str">
        <f>'Input 1 - Schedule 1'!H428</f>
        <v/>
      </c>
      <c r="C426" s="95">
        <f>'Input 1 - Schedule 1'!I428</f>
        <v>0</v>
      </c>
      <c r="D426" s="95">
        <f>'Input 1 - Schedule 1'!J428</f>
        <v>0</v>
      </c>
      <c r="E426" s="95">
        <f>'Input 1 - Schedule 1'!K428</f>
        <v>0</v>
      </c>
      <c r="F426" s="95">
        <f>'Input 1 - Schedule 1'!L428</f>
        <v>0</v>
      </c>
      <c r="G426" s="95">
        <f>'Input 1 - Schedule 1'!N428</f>
        <v>0</v>
      </c>
      <c r="H426" s="95" t="str">
        <f>'Input 1 - Schedule 1'!O428</f>
        <v/>
      </c>
      <c r="I426" s="95">
        <f>'Input 1 - Schedule 1'!W428</f>
        <v>0</v>
      </c>
      <c r="J426" s="69"/>
      <c r="K426" s="51"/>
      <c r="L426" s="69"/>
      <c r="M426" s="69"/>
      <c r="N426" s="95">
        <f>SUMIFS('Input 3 - Capital Instruments'!$L$13:$L$229,'Input 3 - Capital Instruments'!$O$13:$O$229,C426,'Input 3 - Capital Instruments'!$M$13:$M$229,"Y",'Input 3 - Capital Instruments'!$G$13:$G$229,"Surplus Notes (or similar)")</f>
        <v>0</v>
      </c>
      <c r="O426" s="69"/>
      <c r="P426" s="69"/>
      <c r="Q426" s="69"/>
      <c r="R426" s="96">
        <f t="shared" si="81"/>
        <v>0</v>
      </c>
      <c r="S426" s="95">
        <f t="shared" si="82"/>
        <v>0</v>
      </c>
      <c r="T426" s="69"/>
      <c r="U426" s="69"/>
      <c r="V426" s="69"/>
      <c r="W426" s="95" t="str">
        <f t="shared" si="84"/>
        <v/>
      </c>
      <c r="Z426" s="69"/>
      <c r="AB426" s="69"/>
      <c r="AC426" s="69"/>
      <c r="AD426" s="69"/>
      <c r="AE426" s="69"/>
      <c r="AF426" s="69"/>
      <c r="AG426" s="69"/>
      <c r="AH426" s="97">
        <f t="shared" si="83"/>
        <v>0</v>
      </c>
      <c r="AJ426" s="98" cm="1">
        <f t="array" ref="AJ426">SUMPRODUCT(J$7:J$1008*(G$7:G$1008=$C426))</f>
        <v>0</v>
      </c>
      <c r="AK426" s="103">
        <f t="shared" si="85"/>
        <v>0</v>
      </c>
      <c r="AL426" s="104">
        <f t="shared" si="86"/>
        <v>0</v>
      </c>
      <c r="AM426" s="98" cm="1">
        <f t="array" ref="AM426">SUMPRODUCT(Z$7:Z$1008*(G$7:G$1008=$C426))</f>
        <v>0</v>
      </c>
      <c r="AN426" s="103">
        <f t="shared" si="87"/>
        <v>0</v>
      </c>
      <c r="AO426" s="104">
        <f t="shared" si="88"/>
        <v>0</v>
      </c>
      <c r="AP426" s="105" t="str">
        <f t="shared" si="89"/>
        <v/>
      </c>
      <c r="AQ426" s="105" t="str">
        <f t="shared" si="90"/>
        <v/>
      </c>
      <c r="AR426" s="98">
        <f>'Input 1 - Schedule 1'!AL428</f>
        <v>0</v>
      </c>
      <c r="AS426" s="98">
        <f t="shared" si="91"/>
        <v>0</v>
      </c>
      <c r="AT426" s="99">
        <f t="shared" si="92"/>
        <v>0</v>
      </c>
      <c r="AV426" s="84" t="s">
        <v>20</v>
      </c>
    </row>
    <row r="427" spans="1:48" ht="13.5" x14ac:dyDescent="0.3">
      <c r="A427" s="106">
        <f t="shared" si="93"/>
        <v>420</v>
      </c>
      <c r="B427" s="102" t="str">
        <f>'Input 1 - Schedule 1'!H429</f>
        <v/>
      </c>
      <c r="C427" s="95">
        <f>'Input 1 - Schedule 1'!I429</f>
        <v>0</v>
      </c>
      <c r="D427" s="95">
        <f>'Input 1 - Schedule 1'!J429</f>
        <v>0</v>
      </c>
      <c r="E427" s="95">
        <f>'Input 1 - Schedule 1'!K429</f>
        <v>0</v>
      </c>
      <c r="F427" s="95">
        <f>'Input 1 - Schedule 1'!L429</f>
        <v>0</v>
      </c>
      <c r="G427" s="95">
        <f>'Input 1 - Schedule 1'!N429</f>
        <v>0</v>
      </c>
      <c r="H427" s="95" t="str">
        <f>'Input 1 - Schedule 1'!O429</f>
        <v/>
      </c>
      <c r="I427" s="95">
        <f>'Input 1 - Schedule 1'!W429</f>
        <v>0</v>
      </c>
      <c r="J427" s="69"/>
      <c r="K427" s="51"/>
      <c r="L427" s="69"/>
      <c r="M427" s="69"/>
      <c r="N427" s="95">
        <f>SUMIFS('Input 3 - Capital Instruments'!$L$13:$L$229,'Input 3 - Capital Instruments'!$O$13:$O$229,C427,'Input 3 - Capital Instruments'!$M$13:$M$229,"Y",'Input 3 - Capital Instruments'!$G$13:$G$229,"Surplus Notes (or similar)")</f>
        <v>0</v>
      </c>
      <c r="O427" s="69"/>
      <c r="P427" s="69"/>
      <c r="Q427" s="69"/>
      <c r="R427" s="96">
        <f t="shared" si="81"/>
        <v>0</v>
      </c>
      <c r="S427" s="95">
        <f t="shared" si="82"/>
        <v>0</v>
      </c>
      <c r="T427" s="69"/>
      <c r="U427" s="69"/>
      <c r="V427" s="69"/>
      <c r="W427" s="95" t="str">
        <f t="shared" si="84"/>
        <v/>
      </c>
      <c r="Z427" s="69"/>
      <c r="AB427" s="69"/>
      <c r="AC427" s="69"/>
      <c r="AD427" s="69"/>
      <c r="AE427" s="69"/>
      <c r="AF427" s="69"/>
      <c r="AG427" s="69"/>
      <c r="AH427" s="97">
        <f t="shared" si="83"/>
        <v>0</v>
      </c>
      <c r="AJ427" s="98" cm="1">
        <f t="array" ref="AJ427">SUMPRODUCT(J$7:J$1008*(G$7:G$1008=$C427))</f>
        <v>0</v>
      </c>
      <c r="AK427" s="103">
        <f t="shared" si="85"/>
        <v>0</v>
      </c>
      <c r="AL427" s="104">
        <f t="shared" si="86"/>
        <v>0</v>
      </c>
      <c r="AM427" s="98" cm="1">
        <f t="array" ref="AM427">SUMPRODUCT(Z$7:Z$1008*(G$7:G$1008=$C427))</f>
        <v>0</v>
      </c>
      <c r="AN427" s="103">
        <f t="shared" si="87"/>
        <v>0</v>
      </c>
      <c r="AO427" s="104">
        <f t="shared" si="88"/>
        <v>0</v>
      </c>
      <c r="AP427" s="105" t="str">
        <f t="shared" si="89"/>
        <v/>
      </c>
      <c r="AQ427" s="105" t="str">
        <f t="shared" si="90"/>
        <v/>
      </c>
      <c r="AR427" s="98">
        <f>'Input 1 - Schedule 1'!AL429</f>
        <v>0</v>
      </c>
      <c r="AS427" s="98">
        <f t="shared" si="91"/>
        <v>0</v>
      </c>
      <c r="AT427" s="99">
        <f t="shared" si="92"/>
        <v>0</v>
      </c>
      <c r="AV427" s="84" t="s">
        <v>20</v>
      </c>
    </row>
    <row r="428" spans="1:48" ht="13.5" x14ac:dyDescent="0.3">
      <c r="A428" s="106">
        <f t="shared" si="93"/>
        <v>421</v>
      </c>
      <c r="B428" s="102" t="str">
        <f>'Input 1 - Schedule 1'!H430</f>
        <v/>
      </c>
      <c r="C428" s="95">
        <f>'Input 1 - Schedule 1'!I430</f>
        <v>0</v>
      </c>
      <c r="D428" s="95">
        <f>'Input 1 - Schedule 1'!J430</f>
        <v>0</v>
      </c>
      <c r="E428" s="95">
        <f>'Input 1 - Schedule 1'!K430</f>
        <v>0</v>
      </c>
      <c r="F428" s="95">
        <f>'Input 1 - Schedule 1'!L430</f>
        <v>0</v>
      </c>
      <c r="G428" s="95">
        <f>'Input 1 - Schedule 1'!N430</f>
        <v>0</v>
      </c>
      <c r="H428" s="95" t="str">
        <f>'Input 1 - Schedule 1'!O430</f>
        <v/>
      </c>
      <c r="I428" s="95">
        <f>'Input 1 - Schedule 1'!W430</f>
        <v>0</v>
      </c>
      <c r="J428" s="69"/>
      <c r="K428" s="51"/>
      <c r="L428" s="69"/>
      <c r="M428" s="69"/>
      <c r="N428" s="95">
        <f>SUMIFS('Input 3 - Capital Instruments'!$L$13:$L$229,'Input 3 - Capital Instruments'!$O$13:$O$229,C428,'Input 3 - Capital Instruments'!$M$13:$M$229,"Y",'Input 3 - Capital Instruments'!$G$13:$G$229,"Surplus Notes (or similar)")</f>
        <v>0</v>
      </c>
      <c r="O428" s="69"/>
      <c r="P428" s="69"/>
      <c r="Q428" s="69"/>
      <c r="R428" s="96">
        <f t="shared" si="81"/>
        <v>0</v>
      </c>
      <c r="S428" s="95">
        <f t="shared" si="82"/>
        <v>0</v>
      </c>
      <c r="T428" s="69"/>
      <c r="U428" s="69"/>
      <c r="V428" s="69"/>
      <c r="W428" s="95" t="str">
        <f t="shared" si="84"/>
        <v/>
      </c>
      <c r="Z428" s="69"/>
      <c r="AB428" s="69"/>
      <c r="AC428" s="69"/>
      <c r="AD428" s="69"/>
      <c r="AE428" s="69"/>
      <c r="AF428" s="69"/>
      <c r="AG428" s="69"/>
      <c r="AH428" s="97">
        <f t="shared" si="83"/>
        <v>0</v>
      </c>
      <c r="AJ428" s="98" cm="1">
        <f t="array" ref="AJ428">SUMPRODUCT(J$7:J$1008*(G$7:G$1008=$C428))</f>
        <v>0</v>
      </c>
      <c r="AK428" s="103">
        <f t="shared" si="85"/>
        <v>0</v>
      </c>
      <c r="AL428" s="104">
        <f t="shared" si="86"/>
        <v>0</v>
      </c>
      <c r="AM428" s="98" cm="1">
        <f t="array" ref="AM428">SUMPRODUCT(Z$7:Z$1008*(G$7:G$1008=$C428))</f>
        <v>0</v>
      </c>
      <c r="AN428" s="103">
        <f t="shared" si="87"/>
        <v>0</v>
      </c>
      <c r="AO428" s="104">
        <f t="shared" si="88"/>
        <v>0</v>
      </c>
      <c r="AP428" s="105" t="str">
        <f t="shared" si="89"/>
        <v/>
      </c>
      <c r="AQ428" s="105" t="str">
        <f t="shared" si="90"/>
        <v/>
      </c>
      <c r="AR428" s="98">
        <f>'Input 1 - Schedule 1'!AL430</f>
        <v>0</v>
      </c>
      <c r="AS428" s="98">
        <f t="shared" si="91"/>
        <v>0</v>
      </c>
      <c r="AT428" s="99">
        <f t="shared" si="92"/>
        <v>0</v>
      </c>
      <c r="AV428" s="84" t="s">
        <v>20</v>
      </c>
    </row>
    <row r="429" spans="1:48" ht="13.5" x14ac:dyDescent="0.3">
      <c r="A429" s="106">
        <f t="shared" si="93"/>
        <v>422</v>
      </c>
      <c r="B429" s="102" t="str">
        <f>'Input 1 - Schedule 1'!H431</f>
        <v/>
      </c>
      <c r="C429" s="95">
        <f>'Input 1 - Schedule 1'!I431</f>
        <v>0</v>
      </c>
      <c r="D429" s="95">
        <f>'Input 1 - Schedule 1'!J431</f>
        <v>0</v>
      </c>
      <c r="E429" s="95">
        <f>'Input 1 - Schedule 1'!K431</f>
        <v>0</v>
      </c>
      <c r="F429" s="95">
        <f>'Input 1 - Schedule 1'!L431</f>
        <v>0</v>
      </c>
      <c r="G429" s="95">
        <f>'Input 1 - Schedule 1'!N431</f>
        <v>0</v>
      </c>
      <c r="H429" s="95" t="str">
        <f>'Input 1 - Schedule 1'!O431</f>
        <v/>
      </c>
      <c r="I429" s="95">
        <f>'Input 1 - Schedule 1'!W431</f>
        <v>0</v>
      </c>
      <c r="J429" s="69"/>
      <c r="K429" s="51"/>
      <c r="L429" s="69"/>
      <c r="M429" s="69"/>
      <c r="N429" s="95">
        <f>SUMIFS('Input 3 - Capital Instruments'!$L$13:$L$229,'Input 3 - Capital Instruments'!$O$13:$O$229,C429,'Input 3 - Capital Instruments'!$M$13:$M$229,"Y",'Input 3 - Capital Instruments'!$G$13:$G$229,"Surplus Notes (or similar)")</f>
        <v>0</v>
      </c>
      <c r="O429" s="69"/>
      <c r="P429" s="69"/>
      <c r="Q429" s="69"/>
      <c r="R429" s="96">
        <f t="shared" si="81"/>
        <v>0</v>
      </c>
      <c r="S429" s="95">
        <f t="shared" si="82"/>
        <v>0</v>
      </c>
      <c r="T429" s="69"/>
      <c r="U429" s="69"/>
      <c r="V429" s="69"/>
      <c r="W429" s="95" t="str">
        <f t="shared" si="84"/>
        <v/>
      </c>
      <c r="Z429" s="69"/>
      <c r="AB429" s="69"/>
      <c r="AC429" s="69"/>
      <c r="AD429" s="69"/>
      <c r="AE429" s="69"/>
      <c r="AF429" s="69"/>
      <c r="AG429" s="69"/>
      <c r="AH429" s="97">
        <f t="shared" si="83"/>
        <v>0</v>
      </c>
      <c r="AJ429" s="98" cm="1">
        <f t="array" ref="AJ429">SUMPRODUCT(J$7:J$1008*(G$7:G$1008=$C429))</f>
        <v>0</v>
      </c>
      <c r="AK429" s="103">
        <f t="shared" si="85"/>
        <v>0</v>
      </c>
      <c r="AL429" s="104">
        <f t="shared" si="86"/>
        <v>0</v>
      </c>
      <c r="AM429" s="98" cm="1">
        <f t="array" ref="AM429">SUMPRODUCT(Z$7:Z$1008*(G$7:G$1008=$C429))</f>
        <v>0</v>
      </c>
      <c r="AN429" s="103">
        <f t="shared" si="87"/>
        <v>0</v>
      </c>
      <c r="AO429" s="104">
        <f t="shared" si="88"/>
        <v>0</v>
      </c>
      <c r="AP429" s="105" t="str">
        <f t="shared" si="89"/>
        <v/>
      </c>
      <c r="AQ429" s="105" t="str">
        <f t="shared" si="90"/>
        <v/>
      </c>
      <c r="AR429" s="98">
        <f>'Input 1 - Schedule 1'!AL431</f>
        <v>0</v>
      </c>
      <c r="AS429" s="98">
        <f t="shared" si="91"/>
        <v>0</v>
      </c>
      <c r="AT429" s="99">
        <f t="shared" si="92"/>
        <v>0</v>
      </c>
      <c r="AV429" s="84" t="s">
        <v>20</v>
      </c>
    </row>
    <row r="430" spans="1:48" ht="13.5" x14ac:dyDescent="0.3">
      <c r="A430" s="106">
        <f t="shared" si="93"/>
        <v>423</v>
      </c>
      <c r="B430" s="102" t="str">
        <f>'Input 1 - Schedule 1'!H432</f>
        <v/>
      </c>
      <c r="C430" s="95">
        <f>'Input 1 - Schedule 1'!I432</f>
        <v>0</v>
      </c>
      <c r="D430" s="95">
        <f>'Input 1 - Schedule 1'!J432</f>
        <v>0</v>
      </c>
      <c r="E430" s="95">
        <f>'Input 1 - Schedule 1'!K432</f>
        <v>0</v>
      </c>
      <c r="F430" s="95">
        <f>'Input 1 - Schedule 1'!L432</f>
        <v>0</v>
      </c>
      <c r="G430" s="95">
        <f>'Input 1 - Schedule 1'!N432</f>
        <v>0</v>
      </c>
      <c r="H430" s="95" t="str">
        <f>'Input 1 - Schedule 1'!O432</f>
        <v/>
      </c>
      <c r="I430" s="95">
        <f>'Input 1 - Schedule 1'!W432</f>
        <v>0</v>
      </c>
      <c r="J430" s="69"/>
      <c r="K430" s="51"/>
      <c r="L430" s="69"/>
      <c r="M430" s="69"/>
      <c r="N430" s="95">
        <f>SUMIFS('Input 3 - Capital Instruments'!$L$13:$L$229,'Input 3 - Capital Instruments'!$O$13:$O$229,C430,'Input 3 - Capital Instruments'!$M$13:$M$229,"Y",'Input 3 - Capital Instruments'!$G$13:$G$229,"Surplus Notes (or similar)")</f>
        <v>0</v>
      </c>
      <c r="O430" s="69"/>
      <c r="P430" s="69"/>
      <c r="Q430" s="69"/>
      <c r="R430" s="96">
        <f t="shared" si="81"/>
        <v>0</v>
      </c>
      <c r="S430" s="95">
        <f t="shared" si="82"/>
        <v>0</v>
      </c>
      <c r="T430" s="69"/>
      <c r="U430" s="69"/>
      <c r="V430" s="69"/>
      <c r="W430" s="95" t="str">
        <f t="shared" si="84"/>
        <v/>
      </c>
      <c r="Z430" s="69"/>
      <c r="AB430" s="69"/>
      <c r="AC430" s="69"/>
      <c r="AD430" s="69"/>
      <c r="AE430" s="69"/>
      <c r="AF430" s="69"/>
      <c r="AG430" s="69"/>
      <c r="AH430" s="97">
        <f t="shared" si="83"/>
        <v>0</v>
      </c>
      <c r="AJ430" s="98" cm="1">
        <f t="array" ref="AJ430">SUMPRODUCT(J$7:J$1008*(G$7:G$1008=$C430))</f>
        <v>0</v>
      </c>
      <c r="AK430" s="103">
        <f t="shared" si="85"/>
        <v>0</v>
      </c>
      <c r="AL430" s="104">
        <f t="shared" si="86"/>
        <v>0</v>
      </c>
      <c r="AM430" s="98" cm="1">
        <f t="array" ref="AM430">SUMPRODUCT(Z$7:Z$1008*(G$7:G$1008=$C430))</f>
        <v>0</v>
      </c>
      <c r="AN430" s="103">
        <f t="shared" si="87"/>
        <v>0</v>
      </c>
      <c r="AO430" s="104">
        <f t="shared" si="88"/>
        <v>0</v>
      </c>
      <c r="AP430" s="105" t="str">
        <f t="shared" si="89"/>
        <v/>
      </c>
      <c r="AQ430" s="105" t="str">
        <f t="shared" si="90"/>
        <v/>
      </c>
      <c r="AR430" s="98">
        <f>'Input 1 - Schedule 1'!AL432</f>
        <v>0</v>
      </c>
      <c r="AS430" s="98">
        <f t="shared" si="91"/>
        <v>0</v>
      </c>
      <c r="AT430" s="99">
        <f t="shared" si="92"/>
        <v>0</v>
      </c>
      <c r="AV430" s="84" t="s">
        <v>20</v>
      </c>
    </row>
    <row r="431" spans="1:48" ht="13.5" x14ac:dyDescent="0.3">
      <c r="A431" s="106">
        <f t="shared" si="93"/>
        <v>424</v>
      </c>
      <c r="B431" s="102" t="str">
        <f>'Input 1 - Schedule 1'!H433</f>
        <v/>
      </c>
      <c r="C431" s="95">
        <f>'Input 1 - Schedule 1'!I433</f>
        <v>0</v>
      </c>
      <c r="D431" s="95">
        <f>'Input 1 - Schedule 1'!J433</f>
        <v>0</v>
      </c>
      <c r="E431" s="95">
        <f>'Input 1 - Schedule 1'!K433</f>
        <v>0</v>
      </c>
      <c r="F431" s="95">
        <f>'Input 1 - Schedule 1'!L433</f>
        <v>0</v>
      </c>
      <c r="G431" s="95">
        <f>'Input 1 - Schedule 1'!N433</f>
        <v>0</v>
      </c>
      <c r="H431" s="95" t="str">
        <f>'Input 1 - Schedule 1'!O433</f>
        <v/>
      </c>
      <c r="I431" s="95">
        <f>'Input 1 - Schedule 1'!W433</f>
        <v>0</v>
      </c>
      <c r="J431" s="69"/>
      <c r="K431" s="51"/>
      <c r="L431" s="69"/>
      <c r="M431" s="69"/>
      <c r="N431" s="95">
        <f>SUMIFS('Input 3 - Capital Instruments'!$L$13:$L$229,'Input 3 - Capital Instruments'!$O$13:$O$229,C431,'Input 3 - Capital Instruments'!$M$13:$M$229,"Y",'Input 3 - Capital Instruments'!$G$13:$G$229,"Surplus Notes (or similar)")</f>
        <v>0</v>
      </c>
      <c r="O431" s="69"/>
      <c r="P431" s="69"/>
      <c r="Q431" s="69"/>
      <c r="R431" s="96">
        <f t="shared" si="81"/>
        <v>0</v>
      </c>
      <c r="S431" s="95">
        <f t="shared" si="82"/>
        <v>0</v>
      </c>
      <c r="T431" s="69"/>
      <c r="U431" s="69"/>
      <c r="V431" s="69"/>
      <c r="W431" s="95" t="str">
        <f t="shared" si="84"/>
        <v/>
      </c>
      <c r="Z431" s="69"/>
      <c r="AB431" s="69"/>
      <c r="AC431" s="69"/>
      <c r="AD431" s="69"/>
      <c r="AE431" s="69"/>
      <c r="AF431" s="69"/>
      <c r="AG431" s="69"/>
      <c r="AH431" s="97">
        <f t="shared" si="83"/>
        <v>0</v>
      </c>
      <c r="AJ431" s="98" cm="1">
        <f t="array" ref="AJ431">SUMPRODUCT(J$7:J$1008*(G$7:G$1008=$C431))</f>
        <v>0</v>
      </c>
      <c r="AK431" s="103">
        <f t="shared" si="85"/>
        <v>0</v>
      </c>
      <c r="AL431" s="104">
        <f t="shared" si="86"/>
        <v>0</v>
      </c>
      <c r="AM431" s="98" cm="1">
        <f t="array" ref="AM431">SUMPRODUCT(Z$7:Z$1008*(G$7:G$1008=$C431))</f>
        <v>0</v>
      </c>
      <c r="AN431" s="103">
        <f t="shared" si="87"/>
        <v>0</v>
      </c>
      <c r="AO431" s="104">
        <f t="shared" si="88"/>
        <v>0</v>
      </c>
      <c r="AP431" s="105" t="str">
        <f t="shared" si="89"/>
        <v/>
      </c>
      <c r="AQ431" s="105" t="str">
        <f t="shared" si="90"/>
        <v/>
      </c>
      <c r="AR431" s="98">
        <f>'Input 1 - Schedule 1'!AL433</f>
        <v>0</v>
      </c>
      <c r="AS431" s="98">
        <f t="shared" si="91"/>
        <v>0</v>
      </c>
      <c r="AT431" s="99">
        <f t="shared" si="92"/>
        <v>0</v>
      </c>
      <c r="AV431" s="84" t="s">
        <v>20</v>
      </c>
    </row>
    <row r="432" spans="1:48" ht="13.5" x14ac:dyDescent="0.3">
      <c r="A432" s="106">
        <f t="shared" si="93"/>
        <v>425</v>
      </c>
      <c r="B432" s="102" t="str">
        <f>'Input 1 - Schedule 1'!H434</f>
        <v/>
      </c>
      <c r="C432" s="95">
        <f>'Input 1 - Schedule 1'!I434</f>
        <v>0</v>
      </c>
      <c r="D432" s="95">
        <f>'Input 1 - Schedule 1'!J434</f>
        <v>0</v>
      </c>
      <c r="E432" s="95">
        <f>'Input 1 - Schedule 1'!K434</f>
        <v>0</v>
      </c>
      <c r="F432" s="95">
        <f>'Input 1 - Schedule 1'!L434</f>
        <v>0</v>
      </c>
      <c r="G432" s="95">
        <f>'Input 1 - Schedule 1'!N434</f>
        <v>0</v>
      </c>
      <c r="H432" s="95" t="str">
        <f>'Input 1 - Schedule 1'!O434</f>
        <v/>
      </c>
      <c r="I432" s="95">
        <f>'Input 1 - Schedule 1'!W434</f>
        <v>0</v>
      </c>
      <c r="J432" s="69"/>
      <c r="K432" s="51"/>
      <c r="L432" s="69"/>
      <c r="M432" s="69"/>
      <c r="N432" s="95">
        <f>SUMIFS('Input 3 - Capital Instruments'!$L$13:$L$229,'Input 3 - Capital Instruments'!$O$13:$O$229,C432,'Input 3 - Capital Instruments'!$M$13:$M$229,"Y",'Input 3 - Capital Instruments'!$G$13:$G$229,"Surplus Notes (or similar)")</f>
        <v>0</v>
      </c>
      <c r="O432" s="69"/>
      <c r="P432" s="69"/>
      <c r="Q432" s="69"/>
      <c r="R432" s="96">
        <f t="shared" si="81"/>
        <v>0</v>
      </c>
      <c r="S432" s="95">
        <f t="shared" si="82"/>
        <v>0</v>
      </c>
      <c r="T432" s="69"/>
      <c r="U432" s="69"/>
      <c r="V432" s="69"/>
      <c r="W432" s="95" t="str">
        <f t="shared" si="84"/>
        <v/>
      </c>
      <c r="Z432" s="69"/>
      <c r="AB432" s="69"/>
      <c r="AC432" s="69"/>
      <c r="AD432" s="69"/>
      <c r="AE432" s="69"/>
      <c r="AF432" s="69"/>
      <c r="AG432" s="69"/>
      <c r="AH432" s="97">
        <f t="shared" si="83"/>
        <v>0</v>
      </c>
      <c r="AJ432" s="98" cm="1">
        <f t="array" ref="AJ432">SUMPRODUCT(J$7:J$1008*(G$7:G$1008=$C432))</f>
        <v>0</v>
      </c>
      <c r="AK432" s="103">
        <f t="shared" si="85"/>
        <v>0</v>
      </c>
      <c r="AL432" s="104">
        <f t="shared" si="86"/>
        <v>0</v>
      </c>
      <c r="AM432" s="98" cm="1">
        <f t="array" ref="AM432">SUMPRODUCT(Z$7:Z$1008*(G$7:G$1008=$C432))</f>
        <v>0</v>
      </c>
      <c r="AN432" s="103">
        <f t="shared" si="87"/>
        <v>0</v>
      </c>
      <c r="AO432" s="104">
        <f t="shared" si="88"/>
        <v>0</v>
      </c>
      <c r="AP432" s="105" t="str">
        <f t="shared" si="89"/>
        <v/>
      </c>
      <c r="AQ432" s="105" t="str">
        <f t="shared" si="90"/>
        <v/>
      </c>
      <c r="AR432" s="98">
        <f>'Input 1 - Schedule 1'!AL434</f>
        <v>0</v>
      </c>
      <c r="AS432" s="98">
        <f t="shared" si="91"/>
        <v>0</v>
      </c>
      <c r="AT432" s="99">
        <f t="shared" si="92"/>
        <v>0</v>
      </c>
      <c r="AV432" s="84" t="s">
        <v>20</v>
      </c>
    </row>
    <row r="433" spans="1:48" ht="13.5" x14ac:dyDescent="0.3">
      <c r="A433" s="106">
        <f t="shared" si="93"/>
        <v>426</v>
      </c>
      <c r="B433" s="102" t="str">
        <f>'Input 1 - Schedule 1'!H435</f>
        <v/>
      </c>
      <c r="C433" s="95">
        <f>'Input 1 - Schedule 1'!I435</f>
        <v>0</v>
      </c>
      <c r="D433" s="95">
        <f>'Input 1 - Schedule 1'!J435</f>
        <v>0</v>
      </c>
      <c r="E433" s="95">
        <f>'Input 1 - Schedule 1'!K435</f>
        <v>0</v>
      </c>
      <c r="F433" s="95">
        <f>'Input 1 - Schedule 1'!L435</f>
        <v>0</v>
      </c>
      <c r="G433" s="95">
        <f>'Input 1 - Schedule 1'!N435</f>
        <v>0</v>
      </c>
      <c r="H433" s="95" t="str">
        <f>'Input 1 - Schedule 1'!O435</f>
        <v/>
      </c>
      <c r="I433" s="95">
        <f>'Input 1 - Schedule 1'!W435</f>
        <v>0</v>
      </c>
      <c r="J433" s="69"/>
      <c r="K433" s="51"/>
      <c r="L433" s="69"/>
      <c r="M433" s="69"/>
      <c r="N433" s="95">
        <f>SUMIFS('Input 3 - Capital Instruments'!$L$13:$L$229,'Input 3 - Capital Instruments'!$O$13:$O$229,C433,'Input 3 - Capital Instruments'!$M$13:$M$229,"Y",'Input 3 - Capital Instruments'!$G$13:$G$229,"Surplus Notes (or similar)")</f>
        <v>0</v>
      </c>
      <c r="O433" s="69"/>
      <c r="P433" s="69"/>
      <c r="Q433" s="69"/>
      <c r="R433" s="96">
        <f t="shared" si="81"/>
        <v>0</v>
      </c>
      <c r="S433" s="95">
        <f t="shared" si="82"/>
        <v>0</v>
      </c>
      <c r="T433" s="69"/>
      <c r="U433" s="69"/>
      <c r="V433" s="69"/>
      <c r="W433" s="95" t="str">
        <f t="shared" si="84"/>
        <v/>
      </c>
      <c r="Z433" s="69"/>
      <c r="AB433" s="69"/>
      <c r="AC433" s="69"/>
      <c r="AD433" s="69"/>
      <c r="AE433" s="69"/>
      <c r="AF433" s="69"/>
      <c r="AG433" s="69"/>
      <c r="AH433" s="97">
        <f t="shared" si="83"/>
        <v>0</v>
      </c>
      <c r="AJ433" s="98" cm="1">
        <f t="array" ref="AJ433">SUMPRODUCT(J$7:J$1008*(G$7:G$1008=$C433))</f>
        <v>0</v>
      </c>
      <c r="AK433" s="103">
        <f t="shared" si="85"/>
        <v>0</v>
      </c>
      <c r="AL433" s="104">
        <f t="shared" si="86"/>
        <v>0</v>
      </c>
      <c r="AM433" s="98" cm="1">
        <f t="array" ref="AM433">SUMPRODUCT(Z$7:Z$1008*(G$7:G$1008=$C433))</f>
        <v>0</v>
      </c>
      <c r="AN433" s="103">
        <f t="shared" si="87"/>
        <v>0</v>
      </c>
      <c r="AO433" s="104">
        <f t="shared" si="88"/>
        <v>0</v>
      </c>
      <c r="AP433" s="105" t="str">
        <f t="shared" si="89"/>
        <v/>
      </c>
      <c r="AQ433" s="105" t="str">
        <f t="shared" si="90"/>
        <v/>
      </c>
      <c r="AR433" s="98">
        <f>'Input 1 - Schedule 1'!AL435</f>
        <v>0</v>
      </c>
      <c r="AS433" s="98">
        <f t="shared" si="91"/>
        <v>0</v>
      </c>
      <c r="AT433" s="99">
        <f t="shared" si="92"/>
        <v>0</v>
      </c>
      <c r="AV433" s="84" t="s">
        <v>20</v>
      </c>
    </row>
    <row r="434" spans="1:48" ht="13.5" x14ac:dyDescent="0.3">
      <c r="A434" s="106">
        <f t="shared" si="93"/>
        <v>427</v>
      </c>
      <c r="B434" s="102" t="str">
        <f>'Input 1 - Schedule 1'!H436</f>
        <v/>
      </c>
      <c r="C434" s="95">
        <f>'Input 1 - Schedule 1'!I436</f>
        <v>0</v>
      </c>
      <c r="D434" s="95">
        <f>'Input 1 - Schedule 1'!J436</f>
        <v>0</v>
      </c>
      <c r="E434" s="95">
        <f>'Input 1 - Schedule 1'!K436</f>
        <v>0</v>
      </c>
      <c r="F434" s="95">
        <f>'Input 1 - Schedule 1'!L436</f>
        <v>0</v>
      </c>
      <c r="G434" s="95">
        <f>'Input 1 - Schedule 1'!N436</f>
        <v>0</v>
      </c>
      <c r="H434" s="95" t="str">
        <f>'Input 1 - Schedule 1'!O436</f>
        <v/>
      </c>
      <c r="I434" s="95">
        <f>'Input 1 - Schedule 1'!W436</f>
        <v>0</v>
      </c>
      <c r="J434" s="69"/>
      <c r="K434" s="51"/>
      <c r="L434" s="69"/>
      <c r="M434" s="69"/>
      <c r="N434" s="95">
        <f>SUMIFS('Input 3 - Capital Instruments'!$L$13:$L$229,'Input 3 - Capital Instruments'!$O$13:$O$229,C434,'Input 3 - Capital Instruments'!$M$13:$M$229,"Y",'Input 3 - Capital Instruments'!$G$13:$G$229,"Surplus Notes (or similar)")</f>
        <v>0</v>
      </c>
      <c r="O434" s="69"/>
      <c r="P434" s="69"/>
      <c r="Q434" s="69"/>
      <c r="R434" s="96">
        <f t="shared" si="81"/>
        <v>0</v>
      </c>
      <c r="S434" s="95">
        <f t="shared" si="82"/>
        <v>0</v>
      </c>
      <c r="T434" s="69"/>
      <c r="U434" s="69"/>
      <c r="V434" s="69"/>
      <c r="W434" s="95" t="str">
        <f t="shared" si="84"/>
        <v/>
      </c>
      <c r="Z434" s="69"/>
      <c r="AB434" s="69"/>
      <c r="AC434" s="69"/>
      <c r="AD434" s="69"/>
      <c r="AE434" s="69"/>
      <c r="AF434" s="69"/>
      <c r="AG434" s="69"/>
      <c r="AH434" s="97">
        <f t="shared" si="83"/>
        <v>0</v>
      </c>
      <c r="AJ434" s="98" cm="1">
        <f t="array" ref="AJ434">SUMPRODUCT(J$7:J$1008*(G$7:G$1008=$C434))</f>
        <v>0</v>
      </c>
      <c r="AK434" s="103">
        <f t="shared" si="85"/>
        <v>0</v>
      </c>
      <c r="AL434" s="104">
        <f t="shared" si="86"/>
        <v>0</v>
      </c>
      <c r="AM434" s="98" cm="1">
        <f t="array" ref="AM434">SUMPRODUCT(Z$7:Z$1008*(G$7:G$1008=$C434))</f>
        <v>0</v>
      </c>
      <c r="AN434" s="103">
        <f t="shared" si="87"/>
        <v>0</v>
      </c>
      <c r="AO434" s="104">
        <f t="shared" si="88"/>
        <v>0</v>
      </c>
      <c r="AP434" s="105" t="str">
        <f t="shared" si="89"/>
        <v/>
      </c>
      <c r="AQ434" s="105" t="str">
        <f t="shared" si="90"/>
        <v/>
      </c>
      <c r="AR434" s="98">
        <f>'Input 1 - Schedule 1'!AL436</f>
        <v>0</v>
      </c>
      <c r="AS434" s="98">
        <f t="shared" si="91"/>
        <v>0</v>
      </c>
      <c r="AT434" s="99">
        <f t="shared" si="92"/>
        <v>0</v>
      </c>
      <c r="AV434" s="84" t="s">
        <v>20</v>
      </c>
    </row>
    <row r="435" spans="1:48" ht="13.5" x14ac:dyDescent="0.3">
      <c r="A435" s="106">
        <f t="shared" si="93"/>
        <v>428</v>
      </c>
      <c r="B435" s="102" t="str">
        <f>'Input 1 - Schedule 1'!H437</f>
        <v/>
      </c>
      <c r="C435" s="95">
        <f>'Input 1 - Schedule 1'!I437</f>
        <v>0</v>
      </c>
      <c r="D435" s="95">
        <f>'Input 1 - Schedule 1'!J437</f>
        <v>0</v>
      </c>
      <c r="E435" s="95">
        <f>'Input 1 - Schedule 1'!K437</f>
        <v>0</v>
      </c>
      <c r="F435" s="95">
        <f>'Input 1 - Schedule 1'!L437</f>
        <v>0</v>
      </c>
      <c r="G435" s="95">
        <f>'Input 1 - Schedule 1'!N437</f>
        <v>0</v>
      </c>
      <c r="H435" s="95" t="str">
        <f>'Input 1 - Schedule 1'!O437</f>
        <v/>
      </c>
      <c r="I435" s="95">
        <f>'Input 1 - Schedule 1'!W437</f>
        <v>0</v>
      </c>
      <c r="J435" s="69"/>
      <c r="K435" s="51"/>
      <c r="L435" s="69"/>
      <c r="M435" s="69"/>
      <c r="N435" s="95">
        <f>SUMIFS('Input 3 - Capital Instruments'!$L$13:$L$229,'Input 3 - Capital Instruments'!$O$13:$O$229,C435,'Input 3 - Capital Instruments'!$M$13:$M$229,"Y",'Input 3 - Capital Instruments'!$G$13:$G$229,"Surplus Notes (or similar)")</f>
        <v>0</v>
      </c>
      <c r="O435" s="69"/>
      <c r="P435" s="69"/>
      <c r="Q435" s="69"/>
      <c r="R435" s="96">
        <f t="shared" si="81"/>
        <v>0</v>
      </c>
      <c r="S435" s="95">
        <f t="shared" si="82"/>
        <v>0</v>
      </c>
      <c r="T435" s="69"/>
      <c r="U435" s="69"/>
      <c r="V435" s="69"/>
      <c r="W435" s="95" t="str">
        <f t="shared" si="84"/>
        <v/>
      </c>
      <c r="Z435" s="69"/>
      <c r="AB435" s="69"/>
      <c r="AC435" s="69"/>
      <c r="AD435" s="69"/>
      <c r="AE435" s="69"/>
      <c r="AF435" s="69"/>
      <c r="AG435" s="69"/>
      <c r="AH435" s="97">
        <f t="shared" si="83"/>
        <v>0</v>
      </c>
      <c r="AJ435" s="98" cm="1">
        <f t="array" ref="AJ435">SUMPRODUCT(J$7:J$1008*(G$7:G$1008=$C435))</f>
        <v>0</v>
      </c>
      <c r="AK435" s="103">
        <f t="shared" si="85"/>
        <v>0</v>
      </c>
      <c r="AL435" s="104">
        <f t="shared" si="86"/>
        <v>0</v>
      </c>
      <c r="AM435" s="98" cm="1">
        <f t="array" ref="AM435">SUMPRODUCT(Z$7:Z$1008*(G$7:G$1008=$C435))</f>
        <v>0</v>
      </c>
      <c r="AN435" s="103">
        <f t="shared" si="87"/>
        <v>0</v>
      </c>
      <c r="AO435" s="104">
        <f t="shared" si="88"/>
        <v>0</v>
      </c>
      <c r="AP435" s="105" t="str">
        <f t="shared" si="89"/>
        <v/>
      </c>
      <c r="AQ435" s="105" t="str">
        <f t="shared" si="90"/>
        <v/>
      </c>
      <c r="AR435" s="98">
        <f>'Input 1 - Schedule 1'!AL437</f>
        <v>0</v>
      </c>
      <c r="AS435" s="98">
        <f t="shared" si="91"/>
        <v>0</v>
      </c>
      <c r="AT435" s="99">
        <f t="shared" si="92"/>
        <v>0</v>
      </c>
      <c r="AV435" s="84" t="s">
        <v>20</v>
      </c>
    </row>
    <row r="436" spans="1:48" ht="13.5" x14ac:dyDescent="0.3">
      <c r="A436" s="106">
        <f t="shared" si="93"/>
        <v>429</v>
      </c>
      <c r="B436" s="102" t="str">
        <f>'Input 1 - Schedule 1'!H438</f>
        <v/>
      </c>
      <c r="C436" s="95">
        <f>'Input 1 - Schedule 1'!I438</f>
        <v>0</v>
      </c>
      <c r="D436" s="95">
        <f>'Input 1 - Schedule 1'!J438</f>
        <v>0</v>
      </c>
      <c r="E436" s="95">
        <f>'Input 1 - Schedule 1'!K438</f>
        <v>0</v>
      </c>
      <c r="F436" s="95">
        <f>'Input 1 - Schedule 1'!L438</f>
        <v>0</v>
      </c>
      <c r="G436" s="95">
        <f>'Input 1 - Schedule 1'!N438</f>
        <v>0</v>
      </c>
      <c r="H436" s="95" t="str">
        <f>'Input 1 - Schedule 1'!O438</f>
        <v/>
      </c>
      <c r="I436" s="95">
        <f>'Input 1 - Schedule 1'!W438</f>
        <v>0</v>
      </c>
      <c r="J436" s="69"/>
      <c r="K436" s="51"/>
      <c r="L436" s="69"/>
      <c r="M436" s="69"/>
      <c r="N436" s="95">
        <f>SUMIFS('Input 3 - Capital Instruments'!$L$13:$L$229,'Input 3 - Capital Instruments'!$O$13:$O$229,C436,'Input 3 - Capital Instruments'!$M$13:$M$229,"Y",'Input 3 - Capital Instruments'!$G$13:$G$229,"Surplus Notes (or similar)")</f>
        <v>0</v>
      </c>
      <c r="O436" s="69"/>
      <c r="P436" s="69"/>
      <c r="Q436" s="69"/>
      <c r="R436" s="96">
        <f t="shared" si="81"/>
        <v>0</v>
      </c>
      <c r="S436" s="95">
        <f t="shared" si="82"/>
        <v>0</v>
      </c>
      <c r="T436" s="69"/>
      <c r="U436" s="69"/>
      <c r="V436" s="69"/>
      <c r="W436" s="95" t="str">
        <f t="shared" si="84"/>
        <v/>
      </c>
      <c r="Z436" s="69"/>
      <c r="AB436" s="69"/>
      <c r="AC436" s="69"/>
      <c r="AD436" s="69"/>
      <c r="AE436" s="69"/>
      <c r="AF436" s="69"/>
      <c r="AG436" s="69"/>
      <c r="AH436" s="97">
        <f t="shared" si="83"/>
        <v>0</v>
      </c>
      <c r="AJ436" s="98" cm="1">
        <f t="array" ref="AJ436">SUMPRODUCT(J$7:J$1008*(G$7:G$1008=$C436))</f>
        <v>0</v>
      </c>
      <c r="AK436" s="103">
        <f t="shared" si="85"/>
        <v>0</v>
      </c>
      <c r="AL436" s="104">
        <f t="shared" si="86"/>
        <v>0</v>
      </c>
      <c r="AM436" s="98" cm="1">
        <f t="array" ref="AM436">SUMPRODUCT(Z$7:Z$1008*(G$7:G$1008=$C436))</f>
        <v>0</v>
      </c>
      <c r="AN436" s="103">
        <f t="shared" si="87"/>
        <v>0</v>
      </c>
      <c r="AO436" s="104">
        <f t="shared" si="88"/>
        <v>0</v>
      </c>
      <c r="AP436" s="105" t="str">
        <f t="shared" si="89"/>
        <v/>
      </c>
      <c r="AQ436" s="105" t="str">
        <f t="shared" si="90"/>
        <v/>
      </c>
      <c r="AR436" s="98">
        <f>'Input 1 - Schedule 1'!AL438</f>
        <v>0</v>
      </c>
      <c r="AS436" s="98">
        <f t="shared" si="91"/>
        <v>0</v>
      </c>
      <c r="AT436" s="99">
        <f t="shared" si="92"/>
        <v>0</v>
      </c>
      <c r="AV436" s="84" t="s">
        <v>20</v>
      </c>
    </row>
    <row r="437" spans="1:48" ht="13.5" x14ac:dyDescent="0.3">
      <c r="A437" s="106">
        <f t="shared" si="93"/>
        <v>430</v>
      </c>
      <c r="B437" s="102" t="str">
        <f>'Input 1 - Schedule 1'!H439</f>
        <v/>
      </c>
      <c r="C437" s="95">
        <f>'Input 1 - Schedule 1'!I439</f>
        <v>0</v>
      </c>
      <c r="D437" s="95">
        <f>'Input 1 - Schedule 1'!J439</f>
        <v>0</v>
      </c>
      <c r="E437" s="95">
        <f>'Input 1 - Schedule 1'!K439</f>
        <v>0</v>
      </c>
      <c r="F437" s="95">
        <f>'Input 1 - Schedule 1'!L439</f>
        <v>0</v>
      </c>
      <c r="G437" s="95">
        <f>'Input 1 - Schedule 1'!N439</f>
        <v>0</v>
      </c>
      <c r="H437" s="95" t="str">
        <f>'Input 1 - Schedule 1'!O439</f>
        <v/>
      </c>
      <c r="I437" s="95">
        <f>'Input 1 - Schedule 1'!W439</f>
        <v>0</v>
      </c>
      <c r="J437" s="69"/>
      <c r="K437" s="51"/>
      <c r="L437" s="69"/>
      <c r="M437" s="69"/>
      <c r="N437" s="95">
        <f>SUMIFS('Input 3 - Capital Instruments'!$L$13:$L$229,'Input 3 - Capital Instruments'!$O$13:$O$229,C437,'Input 3 - Capital Instruments'!$M$13:$M$229,"Y",'Input 3 - Capital Instruments'!$G$13:$G$229,"Surplus Notes (or similar)")</f>
        <v>0</v>
      </c>
      <c r="O437" s="69"/>
      <c r="P437" s="69"/>
      <c r="Q437" s="69"/>
      <c r="R437" s="96">
        <f t="shared" si="81"/>
        <v>0</v>
      </c>
      <c r="S437" s="95">
        <f t="shared" si="82"/>
        <v>0</v>
      </c>
      <c r="T437" s="69"/>
      <c r="U437" s="69"/>
      <c r="V437" s="69"/>
      <c r="W437" s="95" t="str">
        <f t="shared" si="84"/>
        <v/>
      </c>
      <c r="Z437" s="69"/>
      <c r="AB437" s="69"/>
      <c r="AC437" s="69"/>
      <c r="AD437" s="69"/>
      <c r="AE437" s="69"/>
      <c r="AF437" s="69"/>
      <c r="AG437" s="69"/>
      <c r="AH437" s="97">
        <f t="shared" si="83"/>
        <v>0</v>
      </c>
      <c r="AJ437" s="98" cm="1">
        <f t="array" ref="AJ437">SUMPRODUCT(J$7:J$1008*(G$7:G$1008=$C437))</f>
        <v>0</v>
      </c>
      <c r="AK437" s="103">
        <f t="shared" si="85"/>
        <v>0</v>
      </c>
      <c r="AL437" s="104">
        <f t="shared" si="86"/>
        <v>0</v>
      </c>
      <c r="AM437" s="98" cm="1">
        <f t="array" ref="AM437">SUMPRODUCT(Z$7:Z$1008*(G$7:G$1008=$C437))</f>
        <v>0</v>
      </c>
      <c r="AN437" s="103">
        <f t="shared" si="87"/>
        <v>0</v>
      </c>
      <c r="AO437" s="104">
        <f t="shared" si="88"/>
        <v>0</v>
      </c>
      <c r="AP437" s="105" t="str">
        <f t="shared" si="89"/>
        <v/>
      </c>
      <c r="AQ437" s="105" t="str">
        <f t="shared" si="90"/>
        <v/>
      </c>
      <c r="AR437" s="98">
        <f>'Input 1 - Schedule 1'!AL439</f>
        <v>0</v>
      </c>
      <c r="AS437" s="98">
        <f t="shared" si="91"/>
        <v>0</v>
      </c>
      <c r="AT437" s="99">
        <f t="shared" si="92"/>
        <v>0</v>
      </c>
      <c r="AV437" s="84" t="s">
        <v>20</v>
      </c>
    </row>
    <row r="438" spans="1:48" ht="13.5" x14ac:dyDescent="0.3">
      <c r="A438" s="106">
        <f t="shared" si="93"/>
        <v>431</v>
      </c>
      <c r="B438" s="102" t="str">
        <f>'Input 1 - Schedule 1'!H440</f>
        <v/>
      </c>
      <c r="C438" s="95">
        <f>'Input 1 - Schedule 1'!I440</f>
        <v>0</v>
      </c>
      <c r="D438" s="95">
        <f>'Input 1 - Schedule 1'!J440</f>
        <v>0</v>
      </c>
      <c r="E438" s="95">
        <f>'Input 1 - Schedule 1'!K440</f>
        <v>0</v>
      </c>
      <c r="F438" s="95">
        <f>'Input 1 - Schedule 1'!L440</f>
        <v>0</v>
      </c>
      <c r="G438" s="95">
        <f>'Input 1 - Schedule 1'!N440</f>
        <v>0</v>
      </c>
      <c r="H438" s="95" t="str">
        <f>'Input 1 - Schedule 1'!O440</f>
        <v/>
      </c>
      <c r="I438" s="95">
        <f>'Input 1 - Schedule 1'!W440</f>
        <v>0</v>
      </c>
      <c r="J438" s="69"/>
      <c r="K438" s="51"/>
      <c r="L438" s="69"/>
      <c r="M438" s="69"/>
      <c r="N438" s="95">
        <f>SUMIFS('Input 3 - Capital Instruments'!$L$13:$L$229,'Input 3 - Capital Instruments'!$O$13:$O$229,C438,'Input 3 - Capital Instruments'!$M$13:$M$229,"Y",'Input 3 - Capital Instruments'!$G$13:$G$229,"Surplus Notes (or similar)")</f>
        <v>0</v>
      </c>
      <c r="O438" s="69"/>
      <c r="P438" s="69"/>
      <c r="Q438" s="69"/>
      <c r="R438" s="96">
        <f t="shared" si="81"/>
        <v>0</v>
      </c>
      <c r="S438" s="95">
        <f t="shared" si="82"/>
        <v>0</v>
      </c>
      <c r="T438" s="69"/>
      <c r="U438" s="69"/>
      <c r="V438" s="69"/>
      <c r="W438" s="95" t="str">
        <f t="shared" si="84"/>
        <v/>
      </c>
      <c r="Z438" s="69"/>
      <c r="AB438" s="69"/>
      <c r="AC438" s="69"/>
      <c r="AD438" s="69"/>
      <c r="AE438" s="69"/>
      <c r="AF438" s="69"/>
      <c r="AG438" s="69"/>
      <c r="AH438" s="97">
        <f t="shared" si="83"/>
        <v>0</v>
      </c>
      <c r="AJ438" s="98" cm="1">
        <f t="array" ref="AJ438">SUMPRODUCT(J$7:J$1008*(G$7:G$1008=$C438))</f>
        <v>0</v>
      </c>
      <c r="AK438" s="103">
        <f t="shared" si="85"/>
        <v>0</v>
      </c>
      <c r="AL438" s="104">
        <f t="shared" si="86"/>
        <v>0</v>
      </c>
      <c r="AM438" s="98" cm="1">
        <f t="array" ref="AM438">SUMPRODUCT(Z$7:Z$1008*(G$7:G$1008=$C438))</f>
        <v>0</v>
      </c>
      <c r="AN438" s="103">
        <f t="shared" si="87"/>
        <v>0</v>
      </c>
      <c r="AO438" s="104">
        <f t="shared" si="88"/>
        <v>0</v>
      </c>
      <c r="AP438" s="105" t="str">
        <f t="shared" si="89"/>
        <v/>
      </c>
      <c r="AQ438" s="105" t="str">
        <f t="shared" si="90"/>
        <v/>
      </c>
      <c r="AR438" s="98">
        <f>'Input 1 - Schedule 1'!AL440</f>
        <v>0</v>
      </c>
      <c r="AS438" s="98">
        <f t="shared" si="91"/>
        <v>0</v>
      </c>
      <c r="AT438" s="99">
        <f t="shared" si="92"/>
        <v>0</v>
      </c>
      <c r="AV438" s="84" t="s">
        <v>20</v>
      </c>
    </row>
    <row r="439" spans="1:48" ht="13.5" x14ac:dyDescent="0.3">
      <c r="A439" s="106">
        <f t="shared" si="93"/>
        <v>432</v>
      </c>
      <c r="B439" s="102" t="str">
        <f>'Input 1 - Schedule 1'!H441</f>
        <v/>
      </c>
      <c r="C439" s="95">
        <f>'Input 1 - Schedule 1'!I441</f>
        <v>0</v>
      </c>
      <c r="D439" s="95">
        <f>'Input 1 - Schedule 1'!J441</f>
        <v>0</v>
      </c>
      <c r="E439" s="95">
        <f>'Input 1 - Schedule 1'!K441</f>
        <v>0</v>
      </c>
      <c r="F439" s="95">
        <f>'Input 1 - Schedule 1'!L441</f>
        <v>0</v>
      </c>
      <c r="G439" s="95">
        <f>'Input 1 - Schedule 1'!N441</f>
        <v>0</v>
      </c>
      <c r="H439" s="95" t="str">
        <f>'Input 1 - Schedule 1'!O441</f>
        <v/>
      </c>
      <c r="I439" s="95">
        <f>'Input 1 - Schedule 1'!W441</f>
        <v>0</v>
      </c>
      <c r="J439" s="69"/>
      <c r="K439" s="51"/>
      <c r="L439" s="69"/>
      <c r="M439" s="69"/>
      <c r="N439" s="95">
        <f>SUMIFS('Input 3 - Capital Instruments'!$L$13:$L$229,'Input 3 - Capital Instruments'!$O$13:$O$229,C439,'Input 3 - Capital Instruments'!$M$13:$M$229,"Y",'Input 3 - Capital Instruments'!$G$13:$G$229,"Surplus Notes (or similar)")</f>
        <v>0</v>
      </c>
      <c r="O439" s="69"/>
      <c r="P439" s="69"/>
      <c r="Q439" s="69"/>
      <c r="R439" s="96">
        <f t="shared" si="81"/>
        <v>0</v>
      </c>
      <c r="S439" s="95">
        <f t="shared" si="82"/>
        <v>0</v>
      </c>
      <c r="T439" s="69"/>
      <c r="U439" s="69"/>
      <c r="V439" s="69"/>
      <c r="W439" s="95" t="str">
        <f t="shared" si="84"/>
        <v/>
      </c>
      <c r="Z439" s="69"/>
      <c r="AB439" s="69"/>
      <c r="AC439" s="69"/>
      <c r="AD439" s="69"/>
      <c r="AE439" s="69"/>
      <c r="AF439" s="69"/>
      <c r="AG439" s="69"/>
      <c r="AH439" s="97">
        <f t="shared" si="83"/>
        <v>0</v>
      </c>
      <c r="AJ439" s="98" cm="1">
        <f t="array" ref="AJ439">SUMPRODUCT(J$7:J$1008*(G$7:G$1008=$C439))</f>
        <v>0</v>
      </c>
      <c r="AK439" s="103">
        <f t="shared" si="85"/>
        <v>0</v>
      </c>
      <c r="AL439" s="104">
        <f t="shared" si="86"/>
        <v>0</v>
      </c>
      <c r="AM439" s="98" cm="1">
        <f t="array" ref="AM439">SUMPRODUCT(Z$7:Z$1008*(G$7:G$1008=$C439))</f>
        <v>0</v>
      </c>
      <c r="AN439" s="103">
        <f t="shared" si="87"/>
        <v>0</v>
      </c>
      <c r="AO439" s="104">
        <f t="shared" si="88"/>
        <v>0</v>
      </c>
      <c r="AP439" s="105" t="str">
        <f t="shared" si="89"/>
        <v/>
      </c>
      <c r="AQ439" s="105" t="str">
        <f t="shared" si="90"/>
        <v/>
      </c>
      <c r="AR439" s="98">
        <f>'Input 1 - Schedule 1'!AL441</f>
        <v>0</v>
      </c>
      <c r="AS439" s="98">
        <f t="shared" si="91"/>
        <v>0</v>
      </c>
      <c r="AT439" s="99">
        <f t="shared" si="92"/>
        <v>0</v>
      </c>
      <c r="AV439" s="84" t="s">
        <v>20</v>
      </c>
    </row>
    <row r="440" spans="1:48" ht="13.5" x14ac:dyDescent="0.3">
      <c r="A440" s="106">
        <f t="shared" si="93"/>
        <v>433</v>
      </c>
      <c r="B440" s="102" t="str">
        <f>'Input 1 - Schedule 1'!H442</f>
        <v/>
      </c>
      <c r="C440" s="95">
        <f>'Input 1 - Schedule 1'!I442</f>
        <v>0</v>
      </c>
      <c r="D440" s="95">
        <f>'Input 1 - Schedule 1'!J442</f>
        <v>0</v>
      </c>
      <c r="E440" s="95">
        <f>'Input 1 - Schedule 1'!K442</f>
        <v>0</v>
      </c>
      <c r="F440" s="95">
        <f>'Input 1 - Schedule 1'!L442</f>
        <v>0</v>
      </c>
      <c r="G440" s="95">
        <f>'Input 1 - Schedule 1'!N442</f>
        <v>0</v>
      </c>
      <c r="H440" s="95" t="str">
        <f>'Input 1 - Schedule 1'!O442</f>
        <v/>
      </c>
      <c r="I440" s="95">
        <f>'Input 1 - Schedule 1'!W442</f>
        <v>0</v>
      </c>
      <c r="J440" s="69"/>
      <c r="K440" s="51"/>
      <c r="L440" s="69"/>
      <c r="M440" s="69"/>
      <c r="N440" s="95">
        <f>SUMIFS('Input 3 - Capital Instruments'!$L$13:$L$229,'Input 3 - Capital Instruments'!$O$13:$O$229,C440,'Input 3 - Capital Instruments'!$M$13:$M$229,"Y",'Input 3 - Capital Instruments'!$G$13:$G$229,"Surplus Notes (or similar)")</f>
        <v>0</v>
      </c>
      <c r="O440" s="69"/>
      <c r="P440" s="69"/>
      <c r="Q440" s="69"/>
      <c r="R440" s="96">
        <f t="shared" si="81"/>
        <v>0</v>
      </c>
      <c r="S440" s="95">
        <f t="shared" si="82"/>
        <v>0</v>
      </c>
      <c r="T440" s="69"/>
      <c r="U440" s="69"/>
      <c r="V440" s="69"/>
      <c r="W440" s="95" t="str">
        <f t="shared" si="84"/>
        <v/>
      </c>
      <c r="Z440" s="69"/>
      <c r="AB440" s="69"/>
      <c r="AC440" s="69"/>
      <c r="AD440" s="69"/>
      <c r="AE440" s="69"/>
      <c r="AF440" s="69"/>
      <c r="AG440" s="69"/>
      <c r="AH440" s="97">
        <f t="shared" si="83"/>
        <v>0</v>
      </c>
      <c r="AJ440" s="98" cm="1">
        <f t="array" ref="AJ440">SUMPRODUCT(J$7:J$1008*(G$7:G$1008=$C440))</f>
        <v>0</v>
      </c>
      <c r="AK440" s="103">
        <f t="shared" si="85"/>
        <v>0</v>
      </c>
      <c r="AL440" s="104">
        <f t="shared" si="86"/>
        <v>0</v>
      </c>
      <c r="AM440" s="98" cm="1">
        <f t="array" ref="AM440">SUMPRODUCT(Z$7:Z$1008*(G$7:G$1008=$C440))</f>
        <v>0</v>
      </c>
      <c r="AN440" s="103">
        <f t="shared" si="87"/>
        <v>0</v>
      </c>
      <c r="AO440" s="104">
        <f t="shared" si="88"/>
        <v>0</v>
      </c>
      <c r="AP440" s="105" t="str">
        <f t="shared" si="89"/>
        <v/>
      </c>
      <c r="AQ440" s="105" t="str">
        <f t="shared" si="90"/>
        <v/>
      </c>
      <c r="AR440" s="98">
        <f>'Input 1 - Schedule 1'!AL442</f>
        <v>0</v>
      </c>
      <c r="AS440" s="98">
        <f t="shared" si="91"/>
        <v>0</v>
      </c>
      <c r="AT440" s="99">
        <f t="shared" si="92"/>
        <v>0</v>
      </c>
      <c r="AV440" s="84" t="s">
        <v>20</v>
      </c>
    </row>
    <row r="441" spans="1:48" ht="13.5" x14ac:dyDescent="0.3">
      <c r="A441" s="106">
        <f t="shared" si="93"/>
        <v>434</v>
      </c>
      <c r="B441" s="102" t="str">
        <f>'Input 1 - Schedule 1'!H443</f>
        <v/>
      </c>
      <c r="C441" s="95">
        <f>'Input 1 - Schedule 1'!I443</f>
        <v>0</v>
      </c>
      <c r="D441" s="95">
        <f>'Input 1 - Schedule 1'!J443</f>
        <v>0</v>
      </c>
      <c r="E441" s="95">
        <f>'Input 1 - Schedule 1'!K443</f>
        <v>0</v>
      </c>
      <c r="F441" s="95">
        <f>'Input 1 - Schedule 1'!L443</f>
        <v>0</v>
      </c>
      <c r="G441" s="95">
        <f>'Input 1 - Schedule 1'!N443</f>
        <v>0</v>
      </c>
      <c r="H441" s="95" t="str">
        <f>'Input 1 - Schedule 1'!O443</f>
        <v/>
      </c>
      <c r="I441" s="95">
        <f>'Input 1 - Schedule 1'!W443</f>
        <v>0</v>
      </c>
      <c r="J441" s="69"/>
      <c r="K441" s="51"/>
      <c r="L441" s="69"/>
      <c r="M441" s="69"/>
      <c r="N441" s="95">
        <f>SUMIFS('Input 3 - Capital Instruments'!$L$13:$L$229,'Input 3 - Capital Instruments'!$O$13:$O$229,C441,'Input 3 - Capital Instruments'!$M$13:$M$229,"Y",'Input 3 - Capital Instruments'!$G$13:$G$229,"Surplus Notes (or similar)")</f>
        <v>0</v>
      </c>
      <c r="O441" s="69"/>
      <c r="P441" s="69"/>
      <c r="Q441" s="69"/>
      <c r="R441" s="96">
        <f t="shared" si="81"/>
        <v>0</v>
      </c>
      <c r="S441" s="95">
        <f t="shared" si="82"/>
        <v>0</v>
      </c>
      <c r="T441" s="69"/>
      <c r="U441" s="69"/>
      <c r="V441" s="69"/>
      <c r="W441" s="95" t="str">
        <f t="shared" si="84"/>
        <v/>
      </c>
      <c r="Z441" s="69"/>
      <c r="AB441" s="69"/>
      <c r="AC441" s="69"/>
      <c r="AD441" s="69"/>
      <c r="AE441" s="69"/>
      <c r="AF441" s="69"/>
      <c r="AG441" s="69"/>
      <c r="AH441" s="97">
        <f t="shared" si="83"/>
        <v>0</v>
      </c>
      <c r="AJ441" s="98" cm="1">
        <f t="array" ref="AJ441">SUMPRODUCT(J$7:J$1008*(G$7:G$1008=$C441))</f>
        <v>0</v>
      </c>
      <c r="AK441" s="103">
        <f t="shared" si="85"/>
        <v>0</v>
      </c>
      <c r="AL441" s="104">
        <f t="shared" si="86"/>
        <v>0</v>
      </c>
      <c r="AM441" s="98" cm="1">
        <f t="array" ref="AM441">SUMPRODUCT(Z$7:Z$1008*(G$7:G$1008=$C441))</f>
        <v>0</v>
      </c>
      <c r="AN441" s="103">
        <f t="shared" si="87"/>
        <v>0</v>
      </c>
      <c r="AO441" s="104">
        <f t="shared" si="88"/>
        <v>0</v>
      </c>
      <c r="AP441" s="105" t="str">
        <f t="shared" si="89"/>
        <v/>
      </c>
      <c r="AQ441" s="105" t="str">
        <f t="shared" si="90"/>
        <v/>
      </c>
      <c r="AR441" s="98">
        <f>'Input 1 - Schedule 1'!AL443</f>
        <v>0</v>
      </c>
      <c r="AS441" s="98">
        <f t="shared" si="91"/>
        <v>0</v>
      </c>
      <c r="AT441" s="99">
        <f t="shared" si="92"/>
        <v>0</v>
      </c>
      <c r="AV441" s="84" t="s">
        <v>20</v>
      </c>
    </row>
    <row r="442" spans="1:48" ht="13.5" x14ac:dyDescent="0.3">
      <c r="A442" s="106">
        <f t="shared" si="93"/>
        <v>435</v>
      </c>
      <c r="B442" s="102" t="str">
        <f>'Input 1 - Schedule 1'!H444</f>
        <v/>
      </c>
      <c r="C442" s="95">
        <f>'Input 1 - Schedule 1'!I444</f>
        <v>0</v>
      </c>
      <c r="D442" s="95">
        <f>'Input 1 - Schedule 1'!J444</f>
        <v>0</v>
      </c>
      <c r="E442" s="95">
        <f>'Input 1 - Schedule 1'!K444</f>
        <v>0</v>
      </c>
      <c r="F442" s="95">
        <f>'Input 1 - Schedule 1'!L444</f>
        <v>0</v>
      </c>
      <c r="G442" s="95">
        <f>'Input 1 - Schedule 1'!N444</f>
        <v>0</v>
      </c>
      <c r="H442" s="95" t="str">
        <f>'Input 1 - Schedule 1'!O444</f>
        <v/>
      </c>
      <c r="I442" s="95">
        <f>'Input 1 - Schedule 1'!W444</f>
        <v>0</v>
      </c>
      <c r="J442" s="69"/>
      <c r="K442" s="51"/>
      <c r="L442" s="69"/>
      <c r="M442" s="69"/>
      <c r="N442" s="95">
        <f>SUMIFS('Input 3 - Capital Instruments'!$L$13:$L$229,'Input 3 - Capital Instruments'!$O$13:$O$229,C442,'Input 3 - Capital Instruments'!$M$13:$M$229,"Y",'Input 3 - Capital Instruments'!$G$13:$G$229,"Surplus Notes (or similar)")</f>
        <v>0</v>
      </c>
      <c r="O442" s="69"/>
      <c r="P442" s="69"/>
      <c r="Q442" s="69"/>
      <c r="R442" s="96">
        <f t="shared" si="81"/>
        <v>0</v>
      </c>
      <c r="S442" s="95">
        <f t="shared" si="82"/>
        <v>0</v>
      </c>
      <c r="T442" s="69"/>
      <c r="U442" s="69"/>
      <c r="V442" s="69"/>
      <c r="W442" s="95" t="str">
        <f t="shared" si="84"/>
        <v/>
      </c>
      <c r="Z442" s="69"/>
      <c r="AB442" s="69"/>
      <c r="AC442" s="69"/>
      <c r="AD442" s="69"/>
      <c r="AE442" s="69"/>
      <c r="AF442" s="69"/>
      <c r="AG442" s="69"/>
      <c r="AH442" s="97">
        <f t="shared" si="83"/>
        <v>0</v>
      </c>
      <c r="AJ442" s="98" cm="1">
        <f t="array" ref="AJ442">SUMPRODUCT(J$7:J$1008*(G$7:G$1008=$C442))</f>
        <v>0</v>
      </c>
      <c r="AK442" s="103">
        <f t="shared" si="85"/>
        <v>0</v>
      </c>
      <c r="AL442" s="104">
        <f t="shared" si="86"/>
        <v>0</v>
      </c>
      <c r="AM442" s="98" cm="1">
        <f t="array" ref="AM442">SUMPRODUCT(Z$7:Z$1008*(G$7:G$1008=$C442))</f>
        <v>0</v>
      </c>
      <c r="AN442" s="103">
        <f t="shared" si="87"/>
        <v>0</v>
      </c>
      <c r="AO442" s="104">
        <f t="shared" si="88"/>
        <v>0</v>
      </c>
      <c r="AP442" s="105" t="str">
        <f t="shared" si="89"/>
        <v/>
      </c>
      <c r="AQ442" s="105" t="str">
        <f t="shared" si="90"/>
        <v/>
      </c>
      <c r="AR442" s="98">
        <f>'Input 1 - Schedule 1'!AL444</f>
        <v>0</v>
      </c>
      <c r="AS442" s="98">
        <f t="shared" si="91"/>
        <v>0</v>
      </c>
      <c r="AT442" s="99">
        <f t="shared" si="92"/>
        <v>0</v>
      </c>
      <c r="AV442" s="84" t="s">
        <v>20</v>
      </c>
    </row>
    <row r="443" spans="1:48" ht="13.5" x14ac:dyDescent="0.3">
      <c r="A443" s="106">
        <f t="shared" si="93"/>
        <v>436</v>
      </c>
      <c r="B443" s="102" t="str">
        <f>'Input 1 - Schedule 1'!H445</f>
        <v/>
      </c>
      <c r="C443" s="95">
        <f>'Input 1 - Schedule 1'!I445</f>
        <v>0</v>
      </c>
      <c r="D443" s="95">
        <f>'Input 1 - Schedule 1'!J445</f>
        <v>0</v>
      </c>
      <c r="E443" s="95">
        <f>'Input 1 - Schedule 1'!K445</f>
        <v>0</v>
      </c>
      <c r="F443" s="95">
        <f>'Input 1 - Schedule 1'!L445</f>
        <v>0</v>
      </c>
      <c r="G443" s="95">
        <f>'Input 1 - Schedule 1'!N445</f>
        <v>0</v>
      </c>
      <c r="H443" s="95" t="str">
        <f>'Input 1 - Schedule 1'!O445</f>
        <v/>
      </c>
      <c r="I443" s="95">
        <f>'Input 1 - Schedule 1'!W445</f>
        <v>0</v>
      </c>
      <c r="J443" s="69"/>
      <c r="K443" s="51"/>
      <c r="L443" s="69"/>
      <c r="M443" s="69"/>
      <c r="N443" s="95">
        <f>SUMIFS('Input 3 - Capital Instruments'!$L$13:$L$229,'Input 3 - Capital Instruments'!$O$13:$O$229,C443,'Input 3 - Capital Instruments'!$M$13:$M$229,"Y",'Input 3 - Capital Instruments'!$G$13:$G$229,"Surplus Notes (or similar)")</f>
        <v>0</v>
      </c>
      <c r="O443" s="69"/>
      <c r="P443" s="69"/>
      <c r="Q443" s="69"/>
      <c r="R443" s="96">
        <f t="shared" si="81"/>
        <v>0</v>
      </c>
      <c r="S443" s="95">
        <f t="shared" si="82"/>
        <v>0</v>
      </c>
      <c r="T443" s="69"/>
      <c r="U443" s="69"/>
      <c r="V443" s="69"/>
      <c r="W443" s="95" t="str">
        <f t="shared" si="84"/>
        <v/>
      </c>
      <c r="Z443" s="69"/>
      <c r="AB443" s="69"/>
      <c r="AC443" s="69"/>
      <c r="AD443" s="69"/>
      <c r="AE443" s="69"/>
      <c r="AF443" s="69"/>
      <c r="AG443" s="69"/>
      <c r="AH443" s="97">
        <f t="shared" si="83"/>
        <v>0</v>
      </c>
      <c r="AJ443" s="98" cm="1">
        <f t="array" ref="AJ443">SUMPRODUCT(J$7:J$1008*(G$7:G$1008=$C443))</f>
        <v>0</v>
      </c>
      <c r="AK443" s="103">
        <f t="shared" si="85"/>
        <v>0</v>
      </c>
      <c r="AL443" s="104">
        <f t="shared" si="86"/>
        <v>0</v>
      </c>
      <c r="AM443" s="98" cm="1">
        <f t="array" ref="AM443">SUMPRODUCT(Z$7:Z$1008*(G$7:G$1008=$C443))</f>
        <v>0</v>
      </c>
      <c r="AN443" s="103">
        <f t="shared" si="87"/>
        <v>0</v>
      </c>
      <c r="AO443" s="104">
        <f t="shared" si="88"/>
        <v>0</v>
      </c>
      <c r="AP443" s="105" t="str">
        <f t="shared" si="89"/>
        <v/>
      </c>
      <c r="AQ443" s="105" t="str">
        <f t="shared" si="90"/>
        <v/>
      </c>
      <c r="AR443" s="98">
        <f>'Input 1 - Schedule 1'!AL445</f>
        <v>0</v>
      </c>
      <c r="AS443" s="98">
        <f t="shared" si="91"/>
        <v>0</v>
      </c>
      <c r="AT443" s="99">
        <f t="shared" si="92"/>
        <v>0</v>
      </c>
      <c r="AV443" s="84" t="s">
        <v>20</v>
      </c>
    </row>
    <row r="444" spans="1:48" ht="13.5" x14ac:dyDescent="0.3">
      <c r="A444" s="106">
        <f t="shared" si="93"/>
        <v>437</v>
      </c>
      <c r="B444" s="102" t="str">
        <f>'Input 1 - Schedule 1'!H446</f>
        <v/>
      </c>
      <c r="C444" s="95">
        <f>'Input 1 - Schedule 1'!I446</f>
        <v>0</v>
      </c>
      <c r="D444" s="95">
        <f>'Input 1 - Schedule 1'!J446</f>
        <v>0</v>
      </c>
      <c r="E444" s="95">
        <f>'Input 1 - Schedule 1'!K446</f>
        <v>0</v>
      </c>
      <c r="F444" s="95">
        <f>'Input 1 - Schedule 1'!L446</f>
        <v>0</v>
      </c>
      <c r="G444" s="95">
        <f>'Input 1 - Schedule 1'!N446</f>
        <v>0</v>
      </c>
      <c r="H444" s="95" t="str">
        <f>'Input 1 - Schedule 1'!O446</f>
        <v/>
      </c>
      <c r="I444" s="95">
        <f>'Input 1 - Schedule 1'!W446</f>
        <v>0</v>
      </c>
      <c r="J444" s="69"/>
      <c r="K444" s="51"/>
      <c r="L444" s="69"/>
      <c r="M444" s="69"/>
      <c r="N444" s="95">
        <f>SUMIFS('Input 3 - Capital Instruments'!$L$13:$L$229,'Input 3 - Capital Instruments'!$O$13:$O$229,C444,'Input 3 - Capital Instruments'!$M$13:$M$229,"Y",'Input 3 - Capital Instruments'!$G$13:$G$229,"Surplus Notes (or similar)")</f>
        <v>0</v>
      </c>
      <c r="O444" s="69"/>
      <c r="P444" s="69"/>
      <c r="Q444" s="69"/>
      <c r="R444" s="96">
        <f t="shared" si="81"/>
        <v>0</v>
      </c>
      <c r="S444" s="95">
        <f t="shared" si="82"/>
        <v>0</v>
      </c>
      <c r="T444" s="69"/>
      <c r="U444" s="69"/>
      <c r="V444" s="69"/>
      <c r="W444" s="95" t="str">
        <f t="shared" si="84"/>
        <v/>
      </c>
      <c r="Z444" s="69"/>
      <c r="AB444" s="69"/>
      <c r="AC444" s="69"/>
      <c r="AD444" s="69"/>
      <c r="AE444" s="69"/>
      <c r="AF444" s="69"/>
      <c r="AG444" s="69"/>
      <c r="AH444" s="97">
        <f t="shared" si="83"/>
        <v>0</v>
      </c>
      <c r="AJ444" s="98" cm="1">
        <f t="array" ref="AJ444">SUMPRODUCT(J$7:J$1008*(G$7:G$1008=$C444))</f>
        <v>0</v>
      </c>
      <c r="AK444" s="103">
        <f t="shared" si="85"/>
        <v>0</v>
      </c>
      <c r="AL444" s="104">
        <f t="shared" si="86"/>
        <v>0</v>
      </c>
      <c r="AM444" s="98" cm="1">
        <f t="array" ref="AM444">SUMPRODUCT(Z$7:Z$1008*(G$7:G$1008=$C444))</f>
        <v>0</v>
      </c>
      <c r="AN444" s="103">
        <f t="shared" si="87"/>
        <v>0</v>
      </c>
      <c r="AO444" s="104">
        <f t="shared" si="88"/>
        <v>0</v>
      </c>
      <c r="AP444" s="105" t="str">
        <f t="shared" si="89"/>
        <v/>
      </c>
      <c r="AQ444" s="105" t="str">
        <f t="shared" si="90"/>
        <v/>
      </c>
      <c r="AR444" s="98">
        <f>'Input 1 - Schedule 1'!AL446</f>
        <v>0</v>
      </c>
      <c r="AS444" s="98">
        <f t="shared" si="91"/>
        <v>0</v>
      </c>
      <c r="AT444" s="99">
        <f t="shared" si="92"/>
        <v>0</v>
      </c>
      <c r="AV444" s="84" t="s">
        <v>20</v>
      </c>
    </row>
    <row r="445" spans="1:48" ht="13.5" x14ac:dyDescent="0.3">
      <c r="A445" s="106">
        <f t="shared" si="93"/>
        <v>438</v>
      </c>
      <c r="B445" s="102" t="str">
        <f>'Input 1 - Schedule 1'!H447</f>
        <v/>
      </c>
      <c r="C445" s="95">
        <f>'Input 1 - Schedule 1'!I447</f>
        <v>0</v>
      </c>
      <c r="D445" s="95">
        <f>'Input 1 - Schedule 1'!J447</f>
        <v>0</v>
      </c>
      <c r="E445" s="95">
        <f>'Input 1 - Schedule 1'!K447</f>
        <v>0</v>
      </c>
      <c r="F445" s="95">
        <f>'Input 1 - Schedule 1'!L447</f>
        <v>0</v>
      </c>
      <c r="G445" s="95">
        <f>'Input 1 - Schedule 1'!N447</f>
        <v>0</v>
      </c>
      <c r="H445" s="95" t="str">
        <f>'Input 1 - Schedule 1'!O447</f>
        <v/>
      </c>
      <c r="I445" s="95">
        <f>'Input 1 - Schedule 1'!W447</f>
        <v>0</v>
      </c>
      <c r="J445" s="69"/>
      <c r="K445" s="51"/>
      <c r="L445" s="69"/>
      <c r="M445" s="69"/>
      <c r="N445" s="95">
        <f>SUMIFS('Input 3 - Capital Instruments'!$L$13:$L$229,'Input 3 - Capital Instruments'!$O$13:$O$229,C445,'Input 3 - Capital Instruments'!$M$13:$M$229,"Y",'Input 3 - Capital Instruments'!$G$13:$G$229,"Surplus Notes (or similar)")</f>
        <v>0</v>
      </c>
      <c r="O445" s="69"/>
      <c r="P445" s="69"/>
      <c r="Q445" s="69"/>
      <c r="R445" s="96">
        <f t="shared" si="81"/>
        <v>0</v>
      </c>
      <c r="S445" s="95">
        <f t="shared" si="82"/>
        <v>0</v>
      </c>
      <c r="T445" s="69"/>
      <c r="U445" s="69"/>
      <c r="V445" s="69"/>
      <c r="W445" s="95" t="str">
        <f t="shared" si="84"/>
        <v/>
      </c>
      <c r="Z445" s="69"/>
      <c r="AB445" s="69"/>
      <c r="AC445" s="69"/>
      <c r="AD445" s="69"/>
      <c r="AE445" s="69"/>
      <c r="AF445" s="69"/>
      <c r="AG445" s="69"/>
      <c r="AH445" s="97">
        <f t="shared" si="83"/>
        <v>0</v>
      </c>
      <c r="AJ445" s="98" cm="1">
        <f t="array" ref="AJ445">SUMPRODUCT(J$7:J$1008*(G$7:G$1008=$C445))</f>
        <v>0</v>
      </c>
      <c r="AK445" s="103">
        <f t="shared" si="85"/>
        <v>0</v>
      </c>
      <c r="AL445" s="104">
        <f t="shared" si="86"/>
        <v>0</v>
      </c>
      <c r="AM445" s="98" cm="1">
        <f t="array" ref="AM445">SUMPRODUCT(Z$7:Z$1008*(G$7:G$1008=$C445))</f>
        <v>0</v>
      </c>
      <c r="AN445" s="103">
        <f t="shared" si="87"/>
        <v>0</v>
      </c>
      <c r="AO445" s="104">
        <f t="shared" si="88"/>
        <v>0</v>
      </c>
      <c r="AP445" s="105" t="str">
        <f t="shared" si="89"/>
        <v/>
      </c>
      <c r="AQ445" s="105" t="str">
        <f t="shared" si="90"/>
        <v/>
      </c>
      <c r="AR445" s="98">
        <f>'Input 1 - Schedule 1'!AL447</f>
        <v>0</v>
      </c>
      <c r="AS445" s="98">
        <f t="shared" si="91"/>
        <v>0</v>
      </c>
      <c r="AT445" s="99">
        <f t="shared" si="92"/>
        <v>0</v>
      </c>
      <c r="AV445" s="84" t="s">
        <v>20</v>
      </c>
    </row>
    <row r="446" spans="1:48" ht="13.5" x14ac:dyDescent="0.3">
      <c r="A446" s="106">
        <f t="shared" si="93"/>
        <v>439</v>
      </c>
      <c r="B446" s="102" t="str">
        <f>'Input 1 - Schedule 1'!H448</f>
        <v/>
      </c>
      <c r="C446" s="95">
        <f>'Input 1 - Schedule 1'!I448</f>
        <v>0</v>
      </c>
      <c r="D446" s="95">
        <f>'Input 1 - Schedule 1'!J448</f>
        <v>0</v>
      </c>
      <c r="E446" s="95">
        <f>'Input 1 - Schedule 1'!K448</f>
        <v>0</v>
      </c>
      <c r="F446" s="95">
        <f>'Input 1 - Schedule 1'!L448</f>
        <v>0</v>
      </c>
      <c r="G446" s="95">
        <f>'Input 1 - Schedule 1'!N448</f>
        <v>0</v>
      </c>
      <c r="H446" s="95" t="str">
        <f>'Input 1 - Schedule 1'!O448</f>
        <v/>
      </c>
      <c r="I446" s="95">
        <f>'Input 1 - Schedule 1'!W448</f>
        <v>0</v>
      </c>
      <c r="J446" s="69"/>
      <c r="K446" s="51"/>
      <c r="L446" s="69"/>
      <c r="M446" s="69"/>
      <c r="N446" s="95">
        <f>SUMIFS('Input 3 - Capital Instruments'!$L$13:$L$229,'Input 3 - Capital Instruments'!$O$13:$O$229,C446,'Input 3 - Capital Instruments'!$M$13:$M$229,"Y",'Input 3 - Capital Instruments'!$G$13:$G$229,"Surplus Notes (or similar)")</f>
        <v>0</v>
      </c>
      <c r="O446" s="69"/>
      <c r="P446" s="69"/>
      <c r="Q446" s="69"/>
      <c r="R446" s="96">
        <f t="shared" si="81"/>
        <v>0</v>
      </c>
      <c r="S446" s="95">
        <f t="shared" si="82"/>
        <v>0</v>
      </c>
      <c r="T446" s="69"/>
      <c r="U446" s="69"/>
      <c r="V446" s="69"/>
      <c r="W446" s="95" t="str">
        <f t="shared" si="84"/>
        <v/>
      </c>
      <c r="Z446" s="69"/>
      <c r="AB446" s="69"/>
      <c r="AC446" s="69"/>
      <c r="AD446" s="69"/>
      <c r="AE446" s="69"/>
      <c r="AF446" s="69"/>
      <c r="AG446" s="69"/>
      <c r="AH446" s="97">
        <f t="shared" si="83"/>
        <v>0</v>
      </c>
      <c r="AJ446" s="98" cm="1">
        <f t="array" ref="AJ446">SUMPRODUCT(J$7:J$1008*(G$7:G$1008=$C446))</f>
        <v>0</v>
      </c>
      <c r="AK446" s="103">
        <f t="shared" si="85"/>
        <v>0</v>
      </c>
      <c r="AL446" s="104">
        <f t="shared" si="86"/>
        <v>0</v>
      </c>
      <c r="AM446" s="98" cm="1">
        <f t="array" ref="AM446">SUMPRODUCT(Z$7:Z$1008*(G$7:G$1008=$C446))</f>
        <v>0</v>
      </c>
      <c r="AN446" s="103">
        <f t="shared" si="87"/>
        <v>0</v>
      </c>
      <c r="AO446" s="104">
        <f t="shared" si="88"/>
        <v>0</v>
      </c>
      <c r="AP446" s="105" t="str">
        <f t="shared" si="89"/>
        <v/>
      </c>
      <c r="AQ446" s="105" t="str">
        <f t="shared" si="90"/>
        <v/>
      </c>
      <c r="AR446" s="98">
        <f>'Input 1 - Schedule 1'!AL448</f>
        <v>0</v>
      </c>
      <c r="AS446" s="98">
        <f t="shared" si="91"/>
        <v>0</v>
      </c>
      <c r="AT446" s="99">
        <f t="shared" si="92"/>
        <v>0</v>
      </c>
      <c r="AV446" s="84" t="s">
        <v>20</v>
      </c>
    </row>
    <row r="447" spans="1:48" ht="13.5" x14ac:dyDescent="0.3">
      <c r="A447" s="106">
        <f t="shared" si="93"/>
        <v>440</v>
      </c>
      <c r="B447" s="102" t="str">
        <f>'Input 1 - Schedule 1'!H449</f>
        <v/>
      </c>
      <c r="C447" s="95">
        <f>'Input 1 - Schedule 1'!I449</f>
        <v>0</v>
      </c>
      <c r="D447" s="95">
        <f>'Input 1 - Schedule 1'!J449</f>
        <v>0</v>
      </c>
      <c r="E447" s="95">
        <f>'Input 1 - Schedule 1'!K449</f>
        <v>0</v>
      </c>
      <c r="F447" s="95">
        <f>'Input 1 - Schedule 1'!L449</f>
        <v>0</v>
      </c>
      <c r="G447" s="95">
        <f>'Input 1 - Schedule 1'!N449</f>
        <v>0</v>
      </c>
      <c r="H447" s="95" t="str">
        <f>'Input 1 - Schedule 1'!O449</f>
        <v/>
      </c>
      <c r="I447" s="95">
        <f>'Input 1 - Schedule 1'!W449</f>
        <v>0</v>
      </c>
      <c r="J447" s="69"/>
      <c r="K447" s="51"/>
      <c r="L447" s="69"/>
      <c r="M447" s="69"/>
      <c r="N447" s="95">
        <f>SUMIFS('Input 3 - Capital Instruments'!$L$13:$L$229,'Input 3 - Capital Instruments'!$O$13:$O$229,C447,'Input 3 - Capital Instruments'!$M$13:$M$229,"Y",'Input 3 - Capital Instruments'!$G$13:$G$229,"Surplus Notes (or similar)")</f>
        <v>0</v>
      </c>
      <c r="O447" s="69"/>
      <c r="P447" s="69"/>
      <c r="Q447" s="69"/>
      <c r="R447" s="96">
        <f t="shared" si="81"/>
        <v>0</v>
      </c>
      <c r="S447" s="95">
        <f t="shared" si="82"/>
        <v>0</v>
      </c>
      <c r="T447" s="69"/>
      <c r="U447" s="69"/>
      <c r="V447" s="69"/>
      <c r="W447" s="95" t="str">
        <f t="shared" si="84"/>
        <v/>
      </c>
      <c r="Z447" s="69"/>
      <c r="AB447" s="69"/>
      <c r="AC447" s="69"/>
      <c r="AD447" s="69"/>
      <c r="AE447" s="69"/>
      <c r="AF447" s="69"/>
      <c r="AG447" s="69"/>
      <c r="AH447" s="97">
        <f t="shared" si="83"/>
        <v>0</v>
      </c>
      <c r="AJ447" s="98" cm="1">
        <f t="array" ref="AJ447">SUMPRODUCT(J$7:J$1008*(G$7:G$1008=$C447))</f>
        <v>0</v>
      </c>
      <c r="AK447" s="103">
        <f t="shared" si="85"/>
        <v>0</v>
      </c>
      <c r="AL447" s="104">
        <f t="shared" si="86"/>
        <v>0</v>
      </c>
      <c r="AM447" s="98" cm="1">
        <f t="array" ref="AM447">SUMPRODUCT(Z$7:Z$1008*(G$7:G$1008=$C447))</f>
        <v>0</v>
      </c>
      <c r="AN447" s="103">
        <f t="shared" si="87"/>
        <v>0</v>
      </c>
      <c r="AO447" s="104">
        <f t="shared" si="88"/>
        <v>0</v>
      </c>
      <c r="AP447" s="105" t="str">
        <f t="shared" si="89"/>
        <v/>
      </c>
      <c r="AQ447" s="105" t="str">
        <f t="shared" si="90"/>
        <v/>
      </c>
      <c r="AR447" s="98">
        <f>'Input 1 - Schedule 1'!AL449</f>
        <v>0</v>
      </c>
      <c r="AS447" s="98">
        <f t="shared" si="91"/>
        <v>0</v>
      </c>
      <c r="AT447" s="99">
        <f t="shared" si="92"/>
        <v>0</v>
      </c>
      <c r="AV447" s="84" t="s">
        <v>20</v>
      </c>
    </row>
    <row r="448" spans="1:48" ht="13.5" x14ac:dyDescent="0.3">
      <c r="A448" s="106">
        <f t="shared" si="93"/>
        <v>441</v>
      </c>
      <c r="B448" s="102" t="str">
        <f>'Input 1 - Schedule 1'!H450</f>
        <v/>
      </c>
      <c r="C448" s="95">
        <f>'Input 1 - Schedule 1'!I450</f>
        <v>0</v>
      </c>
      <c r="D448" s="95">
        <f>'Input 1 - Schedule 1'!J450</f>
        <v>0</v>
      </c>
      <c r="E448" s="95">
        <f>'Input 1 - Schedule 1'!K450</f>
        <v>0</v>
      </c>
      <c r="F448" s="95">
        <f>'Input 1 - Schedule 1'!L450</f>
        <v>0</v>
      </c>
      <c r="G448" s="95">
        <f>'Input 1 - Schedule 1'!N450</f>
        <v>0</v>
      </c>
      <c r="H448" s="95" t="str">
        <f>'Input 1 - Schedule 1'!O450</f>
        <v/>
      </c>
      <c r="I448" s="95">
        <f>'Input 1 - Schedule 1'!W450</f>
        <v>0</v>
      </c>
      <c r="J448" s="69"/>
      <c r="K448" s="51"/>
      <c r="L448" s="69"/>
      <c r="M448" s="69"/>
      <c r="N448" s="95">
        <f>SUMIFS('Input 3 - Capital Instruments'!$L$13:$L$229,'Input 3 - Capital Instruments'!$O$13:$O$229,C448,'Input 3 - Capital Instruments'!$M$13:$M$229,"Y",'Input 3 - Capital Instruments'!$G$13:$G$229,"Surplus Notes (or similar)")</f>
        <v>0</v>
      </c>
      <c r="O448" s="69"/>
      <c r="P448" s="69"/>
      <c r="Q448" s="69"/>
      <c r="R448" s="96">
        <f t="shared" si="81"/>
        <v>0</v>
      </c>
      <c r="S448" s="95">
        <f t="shared" si="82"/>
        <v>0</v>
      </c>
      <c r="T448" s="69"/>
      <c r="U448" s="69"/>
      <c r="V448" s="69"/>
      <c r="W448" s="95" t="str">
        <f t="shared" si="84"/>
        <v/>
      </c>
      <c r="Z448" s="69"/>
      <c r="AB448" s="69"/>
      <c r="AC448" s="69"/>
      <c r="AD448" s="69"/>
      <c r="AE448" s="69"/>
      <c r="AF448" s="69"/>
      <c r="AG448" s="69"/>
      <c r="AH448" s="97">
        <f t="shared" si="83"/>
        <v>0</v>
      </c>
      <c r="AJ448" s="98" cm="1">
        <f t="array" ref="AJ448">SUMPRODUCT(J$7:J$1008*(G$7:G$1008=$C448))</f>
        <v>0</v>
      </c>
      <c r="AK448" s="103">
        <f t="shared" si="85"/>
        <v>0</v>
      </c>
      <c r="AL448" s="104">
        <f t="shared" si="86"/>
        <v>0</v>
      </c>
      <c r="AM448" s="98" cm="1">
        <f t="array" ref="AM448">SUMPRODUCT(Z$7:Z$1008*(G$7:G$1008=$C448))</f>
        <v>0</v>
      </c>
      <c r="AN448" s="103">
        <f t="shared" si="87"/>
        <v>0</v>
      </c>
      <c r="AO448" s="104">
        <f t="shared" si="88"/>
        <v>0</v>
      </c>
      <c r="AP448" s="105" t="str">
        <f t="shared" si="89"/>
        <v/>
      </c>
      <c r="AQ448" s="105" t="str">
        <f t="shared" si="90"/>
        <v/>
      </c>
      <c r="AR448" s="98">
        <f>'Input 1 - Schedule 1'!AL450</f>
        <v>0</v>
      </c>
      <c r="AS448" s="98">
        <f t="shared" si="91"/>
        <v>0</v>
      </c>
      <c r="AT448" s="99">
        <f t="shared" si="92"/>
        <v>0</v>
      </c>
      <c r="AV448" s="84" t="s">
        <v>20</v>
      </c>
    </row>
    <row r="449" spans="1:48" ht="13.5" x14ac:dyDescent="0.3">
      <c r="A449" s="106">
        <f t="shared" si="93"/>
        <v>442</v>
      </c>
      <c r="B449" s="102" t="str">
        <f>'Input 1 - Schedule 1'!H451</f>
        <v/>
      </c>
      <c r="C449" s="95">
        <f>'Input 1 - Schedule 1'!I451</f>
        <v>0</v>
      </c>
      <c r="D449" s="95">
        <f>'Input 1 - Schedule 1'!J451</f>
        <v>0</v>
      </c>
      <c r="E449" s="95">
        <f>'Input 1 - Schedule 1'!K451</f>
        <v>0</v>
      </c>
      <c r="F449" s="95">
        <f>'Input 1 - Schedule 1'!L451</f>
        <v>0</v>
      </c>
      <c r="G449" s="95">
        <f>'Input 1 - Schedule 1'!N451</f>
        <v>0</v>
      </c>
      <c r="H449" s="95" t="str">
        <f>'Input 1 - Schedule 1'!O451</f>
        <v/>
      </c>
      <c r="I449" s="95">
        <f>'Input 1 - Schedule 1'!W451</f>
        <v>0</v>
      </c>
      <c r="J449" s="69"/>
      <c r="K449" s="51"/>
      <c r="L449" s="69"/>
      <c r="M449" s="69"/>
      <c r="N449" s="95">
        <f>SUMIFS('Input 3 - Capital Instruments'!$L$13:$L$229,'Input 3 - Capital Instruments'!$O$13:$O$229,C449,'Input 3 - Capital Instruments'!$M$13:$M$229,"Y",'Input 3 - Capital Instruments'!$G$13:$G$229,"Surplus Notes (or similar)")</f>
        <v>0</v>
      </c>
      <c r="O449" s="69"/>
      <c r="P449" s="69"/>
      <c r="Q449" s="69"/>
      <c r="R449" s="96">
        <f t="shared" si="81"/>
        <v>0</v>
      </c>
      <c r="S449" s="95">
        <f t="shared" si="82"/>
        <v>0</v>
      </c>
      <c r="T449" s="69"/>
      <c r="U449" s="69"/>
      <c r="V449" s="69"/>
      <c r="W449" s="95" t="str">
        <f t="shared" si="84"/>
        <v/>
      </c>
      <c r="Z449" s="69"/>
      <c r="AB449" s="69"/>
      <c r="AC449" s="69"/>
      <c r="AD449" s="69"/>
      <c r="AE449" s="69"/>
      <c r="AF449" s="69"/>
      <c r="AG449" s="69"/>
      <c r="AH449" s="97">
        <f t="shared" si="83"/>
        <v>0</v>
      </c>
      <c r="AJ449" s="98" cm="1">
        <f t="array" ref="AJ449">SUMPRODUCT(J$7:J$1008*(G$7:G$1008=$C449))</f>
        <v>0</v>
      </c>
      <c r="AK449" s="103">
        <f t="shared" si="85"/>
        <v>0</v>
      </c>
      <c r="AL449" s="104">
        <f t="shared" si="86"/>
        <v>0</v>
      </c>
      <c r="AM449" s="98" cm="1">
        <f t="array" ref="AM449">SUMPRODUCT(Z$7:Z$1008*(G$7:G$1008=$C449))</f>
        <v>0</v>
      </c>
      <c r="AN449" s="103">
        <f t="shared" si="87"/>
        <v>0</v>
      </c>
      <c r="AO449" s="104">
        <f t="shared" si="88"/>
        <v>0</v>
      </c>
      <c r="AP449" s="105" t="str">
        <f t="shared" si="89"/>
        <v/>
      </c>
      <c r="AQ449" s="105" t="str">
        <f t="shared" si="90"/>
        <v/>
      </c>
      <c r="AR449" s="98">
        <f>'Input 1 - Schedule 1'!AL451</f>
        <v>0</v>
      </c>
      <c r="AS449" s="98">
        <f t="shared" si="91"/>
        <v>0</v>
      </c>
      <c r="AT449" s="99">
        <f t="shared" si="92"/>
        <v>0</v>
      </c>
      <c r="AV449" s="84" t="s">
        <v>20</v>
      </c>
    </row>
    <row r="450" spans="1:48" ht="13.5" x14ac:dyDescent="0.3">
      <c r="A450" s="106">
        <f t="shared" si="93"/>
        <v>443</v>
      </c>
      <c r="B450" s="102" t="str">
        <f>'Input 1 - Schedule 1'!H452</f>
        <v/>
      </c>
      <c r="C450" s="95">
        <f>'Input 1 - Schedule 1'!I452</f>
        <v>0</v>
      </c>
      <c r="D450" s="95">
        <f>'Input 1 - Schedule 1'!J452</f>
        <v>0</v>
      </c>
      <c r="E450" s="95">
        <f>'Input 1 - Schedule 1'!K452</f>
        <v>0</v>
      </c>
      <c r="F450" s="95">
        <f>'Input 1 - Schedule 1'!L452</f>
        <v>0</v>
      </c>
      <c r="G450" s="95">
        <f>'Input 1 - Schedule 1'!N452</f>
        <v>0</v>
      </c>
      <c r="H450" s="95" t="str">
        <f>'Input 1 - Schedule 1'!O452</f>
        <v/>
      </c>
      <c r="I450" s="95">
        <f>'Input 1 - Schedule 1'!W452</f>
        <v>0</v>
      </c>
      <c r="J450" s="69"/>
      <c r="K450" s="51"/>
      <c r="L450" s="69"/>
      <c r="M450" s="69"/>
      <c r="N450" s="95">
        <f>SUMIFS('Input 3 - Capital Instruments'!$L$13:$L$229,'Input 3 - Capital Instruments'!$O$13:$O$229,C450,'Input 3 - Capital Instruments'!$M$13:$M$229,"Y",'Input 3 - Capital Instruments'!$G$13:$G$229,"Surplus Notes (or similar)")</f>
        <v>0</v>
      </c>
      <c r="O450" s="69"/>
      <c r="P450" s="69"/>
      <c r="Q450" s="69"/>
      <c r="R450" s="96">
        <f t="shared" si="81"/>
        <v>0</v>
      </c>
      <c r="S450" s="95">
        <f t="shared" si="82"/>
        <v>0</v>
      </c>
      <c r="T450" s="69"/>
      <c r="U450" s="69"/>
      <c r="V450" s="69"/>
      <c r="W450" s="95" t="str">
        <f t="shared" si="84"/>
        <v/>
      </c>
      <c r="Z450" s="69"/>
      <c r="AB450" s="69"/>
      <c r="AC450" s="69"/>
      <c r="AD450" s="69"/>
      <c r="AE450" s="69"/>
      <c r="AF450" s="69"/>
      <c r="AG450" s="69"/>
      <c r="AH450" s="97">
        <f t="shared" si="83"/>
        <v>0</v>
      </c>
      <c r="AJ450" s="98" cm="1">
        <f t="array" ref="AJ450">SUMPRODUCT(J$7:J$1008*(G$7:G$1008=$C450))</f>
        <v>0</v>
      </c>
      <c r="AK450" s="103">
        <f t="shared" si="85"/>
        <v>0</v>
      </c>
      <c r="AL450" s="104">
        <f t="shared" si="86"/>
        <v>0</v>
      </c>
      <c r="AM450" s="98" cm="1">
        <f t="array" ref="AM450">SUMPRODUCT(Z$7:Z$1008*(G$7:G$1008=$C450))</f>
        <v>0</v>
      </c>
      <c r="AN450" s="103">
        <f t="shared" si="87"/>
        <v>0</v>
      </c>
      <c r="AO450" s="104">
        <f t="shared" si="88"/>
        <v>0</v>
      </c>
      <c r="AP450" s="105" t="str">
        <f t="shared" si="89"/>
        <v/>
      </c>
      <c r="AQ450" s="105" t="str">
        <f t="shared" si="90"/>
        <v/>
      </c>
      <c r="AR450" s="98">
        <f>'Input 1 - Schedule 1'!AL452</f>
        <v>0</v>
      </c>
      <c r="AS450" s="98">
        <f t="shared" si="91"/>
        <v>0</v>
      </c>
      <c r="AT450" s="99">
        <f t="shared" si="92"/>
        <v>0</v>
      </c>
      <c r="AV450" s="84" t="s">
        <v>20</v>
      </c>
    </row>
    <row r="451" spans="1:48" ht="13.5" x14ac:dyDescent="0.3">
      <c r="A451" s="106">
        <f t="shared" si="93"/>
        <v>444</v>
      </c>
      <c r="B451" s="102" t="str">
        <f>'Input 1 - Schedule 1'!H453</f>
        <v/>
      </c>
      <c r="C451" s="95">
        <f>'Input 1 - Schedule 1'!I453</f>
        <v>0</v>
      </c>
      <c r="D451" s="95">
        <f>'Input 1 - Schedule 1'!J453</f>
        <v>0</v>
      </c>
      <c r="E451" s="95">
        <f>'Input 1 - Schedule 1'!K453</f>
        <v>0</v>
      </c>
      <c r="F451" s="95">
        <f>'Input 1 - Schedule 1'!L453</f>
        <v>0</v>
      </c>
      <c r="G451" s="95">
        <f>'Input 1 - Schedule 1'!N453</f>
        <v>0</v>
      </c>
      <c r="H451" s="95" t="str">
        <f>'Input 1 - Schedule 1'!O453</f>
        <v/>
      </c>
      <c r="I451" s="95">
        <f>'Input 1 - Schedule 1'!W453</f>
        <v>0</v>
      </c>
      <c r="J451" s="69"/>
      <c r="K451" s="51"/>
      <c r="L451" s="69"/>
      <c r="M451" s="69"/>
      <c r="N451" s="95">
        <f>SUMIFS('Input 3 - Capital Instruments'!$L$13:$L$229,'Input 3 - Capital Instruments'!$O$13:$O$229,C451,'Input 3 - Capital Instruments'!$M$13:$M$229,"Y",'Input 3 - Capital Instruments'!$G$13:$G$229,"Surplus Notes (or similar)")</f>
        <v>0</v>
      </c>
      <c r="O451" s="69"/>
      <c r="P451" s="69"/>
      <c r="Q451" s="69"/>
      <c r="R451" s="96">
        <f t="shared" si="81"/>
        <v>0</v>
      </c>
      <c r="S451" s="95">
        <f t="shared" si="82"/>
        <v>0</v>
      </c>
      <c r="T451" s="69"/>
      <c r="U451" s="69"/>
      <c r="V451" s="69"/>
      <c r="W451" s="95" t="str">
        <f t="shared" si="84"/>
        <v/>
      </c>
      <c r="Z451" s="69"/>
      <c r="AB451" s="69"/>
      <c r="AC451" s="69"/>
      <c r="AD451" s="69"/>
      <c r="AE451" s="69"/>
      <c r="AF451" s="69"/>
      <c r="AG451" s="69"/>
      <c r="AH451" s="97">
        <f t="shared" si="83"/>
        <v>0</v>
      </c>
      <c r="AJ451" s="98" cm="1">
        <f t="array" ref="AJ451">SUMPRODUCT(J$7:J$1008*(G$7:G$1008=$C451))</f>
        <v>0</v>
      </c>
      <c r="AK451" s="103">
        <f t="shared" si="85"/>
        <v>0</v>
      </c>
      <c r="AL451" s="104">
        <f t="shared" si="86"/>
        <v>0</v>
      </c>
      <c r="AM451" s="98" cm="1">
        <f t="array" ref="AM451">SUMPRODUCT(Z$7:Z$1008*(G$7:G$1008=$C451))</f>
        <v>0</v>
      </c>
      <c r="AN451" s="103">
        <f t="shared" si="87"/>
        <v>0</v>
      </c>
      <c r="AO451" s="104">
        <f t="shared" si="88"/>
        <v>0</v>
      </c>
      <c r="AP451" s="105" t="str">
        <f t="shared" si="89"/>
        <v/>
      </c>
      <c r="AQ451" s="105" t="str">
        <f t="shared" si="90"/>
        <v/>
      </c>
      <c r="AR451" s="98">
        <f>'Input 1 - Schedule 1'!AL453</f>
        <v>0</v>
      </c>
      <c r="AS451" s="98">
        <f t="shared" si="91"/>
        <v>0</v>
      </c>
      <c r="AT451" s="99">
        <f t="shared" si="92"/>
        <v>0</v>
      </c>
      <c r="AV451" s="84" t="s">
        <v>20</v>
      </c>
    </row>
    <row r="452" spans="1:48" ht="13.5" x14ac:dyDescent="0.3">
      <c r="A452" s="106">
        <f t="shared" si="93"/>
        <v>445</v>
      </c>
      <c r="B452" s="102" t="str">
        <f>'Input 1 - Schedule 1'!H454</f>
        <v/>
      </c>
      <c r="C452" s="95">
        <f>'Input 1 - Schedule 1'!I454</f>
        <v>0</v>
      </c>
      <c r="D452" s="95">
        <f>'Input 1 - Schedule 1'!J454</f>
        <v>0</v>
      </c>
      <c r="E452" s="95">
        <f>'Input 1 - Schedule 1'!K454</f>
        <v>0</v>
      </c>
      <c r="F452" s="95">
        <f>'Input 1 - Schedule 1'!L454</f>
        <v>0</v>
      </c>
      <c r="G452" s="95">
        <f>'Input 1 - Schedule 1'!N454</f>
        <v>0</v>
      </c>
      <c r="H452" s="95" t="str">
        <f>'Input 1 - Schedule 1'!O454</f>
        <v/>
      </c>
      <c r="I452" s="95">
        <f>'Input 1 - Schedule 1'!W454</f>
        <v>0</v>
      </c>
      <c r="J452" s="69"/>
      <c r="K452" s="51"/>
      <c r="L452" s="69"/>
      <c r="M452" s="69"/>
      <c r="N452" s="95">
        <f>SUMIFS('Input 3 - Capital Instruments'!$L$13:$L$229,'Input 3 - Capital Instruments'!$O$13:$O$229,C452,'Input 3 - Capital Instruments'!$M$13:$M$229,"Y",'Input 3 - Capital Instruments'!$G$13:$G$229,"Surplus Notes (or similar)")</f>
        <v>0</v>
      </c>
      <c r="O452" s="69"/>
      <c r="P452" s="69"/>
      <c r="Q452" s="69"/>
      <c r="R452" s="96">
        <f t="shared" si="81"/>
        <v>0</v>
      </c>
      <c r="S452" s="95">
        <f t="shared" si="82"/>
        <v>0</v>
      </c>
      <c r="T452" s="69"/>
      <c r="U452" s="69"/>
      <c r="V452" s="69"/>
      <c r="W452" s="95" t="str">
        <f t="shared" si="84"/>
        <v/>
      </c>
      <c r="Z452" s="69"/>
      <c r="AB452" s="69"/>
      <c r="AC452" s="69"/>
      <c r="AD452" s="69"/>
      <c r="AE452" s="69"/>
      <c r="AF452" s="69"/>
      <c r="AG452" s="69"/>
      <c r="AH452" s="97">
        <f t="shared" si="83"/>
        <v>0</v>
      </c>
      <c r="AJ452" s="98" cm="1">
        <f t="array" ref="AJ452">SUMPRODUCT(J$7:J$1008*(G$7:G$1008=$C452))</f>
        <v>0</v>
      </c>
      <c r="AK452" s="103">
        <f t="shared" si="85"/>
        <v>0</v>
      </c>
      <c r="AL452" s="104">
        <f t="shared" si="86"/>
        <v>0</v>
      </c>
      <c r="AM452" s="98" cm="1">
        <f t="array" ref="AM452">SUMPRODUCT(Z$7:Z$1008*(G$7:G$1008=$C452))</f>
        <v>0</v>
      </c>
      <c r="AN452" s="103">
        <f t="shared" si="87"/>
        <v>0</v>
      </c>
      <c r="AO452" s="104">
        <f t="shared" si="88"/>
        <v>0</v>
      </c>
      <c r="AP452" s="105" t="str">
        <f t="shared" si="89"/>
        <v/>
      </c>
      <c r="AQ452" s="105" t="str">
        <f t="shared" si="90"/>
        <v/>
      </c>
      <c r="AR452" s="98">
        <f>'Input 1 - Schedule 1'!AL454</f>
        <v>0</v>
      </c>
      <c r="AS452" s="98">
        <f t="shared" si="91"/>
        <v>0</v>
      </c>
      <c r="AT452" s="99">
        <f t="shared" si="92"/>
        <v>0</v>
      </c>
      <c r="AV452" s="84" t="s">
        <v>20</v>
      </c>
    </row>
    <row r="453" spans="1:48" ht="13.5" x14ac:dyDescent="0.3">
      <c r="A453" s="106">
        <f t="shared" si="93"/>
        <v>446</v>
      </c>
      <c r="B453" s="102" t="str">
        <f>'Input 1 - Schedule 1'!H455</f>
        <v/>
      </c>
      <c r="C453" s="95">
        <f>'Input 1 - Schedule 1'!I455</f>
        <v>0</v>
      </c>
      <c r="D453" s="95">
        <f>'Input 1 - Schedule 1'!J455</f>
        <v>0</v>
      </c>
      <c r="E453" s="95">
        <f>'Input 1 - Schedule 1'!K455</f>
        <v>0</v>
      </c>
      <c r="F453" s="95">
        <f>'Input 1 - Schedule 1'!L455</f>
        <v>0</v>
      </c>
      <c r="G453" s="95">
        <f>'Input 1 - Schedule 1'!N455</f>
        <v>0</v>
      </c>
      <c r="H453" s="95" t="str">
        <f>'Input 1 - Schedule 1'!O455</f>
        <v/>
      </c>
      <c r="I453" s="95">
        <f>'Input 1 - Schedule 1'!W455</f>
        <v>0</v>
      </c>
      <c r="J453" s="69"/>
      <c r="K453" s="51"/>
      <c r="L453" s="69"/>
      <c r="M453" s="69"/>
      <c r="N453" s="95">
        <f>SUMIFS('Input 3 - Capital Instruments'!$L$13:$L$229,'Input 3 - Capital Instruments'!$O$13:$O$229,C453,'Input 3 - Capital Instruments'!$M$13:$M$229,"Y",'Input 3 - Capital Instruments'!$G$13:$G$229,"Surplus Notes (or similar)")</f>
        <v>0</v>
      </c>
      <c r="O453" s="69"/>
      <c r="P453" s="69"/>
      <c r="Q453" s="69"/>
      <c r="R453" s="96">
        <f t="shared" si="81"/>
        <v>0</v>
      </c>
      <c r="S453" s="95">
        <f t="shared" si="82"/>
        <v>0</v>
      </c>
      <c r="T453" s="69"/>
      <c r="U453" s="69"/>
      <c r="V453" s="69"/>
      <c r="W453" s="95" t="str">
        <f t="shared" si="84"/>
        <v/>
      </c>
      <c r="Z453" s="69"/>
      <c r="AB453" s="69"/>
      <c r="AC453" s="69"/>
      <c r="AD453" s="69"/>
      <c r="AE453" s="69"/>
      <c r="AF453" s="69"/>
      <c r="AG453" s="69"/>
      <c r="AH453" s="97">
        <f t="shared" si="83"/>
        <v>0</v>
      </c>
      <c r="AJ453" s="98" cm="1">
        <f t="array" ref="AJ453">SUMPRODUCT(J$7:J$1008*(G$7:G$1008=$C453))</f>
        <v>0</v>
      </c>
      <c r="AK453" s="103">
        <f t="shared" si="85"/>
        <v>0</v>
      </c>
      <c r="AL453" s="104">
        <f t="shared" si="86"/>
        <v>0</v>
      </c>
      <c r="AM453" s="98" cm="1">
        <f t="array" ref="AM453">SUMPRODUCT(Z$7:Z$1008*(G$7:G$1008=$C453))</f>
        <v>0</v>
      </c>
      <c r="AN453" s="103">
        <f t="shared" si="87"/>
        <v>0</v>
      </c>
      <c r="AO453" s="104">
        <f t="shared" si="88"/>
        <v>0</v>
      </c>
      <c r="AP453" s="105" t="str">
        <f t="shared" si="89"/>
        <v/>
      </c>
      <c r="AQ453" s="105" t="str">
        <f t="shared" si="90"/>
        <v/>
      </c>
      <c r="AR453" s="98">
        <f>'Input 1 - Schedule 1'!AL455</f>
        <v>0</v>
      </c>
      <c r="AS453" s="98">
        <f t="shared" si="91"/>
        <v>0</v>
      </c>
      <c r="AT453" s="99">
        <f t="shared" si="92"/>
        <v>0</v>
      </c>
      <c r="AV453" s="84" t="s">
        <v>20</v>
      </c>
    </row>
    <row r="454" spans="1:48" ht="13.5" x14ac:dyDescent="0.3">
      <c r="A454" s="106">
        <f t="shared" si="93"/>
        <v>447</v>
      </c>
      <c r="B454" s="102" t="str">
        <f>'Input 1 - Schedule 1'!H456</f>
        <v/>
      </c>
      <c r="C454" s="95">
        <f>'Input 1 - Schedule 1'!I456</f>
        <v>0</v>
      </c>
      <c r="D454" s="95">
        <f>'Input 1 - Schedule 1'!J456</f>
        <v>0</v>
      </c>
      <c r="E454" s="95">
        <f>'Input 1 - Schedule 1'!K456</f>
        <v>0</v>
      </c>
      <c r="F454" s="95">
        <f>'Input 1 - Schedule 1'!L456</f>
        <v>0</v>
      </c>
      <c r="G454" s="95">
        <f>'Input 1 - Schedule 1'!N456</f>
        <v>0</v>
      </c>
      <c r="H454" s="95" t="str">
        <f>'Input 1 - Schedule 1'!O456</f>
        <v/>
      </c>
      <c r="I454" s="95">
        <f>'Input 1 - Schedule 1'!W456</f>
        <v>0</v>
      </c>
      <c r="J454" s="69"/>
      <c r="K454" s="51"/>
      <c r="L454" s="69"/>
      <c r="M454" s="69"/>
      <c r="N454" s="95">
        <f>SUMIFS('Input 3 - Capital Instruments'!$L$13:$L$229,'Input 3 - Capital Instruments'!$O$13:$O$229,C454,'Input 3 - Capital Instruments'!$M$13:$M$229,"Y",'Input 3 - Capital Instruments'!$G$13:$G$229,"Surplus Notes (or similar)")</f>
        <v>0</v>
      </c>
      <c r="O454" s="69"/>
      <c r="P454" s="69"/>
      <c r="Q454" s="69"/>
      <c r="R454" s="96">
        <f t="shared" si="81"/>
        <v>0</v>
      </c>
      <c r="S454" s="95">
        <f t="shared" si="82"/>
        <v>0</v>
      </c>
      <c r="T454" s="69"/>
      <c r="U454" s="69"/>
      <c r="V454" s="69"/>
      <c r="W454" s="95" t="str">
        <f t="shared" si="84"/>
        <v/>
      </c>
      <c r="Z454" s="69"/>
      <c r="AB454" s="69"/>
      <c r="AC454" s="69"/>
      <c r="AD454" s="69"/>
      <c r="AE454" s="69"/>
      <c r="AF454" s="69"/>
      <c r="AG454" s="69"/>
      <c r="AH454" s="97">
        <f t="shared" si="83"/>
        <v>0</v>
      </c>
      <c r="AJ454" s="98" cm="1">
        <f t="array" ref="AJ454">SUMPRODUCT(J$7:J$1008*(G$7:G$1008=$C454))</f>
        <v>0</v>
      </c>
      <c r="AK454" s="103">
        <f t="shared" si="85"/>
        <v>0</v>
      </c>
      <c r="AL454" s="104">
        <f t="shared" si="86"/>
        <v>0</v>
      </c>
      <c r="AM454" s="98" cm="1">
        <f t="array" ref="AM454">SUMPRODUCT(Z$7:Z$1008*(G$7:G$1008=$C454))</f>
        <v>0</v>
      </c>
      <c r="AN454" s="103">
        <f t="shared" si="87"/>
        <v>0</v>
      </c>
      <c r="AO454" s="104">
        <f t="shared" si="88"/>
        <v>0</v>
      </c>
      <c r="AP454" s="105" t="str">
        <f t="shared" si="89"/>
        <v/>
      </c>
      <c r="AQ454" s="105" t="str">
        <f t="shared" si="90"/>
        <v/>
      </c>
      <c r="AR454" s="98">
        <f>'Input 1 - Schedule 1'!AL456</f>
        <v>0</v>
      </c>
      <c r="AS454" s="98">
        <f t="shared" si="91"/>
        <v>0</v>
      </c>
      <c r="AT454" s="99">
        <f t="shared" si="92"/>
        <v>0</v>
      </c>
      <c r="AV454" s="84" t="s">
        <v>20</v>
      </c>
    </row>
    <row r="455" spans="1:48" ht="13.5" x14ac:dyDescent="0.3">
      <c r="A455" s="106">
        <f t="shared" si="93"/>
        <v>448</v>
      </c>
      <c r="B455" s="102" t="str">
        <f>'Input 1 - Schedule 1'!H457</f>
        <v/>
      </c>
      <c r="C455" s="95">
        <f>'Input 1 - Schedule 1'!I457</f>
        <v>0</v>
      </c>
      <c r="D455" s="95">
        <f>'Input 1 - Schedule 1'!J457</f>
        <v>0</v>
      </c>
      <c r="E455" s="95">
        <f>'Input 1 - Schedule 1'!K457</f>
        <v>0</v>
      </c>
      <c r="F455" s="95">
        <f>'Input 1 - Schedule 1'!L457</f>
        <v>0</v>
      </c>
      <c r="G455" s="95">
        <f>'Input 1 - Schedule 1'!N457</f>
        <v>0</v>
      </c>
      <c r="H455" s="95" t="str">
        <f>'Input 1 - Schedule 1'!O457</f>
        <v/>
      </c>
      <c r="I455" s="95">
        <f>'Input 1 - Schedule 1'!W457</f>
        <v>0</v>
      </c>
      <c r="J455" s="69"/>
      <c r="K455" s="51"/>
      <c r="L455" s="69"/>
      <c r="M455" s="69"/>
      <c r="N455" s="95">
        <f>SUMIFS('Input 3 - Capital Instruments'!$L$13:$L$229,'Input 3 - Capital Instruments'!$O$13:$O$229,C455,'Input 3 - Capital Instruments'!$M$13:$M$229,"Y",'Input 3 - Capital Instruments'!$G$13:$G$229,"Surplus Notes (or similar)")</f>
        <v>0</v>
      </c>
      <c r="O455" s="69"/>
      <c r="P455" s="69"/>
      <c r="Q455" s="69"/>
      <c r="R455" s="96">
        <f t="shared" ref="R455:R462" si="94">L455-SUM(M455:Q455)</f>
        <v>0</v>
      </c>
      <c r="S455" s="95">
        <f t="shared" ref="S455:S462" si="95">J455-L455</f>
        <v>0</v>
      </c>
      <c r="T455" s="69"/>
      <c r="U455" s="69"/>
      <c r="V455" s="69"/>
      <c r="W455" s="95" t="str">
        <f t="shared" si="84"/>
        <v/>
      </c>
      <c r="Z455" s="69"/>
      <c r="AB455" s="69"/>
      <c r="AC455" s="69"/>
      <c r="AD455" s="69"/>
      <c r="AE455" s="69"/>
      <c r="AF455" s="69"/>
      <c r="AG455" s="69"/>
      <c r="AH455" s="97">
        <f t="shared" ref="AH455:AH462" si="96">AB455-SUM(AC455:AG455)</f>
        <v>0</v>
      </c>
      <c r="AJ455" s="98" cm="1">
        <f t="array" ref="AJ455">SUMPRODUCT(J$7:J$1008*(G$7:G$1008=$C455))</f>
        <v>0</v>
      </c>
      <c r="AK455" s="103">
        <f t="shared" si="85"/>
        <v>0</v>
      </c>
      <c r="AL455" s="104">
        <f t="shared" si="86"/>
        <v>0</v>
      </c>
      <c r="AM455" s="98" cm="1">
        <f t="array" ref="AM455">SUMPRODUCT(Z$7:Z$1008*(G$7:G$1008=$C455))</f>
        <v>0</v>
      </c>
      <c r="AN455" s="103">
        <f t="shared" si="87"/>
        <v>0</v>
      </c>
      <c r="AO455" s="104">
        <f t="shared" si="88"/>
        <v>0</v>
      </c>
      <c r="AP455" s="105" t="str">
        <f t="shared" si="89"/>
        <v/>
      </c>
      <c r="AQ455" s="105" t="str">
        <f t="shared" si="90"/>
        <v/>
      </c>
      <c r="AR455" s="98">
        <f>'Input 1 - Schedule 1'!AL457</f>
        <v>0</v>
      </c>
      <c r="AS455" s="98">
        <f t="shared" si="91"/>
        <v>0</v>
      </c>
      <c r="AT455" s="99">
        <f t="shared" si="92"/>
        <v>0</v>
      </c>
      <c r="AV455" s="84" t="s">
        <v>20</v>
      </c>
    </row>
    <row r="456" spans="1:48" ht="13.5" x14ac:dyDescent="0.3">
      <c r="A456" s="106">
        <f t="shared" si="93"/>
        <v>449</v>
      </c>
      <c r="B456" s="102" t="str">
        <f>'Input 1 - Schedule 1'!H458</f>
        <v/>
      </c>
      <c r="C456" s="95">
        <f>'Input 1 - Schedule 1'!I458</f>
        <v>0</v>
      </c>
      <c r="D456" s="95">
        <f>'Input 1 - Schedule 1'!J458</f>
        <v>0</v>
      </c>
      <c r="E456" s="95">
        <f>'Input 1 - Schedule 1'!K458</f>
        <v>0</v>
      </c>
      <c r="F456" s="95">
        <f>'Input 1 - Schedule 1'!L458</f>
        <v>0</v>
      </c>
      <c r="G456" s="95">
        <f>'Input 1 - Schedule 1'!N458</f>
        <v>0</v>
      </c>
      <c r="H456" s="95" t="str">
        <f>'Input 1 - Schedule 1'!O458</f>
        <v/>
      </c>
      <c r="I456" s="95">
        <f>'Input 1 - Schedule 1'!W458</f>
        <v>0</v>
      </c>
      <c r="J456" s="69"/>
      <c r="K456" s="51"/>
      <c r="L456" s="69"/>
      <c r="M456" s="69"/>
      <c r="N456" s="95">
        <f>SUMIFS('Input 3 - Capital Instruments'!$L$13:$L$229,'Input 3 - Capital Instruments'!$O$13:$O$229,C456,'Input 3 - Capital Instruments'!$M$13:$M$229,"Y",'Input 3 - Capital Instruments'!$G$13:$G$229,"Surplus Notes (or similar)")</f>
        <v>0</v>
      </c>
      <c r="O456" s="69"/>
      <c r="P456" s="69"/>
      <c r="Q456" s="69"/>
      <c r="R456" s="96">
        <f t="shared" si="94"/>
        <v>0</v>
      </c>
      <c r="S456" s="95">
        <f t="shared" si="95"/>
        <v>0</v>
      </c>
      <c r="T456" s="69"/>
      <c r="U456" s="69"/>
      <c r="V456" s="69"/>
      <c r="W456" s="95" t="str">
        <f t="shared" si="84"/>
        <v/>
      </c>
      <c r="Z456" s="69"/>
      <c r="AB456" s="69"/>
      <c r="AC456" s="69"/>
      <c r="AD456" s="69"/>
      <c r="AE456" s="69"/>
      <c r="AF456" s="69"/>
      <c r="AG456" s="69"/>
      <c r="AH456" s="97">
        <f t="shared" si="96"/>
        <v>0</v>
      </c>
      <c r="AJ456" s="98" cm="1">
        <f t="array" ref="AJ456">SUMPRODUCT(J$7:J$1008*(G$7:G$1008=$C456))</f>
        <v>0</v>
      </c>
      <c r="AK456" s="103">
        <f t="shared" si="85"/>
        <v>0</v>
      </c>
      <c r="AL456" s="104">
        <f t="shared" si="86"/>
        <v>0</v>
      </c>
      <c r="AM456" s="98" cm="1">
        <f t="array" ref="AM456">SUMPRODUCT(Z$7:Z$1008*(G$7:G$1008=$C456))</f>
        <v>0</v>
      </c>
      <c r="AN456" s="103">
        <f t="shared" si="87"/>
        <v>0</v>
      </c>
      <c r="AO456" s="104">
        <f t="shared" si="88"/>
        <v>0</v>
      </c>
      <c r="AP456" s="105" t="str">
        <f t="shared" si="89"/>
        <v/>
      </c>
      <c r="AQ456" s="105" t="str">
        <f t="shared" si="90"/>
        <v/>
      </c>
      <c r="AR456" s="98">
        <f>'Input 1 - Schedule 1'!AL458</f>
        <v>0</v>
      </c>
      <c r="AS456" s="98">
        <f t="shared" si="91"/>
        <v>0</v>
      </c>
      <c r="AT456" s="99">
        <f t="shared" si="92"/>
        <v>0</v>
      </c>
      <c r="AV456" s="84" t="s">
        <v>20</v>
      </c>
    </row>
    <row r="457" spans="1:48" ht="13.5" x14ac:dyDescent="0.3">
      <c r="A457" s="106">
        <f t="shared" si="93"/>
        <v>450</v>
      </c>
      <c r="B457" s="102" t="str">
        <f>'Input 1 - Schedule 1'!H459</f>
        <v/>
      </c>
      <c r="C457" s="95">
        <f>'Input 1 - Schedule 1'!I459</f>
        <v>0</v>
      </c>
      <c r="D457" s="95">
        <f>'Input 1 - Schedule 1'!J459</f>
        <v>0</v>
      </c>
      <c r="E457" s="95">
        <f>'Input 1 - Schedule 1'!K459</f>
        <v>0</v>
      </c>
      <c r="F457" s="95">
        <f>'Input 1 - Schedule 1'!L459</f>
        <v>0</v>
      </c>
      <c r="G457" s="95">
        <f>'Input 1 - Schedule 1'!N459</f>
        <v>0</v>
      </c>
      <c r="H457" s="95" t="str">
        <f>'Input 1 - Schedule 1'!O459</f>
        <v/>
      </c>
      <c r="I457" s="95">
        <f>'Input 1 - Schedule 1'!W459</f>
        <v>0</v>
      </c>
      <c r="J457" s="69"/>
      <c r="K457" s="51"/>
      <c r="L457" s="69"/>
      <c r="M457" s="69"/>
      <c r="N457" s="95">
        <f>SUMIFS('Input 3 - Capital Instruments'!$L$13:$L$229,'Input 3 - Capital Instruments'!$O$13:$O$229,C457,'Input 3 - Capital Instruments'!$M$13:$M$229,"Y",'Input 3 - Capital Instruments'!$G$13:$G$229,"Surplus Notes (or similar)")</f>
        <v>0</v>
      </c>
      <c r="O457" s="69"/>
      <c r="P457" s="69"/>
      <c r="Q457" s="69"/>
      <c r="R457" s="96">
        <f t="shared" si="94"/>
        <v>0</v>
      </c>
      <c r="S457" s="95">
        <f t="shared" si="95"/>
        <v>0</v>
      </c>
      <c r="T457" s="69"/>
      <c r="U457" s="69"/>
      <c r="V457" s="69"/>
      <c r="W457" s="95" t="str">
        <f t="shared" ref="W457:W462" si="97">IFERROR(AVERAGE(T457:V457),"")</f>
        <v/>
      </c>
      <c r="Z457" s="69"/>
      <c r="AB457" s="69"/>
      <c r="AC457" s="69"/>
      <c r="AD457" s="69"/>
      <c r="AE457" s="69"/>
      <c r="AF457" s="69"/>
      <c r="AG457" s="69"/>
      <c r="AH457" s="97">
        <f t="shared" si="96"/>
        <v>0</v>
      </c>
      <c r="AJ457" s="98" cm="1">
        <f t="array" ref="AJ457">SUMPRODUCT(J$7:J$1008*(G$7:G$1008=$C457))</f>
        <v>0</v>
      </c>
      <c r="AK457" s="103">
        <f t="shared" ref="AK457:AK462" si="98">M457</f>
        <v>0</v>
      </c>
      <c r="AL457" s="104">
        <f t="shared" ref="AL457:AL462" si="99">AJ457-AK457</f>
        <v>0</v>
      </c>
      <c r="AM457" s="98" cm="1">
        <f t="array" ref="AM457">SUMPRODUCT(Z$7:Z$1008*(G$7:G$1008=$C457))</f>
        <v>0</v>
      </c>
      <c r="AN457" s="103">
        <f t="shared" ref="AN457:AN462" si="100">AC457</f>
        <v>0</v>
      </c>
      <c r="AO457" s="104">
        <f t="shared" ref="AO457:AO462" si="101">AM457-AN457</f>
        <v>0</v>
      </c>
      <c r="AP457" s="105" t="str">
        <f t="shared" si="89"/>
        <v/>
      </c>
      <c r="AQ457" s="105" t="str">
        <f t="shared" si="90"/>
        <v/>
      </c>
      <c r="AR457" s="98">
        <f>'Input 1 - Schedule 1'!AL459</f>
        <v>0</v>
      </c>
      <c r="AS457" s="98">
        <f t="shared" si="91"/>
        <v>0</v>
      </c>
      <c r="AT457" s="99">
        <f t="shared" ref="AT457:AT461" si="102">AR457-AS457</f>
        <v>0</v>
      </c>
      <c r="AV457" s="84" t="s">
        <v>20</v>
      </c>
    </row>
    <row r="458" spans="1:48" ht="13.5" x14ac:dyDescent="0.3">
      <c r="A458" s="106">
        <f t="shared" si="93"/>
        <v>451</v>
      </c>
      <c r="B458" s="102" t="str">
        <f>'Input 1 - Schedule 1'!H460</f>
        <v/>
      </c>
      <c r="C458" s="95">
        <f>'Input 1 - Schedule 1'!I460</f>
        <v>0</v>
      </c>
      <c r="D458" s="95">
        <f>'Input 1 - Schedule 1'!J460</f>
        <v>0</v>
      </c>
      <c r="E458" s="95">
        <f>'Input 1 - Schedule 1'!K460</f>
        <v>0</v>
      </c>
      <c r="F458" s="95">
        <f>'Input 1 - Schedule 1'!L460</f>
        <v>0</v>
      </c>
      <c r="G458" s="95">
        <f>'Input 1 - Schedule 1'!N460</f>
        <v>0</v>
      </c>
      <c r="H458" s="95" t="str">
        <f>'Input 1 - Schedule 1'!O460</f>
        <v/>
      </c>
      <c r="I458" s="95">
        <f>'Input 1 - Schedule 1'!W460</f>
        <v>0</v>
      </c>
      <c r="J458" s="69"/>
      <c r="K458" s="51"/>
      <c r="L458" s="69"/>
      <c r="M458" s="69"/>
      <c r="N458" s="95">
        <f>SUMIFS('Input 3 - Capital Instruments'!$L$13:$L$229,'Input 3 - Capital Instruments'!$O$13:$O$229,C458,'Input 3 - Capital Instruments'!$M$13:$M$229,"Y",'Input 3 - Capital Instruments'!$G$13:$G$229,"Surplus Notes (or similar)")</f>
        <v>0</v>
      </c>
      <c r="O458" s="69"/>
      <c r="P458" s="69"/>
      <c r="Q458" s="69"/>
      <c r="R458" s="96">
        <f t="shared" si="94"/>
        <v>0</v>
      </c>
      <c r="S458" s="95">
        <f t="shared" si="95"/>
        <v>0</v>
      </c>
      <c r="T458" s="69"/>
      <c r="U458" s="69"/>
      <c r="V458" s="69"/>
      <c r="W458" s="95" t="str">
        <f t="shared" si="97"/>
        <v/>
      </c>
      <c r="Z458" s="69"/>
      <c r="AB458" s="69"/>
      <c r="AC458" s="69"/>
      <c r="AD458" s="69"/>
      <c r="AE458" s="69"/>
      <c r="AF458" s="69"/>
      <c r="AG458" s="69"/>
      <c r="AH458" s="97">
        <f t="shared" si="96"/>
        <v>0</v>
      </c>
      <c r="AJ458" s="98" cm="1">
        <f t="array" ref="AJ458">SUMPRODUCT(J$7:J$1008*(G$7:G$1008=$C458))</f>
        <v>0</v>
      </c>
      <c r="AK458" s="103">
        <f t="shared" si="98"/>
        <v>0</v>
      </c>
      <c r="AL458" s="104">
        <f t="shared" si="99"/>
        <v>0</v>
      </c>
      <c r="AM458" s="98" cm="1">
        <f t="array" ref="AM458">SUMPRODUCT(Z$7:Z$1008*(G$7:G$1008=$C458))</f>
        <v>0</v>
      </c>
      <c r="AN458" s="103">
        <f t="shared" si="100"/>
        <v>0</v>
      </c>
      <c r="AO458" s="104">
        <f t="shared" si="101"/>
        <v>0</v>
      </c>
      <c r="AP458" s="105" t="str">
        <f t="shared" si="89"/>
        <v/>
      </c>
      <c r="AQ458" s="105" t="str">
        <f t="shared" si="90"/>
        <v/>
      </c>
      <c r="AR458" s="98">
        <f>'Input 1 - Schedule 1'!AL460</f>
        <v>0</v>
      </c>
      <c r="AS458" s="98">
        <f t="shared" si="91"/>
        <v>0</v>
      </c>
      <c r="AT458" s="99">
        <f t="shared" si="102"/>
        <v>0</v>
      </c>
      <c r="AV458" s="84" t="s">
        <v>20</v>
      </c>
    </row>
    <row r="459" spans="1:48" ht="13.5" x14ac:dyDescent="0.3">
      <c r="A459" s="106">
        <f t="shared" si="93"/>
        <v>452</v>
      </c>
      <c r="B459" s="102" t="str">
        <f>'Input 1 - Schedule 1'!H461</f>
        <v/>
      </c>
      <c r="C459" s="95">
        <f>'Input 1 - Schedule 1'!I461</f>
        <v>0</v>
      </c>
      <c r="D459" s="95">
        <f>'Input 1 - Schedule 1'!J461</f>
        <v>0</v>
      </c>
      <c r="E459" s="95">
        <f>'Input 1 - Schedule 1'!K461</f>
        <v>0</v>
      </c>
      <c r="F459" s="95">
        <f>'Input 1 - Schedule 1'!L461</f>
        <v>0</v>
      </c>
      <c r="G459" s="95">
        <f>'Input 1 - Schedule 1'!N461</f>
        <v>0</v>
      </c>
      <c r="H459" s="95" t="str">
        <f>'Input 1 - Schedule 1'!O461</f>
        <v/>
      </c>
      <c r="I459" s="95">
        <f>'Input 1 - Schedule 1'!W461</f>
        <v>0</v>
      </c>
      <c r="J459" s="69"/>
      <c r="K459" s="51"/>
      <c r="L459" s="69"/>
      <c r="M459" s="69"/>
      <c r="N459" s="95">
        <f>SUMIFS('Input 3 - Capital Instruments'!$L$13:$L$229,'Input 3 - Capital Instruments'!$O$13:$O$229,C459,'Input 3 - Capital Instruments'!$M$13:$M$229,"Y",'Input 3 - Capital Instruments'!$G$13:$G$229,"Surplus Notes (or similar)")</f>
        <v>0</v>
      </c>
      <c r="O459" s="69"/>
      <c r="P459" s="69"/>
      <c r="Q459" s="69"/>
      <c r="R459" s="96">
        <f t="shared" si="94"/>
        <v>0</v>
      </c>
      <c r="S459" s="95">
        <f t="shared" si="95"/>
        <v>0</v>
      </c>
      <c r="T459" s="69"/>
      <c r="U459" s="69"/>
      <c r="V459" s="69"/>
      <c r="W459" s="95" t="str">
        <f t="shared" si="97"/>
        <v/>
      </c>
      <c r="Z459" s="69"/>
      <c r="AB459" s="69"/>
      <c r="AC459" s="69"/>
      <c r="AD459" s="69"/>
      <c r="AE459" s="69"/>
      <c r="AF459" s="69"/>
      <c r="AG459" s="69"/>
      <c r="AH459" s="97">
        <f t="shared" si="96"/>
        <v>0</v>
      </c>
      <c r="AJ459" s="98" cm="1">
        <f t="array" ref="AJ459">SUMPRODUCT(J$7:J$1008*(G$7:G$1008=$C459))</f>
        <v>0</v>
      </c>
      <c r="AK459" s="103">
        <f t="shared" si="98"/>
        <v>0</v>
      </c>
      <c r="AL459" s="104">
        <f t="shared" si="99"/>
        <v>0</v>
      </c>
      <c r="AM459" s="98" cm="1">
        <f t="array" ref="AM459">SUMPRODUCT(Z$7:Z$1008*(G$7:G$1008=$C459))</f>
        <v>0</v>
      </c>
      <c r="AN459" s="103">
        <f t="shared" si="100"/>
        <v>0</v>
      </c>
      <c r="AO459" s="104">
        <f t="shared" si="101"/>
        <v>0</v>
      </c>
      <c r="AP459" s="105" t="str">
        <f t="shared" si="89"/>
        <v/>
      </c>
      <c r="AQ459" s="105" t="str">
        <f t="shared" si="90"/>
        <v/>
      </c>
      <c r="AR459" s="98">
        <f>'Input 1 - Schedule 1'!AL461</f>
        <v>0</v>
      </c>
      <c r="AS459" s="98">
        <f t="shared" si="91"/>
        <v>0</v>
      </c>
      <c r="AT459" s="99">
        <f t="shared" si="102"/>
        <v>0</v>
      </c>
      <c r="AV459" s="84" t="s">
        <v>20</v>
      </c>
    </row>
    <row r="460" spans="1:48" ht="13.5" x14ac:dyDescent="0.3">
      <c r="A460" s="106">
        <f t="shared" si="93"/>
        <v>453</v>
      </c>
      <c r="B460" s="102" t="str">
        <f>'Input 1 - Schedule 1'!H462</f>
        <v/>
      </c>
      <c r="C460" s="95">
        <f>'Input 1 - Schedule 1'!I462</f>
        <v>0</v>
      </c>
      <c r="D460" s="95">
        <f>'Input 1 - Schedule 1'!J462</f>
        <v>0</v>
      </c>
      <c r="E460" s="95">
        <f>'Input 1 - Schedule 1'!K462</f>
        <v>0</v>
      </c>
      <c r="F460" s="95">
        <f>'Input 1 - Schedule 1'!L462</f>
        <v>0</v>
      </c>
      <c r="G460" s="95">
        <f>'Input 1 - Schedule 1'!N462</f>
        <v>0</v>
      </c>
      <c r="H460" s="95" t="str">
        <f>'Input 1 - Schedule 1'!O462</f>
        <v/>
      </c>
      <c r="I460" s="95">
        <f>'Input 1 - Schedule 1'!W462</f>
        <v>0</v>
      </c>
      <c r="J460" s="69"/>
      <c r="K460" s="51"/>
      <c r="L460" s="69"/>
      <c r="M460" s="69"/>
      <c r="N460" s="95">
        <f>SUMIFS('Input 3 - Capital Instruments'!$L$13:$L$229,'Input 3 - Capital Instruments'!$O$13:$O$229,C460,'Input 3 - Capital Instruments'!$M$13:$M$229,"Y",'Input 3 - Capital Instruments'!$G$13:$G$229,"Surplus Notes (or similar)")</f>
        <v>0</v>
      </c>
      <c r="O460" s="69"/>
      <c r="P460" s="69"/>
      <c r="Q460" s="69"/>
      <c r="R460" s="96">
        <f t="shared" si="94"/>
        <v>0</v>
      </c>
      <c r="S460" s="95">
        <f t="shared" si="95"/>
        <v>0</v>
      </c>
      <c r="T460" s="69"/>
      <c r="U460" s="69"/>
      <c r="V460" s="69"/>
      <c r="W460" s="95" t="str">
        <f t="shared" si="97"/>
        <v/>
      </c>
      <c r="Z460" s="69"/>
      <c r="AB460" s="69"/>
      <c r="AC460" s="69"/>
      <c r="AD460" s="69"/>
      <c r="AE460" s="69"/>
      <c r="AF460" s="69"/>
      <c r="AG460" s="69"/>
      <c r="AH460" s="97">
        <f t="shared" si="96"/>
        <v>0</v>
      </c>
      <c r="AJ460" s="98" cm="1">
        <f t="array" ref="AJ460">SUMPRODUCT(J$7:J$1008*(G$7:G$1008=$C460))</f>
        <v>0</v>
      </c>
      <c r="AK460" s="103">
        <f t="shared" si="98"/>
        <v>0</v>
      </c>
      <c r="AL460" s="104">
        <f t="shared" si="99"/>
        <v>0</v>
      </c>
      <c r="AM460" s="98" cm="1">
        <f t="array" ref="AM460">SUMPRODUCT(Z$7:Z$1008*(G$7:G$1008=$C460))</f>
        <v>0</v>
      </c>
      <c r="AN460" s="103">
        <f t="shared" si="100"/>
        <v>0</v>
      </c>
      <c r="AO460" s="104">
        <f t="shared" si="101"/>
        <v>0</v>
      </c>
      <c r="AP460" s="105" t="str">
        <f t="shared" si="89"/>
        <v/>
      </c>
      <c r="AQ460" s="105" t="str">
        <f t="shared" si="90"/>
        <v/>
      </c>
      <c r="AR460" s="98">
        <f>'Input 1 - Schedule 1'!AL462</f>
        <v>0</v>
      </c>
      <c r="AS460" s="98">
        <f t="shared" si="91"/>
        <v>0</v>
      </c>
      <c r="AT460" s="99">
        <f t="shared" si="102"/>
        <v>0</v>
      </c>
      <c r="AV460" s="84" t="s">
        <v>20</v>
      </c>
    </row>
    <row r="461" spans="1:48" ht="13.5" x14ac:dyDescent="0.3">
      <c r="A461" s="106">
        <f t="shared" si="93"/>
        <v>454</v>
      </c>
      <c r="B461" s="102" t="str">
        <f>'Input 1 - Schedule 1'!H463</f>
        <v/>
      </c>
      <c r="C461" s="95">
        <f>'Input 1 - Schedule 1'!I463</f>
        <v>0</v>
      </c>
      <c r="D461" s="95">
        <f>'Input 1 - Schedule 1'!J463</f>
        <v>0</v>
      </c>
      <c r="E461" s="95">
        <f>'Input 1 - Schedule 1'!K463</f>
        <v>0</v>
      </c>
      <c r="F461" s="95">
        <f>'Input 1 - Schedule 1'!L463</f>
        <v>0</v>
      </c>
      <c r="G461" s="95">
        <f>'Input 1 - Schedule 1'!N463</f>
        <v>0</v>
      </c>
      <c r="H461" s="95" t="str">
        <f>'Input 1 - Schedule 1'!O463</f>
        <v/>
      </c>
      <c r="I461" s="95">
        <f>'Input 1 - Schedule 1'!W463</f>
        <v>0</v>
      </c>
      <c r="J461" s="69"/>
      <c r="K461" s="51"/>
      <c r="L461" s="69"/>
      <c r="M461" s="69"/>
      <c r="N461" s="95">
        <f>SUMIFS('Input 3 - Capital Instruments'!$L$13:$L$229,'Input 3 - Capital Instruments'!$O$13:$O$229,C461,'Input 3 - Capital Instruments'!$M$13:$M$229,"Y",'Input 3 - Capital Instruments'!$G$13:$G$229,"Surplus Notes (or similar)")</f>
        <v>0</v>
      </c>
      <c r="O461" s="69"/>
      <c r="P461" s="69"/>
      <c r="Q461" s="69"/>
      <c r="R461" s="96">
        <f t="shared" si="94"/>
        <v>0</v>
      </c>
      <c r="S461" s="95">
        <f t="shared" si="95"/>
        <v>0</v>
      </c>
      <c r="T461" s="69"/>
      <c r="U461" s="69"/>
      <c r="V461" s="69"/>
      <c r="W461" s="95" t="str">
        <f t="shared" si="97"/>
        <v/>
      </c>
      <c r="Z461" s="69"/>
      <c r="AB461" s="69"/>
      <c r="AC461" s="69"/>
      <c r="AD461" s="69"/>
      <c r="AE461" s="69"/>
      <c r="AF461" s="69"/>
      <c r="AG461" s="69"/>
      <c r="AH461" s="97">
        <f t="shared" si="96"/>
        <v>0</v>
      </c>
      <c r="AJ461" s="98" cm="1">
        <f t="array" ref="AJ461">SUMPRODUCT(J$7:J$1008*(G$7:G$1008=$C461))</f>
        <v>0</v>
      </c>
      <c r="AK461" s="103">
        <f t="shared" si="98"/>
        <v>0</v>
      </c>
      <c r="AL461" s="104">
        <f t="shared" si="99"/>
        <v>0</v>
      </c>
      <c r="AM461" s="98" cm="1">
        <f t="array" ref="AM461">SUMPRODUCT(Z$7:Z$1008*(G$7:G$1008=$C461))</f>
        <v>0</v>
      </c>
      <c r="AN461" s="103">
        <f t="shared" si="100"/>
        <v>0</v>
      </c>
      <c r="AO461" s="104">
        <f t="shared" si="101"/>
        <v>0</v>
      </c>
      <c r="AP461" s="105" t="str">
        <f t="shared" si="89"/>
        <v/>
      </c>
      <c r="AQ461" s="105" t="str">
        <f t="shared" si="90"/>
        <v/>
      </c>
      <c r="AR461" s="98">
        <f>'Input 1 - Schedule 1'!AL463</f>
        <v>0</v>
      </c>
      <c r="AS461" s="98">
        <f t="shared" si="91"/>
        <v>0</v>
      </c>
      <c r="AT461" s="99">
        <f t="shared" si="102"/>
        <v>0</v>
      </c>
      <c r="AV461" s="84" t="s">
        <v>20</v>
      </c>
    </row>
    <row r="462" spans="1:48" ht="13.5" x14ac:dyDescent="0.3">
      <c r="A462" s="106">
        <f t="shared" si="93"/>
        <v>455</v>
      </c>
      <c r="B462" s="102" t="str">
        <f>'Input 1 - Schedule 1'!H464</f>
        <v/>
      </c>
      <c r="C462" s="95">
        <f>'Input 1 - Schedule 1'!I464</f>
        <v>0</v>
      </c>
      <c r="D462" s="95">
        <f>'Input 1 - Schedule 1'!J464</f>
        <v>0</v>
      </c>
      <c r="E462" s="95">
        <f>'Input 1 - Schedule 1'!K464</f>
        <v>0</v>
      </c>
      <c r="F462" s="95">
        <f>'Input 1 - Schedule 1'!L464</f>
        <v>0</v>
      </c>
      <c r="G462" s="95">
        <f>'Input 1 - Schedule 1'!N464</f>
        <v>0</v>
      </c>
      <c r="H462" s="95" t="str">
        <f>'Input 1 - Schedule 1'!O464</f>
        <v/>
      </c>
      <c r="I462" s="95">
        <f>'Input 1 - Schedule 1'!W464</f>
        <v>0</v>
      </c>
      <c r="J462" s="69"/>
      <c r="K462" s="51"/>
      <c r="L462" s="69"/>
      <c r="M462" s="69"/>
      <c r="N462" s="95">
        <f>SUMIFS('Input 3 - Capital Instruments'!$L$13:$L$229,'Input 3 - Capital Instruments'!$O$13:$O$229,C462,'Input 3 - Capital Instruments'!$M$13:$M$229,"Y",'Input 3 - Capital Instruments'!$G$13:$G$229,"Surplus Notes (or similar)")</f>
        <v>0</v>
      </c>
      <c r="O462" s="69"/>
      <c r="P462" s="69"/>
      <c r="Q462" s="69"/>
      <c r="R462" s="96">
        <f t="shared" si="94"/>
        <v>0</v>
      </c>
      <c r="S462" s="95">
        <f t="shared" si="95"/>
        <v>0</v>
      </c>
      <c r="T462" s="69"/>
      <c r="U462" s="69"/>
      <c r="V462" s="69"/>
      <c r="W462" s="95" t="str">
        <f t="shared" si="97"/>
        <v/>
      </c>
      <c r="Z462" s="69"/>
      <c r="AB462" s="69"/>
      <c r="AC462" s="69"/>
      <c r="AD462" s="69"/>
      <c r="AE462" s="69"/>
      <c r="AF462" s="69"/>
      <c r="AG462" s="69"/>
      <c r="AH462" s="97">
        <f t="shared" si="96"/>
        <v>0</v>
      </c>
      <c r="AJ462" s="98" cm="1">
        <f t="array" ref="AJ462">SUMPRODUCT(J$7:J$1008*(G$7:G$1008=$C462))</f>
        <v>0</v>
      </c>
      <c r="AK462" s="103">
        <f t="shared" si="98"/>
        <v>0</v>
      </c>
      <c r="AL462" s="104">
        <f t="shared" si="99"/>
        <v>0</v>
      </c>
      <c r="AM462" s="98" cm="1">
        <f t="array" ref="AM462">SUMPRODUCT(Z$7:Z$1008*(G$7:G$1008=$C462))</f>
        <v>0</v>
      </c>
      <c r="AN462" s="103">
        <f t="shared" si="100"/>
        <v>0</v>
      </c>
      <c r="AO462" s="104">
        <f t="shared" si="101"/>
        <v>0</v>
      </c>
      <c r="AP462" s="105" t="str">
        <f t="shared" ref="AP462:AP520" si="103">IFERROR(L462/AB462,"")</f>
        <v/>
      </c>
      <c r="AQ462" s="105" t="str">
        <f t="shared" ref="AQ462:AQ520" si="104">IFERROR(R462/AH462,"")</f>
        <v/>
      </c>
      <c r="AR462" s="98">
        <f>'Input 1 - Schedule 1'!AL464</f>
        <v>0</v>
      </c>
      <c r="AS462" s="98">
        <f t="shared" ref="AS462:AS521" si="105">L462</f>
        <v>0</v>
      </c>
      <c r="AT462" s="99">
        <f t="shared" ref="AT462:AT521" si="106">AR462-AS462</f>
        <v>0</v>
      </c>
      <c r="AV462" s="84" t="s">
        <v>20</v>
      </c>
    </row>
    <row r="463" spans="1:48" ht="13.5" x14ac:dyDescent="0.3">
      <c r="A463" s="106">
        <f t="shared" ref="A463:A521" si="107">A462+1</f>
        <v>456</v>
      </c>
      <c r="B463" s="102" t="str">
        <f>'Input 1 - Schedule 1'!H465</f>
        <v/>
      </c>
      <c r="C463" s="95">
        <f>'Input 1 - Schedule 1'!I465</f>
        <v>0</v>
      </c>
      <c r="D463" s="95">
        <f>'Input 1 - Schedule 1'!J465</f>
        <v>0</v>
      </c>
      <c r="E463" s="95">
        <f>'Input 1 - Schedule 1'!K465</f>
        <v>0</v>
      </c>
      <c r="F463" s="95">
        <f>'Input 1 - Schedule 1'!L465</f>
        <v>0</v>
      </c>
      <c r="G463" s="95">
        <f>'Input 1 - Schedule 1'!N465</f>
        <v>0</v>
      </c>
      <c r="H463" s="95" t="str">
        <f>'Input 1 - Schedule 1'!O465</f>
        <v/>
      </c>
      <c r="I463" s="95">
        <f>'Input 1 - Schedule 1'!W465</f>
        <v>0</v>
      </c>
      <c r="J463" s="69"/>
      <c r="K463" s="51"/>
      <c r="L463" s="69"/>
      <c r="M463" s="69"/>
      <c r="N463" s="95">
        <f>SUMIFS('Input 3 - Capital Instruments'!$L$13:$L$229,'Input 3 - Capital Instruments'!$O$13:$O$229,C463,'Input 3 - Capital Instruments'!$M$13:$M$229,"Y",'Input 3 - Capital Instruments'!$G$13:$G$229,"Surplus Notes (or similar)")</f>
        <v>0</v>
      </c>
      <c r="O463" s="69"/>
      <c r="P463" s="69"/>
      <c r="Q463" s="69"/>
      <c r="R463" s="96">
        <f t="shared" ref="R463:R519" si="108">L463-SUM(M463:Q463)</f>
        <v>0</v>
      </c>
      <c r="S463" s="95">
        <f t="shared" ref="S463:S519" si="109">J463-L463</f>
        <v>0</v>
      </c>
      <c r="T463" s="69"/>
      <c r="U463" s="69"/>
      <c r="V463" s="69"/>
      <c r="W463" s="95" t="str">
        <f t="shared" ref="W463:W521" si="110">IFERROR(AVERAGE(T463:V463),"")</f>
        <v/>
      </c>
      <c r="Z463" s="69"/>
      <c r="AB463" s="69"/>
      <c r="AC463" s="69"/>
      <c r="AD463" s="69"/>
      <c r="AE463" s="69"/>
      <c r="AF463" s="69"/>
      <c r="AG463" s="69"/>
      <c r="AH463" s="97">
        <f t="shared" ref="AH463:AH518" si="111">AB463-SUM(AC463:AG463)</f>
        <v>0</v>
      </c>
      <c r="AJ463" s="98">
        <f t="shared" ref="AJ463:AJ520" si="112">SUMPRODUCT(J$7:J$1008*(G$7:G$1008=$C463))</f>
        <v>0</v>
      </c>
      <c r="AK463" s="103">
        <f t="shared" ref="AK463:AK520" si="113">M463</f>
        <v>0</v>
      </c>
      <c r="AL463" s="104">
        <f t="shared" ref="AL463:AL522" si="114">AJ463-AK463</f>
        <v>0</v>
      </c>
      <c r="AM463" s="98">
        <f t="shared" ref="AM463:AM520" si="115">SUMPRODUCT(Z$7:Z$1008*(G$7:G$1008=$C463))</f>
        <v>0</v>
      </c>
      <c r="AN463" s="103">
        <f t="shared" ref="AN463:AN520" si="116">AC463</f>
        <v>0</v>
      </c>
      <c r="AO463" s="104">
        <f t="shared" ref="AO463:AO522" si="117">AM463-AN463</f>
        <v>0</v>
      </c>
      <c r="AP463" s="105" t="str">
        <f t="shared" si="103"/>
        <v/>
      </c>
      <c r="AQ463" s="105" t="str">
        <f t="shared" si="104"/>
        <v/>
      </c>
      <c r="AR463" s="98">
        <f>'Input 1 - Schedule 1'!AL465</f>
        <v>0</v>
      </c>
      <c r="AS463" s="98">
        <f t="shared" si="105"/>
        <v>0</v>
      </c>
      <c r="AT463" s="99">
        <f t="shared" si="106"/>
        <v>0</v>
      </c>
      <c r="AV463" s="84" t="s">
        <v>20</v>
      </c>
    </row>
    <row r="464" spans="1:48" ht="13.5" x14ac:dyDescent="0.3">
      <c r="A464" s="106">
        <f t="shared" si="107"/>
        <v>457</v>
      </c>
      <c r="B464" s="102" t="str">
        <f>'Input 1 - Schedule 1'!H466</f>
        <v/>
      </c>
      <c r="C464" s="95">
        <f>'Input 1 - Schedule 1'!I466</f>
        <v>0</v>
      </c>
      <c r="D464" s="95">
        <f>'Input 1 - Schedule 1'!J466</f>
        <v>0</v>
      </c>
      <c r="E464" s="95">
        <f>'Input 1 - Schedule 1'!K466</f>
        <v>0</v>
      </c>
      <c r="F464" s="95">
        <f>'Input 1 - Schedule 1'!L466</f>
        <v>0</v>
      </c>
      <c r="G464" s="95">
        <f>'Input 1 - Schedule 1'!N466</f>
        <v>0</v>
      </c>
      <c r="H464" s="95" t="str">
        <f>'Input 1 - Schedule 1'!O466</f>
        <v/>
      </c>
      <c r="I464" s="95">
        <f>'Input 1 - Schedule 1'!W466</f>
        <v>0</v>
      </c>
      <c r="J464" s="69"/>
      <c r="K464" s="51"/>
      <c r="L464" s="69"/>
      <c r="M464" s="69"/>
      <c r="N464" s="95">
        <f>SUMIFS('Input 3 - Capital Instruments'!$L$13:$L$229,'Input 3 - Capital Instruments'!$O$13:$O$229,C464,'Input 3 - Capital Instruments'!$M$13:$M$229,"Y",'Input 3 - Capital Instruments'!$G$13:$G$229,"Surplus Notes (or similar)")</f>
        <v>0</v>
      </c>
      <c r="O464" s="69"/>
      <c r="P464" s="69"/>
      <c r="Q464" s="69"/>
      <c r="R464" s="96">
        <f t="shared" si="108"/>
        <v>0</v>
      </c>
      <c r="S464" s="95">
        <f t="shared" si="109"/>
        <v>0</v>
      </c>
      <c r="T464" s="69"/>
      <c r="U464" s="69"/>
      <c r="V464" s="69"/>
      <c r="W464" s="95" t="str">
        <f t="shared" si="110"/>
        <v/>
      </c>
      <c r="Z464" s="69"/>
      <c r="AB464" s="69"/>
      <c r="AC464" s="69"/>
      <c r="AD464" s="69"/>
      <c r="AE464" s="69"/>
      <c r="AF464" s="69"/>
      <c r="AG464" s="69"/>
      <c r="AH464" s="97">
        <f t="shared" si="111"/>
        <v>0</v>
      </c>
      <c r="AJ464" s="98">
        <f t="shared" si="112"/>
        <v>0</v>
      </c>
      <c r="AK464" s="103">
        <f t="shared" si="113"/>
        <v>0</v>
      </c>
      <c r="AL464" s="104">
        <f t="shared" si="114"/>
        <v>0</v>
      </c>
      <c r="AM464" s="98">
        <f t="shared" si="115"/>
        <v>0</v>
      </c>
      <c r="AN464" s="103">
        <f t="shared" si="116"/>
        <v>0</v>
      </c>
      <c r="AO464" s="104">
        <f t="shared" si="117"/>
        <v>0</v>
      </c>
      <c r="AP464" s="105" t="str">
        <f t="shared" si="103"/>
        <v/>
      </c>
      <c r="AQ464" s="105" t="str">
        <f t="shared" si="104"/>
        <v/>
      </c>
      <c r="AR464" s="98">
        <f>'Input 1 - Schedule 1'!AL466</f>
        <v>0</v>
      </c>
      <c r="AS464" s="98">
        <f t="shared" si="105"/>
        <v>0</v>
      </c>
      <c r="AT464" s="99">
        <f t="shared" si="106"/>
        <v>0</v>
      </c>
      <c r="AV464" s="84" t="s">
        <v>20</v>
      </c>
    </row>
    <row r="465" spans="1:48" ht="13.5" x14ac:dyDescent="0.3">
      <c r="A465" s="106">
        <f t="shared" si="107"/>
        <v>458</v>
      </c>
      <c r="B465" s="102" t="str">
        <f>'Input 1 - Schedule 1'!H467</f>
        <v/>
      </c>
      <c r="C465" s="95">
        <f>'Input 1 - Schedule 1'!I467</f>
        <v>0</v>
      </c>
      <c r="D465" s="95">
        <f>'Input 1 - Schedule 1'!J467</f>
        <v>0</v>
      </c>
      <c r="E465" s="95">
        <f>'Input 1 - Schedule 1'!K467</f>
        <v>0</v>
      </c>
      <c r="F465" s="95">
        <f>'Input 1 - Schedule 1'!L467</f>
        <v>0</v>
      </c>
      <c r="G465" s="95">
        <f>'Input 1 - Schedule 1'!N467</f>
        <v>0</v>
      </c>
      <c r="H465" s="95" t="str">
        <f>'Input 1 - Schedule 1'!O467</f>
        <v/>
      </c>
      <c r="I465" s="95">
        <f>'Input 1 - Schedule 1'!W467</f>
        <v>0</v>
      </c>
      <c r="J465" s="69"/>
      <c r="K465" s="51"/>
      <c r="L465" s="69"/>
      <c r="M465" s="69"/>
      <c r="N465" s="95">
        <f>SUMIFS('Input 3 - Capital Instruments'!$L$13:$L$229,'Input 3 - Capital Instruments'!$O$13:$O$229,C465,'Input 3 - Capital Instruments'!$M$13:$M$229,"Y",'Input 3 - Capital Instruments'!$G$13:$G$229,"Surplus Notes (or similar)")</f>
        <v>0</v>
      </c>
      <c r="O465" s="69"/>
      <c r="P465" s="69"/>
      <c r="Q465" s="69"/>
      <c r="R465" s="96">
        <f t="shared" si="108"/>
        <v>0</v>
      </c>
      <c r="S465" s="95">
        <f t="shared" si="109"/>
        <v>0</v>
      </c>
      <c r="T465" s="69"/>
      <c r="U465" s="69"/>
      <c r="V465" s="69"/>
      <c r="W465" s="95" t="str">
        <f t="shared" si="110"/>
        <v/>
      </c>
      <c r="Z465" s="69"/>
      <c r="AB465" s="69"/>
      <c r="AC465" s="69"/>
      <c r="AD465" s="69"/>
      <c r="AE465" s="69"/>
      <c r="AF465" s="69"/>
      <c r="AG465" s="69"/>
      <c r="AH465" s="97">
        <f t="shared" si="111"/>
        <v>0</v>
      </c>
      <c r="AJ465" s="98">
        <f t="shared" si="112"/>
        <v>0</v>
      </c>
      <c r="AK465" s="103">
        <f t="shared" si="113"/>
        <v>0</v>
      </c>
      <c r="AL465" s="104">
        <f t="shared" si="114"/>
        <v>0</v>
      </c>
      <c r="AM465" s="98">
        <f t="shared" si="115"/>
        <v>0</v>
      </c>
      <c r="AN465" s="103">
        <f t="shared" si="116"/>
        <v>0</v>
      </c>
      <c r="AO465" s="104">
        <f t="shared" si="117"/>
        <v>0</v>
      </c>
      <c r="AP465" s="105" t="str">
        <f t="shared" si="103"/>
        <v/>
      </c>
      <c r="AQ465" s="105" t="str">
        <f t="shared" si="104"/>
        <v/>
      </c>
      <c r="AR465" s="98">
        <f>'Input 1 - Schedule 1'!AL467</f>
        <v>0</v>
      </c>
      <c r="AS465" s="98">
        <f t="shared" si="105"/>
        <v>0</v>
      </c>
      <c r="AT465" s="99">
        <f t="shared" si="106"/>
        <v>0</v>
      </c>
      <c r="AV465" s="84" t="s">
        <v>20</v>
      </c>
    </row>
    <row r="466" spans="1:48" ht="13.5" x14ac:dyDescent="0.3">
      <c r="A466" s="106">
        <f t="shared" si="107"/>
        <v>459</v>
      </c>
      <c r="B466" s="102" t="str">
        <f>'Input 1 - Schedule 1'!H468</f>
        <v/>
      </c>
      <c r="C466" s="95">
        <f>'Input 1 - Schedule 1'!I468</f>
        <v>0</v>
      </c>
      <c r="D466" s="95">
        <f>'Input 1 - Schedule 1'!J468</f>
        <v>0</v>
      </c>
      <c r="E466" s="95">
        <f>'Input 1 - Schedule 1'!K468</f>
        <v>0</v>
      </c>
      <c r="F466" s="95">
        <f>'Input 1 - Schedule 1'!L468</f>
        <v>0</v>
      </c>
      <c r="G466" s="95">
        <f>'Input 1 - Schedule 1'!N468</f>
        <v>0</v>
      </c>
      <c r="H466" s="95" t="str">
        <f>'Input 1 - Schedule 1'!O468</f>
        <v/>
      </c>
      <c r="I466" s="95">
        <f>'Input 1 - Schedule 1'!W468</f>
        <v>0</v>
      </c>
      <c r="J466" s="69"/>
      <c r="K466" s="51"/>
      <c r="L466" s="69"/>
      <c r="M466" s="69"/>
      <c r="N466" s="95">
        <f>SUMIFS('Input 3 - Capital Instruments'!$L$13:$L$229,'Input 3 - Capital Instruments'!$O$13:$O$229,C466,'Input 3 - Capital Instruments'!$M$13:$M$229,"Y",'Input 3 - Capital Instruments'!$G$13:$G$229,"Surplus Notes (or similar)")</f>
        <v>0</v>
      </c>
      <c r="O466" s="69"/>
      <c r="P466" s="69"/>
      <c r="Q466" s="69"/>
      <c r="R466" s="96">
        <f t="shared" si="108"/>
        <v>0</v>
      </c>
      <c r="S466" s="95">
        <f t="shared" si="109"/>
        <v>0</v>
      </c>
      <c r="T466" s="69"/>
      <c r="U466" s="69"/>
      <c r="V466" s="69"/>
      <c r="W466" s="95" t="str">
        <f t="shared" si="110"/>
        <v/>
      </c>
      <c r="Z466" s="69"/>
      <c r="AB466" s="69"/>
      <c r="AC466" s="69"/>
      <c r="AD466" s="69"/>
      <c r="AE466" s="69"/>
      <c r="AF466" s="69"/>
      <c r="AG466" s="69"/>
      <c r="AH466" s="97">
        <f t="shared" si="111"/>
        <v>0</v>
      </c>
      <c r="AJ466" s="98">
        <f t="shared" si="112"/>
        <v>0</v>
      </c>
      <c r="AK466" s="103">
        <f t="shared" si="113"/>
        <v>0</v>
      </c>
      <c r="AL466" s="104">
        <f t="shared" si="114"/>
        <v>0</v>
      </c>
      <c r="AM466" s="98">
        <f t="shared" si="115"/>
        <v>0</v>
      </c>
      <c r="AN466" s="103">
        <f t="shared" si="116"/>
        <v>0</v>
      </c>
      <c r="AO466" s="104">
        <f t="shared" si="117"/>
        <v>0</v>
      </c>
      <c r="AP466" s="105" t="str">
        <f t="shared" si="103"/>
        <v/>
      </c>
      <c r="AQ466" s="105" t="str">
        <f t="shared" si="104"/>
        <v/>
      </c>
      <c r="AR466" s="98">
        <f>'Input 1 - Schedule 1'!AL468</f>
        <v>0</v>
      </c>
      <c r="AS466" s="98">
        <f t="shared" si="105"/>
        <v>0</v>
      </c>
      <c r="AT466" s="99">
        <f t="shared" si="106"/>
        <v>0</v>
      </c>
      <c r="AV466" s="84" t="s">
        <v>20</v>
      </c>
    </row>
    <row r="467" spans="1:48" ht="13.5" x14ac:dyDescent="0.3">
      <c r="A467" s="106">
        <f t="shared" si="107"/>
        <v>460</v>
      </c>
      <c r="B467" s="102" t="str">
        <f>'Input 1 - Schedule 1'!H469</f>
        <v/>
      </c>
      <c r="C467" s="95">
        <f>'Input 1 - Schedule 1'!I469</f>
        <v>0</v>
      </c>
      <c r="D467" s="95">
        <f>'Input 1 - Schedule 1'!J469</f>
        <v>0</v>
      </c>
      <c r="E467" s="95">
        <f>'Input 1 - Schedule 1'!K469</f>
        <v>0</v>
      </c>
      <c r="F467" s="95">
        <f>'Input 1 - Schedule 1'!L469</f>
        <v>0</v>
      </c>
      <c r="G467" s="95">
        <f>'Input 1 - Schedule 1'!N469</f>
        <v>0</v>
      </c>
      <c r="H467" s="95" t="str">
        <f>'Input 1 - Schedule 1'!O469</f>
        <v/>
      </c>
      <c r="I467" s="95">
        <f>'Input 1 - Schedule 1'!W469</f>
        <v>0</v>
      </c>
      <c r="J467" s="69"/>
      <c r="K467" s="51"/>
      <c r="L467" s="69"/>
      <c r="M467" s="69"/>
      <c r="N467" s="95">
        <f>SUMIFS('Input 3 - Capital Instruments'!$L$13:$L$229,'Input 3 - Capital Instruments'!$O$13:$O$229,C467,'Input 3 - Capital Instruments'!$M$13:$M$229,"Y",'Input 3 - Capital Instruments'!$G$13:$G$229,"Surplus Notes (or similar)")</f>
        <v>0</v>
      </c>
      <c r="O467" s="69"/>
      <c r="P467" s="69"/>
      <c r="Q467" s="69"/>
      <c r="R467" s="96">
        <f t="shared" si="108"/>
        <v>0</v>
      </c>
      <c r="S467" s="95">
        <f t="shared" si="109"/>
        <v>0</v>
      </c>
      <c r="T467" s="69"/>
      <c r="U467" s="69"/>
      <c r="V467" s="69"/>
      <c r="W467" s="95" t="str">
        <f t="shared" si="110"/>
        <v/>
      </c>
      <c r="Z467" s="69"/>
      <c r="AB467" s="69"/>
      <c r="AC467" s="69"/>
      <c r="AD467" s="69"/>
      <c r="AE467" s="69"/>
      <c r="AF467" s="69"/>
      <c r="AG467" s="69"/>
      <c r="AH467" s="97">
        <f t="shared" si="111"/>
        <v>0</v>
      </c>
      <c r="AJ467" s="98">
        <f t="shared" si="112"/>
        <v>0</v>
      </c>
      <c r="AK467" s="103">
        <f t="shared" si="113"/>
        <v>0</v>
      </c>
      <c r="AL467" s="104">
        <f t="shared" si="114"/>
        <v>0</v>
      </c>
      <c r="AM467" s="98">
        <f t="shared" si="115"/>
        <v>0</v>
      </c>
      <c r="AN467" s="103">
        <f t="shared" si="116"/>
        <v>0</v>
      </c>
      <c r="AO467" s="104">
        <f t="shared" si="117"/>
        <v>0</v>
      </c>
      <c r="AP467" s="105" t="str">
        <f t="shared" si="103"/>
        <v/>
      </c>
      <c r="AQ467" s="105" t="str">
        <f t="shared" si="104"/>
        <v/>
      </c>
      <c r="AR467" s="98">
        <f>'Input 1 - Schedule 1'!AL469</f>
        <v>0</v>
      </c>
      <c r="AS467" s="98">
        <f t="shared" si="105"/>
        <v>0</v>
      </c>
      <c r="AT467" s="99">
        <f t="shared" si="106"/>
        <v>0</v>
      </c>
      <c r="AV467" s="84" t="s">
        <v>20</v>
      </c>
    </row>
    <row r="468" spans="1:48" ht="13.5" x14ac:dyDescent="0.3">
      <c r="A468" s="106">
        <f t="shared" si="107"/>
        <v>461</v>
      </c>
      <c r="B468" s="102" t="str">
        <f>'Input 1 - Schedule 1'!H470</f>
        <v/>
      </c>
      <c r="C468" s="95">
        <f>'Input 1 - Schedule 1'!I470</f>
        <v>0</v>
      </c>
      <c r="D468" s="95">
        <f>'Input 1 - Schedule 1'!J470</f>
        <v>0</v>
      </c>
      <c r="E468" s="95">
        <f>'Input 1 - Schedule 1'!K470</f>
        <v>0</v>
      </c>
      <c r="F468" s="95">
        <f>'Input 1 - Schedule 1'!L470</f>
        <v>0</v>
      </c>
      <c r="G468" s="95">
        <f>'Input 1 - Schedule 1'!N470</f>
        <v>0</v>
      </c>
      <c r="H468" s="95" t="str">
        <f>'Input 1 - Schedule 1'!O470</f>
        <v/>
      </c>
      <c r="I468" s="95">
        <f>'Input 1 - Schedule 1'!W470</f>
        <v>0</v>
      </c>
      <c r="J468" s="69"/>
      <c r="K468" s="51"/>
      <c r="L468" s="69"/>
      <c r="M468" s="69"/>
      <c r="N468" s="95">
        <f>SUMIFS('Input 3 - Capital Instruments'!$L$13:$L$229,'Input 3 - Capital Instruments'!$O$13:$O$229,C468,'Input 3 - Capital Instruments'!$M$13:$M$229,"Y",'Input 3 - Capital Instruments'!$G$13:$G$229,"Surplus Notes (or similar)")</f>
        <v>0</v>
      </c>
      <c r="O468" s="69"/>
      <c r="P468" s="69"/>
      <c r="Q468" s="69"/>
      <c r="R468" s="96">
        <f t="shared" si="108"/>
        <v>0</v>
      </c>
      <c r="S468" s="95">
        <f t="shared" si="109"/>
        <v>0</v>
      </c>
      <c r="T468" s="69"/>
      <c r="U468" s="69"/>
      <c r="V468" s="69"/>
      <c r="W468" s="95" t="str">
        <f t="shared" si="110"/>
        <v/>
      </c>
      <c r="Z468" s="69"/>
      <c r="AB468" s="69"/>
      <c r="AC468" s="69"/>
      <c r="AD468" s="69"/>
      <c r="AE468" s="69"/>
      <c r="AF468" s="69"/>
      <c r="AG468" s="69"/>
      <c r="AH468" s="97">
        <f t="shared" si="111"/>
        <v>0</v>
      </c>
      <c r="AJ468" s="98">
        <f t="shared" si="112"/>
        <v>0</v>
      </c>
      <c r="AK468" s="103">
        <f t="shared" si="113"/>
        <v>0</v>
      </c>
      <c r="AL468" s="104">
        <f t="shared" si="114"/>
        <v>0</v>
      </c>
      <c r="AM468" s="98">
        <f t="shared" si="115"/>
        <v>0</v>
      </c>
      <c r="AN468" s="103">
        <f t="shared" si="116"/>
        <v>0</v>
      </c>
      <c r="AO468" s="104">
        <f t="shared" si="117"/>
        <v>0</v>
      </c>
      <c r="AP468" s="105" t="str">
        <f t="shared" si="103"/>
        <v/>
      </c>
      <c r="AQ468" s="105" t="str">
        <f t="shared" si="104"/>
        <v/>
      </c>
      <c r="AR468" s="98">
        <f>'Input 1 - Schedule 1'!AL470</f>
        <v>0</v>
      </c>
      <c r="AS468" s="98">
        <f t="shared" si="105"/>
        <v>0</v>
      </c>
      <c r="AT468" s="99">
        <f t="shared" si="106"/>
        <v>0</v>
      </c>
      <c r="AV468" s="84" t="s">
        <v>20</v>
      </c>
    </row>
    <row r="469" spans="1:48" ht="13.5" x14ac:dyDescent="0.3">
      <c r="A469" s="106">
        <f t="shared" si="107"/>
        <v>462</v>
      </c>
      <c r="B469" s="102" t="str">
        <f>'Input 1 - Schedule 1'!H471</f>
        <v/>
      </c>
      <c r="C469" s="95">
        <f>'Input 1 - Schedule 1'!I471</f>
        <v>0</v>
      </c>
      <c r="D469" s="95">
        <f>'Input 1 - Schedule 1'!J471</f>
        <v>0</v>
      </c>
      <c r="E469" s="95">
        <f>'Input 1 - Schedule 1'!K471</f>
        <v>0</v>
      </c>
      <c r="F469" s="95">
        <f>'Input 1 - Schedule 1'!L471</f>
        <v>0</v>
      </c>
      <c r="G469" s="95">
        <f>'Input 1 - Schedule 1'!N471</f>
        <v>0</v>
      </c>
      <c r="H469" s="95" t="str">
        <f>'Input 1 - Schedule 1'!O471</f>
        <v/>
      </c>
      <c r="I469" s="95">
        <f>'Input 1 - Schedule 1'!W471</f>
        <v>0</v>
      </c>
      <c r="J469" s="69"/>
      <c r="K469" s="51"/>
      <c r="L469" s="69"/>
      <c r="M469" s="69"/>
      <c r="N469" s="95">
        <f>SUMIFS('Input 3 - Capital Instruments'!$L$13:$L$229,'Input 3 - Capital Instruments'!$O$13:$O$229,C469,'Input 3 - Capital Instruments'!$M$13:$M$229,"Y",'Input 3 - Capital Instruments'!$G$13:$G$229,"Surplus Notes (or similar)")</f>
        <v>0</v>
      </c>
      <c r="O469" s="69"/>
      <c r="P469" s="69"/>
      <c r="Q469" s="69"/>
      <c r="R469" s="96">
        <f t="shared" si="108"/>
        <v>0</v>
      </c>
      <c r="S469" s="95">
        <f t="shared" si="109"/>
        <v>0</v>
      </c>
      <c r="T469" s="69"/>
      <c r="U469" s="69"/>
      <c r="V469" s="69"/>
      <c r="W469" s="95" t="str">
        <f t="shared" si="110"/>
        <v/>
      </c>
      <c r="Z469" s="69"/>
      <c r="AB469" s="69"/>
      <c r="AC469" s="69"/>
      <c r="AD469" s="69"/>
      <c r="AE469" s="69"/>
      <c r="AF469" s="69"/>
      <c r="AG469" s="69"/>
      <c r="AH469" s="97">
        <f t="shared" si="111"/>
        <v>0</v>
      </c>
      <c r="AJ469" s="98">
        <f t="shared" si="112"/>
        <v>0</v>
      </c>
      <c r="AK469" s="103">
        <f t="shared" si="113"/>
        <v>0</v>
      </c>
      <c r="AL469" s="104">
        <f t="shared" si="114"/>
        <v>0</v>
      </c>
      <c r="AM469" s="98">
        <f t="shared" si="115"/>
        <v>0</v>
      </c>
      <c r="AN469" s="103">
        <f t="shared" si="116"/>
        <v>0</v>
      </c>
      <c r="AO469" s="104">
        <f t="shared" si="117"/>
        <v>0</v>
      </c>
      <c r="AP469" s="105" t="str">
        <f t="shared" si="103"/>
        <v/>
      </c>
      <c r="AQ469" s="105" t="str">
        <f t="shared" si="104"/>
        <v/>
      </c>
      <c r="AR469" s="98">
        <f>'Input 1 - Schedule 1'!AL471</f>
        <v>0</v>
      </c>
      <c r="AS469" s="98">
        <f t="shared" si="105"/>
        <v>0</v>
      </c>
      <c r="AT469" s="99">
        <f t="shared" si="106"/>
        <v>0</v>
      </c>
      <c r="AV469" s="84" t="s">
        <v>20</v>
      </c>
    </row>
    <row r="470" spans="1:48" ht="13.5" x14ac:dyDescent="0.3">
      <c r="A470" s="106">
        <f t="shared" si="107"/>
        <v>463</v>
      </c>
      <c r="B470" s="102" t="str">
        <f>'Input 1 - Schedule 1'!H472</f>
        <v/>
      </c>
      <c r="C470" s="95">
        <f>'Input 1 - Schedule 1'!I472</f>
        <v>0</v>
      </c>
      <c r="D470" s="95">
        <f>'Input 1 - Schedule 1'!J472</f>
        <v>0</v>
      </c>
      <c r="E470" s="95">
        <f>'Input 1 - Schedule 1'!K472</f>
        <v>0</v>
      </c>
      <c r="F470" s="95">
        <f>'Input 1 - Schedule 1'!L472</f>
        <v>0</v>
      </c>
      <c r="G470" s="95">
        <f>'Input 1 - Schedule 1'!N472</f>
        <v>0</v>
      </c>
      <c r="H470" s="95" t="str">
        <f>'Input 1 - Schedule 1'!O472</f>
        <v/>
      </c>
      <c r="I470" s="95">
        <f>'Input 1 - Schedule 1'!W472</f>
        <v>0</v>
      </c>
      <c r="J470" s="69"/>
      <c r="K470" s="51"/>
      <c r="L470" s="69"/>
      <c r="M470" s="69"/>
      <c r="N470" s="95">
        <f>SUMIFS('Input 3 - Capital Instruments'!$L$13:$L$229,'Input 3 - Capital Instruments'!$O$13:$O$229,C470,'Input 3 - Capital Instruments'!$M$13:$M$229,"Y",'Input 3 - Capital Instruments'!$G$13:$G$229,"Surplus Notes (or similar)")</f>
        <v>0</v>
      </c>
      <c r="O470" s="69"/>
      <c r="P470" s="69"/>
      <c r="Q470" s="69"/>
      <c r="R470" s="96">
        <f t="shared" si="108"/>
        <v>0</v>
      </c>
      <c r="S470" s="95">
        <f t="shared" si="109"/>
        <v>0</v>
      </c>
      <c r="T470" s="69"/>
      <c r="U470" s="69"/>
      <c r="V470" s="69"/>
      <c r="W470" s="95" t="str">
        <f t="shared" si="110"/>
        <v/>
      </c>
      <c r="Z470" s="69"/>
      <c r="AB470" s="69"/>
      <c r="AC470" s="69"/>
      <c r="AD470" s="69"/>
      <c r="AE470" s="69"/>
      <c r="AF470" s="69"/>
      <c r="AG470" s="69"/>
      <c r="AH470" s="97">
        <f t="shared" si="111"/>
        <v>0</v>
      </c>
      <c r="AJ470" s="98">
        <f t="shared" si="112"/>
        <v>0</v>
      </c>
      <c r="AK470" s="103">
        <f t="shared" si="113"/>
        <v>0</v>
      </c>
      <c r="AL470" s="104">
        <f t="shared" si="114"/>
        <v>0</v>
      </c>
      <c r="AM470" s="98">
        <f t="shared" si="115"/>
        <v>0</v>
      </c>
      <c r="AN470" s="103">
        <f t="shared" si="116"/>
        <v>0</v>
      </c>
      <c r="AO470" s="104">
        <f t="shared" si="117"/>
        <v>0</v>
      </c>
      <c r="AP470" s="105" t="str">
        <f t="shared" si="103"/>
        <v/>
      </c>
      <c r="AQ470" s="105" t="str">
        <f t="shared" si="104"/>
        <v/>
      </c>
      <c r="AR470" s="98">
        <f>'Input 1 - Schedule 1'!AL472</f>
        <v>0</v>
      </c>
      <c r="AS470" s="98">
        <f t="shared" si="105"/>
        <v>0</v>
      </c>
      <c r="AT470" s="99">
        <f t="shared" si="106"/>
        <v>0</v>
      </c>
      <c r="AV470" s="84" t="s">
        <v>20</v>
      </c>
    </row>
    <row r="471" spans="1:48" ht="13.5" x14ac:dyDescent="0.3">
      <c r="A471" s="106">
        <f t="shared" si="107"/>
        <v>464</v>
      </c>
      <c r="B471" s="102" t="str">
        <f>'Input 1 - Schedule 1'!H473</f>
        <v/>
      </c>
      <c r="C471" s="95">
        <f>'Input 1 - Schedule 1'!I473</f>
        <v>0</v>
      </c>
      <c r="D471" s="95">
        <f>'Input 1 - Schedule 1'!J473</f>
        <v>0</v>
      </c>
      <c r="E471" s="95">
        <f>'Input 1 - Schedule 1'!K473</f>
        <v>0</v>
      </c>
      <c r="F471" s="95">
        <f>'Input 1 - Schedule 1'!L473</f>
        <v>0</v>
      </c>
      <c r="G471" s="95">
        <f>'Input 1 - Schedule 1'!N473</f>
        <v>0</v>
      </c>
      <c r="H471" s="95" t="str">
        <f>'Input 1 - Schedule 1'!O473</f>
        <v/>
      </c>
      <c r="I471" s="95">
        <f>'Input 1 - Schedule 1'!W473</f>
        <v>0</v>
      </c>
      <c r="J471" s="69"/>
      <c r="K471" s="51"/>
      <c r="L471" s="69"/>
      <c r="M471" s="69"/>
      <c r="N471" s="95">
        <f>SUMIFS('Input 3 - Capital Instruments'!$L$13:$L$229,'Input 3 - Capital Instruments'!$O$13:$O$229,C471,'Input 3 - Capital Instruments'!$M$13:$M$229,"Y",'Input 3 - Capital Instruments'!$G$13:$G$229,"Surplus Notes (or similar)")</f>
        <v>0</v>
      </c>
      <c r="O471" s="69"/>
      <c r="P471" s="69"/>
      <c r="Q471" s="69"/>
      <c r="R471" s="96">
        <f t="shared" si="108"/>
        <v>0</v>
      </c>
      <c r="S471" s="95">
        <f t="shared" si="109"/>
        <v>0</v>
      </c>
      <c r="T471" s="69"/>
      <c r="U471" s="69"/>
      <c r="V471" s="69"/>
      <c r="W471" s="95" t="str">
        <f t="shared" si="110"/>
        <v/>
      </c>
      <c r="Z471" s="69"/>
      <c r="AB471" s="69"/>
      <c r="AC471" s="69"/>
      <c r="AD471" s="69"/>
      <c r="AE471" s="69"/>
      <c r="AF471" s="69"/>
      <c r="AG471" s="69"/>
      <c r="AH471" s="97">
        <f t="shared" si="111"/>
        <v>0</v>
      </c>
      <c r="AJ471" s="98">
        <f t="shared" si="112"/>
        <v>0</v>
      </c>
      <c r="AK471" s="103">
        <f t="shared" si="113"/>
        <v>0</v>
      </c>
      <c r="AL471" s="104">
        <f t="shared" si="114"/>
        <v>0</v>
      </c>
      <c r="AM471" s="98">
        <f t="shared" si="115"/>
        <v>0</v>
      </c>
      <c r="AN471" s="103">
        <f t="shared" si="116"/>
        <v>0</v>
      </c>
      <c r="AO471" s="104">
        <f t="shared" si="117"/>
        <v>0</v>
      </c>
      <c r="AP471" s="105" t="str">
        <f t="shared" si="103"/>
        <v/>
      </c>
      <c r="AQ471" s="105" t="str">
        <f t="shared" si="104"/>
        <v/>
      </c>
      <c r="AR471" s="98">
        <f>'Input 1 - Schedule 1'!AL473</f>
        <v>0</v>
      </c>
      <c r="AS471" s="98">
        <f t="shared" si="105"/>
        <v>0</v>
      </c>
      <c r="AT471" s="99">
        <f t="shared" si="106"/>
        <v>0</v>
      </c>
      <c r="AV471" s="84" t="s">
        <v>20</v>
      </c>
    </row>
    <row r="472" spans="1:48" ht="13.5" x14ac:dyDescent="0.3">
      <c r="A472" s="106">
        <f t="shared" si="107"/>
        <v>465</v>
      </c>
      <c r="B472" s="102" t="str">
        <f>'Input 1 - Schedule 1'!H474</f>
        <v/>
      </c>
      <c r="C472" s="95">
        <f>'Input 1 - Schedule 1'!I474</f>
        <v>0</v>
      </c>
      <c r="D472" s="95">
        <f>'Input 1 - Schedule 1'!J474</f>
        <v>0</v>
      </c>
      <c r="E472" s="95">
        <f>'Input 1 - Schedule 1'!K474</f>
        <v>0</v>
      </c>
      <c r="F472" s="95">
        <f>'Input 1 - Schedule 1'!L474</f>
        <v>0</v>
      </c>
      <c r="G472" s="95">
        <f>'Input 1 - Schedule 1'!N474</f>
        <v>0</v>
      </c>
      <c r="H472" s="95" t="str">
        <f>'Input 1 - Schedule 1'!O474</f>
        <v/>
      </c>
      <c r="I472" s="95">
        <f>'Input 1 - Schedule 1'!W474</f>
        <v>0</v>
      </c>
      <c r="J472" s="69"/>
      <c r="K472" s="51"/>
      <c r="L472" s="69"/>
      <c r="M472" s="69"/>
      <c r="N472" s="95">
        <f>SUMIFS('Input 3 - Capital Instruments'!$L$13:$L$229,'Input 3 - Capital Instruments'!$O$13:$O$229,C472,'Input 3 - Capital Instruments'!$M$13:$M$229,"Y",'Input 3 - Capital Instruments'!$G$13:$G$229,"Surplus Notes (or similar)")</f>
        <v>0</v>
      </c>
      <c r="O472" s="69"/>
      <c r="P472" s="69"/>
      <c r="Q472" s="69"/>
      <c r="R472" s="96">
        <f t="shared" si="108"/>
        <v>0</v>
      </c>
      <c r="S472" s="95">
        <f t="shared" si="109"/>
        <v>0</v>
      </c>
      <c r="T472" s="69"/>
      <c r="U472" s="69"/>
      <c r="V472" s="69"/>
      <c r="W472" s="95" t="str">
        <f t="shared" si="110"/>
        <v/>
      </c>
      <c r="Z472" s="69"/>
      <c r="AB472" s="69"/>
      <c r="AC472" s="69"/>
      <c r="AD472" s="69"/>
      <c r="AE472" s="69"/>
      <c r="AF472" s="69"/>
      <c r="AG472" s="69"/>
      <c r="AH472" s="97">
        <f t="shared" si="111"/>
        <v>0</v>
      </c>
      <c r="AJ472" s="98">
        <f t="shared" si="112"/>
        <v>0</v>
      </c>
      <c r="AK472" s="103">
        <f t="shared" si="113"/>
        <v>0</v>
      </c>
      <c r="AL472" s="104">
        <f t="shared" si="114"/>
        <v>0</v>
      </c>
      <c r="AM472" s="98">
        <f t="shared" si="115"/>
        <v>0</v>
      </c>
      <c r="AN472" s="103">
        <f t="shared" si="116"/>
        <v>0</v>
      </c>
      <c r="AO472" s="104">
        <f t="shared" si="117"/>
        <v>0</v>
      </c>
      <c r="AP472" s="105" t="str">
        <f t="shared" si="103"/>
        <v/>
      </c>
      <c r="AQ472" s="105" t="str">
        <f t="shared" si="104"/>
        <v/>
      </c>
      <c r="AR472" s="98">
        <f>'Input 1 - Schedule 1'!AL474</f>
        <v>0</v>
      </c>
      <c r="AS472" s="98">
        <f t="shared" si="105"/>
        <v>0</v>
      </c>
      <c r="AT472" s="99">
        <f t="shared" si="106"/>
        <v>0</v>
      </c>
      <c r="AV472" s="84" t="s">
        <v>20</v>
      </c>
    </row>
    <row r="473" spans="1:48" ht="13.5" x14ac:dyDescent="0.3">
      <c r="A473" s="106">
        <f t="shared" si="107"/>
        <v>466</v>
      </c>
      <c r="B473" s="102" t="str">
        <f>'Input 1 - Schedule 1'!H475</f>
        <v/>
      </c>
      <c r="C473" s="95">
        <f>'Input 1 - Schedule 1'!I475</f>
        <v>0</v>
      </c>
      <c r="D473" s="95">
        <f>'Input 1 - Schedule 1'!J475</f>
        <v>0</v>
      </c>
      <c r="E473" s="95">
        <f>'Input 1 - Schedule 1'!K475</f>
        <v>0</v>
      </c>
      <c r="F473" s="95">
        <f>'Input 1 - Schedule 1'!L475</f>
        <v>0</v>
      </c>
      <c r="G473" s="95">
        <f>'Input 1 - Schedule 1'!N475</f>
        <v>0</v>
      </c>
      <c r="H473" s="95" t="str">
        <f>'Input 1 - Schedule 1'!O475</f>
        <v/>
      </c>
      <c r="I473" s="95">
        <f>'Input 1 - Schedule 1'!W475</f>
        <v>0</v>
      </c>
      <c r="J473" s="69"/>
      <c r="K473" s="51"/>
      <c r="L473" s="69"/>
      <c r="M473" s="69"/>
      <c r="N473" s="95">
        <f>SUMIFS('Input 3 - Capital Instruments'!$L$13:$L$229,'Input 3 - Capital Instruments'!$O$13:$O$229,C473,'Input 3 - Capital Instruments'!$M$13:$M$229,"Y",'Input 3 - Capital Instruments'!$G$13:$G$229,"Surplus Notes (or similar)")</f>
        <v>0</v>
      </c>
      <c r="O473" s="69"/>
      <c r="P473" s="69"/>
      <c r="Q473" s="69"/>
      <c r="R473" s="96">
        <f t="shared" si="108"/>
        <v>0</v>
      </c>
      <c r="S473" s="95">
        <f t="shared" si="109"/>
        <v>0</v>
      </c>
      <c r="T473" s="69"/>
      <c r="U473" s="69"/>
      <c r="V473" s="69"/>
      <c r="W473" s="95" t="str">
        <f t="shared" si="110"/>
        <v/>
      </c>
      <c r="Z473" s="69"/>
      <c r="AB473" s="69"/>
      <c r="AC473" s="69"/>
      <c r="AD473" s="69"/>
      <c r="AE473" s="69"/>
      <c r="AF473" s="69"/>
      <c r="AG473" s="69"/>
      <c r="AH473" s="97">
        <f t="shared" si="111"/>
        <v>0</v>
      </c>
      <c r="AJ473" s="98">
        <f t="shared" si="112"/>
        <v>0</v>
      </c>
      <c r="AK473" s="103">
        <f t="shared" si="113"/>
        <v>0</v>
      </c>
      <c r="AL473" s="104">
        <f t="shared" si="114"/>
        <v>0</v>
      </c>
      <c r="AM473" s="98">
        <f t="shared" si="115"/>
        <v>0</v>
      </c>
      <c r="AN473" s="103">
        <f t="shared" si="116"/>
        <v>0</v>
      </c>
      <c r="AO473" s="104">
        <f t="shared" si="117"/>
        <v>0</v>
      </c>
      <c r="AP473" s="105" t="str">
        <f t="shared" si="103"/>
        <v/>
      </c>
      <c r="AQ473" s="105" t="str">
        <f t="shared" si="104"/>
        <v/>
      </c>
      <c r="AR473" s="98">
        <f>'Input 1 - Schedule 1'!AL475</f>
        <v>0</v>
      </c>
      <c r="AS473" s="98">
        <f t="shared" si="105"/>
        <v>0</v>
      </c>
      <c r="AT473" s="99">
        <f t="shared" si="106"/>
        <v>0</v>
      </c>
      <c r="AV473" s="84" t="s">
        <v>20</v>
      </c>
    </row>
    <row r="474" spans="1:48" ht="13.5" x14ac:dyDescent="0.3">
      <c r="A474" s="106">
        <f t="shared" si="107"/>
        <v>467</v>
      </c>
      <c r="B474" s="102" t="str">
        <f>'Input 1 - Schedule 1'!H476</f>
        <v/>
      </c>
      <c r="C474" s="95">
        <f>'Input 1 - Schedule 1'!I476</f>
        <v>0</v>
      </c>
      <c r="D474" s="95">
        <f>'Input 1 - Schedule 1'!J476</f>
        <v>0</v>
      </c>
      <c r="E474" s="95">
        <f>'Input 1 - Schedule 1'!K476</f>
        <v>0</v>
      </c>
      <c r="F474" s="95">
        <f>'Input 1 - Schedule 1'!L476</f>
        <v>0</v>
      </c>
      <c r="G474" s="95">
        <f>'Input 1 - Schedule 1'!N476</f>
        <v>0</v>
      </c>
      <c r="H474" s="95" t="str">
        <f>'Input 1 - Schedule 1'!O476</f>
        <v/>
      </c>
      <c r="I474" s="95">
        <f>'Input 1 - Schedule 1'!W476</f>
        <v>0</v>
      </c>
      <c r="J474" s="69"/>
      <c r="K474" s="51"/>
      <c r="L474" s="69"/>
      <c r="M474" s="69"/>
      <c r="N474" s="95">
        <f>SUMIFS('Input 3 - Capital Instruments'!$L$13:$L$229,'Input 3 - Capital Instruments'!$O$13:$O$229,C474,'Input 3 - Capital Instruments'!$M$13:$M$229,"Y",'Input 3 - Capital Instruments'!$G$13:$G$229,"Surplus Notes (or similar)")</f>
        <v>0</v>
      </c>
      <c r="O474" s="69"/>
      <c r="P474" s="69"/>
      <c r="Q474" s="69"/>
      <c r="R474" s="96">
        <f t="shared" si="108"/>
        <v>0</v>
      </c>
      <c r="S474" s="95">
        <f t="shared" si="109"/>
        <v>0</v>
      </c>
      <c r="T474" s="69"/>
      <c r="U474" s="69"/>
      <c r="V474" s="69"/>
      <c r="W474" s="95" t="str">
        <f t="shared" si="110"/>
        <v/>
      </c>
      <c r="Z474" s="69"/>
      <c r="AB474" s="69"/>
      <c r="AC474" s="69"/>
      <c r="AD474" s="69"/>
      <c r="AE474" s="69"/>
      <c r="AF474" s="69"/>
      <c r="AG474" s="69"/>
      <c r="AH474" s="97">
        <f t="shared" si="111"/>
        <v>0</v>
      </c>
      <c r="AJ474" s="98">
        <f t="shared" si="112"/>
        <v>0</v>
      </c>
      <c r="AK474" s="103">
        <f t="shared" si="113"/>
        <v>0</v>
      </c>
      <c r="AL474" s="104">
        <f t="shared" si="114"/>
        <v>0</v>
      </c>
      <c r="AM474" s="98">
        <f t="shared" si="115"/>
        <v>0</v>
      </c>
      <c r="AN474" s="103">
        <f t="shared" si="116"/>
        <v>0</v>
      </c>
      <c r="AO474" s="104">
        <f t="shared" si="117"/>
        <v>0</v>
      </c>
      <c r="AP474" s="105" t="str">
        <f t="shared" si="103"/>
        <v/>
      </c>
      <c r="AQ474" s="105" t="str">
        <f t="shared" si="104"/>
        <v/>
      </c>
      <c r="AR474" s="98">
        <f>'Input 1 - Schedule 1'!AL476</f>
        <v>0</v>
      </c>
      <c r="AS474" s="98">
        <f t="shared" si="105"/>
        <v>0</v>
      </c>
      <c r="AT474" s="99">
        <f t="shared" si="106"/>
        <v>0</v>
      </c>
      <c r="AV474" s="84" t="s">
        <v>20</v>
      </c>
    </row>
    <row r="475" spans="1:48" ht="13.5" x14ac:dyDescent="0.3">
      <c r="A475" s="106">
        <f t="shared" si="107"/>
        <v>468</v>
      </c>
      <c r="B475" s="102" t="str">
        <f>'Input 1 - Schedule 1'!H477</f>
        <v/>
      </c>
      <c r="C475" s="95">
        <f>'Input 1 - Schedule 1'!I477</f>
        <v>0</v>
      </c>
      <c r="D475" s="95">
        <f>'Input 1 - Schedule 1'!J477</f>
        <v>0</v>
      </c>
      <c r="E475" s="95">
        <f>'Input 1 - Schedule 1'!K477</f>
        <v>0</v>
      </c>
      <c r="F475" s="95">
        <f>'Input 1 - Schedule 1'!L477</f>
        <v>0</v>
      </c>
      <c r="G475" s="95">
        <f>'Input 1 - Schedule 1'!N477</f>
        <v>0</v>
      </c>
      <c r="H475" s="95" t="str">
        <f>'Input 1 - Schedule 1'!O477</f>
        <v/>
      </c>
      <c r="I475" s="95">
        <f>'Input 1 - Schedule 1'!W477</f>
        <v>0</v>
      </c>
      <c r="J475" s="69"/>
      <c r="K475" s="51"/>
      <c r="L475" s="69"/>
      <c r="M475" s="69"/>
      <c r="N475" s="95">
        <f>SUMIFS('Input 3 - Capital Instruments'!$L$13:$L$229,'Input 3 - Capital Instruments'!$O$13:$O$229,C475,'Input 3 - Capital Instruments'!$M$13:$M$229,"Y",'Input 3 - Capital Instruments'!$G$13:$G$229,"Surplus Notes (or similar)")</f>
        <v>0</v>
      </c>
      <c r="O475" s="69"/>
      <c r="P475" s="69"/>
      <c r="Q475" s="69"/>
      <c r="R475" s="96">
        <f t="shared" si="108"/>
        <v>0</v>
      </c>
      <c r="S475" s="95">
        <f t="shared" si="109"/>
        <v>0</v>
      </c>
      <c r="T475" s="69"/>
      <c r="U475" s="69"/>
      <c r="V475" s="69"/>
      <c r="W475" s="95" t="str">
        <f t="shared" si="110"/>
        <v/>
      </c>
      <c r="Z475" s="69"/>
      <c r="AB475" s="69"/>
      <c r="AC475" s="69"/>
      <c r="AD475" s="69"/>
      <c r="AE475" s="69"/>
      <c r="AF475" s="69"/>
      <c r="AG475" s="69"/>
      <c r="AH475" s="97">
        <f t="shared" si="111"/>
        <v>0</v>
      </c>
      <c r="AJ475" s="98">
        <f t="shared" si="112"/>
        <v>0</v>
      </c>
      <c r="AK475" s="103">
        <f t="shared" si="113"/>
        <v>0</v>
      </c>
      <c r="AL475" s="104">
        <f t="shared" si="114"/>
        <v>0</v>
      </c>
      <c r="AM475" s="98">
        <f t="shared" si="115"/>
        <v>0</v>
      </c>
      <c r="AN475" s="103">
        <f t="shared" si="116"/>
        <v>0</v>
      </c>
      <c r="AO475" s="104">
        <f t="shared" si="117"/>
        <v>0</v>
      </c>
      <c r="AP475" s="105" t="str">
        <f t="shared" si="103"/>
        <v/>
      </c>
      <c r="AQ475" s="105" t="str">
        <f t="shared" si="104"/>
        <v/>
      </c>
      <c r="AR475" s="98">
        <f>'Input 1 - Schedule 1'!AL477</f>
        <v>0</v>
      </c>
      <c r="AS475" s="98">
        <f t="shared" si="105"/>
        <v>0</v>
      </c>
      <c r="AT475" s="99">
        <f t="shared" si="106"/>
        <v>0</v>
      </c>
      <c r="AV475" s="84" t="s">
        <v>20</v>
      </c>
    </row>
    <row r="476" spans="1:48" ht="13.5" x14ac:dyDescent="0.3">
      <c r="A476" s="106">
        <f t="shared" si="107"/>
        <v>469</v>
      </c>
      <c r="B476" s="102" t="str">
        <f>'Input 1 - Schedule 1'!H478</f>
        <v/>
      </c>
      <c r="C476" s="95">
        <f>'Input 1 - Schedule 1'!I478</f>
        <v>0</v>
      </c>
      <c r="D476" s="95">
        <f>'Input 1 - Schedule 1'!J478</f>
        <v>0</v>
      </c>
      <c r="E476" s="95">
        <f>'Input 1 - Schedule 1'!K478</f>
        <v>0</v>
      </c>
      <c r="F476" s="95">
        <f>'Input 1 - Schedule 1'!L478</f>
        <v>0</v>
      </c>
      <c r="G476" s="95">
        <f>'Input 1 - Schedule 1'!N478</f>
        <v>0</v>
      </c>
      <c r="H476" s="95" t="str">
        <f>'Input 1 - Schedule 1'!O478</f>
        <v/>
      </c>
      <c r="I476" s="95">
        <f>'Input 1 - Schedule 1'!W478</f>
        <v>0</v>
      </c>
      <c r="J476" s="69"/>
      <c r="K476" s="51"/>
      <c r="L476" s="69"/>
      <c r="M476" s="69"/>
      <c r="N476" s="95">
        <f>SUMIFS('Input 3 - Capital Instruments'!$L$13:$L$229,'Input 3 - Capital Instruments'!$O$13:$O$229,C476,'Input 3 - Capital Instruments'!$M$13:$M$229,"Y",'Input 3 - Capital Instruments'!$G$13:$G$229,"Surplus Notes (or similar)")</f>
        <v>0</v>
      </c>
      <c r="O476" s="69"/>
      <c r="P476" s="69"/>
      <c r="Q476" s="69"/>
      <c r="R476" s="96">
        <f t="shared" si="108"/>
        <v>0</v>
      </c>
      <c r="S476" s="95">
        <f t="shared" si="109"/>
        <v>0</v>
      </c>
      <c r="T476" s="69"/>
      <c r="U476" s="69"/>
      <c r="V476" s="69"/>
      <c r="W476" s="95" t="str">
        <f t="shared" si="110"/>
        <v/>
      </c>
      <c r="Z476" s="69"/>
      <c r="AB476" s="69"/>
      <c r="AC476" s="69"/>
      <c r="AD476" s="69"/>
      <c r="AE476" s="69"/>
      <c r="AF476" s="69"/>
      <c r="AG476" s="69"/>
      <c r="AH476" s="97">
        <f t="shared" si="111"/>
        <v>0</v>
      </c>
      <c r="AJ476" s="98">
        <f t="shared" si="112"/>
        <v>0</v>
      </c>
      <c r="AK476" s="103">
        <f t="shared" si="113"/>
        <v>0</v>
      </c>
      <c r="AL476" s="104">
        <f t="shared" si="114"/>
        <v>0</v>
      </c>
      <c r="AM476" s="98">
        <f t="shared" si="115"/>
        <v>0</v>
      </c>
      <c r="AN476" s="103">
        <f t="shared" si="116"/>
        <v>0</v>
      </c>
      <c r="AO476" s="104">
        <f t="shared" si="117"/>
        <v>0</v>
      </c>
      <c r="AP476" s="105" t="str">
        <f t="shared" si="103"/>
        <v/>
      </c>
      <c r="AQ476" s="105" t="str">
        <f t="shared" si="104"/>
        <v/>
      </c>
      <c r="AR476" s="98">
        <f>'Input 1 - Schedule 1'!AL478</f>
        <v>0</v>
      </c>
      <c r="AS476" s="98">
        <f t="shared" si="105"/>
        <v>0</v>
      </c>
      <c r="AT476" s="99">
        <f t="shared" si="106"/>
        <v>0</v>
      </c>
      <c r="AV476" s="84" t="s">
        <v>20</v>
      </c>
    </row>
    <row r="477" spans="1:48" ht="13.5" x14ac:dyDescent="0.3">
      <c r="A477" s="106">
        <f t="shared" si="107"/>
        <v>470</v>
      </c>
      <c r="B477" s="102" t="str">
        <f>'Input 1 - Schedule 1'!H479</f>
        <v/>
      </c>
      <c r="C477" s="95">
        <f>'Input 1 - Schedule 1'!I479</f>
        <v>0</v>
      </c>
      <c r="D477" s="95">
        <f>'Input 1 - Schedule 1'!J479</f>
        <v>0</v>
      </c>
      <c r="E477" s="95">
        <f>'Input 1 - Schedule 1'!K479</f>
        <v>0</v>
      </c>
      <c r="F477" s="95">
        <f>'Input 1 - Schedule 1'!L479</f>
        <v>0</v>
      </c>
      <c r="G477" s="95">
        <f>'Input 1 - Schedule 1'!N479</f>
        <v>0</v>
      </c>
      <c r="H477" s="95" t="str">
        <f>'Input 1 - Schedule 1'!O479</f>
        <v/>
      </c>
      <c r="I477" s="95">
        <f>'Input 1 - Schedule 1'!W479</f>
        <v>0</v>
      </c>
      <c r="J477" s="69"/>
      <c r="K477" s="51"/>
      <c r="L477" s="69"/>
      <c r="M477" s="69"/>
      <c r="N477" s="95">
        <f>SUMIFS('Input 3 - Capital Instruments'!$L$13:$L$229,'Input 3 - Capital Instruments'!$O$13:$O$229,C477,'Input 3 - Capital Instruments'!$M$13:$M$229,"Y",'Input 3 - Capital Instruments'!$G$13:$G$229,"Surplus Notes (or similar)")</f>
        <v>0</v>
      </c>
      <c r="O477" s="69"/>
      <c r="P477" s="69"/>
      <c r="Q477" s="69"/>
      <c r="R477" s="96">
        <f t="shared" si="108"/>
        <v>0</v>
      </c>
      <c r="S477" s="95">
        <f t="shared" si="109"/>
        <v>0</v>
      </c>
      <c r="T477" s="69"/>
      <c r="U477" s="69"/>
      <c r="V477" s="69"/>
      <c r="W477" s="95" t="str">
        <f t="shared" si="110"/>
        <v/>
      </c>
      <c r="Z477" s="69"/>
      <c r="AB477" s="69"/>
      <c r="AC477" s="69"/>
      <c r="AD477" s="69"/>
      <c r="AE477" s="69"/>
      <c r="AF477" s="69"/>
      <c r="AG477" s="69"/>
      <c r="AH477" s="97">
        <f t="shared" si="111"/>
        <v>0</v>
      </c>
      <c r="AJ477" s="98">
        <f t="shared" si="112"/>
        <v>0</v>
      </c>
      <c r="AK477" s="103">
        <f t="shared" si="113"/>
        <v>0</v>
      </c>
      <c r="AL477" s="104">
        <f t="shared" si="114"/>
        <v>0</v>
      </c>
      <c r="AM477" s="98">
        <f t="shared" si="115"/>
        <v>0</v>
      </c>
      <c r="AN477" s="103">
        <f t="shared" si="116"/>
        <v>0</v>
      </c>
      <c r="AO477" s="104">
        <f t="shared" si="117"/>
        <v>0</v>
      </c>
      <c r="AP477" s="105" t="str">
        <f t="shared" si="103"/>
        <v/>
      </c>
      <c r="AQ477" s="105" t="str">
        <f t="shared" si="104"/>
        <v/>
      </c>
      <c r="AR477" s="98">
        <f>'Input 1 - Schedule 1'!AL479</f>
        <v>0</v>
      </c>
      <c r="AS477" s="98">
        <f t="shared" si="105"/>
        <v>0</v>
      </c>
      <c r="AT477" s="99">
        <f t="shared" si="106"/>
        <v>0</v>
      </c>
      <c r="AV477" s="84" t="s">
        <v>20</v>
      </c>
    </row>
    <row r="478" spans="1:48" ht="13.5" x14ac:dyDescent="0.3">
      <c r="A478" s="106">
        <f t="shared" si="107"/>
        <v>471</v>
      </c>
      <c r="B478" s="102" t="str">
        <f>'Input 1 - Schedule 1'!H480</f>
        <v/>
      </c>
      <c r="C478" s="95">
        <f>'Input 1 - Schedule 1'!I480</f>
        <v>0</v>
      </c>
      <c r="D478" s="95">
        <f>'Input 1 - Schedule 1'!J480</f>
        <v>0</v>
      </c>
      <c r="E478" s="95">
        <f>'Input 1 - Schedule 1'!K480</f>
        <v>0</v>
      </c>
      <c r="F478" s="95">
        <f>'Input 1 - Schedule 1'!L480</f>
        <v>0</v>
      </c>
      <c r="G478" s="95">
        <f>'Input 1 - Schedule 1'!N480</f>
        <v>0</v>
      </c>
      <c r="H478" s="95" t="str">
        <f>'Input 1 - Schedule 1'!O480</f>
        <v/>
      </c>
      <c r="I478" s="95">
        <f>'Input 1 - Schedule 1'!W480</f>
        <v>0</v>
      </c>
      <c r="J478" s="69"/>
      <c r="K478" s="51"/>
      <c r="L478" s="69"/>
      <c r="M478" s="69"/>
      <c r="N478" s="95">
        <f>SUMIFS('Input 3 - Capital Instruments'!$L$13:$L$229,'Input 3 - Capital Instruments'!$O$13:$O$229,C478,'Input 3 - Capital Instruments'!$M$13:$M$229,"Y",'Input 3 - Capital Instruments'!$G$13:$G$229,"Surplus Notes (or similar)")</f>
        <v>0</v>
      </c>
      <c r="O478" s="69"/>
      <c r="P478" s="69"/>
      <c r="Q478" s="69"/>
      <c r="R478" s="96">
        <f t="shared" si="108"/>
        <v>0</v>
      </c>
      <c r="S478" s="95">
        <f t="shared" si="109"/>
        <v>0</v>
      </c>
      <c r="T478" s="69"/>
      <c r="U478" s="69"/>
      <c r="V478" s="69"/>
      <c r="W478" s="95" t="str">
        <f t="shared" si="110"/>
        <v/>
      </c>
      <c r="Z478" s="69"/>
      <c r="AB478" s="69"/>
      <c r="AC478" s="69"/>
      <c r="AD478" s="69"/>
      <c r="AE478" s="69"/>
      <c r="AF478" s="69"/>
      <c r="AG478" s="69"/>
      <c r="AH478" s="97">
        <f t="shared" si="111"/>
        <v>0</v>
      </c>
      <c r="AJ478" s="98">
        <f t="shared" si="112"/>
        <v>0</v>
      </c>
      <c r="AK478" s="103">
        <f t="shared" si="113"/>
        <v>0</v>
      </c>
      <c r="AL478" s="104">
        <f t="shared" si="114"/>
        <v>0</v>
      </c>
      <c r="AM478" s="98">
        <f t="shared" si="115"/>
        <v>0</v>
      </c>
      <c r="AN478" s="103">
        <f t="shared" si="116"/>
        <v>0</v>
      </c>
      <c r="AO478" s="104">
        <f t="shared" si="117"/>
        <v>0</v>
      </c>
      <c r="AP478" s="105" t="str">
        <f t="shared" si="103"/>
        <v/>
      </c>
      <c r="AQ478" s="105" t="str">
        <f t="shared" si="104"/>
        <v/>
      </c>
      <c r="AR478" s="98">
        <f>'Input 1 - Schedule 1'!AL480</f>
        <v>0</v>
      </c>
      <c r="AS478" s="98">
        <f t="shared" si="105"/>
        <v>0</v>
      </c>
      <c r="AT478" s="99">
        <f t="shared" si="106"/>
        <v>0</v>
      </c>
      <c r="AV478" s="84" t="s">
        <v>20</v>
      </c>
    </row>
    <row r="479" spans="1:48" ht="13.5" x14ac:dyDescent="0.3">
      <c r="A479" s="106">
        <f t="shared" si="107"/>
        <v>472</v>
      </c>
      <c r="B479" s="102" t="str">
        <f>'Input 1 - Schedule 1'!H481</f>
        <v/>
      </c>
      <c r="C479" s="95">
        <f>'Input 1 - Schedule 1'!I481</f>
        <v>0</v>
      </c>
      <c r="D479" s="95">
        <f>'Input 1 - Schedule 1'!J481</f>
        <v>0</v>
      </c>
      <c r="E479" s="95">
        <f>'Input 1 - Schedule 1'!K481</f>
        <v>0</v>
      </c>
      <c r="F479" s="95">
        <f>'Input 1 - Schedule 1'!L481</f>
        <v>0</v>
      </c>
      <c r="G479" s="95">
        <f>'Input 1 - Schedule 1'!N481</f>
        <v>0</v>
      </c>
      <c r="H479" s="95" t="str">
        <f>'Input 1 - Schedule 1'!O481</f>
        <v/>
      </c>
      <c r="I479" s="95">
        <f>'Input 1 - Schedule 1'!W481</f>
        <v>0</v>
      </c>
      <c r="J479" s="69"/>
      <c r="K479" s="51"/>
      <c r="L479" s="69"/>
      <c r="M479" s="69"/>
      <c r="N479" s="95">
        <f>SUMIFS('Input 3 - Capital Instruments'!$L$13:$L$229,'Input 3 - Capital Instruments'!$O$13:$O$229,C479,'Input 3 - Capital Instruments'!$M$13:$M$229,"Y",'Input 3 - Capital Instruments'!$G$13:$G$229,"Surplus Notes (or similar)")</f>
        <v>0</v>
      </c>
      <c r="O479" s="69"/>
      <c r="P479" s="69"/>
      <c r="Q479" s="69"/>
      <c r="R479" s="96">
        <f t="shared" si="108"/>
        <v>0</v>
      </c>
      <c r="S479" s="95">
        <f t="shared" si="109"/>
        <v>0</v>
      </c>
      <c r="T479" s="69"/>
      <c r="U479" s="69"/>
      <c r="V479" s="69"/>
      <c r="W479" s="95" t="str">
        <f t="shared" si="110"/>
        <v/>
      </c>
      <c r="Z479" s="69"/>
      <c r="AB479" s="69"/>
      <c r="AC479" s="69"/>
      <c r="AD479" s="69"/>
      <c r="AE479" s="69"/>
      <c r="AF479" s="69"/>
      <c r="AG479" s="69"/>
      <c r="AH479" s="97">
        <f t="shared" si="111"/>
        <v>0</v>
      </c>
      <c r="AJ479" s="98">
        <f t="shared" si="112"/>
        <v>0</v>
      </c>
      <c r="AK479" s="103">
        <f t="shared" si="113"/>
        <v>0</v>
      </c>
      <c r="AL479" s="104">
        <f t="shared" si="114"/>
        <v>0</v>
      </c>
      <c r="AM479" s="98">
        <f t="shared" si="115"/>
        <v>0</v>
      </c>
      <c r="AN479" s="103">
        <f t="shared" si="116"/>
        <v>0</v>
      </c>
      <c r="AO479" s="104">
        <f t="shared" si="117"/>
        <v>0</v>
      </c>
      <c r="AP479" s="105" t="str">
        <f t="shared" si="103"/>
        <v/>
      </c>
      <c r="AQ479" s="105" t="str">
        <f t="shared" si="104"/>
        <v/>
      </c>
      <c r="AR479" s="98">
        <f>'Input 1 - Schedule 1'!AL481</f>
        <v>0</v>
      </c>
      <c r="AS479" s="98">
        <f t="shared" si="105"/>
        <v>0</v>
      </c>
      <c r="AT479" s="99">
        <f t="shared" si="106"/>
        <v>0</v>
      </c>
      <c r="AV479" s="84" t="s">
        <v>20</v>
      </c>
    </row>
    <row r="480" spans="1:48" ht="13.5" x14ac:dyDescent="0.3">
      <c r="A480" s="106">
        <f t="shared" si="107"/>
        <v>473</v>
      </c>
      <c r="B480" s="102" t="str">
        <f>'Input 1 - Schedule 1'!H482</f>
        <v/>
      </c>
      <c r="C480" s="95">
        <f>'Input 1 - Schedule 1'!I482</f>
        <v>0</v>
      </c>
      <c r="D480" s="95">
        <f>'Input 1 - Schedule 1'!J482</f>
        <v>0</v>
      </c>
      <c r="E480" s="95">
        <f>'Input 1 - Schedule 1'!K482</f>
        <v>0</v>
      </c>
      <c r="F480" s="95">
        <f>'Input 1 - Schedule 1'!L482</f>
        <v>0</v>
      </c>
      <c r="G480" s="95">
        <f>'Input 1 - Schedule 1'!N482</f>
        <v>0</v>
      </c>
      <c r="H480" s="95" t="str">
        <f>'Input 1 - Schedule 1'!O482</f>
        <v/>
      </c>
      <c r="I480" s="95">
        <f>'Input 1 - Schedule 1'!W482</f>
        <v>0</v>
      </c>
      <c r="J480" s="69"/>
      <c r="K480" s="51"/>
      <c r="L480" s="69"/>
      <c r="M480" s="69"/>
      <c r="N480" s="95">
        <f>SUMIFS('Input 3 - Capital Instruments'!$L$13:$L$229,'Input 3 - Capital Instruments'!$O$13:$O$229,C480,'Input 3 - Capital Instruments'!$M$13:$M$229,"Y",'Input 3 - Capital Instruments'!$G$13:$G$229,"Surplus Notes (or similar)")</f>
        <v>0</v>
      </c>
      <c r="O480" s="69"/>
      <c r="P480" s="69"/>
      <c r="Q480" s="69"/>
      <c r="R480" s="96">
        <f t="shared" si="108"/>
        <v>0</v>
      </c>
      <c r="S480" s="95">
        <f t="shared" si="109"/>
        <v>0</v>
      </c>
      <c r="T480" s="69"/>
      <c r="U480" s="69"/>
      <c r="V480" s="69"/>
      <c r="W480" s="95" t="str">
        <f t="shared" si="110"/>
        <v/>
      </c>
      <c r="Z480" s="69"/>
      <c r="AB480" s="69"/>
      <c r="AC480" s="69"/>
      <c r="AD480" s="69"/>
      <c r="AE480" s="69"/>
      <c r="AF480" s="69"/>
      <c r="AG480" s="69"/>
      <c r="AH480" s="97">
        <f t="shared" si="111"/>
        <v>0</v>
      </c>
      <c r="AJ480" s="98">
        <f t="shared" si="112"/>
        <v>0</v>
      </c>
      <c r="AK480" s="103">
        <f t="shared" si="113"/>
        <v>0</v>
      </c>
      <c r="AL480" s="104">
        <f t="shared" si="114"/>
        <v>0</v>
      </c>
      <c r="AM480" s="98">
        <f t="shared" si="115"/>
        <v>0</v>
      </c>
      <c r="AN480" s="103">
        <f t="shared" si="116"/>
        <v>0</v>
      </c>
      <c r="AO480" s="104">
        <f t="shared" si="117"/>
        <v>0</v>
      </c>
      <c r="AP480" s="105" t="str">
        <f t="shared" si="103"/>
        <v/>
      </c>
      <c r="AQ480" s="105" t="str">
        <f t="shared" si="104"/>
        <v/>
      </c>
      <c r="AR480" s="98">
        <f>'Input 1 - Schedule 1'!AL482</f>
        <v>0</v>
      </c>
      <c r="AS480" s="98">
        <f t="shared" si="105"/>
        <v>0</v>
      </c>
      <c r="AT480" s="99">
        <f t="shared" si="106"/>
        <v>0</v>
      </c>
      <c r="AV480" s="84" t="s">
        <v>20</v>
      </c>
    </row>
    <row r="481" spans="1:48" ht="13.5" x14ac:dyDescent="0.3">
      <c r="A481" s="106">
        <f t="shared" si="107"/>
        <v>474</v>
      </c>
      <c r="B481" s="102" t="str">
        <f>'Input 1 - Schedule 1'!H483</f>
        <v/>
      </c>
      <c r="C481" s="95">
        <f>'Input 1 - Schedule 1'!I483</f>
        <v>0</v>
      </c>
      <c r="D481" s="95">
        <f>'Input 1 - Schedule 1'!J483</f>
        <v>0</v>
      </c>
      <c r="E481" s="95">
        <f>'Input 1 - Schedule 1'!K483</f>
        <v>0</v>
      </c>
      <c r="F481" s="95">
        <f>'Input 1 - Schedule 1'!L483</f>
        <v>0</v>
      </c>
      <c r="G481" s="95">
        <f>'Input 1 - Schedule 1'!N483</f>
        <v>0</v>
      </c>
      <c r="H481" s="95" t="str">
        <f>'Input 1 - Schedule 1'!O483</f>
        <v/>
      </c>
      <c r="I481" s="95">
        <f>'Input 1 - Schedule 1'!W483</f>
        <v>0</v>
      </c>
      <c r="J481" s="69"/>
      <c r="K481" s="51"/>
      <c r="L481" s="69"/>
      <c r="M481" s="69"/>
      <c r="N481" s="95">
        <f>SUMIFS('Input 3 - Capital Instruments'!$L$13:$L$229,'Input 3 - Capital Instruments'!$O$13:$O$229,C481,'Input 3 - Capital Instruments'!$M$13:$M$229,"Y",'Input 3 - Capital Instruments'!$G$13:$G$229,"Surplus Notes (or similar)")</f>
        <v>0</v>
      </c>
      <c r="O481" s="69"/>
      <c r="P481" s="69"/>
      <c r="Q481" s="69"/>
      <c r="R481" s="96">
        <f t="shared" si="108"/>
        <v>0</v>
      </c>
      <c r="S481" s="95">
        <f t="shared" si="109"/>
        <v>0</v>
      </c>
      <c r="T481" s="69"/>
      <c r="U481" s="69"/>
      <c r="V481" s="69"/>
      <c r="W481" s="95" t="str">
        <f t="shared" si="110"/>
        <v/>
      </c>
      <c r="Z481" s="69"/>
      <c r="AB481" s="69"/>
      <c r="AC481" s="69"/>
      <c r="AD481" s="69"/>
      <c r="AE481" s="69"/>
      <c r="AF481" s="69"/>
      <c r="AG481" s="69"/>
      <c r="AH481" s="97">
        <f t="shared" si="111"/>
        <v>0</v>
      </c>
      <c r="AJ481" s="98">
        <f t="shared" si="112"/>
        <v>0</v>
      </c>
      <c r="AK481" s="103">
        <f t="shared" si="113"/>
        <v>0</v>
      </c>
      <c r="AL481" s="104">
        <f t="shared" si="114"/>
        <v>0</v>
      </c>
      <c r="AM481" s="98">
        <f t="shared" si="115"/>
        <v>0</v>
      </c>
      <c r="AN481" s="103">
        <f t="shared" si="116"/>
        <v>0</v>
      </c>
      <c r="AO481" s="104">
        <f t="shared" si="117"/>
        <v>0</v>
      </c>
      <c r="AP481" s="105" t="str">
        <f t="shared" si="103"/>
        <v/>
      </c>
      <c r="AQ481" s="105" t="str">
        <f t="shared" si="104"/>
        <v/>
      </c>
      <c r="AR481" s="98">
        <f>'Input 1 - Schedule 1'!AL483</f>
        <v>0</v>
      </c>
      <c r="AS481" s="98">
        <f t="shared" si="105"/>
        <v>0</v>
      </c>
      <c r="AT481" s="99">
        <f t="shared" si="106"/>
        <v>0</v>
      </c>
      <c r="AV481" s="84" t="s">
        <v>20</v>
      </c>
    </row>
    <row r="482" spans="1:48" ht="13.5" x14ac:dyDescent="0.3">
      <c r="A482" s="106">
        <f t="shared" si="107"/>
        <v>475</v>
      </c>
      <c r="B482" s="102" t="str">
        <f>'Input 1 - Schedule 1'!H484</f>
        <v/>
      </c>
      <c r="C482" s="95">
        <f>'Input 1 - Schedule 1'!I484</f>
        <v>0</v>
      </c>
      <c r="D482" s="95">
        <f>'Input 1 - Schedule 1'!J484</f>
        <v>0</v>
      </c>
      <c r="E482" s="95">
        <f>'Input 1 - Schedule 1'!K484</f>
        <v>0</v>
      </c>
      <c r="F482" s="95">
        <f>'Input 1 - Schedule 1'!L484</f>
        <v>0</v>
      </c>
      <c r="G482" s="95">
        <f>'Input 1 - Schedule 1'!N484</f>
        <v>0</v>
      </c>
      <c r="H482" s="95" t="str">
        <f>'Input 1 - Schedule 1'!O484</f>
        <v/>
      </c>
      <c r="I482" s="95">
        <f>'Input 1 - Schedule 1'!W484</f>
        <v>0</v>
      </c>
      <c r="J482" s="69"/>
      <c r="K482" s="51"/>
      <c r="L482" s="69"/>
      <c r="M482" s="69"/>
      <c r="N482" s="95">
        <f>SUMIFS('Input 3 - Capital Instruments'!$L$13:$L$229,'Input 3 - Capital Instruments'!$O$13:$O$229,C482,'Input 3 - Capital Instruments'!$M$13:$M$229,"Y",'Input 3 - Capital Instruments'!$G$13:$G$229,"Surplus Notes (or similar)")</f>
        <v>0</v>
      </c>
      <c r="O482" s="69"/>
      <c r="P482" s="69"/>
      <c r="Q482" s="69"/>
      <c r="R482" s="96">
        <f t="shared" si="108"/>
        <v>0</v>
      </c>
      <c r="S482" s="95">
        <f t="shared" si="109"/>
        <v>0</v>
      </c>
      <c r="T482" s="69"/>
      <c r="U482" s="69"/>
      <c r="V482" s="69"/>
      <c r="W482" s="95" t="str">
        <f t="shared" si="110"/>
        <v/>
      </c>
      <c r="Z482" s="69"/>
      <c r="AB482" s="69"/>
      <c r="AC482" s="69"/>
      <c r="AD482" s="69"/>
      <c r="AE482" s="69"/>
      <c r="AF482" s="69"/>
      <c r="AG482" s="69"/>
      <c r="AH482" s="97">
        <f t="shared" si="111"/>
        <v>0</v>
      </c>
      <c r="AJ482" s="98">
        <f t="shared" si="112"/>
        <v>0</v>
      </c>
      <c r="AK482" s="103">
        <f t="shared" si="113"/>
        <v>0</v>
      </c>
      <c r="AL482" s="104">
        <f t="shared" si="114"/>
        <v>0</v>
      </c>
      <c r="AM482" s="98">
        <f t="shared" si="115"/>
        <v>0</v>
      </c>
      <c r="AN482" s="103">
        <f t="shared" si="116"/>
        <v>0</v>
      </c>
      <c r="AO482" s="104">
        <f t="shared" si="117"/>
        <v>0</v>
      </c>
      <c r="AP482" s="105" t="str">
        <f t="shared" si="103"/>
        <v/>
      </c>
      <c r="AQ482" s="105" t="str">
        <f t="shared" si="104"/>
        <v/>
      </c>
      <c r="AR482" s="98">
        <f>'Input 1 - Schedule 1'!AL484</f>
        <v>0</v>
      </c>
      <c r="AS482" s="98">
        <f t="shared" si="105"/>
        <v>0</v>
      </c>
      <c r="AT482" s="99">
        <f t="shared" si="106"/>
        <v>0</v>
      </c>
      <c r="AV482" s="84" t="s">
        <v>20</v>
      </c>
    </row>
    <row r="483" spans="1:48" ht="13.5" x14ac:dyDescent="0.3">
      <c r="A483" s="106">
        <f t="shared" si="107"/>
        <v>476</v>
      </c>
      <c r="B483" s="102" t="str">
        <f>'Input 1 - Schedule 1'!H485</f>
        <v/>
      </c>
      <c r="C483" s="95">
        <f>'Input 1 - Schedule 1'!I485</f>
        <v>0</v>
      </c>
      <c r="D483" s="95">
        <f>'Input 1 - Schedule 1'!J485</f>
        <v>0</v>
      </c>
      <c r="E483" s="95">
        <f>'Input 1 - Schedule 1'!K485</f>
        <v>0</v>
      </c>
      <c r="F483" s="95">
        <f>'Input 1 - Schedule 1'!L485</f>
        <v>0</v>
      </c>
      <c r="G483" s="95">
        <f>'Input 1 - Schedule 1'!N485</f>
        <v>0</v>
      </c>
      <c r="H483" s="95" t="str">
        <f>'Input 1 - Schedule 1'!O485</f>
        <v/>
      </c>
      <c r="I483" s="95">
        <f>'Input 1 - Schedule 1'!W485</f>
        <v>0</v>
      </c>
      <c r="J483" s="69"/>
      <c r="K483" s="51"/>
      <c r="L483" s="69"/>
      <c r="M483" s="69"/>
      <c r="N483" s="95">
        <f>SUMIFS('Input 3 - Capital Instruments'!$L$13:$L$229,'Input 3 - Capital Instruments'!$O$13:$O$229,C483,'Input 3 - Capital Instruments'!$M$13:$M$229,"Y",'Input 3 - Capital Instruments'!$G$13:$G$229,"Surplus Notes (or similar)")</f>
        <v>0</v>
      </c>
      <c r="O483" s="69"/>
      <c r="P483" s="69"/>
      <c r="Q483" s="69"/>
      <c r="R483" s="96">
        <f t="shared" si="108"/>
        <v>0</v>
      </c>
      <c r="S483" s="95">
        <f t="shared" si="109"/>
        <v>0</v>
      </c>
      <c r="T483" s="69"/>
      <c r="U483" s="69"/>
      <c r="V483" s="69"/>
      <c r="W483" s="95" t="str">
        <f t="shared" si="110"/>
        <v/>
      </c>
      <c r="Z483" s="69"/>
      <c r="AB483" s="69"/>
      <c r="AC483" s="69"/>
      <c r="AD483" s="69"/>
      <c r="AE483" s="69"/>
      <c r="AF483" s="69"/>
      <c r="AG483" s="69"/>
      <c r="AH483" s="97">
        <f t="shared" si="111"/>
        <v>0</v>
      </c>
      <c r="AJ483" s="98">
        <f t="shared" si="112"/>
        <v>0</v>
      </c>
      <c r="AK483" s="103">
        <f t="shared" si="113"/>
        <v>0</v>
      </c>
      <c r="AL483" s="104">
        <f t="shared" si="114"/>
        <v>0</v>
      </c>
      <c r="AM483" s="98">
        <f t="shared" si="115"/>
        <v>0</v>
      </c>
      <c r="AN483" s="103">
        <f t="shared" si="116"/>
        <v>0</v>
      </c>
      <c r="AO483" s="104">
        <f t="shared" si="117"/>
        <v>0</v>
      </c>
      <c r="AP483" s="105" t="str">
        <f t="shared" si="103"/>
        <v/>
      </c>
      <c r="AQ483" s="105" t="str">
        <f t="shared" si="104"/>
        <v/>
      </c>
      <c r="AR483" s="98">
        <f>'Input 1 - Schedule 1'!AL485</f>
        <v>0</v>
      </c>
      <c r="AS483" s="98">
        <f t="shared" si="105"/>
        <v>0</v>
      </c>
      <c r="AT483" s="99">
        <f t="shared" si="106"/>
        <v>0</v>
      </c>
      <c r="AV483" s="84" t="s">
        <v>20</v>
      </c>
    </row>
    <row r="484" spans="1:48" ht="13.5" x14ac:dyDescent="0.3">
      <c r="A484" s="106">
        <f t="shared" si="107"/>
        <v>477</v>
      </c>
      <c r="B484" s="102" t="str">
        <f>'Input 1 - Schedule 1'!H486</f>
        <v/>
      </c>
      <c r="C484" s="95">
        <f>'Input 1 - Schedule 1'!I486</f>
        <v>0</v>
      </c>
      <c r="D484" s="95">
        <f>'Input 1 - Schedule 1'!J486</f>
        <v>0</v>
      </c>
      <c r="E484" s="95">
        <f>'Input 1 - Schedule 1'!K486</f>
        <v>0</v>
      </c>
      <c r="F484" s="95">
        <f>'Input 1 - Schedule 1'!L486</f>
        <v>0</v>
      </c>
      <c r="G484" s="95">
        <f>'Input 1 - Schedule 1'!N486</f>
        <v>0</v>
      </c>
      <c r="H484" s="95" t="str">
        <f>'Input 1 - Schedule 1'!O486</f>
        <v/>
      </c>
      <c r="I484" s="95">
        <f>'Input 1 - Schedule 1'!W486</f>
        <v>0</v>
      </c>
      <c r="J484" s="69"/>
      <c r="K484" s="51"/>
      <c r="L484" s="69"/>
      <c r="M484" s="69"/>
      <c r="N484" s="95">
        <f>SUMIFS('Input 3 - Capital Instruments'!$L$13:$L$229,'Input 3 - Capital Instruments'!$O$13:$O$229,C484,'Input 3 - Capital Instruments'!$M$13:$M$229,"Y",'Input 3 - Capital Instruments'!$G$13:$G$229,"Surplus Notes (or similar)")</f>
        <v>0</v>
      </c>
      <c r="O484" s="69"/>
      <c r="P484" s="69"/>
      <c r="Q484" s="69"/>
      <c r="R484" s="96">
        <f t="shared" si="108"/>
        <v>0</v>
      </c>
      <c r="S484" s="95">
        <f t="shared" si="109"/>
        <v>0</v>
      </c>
      <c r="T484" s="69"/>
      <c r="U484" s="69"/>
      <c r="V484" s="69"/>
      <c r="W484" s="95" t="str">
        <f t="shared" si="110"/>
        <v/>
      </c>
      <c r="Z484" s="69"/>
      <c r="AB484" s="69"/>
      <c r="AC484" s="69"/>
      <c r="AD484" s="69"/>
      <c r="AE484" s="69"/>
      <c r="AF484" s="69"/>
      <c r="AG484" s="69"/>
      <c r="AH484" s="97">
        <f t="shared" si="111"/>
        <v>0</v>
      </c>
      <c r="AJ484" s="98">
        <f t="shared" si="112"/>
        <v>0</v>
      </c>
      <c r="AK484" s="103">
        <f t="shared" si="113"/>
        <v>0</v>
      </c>
      <c r="AL484" s="104">
        <f t="shared" si="114"/>
        <v>0</v>
      </c>
      <c r="AM484" s="98">
        <f t="shared" si="115"/>
        <v>0</v>
      </c>
      <c r="AN484" s="103">
        <f t="shared" si="116"/>
        <v>0</v>
      </c>
      <c r="AO484" s="104">
        <f t="shared" si="117"/>
        <v>0</v>
      </c>
      <c r="AP484" s="105" t="str">
        <f t="shared" si="103"/>
        <v/>
      </c>
      <c r="AQ484" s="105" t="str">
        <f t="shared" si="104"/>
        <v/>
      </c>
      <c r="AR484" s="98">
        <f>'Input 1 - Schedule 1'!AL486</f>
        <v>0</v>
      </c>
      <c r="AS484" s="98">
        <f t="shared" si="105"/>
        <v>0</v>
      </c>
      <c r="AT484" s="99">
        <f t="shared" si="106"/>
        <v>0</v>
      </c>
      <c r="AV484" s="84" t="s">
        <v>20</v>
      </c>
    </row>
    <row r="485" spans="1:48" ht="13.5" x14ac:dyDescent="0.3">
      <c r="A485" s="106">
        <f t="shared" si="107"/>
        <v>478</v>
      </c>
      <c r="B485" s="102" t="str">
        <f>'Input 1 - Schedule 1'!H487</f>
        <v/>
      </c>
      <c r="C485" s="95">
        <f>'Input 1 - Schedule 1'!I487</f>
        <v>0</v>
      </c>
      <c r="D485" s="95">
        <f>'Input 1 - Schedule 1'!J487</f>
        <v>0</v>
      </c>
      <c r="E485" s="95">
        <f>'Input 1 - Schedule 1'!K487</f>
        <v>0</v>
      </c>
      <c r="F485" s="95">
        <f>'Input 1 - Schedule 1'!L487</f>
        <v>0</v>
      </c>
      <c r="G485" s="95">
        <f>'Input 1 - Schedule 1'!N487</f>
        <v>0</v>
      </c>
      <c r="H485" s="95" t="str">
        <f>'Input 1 - Schedule 1'!O487</f>
        <v/>
      </c>
      <c r="I485" s="95">
        <f>'Input 1 - Schedule 1'!W487</f>
        <v>0</v>
      </c>
      <c r="J485" s="69"/>
      <c r="K485" s="51"/>
      <c r="L485" s="69"/>
      <c r="M485" s="69"/>
      <c r="N485" s="95">
        <f>SUMIFS('Input 3 - Capital Instruments'!$L$13:$L$229,'Input 3 - Capital Instruments'!$O$13:$O$229,C485,'Input 3 - Capital Instruments'!$M$13:$M$229,"Y",'Input 3 - Capital Instruments'!$G$13:$G$229,"Surplus Notes (or similar)")</f>
        <v>0</v>
      </c>
      <c r="O485" s="69"/>
      <c r="P485" s="69"/>
      <c r="Q485" s="69"/>
      <c r="R485" s="96">
        <f t="shared" si="108"/>
        <v>0</v>
      </c>
      <c r="S485" s="95">
        <f t="shared" si="109"/>
        <v>0</v>
      </c>
      <c r="T485" s="69"/>
      <c r="U485" s="69"/>
      <c r="V485" s="69"/>
      <c r="W485" s="95" t="str">
        <f t="shared" si="110"/>
        <v/>
      </c>
      <c r="Z485" s="69"/>
      <c r="AB485" s="69"/>
      <c r="AC485" s="69"/>
      <c r="AD485" s="69"/>
      <c r="AE485" s="69"/>
      <c r="AF485" s="69"/>
      <c r="AG485" s="69"/>
      <c r="AH485" s="97">
        <f t="shared" si="111"/>
        <v>0</v>
      </c>
      <c r="AJ485" s="98">
        <f t="shared" si="112"/>
        <v>0</v>
      </c>
      <c r="AK485" s="103">
        <f t="shared" si="113"/>
        <v>0</v>
      </c>
      <c r="AL485" s="104">
        <f t="shared" si="114"/>
        <v>0</v>
      </c>
      <c r="AM485" s="98">
        <f t="shared" si="115"/>
        <v>0</v>
      </c>
      <c r="AN485" s="103">
        <f t="shared" si="116"/>
        <v>0</v>
      </c>
      <c r="AO485" s="104">
        <f t="shared" si="117"/>
        <v>0</v>
      </c>
      <c r="AP485" s="105" t="str">
        <f t="shared" si="103"/>
        <v/>
      </c>
      <c r="AQ485" s="105" t="str">
        <f t="shared" si="104"/>
        <v/>
      </c>
      <c r="AR485" s="98">
        <f>'Input 1 - Schedule 1'!AL487</f>
        <v>0</v>
      </c>
      <c r="AS485" s="98">
        <f t="shared" si="105"/>
        <v>0</v>
      </c>
      <c r="AT485" s="99">
        <f t="shared" si="106"/>
        <v>0</v>
      </c>
      <c r="AV485" s="84" t="s">
        <v>20</v>
      </c>
    </row>
    <row r="486" spans="1:48" ht="13.5" x14ac:dyDescent="0.3">
      <c r="A486" s="106">
        <f t="shared" si="107"/>
        <v>479</v>
      </c>
      <c r="B486" s="102" t="str">
        <f>'Input 1 - Schedule 1'!H488</f>
        <v/>
      </c>
      <c r="C486" s="95">
        <f>'Input 1 - Schedule 1'!I488</f>
        <v>0</v>
      </c>
      <c r="D486" s="95">
        <f>'Input 1 - Schedule 1'!J488</f>
        <v>0</v>
      </c>
      <c r="E486" s="95">
        <f>'Input 1 - Schedule 1'!K488</f>
        <v>0</v>
      </c>
      <c r="F486" s="95">
        <f>'Input 1 - Schedule 1'!L488</f>
        <v>0</v>
      </c>
      <c r="G486" s="95">
        <f>'Input 1 - Schedule 1'!N488</f>
        <v>0</v>
      </c>
      <c r="H486" s="95" t="str">
        <f>'Input 1 - Schedule 1'!O488</f>
        <v/>
      </c>
      <c r="I486" s="95">
        <f>'Input 1 - Schedule 1'!W488</f>
        <v>0</v>
      </c>
      <c r="J486" s="69"/>
      <c r="K486" s="51"/>
      <c r="L486" s="69"/>
      <c r="M486" s="69"/>
      <c r="N486" s="95">
        <f>SUMIFS('Input 3 - Capital Instruments'!$L$13:$L$229,'Input 3 - Capital Instruments'!$O$13:$O$229,C486,'Input 3 - Capital Instruments'!$M$13:$M$229,"Y",'Input 3 - Capital Instruments'!$G$13:$G$229,"Surplus Notes (or similar)")</f>
        <v>0</v>
      </c>
      <c r="O486" s="69"/>
      <c r="P486" s="69"/>
      <c r="Q486" s="69"/>
      <c r="R486" s="96">
        <f t="shared" si="108"/>
        <v>0</v>
      </c>
      <c r="S486" s="95">
        <f t="shared" si="109"/>
        <v>0</v>
      </c>
      <c r="T486" s="69"/>
      <c r="U486" s="69"/>
      <c r="V486" s="69"/>
      <c r="W486" s="95" t="str">
        <f t="shared" si="110"/>
        <v/>
      </c>
      <c r="Z486" s="69"/>
      <c r="AB486" s="69"/>
      <c r="AC486" s="69"/>
      <c r="AD486" s="69"/>
      <c r="AE486" s="69"/>
      <c r="AF486" s="69"/>
      <c r="AG486" s="69"/>
      <c r="AH486" s="97">
        <f t="shared" si="111"/>
        <v>0</v>
      </c>
      <c r="AJ486" s="98">
        <f t="shared" si="112"/>
        <v>0</v>
      </c>
      <c r="AK486" s="103">
        <f t="shared" si="113"/>
        <v>0</v>
      </c>
      <c r="AL486" s="104">
        <f t="shared" si="114"/>
        <v>0</v>
      </c>
      <c r="AM486" s="98">
        <f t="shared" si="115"/>
        <v>0</v>
      </c>
      <c r="AN486" s="103">
        <f t="shared" si="116"/>
        <v>0</v>
      </c>
      <c r="AO486" s="104">
        <f t="shared" si="117"/>
        <v>0</v>
      </c>
      <c r="AP486" s="105" t="str">
        <f t="shared" si="103"/>
        <v/>
      </c>
      <c r="AQ486" s="105" t="str">
        <f t="shared" si="104"/>
        <v/>
      </c>
      <c r="AR486" s="98">
        <f>'Input 1 - Schedule 1'!AL488</f>
        <v>0</v>
      </c>
      <c r="AS486" s="98">
        <f t="shared" si="105"/>
        <v>0</v>
      </c>
      <c r="AT486" s="99">
        <f t="shared" si="106"/>
        <v>0</v>
      </c>
      <c r="AV486" s="84" t="s">
        <v>20</v>
      </c>
    </row>
    <row r="487" spans="1:48" ht="13.5" x14ac:dyDescent="0.3">
      <c r="A487" s="106">
        <f t="shared" si="107"/>
        <v>480</v>
      </c>
      <c r="B487" s="102" t="str">
        <f>'Input 1 - Schedule 1'!H489</f>
        <v/>
      </c>
      <c r="C487" s="95">
        <f>'Input 1 - Schedule 1'!I489</f>
        <v>0</v>
      </c>
      <c r="D487" s="95">
        <f>'Input 1 - Schedule 1'!J489</f>
        <v>0</v>
      </c>
      <c r="E487" s="95">
        <f>'Input 1 - Schedule 1'!K489</f>
        <v>0</v>
      </c>
      <c r="F487" s="95">
        <f>'Input 1 - Schedule 1'!L489</f>
        <v>0</v>
      </c>
      <c r="G487" s="95">
        <f>'Input 1 - Schedule 1'!N489</f>
        <v>0</v>
      </c>
      <c r="H487" s="95" t="str">
        <f>'Input 1 - Schedule 1'!O489</f>
        <v/>
      </c>
      <c r="I487" s="95">
        <f>'Input 1 - Schedule 1'!W489</f>
        <v>0</v>
      </c>
      <c r="J487" s="69"/>
      <c r="K487" s="51"/>
      <c r="L487" s="69"/>
      <c r="M487" s="69"/>
      <c r="N487" s="95">
        <f>SUMIFS('Input 3 - Capital Instruments'!$L$13:$L$229,'Input 3 - Capital Instruments'!$O$13:$O$229,C487,'Input 3 - Capital Instruments'!$M$13:$M$229,"Y",'Input 3 - Capital Instruments'!$G$13:$G$229,"Surplus Notes (or similar)")</f>
        <v>0</v>
      </c>
      <c r="O487" s="69"/>
      <c r="P487" s="69"/>
      <c r="Q487" s="69"/>
      <c r="R487" s="96">
        <f t="shared" si="108"/>
        <v>0</v>
      </c>
      <c r="S487" s="95">
        <f t="shared" si="109"/>
        <v>0</v>
      </c>
      <c r="T487" s="69"/>
      <c r="U487" s="69"/>
      <c r="V487" s="69"/>
      <c r="W487" s="95" t="str">
        <f t="shared" si="110"/>
        <v/>
      </c>
      <c r="Z487" s="69"/>
      <c r="AB487" s="69"/>
      <c r="AC487" s="69"/>
      <c r="AD487" s="69"/>
      <c r="AE487" s="69"/>
      <c r="AF487" s="69"/>
      <c r="AG487" s="69"/>
      <c r="AH487" s="97">
        <f t="shared" si="111"/>
        <v>0</v>
      </c>
      <c r="AJ487" s="98">
        <f t="shared" si="112"/>
        <v>0</v>
      </c>
      <c r="AK487" s="103">
        <f t="shared" si="113"/>
        <v>0</v>
      </c>
      <c r="AL487" s="104">
        <f t="shared" si="114"/>
        <v>0</v>
      </c>
      <c r="AM487" s="98">
        <f t="shared" si="115"/>
        <v>0</v>
      </c>
      <c r="AN487" s="103">
        <f t="shared" si="116"/>
        <v>0</v>
      </c>
      <c r="AO487" s="104">
        <f t="shared" si="117"/>
        <v>0</v>
      </c>
      <c r="AP487" s="105" t="str">
        <f t="shared" si="103"/>
        <v/>
      </c>
      <c r="AQ487" s="105" t="str">
        <f t="shared" si="104"/>
        <v/>
      </c>
      <c r="AR487" s="98">
        <f>'Input 1 - Schedule 1'!AL489</f>
        <v>0</v>
      </c>
      <c r="AS487" s="98">
        <f t="shared" si="105"/>
        <v>0</v>
      </c>
      <c r="AT487" s="99">
        <f t="shared" si="106"/>
        <v>0</v>
      </c>
      <c r="AV487" s="84" t="s">
        <v>20</v>
      </c>
    </row>
    <row r="488" spans="1:48" ht="13.5" x14ac:dyDescent="0.3">
      <c r="A488" s="106">
        <f t="shared" si="107"/>
        <v>481</v>
      </c>
      <c r="B488" s="102" t="str">
        <f>'Input 1 - Schedule 1'!H490</f>
        <v/>
      </c>
      <c r="C488" s="95">
        <f>'Input 1 - Schedule 1'!I490</f>
        <v>0</v>
      </c>
      <c r="D488" s="95">
        <f>'Input 1 - Schedule 1'!J490</f>
        <v>0</v>
      </c>
      <c r="E488" s="95">
        <f>'Input 1 - Schedule 1'!K490</f>
        <v>0</v>
      </c>
      <c r="F488" s="95">
        <f>'Input 1 - Schedule 1'!L490</f>
        <v>0</v>
      </c>
      <c r="G488" s="95">
        <f>'Input 1 - Schedule 1'!N490</f>
        <v>0</v>
      </c>
      <c r="H488" s="95" t="str">
        <f>'Input 1 - Schedule 1'!O490</f>
        <v/>
      </c>
      <c r="I488" s="95">
        <f>'Input 1 - Schedule 1'!W490</f>
        <v>0</v>
      </c>
      <c r="J488" s="69"/>
      <c r="K488" s="51"/>
      <c r="L488" s="69"/>
      <c r="M488" s="69"/>
      <c r="N488" s="95">
        <f>SUMIFS('Input 3 - Capital Instruments'!$L$13:$L$229,'Input 3 - Capital Instruments'!$O$13:$O$229,C488,'Input 3 - Capital Instruments'!$M$13:$M$229,"Y",'Input 3 - Capital Instruments'!$G$13:$G$229,"Surplus Notes (or similar)")</f>
        <v>0</v>
      </c>
      <c r="O488" s="69"/>
      <c r="P488" s="69"/>
      <c r="Q488" s="69"/>
      <c r="R488" s="96">
        <f t="shared" si="108"/>
        <v>0</v>
      </c>
      <c r="S488" s="95">
        <f t="shared" si="109"/>
        <v>0</v>
      </c>
      <c r="T488" s="69"/>
      <c r="U488" s="69"/>
      <c r="V488" s="69"/>
      <c r="W488" s="95" t="str">
        <f t="shared" si="110"/>
        <v/>
      </c>
      <c r="Z488" s="69"/>
      <c r="AB488" s="69"/>
      <c r="AC488" s="69"/>
      <c r="AD488" s="69"/>
      <c r="AE488" s="69"/>
      <c r="AF488" s="69"/>
      <c r="AG488" s="69"/>
      <c r="AH488" s="97">
        <f t="shared" si="111"/>
        <v>0</v>
      </c>
      <c r="AJ488" s="98">
        <f t="shared" si="112"/>
        <v>0</v>
      </c>
      <c r="AK488" s="103">
        <f t="shared" si="113"/>
        <v>0</v>
      </c>
      <c r="AL488" s="104">
        <f t="shared" si="114"/>
        <v>0</v>
      </c>
      <c r="AM488" s="98">
        <f t="shared" si="115"/>
        <v>0</v>
      </c>
      <c r="AN488" s="103">
        <f t="shared" si="116"/>
        <v>0</v>
      </c>
      <c r="AO488" s="104">
        <f t="shared" si="117"/>
        <v>0</v>
      </c>
      <c r="AP488" s="105" t="str">
        <f t="shared" si="103"/>
        <v/>
      </c>
      <c r="AQ488" s="105" t="str">
        <f t="shared" si="104"/>
        <v/>
      </c>
      <c r="AR488" s="98">
        <f>'Input 1 - Schedule 1'!AL490</f>
        <v>0</v>
      </c>
      <c r="AS488" s="98">
        <f t="shared" si="105"/>
        <v>0</v>
      </c>
      <c r="AT488" s="99">
        <f t="shared" si="106"/>
        <v>0</v>
      </c>
      <c r="AV488" s="84" t="s">
        <v>20</v>
      </c>
    </row>
    <row r="489" spans="1:48" ht="13.5" x14ac:dyDescent="0.3">
      <c r="A489" s="106">
        <f t="shared" si="107"/>
        <v>482</v>
      </c>
      <c r="B489" s="102" t="str">
        <f>'Input 1 - Schedule 1'!H491</f>
        <v/>
      </c>
      <c r="C489" s="95">
        <f>'Input 1 - Schedule 1'!I491</f>
        <v>0</v>
      </c>
      <c r="D489" s="95">
        <f>'Input 1 - Schedule 1'!J491</f>
        <v>0</v>
      </c>
      <c r="E489" s="95">
        <f>'Input 1 - Schedule 1'!K491</f>
        <v>0</v>
      </c>
      <c r="F489" s="95">
        <f>'Input 1 - Schedule 1'!L491</f>
        <v>0</v>
      </c>
      <c r="G489" s="95">
        <f>'Input 1 - Schedule 1'!N491</f>
        <v>0</v>
      </c>
      <c r="H489" s="95" t="str">
        <f>'Input 1 - Schedule 1'!O491</f>
        <v/>
      </c>
      <c r="I489" s="95">
        <f>'Input 1 - Schedule 1'!W491</f>
        <v>0</v>
      </c>
      <c r="J489" s="69"/>
      <c r="K489" s="51"/>
      <c r="L489" s="69"/>
      <c r="M489" s="69"/>
      <c r="N489" s="95">
        <f>SUMIFS('Input 3 - Capital Instruments'!$L$13:$L$229,'Input 3 - Capital Instruments'!$O$13:$O$229,C489,'Input 3 - Capital Instruments'!$M$13:$M$229,"Y",'Input 3 - Capital Instruments'!$G$13:$G$229,"Surplus Notes (or similar)")</f>
        <v>0</v>
      </c>
      <c r="O489" s="69"/>
      <c r="P489" s="69"/>
      <c r="Q489" s="69"/>
      <c r="R489" s="96">
        <f t="shared" si="108"/>
        <v>0</v>
      </c>
      <c r="S489" s="95">
        <f t="shared" si="109"/>
        <v>0</v>
      </c>
      <c r="T489" s="69"/>
      <c r="U489" s="69"/>
      <c r="V489" s="69"/>
      <c r="W489" s="95" t="str">
        <f t="shared" si="110"/>
        <v/>
      </c>
      <c r="Z489" s="69"/>
      <c r="AB489" s="69"/>
      <c r="AC489" s="69"/>
      <c r="AD489" s="69"/>
      <c r="AE489" s="69"/>
      <c r="AF489" s="69"/>
      <c r="AG489" s="69"/>
      <c r="AH489" s="97">
        <f t="shared" si="111"/>
        <v>0</v>
      </c>
      <c r="AJ489" s="98">
        <f t="shared" si="112"/>
        <v>0</v>
      </c>
      <c r="AK489" s="103">
        <f t="shared" si="113"/>
        <v>0</v>
      </c>
      <c r="AL489" s="104">
        <f t="shared" si="114"/>
        <v>0</v>
      </c>
      <c r="AM489" s="98">
        <f t="shared" si="115"/>
        <v>0</v>
      </c>
      <c r="AN489" s="103">
        <f t="shared" si="116"/>
        <v>0</v>
      </c>
      <c r="AO489" s="104">
        <f t="shared" si="117"/>
        <v>0</v>
      </c>
      <c r="AP489" s="105" t="str">
        <f t="shared" si="103"/>
        <v/>
      </c>
      <c r="AQ489" s="105" t="str">
        <f t="shared" si="104"/>
        <v/>
      </c>
      <c r="AR489" s="98">
        <f>'Input 1 - Schedule 1'!AL491</f>
        <v>0</v>
      </c>
      <c r="AS489" s="98">
        <f t="shared" si="105"/>
        <v>0</v>
      </c>
      <c r="AT489" s="99">
        <f t="shared" si="106"/>
        <v>0</v>
      </c>
      <c r="AV489" s="84" t="s">
        <v>20</v>
      </c>
    </row>
    <row r="490" spans="1:48" ht="13.5" x14ac:dyDescent="0.3">
      <c r="A490" s="106">
        <f t="shared" si="107"/>
        <v>483</v>
      </c>
      <c r="B490" s="102" t="str">
        <f>'Input 1 - Schedule 1'!H492</f>
        <v/>
      </c>
      <c r="C490" s="95">
        <f>'Input 1 - Schedule 1'!I492</f>
        <v>0</v>
      </c>
      <c r="D490" s="95">
        <f>'Input 1 - Schedule 1'!J492</f>
        <v>0</v>
      </c>
      <c r="E490" s="95">
        <f>'Input 1 - Schedule 1'!K492</f>
        <v>0</v>
      </c>
      <c r="F490" s="95">
        <f>'Input 1 - Schedule 1'!L492</f>
        <v>0</v>
      </c>
      <c r="G490" s="95">
        <f>'Input 1 - Schedule 1'!N492</f>
        <v>0</v>
      </c>
      <c r="H490" s="95" t="str">
        <f>'Input 1 - Schedule 1'!O492</f>
        <v/>
      </c>
      <c r="I490" s="95">
        <f>'Input 1 - Schedule 1'!W492</f>
        <v>0</v>
      </c>
      <c r="J490" s="69"/>
      <c r="K490" s="51"/>
      <c r="L490" s="69"/>
      <c r="M490" s="69"/>
      <c r="N490" s="95">
        <f>SUMIFS('Input 3 - Capital Instruments'!$L$13:$L$229,'Input 3 - Capital Instruments'!$O$13:$O$229,C490,'Input 3 - Capital Instruments'!$M$13:$M$229,"Y",'Input 3 - Capital Instruments'!$G$13:$G$229,"Surplus Notes (or similar)")</f>
        <v>0</v>
      </c>
      <c r="O490" s="69"/>
      <c r="P490" s="69"/>
      <c r="Q490" s="69"/>
      <c r="R490" s="96">
        <f t="shared" si="108"/>
        <v>0</v>
      </c>
      <c r="S490" s="95">
        <f t="shared" si="109"/>
        <v>0</v>
      </c>
      <c r="T490" s="69"/>
      <c r="U490" s="69"/>
      <c r="V490" s="69"/>
      <c r="W490" s="95" t="str">
        <f t="shared" si="110"/>
        <v/>
      </c>
      <c r="Z490" s="69"/>
      <c r="AB490" s="69"/>
      <c r="AC490" s="69"/>
      <c r="AD490" s="69"/>
      <c r="AE490" s="69"/>
      <c r="AF490" s="69"/>
      <c r="AG490" s="69"/>
      <c r="AH490" s="97">
        <f t="shared" si="111"/>
        <v>0</v>
      </c>
      <c r="AJ490" s="98">
        <f t="shared" si="112"/>
        <v>0</v>
      </c>
      <c r="AK490" s="103">
        <f t="shared" si="113"/>
        <v>0</v>
      </c>
      <c r="AL490" s="104">
        <f t="shared" si="114"/>
        <v>0</v>
      </c>
      <c r="AM490" s="98">
        <f t="shared" si="115"/>
        <v>0</v>
      </c>
      <c r="AN490" s="103">
        <f t="shared" si="116"/>
        <v>0</v>
      </c>
      <c r="AO490" s="104">
        <f t="shared" si="117"/>
        <v>0</v>
      </c>
      <c r="AP490" s="105" t="str">
        <f t="shared" si="103"/>
        <v/>
      </c>
      <c r="AQ490" s="105" t="str">
        <f t="shared" si="104"/>
        <v/>
      </c>
      <c r="AR490" s="98">
        <f>'Input 1 - Schedule 1'!AL492</f>
        <v>0</v>
      </c>
      <c r="AS490" s="98">
        <f t="shared" si="105"/>
        <v>0</v>
      </c>
      <c r="AT490" s="99">
        <f t="shared" si="106"/>
        <v>0</v>
      </c>
      <c r="AV490" s="84" t="s">
        <v>20</v>
      </c>
    </row>
    <row r="491" spans="1:48" ht="13.5" x14ac:dyDescent="0.3">
      <c r="A491" s="106">
        <f t="shared" si="107"/>
        <v>484</v>
      </c>
      <c r="B491" s="102" t="str">
        <f>'Input 1 - Schedule 1'!H493</f>
        <v/>
      </c>
      <c r="C491" s="95">
        <f>'Input 1 - Schedule 1'!I493</f>
        <v>0</v>
      </c>
      <c r="D491" s="95">
        <f>'Input 1 - Schedule 1'!J493</f>
        <v>0</v>
      </c>
      <c r="E491" s="95">
        <f>'Input 1 - Schedule 1'!K493</f>
        <v>0</v>
      </c>
      <c r="F491" s="95">
        <f>'Input 1 - Schedule 1'!L493</f>
        <v>0</v>
      </c>
      <c r="G491" s="95">
        <f>'Input 1 - Schedule 1'!N493</f>
        <v>0</v>
      </c>
      <c r="H491" s="95" t="str">
        <f>'Input 1 - Schedule 1'!O493</f>
        <v/>
      </c>
      <c r="I491" s="95">
        <f>'Input 1 - Schedule 1'!W493</f>
        <v>0</v>
      </c>
      <c r="J491" s="69"/>
      <c r="K491" s="51"/>
      <c r="L491" s="69"/>
      <c r="M491" s="69"/>
      <c r="N491" s="95">
        <f>SUMIFS('Input 3 - Capital Instruments'!$L$13:$L$229,'Input 3 - Capital Instruments'!$O$13:$O$229,C491,'Input 3 - Capital Instruments'!$M$13:$M$229,"Y",'Input 3 - Capital Instruments'!$G$13:$G$229,"Surplus Notes (or similar)")</f>
        <v>0</v>
      </c>
      <c r="O491" s="69"/>
      <c r="P491" s="69"/>
      <c r="Q491" s="69"/>
      <c r="R491" s="96">
        <f t="shared" si="108"/>
        <v>0</v>
      </c>
      <c r="S491" s="95">
        <f t="shared" si="109"/>
        <v>0</v>
      </c>
      <c r="T491" s="69"/>
      <c r="U491" s="69"/>
      <c r="V491" s="69"/>
      <c r="W491" s="95" t="str">
        <f t="shared" si="110"/>
        <v/>
      </c>
      <c r="Z491" s="69"/>
      <c r="AB491" s="69"/>
      <c r="AC491" s="69"/>
      <c r="AD491" s="69"/>
      <c r="AE491" s="69"/>
      <c r="AF491" s="69"/>
      <c r="AG491" s="69"/>
      <c r="AH491" s="97">
        <f t="shared" si="111"/>
        <v>0</v>
      </c>
      <c r="AJ491" s="98">
        <f t="shared" si="112"/>
        <v>0</v>
      </c>
      <c r="AK491" s="103">
        <f t="shared" si="113"/>
        <v>0</v>
      </c>
      <c r="AL491" s="104">
        <f t="shared" si="114"/>
        <v>0</v>
      </c>
      <c r="AM491" s="98">
        <f t="shared" si="115"/>
        <v>0</v>
      </c>
      <c r="AN491" s="103">
        <f t="shared" si="116"/>
        <v>0</v>
      </c>
      <c r="AO491" s="104">
        <f t="shared" si="117"/>
        <v>0</v>
      </c>
      <c r="AP491" s="105" t="str">
        <f t="shared" si="103"/>
        <v/>
      </c>
      <c r="AQ491" s="105" t="str">
        <f t="shared" si="104"/>
        <v/>
      </c>
      <c r="AR491" s="98">
        <f>'Input 1 - Schedule 1'!AL493</f>
        <v>0</v>
      </c>
      <c r="AS491" s="98">
        <f t="shared" si="105"/>
        <v>0</v>
      </c>
      <c r="AT491" s="99">
        <f t="shared" si="106"/>
        <v>0</v>
      </c>
      <c r="AV491" s="84" t="s">
        <v>20</v>
      </c>
    </row>
    <row r="492" spans="1:48" ht="13.5" x14ac:dyDescent="0.3">
      <c r="A492" s="106">
        <f t="shared" si="107"/>
        <v>485</v>
      </c>
      <c r="B492" s="102" t="str">
        <f>'Input 1 - Schedule 1'!H494</f>
        <v/>
      </c>
      <c r="C492" s="95">
        <f>'Input 1 - Schedule 1'!I494</f>
        <v>0</v>
      </c>
      <c r="D492" s="95">
        <f>'Input 1 - Schedule 1'!J494</f>
        <v>0</v>
      </c>
      <c r="E492" s="95">
        <f>'Input 1 - Schedule 1'!K494</f>
        <v>0</v>
      </c>
      <c r="F492" s="95">
        <f>'Input 1 - Schedule 1'!L494</f>
        <v>0</v>
      </c>
      <c r="G492" s="95">
        <f>'Input 1 - Schedule 1'!N494</f>
        <v>0</v>
      </c>
      <c r="H492" s="95" t="str">
        <f>'Input 1 - Schedule 1'!O494</f>
        <v/>
      </c>
      <c r="I492" s="95">
        <f>'Input 1 - Schedule 1'!W494</f>
        <v>0</v>
      </c>
      <c r="J492" s="69"/>
      <c r="K492" s="51"/>
      <c r="L492" s="69"/>
      <c r="M492" s="69"/>
      <c r="N492" s="95">
        <f>SUMIFS('Input 3 - Capital Instruments'!$L$13:$L$229,'Input 3 - Capital Instruments'!$O$13:$O$229,C492,'Input 3 - Capital Instruments'!$M$13:$M$229,"Y",'Input 3 - Capital Instruments'!$G$13:$G$229,"Surplus Notes (or similar)")</f>
        <v>0</v>
      </c>
      <c r="O492" s="69"/>
      <c r="P492" s="69"/>
      <c r="Q492" s="69"/>
      <c r="R492" s="96">
        <f t="shared" si="108"/>
        <v>0</v>
      </c>
      <c r="S492" s="95">
        <f t="shared" si="109"/>
        <v>0</v>
      </c>
      <c r="T492" s="69"/>
      <c r="U492" s="69"/>
      <c r="V492" s="69"/>
      <c r="W492" s="95" t="str">
        <f t="shared" si="110"/>
        <v/>
      </c>
      <c r="Z492" s="69"/>
      <c r="AB492" s="69"/>
      <c r="AC492" s="69"/>
      <c r="AD492" s="69"/>
      <c r="AE492" s="69"/>
      <c r="AF492" s="69"/>
      <c r="AG492" s="69"/>
      <c r="AH492" s="97">
        <f t="shared" si="111"/>
        <v>0</v>
      </c>
      <c r="AJ492" s="98">
        <f t="shared" si="112"/>
        <v>0</v>
      </c>
      <c r="AK492" s="103">
        <f t="shared" si="113"/>
        <v>0</v>
      </c>
      <c r="AL492" s="104">
        <f t="shared" si="114"/>
        <v>0</v>
      </c>
      <c r="AM492" s="98">
        <f t="shared" si="115"/>
        <v>0</v>
      </c>
      <c r="AN492" s="103">
        <f t="shared" si="116"/>
        <v>0</v>
      </c>
      <c r="AO492" s="104">
        <f t="shared" si="117"/>
        <v>0</v>
      </c>
      <c r="AP492" s="105" t="str">
        <f t="shared" si="103"/>
        <v/>
      </c>
      <c r="AQ492" s="105" t="str">
        <f t="shared" si="104"/>
        <v/>
      </c>
      <c r="AR492" s="98">
        <f>'Input 1 - Schedule 1'!AL494</f>
        <v>0</v>
      </c>
      <c r="AS492" s="98">
        <f t="shared" si="105"/>
        <v>0</v>
      </c>
      <c r="AT492" s="99">
        <f t="shared" si="106"/>
        <v>0</v>
      </c>
      <c r="AV492" s="84" t="s">
        <v>20</v>
      </c>
    </row>
    <row r="493" spans="1:48" ht="13.5" x14ac:dyDescent="0.3">
      <c r="A493" s="106">
        <f t="shared" si="107"/>
        <v>486</v>
      </c>
      <c r="B493" s="102" t="str">
        <f>'Input 1 - Schedule 1'!H495</f>
        <v/>
      </c>
      <c r="C493" s="95">
        <f>'Input 1 - Schedule 1'!I495</f>
        <v>0</v>
      </c>
      <c r="D493" s="95">
        <f>'Input 1 - Schedule 1'!J495</f>
        <v>0</v>
      </c>
      <c r="E493" s="95">
        <f>'Input 1 - Schedule 1'!K495</f>
        <v>0</v>
      </c>
      <c r="F493" s="95">
        <f>'Input 1 - Schedule 1'!L495</f>
        <v>0</v>
      </c>
      <c r="G493" s="95">
        <f>'Input 1 - Schedule 1'!N495</f>
        <v>0</v>
      </c>
      <c r="H493" s="95" t="str">
        <f>'Input 1 - Schedule 1'!O495</f>
        <v/>
      </c>
      <c r="I493" s="95">
        <f>'Input 1 - Schedule 1'!W495</f>
        <v>0</v>
      </c>
      <c r="J493" s="69"/>
      <c r="K493" s="51"/>
      <c r="L493" s="69"/>
      <c r="M493" s="69"/>
      <c r="N493" s="95">
        <f>SUMIFS('Input 3 - Capital Instruments'!$L$13:$L$229,'Input 3 - Capital Instruments'!$O$13:$O$229,C493,'Input 3 - Capital Instruments'!$M$13:$M$229,"Y",'Input 3 - Capital Instruments'!$G$13:$G$229,"Surplus Notes (or similar)")</f>
        <v>0</v>
      </c>
      <c r="O493" s="69"/>
      <c r="P493" s="69"/>
      <c r="Q493" s="69"/>
      <c r="R493" s="96">
        <f t="shared" si="108"/>
        <v>0</v>
      </c>
      <c r="S493" s="95">
        <f t="shared" si="109"/>
        <v>0</v>
      </c>
      <c r="T493" s="69"/>
      <c r="U493" s="69"/>
      <c r="V493" s="69"/>
      <c r="W493" s="95" t="str">
        <f t="shared" si="110"/>
        <v/>
      </c>
      <c r="Z493" s="69"/>
      <c r="AB493" s="69"/>
      <c r="AC493" s="69"/>
      <c r="AD493" s="69"/>
      <c r="AE493" s="69"/>
      <c r="AF493" s="69"/>
      <c r="AG493" s="69"/>
      <c r="AH493" s="97">
        <f t="shared" si="111"/>
        <v>0</v>
      </c>
      <c r="AJ493" s="98">
        <f t="shared" si="112"/>
        <v>0</v>
      </c>
      <c r="AK493" s="103">
        <f t="shared" si="113"/>
        <v>0</v>
      </c>
      <c r="AL493" s="104">
        <f t="shared" si="114"/>
        <v>0</v>
      </c>
      <c r="AM493" s="98">
        <f t="shared" si="115"/>
        <v>0</v>
      </c>
      <c r="AN493" s="103">
        <f t="shared" si="116"/>
        <v>0</v>
      </c>
      <c r="AO493" s="104">
        <f t="shared" si="117"/>
        <v>0</v>
      </c>
      <c r="AP493" s="105" t="str">
        <f t="shared" si="103"/>
        <v/>
      </c>
      <c r="AQ493" s="105" t="str">
        <f t="shared" si="104"/>
        <v/>
      </c>
      <c r="AR493" s="98">
        <f>'Input 1 - Schedule 1'!AL495</f>
        <v>0</v>
      </c>
      <c r="AS493" s="98">
        <f t="shared" si="105"/>
        <v>0</v>
      </c>
      <c r="AT493" s="99">
        <f t="shared" si="106"/>
        <v>0</v>
      </c>
      <c r="AV493" s="84" t="s">
        <v>20</v>
      </c>
    </row>
    <row r="494" spans="1:48" ht="13.5" x14ac:dyDescent="0.3">
      <c r="A494" s="106">
        <f t="shared" si="107"/>
        <v>487</v>
      </c>
      <c r="B494" s="102" t="str">
        <f>'Input 1 - Schedule 1'!H496</f>
        <v/>
      </c>
      <c r="C494" s="95">
        <f>'Input 1 - Schedule 1'!I496</f>
        <v>0</v>
      </c>
      <c r="D494" s="95">
        <f>'Input 1 - Schedule 1'!J496</f>
        <v>0</v>
      </c>
      <c r="E494" s="95">
        <f>'Input 1 - Schedule 1'!K496</f>
        <v>0</v>
      </c>
      <c r="F494" s="95">
        <f>'Input 1 - Schedule 1'!L496</f>
        <v>0</v>
      </c>
      <c r="G494" s="95">
        <f>'Input 1 - Schedule 1'!N496</f>
        <v>0</v>
      </c>
      <c r="H494" s="95" t="str">
        <f>'Input 1 - Schedule 1'!O496</f>
        <v/>
      </c>
      <c r="I494" s="95">
        <f>'Input 1 - Schedule 1'!W496</f>
        <v>0</v>
      </c>
      <c r="J494" s="69"/>
      <c r="K494" s="51"/>
      <c r="L494" s="69"/>
      <c r="M494" s="69"/>
      <c r="N494" s="95">
        <f>SUMIFS('Input 3 - Capital Instruments'!$L$13:$L$229,'Input 3 - Capital Instruments'!$O$13:$O$229,C494,'Input 3 - Capital Instruments'!$M$13:$M$229,"Y",'Input 3 - Capital Instruments'!$G$13:$G$229,"Surplus Notes (or similar)")</f>
        <v>0</v>
      </c>
      <c r="O494" s="69"/>
      <c r="P494" s="69"/>
      <c r="Q494" s="69"/>
      <c r="R494" s="96">
        <f t="shared" si="108"/>
        <v>0</v>
      </c>
      <c r="S494" s="95">
        <f t="shared" si="109"/>
        <v>0</v>
      </c>
      <c r="T494" s="69"/>
      <c r="U494" s="69"/>
      <c r="V494" s="69"/>
      <c r="W494" s="95" t="str">
        <f t="shared" si="110"/>
        <v/>
      </c>
      <c r="Z494" s="69"/>
      <c r="AB494" s="69"/>
      <c r="AC494" s="69"/>
      <c r="AD494" s="69"/>
      <c r="AE494" s="69"/>
      <c r="AF494" s="69"/>
      <c r="AG494" s="69"/>
      <c r="AH494" s="97">
        <f t="shared" si="111"/>
        <v>0</v>
      </c>
      <c r="AJ494" s="98">
        <f t="shared" si="112"/>
        <v>0</v>
      </c>
      <c r="AK494" s="103">
        <f t="shared" si="113"/>
        <v>0</v>
      </c>
      <c r="AL494" s="104">
        <f t="shared" si="114"/>
        <v>0</v>
      </c>
      <c r="AM494" s="98">
        <f t="shared" si="115"/>
        <v>0</v>
      </c>
      <c r="AN494" s="103">
        <f t="shared" si="116"/>
        <v>0</v>
      </c>
      <c r="AO494" s="104">
        <f t="shared" si="117"/>
        <v>0</v>
      </c>
      <c r="AP494" s="105" t="str">
        <f t="shared" si="103"/>
        <v/>
      </c>
      <c r="AQ494" s="105" t="str">
        <f t="shared" si="104"/>
        <v/>
      </c>
      <c r="AR494" s="98">
        <f>'Input 1 - Schedule 1'!AL496</f>
        <v>0</v>
      </c>
      <c r="AS494" s="98">
        <f t="shared" si="105"/>
        <v>0</v>
      </c>
      <c r="AT494" s="99">
        <f t="shared" si="106"/>
        <v>0</v>
      </c>
      <c r="AV494" s="84" t="s">
        <v>20</v>
      </c>
    </row>
    <row r="495" spans="1:48" ht="13.5" x14ac:dyDescent="0.3">
      <c r="A495" s="106">
        <f t="shared" si="107"/>
        <v>488</v>
      </c>
      <c r="B495" s="102" t="str">
        <f>'Input 1 - Schedule 1'!H497</f>
        <v/>
      </c>
      <c r="C495" s="95">
        <f>'Input 1 - Schedule 1'!I497</f>
        <v>0</v>
      </c>
      <c r="D495" s="95">
        <f>'Input 1 - Schedule 1'!J497</f>
        <v>0</v>
      </c>
      <c r="E495" s="95">
        <f>'Input 1 - Schedule 1'!K497</f>
        <v>0</v>
      </c>
      <c r="F495" s="95">
        <f>'Input 1 - Schedule 1'!L497</f>
        <v>0</v>
      </c>
      <c r="G495" s="95">
        <f>'Input 1 - Schedule 1'!N497</f>
        <v>0</v>
      </c>
      <c r="H495" s="95" t="str">
        <f>'Input 1 - Schedule 1'!O497</f>
        <v/>
      </c>
      <c r="I495" s="95">
        <f>'Input 1 - Schedule 1'!W497</f>
        <v>0</v>
      </c>
      <c r="J495" s="69"/>
      <c r="K495" s="51"/>
      <c r="L495" s="69"/>
      <c r="M495" s="69"/>
      <c r="N495" s="95">
        <f>SUMIFS('Input 3 - Capital Instruments'!$L$13:$L$229,'Input 3 - Capital Instruments'!$O$13:$O$229,C495,'Input 3 - Capital Instruments'!$M$13:$M$229,"Y",'Input 3 - Capital Instruments'!$G$13:$G$229,"Surplus Notes (or similar)")</f>
        <v>0</v>
      </c>
      <c r="O495" s="69"/>
      <c r="P495" s="69"/>
      <c r="Q495" s="69"/>
      <c r="R495" s="96">
        <f t="shared" si="108"/>
        <v>0</v>
      </c>
      <c r="S495" s="95">
        <f t="shared" si="109"/>
        <v>0</v>
      </c>
      <c r="T495" s="69"/>
      <c r="U495" s="69"/>
      <c r="V495" s="69"/>
      <c r="W495" s="95" t="str">
        <f t="shared" si="110"/>
        <v/>
      </c>
      <c r="Z495" s="69"/>
      <c r="AB495" s="69"/>
      <c r="AC495" s="69"/>
      <c r="AD495" s="69"/>
      <c r="AE495" s="69"/>
      <c r="AF495" s="69"/>
      <c r="AG495" s="69"/>
      <c r="AH495" s="97">
        <f t="shared" si="111"/>
        <v>0</v>
      </c>
      <c r="AJ495" s="98">
        <f t="shared" si="112"/>
        <v>0</v>
      </c>
      <c r="AK495" s="103">
        <f t="shared" si="113"/>
        <v>0</v>
      </c>
      <c r="AL495" s="104">
        <f t="shared" si="114"/>
        <v>0</v>
      </c>
      <c r="AM495" s="98">
        <f t="shared" si="115"/>
        <v>0</v>
      </c>
      <c r="AN495" s="103">
        <f t="shared" si="116"/>
        <v>0</v>
      </c>
      <c r="AO495" s="104">
        <f t="shared" si="117"/>
        <v>0</v>
      </c>
      <c r="AP495" s="105" t="str">
        <f t="shared" si="103"/>
        <v/>
      </c>
      <c r="AQ495" s="105" t="str">
        <f t="shared" si="104"/>
        <v/>
      </c>
      <c r="AR495" s="98">
        <f>'Input 1 - Schedule 1'!AL497</f>
        <v>0</v>
      </c>
      <c r="AS495" s="98">
        <f t="shared" si="105"/>
        <v>0</v>
      </c>
      <c r="AT495" s="99">
        <f t="shared" si="106"/>
        <v>0</v>
      </c>
      <c r="AV495" s="84" t="s">
        <v>20</v>
      </c>
    </row>
    <row r="496" spans="1:48" ht="13.5" x14ac:dyDescent="0.3">
      <c r="A496" s="106">
        <f t="shared" si="107"/>
        <v>489</v>
      </c>
      <c r="B496" s="102" t="str">
        <f>'Input 1 - Schedule 1'!H498</f>
        <v/>
      </c>
      <c r="C496" s="95">
        <f>'Input 1 - Schedule 1'!I498</f>
        <v>0</v>
      </c>
      <c r="D496" s="95">
        <f>'Input 1 - Schedule 1'!J498</f>
        <v>0</v>
      </c>
      <c r="E496" s="95">
        <f>'Input 1 - Schedule 1'!K498</f>
        <v>0</v>
      </c>
      <c r="F496" s="95">
        <f>'Input 1 - Schedule 1'!L498</f>
        <v>0</v>
      </c>
      <c r="G496" s="95">
        <f>'Input 1 - Schedule 1'!N498</f>
        <v>0</v>
      </c>
      <c r="H496" s="95" t="str">
        <f>'Input 1 - Schedule 1'!O498</f>
        <v/>
      </c>
      <c r="I496" s="95">
        <f>'Input 1 - Schedule 1'!W498</f>
        <v>0</v>
      </c>
      <c r="J496" s="69"/>
      <c r="K496" s="51"/>
      <c r="L496" s="69"/>
      <c r="M496" s="69"/>
      <c r="N496" s="95">
        <f>SUMIFS('Input 3 - Capital Instruments'!$L$13:$L$229,'Input 3 - Capital Instruments'!$O$13:$O$229,C496,'Input 3 - Capital Instruments'!$M$13:$M$229,"Y",'Input 3 - Capital Instruments'!$G$13:$G$229,"Surplus Notes (or similar)")</f>
        <v>0</v>
      </c>
      <c r="O496" s="69"/>
      <c r="P496" s="69"/>
      <c r="Q496" s="69"/>
      <c r="R496" s="96">
        <f t="shared" si="108"/>
        <v>0</v>
      </c>
      <c r="S496" s="95">
        <f t="shared" si="109"/>
        <v>0</v>
      </c>
      <c r="T496" s="69"/>
      <c r="U496" s="69"/>
      <c r="V496" s="69"/>
      <c r="W496" s="95" t="str">
        <f t="shared" si="110"/>
        <v/>
      </c>
      <c r="Z496" s="69"/>
      <c r="AB496" s="69"/>
      <c r="AC496" s="69"/>
      <c r="AD496" s="69"/>
      <c r="AE496" s="69"/>
      <c r="AF496" s="69"/>
      <c r="AG496" s="69"/>
      <c r="AH496" s="97">
        <f t="shared" si="111"/>
        <v>0</v>
      </c>
      <c r="AJ496" s="98">
        <f t="shared" si="112"/>
        <v>0</v>
      </c>
      <c r="AK496" s="103">
        <f t="shared" si="113"/>
        <v>0</v>
      </c>
      <c r="AL496" s="104">
        <f t="shared" si="114"/>
        <v>0</v>
      </c>
      <c r="AM496" s="98">
        <f t="shared" si="115"/>
        <v>0</v>
      </c>
      <c r="AN496" s="103">
        <f t="shared" si="116"/>
        <v>0</v>
      </c>
      <c r="AO496" s="104">
        <f t="shared" si="117"/>
        <v>0</v>
      </c>
      <c r="AP496" s="105" t="str">
        <f t="shared" si="103"/>
        <v/>
      </c>
      <c r="AQ496" s="105" t="str">
        <f t="shared" si="104"/>
        <v/>
      </c>
      <c r="AR496" s="98">
        <f>'Input 1 - Schedule 1'!AL498</f>
        <v>0</v>
      </c>
      <c r="AS496" s="98">
        <f t="shared" si="105"/>
        <v>0</v>
      </c>
      <c r="AT496" s="99">
        <f t="shared" si="106"/>
        <v>0</v>
      </c>
      <c r="AV496" s="84" t="s">
        <v>20</v>
      </c>
    </row>
    <row r="497" spans="1:48" ht="13.5" x14ac:dyDescent="0.3">
      <c r="A497" s="106">
        <f t="shared" si="107"/>
        <v>490</v>
      </c>
      <c r="B497" s="102" t="str">
        <f>'Input 1 - Schedule 1'!H499</f>
        <v/>
      </c>
      <c r="C497" s="95">
        <f>'Input 1 - Schedule 1'!I499</f>
        <v>0</v>
      </c>
      <c r="D497" s="95">
        <f>'Input 1 - Schedule 1'!J499</f>
        <v>0</v>
      </c>
      <c r="E497" s="95">
        <f>'Input 1 - Schedule 1'!K499</f>
        <v>0</v>
      </c>
      <c r="F497" s="95">
        <f>'Input 1 - Schedule 1'!L499</f>
        <v>0</v>
      </c>
      <c r="G497" s="95">
        <f>'Input 1 - Schedule 1'!N499</f>
        <v>0</v>
      </c>
      <c r="H497" s="95" t="str">
        <f>'Input 1 - Schedule 1'!O499</f>
        <v/>
      </c>
      <c r="I497" s="95">
        <f>'Input 1 - Schedule 1'!W499</f>
        <v>0</v>
      </c>
      <c r="J497" s="69"/>
      <c r="K497" s="51"/>
      <c r="L497" s="69"/>
      <c r="M497" s="69"/>
      <c r="N497" s="95">
        <f>SUMIFS('Input 3 - Capital Instruments'!$L$13:$L$229,'Input 3 - Capital Instruments'!$O$13:$O$229,C497,'Input 3 - Capital Instruments'!$M$13:$M$229,"Y",'Input 3 - Capital Instruments'!$G$13:$G$229,"Surplus Notes (or similar)")</f>
        <v>0</v>
      </c>
      <c r="O497" s="69"/>
      <c r="P497" s="69"/>
      <c r="Q497" s="69"/>
      <c r="R497" s="96">
        <f t="shared" si="108"/>
        <v>0</v>
      </c>
      <c r="S497" s="95">
        <f t="shared" si="109"/>
        <v>0</v>
      </c>
      <c r="T497" s="69"/>
      <c r="U497" s="69"/>
      <c r="V497" s="69"/>
      <c r="W497" s="95" t="str">
        <f t="shared" si="110"/>
        <v/>
      </c>
      <c r="Z497" s="69"/>
      <c r="AB497" s="69"/>
      <c r="AC497" s="69"/>
      <c r="AD497" s="69"/>
      <c r="AE497" s="69"/>
      <c r="AF497" s="69"/>
      <c r="AG497" s="69"/>
      <c r="AH497" s="97">
        <f t="shared" si="111"/>
        <v>0</v>
      </c>
      <c r="AJ497" s="98">
        <f t="shared" si="112"/>
        <v>0</v>
      </c>
      <c r="AK497" s="103">
        <f t="shared" si="113"/>
        <v>0</v>
      </c>
      <c r="AL497" s="104">
        <f t="shared" si="114"/>
        <v>0</v>
      </c>
      <c r="AM497" s="98">
        <f t="shared" si="115"/>
        <v>0</v>
      </c>
      <c r="AN497" s="103">
        <f t="shared" si="116"/>
        <v>0</v>
      </c>
      <c r="AO497" s="104">
        <f t="shared" si="117"/>
        <v>0</v>
      </c>
      <c r="AP497" s="105" t="str">
        <f t="shared" si="103"/>
        <v/>
      </c>
      <c r="AQ497" s="105" t="str">
        <f t="shared" si="104"/>
        <v/>
      </c>
      <c r="AR497" s="98">
        <f>'Input 1 - Schedule 1'!AL499</f>
        <v>0</v>
      </c>
      <c r="AS497" s="98">
        <f t="shared" si="105"/>
        <v>0</v>
      </c>
      <c r="AT497" s="99">
        <f t="shared" si="106"/>
        <v>0</v>
      </c>
      <c r="AV497" s="84" t="s">
        <v>20</v>
      </c>
    </row>
    <row r="498" spans="1:48" ht="13.5" x14ac:dyDescent="0.3">
      <c r="A498" s="106">
        <f t="shared" si="107"/>
        <v>491</v>
      </c>
      <c r="B498" s="102" t="str">
        <f>'Input 1 - Schedule 1'!H500</f>
        <v/>
      </c>
      <c r="C498" s="95">
        <f>'Input 1 - Schedule 1'!I500</f>
        <v>0</v>
      </c>
      <c r="D498" s="95">
        <f>'Input 1 - Schedule 1'!J500</f>
        <v>0</v>
      </c>
      <c r="E498" s="95">
        <f>'Input 1 - Schedule 1'!K500</f>
        <v>0</v>
      </c>
      <c r="F498" s="95">
        <f>'Input 1 - Schedule 1'!L500</f>
        <v>0</v>
      </c>
      <c r="G498" s="95">
        <f>'Input 1 - Schedule 1'!N500</f>
        <v>0</v>
      </c>
      <c r="H498" s="95" t="str">
        <f>'Input 1 - Schedule 1'!O500</f>
        <v/>
      </c>
      <c r="I498" s="95">
        <f>'Input 1 - Schedule 1'!W500</f>
        <v>0</v>
      </c>
      <c r="J498" s="69"/>
      <c r="K498" s="51"/>
      <c r="L498" s="69"/>
      <c r="M498" s="69"/>
      <c r="N498" s="95">
        <f>SUMIFS('Input 3 - Capital Instruments'!$L$13:$L$229,'Input 3 - Capital Instruments'!$O$13:$O$229,C498,'Input 3 - Capital Instruments'!$M$13:$M$229,"Y",'Input 3 - Capital Instruments'!$G$13:$G$229,"Surplus Notes (or similar)")</f>
        <v>0</v>
      </c>
      <c r="O498" s="69"/>
      <c r="P498" s="69"/>
      <c r="Q498" s="69"/>
      <c r="R498" s="96">
        <f t="shared" si="108"/>
        <v>0</v>
      </c>
      <c r="S498" s="95">
        <f t="shared" si="109"/>
        <v>0</v>
      </c>
      <c r="T498" s="69"/>
      <c r="U498" s="69"/>
      <c r="V498" s="69"/>
      <c r="W498" s="95" t="str">
        <f t="shared" si="110"/>
        <v/>
      </c>
      <c r="Z498" s="69"/>
      <c r="AB498" s="69"/>
      <c r="AC498" s="69"/>
      <c r="AD498" s="69"/>
      <c r="AE498" s="69"/>
      <c r="AF498" s="69"/>
      <c r="AG498" s="69"/>
      <c r="AH498" s="97">
        <f t="shared" si="111"/>
        <v>0</v>
      </c>
      <c r="AJ498" s="98">
        <f t="shared" si="112"/>
        <v>0</v>
      </c>
      <c r="AK498" s="103">
        <f t="shared" si="113"/>
        <v>0</v>
      </c>
      <c r="AL498" s="104">
        <f t="shared" si="114"/>
        <v>0</v>
      </c>
      <c r="AM498" s="98">
        <f t="shared" si="115"/>
        <v>0</v>
      </c>
      <c r="AN498" s="103">
        <f t="shared" si="116"/>
        <v>0</v>
      </c>
      <c r="AO498" s="104">
        <f t="shared" si="117"/>
        <v>0</v>
      </c>
      <c r="AP498" s="105" t="str">
        <f t="shared" si="103"/>
        <v/>
      </c>
      <c r="AQ498" s="105" t="str">
        <f t="shared" si="104"/>
        <v/>
      </c>
      <c r="AR498" s="98">
        <f>'Input 1 - Schedule 1'!AL500</f>
        <v>0</v>
      </c>
      <c r="AS498" s="98">
        <f t="shared" si="105"/>
        <v>0</v>
      </c>
      <c r="AT498" s="99">
        <f t="shared" si="106"/>
        <v>0</v>
      </c>
      <c r="AV498" s="84" t="s">
        <v>20</v>
      </c>
    </row>
    <row r="499" spans="1:48" ht="13.5" x14ac:dyDescent="0.3">
      <c r="A499" s="106">
        <f t="shared" si="107"/>
        <v>492</v>
      </c>
      <c r="B499" s="102" t="str">
        <f>'Input 1 - Schedule 1'!H501</f>
        <v/>
      </c>
      <c r="C499" s="95">
        <f>'Input 1 - Schedule 1'!I501</f>
        <v>0</v>
      </c>
      <c r="D499" s="95">
        <f>'Input 1 - Schedule 1'!J501</f>
        <v>0</v>
      </c>
      <c r="E499" s="95">
        <f>'Input 1 - Schedule 1'!K501</f>
        <v>0</v>
      </c>
      <c r="F499" s="95">
        <f>'Input 1 - Schedule 1'!L501</f>
        <v>0</v>
      </c>
      <c r="G499" s="95">
        <f>'Input 1 - Schedule 1'!N501</f>
        <v>0</v>
      </c>
      <c r="H499" s="95" t="str">
        <f>'Input 1 - Schedule 1'!O501</f>
        <v/>
      </c>
      <c r="I499" s="95">
        <f>'Input 1 - Schedule 1'!W501</f>
        <v>0</v>
      </c>
      <c r="J499" s="69"/>
      <c r="K499" s="51"/>
      <c r="L499" s="69"/>
      <c r="M499" s="69"/>
      <c r="N499" s="95">
        <f>SUMIFS('Input 3 - Capital Instruments'!$L$13:$L$229,'Input 3 - Capital Instruments'!$O$13:$O$229,C499,'Input 3 - Capital Instruments'!$M$13:$M$229,"Y",'Input 3 - Capital Instruments'!$G$13:$G$229,"Surplus Notes (or similar)")</f>
        <v>0</v>
      </c>
      <c r="O499" s="69"/>
      <c r="P499" s="69"/>
      <c r="Q499" s="69"/>
      <c r="R499" s="96">
        <f t="shared" si="108"/>
        <v>0</v>
      </c>
      <c r="S499" s="95">
        <f t="shared" si="109"/>
        <v>0</v>
      </c>
      <c r="T499" s="69"/>
      <c r="U499" s="69"/>
      <c r="V499" s="69"/>
      <c r="W499" s="95" t="str">
        <f t="shared" si="110"/>
        <v/>
      </c>
      <c r="Z499" s="69"/>
      <c r="AB499" s="69"/>
      <c r="AC499" s="69"/>
      <c r="AD499" s="69"/>
      <c r="AE499" s="69"/>
      <c r="AF499" s="69"/>
      <c r="AG499" s="69"/>
      <c r="AH499" s="97">
        <f t="shared" si="111"/>
        <v>0</v>
      </c>
      <c r="AJ499" s="98">
        <f t="shared" si="112"/>
        <v>0</v>
      </c>
      <c r="AK499" s="103">
        <f t="shared" si="113"/>
        <v>0</v>
      </c>
      <c r="AL499" s="104">
        <f t="shared" si="114"/>
        <v>0</v>
      </c>
      <c r="AM499" s="98">
        <f t="shared" si="115"/>
        <v>0</v>
      </c>
      <c r="AN499" s="103">
        <f t="shared" si="116"/>
        <v>0</v>
      </c>
      <c r="AO499" s="104">
        <f t="shared" si="117"/>
        <v>0</v>
      </c>
      <c r="AP499" s="105" t="str">
        <f t="shared" si="103"/>
        <v/>
      </c>
      <c r="AQ499" s="105" t="str">
        <f t="shared" si="104"/>
        <v/>
      </c>
      <c r="AR499" s="98">
        <f>'Input 1 - Schedule 1'!AL501</f>
        <v>0</v>
      </c>
      <c r="AS499" s="98">
        <f t="shared" si="105"/>
        <v>0</v>
      </c>
      <c r="AT499" s="99">
        <f t="shared" si="106"/>
        <v>0</v>
      </c>
      <c r="AV499" s="84" t="s">
        <v>20</v>
      </c>
    </row>
    <row r="500" spans="1:48" ht="13.5" x14ac:dyDescent="0.3">
      <c r="A500" s="106">
        <f t="shared" si="107"/>
        <v>493</v>
      </c>
      <c r="B500" s="102" t="str">
        <f>'Input 1 - Schedule 1'!H502</f>
        <v/>
      </c>
      <c r="C500" s="95">
        <f>'Input 1 - Schedule 1'!I502</f>
        <v>0</v>
      </c>
      <c r="D500" s="95">
        <f>'Input 1 - Schedule 1'!J502</f>
        <v>0</v>
      </c>
      <c r="E500" s="95">
        <f>'Input 1 - Schedule 1'!K502</f>
        <v>0</v>
      </c>
      <c r="F500" s="95">
        <f>'Input 1 - Schedule 1'!L502</f>
        <v>0</v>
      </c>
      <c r="G500" s="95">
        <f>'Input 1 - Schedule 1'!N502</f>
        <v>0</v>
      </c>
      <c r="H500" s="95" t="str">
        <f>'Input 1 - Schedule 1'!O502</f>
        <v/>
      </c>
      <c r="I500" s="95">
        <f>'Input 1 - Schedule 1'!W502</f>
        <v>0</v>
      </c>
      <c r="J500" s="69"/>
      <c r="K500" s="51"/>
      <c r="L500" s="69"/>
      <c r="M500" s="69"/>
      <c r="N500" s="95">
        <f>SUMIFS('Input 3 - Capital Instruments'!$L$13:$L$229,'Input 3 - Capital Instruments'!$O$13:$O$229,C500,'Input 3 - Capital Instruments'!$M$13:$M$229,"Y",'Input 3 - Capital Instruments'!$G$13:$G$229,"Surplus Notes (or similar)")</f>
        <v>0</v>
      </c>
      <c r="O500" s="69"/>
      <c r="P500" s="69"/>
      <c r="Q500" s="69"/>
      <c r="R500" s="96">
        <f t="shared" si="108"/>
        <v>0</v>
      </c>
      <c r="S500" s="95">
        <f t="shared" si="109"/>
        <v>0</v>
      </c>
      <c r="T500" s="69"/>
      <c r="U500" s="69"/>
      <c r="V500" s="69"/>
      <c r="W500" s="95" t="str">
        <f t="shared" si="110"/>
        <v/>
      </c>
      <c r="Z500" s="69"/>
      <c r="AB500" s="69"/>
      <c r="AC500" s="69"/>
      <c r="AD500" s="69"/>
      <c r="AE500" s="69"/>
      <c r="AF500" s="69"/>
      <c r="AG500" s="69"/>
      <c r="AH500" s="97">
        <f t="shared" si="111"/>
        <v>0</v>
      </c>
      <c r="AJ500" s="98">
        <f t="shared" si="112"/>
        <v>0</v>
      </c>
      <c r="AK500" s="103">
        <f t="shared" si="113"/>
        <v>0</v>
      </c>
      <c r="AL500" s="104">
        <f t="shared" si="114"/>
        <v>0</v>
      </c>
      <c r="AM500" s="98">
        <f t="shared" si="115"/>
        <v>0</v>
      </c>
      <c r="AN500" s="103">
        <f t="shared" si="116"/>
        <v>0</v>
      </c>
      <c r="AO500" s="104">
        <f t="shared" si="117"/>
        <v>0</v>
      </c>
      <c r="AP500" s="105" t="str">
        <f t="shared" si="103"/>
        <v/>
      </c>
      <c r="AQ500" s="105" t="str">
        <f t="shared" si="104"/>
        <v/>
      </c>
      <c r="AR500" s="98">
        <f>'Input 1 - Schedule 1'!AL502</f>
        <v>0</v>
      </c>
      <c r="AS500" s="98">
        <f t="shared" si="105"/>
        <v>0</v>
      </c>
      <c r="AT500" s="99">
        <f t="shared" si="106"/>
        <v>0</v>
      </c>
      <c r="AV500" s="84" t="s">
        <v>20</v>
      </c>
    </row>
    <row r="501" spans="1:48" ht="13.5" x14ac:dyDescent="0.3">
      <c r="A501" s="106">
        <f t="shared" si="107"/>
        <v>494</v>
      </c>
      <c r="B501" s="102" t="str">
        <f>'Input 1 - Schedule 1'!H503</f>
        <v/>
      </c>
      <c r="C501" s="95">
        <f>'Input 1 - Schedule 1'!I503</f>
        <v>0</v>
      </c>
      <c r="D501" s="95">
        <f>'Input 1 - Schedule 1'!J503</f>
        <v>0</v>
      </c>
      <c r="E501" s="95">
        <f>'Input 1 - Schedule 1'!K503</f>
        <v>0</v>
      </c>
      <c r="F501" s="95">
        <f>'Input 1 - Schedule 1'!L503</f>
        <v>0</v>
      </c>
      <c r="G501" s="95">
        <f>'Input 1 - Schedule 1'!N503</f>
        <v>0</v>
      </c>
      <c r="H501" s="95" t="str">
        <f>'Input 1 - Schedule 1'!O503</f>
        <v/>
      </c>
      <c r="I501" s="95">
        <f>'Input 1 - Schedule 1'!W503</f>
        <v>0</v>
      </c>
      <c r="J501" s="69"/>
      <c r="K501" s="51"/>
      <c r="L501" s="69"/>
      <c r="M501" s="69"/>
      <c r="N501" s="95">
        <f>SUMIFS('Input 3 - Capital Instruments'!$L$13:$L$229,'Input 3 - Capital Instruments'!$O$13:$O$229,C501,'Input 3 - Capital Instruments'!$M$13:$M$229,"Y",'Input 3 - Capital Instruments'!$G$13:$G$229,"Surplus Notes (or similar)")</f>
        <v>0</v>
      </c>
      <c r="O501" s="69"/>
      <c r="P501" s="69"/>
      <c r="Q501" s="69"/>
      <c r="R501" s="96">
        <f t="shared" si="108"/>
        <v>0</v>
      </c>
      <c r="S501" s="95">
        <f t="shared" si="109"/>
        <v>0</v>
      </c>
      <c r="T501" s="69"/>
      <c r="U501" s="69"/>
      <c r="V501" s="69"/>
      <c r="W501" s="95" t="str">
        <f t="shared" si="110"/>
        <v/>
      </c>
      <c r="Z501" s="69"/>
      <c r="AB501" s="69"/>
      <c r="AC501" s="69"/>
      <c r="AD501" s="69"/>
      <c r="AE501" s="69"/>
      <c r="AF501" s="69"/>
      <c r="AG501" s="69"/>
      <c r="AH501" s="97">
        <f t="shared" si="111"/>
        <v>0</v>
      </c>
      <c r="AJ501" s="98">
        <f t="shared" si="112"/>
        <v>0</v>
      </c>
      <c r="AK501" s="103">
        <f t="shared" si="113"/>
        <v>0</v>
      </c>
      <c r="AL501" s="104">
        <f t="shared" si="114"/>
        <v>0</v>
      </c>
      <c r="AM501" s="98">
        <f t="shared" si="115"/>
        <v>0</v>
      </c>
      <c r="AN501" s="103">
        <f t="shared" si="116"/>
        <v>0</v>
      </c>
      <c r="AO501" s="104">
        <f t="shared" si="117"/>
        <v>0</v>
      </c>
      <c r="AP501" s="105" t="str">
        <f t="shared" si="103"/>
        <v/>
      </c>
      <c r="AQ501" s="105" t="str">
        <f t="shared" si="104"/>
        <v/>
      </c>
      <c r="AR501" s="98">
        <f>'Input 1 - Schedule 1'!AL503</f>
        <v>0</v>
      </c>
      <c r="AS501" s="98">
        <f t="shared" si="105"/>
        <v>0</v>
      </c>
      <c r="AT501" s="99">
        <f t="shared" si="106"/>
        <v>0</v>
      </c>
      <c r="AV501" s="84" t="s">
        <v>20</v>
      </c>
    </row>
    <row r="502" spans="1:48" ht="13.5" x14ac:dyDescent="0.3">
      <c r="A502" s="106">
        <f t="shared" si="107"/>
        <v>495</v>
      </c>
      <c r="B502" s="102" t="str">
        <f>'Input 1 - Schedule 1'!H504</f>
        <v/>
      </c>
      <c r="C502" s="95">
        <f>'Input 1 - Schedule 1'!I504</f>
        <v>0</v>
      </c>
      <c r="D502" s="95">
        <f>'Input 1 - Schedule 1'!J504</f>
        <v>0</v>
      </c>
      <c r="E502" s="95">
        <f>'Input 1 - Schedule 1'!K504</f>
        <v>0</v>
      </c>
      <c r="F502" s="95">
        <f>'Input 1 - Schedule 1'!L504</f>
        <v>0</v>
      </c>
      <c r="G502" s="95">
        <f>'Input 1 - Schedule 1'!N504</f>
        <v>0</v>
      </c>
      <c r="H502" s="95" t="str">
        <f>'Input 1 - Schedule 1'!O504</f>
        <v/>
      </c>
      <c r="I502" s="95">
        <f>'Input 1 - Schedule 1'!W504</f>
        <v>0</v>
      </c>
      <c r="J502" s="69"/>
      <c r="K502" s="51"/>
      <c r="L502" s="69"/>
      <c r="M502" s="69"/>
      <c r="N502" s="95">
        <f>SUMIFS('Input 3 - Capital Instruments'!$L$13:$L$229,'Input 3 - Capital Instruments'!$O$13:$O$229,C502,'Input 3 - Capital Instruments'!$M$13:$M$229,"Y",'Input 3 - Capital Instruments'!$G$13:$G$229,"Surplus Notes (or similar)")</f>
        <v>0</v>
      </c>
      <c r="O502" s="69"/>
      <c r="P502" s="69"/>
      <c r="Q502" s="69"/>
      <c r="R502" s="96">
        <f t="shared" si="108"/>
        <v>0</v>
      </c>
      <c r="S502" s="95">
        <f t="shared" si="109"/>
        <v>0</v>
      </c>
      <c r="T502" s="69"/>
      <c r="U502" s="69"/>
      <c r="V502" s="69"/>
      <c r="W502" s="95" t="str">
        <f t="shared" si="110"/>
        <v/>
      </c>
      <c r="Z502" s="69"/>
      <c r="AB502" s="69"/>
      <c r="AC502" s="69"/>
      <c r="AD502" s="69"/>
      <c r="AE502" s="69"/>
      <c r="AF502" s="69"/>
      <c r="AG502" s="69"/>
      <c r="AH502" s="97">
        <f t="shared" si="111"/>
        <v>0</v>
      </c>
      <c r="AJ502" s="98">
        <f t="shared" si="112"/>
        <v>0</v>
      </c>
      <c r="AK502" s="103">
        <f t="shared" si="113"/>
        <v>0</v>
      </c>
      <c r="AL502" s="104">
        <f t="shared" si="114"/>
        <v>0</v>
      </c>
      <c r="AM502" s="98">
        <f t="shared" si="115"/>
        <v>0</v>
      </c>
      <c r="AN502" s="103">
        <f t="shared" si="116"/>
        <v>0</v>
      </c>
      <c r="AO502" s="104">
        <f t="shared" si="117"/>
        <v>0</v>
      </c>
      <c r="AP502" s="105" t="str">
        <f t="shared" si="103"/>
        <v/>
      </c>
      <c r="AQ502" s="105" t="str">
        <f t="shared" si="104"/>
        <v/>
      </c>
      <c r="AR502" s="98">
        <f>'Input 1 - Schedule 1'!AL504</f>
        <v>0</v>
      </c>
      <c r="AS502" s="98">
        <f t="shared" si="105"/>
        <v>0</v>
      </c>
      <c r="AT502" s="99">
        <f t="shared" si="106"/>
        <v>0</v>
      </c>
      <c r="AV502" s="84" t="s">
        <v>20</v>
      </c>
    </row>
    <row r="503" spans="1:48" ht="13.5" x14ac:dyDescent="0.3">
      <c r="A503" s="106">
        <f t="shared" si="107"/>
        <v>496</v>
      </c>
      <c r="B503" s="102" t="str">
        <f>'Input 1 - Schedule 1'!H505</f>
        <v/>
      </c>
      <c r="C503" s="95">
        <f>'Input 1 - Schedule 1'!I505</f>
        <v>0</v>
      </c>
      <c r="D503" s="95">
        <f>'Input 1 - Schedule 1'!J505</f>
        <v>0</v>
      </c>
      <c r="E503" s="95">
        <f>'Input 1 - Schedule 1'!K505</f>
        <v>0</v>
      </c>
      <c r="F503" s="95">
        <f>'Input 1 - Schedule 1'!L505</f>
        <v>0</v>
      </c>
      <c r="G503" s="95">
        <f>'Input 1 - Schedule 1'!N505</f>
        <v>0</v>
      </c>
      <c r="H503" s="95" t="str">
        <f>'Input 1 - Schedule 1'!O505</f>
        <v/>
      </c>
      <c r="I503" s="95">
        <f>'Input 1 - Schedule 1'!W505</f>
        <v>0</v>
      </c>
      <c r="J503" s="69"/>
      <c r="K503" s="51"/>
      <c r="L503" s="69"/>
      <c r="M503" s="69"/>
      <c r="N503" s="95">
        <f>SUMIFS('Input 3 - Capital Instruments'!$L$13:$L$229,'Input 3 - Capital Instruments'!$O$13:$O$229,C503,'Input 3 - Capital Instruments'!$M$13:$M$229,"Y",'Input 3 - Capital Instruments'!$G$13:$G$229,"Surplus Notes (or similar)")</f>
        <v>0</v>
      </c>
      <c r="O503" s="69"/>
      <c r="P503" s="69"/>
      <c r="Q503" s="69"/>
      <c r="R503" s="96">
        <f t="shared" si="108"/>
        <v>0</v>
      </c>
      <c r="S503" s="95">
        <f t="shared" si="109"/>
        <v>0</v>
      </c>
      <c r="T503" s="69"/>
      <c r="U503" s="69"/>
      <c r="V503" s="69"/>
      <c r="W503" s="95" t="str">
        <f t="shared" si="110"/>
        <v/>
      </c>
      <c r="Z503" s="69"/>
      <c r="AB503" s="69"/>
      <c r="AC503" s="69"/>
      <c r="AD503" s="69"/>
      <c r="AE503" s="69"/>
      <c r="AF503" s="69"/>
      <c r="AG503" s="69"/>
      <c r="AH503" s="97">
        <f t="shared" si="111"/>
        <v>0</v>
      </c>
      <c r="AJ503" s="98">
        <f t="shared" si="112"/>
        <v>0</v>
      </c>
      <c r="AK503" s="103">
        <f t="shared" si="113"/>
        <v>0</v>
      </c>
      <c r="AL503" s="104">
        <f t="shared" si="114"/>
        <v>0</v>
      </c>
      <c r="AM503" s="98">
        <f t="shared" si="115"/>
        <v>0</v>
      </c>
      <c r="AN503" s="103">
        <f t="shared" si="116"/>
        <v>0</v>
      </c>
      <c r="AO503" s="104">
        <f t="shared" si="117"/>
        <v>0</v>
      </c>
      <c r="AP503" s="105" t="str">
        <f t="shared" si="103"/>
        <v/>
      </c>
      <c r="AQ503" s="105" t="str">
        <f t="shared" si="104"/>
        <v/>
      </c>
      <c r="AR503" s="98">
        <f>'Input 1 - Schedule 1'!AL505</f>
        <v>0</v>
      </c>
      <c r="AS503" s="98">
        <f t="shared" si="105"/>
        <v>0</v>
      </c>
      <c r="AT503" s="99">
        <f t="shared" si="106"/>
        <v>0</v>
      </c>
      <c r="AV503" s="84" t="s">
        <v>20</v>
      </c>
    </row>
    <row r="504" spans="1:48" ht="13.5" x14ac:dyDescent="0.3">
      <c r="A504" s="106">
        <f t="shared" si="107"/>
        <v>497</v>
      </c>
      <c r="B504" s="102" t="str">
        <f>'Input 1 - Schedule 1'!H506</f>
        <v/>
      </c>
      <c r="C504" s="95">
        <f>'Input 1 - Schedule 1'!I506</f>
        <v>0</v>
      </c>
      <c r="D504" s="95">
        <f>'Input 1 - Schedule 1'!J506</f>
        <v>0</v>
      </c>
      <c r="E504" s="95">
        <f>'Input 1 - Schedule 1'!K506</f>
        <v>0</v>
      </c>
      <c r="F504" s="95">
        <f>'Input 1 - Schedule 1'!L506</f>
        <v>0</v>
      </c>
      <c r="G504" s="95">
        <f>'Input 1 - Schedule 1'!N506</f>
        <v>0</v>
      </c>
      <c r="H504" s="95" t="str">
        <f>'Input 1 - Schedule 1'!O506</f>
        <v/>
      </c>
      <c r="I504" s="95">
        <f>'Input 1 - Schedule 1'!W506</f>
        <v>0</v>
      </c>
      <c r="J504" s="69"/>
      <c r="K504" s="51"/>
      <c r="L504" s="69"/>
      <c r="M504" s="69"/>
      <c r="N504" s="95">
        <f>SUMIFS('Input 3 - Capital Instruments'!$L$13:$L$229,'Input 3 - Capital Instruments'!$O$13:$O$229,C504,'Input 3 - Capital Instruments'!$M$13:$M$229,"Y",'Input 3 - Capital Instruments'!$G$13:$G$229,"Surplus Notes (or similar)")</f>
        <v>0</v>
      </c>
      <c r="O504" s="69"/>
      <c r="P504" s="69"/>
      <c r="Q504" s="69"/>
      <c r="R504" s="96">
        <f t="shared" si="108"/>
        <v>0</v>
      </c>
      <c r="S504" s="95">
        <f t="shared" si="109"/>
        <v>0</v>
      </c>
      <c r="T504" s="69"/>
      <c r="U504" s="69"/>
      <c r="V504" s="69"/>
      <c r="W504" s="95" t="str">
        <f t="shared" si="110"/>
        <v/>
      </c>
      <c r="Z504" s="69"/>
      <c r="AB504" s="69"/>
      <c r="AC504" s="69"/>
      <c r="AD504" s="69"/>
      <c r="AE504" s="69"/>
      <c r="AF504" s="69"/>
      <c r="AG504" s="69"/>
      <c r="AH504" s="97">
        <f t="shared" si="111"/>
        <v>0</v>
      </c>
      <c r="AJ504" s="98">
        <f t="shared" si="112"/>
        <v>0</v>
      </c>
      <c r="AK504" s="103">
        <f t="shared" si="113"/>
        <v>0</v>
      </c>
      <c r="AL504" s="104">
        <f t="shared" si="114"/>
        <v>0</v>
      </c>
      <c r="AM504" s="98">
        <f t="shared" si="115"/>
        <v>0</v>
      </c>
      <c r="AN504" s="103">
        <f t="shared" si="116"/>
        <v>0</v>
      </c>
      <c r="AO504" s="104">
        <f t="shared" si="117"/>
        <v>0</v>
      </c>
      <c r="AP504" s="105" t="str">
        <f t="shared" si="103"/>
        <v/>
      </c>
      <c r="AQ504" s="105" t="str">
        <f t="shared" si="104"/>
        <v/>
      </c>
      <c r="AR504" s="98">
        <f>'Input 1 - Schedule 1'!AL506</f>
        <v>0</v>
      </c>
      <c r="AS504" s="98">
        <f t="shared" si="105"/>
        <v>0</v>
      </c>
      <c r="AT504" s="99">
        <f t="shared" si="106"/>
        <v>0</v>
      </c>
      <c r="AV504" s="84" t="s">
        <v>20</v>
      </c>
    </row>
    <row r="505" spans="1:48" ht="13.5" x14ac:dyDescent="0.3">
      <c r="A505" s="106">
        <f t="shared" si="107"/>
        <v>498</v>
      </c>
      <c r="B505" s="102" t="str">
        <f>'Input 1 - Schedule 1'!H507</f>
        <v/>
      </c>
      <c r="C505" s="95">
        <f>'Input 1 - Schedule 1'!I507</f>
        <v>0</v>
      </c>
      <c r="D505" s="95">
        <f>'Input 1 - Schedule 1'!J507</f>
        <v>0</v>
      </c>
      <c r="E505" s="95">
        <f>'Input 1 - Schedule 1'!K507</f>
        <v>0</v>
      </c>
      <c r="F505" s="95">
        <f>'Input 1 - Schedule 1'!L507</f>
        <v>0</v>
      </c>
      <c r="G505" s="95">
        <f>'Input 1 - Schedule 1'!N507</f>
        <v>0</v>
      </c>
      <c r="H505" s="95" t="str">
        <f>'Input 1 - Schedule 1'!O507</f>
        <v/>
      </c>
      <c r="I505" s="95">
        <f>'Input 1 - Schedule 1'!W507</f>
        <v>0</v>
      </c>
      <c r="J505" s="69"/>
      <c r="K505" s="51"/>
      <c r="L505" s="69"/>
      <c r="M505" s="69"/>
      <c r="N505" s="95">
        <f>SUMIFS('Input 3 - Capital Instruments'!$L$13:$L$229,'Input 3 - Capital Instruments'!$O$13:$O$229,C505,'Input 3 - Capital Instruments'!$M$13:$M$229,"Y",'Input 3 - Capital Instruments'!$G$13:$G$229,"Surplus Notes (or similar)")</f>
        <v>0</v>
      </c>
      <c r="O505" s="69"/>
      <c r="P505" s="69"/>
      <c r="Q505" s="69"/>
      <c r="R505" s="96">
        <f t="shared" si="108"/>
        <v>0</v>
      </c>
      <c r="S505" s="95">
        <f t="shared" si="109"/>
        <v>0</v>
      </c>
      <c r="T505" s="69"/>
      <c r="U505" s="69"/>
      <c r="V505" s="69"/>
      <c r="W505" s="95" t="str">
        <f t="shared" si="110"/>
        <v/>
      </c>
      <c r="Z505" s="69"/>
      <c r="AB505" s="69"/>
      <c r="AC505" s="69"/>
      <c r="AD505" s="69"/>
      <c r="AE505" s="69"/>
      <c r="AF505" s="69"/>
      <c r="AG505" s="69"/>
      <c r="AH505" s="97">
        <f t="shared" si="111"/>
        <v>0</v>
      </c>
      <c r="AJ505" s="98">
        <f t="shared" si="112"/>
        <v>0</v>
      </c>
      <c r="AK505" s="103">
        <f t="shared" si="113"/>
        <v>0</v>
      </c>
      <c r="AL505" s="104">
        <f t="shared" si="114"/>
        <v>0</v>
      </c>
      <c r="AM505" s="98">
        <f t="shared" si="115"/>
        <v>0</v>
      </c>
      <c r="AN505" s="103">
        <f t="shared" si="116"/>
        <v>0</v>
      </c>
      <c r="AO505" s="104">
        <f t="shared" si="117"/>
        <v>0</v>
      </c>
      <c r="AP505" s="105" t="str">
        <f t="shared" si="103"/>
        <v/>
      </c>
      <c r="AQ505" s="105" t="str">
        <f t="shared" si="104"/>
        <v/>
      </c>
      <c r="AR505" s="98">
        <f>'Input 1 - Schedule 1'!AL507</f>
        <v>0</v>
      </c>
      <c r="AS505" s="98">
        <f t="shared" si="105"/>
        <v>0</v>
      </c>
      <c r="AT505" s="99">
        <f t="shared" si="106"/>
        <v>0</v>
      </c>
      <c r="AV505" s="84" t="s">
        <v>20</v>
      </c>
    </row>
    <row r="506" spans="1:48" ht="13.5" x14ac:dyDescent="0.3">
      <c r="A506" s="106">
        <f t="shared" si="107"/>
        <v>499</v>
      </c>
      <c r="B506" s="102" t="str">
        <f>'Input 1 - Schedule 1'!H508</f>
        <v/>
      </c>
      <c r="C506" s="95">
        <f>'Input 1 - Schedule 1'!I508</f>
        <v>0</v>
      </c>
      <c r="D506" s="95">
        <f>'Input 1 - Schedule 1'!J508</f>
        <v>0</v>
      </c>
      <c r="E506" s="95">
        <f>'Input 1 - Schedule 1'!K508</f>
        <v>0</v>
      </c>
      <c r="F506" s="95">
        <f>'Input 1 - Schedule 1'!L508</f>
        <v>0</v>
      </c>
      <c r="G506" s="95">
        <f>'Input 1 - Schedule 1'!N508</f>
        <v>0</v>
      </c>
      <c r="H506" s="95" t="str">
        <f>'Input 1 - Schedule 1'!O508</f>
        <v/>
      </c>
      <c r="I506" s="95">
        <f>'Input 1 - Schedule 1'!W508</f>
        <v>0</v>
      </c>
      <c r="J506" s="69"/>
      <c r="K506" s="51"/>
      <c r="L506" s="69"/>
      <c r="M506" s="69"/>
      <c r="N506" s="95">
        <f>SUMIFS('Input 3 - Capital Instruments'!$L$13:$L$229,'Input 3 - Capital Instruments'!$O$13:$O$229,C506,'Input 3 - Capital Instruments'!$M$13:$M$229,"Y",'Input 3 - Capital Instruments'!$G$13:$G$229,"Surplus Notes (or similar)")</f>
        <v>0</v>
      </c>
      <c r="O506" s="69"/>
      <c r="P506" s="69"/>
      <c r="Q506" s="69"/>
      <c r="R506" s="96">
        <f t="shared" si="108"/>
        <v>0</v>
      </c>
      <c r="S506" s="95">
        <f t="shared" si="109"/>
        <v>0</v>
      </c>
      <c r="T506" s="69"/>
      <c r="U506" s="69"/>
      <c r="V506" s="69"/>
      <c r="W506" s="95" t="str">
        <f t="shared" si="110"/>
        <v/>
      </c>
      <c r="Z506" s="69"/>
      <c r="AB506" s="69"/>
      <c r="AC506" s="69"/>
      <c r="AD506" s="69"/>
      <c r="AE506" s="69"/>
      <c r="AF506" s="69"/>
      <c r="AG506" s="69"/>
      <c r="AH506" s="97">
        <f t="shared" si="111"/>
        <v>0</v>
      </c>
      <c r="AJ506" s="98">
        <f t="shared" si="112"/>
        <v>0</v>
      </c>
      <c r="AK506" s="103">
        <f t="shared" si="113"/>
        <v>0</v>
      </c>
      <c r="AL506" s="104">
        <f t="shared" si="114"/>
        <v>0</v>
      </c>
      <c r="AM506" s="98">
        <f t="shared" si="115"/>
        <v>0</v>
      </c>
      <c r="AN506" s="103">
        <f t="shared" si="116"/>
        <v>0</v>
      </c>
      <c r="AO506" s="104">
        <f t="shared" si="117"/>
        <v>0</v>
      </c>
      <c r="AP506" s="105" t="str">
        <f t="shared" si="103"/>
        <v/>
      </c>
      <c r="AQ506" s="105" t="str">
        <f t="shared" si="104"/>
        <v/>
      </c>
      <c r="AR506" s="98">
        <f>'Input 1 - Schedule 1'!AL508</f>
        <v>0</v>
      </c>
      <c r="AS506" s="98">
        <f t="shared" si="105"/>
        <v>0</v>
      </c>
      <c r="AT506" s="99">
        <f t="shared" si="106"/>
        <v>0</v>
      </c>
      <c r="AV506" s="84" t="s">
        <v>20</v>
      </c>
    </row>
    <row r="507" spans="1:48" ht="13.5" x14ac:dyDescent="0.3">
      <c r="A507" s="106">
        <f t="shared" si="107"/>
        <v>500</v>
      </c>
      <c r="B507" s="102" t="str">
        <f>'Input 1 - Schedule 1'!H509</f>
        <v/>
      </c>
      <c r="C507" s="95">
        <f>'Input 1 - Schedule 1'!I509</f>
        <v>0</v>
      </c>
      <c r="D507" s="95">
        <f>'Input 1 - Schedule 1'!J509</f>
        <v>0</v>
      </c>
      <c r="E507" s="95">
        <f>'Input 1 - Schedule 1'!K509</f>
        <v>0</v>
      </c>
      <c r="F507" s="95">
        <f>'Input 1 - Schedule 1'!L509</f>
        <v>0</v>
      </c>
      <c r="G507" s="95">
        <f>'Input 1 - Schedule 1'!N509</f>
        <v>0</v>
      </c>
      <c r="H507" s="95" t="str">
        <f>'Input 1 - Schedule 1'!O509</f>
        <v/>
      </c>
      <c r="I507" s="95">
        <f>'Input 1 - Schedule 1'!W509</f>
        <v>0</v>
      </c>
      <c r="J507" s="69"/>
      <c r="K507" s="51"/>
      <c r="L507" s="69"/>
      <c r="M507" s="69"/>
      <c r="N507" s="95">
        <f>SUMIFS('Input 3 - Capital Instruments'!$L$13:$L$229,'Input 3 - Capital Instruments'!$O$13:$O$229,C507,'Input 3 - Capital Instruments'!$M$13:$M$229,"Y",'Input 3 - Capital Instruments'!$G$13:$G$229,"Surplus Notes (or similar)")</f>
        <v>0</v>
      </c>
      <c r="O507" s="69"/>
      <c r="P507" s="69"/>
      <c r="Q507" s="69"/>
      <c r="R507" s="96">
        <f t="shared" si="108"/>
        <v>0</v>
      </c>
      <c r="S507" s="95">
        <f t="shared" si="109"/>
        <v>0</v>
      </c>
      <c r="T507" s="69"/>
      <c r="U507" s="69"/>
      <c r="V507" s="69"/>
      <c r="W507" s="95" t="str">
        <f t="shared" si="110"/>
        <v/>
      </c>
      <c r="Z507" s="69"/>
      <c r="AB507" s="69"/>
      <c r="AC507" s="69"/>
      <c r="AD507" s="69"/>
      <c r="AE507" s="69"/>
      <c r="AF507" s="69"/>
      <c r="AG507" s="69"/>
      <c r="AH507" s="97">
        <f t="shared" si="111"/>
        <v>0</v>
      </c>
      <c r="AJ507" s="98">
        <f t="shared" si="112"/>
        <v>0</v>
      </c>
      <c r="AK507" s="103">
        <f t="shared" si="113"/>
        <v>0</v>
      </c>
      <c r="AL507" s="104">
        <f t="shared" si="114"/>
        <v>0</v>
      </c>
      <c r="AM507" s="98">
        <f t="shared" si="115"/>
        <v>0</v>
      </c>
      <c r="AN507" s="103">
        <f t="shared" si="116"/>
        <v>0</v>
      </c>
      <c r="AO507" s="104">
        <f t="shared" si="117"/>
        <v>0</v>
      </c>
      <c r="AP507" s="105" t="str">
        <f t="shared" si="103"/>
        <v/>
      </c>
      <c r="AQ507" s="105" t="str">
        <f t="shared" si="104"/>
        <v/>
      </c>
      <c r="AR507" s="98">
        <f>'Input 1 - Schedule 1'!AL509</f>
        <v>0</v>
      </c>
      <c r="AS507" s="98">
        <f t="shared" si="105"/>
        <v>0</v>
      </c>
      <c r="AT507" s="99">
        <f t="shared" si="106"/>
        <v>0</v>
      </c>
      <c r="AV507" s="84" t="s">
        <v>20</v>
      </c>
    </row>
    <row r="508" spans="1:48" ht="13.5" x14ac:dyDescent="0.3">
      <c r="A508" s="106">
        <f t="shared" si="107"/>
        <v>501</v>
      </c>
      <c r="B508" s="102" t="str">
        <f>'Input 1 - Schedule 1'!H510</f>
        <v/>
      </c>
      <c r="C508" s="95">
        <f>'Input 1 - Schedule 1'!I510</f>
        <v>0</v>
      </c>
      <c r="D508" s="95">
        <f>'Input 1 - Schedule 1'!J510</f>
        <v>0</v>
      </c>
      <c r="E508" s="95">
        <f>'Input 1 - Schedule 1'!K510</f>
        <v>0</v>
      </c>
      <c r="F508" s="95">
        <f>'Input 1 - Schedule 1'!L510</f>
        <v>0</v>
      </c>
      <c r="G508" s="95">
        <f>'Input 1 - Schedule 1'!N510</f>
        <v>0</v>
      </c>
      <c r="H508" s="95" t="str">
        <f>'Input 1 - Schedule 1'!O510</f>
        <v/>
      </c>
      <c r="I508" s="95">
        <f>'Input 1 - Schedule 1'!W510</f>
        <v>0</v>
      </c>
      <c r="J508" s="69"/>
      <c r="K508" s="51"/>
      <c r="L508" s="69"/>
      <c r="M508" s="69"/>
      <c r="N508" s="95">
        <f>SUMIFS('Input 3 - Capital Instruments'!$L$13:$L$229,'Input 3 - Capital Instruments'!$O$13:$O$229,C508,'Input 3 - Capital Instruments'!$M$13:$M$229,"Y",'Input 3 - Capital Instruments'!$G$13:$G$229,"Surplus Notes (or similar)")</f>
        <v>0</v>
      </c>
      <c r="O508" s="69"/>
      <c r="P508" s="69"/>
      <c r="Q508" s="69"/>
      <c r="R508" s="96">
        <f t="shared" si="108"/>
        <v>0</v>
      </c>
      <c r="S508" s="95">
        <f t="shared" si="109"/>
        <v>0</v>
      </c>
      <c r="T508" s="69"/>
      <c r="U508" s="69"/>
      <c r="V508" s="69"/>
      <c r="W508" s="95" t="str">
        <f t="shared" si="110"/>
        <v/>
      </c>
      <c r="Z508" s="69"/>
      <c r="AB508" s="69"/>
      <c r="AC508" s="69"/>
      <c r="AD508" s="69"/>
      <c r="AE508" s="69"/>
      <c r="AF508" s="69"/>
      <c r="AG508" s="69"/>
      <c r="AH508" s="97">
        <f t="shared" si="111"/>
        <v>0</v>
      </c>
      <c r="AJ508" s="98">
        <f t="shared" si="112"/>
        <v>0</v>
      </c>
      <c r="AK508" s="103">
        <f t="shared" si="113"/>
        <v>0</v>
      </c>
      <c r="AL508" s="104">
        <f t="shared" si="114"/>
        <v>0</v>
      </c>
      <c r="AM508" s="98">
        <f t="shared" si="115"/>
        <v>0</v>
      </c>
      <c r="AN508" s="103">
        <f t="shared" si="116"/>
        <v>0</v>
      </c>
      <c r="AO508" s="104">
        <f t="shared" si="117"/>
        <v>0</v>
      </c>
      <c r="AP508" s="105" t="str">
        <f t="shared" si="103"/>
        <v/>
      </c>
      <c r="AQ508" s="105" t="str">
        <f t="shared" si="104"/>
        <v/>
      </c>
      <c r="AR508" s="98">
        <f>'Input 1 - Schedule 1'!AL510</f>
        <v>0</v>
      </c>
      <c r="AS508" s="98">
        <f t="shared" si="105"/>
        <v>0</v>
      </c>
      <c r="AT508" s="99">
        <f t="shared" si="106"/>
        <v>0</v>
      </c>
      <c r="AV508" s="84" t="s">
        <v>20</v>
      </c>
    </row>
    <row r="509" spans="1:48" ht="13.5" x14ac:dyDescent="0.3">
      <c r="A509" s="106">
        <f t="shared" si="107"/>
        <v>502</v>
      </c>
      <c r="B509" s="102" t="str">
        <f>'Input 1 - Schedule 1'!H511</f>
        <v/>
      </c>
      <c r="C509" s="95">
        <f>'Input 1 - Schedule 1'!I511</f>
        <v>0</v>
      </c>
      <c r="D509" s="95">
        <f>'Input 1 - Schedule 1'!J511</f>
        <v>0</v>
      </c>
      <c r="E509" s="95">
        <f>'Input 1 - Schedule 1'!K511</f>
        <v>0</v>
      </c>
      <c r="F509" s="95">
        <f>'Input 1 - Schedule 1'!L511</f>
        <v>0</v>
      </c>
      <c r="G509" s="95">
        <f>'Input 1 - Schedule 1'!N511</f>
        <v>0</v>
      </c>
      <c r="H509" s="95" t="str">
        <f>'Input 1 - Schedule 1'!O511</f>
        <v/>
      </c>
      <c r="I509" s="95">
        <f>'Input 1 - Schedule 1'!W511</f>
        <v>0</v>
      </c>
      <c r="J509" s="69"/>
      <c r="K509" s="51"/>
      <c r="L509" s="69"/>
      <c r="M509" s="69"/>
      <c r="N509" s="95">
        <f>SUMIFS('Input 3 - Capital Instruments'!$L$13:$L$229,'Input 3 - Capital Instruments'!$O$13:$O$229,C509,'Input 3 - Capital Instruments'!$M$13:$M$229,"Y",'Input 3 - Capital Instruments'!$G$13:$G$229,"Surplus Notes (or similar)")</f>
        <v>0</v>
      </c>
      <c r="O509" s="69"/>
      <c r="P509" s="69"/>
      <c r="Q509" s="69"/>
      <c r="R509" s="96">
        <f t="shared" si="108"/>
        <v>0</v>
      </c>
      <c r="S509" s="95">
        <f t="shared" si="109"/>
        <v>0</v>
      </c>
      <c r="T509" s="69"/>
      <c r="U509" s="69"/>
      <c r="V509" s="69"/>
      <c r="W509" s="95" t="str">
        <f t="shared" si="110"/>
        <v/>
      </c>
      <c r="Z509" s="69"/>
      <c r="AB509" s="69"/>
      <c r="AC509" s="69"/>
      <c r="AD509" s="69"/>
      <c r="AE509" s="69"/>
      <c r="AF509" s="69"/>
      <c r="AG509" s="69"/>
      <c r="AH509" s="97">
        <f t="shared" si="111"/>
        <v>0</v>
      </c>
      <c r="AJ509" s="98">
        <f t="shared" si="112"/>
        <v>0</v>
      </c>
      <c r="AK509" s="103">
        <f t="shared" si="113"/>
        <v>0</v>
      </c>
      <c r="AL509" s="104">
        <f t="shared" si="114"/>
        <v>0</v>
      </c>
      <c r="AM509" s="98">
        <f t="shared" si="115"/>
        <v>0</v>
      </c>
      <c r="AN509" s="103">
        <f t="shared" si="116"/>
        <v>0</v>
      </c>
      <c r="AO509" s="104">
        <f t="shared" si="117"/>
        <v>0</v>
      </c>
      <c r="AP509" s="105" t="str">
        <f t="shared" si="103"/>
        <v/>
      </c>
      <c r="AQ509" s="105" t="str">
        <f t="shared" si="104"/>
        <v/>
      </c>
      <c r="AR509" s="98">
        <f>'Input 1 - Schedule 1'!AL511</f>
        <v>0</v>
      </c>
      <c r="AS509" s="98">
        <f t="shared" si="105"/>
        <v>0</v>
      </c>
      <c r="AT509" s="99">
        <f t="shared" si="106"/>
        <v>0</v>
      </c>
      <c r="AV509" s="84" t="s">
        <v>20</v>
      </c>
    </row>
    <row r="510" spans="1:48" ht="13.5" x14ac:dyDescent="0.3">
      <c r="A510" s="106">
        <f t="shared" si="107"/>
        <v>503</v>
      </c>
      <c r="B510" s="102" t="str">
        <f>'Input 1 - Schedule 1'!H512</f>
        <v/>
      </c>
      <c r="C510" s="95">
        <f>'Input 1 - Schedule 1'!I512</f>
        <v>0</v>
      </c>
      <c r="D510" s="95">
        <f>'Input 1 - Schedule 1'!J512</f>
        <v>0</v>
      </c>
      <c r="E510" s="95">
        <f>'Input 1 - Schedule 1'!K512</f>
        <v>0</v>
      </c>
      <c r="F510" s="95">
        <f>'Input 1 - Schedule 1'!L512</f>
        <v>0</v>
      </c>
      <c r="G510" s="95">
        <f>'Input 1 - Schedule 1'!N512</f>
        <v>0</v>
      </c>
      <c r="H510" s="95" t="str">
        <f>'Input 1 - Schedule 1'!O512</f>
        <v/>
      </c>
      <c r="I510" s="95">
        <f>'Input 1 - Schedule 1'!W512</f>
        <v>0</v>
      </c>
      <c r="J510" s="69"/>
      <c r="K510" s="51"/>
      <c r="L510" s="69"/>
      <c r="M510" s="69"/>
      <c r="N510" s="95">
        <f>SUMIFS('Input 3 - Capital Instruments'!$L$13:$L$229,'Input 3 - Capital Instruments'!$O$13:$O$229,C510,'Input 3 - Capital Instruments'!$M$13:$M$229,"Y",'Input 3 - Capital Instruments'!$G$13:$G$229,"Surplus Notes (or similar)")</f>
        <v>0</v>
      </c>
      <c r="O510" s="69"/>
      <c r="P510" s="69"/>
      <c r="Q510" s="69"/>
      <c r="R510" s="96">
        <f t="shared" si="108"/>
        <v>0</v>
      </c>
      <c r="S510" s="95">
        <f t="shared" si="109"/>
        <v>0</v>
      </c>
      <c r="T510" s="69"/>
      <c r="U510" s="69"/>
      <c r="V510" s="69"/>
      <c r="W510" s="95" t="str">
        <f t="shared" si="110"/>
        <v/>
      </c>
      <c r="Z510" s="69"/>
      <c r="AB510" s="69"/>
      <c r="AC510" s="69"/>
      <c r="AD510" s="69"/>
      <c r="AE510" s="69"/>
      <c r="AF510" s="69"/>
      <c r="AG510" s="69"/>
      <c r="AH510" s="97">
        <f t="shared" si="111"/>
        <v>0</v>
      </c>
      <c r="AJ510" s="98">
        <f t="shared" si="112"/>
        <v>0</v>
      </c>
      <c r="AK510" s="103">
        <f t="shared" si="113"/>
        <v>0</v>
      </c>
      <c r="AL510" s="104">
        <f t="shared" si="114"/>
        <v>0</v>
      </c>
      <c r="AM510" s="98">
        <f t="shared" si="115"/>
        <v>0</v>
      </c>
      <c r="AN510" s="103">
        <f t="shared" si="116"/>
        <v>0</v>
      </c>
      <c r="AO510" s="104">
        <f t="shared" si="117"/>
        <v>0</v>
      </c>
      <c r="AP510" s="105" t="str">
        <f t="shared" si="103"/>
        <v/>
      </c>
      <c r="AQ510" s="105" t="str">
        <f t="shared" si="104"/>
        <v/>
      </c>
      <c r="AR510" s="98">
        <f>'Input 1 - Schedule 1'!AL512</f>
        <v>0</v>
      </c>
      <c r="AS510" s="98">
        <f t="shared" si="105"/>
        <v>0</v>
      </c>
      <c r="AT510" s="99">
        <f t="shared" si="106"/>
        <v>0</v>
      </c>
      <c r="AV510" s="84" t="s">
        <v>20</v>
      </c>
    </row>
    <row r="511" spans="1:48" ht="13.5" x14ac:dyDescent="0.3">
      <c r="A511" s="106">
        <f t="shared" si="107"/>
        <v>504</v>
      </c>
      <c r="B511" s="102" t="str">
        <f>'Input 1 - Schedule 1'!H513</f>
        <v/>
      </c>
      <c r="C511" s="95">
        <f>'Input 1 - Schedule 1'!I513</f>
        <v>0</v>
      </c>
      <c r="D511" s="95">
        <f>'Input 1 - Schedule 1'!J513</f>
        <v>0</v>
      </c>
      <c r="E511" s="95">
        <f>'Input 1 - Schedule 1'!K513</f>
        <v>0</v>
      </c>
      <c r="F511" s="95">
        <f>'Input 1 - Schedule 1'!L513</f>
        <v>0</v>
      </c>
      <c r="G511" s="95">
        <f>'Input 1 - Schedule 1'!N513</f>
        <v>0</v>
      </c>
      <c r="H511" s="95" t="str">
        <f>'Input 1 - Schedule 1'!O513</f>
        <v/>
      </c>
      <c r="I511" s="95">
        <f>'Input 1 - Schedule 1'!W513</f>
        <v>0</v>
      </c>
      <c r="J511" s="69"/>
      <c r="K511" s="51"/>
      <c r="L511" s="69"/>
      <c r="M511" s="69"/>
      <c r="N511" s="95">
        <f>SUMIFS('Input 3 - Capital Instruments'!$L$13:$L$229,'Input 3 - Capital Instruments'!$O$13:$O$229,C511,'Input 3 - Capital Instruments'!$M$13:$M$229,"Y",'Input 3 - Capital Instruments'!$G$13:$G$229,"Surplus Notes (or similar)")</f>
        <v>0</v>
      </c>
      <c r="O511" s="69"/>
      <c r="P511" s="69"/>
      <c r="Q511" s="69"/>
      <c r="R511" s="96">
        <f t="shared" si="108"/>
        <v>0</v>
      </c>
      <c r="S511" s="95">
        <f t="shared" si="109"/>
        <v>0</v>
      </c>
      <c r="T511" s="69"/>
      <c r="U511" s="69"/>
      <c r="V511" s="69"/>
      <c r="W511" s="95" t="str">
        <f t="shared" si="110"/>
        <v/>
      </c>
      <c r="Z511" s="69"/>
      <c r="AB511" s="69"/>
      <c r="AC511" s="69"/>
      <c r="AD511" s="69"/>
      <c r="AE511" s="69"/>
      <c r="AF511" s="69"/>
      <c r="AG511" s="69"/>
      <c r="AH511" s="97">
        <f t="shared" si="111"/>
        <v>0</v>
      </c>
      <c r="AJ511" s="98">
        <f t="shared" si="112"/>
        <v>0</v>
      </c>
      <c r="AK511" s="103">
        <f t="shared" si="113"/>
        <v>0</v>
      </c>
      <c r="AL511" s="104">
        <f t="shared" si="114"/>
        <v>0</v>
      </c>
      <c r="AM511" s="98">
        <f t="shared" si="115"/>
        <v>0</v>
      </c>
      <c r="AN511" s="103">
        <f t="shared" si="116"/>
        <v>0</v>
      </c>
      <c r="AO511" s="104">
        <f t="shared" si="117"/>
        <v>0</v>
      </c>
      <c r="AP511" s="105" t="str">
        <f t="shared" si="103"/>
        <v/>
      </c>
      <c r="AQ511" s="105" t="str">
        <f t="shared" si="104"/>
        <v/>
      </c>
      <c r="AR511" s="98">
        <f>'Input 1 - Schedule 1'!AL513</f>
        <v>0</v>
      </c>
      <c r="AS511" s="98">
        <f t="shared" si="105"/>
        <v>0</v>
      </c>
      <c r="AT511" s="99">
        <f t="shared" si="106"/>
        <v>0</v>
      </c>
      <c r="AV511" s="84" t="s">
        <v>20</v>
      </c>
    </row>
    <row r="512" spans="1:48" ht="13.5" x14ac:dyDescent="0.3">
      <c r="A512" s="106">
        <f t="shared" si="107"/>
        <v>505</v>
      </c>
      <c r="B512" s="102" t="str">
        <f>'Input 1 - Schedule 1'!H514</f>
        <v/>
      </c>
      <c r="C512" s="95">
        <f>'Input 1 - Schedule 1'!I514</f>
        <v>0</v>
      </c>
      <c r="D512" s="95">
        <f>'Input 1 - Schedule 1'!J514</f>
        <v>0</v>
      </c>
      <c r="E512" s="95">
        <f>'Input 1 - Schedule 1'!K514</f>
        <v>0</v>
      </c>
      <c r="F512" s="95">
        <f>'Input 1 - Schedule 1'!L514</f>
        <v>0</v>
      </c>
      <c r="G512" s="95">
        <f>'Input 1 - Schedule 1'!N514</f>
        <v>0</v>
      </c>
      <c r="H512" s="95" t="str">
        <f>'Input 1 - Schedule 1'!O514</f>
        <v/>
      </c>
      <c r="I512" s="95">
        <f>'Input 1 - Schedule 1'!W514</f>
        <v>0</v>
      </c>
      <c r="J512" s="69"/>
      <c r="K512" s="51"/>
      <c r="L512" s="69"/>
      <c r="M512" s="69"/>
      <c r="N512" s="95">
        <f>SUMIFS('Input 3 - Capital Instruments'!$L$13:$L$229,'Input 3 - Capital Instruments'!$O$13:$O$229,C512,'Input 3 - Capital Instruments'!$M$13:$M$229,"Y",'Input 3 - Capital Instruments'!$G$13:$G$229,"Surplus Notes (or similar)")</f>
        <v>0</v>
      </c>
      <c r="O512" s="69"/>
      <c r="P512" s="69"/>
      <c r="Q512" s="69"/>
      <c r="R512" s="96">
        <f t="shared" si="108"/>
        <v>0</v>
      </c>
      <c r="S512" s="95">
        <f t="shared" si="109"/>
        <v>0</v>
      </c>
      <c r="T512" s="69"/>
      <c r="U512" s="69"/>
      <c r="V512" s="69"/>
      <c r="W512" s="95" t="str">
        <f t="shared" si="110"/>
        <v/>
      </c>
      <c r="Z512" s="69"/>
      <c r="AB512" s="69"/>
      <c r="AC512" s="69"/>
      <c r="AD512" s="69"/>
      <c r="AE512" s="69"/>
      <c r="AF512" s="69"/>
      <c r="AG512" s="69"/>
      <c r="AH512" s="97">
        <f t="shared" si="111"/>
        <v>0</v>
      </c>
      <c r="AJ512" s="98">
        <f t="shared" si="112"/>
        <v>0</v>
      </c>
      <c r="AK512" s="103">
        <f t="shared" si="113"/>
        <v>0</v>
      </c>
      <c r="AL512" s="104">
        <f t="shared" si="114"/>
        <v>0</v>
      </c>
      <c r="AM512" s="98">
        <f t="shared" si="115"/>
        <v>0</v>
      </c>
      <c r="AN512" s="103">
        <f t="shared" si="116"/>
        <v>0</v>
      </c>
      <c r="AO512" s="104">
        <f t="shared" si="117"/>
        <v>0</v>
      </c>
      <c r="AP512" s="105" t="str">
        <f t="shared" si="103"/>
        <v/>
      </c>
      <c r="AQ512" s="105" t="str">
        <f t="shared" si="104"/>
        <v/>
      </c>
      <c r="AR512" s="98">
        <f>'Input 1 - Schedule 1'!AL514</f>
        <v>0</v>
      </c>
      <c r="AS512" s="98">
        <f t="shared" si="105"/>
        <v>0</v>
      </c>
      <c r="AT512" s="99">
        <f t="shared" si="106"/>
        <v>0</v>
      </c>
      <c r="AV512" s="84" t="s">
        <v>20</v>
      </c>
    </row>
    <row r="513" spans="1:48" ht="13.5" x14ac:dyDescent="0.3">
      <c r="A513" s="106">
        <f t="shared" si="107"/>
        <v>506</v>
      </c>
      <c r="B513" s="102" t="str">
        <f>'Input 1 - Schedule 1'!H515</f>
        <v/>
      </c>
      <c r="C513" s="95">
        <f>'Input 1 - Schedule 1'!I515</f>
        <v>0</v>
      </c>
      <c r="D513" s="95">
        <f>'Input 1 - Schedule 1'!J515</f>
        <v>0</v>
      </c>
      <c r="E513" s="95">
        <f>'Input 1 - Schedule 1'!K515</f>
        <v>0</v>
      </c>
      <c r="F513" s="95">
        <f>'Input 1 - Schedule 1'!L515</f>
        <v>0</v>
      </c>
      <c r="G513" s="95">
        <f>'Input 1 - Schedule 1'!N515</f>
        <v>0</v>
      </c>
      <c r="H513" s="95" t="str">
        <f>'Input 1 - Schedule 1'!O515</f>
        <v/>
      </c>
      <c r="I513" s="95">
        <f>'Input 1 - Schedule 1'!W515</f>
        <v>0</v>
      </c>
      <c r="J513" s="69"/>
      <c r="K513" s="51"/>
      <c r="L513" s="69"/>
      <c r="M513" s="69"/>
      <c r="N513" s="95">
        <f>SUMIFS('Input 3 - Capital Instruments'!$L$13:$L$229,'Input 3 - Capital Instruments'!$O$13:$O$229,C513,'Input 3 - Capital Instruments'!$M$13:$M$229,"Y",'Input 3 - Capital Instruments'!$G$13:$G$229,"Surplus Notes (or similar)")</f>
        <v>0</v>
      </c>
      <c r="O513" s="69"/>
      <c r="P513" s="69"/>
      <c r="Q513" s="69"/>
      <c r="R513" s="96">
        <f t="shared" si="108"/>
        <v>0</v>
      </c>
      <c r="S513" s="95">
        <f t="shared" si="109"/>
        <v>0</v>
      </c>
      <c r="T513" s="69"/>
      <c r="U513" s="69"/>
      <c r="V513" s="69"/>
      <c r="W513" s="95" t="str">
        <f t="shared" si="110"/>
        <v/>
      </c>
      <c r="Z513" s="69"/>
      <c r="AB513" s="69"/>
      <c r="AC513" s="69"/>
      <c r="AD513" s="69"/>
      <c r="AE513" s="69"/>
      <c r="AF513" s="69"/>
      <c r="AG513" s="69"/>
      <c r="AH513" s="97">
        <f t="shared" si="111"/>
        <v>0</v>
      </c>
      <c r="AJ513" s="98">
        <f t="shared" si="112"/>
        <v>0</v>
      </c>
      <c r="AK513" s="103">
        <f t="shared" si="113"/>
        <v>0</v>
      </c>
      <c r="AL513" s="104">
        <f t="shared" si="114"/>
        <v>0</v>
      </c>
      <c r="AM513" s="98">
        <f t="shared" si="115"/>
        <v>0</v>
      </c>
      <c r="AN513" s="103">
        <f t="shared" si="116"/>
        <v>0</v>
      </c>
      <c r="AO513" s="104">
        <f t="shared" si="117"/>
        <v>0</v>
      </c>
      <c r="AP513" s="105" t="str">
        <f t="shared" si="103"/>
        <v/>
      </c>
      <c r="AQ513" s="105" t="str">
        <f t="shared" si="104"/>
        <v/>
      </c>
      <c r="AR513" s="98">
        <f>'Input 1 - Schedule 1'!AL515</f>
        <v>0</v>
      </c>
      <c r="AS513" s="98">
        <f t="shared" si="105"/>
        <v>0</v>
      </c>
      <c r="AT513" s="99">
        <f t="shared" si="106"/>
        <v>0</v>
      </c>
      <c r="AV513" s="84" t="s">
        <v>20</v>
      </c>
    </row>
    <row r="514" spans="1:48" ht="13.5" x14ac:dyDescent="0.3">
      <c r="A514" s="106">
        <f t="shared" si="107"/>
        <v>507</v>
      </c>
      <c r="B514" s="102" t="str">
        <f>'Input 1 - Schedule 1'!H516</f>
        <v/>
      </c>
      <c r="C514" s="95">
        <f>'Input 1 - Schedule 1'!I516</f>
        <v>0</v>
      </c>
      <c r="D514" s="95">
        <f>'Input 1 - Schedule 1'!J516</f>
        <v>0</v>
      </c>
      <c r="E514" s="95">
        <f>'Input 1 - Schedule 1'!K516</f>
        <v>0</v>
      </c>
      <c r="F514" s="95">
        <f>'Input 1 - Schedule 1'!L516</f>
        <v>0</v>
      </c>
      <c r="G514" s="95">
        <f>'Input 1 - Schedule 1'!N516</f>
        <v>0</v>
      </c>
      <c r="H514" s="95" t="str">
        <f>'Input 1 - Schedule 1'!O516</f>
        <v/>
      </c>
      <c r="I514" s="95">
        <f>'Input 1 - Schedule 1'!W516</f>
        <v>0</v>
      </c>
      <c r="J514" s="69"/>
      <c r="K514" s="51"/>
      <c r="L514" s="69"/>
      <c r="M514" s="69"/>
      <c r="N514" s="95">
        <f>SUMIFS('Input 3 - Capital Instruments'!$L$13:$L$229,'Input 3 - Capital Instruments'!$O$13:$O$229,C514,'Input 3 - Capital Instruments'!$M$13:$M$229,"Y",'Input 3 - Capital Instruments'!$G$13:$G$229,"Surplus Notes (or similar)")</f>
        <v>0</v>
      </c>
      <c r="O514" s="69"/>
      <c r="P514" s="69"/>
      <c r="Q514" s="69"/>
      <c r="R514" s="96">
        <f t="shared" si="108"/>
        <v>0</v>
      </c>
      <c r="S514" s="95">
        <f t="shared" si="109"/>
        <v>0</v>
      </c>
      <c r="T514" s="69"/>
      <c r="U514" s="69"/>
      <c r="V514" s="69"/>
      <c r="W514" s="95" t="str">
        <f t="shared" si="110"/>
        <v/>
      </c>
      <c r="Z514" s="69"/>
      <c r="AB514" s="69"/>
      <c r="AC514" s="69"/>
      <c r="AD514" s="69"/>
      <c r="AE514" s="69"/>
      <c r="AF514" s="69"/>
      <c r="AG514" s="69"/>
      <c r="AH514" s="97">
        <f t="shared" si="111"/>
        <v>0</v>
      </c>
      <c r="AJ514" s="98">
        <f t="shared" si="112"/>
        <v>0</v>
      </c>
      <c r="AK514" s="103">
        <f t="shared" si="113"/>
        <v>0</v>
      </c>
      <c r="AL514" s="104">
        <f t="shared" si="114"/>
        <v>0</v>
      </c>
      <c r="AM514" s="98">
        <f t="shared" si="115"/>
        <v>0</v>
      </c>
      <c r="AN514" s="103">
        <f t="shared" si="116"/>
        <v>0</v>
      </c>
      <c r="AO514" s="104">
        <f t="shared" si="117"/>
        <v>0</v>
      </c>
      <c r="AP514" s="105" t="str">
        <f t="shared" si="103"/>
        <v/>
      </c>
      <c r="AQ514" s="105" t="str">
        <f t="shared" si="104"/>
        <v/>
      </c>
      <c r="AR514" s="98">
        <f>'Input 1 - Schedule 1'!AL516</f>
        <v>0</v>
      </c>
      <c r="AS514" s="98">
        <f t="shared" si="105"/>
        <v>0</v>
      </c>
      <c r="AT514" s="99">
        <f t="shared" si="106"/>
        <v>0</v>
      </c>
      <c r="AV514" s="84" t="s">
        <v>20</v>
      </c>
    </row>
    <row r="515" spans="1:48" ht="13.5" x14ac:dyDescent="0.3">
      <c r="A515" s="106">
        <f t="shared" si="107"/>
        <v>508</v>
      </c>
      <c r="B515" s="102" t="str">
        <f>'Input 1 - Schedule 1'!H517</f>
        <v/>
      </c>
      <c r="C515" s="95">
        <f>'Input 1 - Schedule 1'!I517</f>
        <v>0</v>
      </c>
      <c r="D515" s="95">
        <f>'Input 1 - Schedule 1'!J517</f>
        <v>0</v>
      </c>
      <c r="E515" s="95">
        <f>'Input 1 - Schedule 1'!K517</f>
        <v>0</v>
      </c>
      <c r="F515" s="95">
        <f>'Input 1 - Schedule 1'!L517</f>
        <v>0</v>
      </c>
      <c r="G515" s="95">
        <f>'Input 1 - Schedule 1'!N517</f>
        <v>0</v>
      </c>
      <c r="H515" s="95" t="str">
        <f>'Input 1 - Schedule 1'!O517</f>
        <v/>
      </c>
      <c r="I515" s="95">
        <f>'Input 1 - Schedule 1'!W517</f>
        <v>0</v>
      </c>
      <c r="J515" s="69"/>
      <c r="K515" s="51"/>
      <c r="L515" s="69"/>
      <c r="M515" s="69"/>
      <c r="N515" s="95">
        <f>SUMIFS('Input 3 - Capital Instruments'!$L$13:$L$229,'Input 3 - Capital Instruments'!$O$13:$O$229,C515,'Input 3 - Capital Instruments'!$M$13:$M$229,"Y",'Input 3 - Capital Instruments'!$G$13:$G$229,"Surplus Notes (or similar)")</f>
        <v>0</v>
      </c>
      <c r="O515" s="69"/>
      <c r="P515" s="69"/>
      <c r="Q515" s="69"/>
      <c r="R515" s="96">
        <f t="shared" si="108"/>
        <v>0</v>
      </c>
      <c r="S515" s="95">
        <f t="shared" si="109"/>
        <v>0</v>
      </c>
      <c r="T515" s="69"/>
      <c r="U515" s="69"/>
      <c r="V515" s="69"/>
      <c r="W515" s="95" t="str">
        <f t="shared" si="110"/>
        <v/>
      </c>
      <c r="Z515" s="69"/>
      <c r="AB515" s="69"/>
      <c r="AC515" s="69"/>
      <c r="AD515" s="69"/>
      <c r="AE515" s="69"/>
      <c r="AF515" s="69"/>
      <c r="AG515" s="69"/>
      <c r="AH515" s="97">
        <f t="shared" si="111"/>
        <v>0</v>
      </c>
      <c r="AJ515" s="98">
        <f t="shared" si="112"/>
        <v>0</v>
      </c>
      <c r="AK515" s="103">
        <f t="shared" si="113"/>
        <v>0</v>
      </c>
      <c r="AL515" s="104">
        <f t="shared" si="114"/>
        <v>0</v>
      </c>
      <c r="AM515" s="98">
        <f t="shared" si="115"/>
        <v>0</v>
      </c>
      <c r="AN515" s="103">
        <f t="shared" si="116"/>
        <v>0</v>
      </c>
      <c r="AO515" s="104">
        <f t="shared" si="117"/>
        <v>0</v>
      </c>
      <c r="AP515" s="105" t="str">
        <f t="shared" si="103"/>
        <v/>
      </c>
      <c r="AQ515" s="105" t="str">
        <f t="shared" si="104"/>
        <v/>
      </c>
      <c r="AR515" s="98">
        <f>'Input 1 - Schedule 1'!AL517</f>
        <v>0</v>
      </c>
      <c r="AS515" s="98">
        <f t="shared" si="105"/>
        <v>0</v>
      </c>
      <c r="AT515" s="99">
        <f t="shared" si="106"/>
        <v>0</v>
      </c>
      <c r="AV515" s="84" t="s">
        <v>20</v>
      </c>
    </row>
    <row r="516" spans="1:48" ht="13.5" x14ac:dyDescent="0.3">
      <c r="A516" s="106">
        <f t="shared" si="107"/>
        <v>509</v>
      </c>
      <c r="B516" s="102" t="str">
        <f>'Input 1 - Schedule 1'!H518</f>
        <v/>
      </c>
      <c r="C516" s="95">
        <f>'Input 1 - Schedule 1'!I518</f>
        <v>0</v>
      </c>
      <c r="D516" s="95">
        <f>'Input 1 - Schedule 1'!J518</f>
        <v>0</v>
      </c>
      <c r="E516" s="95">
        <f>'Input 1 - Schedule 1'!K518</f>
        <v>0</v>
      </c>
      <c r="F516" s="95">
        <f>'Input 1 - Schedule 1'!L518</f>
        <v>0</v>
      </c>
      <c r="G516" s="95">
        <f>'Input 1 - Schedule 1'!N518</f>
        <v>0</v>
      </c>
      <c r="H516" s="95" t="str">
        <f>'Input 1 - Schedule 1'!O518</f>
        <v/>
      </c>
      <c r="I516" s="95">
        <f>'Input 1 - Schedule 1'!W518</f>
        <v>0</v>
      </c>
      <c r="J516" s="69"/>
      <c r="K516" s="51"/>
      <c r="L516" s="69"/>
      <c r="M516" s="69"/>
      <c r="N516" s="95">
        <f>SUMIFS('Input 3 - Capital Instruments'!$L$13:$L$229,'Input 3 - Capital Instruments'!$O$13:$O$229,C516,'Input 3 - Capital Instruments'!$M$13:$M$229,"Y",'Input 3 - Capital Instruments'!$G$13:$G$229,"Surplus Notes (or similar)")</f>
        <v>0</v>
      </c>
      <c r="O516" s="69"/>
      <c r="P516" s="69"/>
      <c r="Q516" s="69"/>
      <c r="R516" s="96">
        <f t="shared" si="108"/>
        <v>0</v>
      </c>
      <c r="S516" s="95">
        <f t="shared" si="109"/>
        <v>0</v>
      </c>
      <c r="T516" s="69"/>
      <c r="U516" s="69"/>
      <c r="V516" s="69"/>
      <c r="W516" s="95" t="str">
        <f t="shared" si="110"/>
        <v/>
      </c>
      <c r="Z516" s="69"/>
      <c r="AB516" s="69"/>
      <c r="AC516" s="69"/>
      <c r="AD516" s="69"/>
      <c r="AE516" s="69"/>
      <c r="AF516" s="69"/>
      <c r="AG516" s="69"/>
      <c r="AH516" s="97">
        <f t="shared" si="111"/>
        <v>0</v>
      </c>
      <c r="AJ516" s="98">
        <f t="shared" si="112"/>
        <v>0</v>
      </c>
      <c r="AK516" s="103">
        <f t="shared" si="113"/>
        <v>0</v>
      </c>
      <c r="AL516" s="104">
        <f t="shared" si="114"/>
        <v>0</v>
      </c>
      <c r="AM516" s="98">
        <f t="shared" si="115"/>
        <v>0</v>
      </c>
      <c r="AN516" s="103">
        <f t="shared" si="116"/>
        <v>0</v>
      </c>
      <c r="AO516" s="104">
        <f t="shared" si="117"/>
        <v>0</v>
      </c>
      <c r="AP516" s="105" t="str">
        <f t="shared" si="103"/>
        <v/>
      </c>
      <c r="AQ516" s="105" t="str">
        <f t="shared" si="104"/>
        <v/>
      </c>
      <c r="AR516" s="98">
        <f>'Input 1 - Schedule 1'!AL518</f>
        <v>0</v>
      </c>
      <c r="AS516" s="98">
        <f t="shared" si="105"/>
        <v>0</v>
      </c>
      <c r="AT516" s="99">
        <f t="shared" si="106"/>
        <v>0</v>
      </c>
      <c r="AV516" s="84" t="s">
        <v>20</v>
      </c>
    </row>
    <row r="517" spans="1:48" ht="13.5" x14ac:dyDescent="0.3">
      <c r="A517" s="106">
        <f t="shared" si="107"/>
        <v>510</v>
      </c>
      <c r="B517" s="102" t="str">
        <f>'Input 1 - Schedule 1'!H519</f>
        <v/>
      </c>
      <c r="C517" s="95">
        <f>'Input 1 - Schedule 1'!I519</f>
        <v>0</v>
      </c>
      <c r="D517" s="95">
        <f>'Input 1 - Schedule 1'!J519</f>
        <v>0</v>
      </c>
      <c r="E517" s="95">
        <f>'Input 1 - Schedule 1'!K519</f>
        <v>0</v>
      </c>
      <c r="F517" s="95">
        <f>'Input 1 - Schedule 1'!L519</f>
        <v>0</v>
      </c>
      <c r="G517" s="95">
        <f>'Input 1 - Schedule 1'!N519</f>
        <v>0</v>
      </c>
      <c r="H517" s="95" t="str">
        <f>'Input 1 - Schedule 1'!O519</f>
        <v/>
      </c>
      <c r="I517" s="95">
        <f>'Input 1 - Schedule 1'!W519</f>
        <v>0</v>
      </c>
      <c r="J517" s="69"/>
      <c r="K517" s="51"/>
      <c r="L517" s="69"/>
      <c r="M517" s="69"/>
      <c r="N517" s="95">
        <f>SUMIFS('Input 3 - Capital Instruments'!$L$13:$L$229,'Input 3 - Capital Instruments'!$O$13:$O$229,C517,'Input 3 - Capital Instruments'!$M$13:$M$229,"Y",'Input 3 - Capital Instruments'!$G$13:$G$229,"Surplus Notes (or similar)")</f>
        <v>0</v>
      </c>
      <c r="O517" s="69"/>
      <c r="P517" s="69"/>
      <c r="Q517" s="69"/>
      <c r="R517" s="96">
        <f t="shared" si="108"/>
        <v>0</v>
      </c>
      <c r="S517" s="95">
        <f t="shared" si="109"/>
        <v>0</v>
      </c>
      <c r="T517" s="69"/>
      <c r="U517" s="69"/>
      <c r="V517" s="69"/>
      <c r="W517" s="95" t="str">
        <f t="shared" si="110"/>
        <v/>
      </c>
      <c r="Z517" s="69"/>
      <c r="AB517" s="69"/>
      <c r="AC517" s="69"/>
      <c r="AD517" s="69"/>
      <c r="AE517" s="69"/>
      <c r="AF517" s="69"/>
      <c r="AG517" s="69"/>
      <c r="AH517" s="97">
        <f t="shared" si="111"/>
        <v>0</v>
      </c>
      <c r="AJ517" s="98">
        <f t="shared" si="112"/>
        <v>0</v>
      </c>
      <c r="AK517" s="103">
        <f t="shared" si="113"/>
        <v>0</v>
      </c>
      <c r="AL517" s="104">
        <f t="shared" si="114"/>
        <v>0</v>
      </c>
      <c r="AM517" s="98">
        <f t="shared" si="115"/>
        <v>0</v>
      </c>
      <c r="AN517" s="103">
        <f t="shared" si="116"/>
        <v>0</v>
      </c>
      <c r="AO517" s="104">
        <f t="shared" si="117"/>
        <v>0</v>
      </c>
      <c r="AP517" s="105" t="str">
        <f t="shared" si="103"/>
        <v/>
      </c>
      <c r="AQ517" s="105" t="str">
        <f t="shared" si="104"/>
        <v/>
      </c>
      <c r="AR517" s="98">
        <f>'Input 1 - Schedule 1'!AL519</f>
        <v>0</v>
      </c>
      <c r="AS517" s="98">
        <f t="shared" si="105"/>
        <v>0</v>
      </c>
      <c r="AT517" s="99">
        <f t="shared" si="106"/>
        <v>0</v>
      </c>
      <c r="AV517" s="84" t="s">
        <v>20</v>
      </c>
    </row>
    <row r="518" spans="1:48" ht="13.5" x14ac:dyDescent="0.3">
      <c r="A518" s="106">
        <f t="shared" si="107"/>
        <v>511</v>
      </c>
      <c r="B518" s="102" t="str">
        <f>'Input 1 - Schedule 1'!H520</f>
        <v/>
      </c>
      <c r="C518" s="95">
        <f>'Input 1 - Schedule 1'!I520</f>
        <v>0</v>
      </c>
      <c r="D518" s="95">
        <f>'Input 1 - Schedule 1'!J520</f>
        <v>0</v>
      </c>
      <c r="E518" s="95">
        <f>'Input 1 - Schedule 1'!K520</f>
        <v>0</v>
      </c>
      <c r="F518" s="95">
        <f>'Input 1 - Schedule 1'!L520</f>
        <v>0</v>
      </c>
      <c r="G518" s="95">
        <f>'Input 1 - Schedule 1'!N520</f>
        <v>0</v>
      </c>
      <c r="H518" s="95" t="str">
        <f>'Input 1 - Schedule 1'!O520</f>
        <v/>
      </c>
      <c r="I518" s="95">
        <f>'Input 1 - Schedule 1'!W520</f>
        <v>0</v>
      </c>
      <c r="J518" s="69"/>
      <c r="K518" s="51"/>
      <c r="L518" s="69"/>
      <c r="M518" s="69"/>
      <c r="N518" s="95">
        <f>SUMIFS('Input 3 - Capital Instruments'!$L$13:$L$229,'Input 3 - Capital Instruments'!$O$13:$O$229,C518,'Input 3 - Capital Instruments'!$M$13:$M$229,"Y",'Input 3 - Capital Instruments'!$G$13:$G$229,"Surplus Notes (or similar)")</f>
        <v>0</v>
      </c>
      <c r="O518" s="69"/>
      <c r="P518" s="69"/>
      <c r="Q518" s="69"/>
      <c r="R518" s="96">
        <f t="shared" si="108"/>
        <v>0</v>
      </c>
      <c r="S518" s="95">
        <f t="shared" si="109"/>
        <v>0</v>
      </c>
      <c r="T518" s="69"/>
      <c r="U518" s="69"/>
      <c r="V518" s="69"/>
      <c r="W518" s="95" t="str">
        <f t="shared" si="110"/>
        <v/>
      </c>
      <c r="Z518" s="69"/>
      <c r="AB518" s="69"/>
      <c r="AC518" s="69"/>
      <c r="AD518" s="69"/>
      <c r="AE518" s="69"/>
      <c r="AF518" s="69"/>
      <c r="AG518" s="69"/>
      <c r="AH518" s="97">
        <f t="shared" si="111"/>
        <v>0</v>
      </c>
      <c r="AJ518" s="98">
        <f t="shared" si="112"/>
        <v>0</v>
      </c>
      <c r="AK518" s="103">
        <f t="shared" si="113"/>
        <v>0</v>
      </c>
      <c r="AL518" s="104">
        <f t="shared" si="114"/>
        <v>0</v>
      </c>
      <c r="AM518" s="98">
        <f t="shared" si="115"/>
        <v>0</v>
      </c>
      <c r="AN518" s="103">
        <f t="shared" si="116"/>
        <v>0</v>
      </c>
      <c r="AO518" s="104">
        <f t="shared" si="117"/>
        <v>0</v>
      </c>
      <c r="AP518" s="105" t="str">
        <f t="shared" si="103"/>
        <v/>
      </c>
      <c r="AQ518" s="105" t="str">
        <f t="shared" si="104"/>
        <v/>
      </c>
      <c r="AR518" s="98">
        <f>'Input 1 - Schedule 1'!AL520</f>
        <v>0</v>
      </c>
      <c r="AS518" s="98">
        <f t="shared" si="105"/>
        <v>0</v>
      </c>
      <c r="AT518" s="99">
        <f t="shared" si="106"/>
        <v>0</v>
      </c>
      <c r="AV518" s="84" t="s">
        <v>20</v>
      </c>
    </row>
    <row r="519" spans="1:48" ht="13.5" x14ac:dyDescent="0.3">
      <c r="A519" s="106">
        <f t="shared" si="107"/>
        <v>512</v>
      </c>
      <c r="B519" s="102" t="str">
        <f>'Input 1 - Schedule 1'!H521</f>
        <v/>
      </c>
      <c r="C519" s="95">
        <f>'Input 1 - Schedule 1'!I521</f>
        <v>0</v>
      </c>
      <c r="D519" s="95">
        <f>'Input 1 - Schedule 1'!J521</f>
        <v>0</v>
      </c>
      <c r="E519" s="95">
        <f>'Input 1 - Schedule 1'!K521</f>
        <v>0</v>
      </c>
      <c r="F519" s="95">
        <f>'Input 1 - Schedule 1'!L521</f>
        <v>0</v>
      </c>
      <c r="G519" s="95">
        <f>'Input 1 - Schedule 1'!N521</f>
        <v>0</v>
      </c>
      <c r="H519" s="95" t="str">
        <f>'Input 1 - Schedule 1'!O521</f>
        <v/>
      </c>
      <c r="I519" s="95">
        <f>'Input 1 - Schedule 1'!W521</f>
        <v>0</v>
      </c>
      <c r="J519" s="69"/>
      <c r="K519" s="51"/>
      <c r="L519" s="69"/>
      <c r="M519" s="69"/>
      <c r="N519" s="95">
        <f>SUMIFS('Input 3 - Capital Instruments'!$L$13:$L$229,'Input 3 - Capital Instruments'!$O$13:$O$229,C519,'Input 3 - Capital Instruments'!$M$13:$M$229,"Y",'Input 3 - Capital Instruments'!$G$13:$G$229,"Surplus Notes (or similar)")</f>
        <v>0</v>
      </c>
      <c r="O519" s="69"/>
      <c r="P519" s="69"/>
      <c r="Q519" s="69"/>
      <c r="R519" s="96">
        <f t="shared" si="108"/>
        <v>0</v>
      </c>
      <c r="S519" s="95">
        <f t="shared" si="109"/>
        <v>0</v>
      </c>
      <c r="T519" s="69"/>
      <c r="U519" s="69"/>
      <c r="V519" s="69"/>
      <c r="W519" s="95" t="str">
        <f t="shared" si="110"/>
        <v/>
      </c>
      <c r="Z519" s="69"/>
      <c r="AB519" s="69"/>
      <c r="AC519" s="69"/>
      <c r="AD519" s="69"/>
      <c r="AE519" s="69"/>
      <c r="AF519" s="69"/>
      <c r="AG519" s="69"/>
      <c r="AH519" s="97">
        <f t="shared" ref="AH519:AH582" si="118">AB519-SUM(AC519:AG519)</f>
        <v>0</v>
      </c>
      <c r="AJ519" s="98">
        <f t="shared" si="112"/>
        <v>0</v>
      </c>
      <c r="AK519" s="103">
        <f t="shared" si="113"/>
        <v>0</v>
      </c>
      <c r="AL519" s="104">
        <f t="shared" si="114"/>
        <v>0</v>
      </c>
      <c r="AM519" s="98">
        <f t="shared" si="115"/>
        <v>0</v>
      </c>
      <c r="AN519" s="103">
        <f t="shared" si="116"/>
        <v>0</v>
      </c>
      <c r="AO519" s="104">
        <f t="shared" si="117"/>
        <v>0</v>
      </c>
      <c r="AP519" s="105" t="str">
        <f t="shared" si="103"/>
        <v/>
      </c>
      <c r="AQ519" s="105" t="str">
        <f t="shared" si="104"/>
        <v/>
      </c>
      <c r="AR519" s="98">
        <f>'Input 1 - Schedule 1'!AL521</f>
        <v>0</v>
      </c>
      <c r="AS519" s="98">
        <f t="shared" si="105"/>
        <v>0</v>
      </c>
      <c r="AT519" s="99">
        <f t="shared" si="106"/>
        <v>0</v>
      </c>
      <c r="AV519" s="84" t="s">
        <v>20</v>
      </c>
    </row>
    <row r="520" spans="1:48" ht="13.5" x14ac:dyDescent="0.3">
      <c r="A520" s="106">
        <f t="shared" si="107"/>
        <v>513</v>
      </c>
      <c r="B520" s="102" t="str">
        <f>'Input 1 - Schedule 1'!H522</f>
        <v/>
      </c>
      <c r="C520" s="95">
        <f>'Input 1 - Schedule 1'!I522</f>
        <v>0</v>
      </c>
      <c r="D520" s="95">
        <f>'Input 1 - Schedule 1'!J522</f>
        <v>0</v>
      </c>
      <c r="E520" s="95">
        <f>'Input 1 - Schedule 1'!K522</f>
        <v>0</v>
      </c>
      <c r="F520" s="95">
        <f>'Input 1 - Schedule 1'!L522</f>
        <v>0</v>
      </c>
      <c r="G520" s="95">
        <f>'Input 1 - Schedule 1'!N522</f>
        <v>0</v>
      </c>
      <c r="H520" s="95" t="str">
        <f>'Input 1 - Schedule 1'!O522</f>
        <v/>
      </c>
      <c r="I520" s="95">
        <f>'Input 1 - Schedule 1'!W522</f>
        <v>0</v>
      </c>
      <c r="J520" s="69"/>
      <c r="K520" s="51"/>
      <c r="L520" s="69"/>
      <c r="M520" s="69"/>
      <c r="N520" s="95">
        <f>SUMIFS('Input 3 - Capital Instruments'!$L$13:$L$229,'Input 3 - Capital Instruments'!$O$13:$O$229,C520,'Input 3 - Capital Instruments'!$M$13:$M$229,"Y",'Input 3 - Capital Instruments'!$G$13:$G$229,"Surplus Notes (or similar)")</f>
        <v>0</v>
      </c>
      <c r="O520" s="69"/>
      <c r="P520" s="69"/>
      <c r="Q520" s="69"/>
      <c r="R520" s="96">
        <f t="shared" ref="R520:R583" si="119">L520-SUM(M520:Q520)</f>
        <v>0</v>
      </c>
      <c r="S520" s="95">
        <f t="shared" ref="S520:S583" si="120">J520-L520</f>
        <v>0</v>
      </c>
      <c r="T520" s="69"/>
      <c r="U520" s="69"/>
      <c r="V520" s="69"/>
      <c r="W520" s="95" t="str">
        <f t="shared" si="110"/>
        <v/>
      </c>
      <c r="Z520" s="69"/>
      <c r="AB520" s="69"/>
      <c r="AC520" s="69"/>
      <c r="AD520" s="69"/>
      <c r="AE520" s="69"/>
      <c r="AF520" s="69"/>
      <c r="AG520" s="69"/>
      <c r="AH520" s="97">
        <f t="shared" si="118"/>
        <v>0</v>
      </c>
      <c r="AJ520" s="98">
        <f t="shared" si="112"/>
        <v>0</v>
      </c>
      <c r="AK520" s="103">
        <f t="shared" si="113"/>
        <v>0</v>
      </c>
      <c r="AL520" s="104">
        <f t="shared" si="114"/>
        <v>0</v>
      </c>
      <c r="AM520" s="98">
        <f t="shared" si="115"/>
        <v>0</v>
      </c>
      <c r="AN520" s="103">
        <f t="shared" si="116"/>
        <v>0</v>
      </c>
      <c r="AO520" s="104">
        <f t="shared" si="117"/>
        <v>0</v>
      </c>
      <c r="AP520" s="105" t="str">
        <f t="shared" si="103"/>
        <v/>
      </c>
      <c r="AQ520" s="105" t="str">
        <f t="shared" si="104"/>
        <v/>
      </c>
      <c r="AR520" s="98">
        <f>'Input 1 - Schedule 1'!AL522</f>
        <v>0</v>
      </c>
      <c r="AS520" s="98">
        <f t="shared" si="105"/>
        <v>0</v>
      </c>
      <c r="AT520" s="99">
        <f t="shared" si="106"/>
        <v>0</v>
      </c>
      <c r="AV520" s="84" t="s">
        <v>20</v>
      </c>
    </row>
    <row r="521" spans="1:48" ht="13.5" x14ac:dyDescent="0.3">
      <c r="A521" s="106">
        <f t="shared" si="107"/>
        <v>514</v>
      </c>
      <c r="B521" s="102" t="str">
        <f>'Input 1 - Schedule 1'!H523</f>
        <v/>
      </c>
      <c r="C521" s="95">
        <f>'Input 1 - Schedule 1'!I523</f>
        <v>0</v>
      </c>
      <c r="D521" s="95">
        <f>'Input 1 - Schedule 1'!J523</f>
        <v>0</v>
      </c>
      <c r="E521" s="95">
        <f>'Input 1 - Schedule 1'!K523</f>
        <v>0</v>
      </c>
      <c r="F521" s="95">
        <f>'Input 1 - Schedule 1'!L523</f>
        <v>0</v>
      </c>
      <c r="G521" s="95">
        <f>'Input 1 - Schedule 1'!N523</f>
        <v>0</v>
      </c>
      <c r="H521" s="95" t="str">
        <f>'Input 1 - Schedule 1'!O523</f>
        <v/>
      </c>
      <c r="I521" s="95">
        <f>'Input 1 - Schedule 1'!W523</f>
        <v>0</v>
      </c>
      <c r="J521" s="69"/>
      <c r="K521" s="51"/>
      <c r="L521" s="69"/>
      <c r="M521" s="69"/>
      <c r="N521" s="95">
        <f>SUMIFS('Input 3 - Capital Instruments'!$L$13:$L$229,'Input 3 - Capital Instruments'!$O$13:$O$229,C521,'Input 3 - Capital Instruments'!$M$13:$M$229,"Y",'Input 3 - Capital Instruments'!$G$13:$G$229,"Surplus Notes (or similar)")</f>
        <v>0</v>
      </c>
      <c r="O521" s="69"/>
      <c r="P521" s="69"/>
      <c r="Q521" s="69"/>
      <c r="R521" s="96">
        <f t="shared" si="119"/>
        <v>0</v>
      </c>
      <c r="S521" s="95">
        <f t="shared" si="120"/>
        <v>0</v>
      </c>
      <c r="T521" s="69"/>
      <c r="U521" s="69"/>
      <c r="V521" s="69"/>
      <c r="W521" s="95" t="str">
        <f t="shared" si="110"/>
        <v/>
      </c>
      <c r="Z521" s="69"/>
      <c r="AB521" s="69"/>
      <c r="AC521" s="69"/>
      <c r="AD521" s="69"/>
      <c r="AE521" s="69"/>
      <c r="AF521" s="69"/>
      <c r="AG521" s="69"/>
      <c r="AH521" s="97">
        <f t="shared" si="118"/>
        <v>0</v>
      </c>
      <c r="AJ521" s="98">
        <f t="shared" ref="AJ521:AJ584" si="121">SUMPRODUCT(J$7:J$1008*(G$7:G$1008=$C521))</f>
        <v>0</v>
      </c>
      <c r="AK521" s="103">
        <f t="shared" ref="AK521:AK584" si="122">M521</f>
        <v>0</v>
      </c>
      <c r="AL521" s="104">
        <f t="shared" si="114"/>
        <v>0</v>
      </c>
      <c r="AM521" s="98">
        <f t="shared" ref="AM521:AM584" si="123">SUMPRODUCT(Z$7:Z$1008*(G$7:G$1008=$C521))</f>
        <v>0</v>
      </c>
      <c r="AN521" s="103">
        <f t="shared" ref="AN521:AN584" si="124">AC521</f>
        <v>0</v>
      </c>
      <c r="AO521" s="104">
        <f t="shared" si="117"/>
        <v>0</v>
      </c>
      <c r="AP521" s="105" t="str">
        <f t="shared" ref="AP521:AP584" si="125">IFERROR(L521/AB521,"")</f>
        <v/>
      </c>
      <c r="AQ521" s="105" t="str">
        <f t="shared" ref="AQ521:AQ584" si="126">IFERROR(R521/AH521,"")</f>
        <v/>
      </c>
      <c r="AR521" s="98">
        <f>'Input 1 - Schedule 1'!AL523</f>
        <v>0</v>
      </c>
      <c r="AS521" s="98">
        <f t="shared" si="105"/>
        <v>0</v>
      </c>
      <c r="AT521" s="99">
        <f t="shared" si="106"/>
        <v>0</v>
      </c>
      <c r="AV521" s="84" t="s">
        <v>20</v>
      </c>
    </row>
    <row r="522" spans="1:48" ht="13.5" x14ac:dyDescent="0.3">
      <c r="A522" s="106">
        <f t="shared" ref="A522:A585" si="127">A521+1</f>
        <v>515</v>
      </c>
      <c r="B522" s="102" t="str">
        <f>'Input 1 - Schedule 1'!H524</f>
        <v/>
      </c>
      <c r="C522" s="95">
        <f>'Input 1 - Schedule 1'!I524</f>
        <v>0</v>
      </c>
      <c r="D522" s="95">
        <f>'Input 1 - Schedule 1'!J524</f>
        <v>0</v>
      </c>
      <c r="E522" s="95">
        <f>'Input 1 - Schedule 1'!K524</f>
        <v>0</v>
      </c>
      <c r="F522" s="95">
        <f>'Input 1 - Schedule 1'!L524</f>
        <v>0</v>
      </c>
      <c r="G522" s="95">
        <f>'Input 1 - Schedule 1'!N524</f>
        <v>0</v>
      </c>
      <c r="H522" s="95" t="str">
        <f>'Input 1 - Schedule 1'!O524</f>
        <v/>
      </c>
      <c r="I522" s="95">
        <f>'Input 1 - Schedule 1'!W524</f>
        <v>0</v>
      </c>
      <c r="J522" s="69"/>
      <c r="K522" s="51"/>
      <c r="L522" s="69"/>
      <c r="M522" s="69"/>
      <c r="N522" s="95">
        <f>SUMIFS('Input 3 - Capital Instruments'!$L$13:$L$229,'Input 3 - Capital Instruments'!$O$13:$O$229,C522,'Input 3 - Capital Instruments'!$M$13:$M$229,"Y",'Input 3 - Capital Instruments'!$G$13:$G$229,"Surplus Notes (or similar)")</f>
        <v>0</v>
      </c>
      <c r="O522" s="69"/>
      <c r="P522" s="69"/>
      <c r="Q522" s="69"/>
      <c r="R522" s="96">
        <f t="shared" si="119"/>
        <v>0</v>
      </c>
      <c r="S522" s="95">
        <f t="shared" si="120"/>
        <v>0</v>
      </c>
      <c r="T522" s="69"/>
      <c r="U522" s="69"/>
      <c r="V522" s="69"/>
      <c r="W522" s="95" t="str">
        <f t="shared" ref="W522:W585" si="128">IFERROR(AVERAGE(T522:V522),"")</f>
        <v/>
      </c>
      <c r="Z522" s="69"/>
      <c r="AB522" s="69"/>
      <c r="AC522" s="69"/>
      <c r="AD522" s="69"/>
      <c r="AE522" s="69"/>
      <c r="AF522" s="69"/>
      <c r="AG522" s="69"/>
      <c r="AH522" s="97">
        <f t="shared" si="118"/>
        <v>0</v>
      </c>
      <c r="AJ522" s="98">
        <f t="shared" si="121"/>
        <v>0</v>
      </c>
      <c r="AK522" s="103">
        <f t="shared" si="122"/>
        <v>0</v>
      </c>
      <c r="AL522" s="104">
        <f t="shared" si="114"/>
        <v>0</v>
      </c>
      <c r="AM522" s="98">
        <f t="shared" si="123"/>
        <v>0</v>
      </c>
      <c r="AN522" s="103">
        <f t="shared" si="124"/>
        <v>0</v>
      </c>
      <c r="AO522" s="104">
        <f t="shared" si="117"/>
        <v>0</v>
      </c>
      <c r="AP522" s="105" t="str">
        <f t="shared" si="125"/>
        <v/>
      </c>
      <c r="AQ522" s="105" t="str">
        <f t="shared" si="126"/>
        <v/>
      </c>
      <c r="AR522" s="98">
        <f>'Input 1 - Schedule 1'!AL524</f>
        <v>0</v>
      </c>
      <c r="AS522" s="98">
        <f t="shared" ref="AS522:AS585" si="129">L522</f>
        <v>0</v>
      </c>
      <c r="AT522" s="99">
        <f t="shared" ref="AT522:AT585" si="130">AR522-AS522</f>
        <v>0</v>
      </c>
      <c r="AV522" s="84" t="s">
        <v>20</v>
      </c>
    </row>
    <row r="523" spans="1:48" ht="13.5" x14ac:dyDescent="0.3">
      <c r="A523" s="106">
        <f t="shared" si="127"/>
        <v>516</v>
      </c>
      <c r="B523" s="102" t="str">
        <f>'Input 1 - Schedule 1'!H525</f>
        <v/>
      </c>
      <c r="C523" s="95">
        <f>'Input 1 - Schedule 1'!I525</f>
        <v>0</v>
      </c>
      <c r="D523" s="95">
        <f>'Input 1 - Schedule 1'!J525</f>
        <v>0</v>
      </c>
      <c r="E523" s="95">
        <f>'Input 1 - Schedule 1'!K525</f>
        <v>0</v>
      </c>
      <c r="F523" s="95">
        <f>'Input 1 - Schedule 1'!L525</f>
        <v>0</v>
      </c>
      <c r="G523" s="95">
        <f>'Input 1 - Schedule 1'!N525</f>
        <v>0</v>
      </c>
      <c r="H523" s="95" t="str">
        <f>'Input 1 - Schedule 1'!O525</f>
        <v/>
      </c>
      <c r="I523" s="95">
        <f>'Input 1 - Schedule 1'!W525</f>
        <v>0</v>
      </c>
      <c r="J523" s="69"/>
      <c r="K523" s="51"/>
      <c r="L523" s="69"/>
      <c r="M523" s="69"/>
      <c r="N523" s="95">
        <f>SUMIFS('Input 3 - Capital Instruments'!$L$13:$L$229,'Input 3 - Capital Instruments'!$O$13:$O$229,C523,'Input 3 - Capital Instruments'!$M$13:$M$229,"Y",'Input 3 - Capital Instruments'!$G$13:$G$229,"Surplus Notes (or similar)")</f>
        <v>0</v>
      </c>
      <c r="O523" s="69"/>
      <c r="P523" s="69"/>
      <c r="Q523" s="69"/>
      <c r="R523" s="96">
        <f t="shared" si="119"/>
        <v>0</v>
      </c>
      <c r="S523" s="95">
        <f t="shared" si="120"/>
        <v>0</v>
      </c>
      <c r="T523" s="69"/>
      <c r="U523" s="69"/>
      <c r="V523" s="69"/>
      <c r="W523" s="95" t="str">
        <f t="shared" si="128"/>
        <v/>
      </c>
      <c r="Z523" s="69"/>
      <c r="AB523" s="69"/>
      <c r="AC523" s="69"/>
      <c r="AD523" s="69"/>
      <c r="AE523" s="69"/>
      <c r="AF523" s="69"/>
      <c r="AG523" s="69"/>
      <c r="AH523" s="97">
        <f t="shared" si="118"/>
        <v>0</v>
      </c>
      <c r="AJ523" s="98">
        <f t="shared" si="121"/>
        <v>0</v>
      </c>
      <c r="AK523" s="103">
        <f t="shared" si="122"/>
        <v>0</v>
      </c>
      <c r="AL523" s="104">
        <f t="shared" ref="AL523:AL586" si="131">AJ523-AK523</f>
        <v>0</v>
      </c>
      <c r="AM523" s="98">
        <f t="shared" si="123"/>
        <v>0</v>
      </c>
      <c r="AN523" s="103">
        <f t="shared" si="124"/>
        <v>0</v>
      </c>
      <c r="AO523" s="104">
        <f t="shared" ref="AO523:AO586" si="132">AM523-AN523</f>
        <v>0</v>
      </c>
      <c r="AP523" s="105" t="str">
        <f t="shared" si="125"/>
        <v/>
      </c>
      <c r="AQ523" s="105" t="str">
        <f t="shared" si="126"/>
        <v/>
      </c>
      <c r="AR523" s="98">
        <f>'Input 1 - Schedule 1'!AL525</f>
        <v>0</v>
      </c>
      <c r="AS523" s="98">
        <f t="shared" si="129"/>
        <v>0</v>
      </c>
      <c r="AT523" s="99">
        <f t="shared" si="130"/>
        <v>0</v>
      </c>
      <c r="AV523" s="84" t="s">
        <v>20</v>
      </c>
    </row>
    <row r="524" spans="1:48" ht="13.5" x14ac:dyDescent="0.3">
      <c r="A524" s="106">
        <f t="shared" si="127"/>
        <v>517</v>
      </c>
      <c r="B524" s="102" t="str">
        <f>'Input 1 - Schedule 1'!H526</f>
        <v/>
      </c>
      <c r="C524" s="95">
        <f>'Input 1 - Schedule 1'!I526</f>
        <v>0</v>
      </c>
      <c r="D524" s="95">
        <f>'Input 1 - Schedule 1'!J526</f>
        <v>0</v>
      </c>
      <c r="E524" s="95">
        <f>'Input 1 - Schedule 1'!K526</f>
        <v>0</v>
      </c>
      <c r="F524" s="95">
        <f>'Input 1 - Schedule 1'!L526</f>
        <v>0</v>
      </c>
      <c r="G524" s="95">
        <f>'Input 1 - Schedule 1'!N526</f>
        <v>0</v>
      </c>
      <c r="H524" s="95" t="str">
        <f>'Input 1 - Schedule 1'!O526</f>
        <v/>
      </c>
      <c r="I524" s="95">
        <f>'Input 1 - Schedule 1'!W526</f>
        <v>0</v>
      </c>
      <c r="J524" s="69"/>
      <c r="K524" s="51"/>
      <c r="L524" s="69"/>
      <c r="M524" s="69"/>
      <c r="N524" s="95">
        <f>SUMIFS('Input 3 - Capital Instruments'!$L$13:$L$229,'Input 3 - Capital Instruments'!$O$13:$O$229,C524,'Input 3 - Capital Instruments'!$M$13:$M$229,"Y",'Input 3 - Capital Instruments'!$G$13:$G$229,"Surplus Notes (or similar)")</f>
        <v>0</v>
      </c>
      <c r="O524" s="69"/>
      <c r="P524" s="69"/>
      <c r="Q524" s="69"/>
      <c r="R524" s="96">
        <f t="shared" si="119"/>
        <v>0</v>
      </c>
      <c r="S524" s="95">
        <f t="shared" si="120"/>
        <v>0</v>
      </c>
      <c r="T524" s="69"/>
      <c r="U524" s="69"/>
      <c r="V524" s="69"/>
      <c r="W524" s="95" t="str">
        <f t="shared" si="128"/>
        <v/>
      </c>
      <c r="Z524" s="69"/>
      <c r="AB524" s="69"/>
      <c r="AC524" s="69"/>
      <c r="AD524" s="69"/>
      <c r="AE524" s="69"/>
      <c r="AF524" s="69"/>
      <c r="AG524" s="69"/>
      <c r="AH524" s="97">
        <f t="shared" si="118"/>
        <v>0</v>
      </c>
      <c r="AJ524" s="98">
        <f t="shared" si="121"/>
        <v>0</v>
      </c>
      <c r="AK524" s="103">
        <f t="shared" si="122"/>
        <v>0</v>
      </c>
      <c r="AL524" s="104">
        <f t="shared" si="131"/>
        <v>0</v>
      </c>
      <c r="AM524" s="98">
        <f t="shared" si="123"/>
        <v>0</v>
      </c>
      <c r="AN524" s="103">
        <f t="shared" si="124"/>
        <v>0</v>
      </c>
      <c r="AO524" s="104">
        <f t="shared" si="132"/>
        <v>0</v>
      </c>
      <c r="AP524" s="105" t="str">
        <f t="shared" si="125"/>
        <v/>
      </c>
      <c r="AQ524" s="105" t="str">
        <f t="shared" si="126"/>
        <v/>
      </c>
      <c r="AR524" s="98">
        <f>'Input 1 - Schedule 1'!AL526</f>
        <v>0</v>
      </c>
      <c r="AS524" s="98">
        <f t="shared" si="129"/>
        <v>0</v>
      </c>
      <c r="AT524" s="99">
        <f t="shared" si="130"/>
        <v>0</v>
      </c>
      <c r="AV524" s="84" t="s">
        <v>20</v>
      </c>
    </row>
    <row r="525" spans="1:48" ht="13.5" x14ac:dyDescent="0.3">
      <c r="A525" s="106">
        <f t="shared" si="127"/>
        <v>518</v>
      </c>
      <c r="B525" s="102" t="str">
        <f>'Input 1 - Schedule 1'!H527</f>
        <v/>
      </c>
      <c r="C525" s="95">
        <f>'Input 1 - Schedule 1'!I527</f>
        <v>0</v>
      </c>
      <c r="D525" s="95">
        <f>'Input 1 - Schedule 1'!J527</f>
        <v>0</v>
      </c>
      <c r="E525" s="95">
        <f>'Input 1 - Schedule 1'!K527</f>
        <v>0</v>
      </c>
      <c r="F525" s="95">
        <f>'Input 1 - Schedule 1'!L527</f>
        <v>0</v>
      </c>
      <c r="G525" s="95">
        <f>'Input 1 - Schedule 1'!N527</f>
        <v>0</v>
      </c>
      <c r="H525" s="95" t="str">
        <f>'Input 1 - Schedule 1'!O527</f>
        <v/>
      </c>
      <c r="I525" s="95">
        <f>'Input 1 - Schedule 1'!W527</f>
        <v>0</v>
      </c>
      <c r="J525" s="69"/>
      <c r="K525" s="51"/>
      <c r="L525" s="69"/>
      <c r="M525" s="69"/>
      <c r="N525" s="95">
        <f>SUMIFS('Input 3 - Capital Instruments'!$L$13:$L$229,'Input 3 - Capital Instruments'!$O$13:$O$229,C525,'Input 3 - Capital Instruments'!$M$13:$M$229,"Y",'Input 3 - Capital Instruments'!$G$13:$G$229,"Surplus Notes (or similar)")</f>
        <v>0</v>
      </c>
      <c r="O525" s="69"/>
      <c r="P525" s="69"/>
      <c r="Q525" s="69"/>
      <c r="R525" s="96">
        <f t="shared" si="119"/>
        <v>0</v>
      </c>
      <c r="S525" s="95">
        <f t="shared" si="120"/>
        <v>0</v>
      </c>
      <c r="T525" s="69"/>
      <c r="U525" s="69"/>
      <c r="V525" s="69"/>
      <c r="W525" s="95" t="str">
        <f t="shared" si="128"/>
        <v/>
      </c>
      <c r="Z525" s="69"/>
      <c r="AB525" s="69"/>
      <c r="AC525" s="69"/>
      <c r="AD525" s="69"/>
      <c r="AE525" s="69"/>
      <c r="AF525" s="69"/>
      <c r="AG525" s="69"/>
      <c r="AH525" s="97">
        <f t="shared" si="118"/>
        <v>0</v>
      </c>
      <c r="AJ525" s="98">
        <f t="shared" si="121"/>
        <v>0</v>
      </c>
      <c r="AK525" s="103">
        <f t="shared" si="122"/>
        <v>0</v>
      </c>
      <c r="AL525" s="104">
        <f t="shared" si="131"/>
        <v>0</v>
      </c>
      <c r="AM525" s="98">
        <f t="shared" si="123"/>
        <v>0</v>
      </c>
      <c r="AN525" s="103">
        <f t="shared" si="124"/>
        <v>0</v>
      </c>
      <c r="AO525" s="104">
        <f t="shared" si="132"/>
        <v>0</v>
      </c>
      <c r="AP525" s="105" t="str">
        <f t="shared" si="125"/>
        <v/>
      </c>
      <c r="AQ525" s="105" t="str">
        <f t="shared" si="126"/>
        <v/>
      </c>
      <c r="AR525" s="98">
        <f>'Input 1 - Schedule 1'!AL527</f>
        <v>0</v>
      </c>
      <c r="AS525" s="98">
        <f t="shared" si="129"/>
        <v>0</v>
      </c>
      <c r="AT525" s="99">
        <f t="shared" si="130"/>
        <v>0</v>
      </c>
      <c r="AV525" s="84" t="s">
        <v>20</v>
      </c>
    </row>
    <row r="526" spans="1:48" ht="13.5" x14ac:dyDescent="0.3">
      <c r="A526" s="106">
        <f t="shared" si="127"/>
        <v>519</v>
      </c>
      <c r="B526" s="102" t="str">
        <f>'Input 1 - Schedule 1'!H528</f>
        <v/>
      </c>
      <c r="C526" s="95">
        <f>'Input 1 - Schedule 1'!I528</f>
        <v>0</v>
      </c>
      <c r="D526" s="95">
        <f>'Input 1 - Schedule 1'!J528</f>
        <v>0</v>
      </c>
      <c r="E526" s="95">
        <f>'Input 1 - Schedule 1'!K528</f>
        <v>0</v>
      </c>
      <c r="F526" s="95">
        <f>'Input 1 - Schedule 1'!L528</f>
        <v>0</v>
      </c>
      <c r="G526" s="95">
        <f>'Input 1 - Schedule 1'!N528</f>
        <v>0</v>
      </c>
      <c r="H526" s="95" t="str">
        <f>'Input 1 - Schedule 1'!O528</f>
        <v/>
      </c>
      <c r="I526" s="95">
        <f>'Input 1 - Schedule 1'!W528</f>
        <v>0</v>
      </c>
      <c r="J526" s="69"/>
      <c r="K526" s="51"/>
      <c r="L526" s="69"/>
      <c r="M526" s="69"/>
      <c r="N526" s="95">
        <f>SUMIFS('Input 3 - Capital Instruments'!$L$13:$L$229,'Input 3 - Capital Instruments'!$O$13:$O$229,C526,'Input 3 - Capital Instruments'!$M$13:$M$229,"Y",'Input 3 - Capital Instruments'!$G$13:$G$229,"Surplus Notes (or similar)")</f>
        <v>0</v>
      </c>
      <c r="O526" s="69"/>
      <c r="P526" s="69"/>
      <c r="Q526" s="69"/>
      <c r="R526" s="96">
        <f t="shared" si="119"/>
        <v>0</v>
      </c>
      <c r="S526" s="95">
        <f t="shared" si="120"/>
        <v>0</v>
      </c>
      <c r="T526" s="69"/>
      <c r="U526" s="69"/>
      <c r="V526" s="69"/>
      <c r="W526" s="95" t="str">
        <f t="shared" si="128"/>
        <v/>
      </c>
      <c r="Z526" s="69"/>
      <c r="AB526" s="69"/>
      <c r="AC526" s="69"/>
      <c r="AD526" s="69"/>
      <c r="AE526" s="69"/>
      <c r="AF526" s="69"/>
      <c r="AG526" s="69"/>
      <c r="AH526" s="97">
        <f t="shared" si="118"/>
        <v>0</v>
      </c>
      <c r="AJ526" s="98">
        <f t="shared" si="121"/>
        <v>0</v>
      </c>
      <c r="AK526" s="103">
        <f t="shared" si="122"/>
        <v>0</v>
      </c>
      <c r="AL526" s="104">
        <f t="shared" si="131"/>
        <v>0</v>
      </c>
      <c r="AM526" s="98">
        <f t="shared" si="123"/>
        <v>0</v>
      </c>
      <c r="AN526" s="103">
        <f t="shared" si="124"/>
        <v>0</v>
      </c>
      <c r="AO526" s="104">
        <f t="shared" si="132"/>
        <v>0</v>
      </c>
      <c r="AP526" s="105" t="str">
        <f t="shared" si="125"/>
        <v/>
      </c>
      <c r="AQ526" s="105" t="str">
        <f t="shared" si="126"/>
        <v/>
      </c>
      <c r="AR526" s="98">
        <f>'Input 1 - Schedule 1'!AL528</f>
        <v>0</v>
      </c>
      <c r="AS526" s="98">
        <f t="shared" si="129"/>
        <v>0</v>
      </c>
      <c r="AT526" s="99">
        <f t="shared" si="130"/>
        <v>0</v>
      </c>
      <c r="AV526" s="84" t="s">
        <v>20</v>
      </c>
    </row>
    <row r="527" spans="1:48" ht="13.5" x14ac:dyDescent="0.3">
      <c r="A527" s="106">
        <f t="shared" si="127"/>
        <v>520</v>
      </c>
      <c r="B527" s="102" t="str">
        <f>'Input 1 - Schedule 1'!H529</f>
        <v/>
      </c>
      <c r="C527" s="95">
        <f>'Input 1 - Schedule 1'!I529</f>
        <v>0</v>
      </c>
      <c r="D527" s="95">
        <f>'Input 1 - Schedule 1'!J529</f>
        <v>0</v>
      </c>
      <c r="E527" s="95">
        <f>'Input 1 - Schedule 1'!K529</f>
        <v>0</v>
      </c>
      <c r="F527" s="95">
        <f>'Input 1 - Schedule 1'!L529</f>
        <v>0</v>
      </c>
      <c r="G527" s="95">
        <f>'Input 1 - Schedule 1'!N529</f>
        <v>0</v>
      </c>
      <c r="H527" s="95" t="str">
        <f>'Input 1 - Schedule 1'!O529</f>
        <v/>
      </c>
      <c r="I527" s="95">
        <f>'Input 1 - Schedule 1'!W529</f>
        <v>0</v>
      </c>
      <c r="J527" s="69"/>
      <c r="K527" s="51"/>
      <c r="L527" s="69"/>
      <c r="M527" s="69"/>
      <c r="N527" s="95">
        <f>SUMIFS('Input 3 - Capital Instruments'!$L$13:$L$229,'Input 3 - Capital Instruments'!$O$13:$O$229,C527,'Input 3 - Capital Instruments'!$M$13:$M$229,"Y",'Input 3 - Capital Instruments'!$G$13:$G$229,"Surplus Notes (or similar)")</f>
        <v>0</v>
      </c>
      <c r="O527" s="69"/>
      <c r="P527" s="69"/>
      <c r="Q527" s="69"/>
      <c r="R527" s="96">
        <f t="shared" si="119"/>
        <v>0</v>
      </c>
      <c r="S527" s="95">
        <f t="shared" si="120"/>
        <v>0</v>
      </c>
      <c r="T527" s="69"/>
      <c r="U527" s="69"/>
      <c r="V527" s="69"/>
      <c r="W527" s="95" t="str">
        <f t="shared" si="128"/>
        <v/>
      </c>
      <c r="Z527" s="69"/>
      <c r="AB527" s="69"/>
      <c r="AC527" s="69"/>
      <c r="AD527" s="69"/>
      <c r="AE527" s="69"/>
      <c r="AF527" s="69"/>
      <c r="AG527" s="69"/>
      <c r="AH527" s="97">
        <f t="shared" si="118"/>
        <v>0</v>
      </c>
      <c r="AJ527" s="98">
        <f t="shared" si="121"/>
        <v>0</v>
      </c>
      <c r="AK527" s="103">
        <f t="shared" si="122"/>
        <v>0</v>
      </c>
      <c r="AL527" s="104">
        <f t="shared" si="131"/>
        <v>0</v>
      </c>
      <c r="AM527" s="98">
        <f t="shared" si="123"/>
        <v>0</v>
      </c>
      <c r="AN527" s="103">
        <f t="shared" si="124"/>
        <v>0</v>
      </c>
      <c r="AO527" s="104">
        <f t="shared" si="132"/>
        <v>0</v>
      </c>
      <c r="AP527" s="105" t="str">
        <f t="shared" si="125"/>
        <v/>
      </c>
      <c r="AQ527" s="105" t="str">
        <f t="shared" si="126"/>
        <v/>
      </c>
      <c r="AR527" s="98">
        <f>'Input 1 - Schedule 1'!AL529</f>
        <v>0</v>
      </c>
      <c r="AS527" s="98">
        <f t="shared" si="129"/>
        <v>0</v>
      </c>
      <c r="AT527" s="99">
        <f t="shared" si="130"/>
        <v>0</v>
      </c>
      <c r="AV527" s="84" t="s">
        <v>20</v>
      </c>
    </row>
    <row r="528" spans="1:48" ht="13.5" x14ac:dyDescent="0.3">
      <c r="A528" s="106">
        <f t="shared" si="127"/>
        <v>521</v>
      </c>
      <c r="B528" s="102" t="str">
        <f>'Input 1 - Schedule 1'!H530</f>
        <v/>
      </c>
      <c r="C528" s="95">
        <f>'Input 1 - Schedule 1'!I530</f>
        <v>0</v>
      </c>
      <c r="D528" s="95">
        <f>'Input 1 - Schedule 1'!J530</f>
        <v>0</v>
      </c>
      <c r="E528" s="95">
        <f>'Input 1 - Schedule 1'!K530</f>
        <v>0</v>
      </c>
      <c r="F528" s="95">
        <f>'Input 1 - Schedule 1'!L530</f>
        <v>0</v>
      </c>
      <c r="G528" s="95">
        <f>'Input 1 - Schedule 1'!N530</f>
        <v>0</v>
      </c>
      <c r="H528" s="95" t="str">
        <f>'Input 1 - Schedule 1'!O530</f>
        <v/>
      </c>
      <c r="I528" s="95">
        <f>'Input 1 - Schedule 1'!W530</f>
        <v>0</v>
      </c>
      <c r="J528" s="69"/>
      <c r="K528" s="51"/>
      <c r="L528" s="69"/>
      <c r="M528" s="69"/>
      <c r="N528" s="95">
        <f>SUMIFS('Input 3 - Capital Instruments'!$L$13:$L$229,'Input 3 - Capital Instruments'!$O$13:$O$229,C528,'Input 3 - Capital Instruments'!$M$13:$M$229,"Y",'Input 3 - Capital Instruments'!$G$13:$G$229,"Surplus Notes (or similar)")</f>
        <v>0</v>
      </c>
      <c r="O528" s="69"/>
      <c r="P528" s="69"/>
      <c r="Q528" s="69"/>
      <c r="R528" s="96">
        <f t="shared" si="119"/>
        <v>0</v>
      </c>
      <c r="S528" s="95">
        <f t="shared" si="120"/>
        <v>0</v>
      </c>
      <c r="T528" s="69"/>
      <c r="U528" s="69"/>
      <c r="V528" s="69"/>
      <c r="W528" s="95" t="str">
        <f t="shared" si="128"/>
        <v/>
      </c>
      <c r="Z528" s="69"/>
      <c r="AB528" s="69"/>
      <c r="AC528" s="69"/>
      <c r="AD528" s="69"/>
      <c r="AE528" s="69"/>
      <c r="AF528" s="69"/>
      <c r="AG528" s="69"/>
      <c r="AH528" s="97">
        <f t="shared" si="118"/>
        <v>0</v>
      </c>
      <c r="AJ528" s="98">
        <f t="shared" si="121"/>
        <v>0</v>
      </c>
      <c r="AK528" s="103">
        <f t="shared" si="122"/>
        <v>0</v>
      </c>
      <c r="AL528" s="104">
        <f t="shared" si="131"/>
        <v>0</v>
      </c>
      <c r="AM528" s="98">
        <f t="shared" si="123"/>
        <v>0</v>
      </c>
      <c r="AN528" s="103">
        <f t="shared" si="124"/>
        <v>0</v>
      </c>
      <c r="AO528" s="104">
        <f t="shared" si="132"/>
        <v>0</v>
      </c>
      <c r="AP528" s="105" t="str">
        <f t="shared" si="125"/>
        <v/>
      </c>
      <c r="AQ528" s="105" t="str">
        <f t="shared" si="126"/>
        <v/>
      </c>
      <c r="AR528" s="98">
        <f>'Input 1 - Schedule 1'!AL530</f>
        <v>0</v>
      </c>
      <c r="AS528" s="98">
        <f t="shared" si="129"/>
        <v>0</v>
      </c>
      <c r="AT528" s="99">
        <f t="shared" si="130"/>
        <v>0</v>
      </c>
      <c r="AV528" s="84" t="s">
        <v>20</v>
      </c>
    </row>
    <row r="529" spans="1:48" ht="13.5" x14ac:dyDescent="0.3">
      <c r="A529" s="106">
        <f t="shared" si="127"/>
        <v>522</v>
      </c>
      <c r="B529" s="102" t="str">
        <f>'Input 1 - Schedule 1'!H531</f>
        <v/>
      </c>
      <c r="C529" s="95">
        <f>'Input 1 - Schedule 1'!I531</f>
        <v>0</v>
      </c>
      <c r="D529" s="95">
        <f>'Input 1 - Schedule 1'!J531</f>
        <v>0</v>
      </c>
      <c r="E529" s="95">
        <f>'Input 1 - Schedule 1'!K531</f>
        <v>0</v>
      </c>
      <c r="F529" s="95">
        <f>'Input 1 - Schedule 1'!L531</f>
        <v>0</v>
      </c>
      <c r="G529" s="95">
        <f>'Input 1 - Schedule 1'!N531</f>
        <v>0</v>
      </c>
      <c r="H529" s="95" t="str">
        <f>'Input 1 - Schedule 1'!O531</f>
        <v/>
      </c>
      <c r="I529" s="95">
        <f>'Input 1 - Schedule 1'!W531</f>
        <v>0</v>
      </c>
      <c r="J529" s="69"/>
      <c r="K529" s="51"/>
      <c r="L529" s="69"/>
      <c r="M529" s="69"/>
      <c r="N529" s="95">
        <f>SUMIFS('Input 3 - Capital Instruments'!$L$13:$L$229,'Input 3 - Capital Instruments'!$O$13:$O$229,C529,'Input 3 - Capital Instruments'!$M$13:$M$229,"Y",'Input 3 - Capital Instruments'!$G$13:$G$229,"Surplus Notes (or similar)")</f>
        <v>0</v>
      </c>
      <c r="O529" s="69"/>
      <c r="P529" s="69"/>
      <c r="Q529" s="69"/>
      <c r="R529" s="96">
        <f t="shared" si="119"/>
        <v>0</v>
      </c>
      <c r="S529" s="95">
        <f t="shared" si="120"/>
        <v>0</v>
      </c>
      <c r="T529" s="69"/>
      <c r="U529" s="69"/>
      <c r="V529" s="69"/>
      <c r="W529" s="95" t="str">
        <f t="shared" si="128"/>
        <v/>
      </c>
      <c r="Z529" s="69"/>
      <c r="AB529" s="69"/>
      <c r="AC529" s="69"/>
      <c r="AD529" s="69"/>
      <c r="AE529" s="69"/>
      <c r="AF529" s="69"/>
      <c r="AG529" s="69"/>
      <c r="AH529" s="97">
        <f t="shared" si="118"/>
        <v>0</v>
      </c>
      <c r="AJ529" s="98">
        <f t="shared" si="121"/>
        <v>0</v>
      </c>
      <c r="AK529" s="103">
        <f t="shared" si="122"/>
        <v>0</v>
      </c>
      <c r="AL529" s="104">
        <f t="shared" si="131"/>
        <v>0</v>
      </c>
      <c r="AM529" s="98">
        <f t="shared" si="123"/>
        <v>0</v>
      </c>
      <c r="AN529" s="103">
        <f t="shared" si="124"/>
        <v>0</v>
      </c>
      <c r="AO529" s="104">
        <f t="shared" si="132"/>
        <v>0</v>
      </c>
      <c r="AP529" s="105" t="str">
        <f t="shared" si="125"/>
        <v/>
      </c>
      <c r="AQ529" s="105" t="str">
        <f t="shared" si="126"/>
        <v/>
      </c>
      <c r="AR529" s="98">
        <f>'Input 1 - Schedule 1'!AL531</f>
        <v>0</v>
      </c>
      <c r="AS529" s="98">
        <f t="shared" si="129"/>
        <v>0</v>
      </c>
      <c r="AT529" s="99">
        <f t="shared" si="130"/>
        <v>0</v>
      </c>
      <c r="AV529" s="84" t="s">
        <v>20</v>
      </c>
    </row>
    <row r="530" spans="1:48" ht="13.5" x14ac:dyDescent="0.3">
      <c r="A530" s="106">
        <f t="shared" si="127"/>
        <v>523</v>
      </c>
      <c r="B530" s="102" t="str">
        <f>'Input 1 - Schedule 1'!H532</f>
        <v/>
      </c>
      <c r="C530" s="95">
        <f>'Input 1 - Schedule 1'!I532</f>
        <v>0</v>
      </c>
      <c r="D530" s="95">
        <f>'Input 1 - Schedule 1'!J532</f>
        <v>0</v>
      </c>
      <c r="E530" s="95">
        <f>'Input 1 - Schedule 1'!K532</f>
        <v>0</v>
      </c>
      <c r="F530" s="95">
        <f>'Input 1 - Schedule 1'!L532</f>
        <v>0</v>
      </c>
      <c r="G530" s="95">
        <f>'Input 1 - Schedule 1'!N532</f>
        <v>0</v>
      </c>
      <c r="H530" s="95" t="str">
        <f>'Input 1 - Schedule 1'!O532</f>
        <v/>
      </c>
      <c r="I530" s="95">
        <f>'Input 1 - Schedule 1'!W532</f>
        <v>0</v>
      </c>
      <c r="J530" s="69"/>
      <c r="K530" s="51"/>
      <c r="L530" s="69"/>
      <c r="M530" s="69"/>
      <c r="N530" s="95">
        <f>SUMIFS('Input 3 - Capital Instruments'!$L$13:$L$229,'Input 3 - Capital Instruments'!$O$13:$O$229,C530,'Input 3 - Capital Instruments'!$M$13:$M$229,"Y",'Input 3 - Capital Instruments'!$G$13:$G$229,"Surplus Notes (or similar)")</f>
        <v>0</v>
      </c>
      <c r="O530" s="69"/>
      <c r="P530" s="69"/>
      <c r="Q530" s="69"/>
      <c r="R530" s="96">
        <f t="shared" si="119"/>
        <v>0</v>
      </c>
      <c r="S530" s="95">
        <f t="shared" si="120"/>
        <v>0</v>
      </c>
      <c r="T530" s="69"/>
      <c r="U530" s="69"/>
      <c r="V530" s="69"/>
      <c r="W530" s="95" t="str">
        <f t="shared" si="128"/>
        <v/>
      </c>
      <c r="Z530" s="69"/>
      <c r="AB530" s="69"/>
      <c r="AC530" s="69"/>
      <c r="AD530" s="69"/>
      <c r="AE530" s="69"/>
      <c r="AF530" s="69"/>
      <c r="AG530" s="69"/>
      <c r="AH530" s="97">
        <f t="shared" si="118"/>
        <v>0</v>
      </c>
      <c r="AJ530" s="98">
        <f t="shared" si="121"/>
        <v>0</v>
      </c>
      <c r="AK530" s="103">
        <f t="shared" si="122"/>
        <v>0</v>
      </c>
      <c r="AL530" s="104">
        <f t="shared" si="131"/>
        <v>0</v>
      </c>
      <c r="AM530" s="98">
        <f t="shared" si="123"/>
        <v>0</v>
      </c>
      <c r="AN530" s="103">
        <f t="shared" si="124"/>
        <v>0</v>
      </c>
      <c r="AO530" s="104">
        <f t="shared" si="132"/>
        <v>0</v>
      </c>
      <c r="AP530" s="105" t="str">
        <f t="shared" si="125"/>
        <v/>
      </c>
      <c r="AQ530" s="105" t="str">
        <f t="shared" si="126"/>
        <v/>
      </c>
      <c r="AR530" s="98">
        <f>'Input 1 - Schedule 1'!AL532</f>
        <v>0</v>
      </c>
      <c r="AS530" s="98">
        <f t="shared" si="129"/>
        <v>0</v>
      </c>
      <c r="AT530" s="99">
        <f t="shared" si="130"/>
        <v>0</v>
      </c>
      <c r="AV530" s="84" t="s">
        <v>20</v>
      </c>
    </row>
    <row r="531" spans="1:48" ht="13.5" x14ac:dyDescent="0.3">
      <c r="A531" s="106">
        <f t="shared" si="127"/>
        <v>524</v>
      </c>
      <c r="B531" s="102" t="str">
        <f>'Input 1 - Schedule 1'!H533</f>
        <v/>
      </c>
      <c r="C531" s="95">
        <f>'Input 1 - Schedule 1'!I533</f>
        <v>0</v>
      </c>
      <c r="D531" s="95">
        <f>'Input 1 - Schedule 1'!J533</f>
        <v>0</v>
      </c>
      <c r="E531" s="95">
        <f>'Input 1 - Schedule 1'!K533</f>
        <v>0</v>
      </c>
      <c r="F531" s="95">
        <f>'Input 1 - Schedule 1'!L533</f>
        <v>0</v>
      </c>
      <c r="G531" s="95">
        <f>'Input 1 - Schedule 1'!N533</f>
        <v>0</v>
      </c>
      <c r="H531" s="95" t="str">
        <f>'Input 1 - Schedule 1'!O533</f>
        <v/>
      </c>
      <c r="I531" s="95">
        <f>'Input 1 - Schedule 1'!W533</f>
        <v>0</v>
      </c>
      <c r="J531" s="69"/>
      <c r="K531" s="51"/>
      <c r="L531" s="69"/>
      <c r="M531" s="69"/>
      <c r="N531" s="95">
        <f>SUMIFS('Input 3 - Capital Instruments'!$L$13:$L$229,'Input 3 - Capital Instruments'!$O$13:$O$229,C531,'Input 3 - Capital Instruments'!$M$13:$M$229,"Y",'Input 3 - Capital Instruments'!$G$13:$G$229,"Surplus Notes (or similar)")</f>
        <v>0</v>
      </c>
      <c r="O531" s="69"/>
      <c r="P531" s="69"/>
      <c r="Q531" s="69"/>
      <c r="R531" s="96">
        <f t="shared" si="119"/>
        <v>0</v>
      </c>
      <c r="S531" s="95">
        <f t="shared" si="120"/>
        <v>0</v>
      </c>
      <c r="T531" s="69"/>
      <c r="U531" s="69"/>
      <c r="V531" s="69"/>
      <c r="W531" s="95" t="str">
        <f t="shared" si="128"/>
        <v/>
      </c>
      <c r="Z531" s="69"/>
      <c r="AB531" s="69"/>
      <c r="AC531" s="69"/>
      <c r="AD531" s="69"/>
      <c r="AE531" s="69"/>
      <c r="AF531" s="69"/>
      <c r="AG531" s="69"/>
      <c r="AH531" s="97">
        <f t="shared" si="118"/>
        <v>0</v>
      </c>
      <c r="AJ531" s="98">
        <f t="shared" si="121"/>
        <v>0</v>
      </c>
      <c r="AK531" s="103">
        <f t="shared" si="122"/>
        <v>0</v>
      </c>
      <c r="AL531" s="104">
        <f t="shared" si="131"/>
        <v>0</v>
      </c>
      <c r="AM531" s="98">
        <f t="shared" si="123"/>
        <v>0</v>
      </c>
      <c r="AN531" s="103">
        <f t="shared" si="124"/>
        <v>0</v>
      </c>
      <c r="AO531" s="104">
        <f t="shared" si="132"/>
        <v>0</v>
      </c>
      <c r="AP531" s="105" t="str">
        <f t="shared" si="125"/>
        <v/>
      </c>
      <c r="AQ531" s="105" t="str">
        <f t="shared" si="126"/>
        <v/>
      </c>
      <c r="AR531" s="98">
        <f>'Input 1 - Schedule 1'!AL533</f>
        <v>0</v>
      </c>
      <c r="AS531" s="98">
        <f t="shared" si="129"/>
        <v>0</v>
      </c>
      <c r="AT531" s="99">
        <f t="shared" si="130"/>
        <v>0</v>
      </c>
      <c r="AV531" s="84" t="s">
        <v>20</v>
      </c>
    </row>
    <row r="532" spans="1:48" ht="13.5" x14ac:dyDescent="0.3">
      <c r="A532" s="106">
        <f t="shared" si="127"/>
        <v>525</v>
      </c>
      <c r="B532" s="102" t="str">
        <f>'Input 1 - Schedule 1'!H534</f>
        <v/>
      </c>
      <c r="C532" s="95">
        <f>'Input 1 - Schedule 1'!I534</f>
        <v>0</v>
      </c>
      <c r="D532" s="95">
        <f>'Input 1 - Schedule 1'!J534</f>
        <v>0</v>
      </c>
      <c r="E532" s="95">
        <f>'Input 1 - Schedule 1'!K534</f>
        <v>0</v>
      </c>
      <c r="F532" s="95">
        <f>'Input 1 - Schedule 1'!L534</f>
        <v>0</v>
      </c>
      <c r="G532" s="95">
        <f>'Input 1 - Schedule 1'!N534</f>
        <v>0</v>
      </c>
      <c r="H532" s="95" t="str">
        <f>'Input 1 - Schedule 1'!O534</f>
        <v/>
      </c>
      <c r="I532" s="95">
        <f>'Input 1 - Schedule 1'!W534</f>
        <v>0</v>
      </c>
      <c r="J532" s="69"/>
      <c r="K532" s="51"/>
      <c r="L532" s="69"/>
      <c r="M532" s="69"/>
      <c r="N532" s="95">
        <f>SUMIFS('Input 3 - Capital Instruments'!$L$13:$L$229,'Input 3 - Capital Instruments'!$O$13:$O$229,C532,'Input 3 - Capital Instruments'!$M$13:$M$229,"Y",'Input 3 - Capital Instruments'!$G$13:$G$229,"Surplus Notes (or similar)")</f>
        <v>0</v>
      </c>
      <c r="O532" s="69"/>
      <c r="P532" s="69"/>
      <c r="Q532" s="69"/>
      <c r="R532" s="96">
        <f t="shared" si="119"/>
        <v>0</v>
      </c>
      <c r="S532" s="95">
        <f t="shared" si="120"/>
        <v>0</v>
      </c>
      <c r="T532" s="69"/>
      <c r="U532" s="69"/>
      <c r="V532" s="69"/>
      <c r="W532" s="95" t="str">
        <f t="shared" si="128"/>
        <v/>
      </c>
      <c r="Z532" s="69"/>
      <c r="AB532" s="69"/>
      <c r="AC532" s="69"/>
      <c r="AD532" s="69"/>
      <c r="AE532" s="69"/>
      <c r="AF532" s="69"/>
      <c r="AG532" s="69"/>
      <c r="AH532" s="97">
        <f t="shared" si="118"/>
        <v>0</v>
      </c>
      <c r="AJ532" s="98">
        <f t="shared" si="121"/>
        <v>0</v>
      </c>
      <c r="AK532" s="103">
        <f t="shared" si="122"/>
        <v>0</v>
      </c>
      <c r="AL532" s="104">
        <f t="shared" si="131"/>
        <v>0</v>
      </c>
      <c r="AM532" s="98">
        <f t="shared" si="123"/>
        <v>0</v>
      </c>
      <c r="AN532" s="103">
        <f t="shared" si="124"/>
        <v>0</v>
      </c>
      <c r="AO532" s="104">
        <f t="shared" si="132"/>
        <v>0</v>
      </c>
      <c r="AP532" s="105" t="str">
        <f t="shared" si="125"/>
        <v/>
      </c>
      <c r="AQ532" s="105" t="str">
        <f t="shared" si="126"/>
        <v/>
      </c>
      <c r="AR532" s="98">
        <f>'Input 1 - Schedule 1'!AL534</f>
        <v>0</v>
      </c>
      <c r="AS532" s="98">
        <f t="shared" si="129"/>
        <v>0</v>
      </c>
      <c r="AT532" s="99">
        <f t="shared" si="130"/>
        <v>0</v>
      </c>
      <c r="AV532" s="84" t="s">
        <v>20</v>
      </c>
    </row>
    <row r="533" spans="1:48" ht="13.5" x14ac:dyDescent="0.3">
      <c r="A533" s="106">
        <f t="shared" si="127"/>
        <v>526</v>
      </c>
      <c r="B533" s="102" t="str">
        <f>'Input 1 - Schedule 1'!H535</f>
        <v/>
      </c>
      <c r="C533" s="95">
        <f>'Input 1 - Schedule 1'!I535</f>
        <v>0</v>
      </c>
      <c r="D533" s="95">
        <f>'Input 1 - Schedule 1'!J535</f>
        <v>0</v>
      </c>
      <c r="E533" s="95">
        <f>'Input 1 - Schedule 1'!K535</f>
        <v>0</v>
      </c>
      <c r="F533" s="95">
        <f>'Input 1 - Schedule 1'!L535</f>
        <v>0</v>
      </c>
      <c r="G533" s="95">
        <f>'Input 1 - Schedule 1'!N535</f>
        <v>0</v>
      </c>
      <c r="H533" s="95" t="str">
        <f>'Input 1 - Schedule 1'!O535</f>
        <v/>
      </c>
      <c r="I533" s="95">
        <f>'Input 1 - Schedule 1'!W535</f>
        <v>0</v>
      </c>
      <c r="J533" s="69"/>
      <c r="K533" s="51"/>
      <c r="L533" s="69"/>
      <c r="M533" s="69"/>
      <c r="N533" s="95">
        <f>SUMIFS('Input 3 - Capital Instruments'!$L$13:$L$229,'Input 3 - Capital Instruments'!$O$13:$O$229,C533,'Input 3 - Capital Instruments'!$M$13:$M$229,"Y",'Input 3 - Capital Instruments'!$G$13:$G$229,"Surplus Notes (or similar)")</f>
        <v>0</v>
      </c>
      <c r="O533" s="69"/>
      <c r="P533" s="69"/>
      <c r="Q533" s="69"/>
      <c r="R533" s="96">
        <f t="shared" si="119"/>
        <v>0</v>
      </c>
      <c r="S533" s="95">
        <f t="shared" si="120"/>
        <v>0</v>
      </c>
      <c r="T533" s="69"/>
      <c r="U533" s="69"/>
      <c r="V533" s="69"/>
      <c r="W533" s="95" t="str">
        <f t="shared" si="128"/>
        <v/>
      </c>
      <c r="Z533" s="69"/>
      <c r="AB533" s="69"/>
      <c r="AC533" s="69"/>
      <c r="AD533" s="69"/>
      <c r="AE533" s="69"/>
      <c r="AF533" s="69"/>
      <c r="AG533" s="69"/>
      <c r="AH533" s="97">
        <f t="shared" si="118"/>
        <v>0</v>
      </c>
      <c r="AJ533" s="98">
        <f t="shared" si="121"/>
        <v>0</v>
      </c>
      <c r="AK533" s="103">
        <f t="shared" si="122"/>
        <v>0</v>
      </c>
      <c r="AL533" s="104">
        <f t="shared" si="131"/>
        <v>0</v>
      </c>
      <c r="AM533" s="98">
        <f t="shared" si="123"/>
        <v>0</v>
      </c>
      <c r="AN533" s="103">
        <f t="shared" si="124"/>
        <v>0</v>
      </c>
      <c r="AO533" s="104">
        <f t="shared" si="132"/>
        <v>0</v>
      </c>
      <c r="AP533" s="105" t="str">
        <f t="shared" si="125"/>
        <v/>
      </c>
      <c r="AQ533" s="105" t="str">
        <f t="shared" si="126"/>
        <v/>
      </c>
      <c r="AR533" s="98">
        <f>'Input 1 - Schedule 1'!AL535</f>
        <v>0</v>
      </c>
      <c r="AS533" s="98">
        <f t="shared" si="129"/>
        <v>0</v>
      </c>
      <c r="AT533" s="99">
        <f t="shared" si="130"/>
        <v>0</v>
      </c>
      <c r="AV533" s="84" t="s">
        <v>20</v>
      </c>
    </row>
    <row r="534" spans="1:48" ht="13.5" x14ac:dyDescent="0.3">
      <c r="A534" s="106">
        <f t="shared" si="127"/>
        <v>527</v>
      </c>
      <c r="B534" s="102" t="str">
        <f>'Input 1 - Schedule 1'!H536</f>
        <v/>
      </c>
      <c r="C534" s="95">
        <f>'Input 1 - Schedule 1'!I536</f>
        <v>0</v>
      </c>
      <c r="D534" s="95">
        <f>'Input 1 - Schedule 1'!J536</f>
        <v>0</v>
      </c>
      <c r="E534" s="95">
        <f>'Input 1 - Schedule 1'!K536</f>
        <v>0</v>
      </c>
      <c r="F534" s="95">
        <f>'Input 1 - Schedule 1'!L536</f>
        <v>0</v>
      </c>
      <c r="G534" s="95">
        <f>'Input 1 - Schedule 1'!N536</f>
        <v>0</v>
      </c>
      <c r="H534" s="95" t="str">
        <f>'Input 1 - Schedule 1'!O536</f>
        <v/>
      </c>
      <c r="I534" s="95">
        <f>'Input 1 - Schedule 1'!W536</f>
        <v>0</v>
      </c>
      <c r="J534" s="69"/>
      <c r="K534" s="51"/>
      <c r="L534" s="69"/>
      <c r="M534" s="69"/>
      <c r="N534" s="95">
        <f>SUMIFS('Input 3 - Capital Instruments'!$L$13:$L$229,'Input 3 - Capital Instruments'!$O$13:$O$229,C534,'Input 3 - Capital Instruments'!$M$13:$M$229,"Y",'Input 3 - Capital Instruments'!$G$13:$G$229,"Surplus Notes (or similar)")</f>
        <v>0</v>
      </c>
      <c r="O534" s="69"/>
      <c r="P534" s="69"/>
      <c r="Q534" s="69"/>
      <c r="R534" s="96">
        <f t="shared" si="119"/>
        <v>0</v>
      </c>
      <c r="S534" s="95">
        <f t="shared" si="120"/>
        <v>0</v>
      </c>
      <c r="T534" s="69"/>
      <c r="U534" s="69"/>
      <c r="V534" s="69"/>
      <c r="W534" s="95" t="str">
        <f t="shared" si="128"/>
        <v/>
      </c>
      <c r="Z534" s="69"/>
      <c r="AB534" s="69"/>
      <c r="AC534" s="69"/>
      <c r="AD534" s="69"/>
      <c r="AE534" s="69"/>
      <c r="AF534" s="69"/>
      <c r="AG534" s="69"/>
      <c r="AH534" s="97">
        <f t="shared" si="118"/>
        <v>0</v>
      </c>
      <c r="AJ534" s="98">
        <f t="shared" si="121"/>
        <v>0</v>
      </c>
      <c r="AK534" s="103">
        <f t="shared" si="122"/>
        <v>0</v>
      </c>
      <c r="AL534" s="104">
        <f t="shared" si="131"/>
        <v>0</v>
      </c>
      <c r="AM534" s="98">
        <f t="shared" si="123"/>
        <v>0</v>
      </c>
      <c r="AN534" s="103">
        <f t="shared" si="124"/>
        <v>0</v>
      </c>
      <c r="AO534" s="104">
        <f t="shared" si="132"/>
        <v>0</v>
      </c>
      <c r="AP534" s="105" t="str">
        <f t="shared" si="125"/>
        <v/>
      </c>
      <c r="AQ534" s="105" t="str">
        <f t="shared" si="126"/>
        <v/>
      </c>
      <c r="AR534" s="98">
        <f>'Input 1 - Schedule 1'!AL536</f>
        <v>0</v>
      </c>
      <c r="AS534" s="98">
        <f t="shared" si="129"/>
        <v>0</v>
      </c>
      <c r="AT534" s="99">
        <f t="shared" si="130"/>
        <v>0</v>
      </c>
      <c r="AV534" s="84" t="s">
        <v>20</v>
      </c>
    </row>
    <row r="535" spans="1:48" ht="13.5" x14ac:dyDescent="0.3">
      <c r="A535" s="106">
        <f t="shared" si="127"/>
        <v>528</v>
      </c>
      <c r="B535" s="102" t="str">
        <f>'Input 1 - Schedule 1'!H537</f>
        <v/>
      </c>
      <c r="C535" s="95">
        <f>'Input 1 - Schedule 1'!I537</f>
        <v>0</v>
      </c>
      <c r="D535" s="95">
        <f>'Input 1 - Schedule 1'!J537</f>
        <v>0</v>
      </c>
      <c r="E535" s="95">
        <f>'Input 1 - Schedule 1'!K537</f>
        <v>0</v>
      </c>
      <c r="F535" s="95">
        <f>'Input 1 - Schedule 1'!L537</f>
        <v>0</v>
      </c>
      <c r="G535" s="95">
        <f>'Input 1 - Schedule 1'!N537</f>
        <v>0</v>
      </c>
      <c r="H535" s="95" t="str">
        <f>'Input 1 - Schedule 1'!O537</f>
        <v/>
      </c>
      <c r="I535" s="95">
        <f>'Input 1 - Schedule 1'!W537</f>
        <v>0</v>
      </c>
      <c r="J535" s="69"/>
      <c r="K535" s="51"/>
      <c r="L535" s="69"/>
      <c r="M535" s="69"/>
      <c r="N535" s="95">
        <f>SUMIFS('Input 3 - Capital Instruments'!$L$13:$L$229,'Input 3 - Capital Instruments'!$O$13:$O$229,C535,'Input 3 - Capital Instruments'!$M$13:$M$229,"Y",'Input 3 - Capital Instruments'!$G$13:$G$229,"Surplus Notes (or similar)")</f>
        <v>0</v>
      </c>
      <c r="O535" s="69"/>
      <c r="P535" s="69"/>
      <c r="Q535" s="69"/>
      <c r="R535" s="96">
        <f t="shared" si="119"/>
        <v>0</v>
      </c>
      <c r="S535" s="95">
        <f t="shared" si="120"/>
        <v>0</v>
      </c>
      <c r="T535" s="69"/>
      <c r="U535" s="69"/>
      <c r="V535" s="69"/>
      <c r="W535" s="95" t="str">
        <f t="shared" si="128"/>
        <v/>
      </c>
      <c r="Z535" s="69"/>
      <c r="AB535" s="69"/>
      <c r="AC535" s="69"/>
      <c r="AD535" s="69"/>
      <c r="AE535" s="69"/>
      <c r="AF535" s="69"/>
      <c r="AG535" s="69"/>
      <c r="AH535" s="97">
        <f t="shared" si="118"/>
        <v>0</v>
      </c>
      <c r="AJ535" s="98">
        <f t="shared" si="121"/>
        <v>0</v>
      </c>
      <c r="AK535" s="103">
        <f t="shared" si="122"/>
        <v>0</v>
      </c>
      <c r="AL535" s="104">
        <f t="shared" si="131"/>
        <v>0</v>
      </c>
      <c r="AM535" s="98">
        <f t="shared" si="123"/>
        <v>0</v>
      </c>
      <c r="AN535" s="103">
        <f t="shared" si="124"/>
        <v>0</v>
      </c>
      <c r="AO535" s="104">
        <f t="shared" si="132"/>
        <v>0</v>
      </c>
      <c r="AP535" s="105" t="str">
        <f t="shared" si="125"/>
        <v/>
      </c>
      <c r="AQ535" s="105" t="str">
        <f t="shared" si="126"/>
        <v/>
      </c>
      <c r="AR535" s="98">
        <f>'Input 1 - Schedule 1'!AL537</f>
        <v>0</v>
      </c>
      <c r="AS535" s="98">
        <f t="shared" si="129"/>
        <v>0</v>
      </c>
      <c r="AT535" s="99">
        <f t="shared" si="130"/>
        <v>0</v>
      </c>
      <c r="AV535" s="84" t="s">
        <v>20</v>
      </c>
    </row>
    <row r="536" spans="1:48" ht="13.5" x14ac:dyDescent="0.3">
      <c r="A536" s="106">
        <f t="shared" si="127"/>
        <v>529</v>
      </c>
      <c r="B536" s="102" t="str">
        <f>'Input 1 - Schedule 1'!H538</f>
        <v/>
      </c>
      <c r="C536" s="95">
        <f>'Input 1 - Schedule 1'!I538</f>
        <v>0</v>
      </c>
      <c r="D536" s="95">
        <f>'Input 1 - Schedule 1'!J538</f>
        <v>0</v>
      </c>
      <c r="E536" s="95">
        <f>'Input 1 - Schedule 1'!K538</f>
        <v>0</v>
      </c>
      <c r="F536" s="95">
        <f>'Input 1 - Schedule 1'!L538</f>
        <v>0</v>
      </c>
      <c r="G536" s="95">
        <f>'Input 1 - Schedule 1'!N538</f>
        <v>0</v>
      </c>
      <c r="H536" s="95" t="str">
        <f>'Input 1 - Schedule 1'!O538</f>
        <v/>
      </c>
      <c r="I536" s="95">
        <f>'Input 1 - Schedule 1'!W538</f>
        <v>0</v>
      </c>
      <c r="J536" s="69"/>
      <c r="K536" s="51"/>
      <c r="L536" s="69"/>
      <c r="M536" s="69"/>
      <c r="N536" s="95">
        <f>SUMIFS('Input 3 - Capital Instruments'!$L$13:$L$229,'Input 3 - Capital Instruments'!$O$13:$O$229,C536,'Input 3 - Capital Instruments'!$M$13:$M$229,"Y",'Input 3 - Capital Instruments'!$G$13:$G$229,"Surplus Notes (or similar)")</f>
        <v>0</v>
      </c>
      <c r="O536" s="69"/>
      <c r="P536" s="69"/>
      <c r="Q536" s="69"/>
      <c r="R536" s="96">
        <f t="shared" si="119"/>
        <v>0</v>
      </c>
      <c r="S536" s="95">
        <f t="shared" si="120"/>
        <v>0</v>
      </c>
      <c r="T536" s="69"/>
      <c r="U536" s="69"/>
      <c r="V536" s="69"/>
      <c r="W536" s="95" t="str">
        <f t="shared" si="128"/>
        <v/>
      </c>
      <c r="Z536" s="69"/>
      <c r="AB536" s="69"/>
      <c r="AC536" s="69"/>
      <c r="AD536" s="69"/>
      <c r="AE536" s="69"/>
      <c r="AF536" s="69"/>
      <c r="AG536" s="69"/>
      <c r="AH536" s="97">
        <f t="shared" si="118"/>
        <v>0</v>
      </c>
      <c r="AJ536" s="98">
        <f t="shared" si="121"/>
        <v>0</v>
      </c>
      <c r="AK536" s="103">
        <f t="shared" si="122"/>
        <v>0</v>
      </c>
      <c r="AL536" s="104">
        <f t="shared" si="131"/>
        <v>0</v>
      </c>
      <c r="AM536" s="98">
        <f t="shared" si="123"/>
        <v>0</v>
      </c>
      <c r="AN536" s="103">
        <f t="shared" si="124"/>
        <v>0</v>
      </c>
      <c r="AO536" s="104">
        <f t="shared" si="132"/>
        <v>0</v>
      </c>
      <c r="AP536" s="105" t="str">
        <f t="shared" si="125"/>
        <v/>
      </c>
      <c r="AQ536" s="105" t="str">
        <f t="shared" si="126"/>
        <v/>
      </c>
      <c r="AR536" s="98">
        <f>'Input 1 - Schedule 1'!AL538</f>
        <v>0</v>
      </c>
      <c r="AS536" s="98">
        <f t="shared" si="129"/>
        <v>0</v>
      </c>
      <c r="AT536" s="99">
        <f t="shared" si="130"/>
        <v>0</v>
      </c>
      <c r="AV536" s="84" t="s">
        <v>20</v>
      </c>
    </row>
    <row r="537" spans="1:48" ht="13.5" x14ac:dyDescent="0.3">
      <c r="A537" s="106">
        <f t="shared" si="127"/>
        <v>530</v>
      </c>
      <c r="B537" s="102" t="str">
        <f>'Input 1 - Schedule 1'!H539</f>
        <v/>
      </c>
      <c r="C537" s="95">
        <f>'Input 1 - Schedule 1'!I539</f>
        <v>0</v>
      </c>
      <c r="D537" s="95">
        <f>'Input 1 - Schedule 1'!J539</f>
        <v>0</v>
      </c>
      <c r="E537" s="95">
        <f>'Input 1 - Schedule 1'!K539</f>
        <v>0</v>
      </c>
      <c r="F537" s="95">
        <f>'Input 1 - Schedule 1'!L539</f>
        <v>0</v>
      </c>
      <c r="G537" s="95">
        <f>'Input 1 - Schedule 1'!N539</f>
        <v>0</v>
      </c>
      <c r="H537" s="95" t="str">
        <f>'Input 1 - Schedule 1'!O539</f>
        <v/>
      </c>
      <c r="I537" s="95">
        <f>'Input 1 - Schedule 1'!W539</f>
        <v>0</v>
      </c>
      <c r="J537" s="69"/>
      <c r="K537" s="51"/>
      <c r="L537" s="69"/>
      <c r="M537" s="69"/>
      <c r="N537" s="95">
        <f>SUMIFS('Input 3 - Capital Instruments'!$L$13:$L$229,'Input 3 - Capital Instruments'!$O$13:$O$229,C537,'Input 3 - Capital Instruments'!$M$13:$M$229,"Y",'Input 3 - Capital Instruments'!$G$13:$G$229,"Surplus Notes (or similar)")</f>
        <v>0</v>
      </c>
      <c r="O537" s="69"/>
      <c r="P537" s="69"/>
      <c r="Q537" s="69"/>
      <c r="R537" s="96">
        <f t="shared" si="119"/>
        <v>0</v>
      </c>
      <c r="S537" s="95">
        <f t="shared" si="120"/>
        <v>0</v>
      </c>
      <c r="T537" s="69"/>
      <c r="U537" s="69"/>
      <c r="V537" s="69"/>
      <c r="W537" s="95" t="str">
        <f t="shared" si="128"/>
        <v/>
      </c>
      <c r="Z537" s="69"/>
      <c r="AB537" s="69"/>
      <c r="AC537" s="69"/>
      <c r="AD537" s="69"/>
      <c r="AE537" s="69"/>
      <c r="AF537" s="69"/>
      <c r="AG537" s="69"/>
      <c r="AH537" s="97">
        <f t="shared" si="118"/>
        <v>0</v>
      </c>
      <c r="AJ537" s="98">
        <f t="shared" si="121"/>
        <v>0</v>
      </c>
      <c r="AK537" s="103">
        <f t="shared" si="122"/>
        <v>0</v>
      </c>
      <c r="AL537" s="104">
        <f t="shared" si="131"/>
        <v>0</v>
      </c>
      <c r="AM537" s="98">
        <f t="shared" si="123"/>
        <v>0</v>
      </c>
      <c r="AN537" s="103">
        <f t="shared" si="124"/>
        <v>0</v>
      </c>
      <c r="AO537" s="104">
        <f t="shared" si="132"/>
        <v>0</v>
      </c>
      <c r="AP537" s="105" t="str">
        <f t="shared" si="125"/>
        <v/>
      </c>
      <c r="AQ537" s="105" t="str">
        <f t="shared" si="126"/>
        <v/>
      </c>
      <c r="AR537" s="98">
        <f>'Input 1 - Schedule 1'!AL539</f>
        <v>0</v>
      </c>
      <c r="AS537" s="98">
        <f t="shared" si="129"/>
        <v>0</v>
      </c>
      <c r="AT537" s="99">
        <f t="shared" si="130"/>
        <v>0</v>
      </c>
      <c r="AV537" s="84" t="s">
        <v>20</v>
      </c>
    </row>
    <row r="538" spans="1:48" ht="13.5" x14ac:dyDescent="0.3">
      <c r="A538" s="106">
        <f t="shared" si="127"/>
        <v>531</v>
      </c>
      <c r="B538" s="102" t="str">
        <f>'Input 1 - Schedule 1'!H540</f>
        <v/>
      </c>
      <c r="C538" s="95">
        <f>'Input 1 - Schedule 1'!I540</f>
        <v>0</v>
      </c>
      <c r="D538" s="95">
        <f>'Input 1 - Schedule 1'!J540</f>
        <v>0</v>
      </c>
      <c r="E538" s="95">
        <f>'Input 1 - Schedule 1'!K540</f>
        <v>0</v>
      </c>
      <c r="F538" s="95">
        <f>'Input 1 - Schedule 1'!L540</f>
        <v>0</v>
      </c>
      <c r="G538" s="95">
        <f>'Input 1 - Schedule 1'!N540</f>
        <v>0</v>
      </c>
      <c r="H538" s="95" t="str">
        <f>'Input 1 - Schedule 1'!O540</f>
        <v/>
      </c>
      <c r="I538" s="95">
        <f>'Input 1 - Schedule 1'!W540</f>
        <v>0</v>
      </c>
      <c r="J538" s="69"/>
      <c r="K538" s="51"/>
      <c r="L538" s="69"/>
      <c r="M538" s="69"/>
      <c r="N538" s="95">
        <f>SUMIFS('Input 3 - Capital Instruments'!$L$13:$L$229,'Input 3 - Capital Instruments'!$O$13:$O$229,C538,'Input 3 - Capital Instruments'!$M$13:$M$229,"Y",'Input 3 - Capital Instruments'!$G$13:$G$229,"Surplus Notes (or similar)")</f>
        <v>0</v>
      </c>
      <c r="O538" s="69"/>
      <c r="P538" s="69"/>
      <c r="Q538" s="69"/>
      <c r="R538" s="96">
        <f t="shared" si="119"/>
        <v>0</v>
      </c>
      <c r="S538" s="95">
        <f t="shared" si="120"/>
        <v>0</v>
      </c>
      <c r="T538" s="69"/>
      <c r="U538" s="69"/>
      <c r="V538" s="69"/>
      <c r="W538" s="95" t="str">
        <f t="shared" si="128"/>
        <v/>
      </c>
      <c r="Z538" s="69"/>
      <c r="AB538" s="69"/>
      <c r="AC538" s="69"/>
      <c r="AD538" s="69"/>
      <c r="AE538" s="69"/>
      <c r="AF538" s="69"/>
      <c r="AG538" s="69"/>
      <c r="AH538" s="97">
        <f t="shared" si="118"/>
        <v>0</v>
      </c>
      <c r="AJ538" s="98">
        <f t="shared" si="121"/>
        <v>0</v>
      </c>
      <c r="AK538" s="103">
        <f t="shared" si="122"/>
        <v>0</v>
      </c>
      <c r="AL538" s="104">
        <f t="shared" si="131"/>
        <v>0</v>
      </c>
      <c r="AM538" s="98">
        <f t="shared" si="123"/>
        <v>0</v>
      </c>
      <c r="AN538" s="103">
        <f t="shared" si="124"/>
        <v>0</v>
      </c>
      <c r="AO538" s="104">
        <f t="shared" si="132"/>
        <v>0</v>
      </c>
      <c r="AP538" s="105" t="str">
        <f t="shared" si="125"/>
        <v/>
      </c>
      <c r="AQ538" s="105" t="str">
        <f t="shared" si="126"/>
        <v/>
      </c>
      <c r="AR538" s="98">
        <f>'Input 1 - Schedule 1'!AL540</f>
        <v>0</v>
      </c>
      <c r="AS538" s="98">
        <f t="shared" si="129"/>
        <v>0</v>
      </c>
      <c r="AT538" s="99">
        <f t="shared" si="130"/>
        <v>0</v>
      </c>
      <c r="AV538" s="84" t="s">
        <v>20</v>
      </c>
    </row>
    <row r="539" spans="1:48" ht="13.5" x14ac:dyDescent="0.3">
      <c r="A539" s="106">
        <f t="shared" si="127"/>
        <v>532</v>
      </c>
      <c r="B539" s="102" t="str">
        <f>'Input 1 - Schedule 1'!H541</f>
        <v/>
      </c>
      <c r="C539" s="95">
        <f>'Input 1 - Schedule 1'!I541</f>
        <v>0</v>
      </c>
      <c r="D539" s="95">
        <f>'Input 1 - Schedule 1'!J541</f>
        <v>0</v>
      </c>
      <c r="E539" s="95">
        <f>'Input 1 - Schedule 1'!K541</f>
        <v>0</v>
      </c>
      <c r="F539" s="95">
        <f>'Input 1 - Schedule 1'!L541</f>
        <v>0</v>
      </c>
      <c r="G539" s="95">
        <f>'Input 1 - Schedule 1'!N541</f>
        <v>0</v>
      </c>
      <c r="H539" s="95" t="str">
        <f>'Input 1 - Schedule 1'!O541</f>
        <v/>
      </c>
      <c r="I539" s="95">
        <f>'Input 1 - Schedule 1'!W541</f>
        <v>0</v>
      </c>
      <c r="J539" s="69"/>
      <c r="K539" s="51"/>
      <c r="L539" s="69"/>
      <c r="M539" s="69"/>
      <c r="N539" s="95">
        <f>SUMIFS('Input 3 - Capital Instruments'!$L$13:$L$229,'Input 3 - Capital Instruments'!$O$13:$O$229,C539,'Input 3 - Capital Instruments'!$M$13:$M$229,"Y",'Input 3 - Capital Instruments'!$G$13:$G$229,"Surplus Notes (or similar)")</f>
        <v>0</v>
      </c>
      <c r="O539" s="69"/>
      <c r="P539" s="69"/>
      <c r="Q539" s="69"/>
      <c r="R539" s="96">
        <f t="shared" si="119"/>
        <v>0</v>
      </c>
      <c r="S539" s="95">
        <f t="shared" si="120"/>
        <v>0</v>
      </c>
      <c r="T539" s="69"/>
      <c r="U539" s="69"/>
      <c r="V539" s="69"/>
      <c r="W539" s="95" t="str">
        <f t="shared" si="128"/>
        <v/>
      </c>
      <c r="Z539" s="69"/>
      <c r="AB539" s="69"/>
      <c r="AC539" s="69"/>
      <c r="AD539" s="69"/>
      <c r="AE539" s="69"/>
      <c r="AF539" s="69"/>
      <c r="AG539" s="69"/>
      <c r="AH539" s="97">
        <f t="shared" si="118"/>
        <v>0</v>
      </c>
      <c r="AJ539" s="98">
        <f t="shared" si="121"/>
        <v>0</v>
      </c>
      <c r="AK539" s="103">
        <f t="shared" si="122"/>
        <v>0</v>
      </c>
      <c r="AL539" s="104">
        <f t="shared" si="131"/>
        <v>0</v>
      </c>
      <c r="AM539" s="98">
        <f t="shared" si="123"/>
        <v>0</v>
      </c>
      <c r="AN539" s="103">
        <f t="shared" si="124"/>
        <v>0</v>
      </c>
      <c r="AO539" s="104">
        <f t="shared" si="132"/>
        <v>0</v>
      </c>
      <c r="AP539" s="105" t="str">
        <f t="shared" si="125"/>
        <v/>
      </c>
      <c r="AQ539" s="105" t="str">
        <f t="shared" si="126"/>
        <v/>
      </c>
      <c r="AR539" s="98">
        <f>'Input 1 - Schedule 1'!AL541</f>
        <v>0</v>
      </c>
      <c r="AS539" s="98">
        <f t="shared" si="129"/>
        <v>0</v>
      </c>
      <c r="AT539" s="99">
        <f t="shared" si="130"/>
        <v>0</v>
      </c>
      <c r="AV539" s="84" t="s">
        <v>20</v>
      </c>
    </row>
    <row r="540" spans="1:48" ht="13.5" x14ac:dyDescent="0.3">
      <c r="A540" s="106">
        <f t="shared" si="127"/>
        <v>533</v>
      </c>
      <c r="B540" s="102" t="str">
        <f>'Input 1 - Schedule 1'!H542</f>
        <v/>
      </c>
      <c r="C540" s="95">
        <f>'Input 1 - Schedule 1'!I542</f>
        <v>0</v>
      </c>
      <c r="D540" s="95">
        <f>'Input 1 - Schedule 1'!J542</f>
        <v>0</v>
      </c>
      <c r="E540" s="95">
        <f>'Input 1 - Schedule 1'!K542</f>
        <v>0</v>
      </c>
      <c r="F540" s="95">
        <f>'Input 1 - Schedule 1'!L542</f>
        <v>0</v>
      </c>
      <c r="G540" s="95">
        <f>'Input 1 - Schedule 1'!N542</f>
        <v>0</v>
      </c>
      <c r="H540" s="95" t="str">
        <f>'Input 1 - Schedule 1'!O542</f>
        <v/>
      </c>
      <c r="I540" s="95">
        <f>'Input 1 - Schedule 1'!W542</f>
        <v>0</v>
      </c>
      <c r="J540" s="69"/>
      <c r="K540" s="51"/>
      <c r="L540" s="69"/>
      <c r="M540" s="69"/>
      <c r="N540" s="95">
        <f>SUMIFS('Input 3 - Capital Instruments'!$L$13:$L$229,'Input 3 - Capital Instruments'!$O$13:$O$229,C540,'Input 3 - Capital Instruments'!$M$13:$M$229,"Y",'Input 3 - Capital Instruments'!$G$13:$G$229,"Surplus Notes (or similar)")</f>
        <v>0</v>
      </c>
      <c r="O540" s="69"/>
      <c r="P540" s="69"/>
      <c r="Q540" s="69"/>
      <c r="R540" s="96">
        <f t="shared" si="119"/>
        <v>0</v>
      </c>
      <c r="S540" s="95">
        <f t="shared" si="120"/>
        <v>0</v>
      </c>
      <c r="T540" s="69"/>
      <c r="U540" s="69"/>
      <c r="V540" s="69"/>
      <c r="W540" s="95" t="str">
        <f t="shared" si="128"/>
        <v/>
      </c>
      <c r="Z540" s="69"/>
      <c r="AB540" s="69"/>
      <c r="AC540" s="69"/>
      <c r="AD540" s="69"/>
      <c r="AE540" s="69"/>
      <c r="AF540" s="69"/>
      <c r="AG540" s="69"/>
      <c r="AH540" s="97">
        <f t="shared" si="118"/>
        <v>0</v>
      </c>
      <c r="AJ540" s="98">
        <f t="shared" si="121"/>
        <v>0</v>
      </c>
      <c r="AK540" s="103">
        <f t="shared" si="122"/>
        <v>0</v>
      </c>
      <c r="AL540" s="104">
        <f t="shared" si="131"/>
        <v>0</v>
      </c>
      <c r="AM540" s="98">
        <f t="shared" si="123"/>
        <v>0</v>
      </c>
      <c r="AN540" s="103">
        <f t="shared" si="124"/>
        <v>0</v>
      </c>
      <c r="AO540" s="104">
        <f t="shared" si="132"/>
        <v>0</v>
      </c>
      <c r="AP540" s="105" t="str">
        <f t="shared" si="125"/>
        <v/>
      </c>
      <c r="AQ540" s="105" t="str">
        <f t="shared" si="126"/>
        <v/>
      </c>
      <c r="AR540" s="98">
        <f>'Input 1 - Schedule 1'!AL542</f>
        <v>0</v>
      </c>
      <c r="AS540" s="98">
        <f t="shared" si="129"/>
        <v>0</v>
      </c>
      <c r="AT540" s="99">
        <f t="shared" si="130"/>
        <v>0</v>
      </c>
      <c r="AV540" s="84" t="s">
        <v>20</v>
      </c>
    </row>
    <row r="541" spans="1:48" ht="13.5" x14ac:dyDescent="0.3">
      <c r="A541" s="106">
        <f t="shared" si="127"/>
        <v>534</v>
      </c>
      <c r="B541" s="102" t="str">
        <f>'Input 1 - Schedule 1'!H543</f>
        <v/>
      </c>
      <c r="C541" s="95">
        <f>'Input 1 - Schedule 1'!I543</f>
        <v>0</v>
      </c>
      <c r="D541" s="95">
        <f>'Input 1 - Schedule 1'!J543</f>
        <v>0</v>
      </c>
      <c r="E541" s="95">
        <f>'Input 1 - Schedule 1'!K543</f>
        <v>0</v>
      </c>
      <c r="F541" s="95">
        <f>'Input 1 - Schedule 1'!L543</f>
        <v>0</v>
      </c>
      <c r="G541" s="95">
        <f>'Input 1 - Schedule 1'!N543</f>
        <v>0</v>
      </c>
      <c r="H541" s="95" t="str">
        <f>'Input 1 - Schedule 1'!O543</f>
        <v/>
      </c>
      <c r="I541" s="95">
        <f>'Input 1 - Schedule 1'!W543</f>
        <v>0</v>
      </c>
      <c r="J541" s="69"/>
      <c r="K541" s="51"/>
      <c r="L541" s="69"/>
      <c r="M541" s="69"/>
      <c r="N541" s="95">
        <f>SUMIFS('Input 3 - Capital Instruments'!$L$13:$L$229,'Input 3 - Capital Instruments'!$O$13:$O$229,C541,'Input 3 - Capital Instruments'!$M$13:$M$229,"Y",'Input 3 - Capital Instruments'!$G$13:$G$229,"Surplus Notes (or similar)")</f>
        <v>0</v>
      </c>
      <c r="O541" s="69"/>
      <c r="P541" s="69"/>
      <c r="Q541" s="69"/>
      <c r="R541" s="96">
        <f t="shared" si="119"/>
        <v>0</v>
      </c>
      <c r="S541" s="95">
        <f t="shared" si="120"/>
        <v>0</v>
      </c>
      <c r="T541" s="69"/>
      <c r="U541" s="69"/>
      <c r="V541" s="69"/>
      <c r="W541" s="95" t="str">
        <f t="shared" si="128"/>
        <v/>
      </c>
      <c r="Z541" s="69"/>
      <c r="AB541" s="69"/>
      <c r="AC541" s="69"/>
      <c r="AD541" s="69"/>
      <c r="AE541" s="69"/>
      <c r="AF541" s="69"/>
      <c r="AG541" s="69"/>
      <c r="AH541" s="97">
        <f t="shared" si="118"/>
        <v>0</v>
      </c>
      <c r="AJ541" s="98">
        <f t="shared" si="121"/>
        <v>0</v>
      </c>
      <c r="AK541" s="103">
        <f t="shared" si="122"/>
        <v>0</v>
      </c>
      <c r="AL541" s="104">
        <f t="shared" si="131"/>
        <v>0</v>
      </c>
      <c r="AM541" s="98">
        <f t="shared" si="123"/>
        <v>0</v>
      </c>
      <c r="AN541" s="103">
        <f t="shared" si="124"/>
        <v>0</v>
      </c>
      <c r="AO541" s="104">
        <f t="shared" si="132"/>
        <v>0</v>
      </c>
      <c r="AP541" s="105" t="str">
        <f t="shared" si="125"/>
        <v/>
      </c>
      <c r="AQ541" s="105" t="str">
        <f t="shared" si="126"/>
        <v/>
      </c>
      <c r="AR541" s="98">
        <f>'Input 1 - Schedule 1'!AL543</f>
        <v>0</v>
      </c>
      <c r="AS541" s="98">
        <f t="shared" si="129"/>
        <v>0</v>
      </c>
      <c r="AT541" s="99">
        <f t="shared" si="130"/>
        <v>0</v>
      </c>
      <c r="AV541" s="84" t="s">
        <v>20</v>
      </c>
    </row>
    <row r="542" spans="1:48" ht="13.5" x14ac:dyDescent="0.3">
      <c r="A542" s="106">
        <f t="shared" si="127"/>
        <v>535</v>
      </c>
      <c r="B542" s="102" t="str">
        <f>'Input 1 - Schedule 1'!H544</f>
        <v/>
      </c>
      <c r="C542" s="95">
        <f>'Input 1 - Schedule 1'!I544</f>
        <v>0</v>
      </c>
      <c r="D542" s="95">
        <f>'Input 1 - Schedule 1'!J544</f>
        <v>0</v>
      </c>
      <c r="E542" s="95">
        <f>'Input 1 - Schedule 1'!K544</f>
        <v>0</v>
      </c>
      <c r="F542" s="95">
        <f>'Input 1 - Schedule 1'!L544</f>
        <v>0</v>
      </c>
      <c r="G542" s="95">
        <f>'Input 1 - Schedule 1'!N544</f>
        <v>0</v>
      </c>
      <c r="H542" s="95" t="str">
        <f>'Input 1 - Schedule 1'!O544</f>
        <v/>
      </c>
      <c r="I542" s="95">
        <f>'Input 1 - Schedule 1'!W544</f>
        <v>0</v>
      </c>
      <c r="J542" s="69"/>
      <c r="K542" s="51"/>
      <c r="L542" s="69"/>
      <c r="M542" s="69"/>
      <c r="N542" s="95">
        <f>SUMIFS('Input 3 - Capital Instruments'!$L$13:$L$229,'Input 3 - Capital Instruments'!$O$13:$O$229,C542,'Input 3 - Capital Instruments'!$M$13:$M$229,"Y",'Input 3 - Capital Instruments'!$G$13:$G$229,"Surplus Notes (or similar)")</f>
        <v>0</v>
      </c>
      <c r="O542" s="69"/>
      <c r="P542" s="69"/>
      <c r="Q542" s="69"/>
      <c r="R542" s="96">
        <f t="shared" si="119"/>
        <v>0</v>
      </c>
      <c r="S542" s="95">
        <f t="shared" si="120"/>
        <v>0</v>
      </c>
      <c r="T542" s="69"/>
      <c r="U542" s="69"/>
      <c r="V542" s="69"/>
      <c r="W542" s="95" t="str">
        <f t="shared" si="128"/>
        <v/>
      </c>
      <c r="Z542" s="69"/>
      <c r="AB542" s="69"/>
      <c r="AC542" s="69"/>
      <c r="AD542" s="69"/>
      <c r="AE542" s="69"/>
      <c r="AF542" s="69"/>
      <c r="AG542" s="69"/>
      <c r="AH542" s="97">
        <f t="shared" si="118"/>
        <v>0</v>
      </c>
      <c r="AJ542" s="98">
        <f t="shared" si="121"/>
        <v>0</v>
      </c>
      <c r="AK542" s="103">
        <f t="shared" si="122"/>
        <v>0</v>
      </c>
      <c r="AL542" s="104">
        <f t="shared" si="131"/>
        <v>0</v>
      </c>
      <c r="AM542" s="98">
        <f t="shared" si="123"/>
        <v>0</v>
      </c>
      <c r="AN542" s="103">
        <f t="shared" si="124"/>
        <v>0</v>
      </c>
      <c r="AO542" s="104">
        <f t="shared" si="132"/>
        <v>0</v>
      </c>
      <c r="AP542" s="105" t="str">
        <f t="shared" si="125"/>
        <v/>
      </c>
      <c r="AQ542" s="105" t="str">
        <f t="shared" si="126"/>
        <v/>
      </c>
      <c r="AR542" s="98">
        <f>'Input 1 - Schedule 1'!AL544</f>
        <v>0</v>
      </c>
      <c r="AS542" s="98">
        <f t="shared" si="129"/>
        <v>0</v>
      </c>
      <c r="AT542" s="99">
        <f t="shared" si="130"/>
        <v>0</v>
      </c>
      <c r="AV542" s="84" t="s">
        <v>20</v>
      </c>
    </row>
    <row r="543" spans="1:48" ht="13.5" x14ac:dyDescent="0.3">
      <c r="A543" s="106">
        <f t="shared" si="127"/>
        <v>536</v>
      </c>
      <c r="B543" s="102" t="str">
        <f>'Input 1 - Schedule 1'!H545</f>
        <v/>
      </c>
      <c r="C543" s="95">
        <f>'Input 1 - Schedule 1'!I545</f>
        <v>0</v>
      </c>
      <c r="D543" s="95">
        <f>'Input 1 - Schedule 1'!J545</f>
        <v>0</v>
      </c>
      <c r="E543" s="95">
        <f>'Input 1 - Schedule 1'!K545</f>
        <v>0</v>
      </c>
      <c r="F543" s="95">
        <f>'Input 1 - Schedule 1'!L545</f>
        <v>0</v>
      </c>
      <c r="G543" s="95">
        <f>'Input 1 - Schedule 1'!N545</f>
        <v>0</v>
      </c>
      <c r="H543" s="95" t="str">
        <f>'Input 1 - Schedule 1'!O545</f>
        <v/>
      </c>
      <c r="I543" s="95">
        <f>'Input 1 - Schedule 1'!W545</f>
        <v>0</v>
      </c>
      <c r="J543" s="69"/>
      <c r="K543" s="51"/>
      <c r="L543" s="69"/>
      <c r="M543" s="69"/>
      <c r="N543" s="95">
        <f>SUMIFS('Input 3 - Capital Instruments'!$L$13:$L$229,'Input 3 - Capital Instruments'!$O$13:$O$229,C543,'Input 3 - Capital Instruments'!$M$13:$M$229,"Y",'Input 3 - Capital Instruments'!$G$13:$G$229,"Surplus Notes (or similar)")</f>
        <v>0</v>
      </c>
      <c r="O543" s="69"/>
      <c r="P543" s="69"/>
      <c r="Q543" s="69"/>
      <c r="R543" s="96">
        <f t="shared" si="119"/>
        <v>0</v>
      </c>
      <c r="S543" s="95">
        <f t="shared" si="120"/>
        <v>0</v>
      </c>
      <c r="T543" s="69"/>
      <c r="U543" s="69"/>
      <c r="V543" s="69"/>
      <c r="W543" s="95" t="str">
        <f t="shared" si="128"/>
        <v/>
      </c>
      <c r="Z543" s="69"/>
      <c r="AB543" s="69"/>
      <c r="AC543" s="69"/>
      <c r="AD543" s="69"/>
      <c r="AE543" s="69"/>
      <c r="AF543" s="69"/>
      <c r="AG543" s="69"/>
      <c r="AH543" s="97">
        <f t="shared" si="118"/>
        <v>0</v>
      </c>
      <c r="AJ543" s="98">
        <f t="shared" si="121"/>
        <v>0</v>
      </c>
      <c r="AK543" s="103">
        <f t="shared" si="122"/>
        <v>0</v>
      </c>
      <c r="AL543" s="104">
        <f t="shared" si="131"/>
        <v>0</v>
      </c>
      <c r="AM543" s="98">
        <f t="shared" si="123"/>
        <v>0</v>
      </c>
      <c r="AN543" s="103">
        <f t="shared" si="124"/>
        <v>0</v>
      </c>
      <c r="AO543" s="104">
        <f t="shared" si="132"/>
        <v>0</v>
      </c>
      <c r="AP543" s="105" t="str">
        <f t="shared" si="125"/>
        <v/>
      </c>
      <c r="AQ543" s="105" t="str">
        <f t="shared" si="126"/>
        <v/>
      </c>
      <c r="AR543" s="98">
        <f>'Input 1 - Schedule 1'!AL545</f>
        <v>0</v>
      </c>
      <c r="AS543" s="98">
        <f t="shared" si="129"/>
        <v>0</v>
      </c>
      <c r="AT543" s="99">
        <f t="shared" si="130"/>
        <v>0</v>
      </c>
      <c r="AV543" s="84" t="s">
        <v>20</v>
      </c>
    </row>
    <row r="544" spans="1:48" ht="13.5" x14ac:dyDescent="0.3">
      <c r="A544" s="106">
        <f t="shared" si="127"/>
        <v>537</v>
      </c>
      <c r="B544" s="102" t="str">
        <f>'Input 1 - Schedule 1'!H546</f>
        <v/>
      </c>
      <c r="C544" s="95">
        <f>'Input 1 - Schedule 1'!I546</f>
        <v>0</v>
      </c>
      <c r="D544" s="95">
        <f>'Input 1 - Schedule 1'!J546</f>
        <v>0</v>
      </c>
      <c r="E544" s="95">
        <f>'Input 1 - Schedule 1'!K546</f>
        <v>0</v>
      </c>
      <c r="F544" s="95">
        <f>'Input 1 - Schedule 1'!L546</f>
        <v>0</v>
      </c>
      <c r="G544" s="95">
        <f>'Input 1 - Schedule 1'!N546</f>
        <v>0</v>
      </c>
      <c r="H544" s="95" t="str">
        <f>'Input 1 - Schedule 1'!O546</f>
        <v/>
      </c>
      <c r="I544" s="95">
        <f>'Input 1 - Schedule 1'!W546</f>
        <v>0</v>
      </c>
      <c r="J544" s="69"/>
      <c r="K544" s="51"/>
      <c r="L544" s="69"/>
      <c r="M544" s="69"/>
      <c r="N544" s="95">
        <f>SUMIFS('Input 3 - Capital Instruments'!$L$13:$L$229,'Input 3 - Capital Instruments'!$O$13:$O$229,C544,'Input 3 - Capital Instruments'!$M$13:$M$229,"Y",'Input 3 - Capital Instruments'!$G$13:$G$229,"Surplus Notes (or similar)")</f>
        <v>0</v>
      </c>
      <c r="O544" s="69"/>
      <c r="P544" s="69"/>
      <c r="Q544" s="69"/>
      <c r="R544" s="96">
        <f t="shared" si="119"/>
        <v>0</v>
      </c>
      <c r="S544" s="95">
        <f t="shared" si="120"/>
        <v>0</v>
      </c>
      <c r="T544" s="69"/>
      <c r="U544" s="69"/>
      <c r="V544" s="69"/>
      <c r="W544" s="95" t="str">
        <f t="shared" si="128"/>
        <v/>
      </c>
      <c r="Z544" s="69"/>
      <c r="AB544" s="69"/>
      <c r="AC544" s="69"/>
      <c r="AD544" s="69"/>
      <c r="AE544" s="69"/>
      <c r="AF544" s="69"/>
      <c r="AG544" s="69"/>
      <c r="AH544" s="97">
        <f t="shared" si="118"/>
        <v>0</v>
      </c>
      <c r="AJ544" s="98">
        <f t="shared" si="121"/>
        <v>0</v>
      </c>
      <c r="AK544" s="103">
        <f t="shared" si="122"/>
        <v>0</v>
      </c>
      <c r="AL544" s="104">
        <f t="shared" si="131"/>
        <v>0</v>
      </c>
      <c r="AM544" s="98">
        <f t="shared" si="123"/>
        <v>0</v>
      </c>
      <c r="AN544" s="103">
        <f t="shared" si="124"/>
        <v>0</v>
      </c>
      <c r="AO544" s="104">
        <f t="shared" si="132"/>
        <v>0</v>
      </c>
      <c r="AP544" s="105" t="str">
        <f t="shared" si="125"/>
        <v/>
      </c>
      <c r="AQ544" s="105" t="str">
        <f t="shared" si="126"/>
        <v/>
      </c>
      <c r="AR544" s="98">
        <f>'Input 1 - Schedule 1'!AL546</f>
        <v>0</v>
      </c>
      <c r="AS544" s="98">
        <f t="shared" si="129"/>
        <v>0</v>
      </c>
      <c r="AT544" s="99">
        <f t="shared" si="130"/>
        <v>0</v>
      </c>
      <c r="AV544" s="84" t="s">
        <v>20</v>
      </c>
    </row>
    <row r="545" spans="1:48" ht="13.5" x14ac:dyDescent="0.3">
      <c r="A545" s="106">
        <f t="shared" si="127"/>
        <v>538</v>
      </c>
      <c r="B545" s="102" t="str">
        <f>'Input 1 - Schedule 1'!H547</f>
        <v/>
      </c>
      <c r="C545" s="95">
        <f>'Input 1 - Schedule 1'!I547</f>
        <v>0</v>
      </c>
      <c r="D545" s="95">
        <f>'Input 1 - Schedule 1'!J547</f>
        <v>0</v>
      </c>
      <c r="E545" s="95">
        <f>'Input 1 - Schedule 1'!K547</f>
        <v>0</v>
      </c>
      <c r="F545" s="95">
        <f>'Input 1 - Schedule 1'!L547</f>
        <v>0</v>
      </c>
      <c r="G545" s="95">
        <f>'Input 1 - Schedule 1'!N547</f>
        <v>0</v>
      </c>
      <c r="H545" s="95" t="str">
        <f>'Input 1 - Schedule 1'!O547</f>
        <v/>
      </c>
      <c r="I545" s="95">
        <f>'Input 1 - Schedule 1'!W547</f>
        <v>0</v>
      </c>
      <c r="J545" s="69"/>
      <c r="K545" s="51"/>
      <c r="L545" s="69"/>
      <c r="M545" s="69"/>
      <c r="N545" s="95">
        <f>SUMIFS('Input 3 - Capital Instruments'!$L$13:$L$229,'Input 3 - Capital Instruments'!$O$13:$O$229,C545,'Input 3 - Capital Instruments'!$M$13:$M$229,"Y",'Input 3 - Capital Instruments'!$G$13:$G$229,"Surplus Notes (or similar)")</f>
        <v>0</v>
      </c>
      <c r="O545" s="69"/>
      <c r="P545" s="69"/>
      <c r="Q545" s="69"/>
      <c r="R545" s="96">
        <f t="shared" si="119"/>
        <v>0</v>
      </c>
      <c r="S545" s="95">
        <f t="shared" si="120"/>
        <v>0</v>
      </c>
      <c r="T545" s="69"/>
      <c r="U545" s="69"/>
      <c r="V545" s="69"/>
      <c r="W545" s="95" t="str">
        <f t="shared" si="128"/>
        <v/>
      </c>
      <c r="Z545" s="69"/>
      <c r="AB545" s="69"/>
      <c r="AC545" s="69"/>
      <c r="AD545" s="69"/>
      <c r="AE545" s="69"/>
      <c r="AF545" s="69"/>
      <c r="AG545" s="69"/>
      <c r="AH545" s="97">
        <f t="shared" si="118"/>
        <v>0</v>
      </c>
      <c r="AJ545" s="98">
        <f t="shared" si="121"/>
        <v>0</v>
      </c>
      <c r="AK545" s="103">
        <f t="shared" si="122"/>
        <v>0</v>
      </c>
      <c r="AL545" s="104">
        <f t="shared" si="131"/>
        <v>0</v>
      </c>
      <c r="AM545" s="98">
        <f t="shared" si="123"/>
        <v>0</v>
      </c>
      <c r="AN545" s="103">
        <f t="shared" si="124"/>
        <v>0</v>
      </c>
      <c r="AO545" s="104">
        <f t="shared" si="132"/>
        <v>0</v>
      </c>
      <c r="AP545" s="105" t="str">
        <f t="shared" si="125"/>
        <v/>
      </c>
      <c r="AQ545" s="105" t="str">
        <f t="shared" si="126"/>
        <v/>
      </c>
      <c r="AR545" s="98">
        <f>'Input 1 - Schedule 1'!AL547</f>
        <v>0</v>
      </c>
      <c r="AS545" s="98">
        <f t="shared" si="129"/>
        <v>0</v>
      </c>
      <c r="AT545" s="99">
        <f t="shared" si="130"/>
        <v>0</v>
      </c>
      <c r="AV545" s="84" t="s">
        <v>20</v>
      </c>
    </row>
    <row r="546" spans="1:48" ht="13.5" x14ac:dyDescent="0.3">
      <c r="A546" s="106">
        <f t="shared" si="127"/>
        <v>539</v>
      </c>
      <c r="B546" s="102" t="str">
        <f>'Input 1 - Schedule 1'!H548</f>
        <v/>
      </c>
      <c r="C546" s="95">
        <f>'Input 1 - Schedule 1'!I548</f>
        <v>0</v>
      </c>
      <c r="D546" s="95">
        <f>'Input 1 - Schedule 1'!J548</f>
        <v>0</v>
      </c>
      <c r="E546" s="95">
        <f>'Input 1 - Schedule 1'!K548</f>
        <v>0</v>
      </c>
      <c r="F546" s="95">
        <f>'Input 1 - Schedule 1'!L548</f>
        <v>0</v>
      </c>
      <c r="G546" s="95">
        <f>'Input 1 - Schedule 1'!N548</f>
        <v>0</v>
      </c>
      <c r="H546" s="95" t="str">
        <f>'Input 1 - Schedule 1'!O548</f>
        <v/>
      </c>
      <c r="I546" s="95">
        <f>'Input 1 - Schedule 1'!W548</f>
        <v>0</v>
      </c>
      <c r="J546" s="69"/>
      <c r="K546" s="51"/>
      <c r="L546" s="69"/>
      <c r="M546" s="69"/>
      <c r="N546" s="95">
        <f>SUMIFS('Input 3 - Capital Instruments'!$L$13:$L$229,'Input 3 - Capital Instruments'!$O$13:$O$229,C546,'Input 3 - Capital Instruments'!$M$13:$M$229,"Y",'Input 3 - Capital Instruments'!$G$13:$G$229,"Surplus Notes (or similar)")</f>
        <v>0</v>
      </c>
      <c r="O546" s="69"/>
      <c r="P546" s="69"/>
      <c r="Q546" s="69"/>
      <c r="R546" s="96">
        <f t="shared" si="119"/>
        <v>0</v>
      </c>
      <c r="S546" s="95">
        <f t="shared" si="120"/>
        <v>0</v>
      </c>
      <c r="T546" s="69"/>
      <c r="U546" s="69"/>
      <c r="V546" s="69"/>
      <c r="W546" s="95" t="str">
        <f t="shared" si="128"/>
        <v/>
      </c>
      <c r="Z546" s="69"/>
      <c r="AB546" s="69"/>
      <c r="AC546" s="69"/>
      <c r="AD546" s="69"/>
      <c r="AE546" s="69"/>
      <c r="AF546" s="69"/>
      <c r="AG546" s="69"/>
      <c r="AH546" s="97">
        <f t="shared" si="118"/>
        <v>0</v>
      </c>
      <c r="AJ546" s="98">
        <f t="shared" si="121"/>
        <v>0</v>
      </c>
      <c r="AK546" s="103">
        <f t="shared" si="122"/>
        <v>0</v>
      </c>
      <c r="AL546" s="104">
        <f t="shared" si="131"/>
        <v>0</v>
      </c>
      <c r="AM546" s="98">
        <f t="shared" si="123"/>
        <v>0</v>
      </c>
      <c r="AN546" s="103">
        <f t="shared" si="124"/>
        <v>0</v>
      </c>
      <c r="AO546" s="104">
        <f t="shared" si="132"/>
        <v>0</v>
      </c>
      <c r="AP546" s="105" t="str">
        <f t="shared" si="125"/>
        <v/>
      </c>
      <c r="AQ546" s="105" t="str">
        <f t="shared" si="126"/>
        <v/>
      </c>
      <c r="AR546" s="98">
        <f>'Input 1 - Schedule 1'!AL548</f>
        <v>0</v>
      </c>
      <c r="AS546" s="98">
        <f t="shared" si="129"/>
        <v>0</v>
      </c>
      <c r="AT546" s="99">
        <f t="shared" si="130"/>
        <v>0</v>
      </c>
      <c r="AV546" s="84" t="s">
        <v>20</v>
      </c>
    </row>
    <row r="547" spans="1:48" ht="13.5" x14ac:dyDescent="0.3">
      <c r="A547" s="106">
        <f t="shared" si="127"/>
        <v>540</v>
      </c>
      <c r="B547" s="102" t="str">
        <f>'Input 1 - Schedule 1'!H549</f>
        <v/>
      </c>
      <c r="C547" s="95">
        <f>'Input 1 - Schedule 1'!I549</f>
        <v>0</v>
      </c>
      <c r="D547" s="95">
        <f>'Input 1 - Schedule 1'!J549</f>
        <v>0</v>
      </c>
      <c r="E547" s="95">
        <f>'Input 1 - Schedule 1'!K549</f>
        <v>0</v>
      </c>
      <c r="F547" s="95">
        <f>'Input 1 - Schedule 1'!L549</f>
        <v>0</v>
      </c>
      <c r="G547" s="95">
        <f>'Input 1 - Schedule 1'!N549</f>
        <v>0</v>
      </c>
      <c r="H547" s="95" t="str">
        <f>'Input 1 - Schedule 1'!O549</f>
        <v/>
      </c>
      <c r="I547" s="95">
        <f>'Input 1 - Schedule 1'!W549</f>
        <v>0</v>
      </c>
      <c r="J547" s="69"/>
      <c r="K547" s="51"/>
      <c r="L547" s="69"/>
      <c r="M547" s="69"/>
      <c r="N547" s="95">
        <f>SUMIFS('Input 3 - Capital Instruments'!$L$13:$L$229,'Input 3 - Capital Instruments'!$O$13:$O$229,C547,'Input 3 - Capital Instruments'!$M$13:$M$229,"Y",'Input 3 - Capital Instruments'!$G$13:$G$229,"Surplus Notes (or similar)")</f>
        <v>0</v>
      </c>
      <c r="O547" s="69"/>
      <c r="P547" s="69"/>
      <c r="Q547" s="69"/>
      <c r="R547" s="96">
        <f t="shared" si="119"/>
        <v>0</v>
      </c>
      <c r="S547" s="95">
        <f t="shared" si="120"/>
        <v>0</v>
      </c>
      <c r="T547" s="69"/>
      <c r="U547" s="69"/>
      <c r="V547" s="69"/>
      <c r="W547" s="95" t="str">
        <f t="shared" si="128"/>
        <v/>
      </c>
      <c r="Z547" s="69"/>
      <c r="AB547" s="69"/>
      <c r="AC547" s="69"/>
      <c r="AD547" s="69"/>
      <c r="AE547" s="69"/>
      <c r="AF547" s="69"/>
      <c r="AG547" s="69"/>
      <c r="AH547" s="97">
        <f t="shared" si="118"/>
        <v>0</v>
      </c>
      <c r="AJ547" s="98">
        <f t="shared" si="121"/>
        <v>0</v>
      </c>
      <c r="AK547" s="103">
        <f t="shared" si="122"/>
        <v>0</v>
      </c>
      <c r="AL547" s="104">
        <f t="shared" si="131"/>
        <v>0</v>
      </c>
      <c r="AM547" s="98">
        <f t="shared" si="123"/>
        <v>0</v>
      </c>
      <c r="AN547" s="103">
        <f t="shared" si="124"/>
        <v>0</v>
      </c>
      <c r="AO547" s="104">
        <f t="shared" si="132"/>
        <v>0</v>
      </c>
      <c r="AP547" s="105" t="str">
        <f t="shared" si="125"/>
        <v/>
      </c>
      <c r="AQ547" s="105" t="str">
        <f t="shared" si="126"/>
        <v/>
      </c>
      <c r="AR547" s="98">
        <f>'Input 1 - Schedule 1'!AL549</f>
        <v>0</v>
      </c>
      <c r="AS547" s="98">
        <f t="shared" si="129"/>
        <v>0</v>
      </c>
      <c r="AT547" s="99">
        <f t="shared" si="130"/>
        <v>0</v>
      </c>
      <c r="AV547" s="84" t="s">
        <v>20</v>
      </c>
    </row>
    <row r="548" spans="1:48" ht="13.5" x14ac:dyDescent="0.3">
      <c r="A548" s="106">
        <f t="shared" si="127"/>
        <v>541</v>
      </c>
      <c r="B548" s="102" t="str">
        <f>'Input 1 - Schedule 1'!H550</f>
        <v/>
      </c>
      <c r="C548" s="95">
        <f>'Input 1 - Schedule 1'!I550</f>
        <v>0</v>
      </c>
      <c r="D548" s="95">
        <f>'Input 1 - Schedule 1'!J550</f>
        <v>0</v>
      </c>
      <c r="E548" s="95">
        <f>'Input 1 - Schedule 1'!K550</f>
        <v>0</v>
      </c>
      <c r="F548" s="95">
        <f>'Input 1 - Schedule 1'!L550</f>
        <v>0</v>
      </c>
      <c r="G548" s="95">
        <f>'Input 1 - Schedule 1'!N550</f>
        <v>0</v>
      </c>
      <c r="H548" s="95" t="str">
        <f>'Input 1 - Schedule 1'!O550</f>
        <v/>
      </c>
      <c r="I548" s="95">
        <f>'Input 1 - Schedule 1'!W550</f>
        <v>0</v>
      </c>
      <c r="J548" s="69"/>
      <c r="K548" s="51"/>
      <c r="L548" s="69"/>
      <c r="M548" s="69"/>
      <c r="N548" s="95">
        <f>SUMIFS('Input 3 - Capital Instruments'!$L$13:$L$229,'Input 3 - Capital Instruments'!$O$13:$O$229,C548,'Input 3 - Capital Instruments'!$M$13:$M$229,"Y",'Input 3 - Capital Instruments'!$G$13:$G$229,"Surplus Notes (or similar)")</f>
        <v>0</v>
      </c>
      <c r="O548" s="69"/>
      <c r="P548" s="69"/>
      <c r="Q548" s="69"/>
      <c r="R548" s="96">
        <f t="shared" si="119"/>
        <v>0</v>
      </c>
      <c r="S548" s="95">
        <f t="shared" si="120"/>
        <v>0</v>
      </c>
      <c r="T548" s="69"/>
      <c r="U548" s="69"/>
      <c r="V548" s="69"/>
      <c r="W548" s="95" t="str">
        <f t="shared" si="128"/>
        <v/>
      </c>
      <c r="Z548" s="69"/>
      <c r="AB548" s="69"/>
      <c r="AC548" s="69"/>
      <c r="AD548" s="69"/>
      <c r="AE548" s="69"/>
      <c r="AF548" s="69"/>
      <c r="AG548" s="69"/>
      <c r="AH548" s="97">
        <f t="shared" si="118"/>
        <v>0</v>
      </c>
      <c r="AJ548" s="98">
        <f t="shared" si="121"/>
        <v>0</v>
      </c>
      <c r="AK548" s="103">
        <f t="shared" si="122"/>
        <v>0</v>
      </c>
      <c r="AL548" s="104">
        <f t="shared" si="131"/>
        <v>0</v>
      </c>
      <c r="AM548" s="98">
        <f t="shared" si="123"/>
        <v>0</v>
      </c>
      <c r="AN548" s="103">
        <f t="shared" si="124"/>
        <v>0</v>
      </c>
      <c r="AO548" s="104">
        <f t="shared" si="132"/>
        <v>0</v>
      </c>
      <c r="AP548" s="105" t="str">
        <f t="shared" si="125"/>
        <v/>
      </c>
      <c r="AQ548" s="105" t="str">
        <f t="shared" si="126"/>
        <v/>
      </c>
      <c r="AR548" s="98">
        <f>'Input 1 - Schedule 1'!AL550</f>
        <v>0</v>
      </c>
      <c r="AS548" s="98">
        <f t="shared" si="129"/>
        <v>0</v>
      </c>
      <c r="AT548" s="99">
        <f t="shared" si="130"/>
        <v>0</v>
      </c>
      <c r="AV548" s="84" t="s">
        <v>20</v>
      </c>
    </row>
    <row r="549" spans="1:48" ht="13.5" x14ac:dyDescent="0.3">
      <c r="A549" s="106">
        <f t="shared" si="127"/>
        <v>542</v>
      </c>
      <c r="B549" s="102" t="str">
        <f>'Input 1 - Schedule 1'!H551</f>
        <v/>
      </c>
      <c r="C549" s="95">
        <f>'Input 1 - Schedule 1'!I551</f>
        <v>0</v>
      </c>
      <c r="D549" s="95">
        <f>'Input 1 - Schedule 1'!J551</f>
        <v>0</v>
      </c>
      <c r="E549" s="95">
        <f>'Input 1 - Schedule 1'!K551</f>
        <v>0</v>
      </c>
      <c r="F549" s="95">
        <f>'Input 1 - Schedule 1'!L551</f>
        <v>0</v>
      </c>
      <c r="G549" s="95">
        <f>'Input 1 - Schedule 1'!N551</f>
        <v>0</v>
      </c>
      <c r="H549" s="95" t="str">
        <f>'Input 1 - Schedule 1'!O551</f>
        <v/>
      </c>
      <c r="I549" s="95">
        <f>'Input 1 - Schedule 1'!W551</f>
        <v>0</v>
      </c>
      <c r="J549" s="69"/>
      <c r="K549" s="51"/>
      <c r="L549" s="69"/>
      <c r="M549" s="69"/>
      <c r="N549" s="95">
        <f>SUMIFS('Input 3 - Capital Instruments'!$L$13:$L$229,'Input 3 - Capital Instruments'!$O$13:$O$229,C549,'Input 3 - Capital Instruments'!$M$13:$M$229,"Y",'Input 3 - Capital Instruments'!$G$13:$G$229,"Surplus Notes (or similar)")</f>
        <v>0</v>
      </c>
      <c r="O549" s="69"/>
      <c r="P549" s="69"/>
      <c r="Q549" s="69"/>
      <c r="R549" s="96">
        <f t="shared" si="119"/>
        <v>0</v>
      </c>
      <c r="S549" s="95">
        <f t="shared" si="120"/>
        <v>0</v>
      </c>
      <c r="T549" s="69"/>
      <c r="U549" s="69"/>
      <c r="V549" s="69"/>
      <c r="W549" s="95" t="str">
        <f t="shared" si="128"/>
        <v/>
      </c>
      <c r="Z549" s="69"/>
      <c r="AB549" s="69"/>
      <c r="AC549" s="69"/>
      <c r="AD549" s="69"/>
      <c r="AE549" s="69"/>
      <c r="AF549" s="69"/>
      <c r="AG549" s="69"/>
      <c r="AH549" s="97">
        <f t="shared" si="118"/>
        <v>0</v>
      </c>
      <c r="AJ549" s="98">
        <f t="shared" si="121"/>
        <v>0</v>
      </c>
      <c r="AK549" s="103">
        <f t="shared" si="122"/>
        <v>0</v>
      </c>
      <c r="AL549" s="104">
        <f t="shared" si="131"/>
        <v>0</v>
      </c>
      <c r="AM549" s="98">
        <f t="shared" si="123"/>
        <v>0</v>
      </c>
      <c r="AN549" s="103">
        <f t="shared" si="124"/>
        <v>0</v>
      </c>
      <c r="AO549" s="104">
        <f t="shared" si="132"/>
        <v>0</v>
      </c>
      <c r="AP549" s="105" t="str">
        <f t="shared" si="125"/>
        <v/>
      </c>
      <c r="AQ549" s="105" t="str">
        <f t="shared" si="126"/>
        <v/>
      </c>
      <c r="AR549" s="98">
        <f>'Input 1 - Schedule 1'!AL551</f>
        <v>0</v>
      </c>
      <c r="AS549" s="98">
        <f t="shared" si="129"/>
        <v>0</v>
      </c>
      <c r="AT549" s="99">
        <f t="shared" si="130"/>
        <v>0</v>
      </c>
      <c r="AV549" s="84" t="s">
        <v>20</v>
      </c>
    </row>
    <row r="550" spans="1:48" ht="13.5" x14ac:dyDescent="0.3">
      <c r="A550" s="106">
        <f t="shared" si="127"/>
        <v>543</v>
      </c>
      <c r="B550" s="102" t="str">
        <f>'Input 1 - Schedule 1'!H552</f>
        <v/>
      </c>
      <c r="C550" s="95">
        <f>'Input 1 - Schedule 1'!I552</f>
        <v>0</v>
      </c>
      <c r="D550" s="95">
        <f>'Input 1 - Schedule 1'!J552</f>
        <v>0</v>
      </c>
      <c r="E550" s="95">
        <f>'Input 1 - Schedule 1'!K552</f>
        <v>0</v>
      </c>
      <c r="F550" s="95">
        <f>'Input 1 - Schedule 1'!L552</f>
        <v>0</v>
      </c>
      <c r="G550" s="95">
        <f>'Input 1 - Schedule 1'!N552</f>
        <v>0</v>
      </c>
      <c r="H550" s="95" t="str">
        <f>'Input 1 - Schedule 1'!O552</f>
        <v/>
      </c>
      <c r="I550" s="95">
        <f>'Input 1 - Schedule 1'!W552</f>
        <v>0</v>
      </c>
      <c r="J550" s="69"/>
      <c r="K550" s="51"/>
      <c r="L550" s="69"/>
      <c r="M550" s="69"/>
      <c r="N550" s="95">
        <f>SUMIFS('Input 3 - Capital Instruments'!$L$13:$L$229,'Input 3 - Capital Instruments'!$O$13:$O$229,C550,'Input 3 - Capital Instruments'!$M$13:$M$229,"Y",'Input 3 - Capital Instruments'!$G$13:$G$229,"Surplus Notes (or similar)")</f>
        <v>0</v>
      </c>
      <c r="O550" s="69"/>
      <c r="P550" s="69"/>
      <c r="Q550" s="69"/>
      <c r="R550" s="96">
        <f t="shared" si="119"/>
        <v>0</v>
      </c>
      <c r="S550" s="95">
        <f t="shared" si="120"/>
        <v>0</v>
      </c>
      <c r="T550" s="69"/>
      <c r="U550" s="69"/>
      <c r="V550" s="69"/>
      <c r="W550" s="95" t="str">
        <f t="shared" si="128"/>
        <v/>
      </c>
      <c r="Z550" s="69"/>
      <c r="AB550" s="69"/>
      <c r="AC550" s="69"/>
      <c r="AD550" s="69"/>
      <c r="AE550" s="69"/>
      <c r="AF550" s="69"/>
      <c r="AG550" s="69"/>
      <c r="AH550" s="97">
        <f t="shared" si="118"/>
        <v>0</v>
      </c>
      <c r="AJ550" s="98">
        <f t="shared" si="121"/>
        <v>0</v>
      </c>
      <c r="AK550" s="103">
        <f t="shared" si="122"/>
        <v>0</v>
      </c>
      <c r="AL550" s="104">
        <f t="shared" si="131"/>
        <v>0</v>
      </c>
      <c r="AM550" s="98">
        <f t="shared" si="123"/>
        <v>0</v>
      </c>
      <c r="AN550" s="103">
        <f t="shared" si="124"/>
        <v>0</v>
      </c>
      <c r="AO550" s="104">
        <f t="shared" si="132"/>
        <v>0</v>
      </c>
      <c r="AP550" s="105" t="str">
        <f t="shared" si="125"/>
        <v/>
      </c>
      <c r="AQ550" s="105" t="str">
        <f t="shared" si="126"/>
        <v/>
      </c>
      <c r="AR550" s="98">
        <f>'Input 1 - Schedule 1'!AL552</f>
        <v>0</v>
      </c>
      <c r="AS550" s="98">
        <f t="shared" si="129"/>
        <v>0</v>
      </c>
      <c r="AT550" s="99">
        <f t="shared" si="130"/>
        <v>0</v>
      </c>
      <c r="AV550" s="84" t="s">
        <v>20</v>
      </c>
    </row>
    <row r="551" spans="1:48" ht="13.5" x14ac:dyDescent="0.3">
      <c r="A551" s="106">
        <f t="shared" si="127"/>
        <v>544</v>
      </c>
      <c r="B551" s="102" t="str">
        <f>'Input 1 - Schedule 1'!H553</f>
        <v/>
      </c>
      <c r="C551" s="95">
        <f>'Input 1 - Schedule 1'!I553</f>
        <v>0</v>
      </c>
      <c r="D551" s="95">
        <f>'Input 1 - Schedule 1'!J553</f>
        <v>0</v>
      </c>
      <c r="E551" s="95">
        <f>'Input 1 - Schedule 1'!K553</f>
        <v>0</v>
      </c>
      <c r="F551" s="95">
        <f>'Input 1 - Schedule 1'!L553</f>
        <v>0</v>
      </c>
      <c r="G551" s="95">
        <f>'Input 1 - Schedule 1'!N553</f>
        <v>0</v>
      </c>
      <c r="H551" s="95" t="str">
        <f>'Input 1 - Schedule 1'!O553</f>
        <v/>
      </c>
      <c r="I551" s="95">
        <f>'Input 1 - Schedule 1'!W553</f>
        <v>0</v>
      </c>
      <c r="J551" s="69"/>
      <c r="K551" s="51"/>
      <c r="L551" s="69"/>
      <c r="M551" s="69"/>
      <c r="N551" s="95">
        <f>SUMIFS('Input 3 - Capital Instruments'!$L$13:$L$229,'Input 3 - Capital Instruments'!$O$13:$O$229,C551,'Input 3 - Capital Instruments'!$M$13:$M$229,"Y",'Input 3 - Capital Instruments'!$G$13:$G$229,"Surplus Notes (or similar)")</f>
        <v>0</v>
      </c>
      <c r="O551" s="69"/>
      <c r="P551" s="69"/>
      <c r="Q551" s="69"/>
      <c r="R551" s="96">
        <f t="shared" si="119"/>
        <v>0</v>
      </c>
      <c r="S551" s="95">
        <f t="shared" si="120"/>
        <v>0</v>
      </c>
      <c r="T551" s="69"/>
      <c r="U551" s="69"/>
      <c r="V551" s="69"/>
      <c r="W551" s="95" t="str">
        <f t="shared" si="128"/>
        <v/>
      </c>
      <c r="Z551" s="69"/>
      <c r="AB551" s="69"/>
      <c r="AC551" s="69"/>
      <c r="AD551" s="69"/>
      <c r="AE551" s="69"/>
      <c r="AF551" s="69"/>
      <c r="AG551" s="69"/>
      <c r="AH551" s="97">
        <f t="shared" si="118"/>
        <v>0</v>
      </c>
      <c r="AJ551" s="98">
        <f t="shared" si="121"/>
        <v>0</v>
      </c>
      <c r="AK551" s="103">
        <f t="shared" si="122"/>
        <v>0</v>
      </c>
      <c r="AL551" s="104">
        <f t="shared" si="131"/>
        <v>0</v>
      </c>
      <c r="AM551" s="98">
        <f t="shared" si="123"/>
        <v>0</v>
      </c>
      <c r="AN551" s="103">
        <f t="shared" si="124"/>
        <v>0</v>
      </c>
      <c r="AO551" s="104">
        <f t="shared" si="132"/>
        <v>0</v>
      </c>
      <c r="AP551" s="105" t="str">
        <f t="shared" si="125"/>
        <v/>
      </c>
      <c r="AQ551" s="105" t="str">
        <f t="shared" si="126"/>
        <v/>
      </c>
      <c r="AR551" s="98">
        <f>'Input 1 - Schedule 1'!AL553</f>
        <v>0</v>
      </c>
      <c r="AS551" s="98">
        <f t="shared" si="129"/>
        <v>0</v>
      </c>
      <c r="AT551" s="99">
        <f t="shared" si="130"/>
        <v>0</v>
      </c>
      <c r="AV551" s="84" t="s">
        <v>20</v>
      </c>
    </row>
    <row r="552" spans="1:48" ht="13.5" x14ac:dyDescent="0.3">
      <c r="A552" s="106">
        <f t="shared" si="127"/>
        <v>545</v>
      </c>
      <c r="B552" s="102" t="str">
        <f>'Input 1 - Schedule 1'!H554</f>
        <v/>
      </c>
      <c r="C552" s="95">
        <f>'Input 1 - Schedule 1'!I554</f>
        <v>0</v>
      </c>
      <c r="D552" s="95">
        <f>'Input 1 - Schedule 1'!J554</f>
        <v>0</v>
      </c>
      <c r="E552" s="95">
        <f>'Input 1 - Schedule 1'!K554</f>
        <v>0</v>
      </c>
      <c r="F552" s="95">
        <f>'Input 1 - Schedule 1'!L554</f>
        <v>0</v>
      </c>
      <c r="G552" s="95">
        <f>'Input 1 - Schedule 1'!N554</f>
        <v>0</v>
      </c>
      <c r="H552" s="95" t="str">
        <f>'Input 1 - Schedule 1'!O554</f>
        <v/>
      </c>
      <c r="I552" s="95">
        <f>'Input 1 - Schedule 1'!W554</f>
        <v>0</v>
      </c>
      <c r="J552" s="69"/>
      <c r="K552" s="51"/>
      <c r="L552" s="69"/>
      <c r="M552" s="69"/>
      <c r="N552" s="95">
        <f>SUMIFS('Input 3 - Capital Instruments'!$L$13:$L$229,'Input 3 - Capital Instruments'!$O$13:$O$229,C552,'Input 3 - Capital Instruments'!$M$13:$M$229,"Y",'Input 3 - Capital Instruments'!$G$13:$G$229,"Surplus Notes (or similar)")</f>
        <v>0</v>
      </c>
      <c r="O552" s="69"/>
      <c r="P552" s="69"/>
      <c r="Q552" s="69"/>
      <c r="R552" s="96">
        <f t="shared" si="119"/>
        <v>0</v>
      </c>
      <c r="S552" s="95">
        <f t="shared" si="120"/>
        <v>0</v>
      </c>
      <c r="T552" s="69"/>
      <c r="U552" s="69"/>
      <c r="V552" s="69"/>
      <c r="W552" s="95" t="str">
        <f t="shared" si="128"/>
        <v/>
      </c>
      <c r="Z552" s="69"/>
      <c r="AB552" s="69"/>
      <c r="AC552" s="69"/>
      <c r="AD552" s="69"/>
      <c r="AE552" s="69"/>
      <c r="AF552" s="69"/>
      <c r="AG552" s="69"/>
      <c r="AH552" s="97">
        <f t="shared" si="118"/>
        <v>0</v>
      </c>
      <c r="AJ552" s="98">
        <f t="shared" si="121"/>
        <v>0</v>
      </c>
      <c r="AK552" s="103">
        <f t="shared" si="122"/>
        <v>0</v>
      </c>
      <c r="AL552" s="104">
        <f t="shared" si="131"/>
        <v>0</v>
      </c>
      <c r="AM552" s="98">
        <f t="shared" si="123"/>
        <v>0</v>
      </c>
      <c r="AN552" s="103">
        <f t="shared" si="124"/>
        <v>0</v>
      </c>
      <c r="AO552" s="104">
        <f t="shared" si="132"/>
        <v>0</v>
      </c>
      <c r="AP552" s="105" t="str">
        <f t="shared" si="125"/>
        <v/>
      </c>
      <c r="AQ552" s="105" t="str">
        <f t="shared" si="126"/>
        <v/>
      </c>
      <c r="AR552" s="98">
        <f>'Input 1 - Schedule 1'!AL554</f>
        <v>0</v>
      </c>
      <c r="AS552" s="98">
        <f t="shared" si="129"/>
        <v>0</v>
      </c>
      <c r="AT552" s="99">
        <f t="shared" si="130"/>
        <v>0</v>
      </c>
      <c r="AV552" s="84" t="s">
        <v>20</v>
      </c>
    </row>
    <row r="553" spans="1:48" ht="13.5" x14ac:dyDescent="0.3">
      <c r="A553" s="106">
        <f t="shared" si="127"/>
        <v>546</v>
      </c>
      <c r="B553" s="102" t="str">
        <f>'Input 1 - Schedule 1'!H555</f>
        <v/>
      </c>
      <c r="C553" s="95">
        <f>'Input 1 - Schedule 1'!I555</f>
        <v>0</v>
      </c>
      <c r="D553" s="95">
        <f>'Input 1 - Schedule 1'!J555</f>
        <v>0</v>
      </c>
      <c r="E553" s="95">
        <f>'Input 1 - Schedule 1'!K555</f>
        <v>0</v>
      </c>
      <c r="F553" s="95">
        <f>'Input 1 - Schedule 1'!L555</f>
        <v>0</v>
      </c>
      <c r="G553" s="95">
        <f>'Input 1 - Schedule 1'!N555</f>
        <v>0</v>
      </c>
      <c r="H553" s="95" t="str">
        <f>'Input 1 - Schedule 1'!O555</f>
        <v/>
      </c>
      <c r="I553" s="95">
        <f>'Input 1 - Schedule 1'!W555</f>
        <v>0</v>
      </c>
      <c r="J553" s="69"/>
      <c r="K553" s="51"/>
      <c r="L553" s="69"/>
      <c r="M553" s="69"/>
      <c r="N553" s="95">
        <f>SUMIFS('Input 3 - Capital Instruments'!$L$13:$L$229,'Input 3 - Capital Instruments'!$O$13:$O$229,C553,'Input 3 - Capital Instruments'!$M$13:$M$229,"Y",'Input 3 - Capital Instruments'!$G$13:$G$229,"Surplus Notes (or similar)")</f>
        <v>0</v>
      </c>
      <c r="O553" s="69"/>
      <c r="P553" s="69"/>
      <c r="Q553" s="69"/>
      <c r="R553" s="96">
        <f t="shared" si="119"/>
        <v>0</v>
      </c>
      <c r="S553" s="95">
        <f t="shared" si="120"/>
        <v>0</v>
      </c>
      <c r="T553" s="69"/>
      <c r="U553" s="69"/>
      <c r="V553" s="69"/>
      <c r="W553" s="95" t="str">
        <f t="shared" si="128"/>
        <v/>
      </c>
      <c r="Z553" s="69"/>
      <c r="AB553" s="69"/>
      <c r="AC553" s="69"/>
      <c r="AD553" s="69"/>
      <c r="AE553" s="69"/>
      <c r="AF553" s="69"/>
      <c r="AG553" s="69"/>
      <c r="AH553" s="97">
        <f t="shared" si="118"/>
        <v>0</v>
      </c>
      <c r="AJ553" s="98">
        <f t="shared" si="121"/>
        <v>0</v>
      </c>
      <c r="AK553" s="103">
        <f t="shared" si="122"/>
        <v>0</v>
      </c>
      <c r="AL553" s="104">
        <f t="shared" si="131"/>
        <v>0</v>
      </c>
      <c r="AM553" s="98">
        <f t="shared" si="123"/>
        <v>0</v>
      </c>
      <c r="AN553" s="103">
        <f t="shared" si="124"/>
        <v>0</v>
      </c>
      <c r="AO553" s="104">
        <f t="shared" si="132"/>
        <v>0</v>
      </c>
      <c r="AP553" s="105" t="str">
        <f t="shared" si="125"/>
        <v/>
      </c>
      <c r="AQ553" s="105" t="str">
        <f t="shared" si="126"/>
        <v/>
      </c>
      <c r="AR553" s="98">
        <f>'Input 1 - Schedule 1'!AL555</f>
        <v>0</v>
      </c>
      <c r="AS553" s="98">
        <f t="shared" si="129"/>
        <v>0</v>
      </c>
      <c r="AT553" s="99">
        <f t="shared" si="130"/>
        <v>0</v>
      </c>
      <c r="AV553" s="84" t="s">
        <v>20</v>
      </c>
    </row>
    <row r="554" spans="1:48" ht="13.5" x14ac:dyDescent="0.3">
      <c r="A554" s="106">
        <f t="shared" si="127"/>
        <v>547</v>
      </c>
      <c r="B554" s="102" t="str">
        <f>'Input 1 - Schedule 1'!H556</f>
        <v/>
      </c>
      <c r="C554" s="95">
        <f>'Input 1 - Schedule 1'!I556</f>
        <v>0</v>
      </c>
      <c r="D554" s="95">
        <f>'Input 1 - Schedule 1'!J556</f>
        <v>0</v>
      </c>
      <c r="E554" s="95">
        <f>'Input 1 - Schedule 1'!K556</f>
        <v>0</v>
      </c>
      <c r="F554" s="95">
        <f>'Input 1 - Schedule 1'!L556</f>
        <v>0</v>
      </c>
      <c r="G554" s="95">
        <f>'Input 1 - Schedule 1'!N556</f>
        <v>0</v>
      </c>
      <c r="H554" s="95" t="str">
        <f>'Input 1 - Schedule 1'!O556</f>
        <v/>
      </c>
      <c r="I554" s="95">
        <f>'Input 1 - Schedule 1'!W556</f>
        <v>0</v>
      </c>
      <c r="J554" s="69"/>
      <c r="K554" s="51"/>
      <c r="L554" s="69"/>
      <c r="M554" s="69"/>
      <c r="N554" s="95">
        <f>SUMIFS('Input 3 - Capital Instruments'!$L$13:$L$229,'Input 3 - Capital Instruments'!$O$13:$O$229,C554,'Input 3 - Capital Instruments'!$M$13:$M$229,"Y",'Input 3 - Capital Instruments'!$G$13:$G$229,"Surplus Notes (or similar)")</f>
        <v>0</v>
      </c>
      <c r="O554" s="69"/>
      <c r="P554" s="69"/>
      <c r="Q554" s="69"/>
      <c r="R554" s="96">
        <f t="shared" si="119"/>
        <v>0</v>
      </c>
      <c r="S554" s="95">
        <f t="shared" si="120"/>
        <v>0</v>
      </c>
      <c r="T554" s="69"/>
      <c r="U554" s="69"/>
      <c r="V554" s="69"/>
      <c r="W554" s="95" t="str">
        <f t="shared" si="128"/>
        <v/>
      </c>
      <c r="Z554" s="69"/>
      <c r="AB554" s="69"/>
      <c r="AC554" s="69"/>
      <c r="AD554" s="69"/>
      <c r="AE554" s="69"/>
      <c r="AF554" s="69"/>
      <c r="AG554" s="69"/>
      <c r="AH554" s="97">
        <f t="shared" si="118"/>
        <v>0</v>
      </c>
      <c r="AJ554" s="98">
        <f t="shared" si="121"/>
        <v>0</v>
      </c>
      <c r="AK554" s="103">
        <f t="shared" si="122"/>
        <v>0</v>
      </c>
      <c r="AL554" s="104">
        <f t="shared" si="131"/>
        <v>0</v>
      </c>
      <c r="AM554" s="98">
        <f t="shared" si="123"/>
        <v>0</v>
      </c>
      <c r="AN554" s="103">
        <f t="shared" si="124"/>
        <v>0</v>
      </c>
      <c r="AO554" s="104">
        <f t="shared" si="132"/>
        <v>0</v>
      </c>
      <c r="AP554" s="105" t="str">
        <f t="shared" si="125"/>
        <v/>
      </c>
      <c r="AQ554" s="105" t="str">
        <f t="shared" si="126"/>
        <v/>
      </c>
      <c r="AR554" s="98">
        <f>'Input 1 - Schedule 1'!AL556</f>
        <v>0</v>
      </c>
      <c r="AS554" s="98">
        <f t="shared" si="129"/>
        <v>0</v>
      </c>
      <c r="AT554" s="99">
        <f t="shared" si="130"/>
        <v>0</v>
      </c>
      <c r="AV554" s="84" t="s">
        <v>20</v>
      </c>
    </row>
    <row r="555" spans="1:48" ht="13.5" x14ac:dyDescent="0.3">
      <c r="A555" s="106">
        <f t="shared" si="127"/>
        <v>548</v>
      </c>
      <c r="B555" s="102" t="str">
        <f>'Input 1 - Schedule 1'!H557</f>
        <v/>
      </c>
      <c r="C555" s="95">
        <f>'Input 1 - Schedule 1'!I557</f>
        <v>0</v>
      </c>
      <c r="D555" s="95">
        <f>'Input 1 - Schedule 1'!J557</f>
        <v>0</v>
      </c>
      <c r="E555" s="95">
        <f>'Input 1 - Schedule 1'!K557</f>
        <v>0</v>
      </c>
      <c r="F555" s="95">
        <f>'Input 1 - Schedule 1'!L557</f>
        <v>0</v>
      </c>
      <c r="G555" s="95">
        <f>'Input 1 - Schedule 1'!N557</f>
        <v>0</v>
      </c>
      <c r="H555" s="95" t="str">
        <f>'Input 1 - Schedule 1'!O557</f>
        <v/>
      </c>
      <c r="I555" s="95">
        <f>'Input 1 - Schedule 1'!W557</f>
        <v>0</v>
      </c>
      <c r="J555" s="69"/>
      <c r="K555" s="51"/>
      <c r="L555" s="69"/>
      <c r="M555" s="69"/>
      <c r="N555" s="95">
        <f>SUMIFS('Input 3 - Capital Instruments'!$L$13:$L$229,'Input 3 - Capital Instruments'!$O$13:$O$229,C555,'Input 3 - Capital Instruments'!$M$13:$M$229,"Y",'Input 3 - Capital Instruments'!$G$13:$G$229,"Surplus Notes (or similar)")</f>
        <v>0</v>
      </c>
      <c r="O555" s="69"/>
      <c r="P555" s="69"/>
      <c r="Q555" s="69"/>
      <c r="R555" s="96">
        <f t="shared" si="119"/>
        <v>0</v>
      </c>
      <c r="S555" s="95">
        <f t="shared" si="120"/>
        <v>0</v>
      </c>
      <c r="T555" s="69"/>
      <c r="U555" s="69"/>
      <c r="V555" s="69"/>
      <c r="W555" s="95" t="str">
        <f t="shared" si="128"/>
        <v/>
      </c>
      <c r="Z555" s="69"/>
      <c r="AB555" s="69"/>
      <c r="AC555" s="69"/>
      <c r="AD555" s="69"/>
      <c r="AE555" s="69"/>
      <c r="AF555" s="69"/>
      <c r="AG555" s="69"/>
      <c r="AH555" s="97">
        <f t="shared" si="118"/>
        <v>0</v>
      </c>
      <c r="AJ555" s="98">
        <f t="shared" si="121"/>
        <v>0</v>
      </c>
      <c r="AK555" s="103">
        <f t="shared" si="122"/>
        <v>0</v>
      </c>
      <c r="AL555" s="104">
        <f t="shared" si="131"/>
        <v>0</v>
      </c>
      <c r="AM555" s="98">
        <f t="shared" si="123"/>
        <v>0</v>
      </c>
      <c r="AN555" s="103">
        <f t="shared" si="124"/>
        <v>0</v>
      </c>
      <c r="AO555" s="104">
        <f t="shared" si="132"/>
        <v>0</v>
      </c>
      <c r="AP555" s="105" t="str">
        <f t="shared" si="125"/>
        <v/>
      </c>
      <c r="AQ555" s="105" t="str">
        <f t="shared" si="126"/>
        <v/>
      </c>
      <c r="AR555" s="98">
        <f>'Input 1 - Schedule 1'!AL557</f>
        <v>0</v>
      </c>
      <c r="AS555" s="98">
        <f t="shared" si="129"/>
        <v>0</v>
      </c>
      <c r="AT555" s="99">
        <f t="shared" si="130"/>
        <v>0</v>
      </c>
      <c r="AV555" s="84" t="s">
        <v>20</v>
      </c>
    </row>
    <row r="556" spans="1:48" ht="13.5" x14ac:dyDescent="0.3">
      <c r="A556" s="106">
        <f t="shared" si="127"/>
        <v>549</v>
      </c>
      <c r="B556" s="102" t="str">
        <f>'Input 1 - Schedule 1'!H558</f>
        <v/>
      </c>
      <c r="C556" s="95">
        <f>'Input 1 - Schedule 1'!I558</f>
        <v>0</v>
      </c>
      <c r="D556" s="95">
        <f>'Input 1 - Schedule 1'!J558</f>
        <v>0</v>
      </c>
      <c r="E556" s="95">
        <f>'Input 1 - Schedule 1'!K558</f>
        <v>0</v>
      </c>
      <c r="F556" s="95">
        <f>'Input 1 - Schedule 1'!L558</f>
        <v>0</v>
      </c>
      <c r="G556" s="95">
        <f>'Input 1 - Schedule 1'!N558</f>
        <v>0</v>
      </c>
      <c r="H556" s="95" t="str">
        <f>'Input 1 - Schedule 1'!O558</f>
        <v/>
      </c>
      <c r="I556" s="95">
        <f>'Input 1 - Schedule 1'!W558</f>
        <v>0</v>
      </c>
      <c r="J556" s="69"/>
      <c r="K556" s="51"/>
      <c r="L556" s="69"/>
      <c r="M556" s="69"/>
      <c r="N556" s="95">
        <f>SUMIFS('Input 3 - Capital Instruments'!$L$13:$L$229,'Input 3 - Capital Instruments'!$O$13:$O$229,C556,'Input 3 - Capital Instruments'!$M$13:$M$229,"Y",'Input 3 - Capital Instruments'!$G$13:$G$229,"Surplus Notes (or similar)")</f>
        <v>0</v>
      </c>
      <c r="O556" s="69"/>
      <c r="P556" s="69"/>
      <c r="Q556" s="69"/>
      <c r="R556" s="96">
        <f t="shared" si="119"/>
        <v>0</v>
      </c>
      <c r="S556" s="95">
        <f t="shared" si="120"/>
        <v>0</v>
      </c>
      <c r="T556" s="69"/>
      <c r="U556" s="69"/>
      <c r="V556" s="69"/>
      <c r="W556" s="95" t="str">
        <f t="shared" si="128"/>
        <v/>
      </c>
      <c r="Z556" s="69"/>
      <c r="AB556" s="69"/>
      <c r="AC556" s="69"/>
      <c r="AD556" s="69"/>
      <c r="AE556" s="69"/>
      <c r="AF556" s="69"/>
      <c r="AG556" s="69"/>
      <c r="AH556" s="97">
        <f t="shared" si="118"/>
        <v>0</v>
      </c>
      <c r="AJ556" s="98">
        <f t="shared" si="121"/>
        <v>0</v>
      </c>
      <c r="AK556" s="103">
        <f t="shared" si="122"/>
        <v>0</v>
      </c>
      <c r="AL556" s="104">
        <f t="shared" si="131"/>
        <v>0</v>
      </c>
      <c r="AM556" s="98">
        <f t="shared" si="123"/>
        <v>0</v>
      </c>
      <c r="AN556" s="103">
        <f t="shared" si="124"/>
        <v>0</v>
      </c>
      <c r="AO556" s="104">
        <f t="shared" si="132"/>
        <v>0</v>
      </c>
      <c r="AP556" s="105" t="str">
        <f t="shared" si="125"/>
        <v/>
      </c>
      <c r="AQ556" s="105" t="str">
        <f t="shared" si="126"/>
        <v/>
      </c>
      <c r="AR556" s="98">
        <f>'Input 1 - Schedule 1'!AL558</f>
        <v>0</v>
      </c>
      <c r="AS556" s="98">
        <f t="shared" si="129"/>
        <v>0</v>
      </c>
      <c r="AT556" s="99">
        <f t="shared" si="130"/>
        <v>0</v>
      </c>
      <c r="AV556" s="84" t="s">
        <v>20</v>
      </c>
    </row>
    <row r="557" spans="1:48" ht="13.5" x14ac:dyDescent="0.3">
      <c r="A557" s="106">
        <f t="shared" si="127"/>
        <v>550</v>
      </c>
      <c r="B557" s="102" t="str">
        <f>'Input 1 - Schedule 1'!H559</f>
        <v/>
      </c>
      <c r="C557" s="95">
        <f>'Input 1 - Schedule 1'!I559</f>
        <v>0</v>
      </c>
      <c r="D557" s="95">
        <f>'Input 1 - Schedule 1'!J559</f>
        <v>0</v>
      </c>
      <c r="E557" s="95">
        <f>'Input 1 - Schedule 1'!K559</f>
        <v>0</v>
      </c>
      <c r="F557" s="95">
        <f>'Input 1 - Schedule 1'!L559</f>
        <v>0</v>
      </c>
      <c r="G557" s="95">
        <f>'Input 1 - Schedule 1'!N559</f>
        <v>0</v>
      </c>
      <c r="H557" s="95" t="str">
        <f>'Input 1 - Schedule 1'!O559</f>
        <v/>
      </c>
      <c r="I557" s="95">
        <f>'Input 1 - Schedule 1'!W559</f>
        <v>0</v>
      </c>
      <c r="J557" s="69"/>
      <c r="K557" s="51"/>
      <c r="L557" s="69"/>
      <c r="M557" s="69"/>
      <c r="N557" s="95">
        <f>SUMIFS('Input 3 - Capital Instruments'!$L$13:$L$229,'Input 3 - Capital Instruments'!$O$13:$O$229,C557,'Input 3 - Capital Instruments'!$M$13:$M$229,"Y",'Input 3 - Capital Instruments'!$G$13:$G$229,"Surplus Notes (or similar)")</f>
        <v>0</v>
      </c>
      <c r="O557" s="69"/>
      <c r="P557" s="69"/>
      <c r="Q557" s="69"/>
      <c r="R557" s="96">
        <f t="shared" si="119"/>
        <v>0</v>
      </c>
      <c r="S557" s="95">
        <f t="shared" si="120"/>
        <v>0</v>
      </c>
      <c r="T557" s="69"/>
      <c r="U557" s="69"/>
      <c r="V557" s="69"/>
      <c r="W557" s="95" t="str">
        <f t="shared" si="128"/>
        <v/>
      </c>
      <c r="Z557" s="69"/>
      <c r="AB557" s="69"/>
      <c r="AC557" s="69"/>
      <c r="AD557" s="69"/>
      <c r="AE557" s="69"/>
      <c r="AF557" s="69"/>
      <c r="AG557" s="69"/>
      <c r="AH557" s="97">
        <f t="shared" si="118"/>
        <v>0</v>
      </c>
      <c r="AJ557" s="98">
        <f t="shared" si="121"/>
        <v>0</v>
      </c>
      <c r="AK557" s="103">
        <f t="shared" si="122"/>
        <v>0</v>
      </c>
      <c r="AL557" s="104">
        <f t="shared" si="131"/>
        <v>0</v>
      </c>
      <c r="AM557" s="98">
        <f t="shared" si="123"/>
        <v>0</v>
      </c>
      <c r="AN557" s="103">
        <f t="shared" si="124"/>
        <v>0</v>
      </c>
      <c r="AO557" s="104">
        <f t="shared" si="132"/>
        <v>0</v>
      </c>
      <c r="AP557" s="105" t="str">
        <f t="shared" si="125"/>
        <v/>
      </c>
      <c r="AQ557" s="105" t="str">
        <f t="shared" si="126"/>
        <v/>
      </c>
      <c r="AR557" s="98">
        <f>'Input 1 - Schedule 1'!AL559</f>
        <v>0</v>
      </c>
      <c r="AS557" s="98">
        <f t="shared" si="129"/>
        <v>0</v>
      </c>
      <c r="AT557" s="99">
        <f t="shared" si="130"/>
        <v>0</v>
      </c>
      <c r="AV557" s="84" t="s">
        <v>20</v>
      </c>
    </row>
    <row r="558" spans="1:48" ht="13.5" x14ac:dyDescent="0.3">
      <c r="A558" s="106">
        <f t="shared" si="127"/>
        <v>551</v>
      </c>
      <c r="B558" s="102" t="str">
        <f>'Input 1 - Schedule 1'!H560</f>
        <v/>
      </c>
      <c r="C558" s="95">
        <f>'Input 1 - Schedule 1'!I560</f>
        <v>0</v>
      </c>
      <c r="D558" s="95">
        <f>'Input 1 - Schedule 1'!J560</f>
        <v>0</v>
      </c>
      <c r="E558" s="95">
        <f>'Input 1 - Schedule 1'!K560</f>
        <v>0</v>
      </c>
      <c r="F558" s="95">
        <f>'Input 1 - Schedule 1'!L560</f>
        <v>0</v>
      </c>
      <c r="G558" s="95">
        <f>'Input 1 - Schedule 1'!N560</f>
        <v>0</v>
      </c>
      <c r="H558" s="95" t="str">
        <f>'Input 1 - Schedule 1'!O560</f>
        <v/>
      </c>
      <c r="I558" s="95">
        <f>'Input 1 - Schedule 1'!W560</f>
        <v>0</v>
      </c>
      <c r="J558" s="69"/>
      <c r="K558" s="51"/>
      <c r="L558" s="69"/>
      <c r="M558" s="69"/>
      <c r="N558" s="95">
        <f>SUMIFS('Input 3 - Capital Instruments'!$L$13:$L$229,'Input 3 - Capital Instruments'!$O$13:$O$229,C558,'Input 3 - Capital Instruments'!$M$13:$M$229,"Y",'Input 3 - Capital Instruments'!$G$13:$G$229,"Surplus Notes (or similar)")</f>
        <v>0</v>
      </c>
      <c r="O558" s="69"/>
      <c r="P558" s="69"/>
      <c r="Q558" s="69"/>
      <c r="R558" s="96">
        <f t="shared" si="119"/>
        <v>0</v>
      </c>
      <c r="S558" s="95">
        <f t="shared" si="120"/>
        <v>0</v>
      </c>
      <c r="T558" s="69"/>
      <c r="U558" s="69"/>
      <c r="V558" s="69"/>
      <c r="W558" s="95" t="str">
        <f t="shared" si="128"/>
        <v/>
      </c>
      <c r="Z558" s="69"/>
      <c r="AB558" s="69"/>
      <c r="AC558" s="69"/>
      <c r="AD558" s="69"/>
      <c r="AE558" s="69"/>
      <c r="AF558" s="69"/>
      <c r="AG558" s="69"/>
      <c r="AH558" s="97">
        <f t="shared" si="118"/>
        <v>0</v>
      </c>
      <c r="AJ558" s="98">
        <f t="shared" si="121"/>
        <v>0</v>
      </c>
      <c r="AK558" s="103">
        <f t="shared" si="122"/>
        <v>0</v>
      </c>
      <c r="AL558" s="104">
        <f t="shared" si="131"/>
        <v>0</v>
      </c>
      <c r="AM558" s="98">
        <f t="shared" si="123"/>
        <v>0</v>
      </c>
      <c r="AN558" s="103">
        <f t="shared" si="124"/>
        <v>0</v>
      </c>
      <c r="AO558" s="104">
        <f t="shared" si="132"/>
        <v>0</v>
      </c>
      <c r="AP558" s="105" t="str">
        <f t="shared" si="125"/>
        <v/>
      </c>
      <c r="AQ558" s="105" t="str">
        <f t="shared" si="126"/>
        <v/>
      </c>
      <c r="AR558" s="98">
        <f>'Input 1 - Schedule 1'!AL560</f>
        <v>0</v>
      </c>
      <c r="AS558" s="98">
        <f t="shared" si="129"/>
        <v>0</v>
      </c>
      <c r="AT558" s="99">
        <f t="shared" si="130"/>
        <v>0</v>
      </c>
      <c r="AV558" s="84" t="s">
        <v>20</v>
      </c>
    </row>
    <row r="559" spans="1:48" ht="13.5" x14ac:dyDescent="0.3">
      <c r="A559" s="106">
        <f t="shared" si="127"/>
        <v>552</v>
      </c>
      <c r="B559" s="102" t="str">
        <f>'Input 1 - Schedule 1'!H561</f>
        <v/>
      </c>
      <c r="C559" s="95">
        <f>'Input 1 - Schedule 1'!I561</f>
        <v>0</v>
      </c>
      <c r="D559" s="95">
        <f>'Input 1 - Schedule 1'!J561</f>
        <v>0</v>
      </c>
      <c r="E559" s="95">
        <f>'Input 1 - Schedule 1'!K561</f>
        <v>0</v>
      </c>
      <c r="F559" s="95">
        <f>'Input 1 - Schedule 1'!L561</f>
        <v>0</v>
      </c>
      <c r="G559" s="95">
        <f>'Input 1 - Schedule 1'!N561</f>
        <v>0</v>
      </c>
      <c r="H559" s="95" t="str">
        <f>'Input 1 - Schedule 1'!O561</f>
        <v/>
      </c>
      <c r="I559" s="95">
        <f>'Input 1 - Schedule 1'!W561</f>
        <v>0</v>
      </c>
      <c r="J559" s="69"/>
      <c r="K559" s="51"/>
      <c r="L559" s="69"/>
      <c r="M559" s="69"/>
      <c r="N559" s="95">
        <f>SUMIFS('Input 3 - Capital Instruments'!$L$13:$L$229,'Input 3 - Capital Instruments'!$O$13:$O$229,C559,'Input 3 - Capital Instruments'!$M$13:$M$229,"Y",'Input 3 - Capital Instruments'!$G$13:$G$229,"Surplus Notes (or similar)")</f>
        <v>0</v>
      </c>
      <c r="O559" s="69"/>
      <c r="P559" s="69"/>
      <c r="Q559" s="69"/>
      <c r="R559" s="96">
        <f t="shared" si="119"/>
        <v>0</v>
      </c>
      <c r="S559" s="95">
        <f t="shared" si="120"/>
        <v>0</v>
      </c>
      <c r="T559" s="69"/>
      <c r="U559" s="69"/>
      <c r="V559" s="69"/>
      <c r="W559" s="95" t="str">
        <f t="shared" si="128"/>
        <v/>
      </c>
      <c r="Z559" s="69"/>
      <c r="AB559" s="69"/>
      <c r="AC559" s="69"/>
      <c r="AD559" s="69"/>
      <c r="AE559" s="69"/>
      <c r="AF559" s="69"/>
      <c r="AG559" s="69"/>
      <c r="AH559" s="97">
        <f t="shared" si="118"/>
        <v>0</v>
      </c>
      <c r="AJ559" s="98">
        <f t="shared" si="121"/>
        <v>0</v>
      </c>
      <c r="AK559" s="103">
        <f t="shared" si="122"/>
        <v>0</v>
      </c>
      <c r="AL559" s="104">
        <f t="shared" si="131"/>
        <v>0</v>
      </c>
      <c r="AM559" s="98">
        <f t="shared" si="123"/>
        <v>0</v>
      </c>
      <c r="AN559" s="103">
        <f t="shared" si="124"/>
        <v>0</v>
      </c>
      <c r="AO559" s="104">
        <f t="shared" si="132"/>
        <v>0</v>
      </c>
      <c r="AP559" s="105" t="str">
        <f t="shared" si="125"/>
        <v/>
      </c>
      <c r="AQ559" s="105" t="str">
        <f t="shared" si="126"/>
        <v/>
      </c>
      <c r="AR559" s="98">
        <f>'Input 1 - Schedule 1'!AL561</f>
        <v>0</v>
      </c>
      <c r="AS559" s="98">
        <f t="shared" si="129"/>
        <v>0</v>
      </c>
      <c r="AT559" s="99">
        <f t="shared" si="130"/>
        <v>0</v>
      </c>
      <c r="AV559" s="84" t="s">
        <v>20</v>
      </c>
    </row>
    <row r="560" spans="1:48" ht="13.5" x14ac:dyDescent="0.3">
      <c r="A560" s="106">
        <f t="shared" si="127"/>
        <v>553</v>
      </c>
      <c r="B560" s="102" t="str">
        <f>'Input 1 - Schedule 1'!H562</f>
        <v/>
      </c>
      <c r="C560" s="95">
        <f>'Input 1 - Schedule 1'!I562</f>
        <v>0</v>
      </c>
      <c r="D560" s="95">
        <f>'Input 1 - Schedule 1'!J562</f>
        <v>0</v>
      </c>
      <c r="E560" s="95">
        <f>'Input 1 - Schedule 1'!K562</f>
        <v>0</v>
      </c>
      <c r="F560" s="95">
        <f>'Input 1 - Schedule 1'!L562</f>
        <v>0</v>
      </c>
      <c r="G560" s="95">
        <f>'Input 1 - Schedule 1'!N562</f>
        <v>0</v>
      </c>
      <c r="H560" s="95" t="str">
        <f>'Input 1 - Schedule 1'!O562</f>
        <v/>
      </c>
      <c r="I560" s="95">
        <f>'Input 1 - Schedule 1'!W562</f>
        <v>0</v>
      </c>
      <c r="J560" s="69"/>
      <c r="K560" s="51"/>
      <c r="L560" s="69"/>
      <c r="M560" s="69"/>
      <c r="N560" s="95">
        <f>SUMIFS('Input 3 - Capital Instruments'!$L$13:$L$229,'Input 3 - Capital Instruments'!$O$13:$O$229,C560,'Input 3 - Capital Instruments'!$M$13:$M$229,"Y",'Input 3 - Capital Instruments'!$G$13:$G$229,"Surplus Notes (or similar)")</f>
        <v>0</v>
      </c>
      <c r="O560" s="69"/>
      <c r="P560" s="69"/>
      <c r="Q560" s="69"/>
      <c r="R560" s="96">
        <f t="shared" si="119"/>
        <v>0</v>
      </c>
      <c r="S560" s="95">
        <f t="shared" si="120"/>
        <v>0</v>
      </c>
      <c r="T560" s="69"/>
      <c r="U560" s="69"/>
      <c r="V560" s="69"/>
      <c r="W560" s="95" t="str">
        <f t="shared" si="128"/>
        <v/>
      </c>
      <c r="Z560" s="69"/>
      <c r="AB560" s="69"/>
      <c r="AC560" s="69"/>
      <c r="AD560" s="69"/>
      <c r="AE560" s="69"/>
      <c r="AF560" s="69"/>
      <c r="AG560" s="69"/>
      <c r="AH560" s="97">
        <f t="shared" si="118"/>
        <v>0</v>
      </c>
      <c r="AJ560" s="98">
        <f t="shared" si="121"/>
        <v>0</v>
      </c>
      <c r="AK560" s="103">
        <f t="shared" si="122"/>
        <v>0</v>
      </c>
      <c r="AL560" s="104">
        <f t="shared" si="131"/>
        <v>0</v>
      </c>
      <c r="AM560" s="98">
        <f t="shared" si="123"/>
        <v>0</v>
      </c>
      <c r="AN560" s="103">
        <f t="shared" si="124"/>
        <v>0</v>
      </c>
      <c r="AO560" s="104">
        <f t="shared" si="132"/>
        <v>0</v>
      </c>
      <c r="AP560" s="105" t="str">
        <f t="shared" si="125"/>
        <v/>
      </c>
      <c r="AQ560" s="105" t="str">
        <f t="shared" si="126"/>
        <v/>
      </c>
      <c r="AR560" s="98">
        <f>'Input 1 - Schedule 1'!AL562</f>
        <v>0</v>
      </c>
      <c r="AS560" s="98">
        <f t="shared" si="129"/>
        <v>0</v>
      </c>
      <c r="AT560" s="99">
        <f t="shared" si="130"/>
        <v>0</v>
      </c>
      <c r="AV560" s="84" t="s">
        <v>20</v>
      </c>
    </row>
    <row r="561" spans="1:48" ht="13.5" x14ac:dyDescent="0.3">
      <c r="A561" s="106">
        <f t="shared" si="127"/>
        <v>554</v>
      </c>
      <c r="B561" s="102" t="str">
        <f>'Input 1 - Schedule 1'!H563</f>
        <v/>
      </c>
      <c r="C561" s="95">
        <f>'Input 1 - Schedule 1'!I563</f>
        <v>0</v>
      </c>
      <c r="D561" s="95">
        <f>'Input 1 - Schedule 1'!J563</f>
        <v>0</v>
      </c>
      <c r="E561" s="95">
        <f>'Input 1 - Schedule 1'!K563</f>
        <v>0</v>
      </c>
      <c r="F561" s="95">
        <f>'Input 1 - Schedule 1'!L563</f>
        <v>0</v>
      </c>
      <c r="G561" s="95">
        <f>'Input 1 - Schedule 1'!N563</f>
        <v>0</v>
      </c>
      <c r="H561" s="95" t="str">
        <f>'Input 1 - Schedule 1'!O563</f>
        <v/>
      </c>
      <c r="I561" s="95">
        <f>'Input 1 - Schedule 1'!W563</f>
        <v>0</v>
      </c>
      <c r="J561" s="69"/>
      <c r="K561" s="51"/>
      <c r="L561" s="69"/>
      <c r="M561" s="69"/>
      <c r="N561" s="95">
        <f>SUMIFS('Input 3 - Capital Instruments'!$L$13:$L$229,'Input 3 - Capital Instruments'!$O$13:$O$229,C561,'Input 3 - Capital Instruments'!$M$13:$M$229,"Y",'Input 3 - Capital Instruments'!$G$13:$G$229,"Surplus Notes (or similar)")</f>
        <v>0</v>
      </c>
      <c r="O561" s="69"/>
      <c r="P561" s="69"/>
      <c r="Q561" s="69"/>
      <c r="R561" s="96">
        <f t="shared" si="119"/>
        <v>0</v>
      </c>
      <c r="S561" s="95">
        <f t="shared" si="120"/>
        <v>0</v>
      </c>
      <c r="T561" s="69"/>
      <c r="U561" s="69"/>
      <c r="V561" s="69"/>
      <c r="W561" s="95" t="str">
        <f t="shared" si="128"/>
        <v/>
      </c>
      <c r="Z561" s="69"/>
      <c r="AB561" s="69"/>
      <c r="AC561" s="69"/>
      <c r="AD561" s="69"/>
      <c r="AE561" s="69"/>
      <c r="AF561" s="69"/>
      <c r="AG561" s="69"/>
      <c r="AH561" s="97">
        <f t="shared" si="118"/>
        <v>0</v>
      </c>
      <c r="AJ561" s="98">
        <f t="shared" si="121"/>
        <v>0</v>
      </c>
      <c r="AK561" s="103">
        <f t="shared" si="122"/>
        <v>0</v>
      </c>
      <c r="AL561" s="104">
        <f t="shared" si="131"/>
        <v>0</v>
      </c>
      <c r="AM561" s="98">
        <f t="shared" si="123"/>
        <v>0</v>
      </c>
      <c r="AN561" s="103">
        <f t="shared" si="124"/>
        <v>0</v>
      </c>
      <c r="AO561" s="104">
        <f t="shared" si="132"/>
        <v>0</v>
      </c>
      <c r="AP561" s="105" t="str">
        <f t="shared" si="125"/>
        <v/>
      </c>
      <c r="AQ561" s="105" t="str">
        <f t="shared" si="126"/>
        <v/>
      </c>
      <c r="AR561" s="98">
        <f>'Input 1 - Schedule 1'!AL563</f>
        <v>0</v>
      </c>
      <c r="AS561" s="98">
        <f t="shared" si="129"/>
        <v>0</v>
      </c>
      <c r="AT561" s="99">
        <f t="shared" si="130"/>
        <v>0</v>
      </c>
      <c r="AV561" s="84" t="s">
        <v>20</v>
      </c>
    </row>
    <row r="562" spans="1:48" ht="13.5" x14ac:dyDescent="0.3">
      <c r="A562" s="106">
        <f t="shared" si="127"/>
        <v>555</v>
      </c>
      <c r="B562" s="102" t="str">
        <f>'Input 1 - Schedule 1'!H564</f>
        <v/>
      </c>
      <c r="C562" s="95">
        <f>'Input 1 - Schedule 1'!I564</f>
        <v>0</v>
      </c>
      <c r="D562" s="95">
        <f>'Input 1 - Schedule 1'!J564</f>
        <v>0</v>
      </c>
      <c r="E562" s="95">
        <f>'Input 1 - Schedule 1'!K564</f>
        <v>0</v>
      </c>
      <c r="F562" s="95">
        <f>'Input 1 - Schedule 1'!L564</f>
        <v>0</v>
      </c>
      <c r="G562" s="95">
        <f>'Input 1 - Schedule 1'!N564</f>
        <v>0</v>
      </c>
      <c r="H562" s="95" t="str">
        <f>'Input 1 - Schedule 1'!O564</f>
        <v/>
      </c>
      <c r="I562" s="95">
        <f>'Input 1 - Schedule 1'!W564</f>
        <v>0</v>
      </c>
      <c r="J562" s="69"/>
      <c r="K562" s="51"/>
      <c r="L562" s="69"/>
      <c r="M562" s="69"/>
      <c r="N562" s="95">
        <f>SUMIFS('Input 3 - Capital Instruments'!$L$13:$L$229,'Input 3 - Capital Instruments'!$O$13:$O$229,C562,'Input 3 - Capital Instruments'!$M$13:$M$229,"Y",'Input 3 - Capital Instruments'!$G$13:$G$229,"Surplus Notes (or similar)")</f>
        <v>0</v>
      </c>
      <c r="O562" s="69"/>
      <c r="P562" s="69"/>
      <c r="Q562" s="69"/>
      <c r="R562" s="96">
        <f t="shared" si="119"/>
        <v>0</v>
      </c>
      <c r="S562" s="95">
        <f t="shared" si="120"/>
        <v>0</v>
      </c>
      <c r="T562" s="69"/>
      <c r="U562" s="69"/>
      <c r="V562" s="69"/>
      <c r="W562" s="95" t="str">
        <f t="shared" si="128"/>
        <v/>
      </c>
      <c r="Z562" s="69"/>
      <c r="AB562" s="69"/>
      <c r="AC562" s="69"/>
      <c r="AD562" s="69"/>
      <c r="AE562" s="69"/>
      <c r="AF562" s="69"/>
      <c r="AG562" s="69"/>
      <c r="AH562" s="97">
        <f t="shared" si="118"/>
        <v>0</v>
      </c>
      <c r="AJ562" s="98">
        <f t="shared" si="121"/>
        <v>0</v>
      </c>
      <c r="AK562" s="103">
        <f t="shared" si="122"/>
        <v>0</v>
      </c>
      <c r="AL562" s="104">
        <f t="shared" si="131"/>
        <v>0</v>
      </c>
      <c r="AM562" s="98">
        <f t="shared" si="123"/>
        <v>0</v>
      </c>
      <c r="AN562" s="103">
        <f t="shared" si="124"/>
        <v>0</v>
      </c>
      <c r="AO562" s="104">
        <f t="shared" si="132"/>
        <v>0</v>
      </c>
      <c r="AP562" s="105" t="str">
        <f t="shared" si="125"/>
        <v/>
      </c>
      <c r="AQ562" s="105" t="str">
        <f t="shared" si="126"/>
        <v/>
      </c>
      <c r="AR562" s="98">
        <f>'Input 1 - Schedule 1'!AL564</f>
        <v>0</v>
      </c>
      <c r="AS562" s="98">
        <f t="shared" si="129"/>
        <v>0</v>
      </c>
      <c r="AT562" s="99">
        <f t="shared" si="130"/>
        <v>0</v>
      </c>
      <c r="AV562" s="84" t="s">
        <v>20</v>
      </c>
    </row>
    <row r="563" spans="1:48" ht="13.5" x14ac:dyDescent="0.3">
      <c r="A563" s="106">
        <f t="shared" si="127"/>
        <v>556</v>
      </c>
      <c r="B563" s="102" t="str">
        <f>'Input 1 - Schedule 1'!H565</f>
        <v/>
      </c>
      <c r="C563" s="95">
        <f>'Input 1 - Schedule 1'!I565</f>
        <v>0</v>
      </c>
      <c r="D563" s="95">
        <f>'Input 1 - Schedule 1'!J565</f>
        <v>0</v>
      </c>
      <c r="E563" s="95">
        <f>'Input 1 - Schedule 1'!K565</f>
        <v>0</v>
      </c>
      <c r="F563" s="95">
        <f>'Input 1 - Schedule 1'!L565</f>
        <v>0</v>
      </c>
      <c r="G563" s="95">
        <f>'Input 1 - Schedule 1'!N565</f>
        <v>0</v>
      </c>
      <c r="H563" s="95" t="str">
        <f>'Input 1 - Schedule 1'!O565</f>
        <v/>
      </c>
      <c r="I563" s="95">
        <f>'Input 1 - Schedule 1'!W565</f>
        <v>0</v>
      </c>
      <c r="J563" s="69"/>
      <c r="K563" s="51"/>
      <c r="L563" s="69"/>
      <c r="M563" s="69"/>
      <c r="N563" s="95">
        <f>SUMIFS('Input 3 - Capital Instruments'!$L$13:$L$229,'Input 3 - Capital Instruments'!$O$13:$O$229,C563,'Input 3 - Capital Instruments'!$M$13:$M$229,"Y",'Input 3 - Capital Instruments'!$G$13:$G$229,"Surplus Notes (or similar)")</f>
        <v>0</v>
      </c>
      <c r="O563" s="69"/>
      <c r="P563" s="69"/>
      <c r="Q563" s="69"/>
      <c r="R563" s="96">
        <f t="shared" si="119"/>
        <v>0</v>
      </c>
      <c r="S563" s="95">
        <f t="shared" si="120"/>
        <v>0</v>
      </c>
      <c r="T563" s="69"/>
      <c r="U563" s="69"/>
      <c r="V563" s="69"/>
      <c r="W563" s="95" t="str">
        <f t="shared" si="128"/>
        <v/>
      </c>
      <c r="Z563" s="69"/>
      <c r="AB563" s="69"/>
      <c r="AC563" s="69"/>
      <c r="AD563" s="69"/>
      <c r="AE563" s="69"/>
      <c r="AF563" s="69"/>
      <c r="AG563" s="69"/>
      <c r="AH563" s="97">
        <f t="shared" si="118"/>
        <v>0</v>
      </c>
      <c r="AJ563" s="98">
        <f t="shared" si="121"/>
        <v>0</v>
      </c>
      <c r="AK563" s="103">
        <f t="shared" si="122"/>
        <v>0</v>
      </c>
      <c r="AL563" s="104">
        <f t="shared" si="131"/>
        <v>0</v>
      </c>
      <c r="AM563" s="98">
        <f t="shared" si="123"/>
        <v>0</v>
      </c>
      <c r="AN563" s="103">
        <f t="shared" si="124"/>
        <v>0</v>
      </c>
      <c r="AO563" s="104">
        <f t="shared" si="132"/>
        <v>0</v>
      </c>
      <c r="AP563" s="105" t="str">
        <f t="shared" si="125"/>
        <v/>
      </c>
      <c r="AQ563" s="105" t="str">
        <f t="shared" si="126"/>
        <v/>
      </c>
      <c r="AR563" s="98">
        <f>'Input 1 - Schedule 1'!AL565</f>
        <v>0</v>
      </c>
      <c r="AS563" s="98">
        <f t="shared" si="129"/>
        <v>0</v>
      </c>
      <c r="AT563" s="99">
        <f t="shared" si="130"/>
        <v>0</v>
      </c>
      <c r="AV563" s="84" t="s">
        <v>20</v>
      </c>
    </row>
    <row r="564" spans="1:48" ht="13.5" x14ac:dyDescent="0.3">
      <c r="A564" s="106">
        <f t="shared" si="127"/>
        <v>557</v>
      </c>
      <c r="B564" s="102" t="str">
        <f>'Input 1 - Schedule 1'!H566</f>
        <v/>
      </c>
      <c r="C564" s="95">
        <f>'Input 1 - Schedule 1'!I566</f>
        <v>0</v>
      </c>
      <c r="D564" s="95">
        <f>'Input 1 - Schedule 1'!J566</f>
        <v>0</v>
      </c>
      <c r="E564" s="95">
        <f>'Input 1 - Schedule 1'!K566</f>
        <v>0</v>
      </c>
      <c r="F564" s="95">
        <f>'Input 1 - Schedule 1'!L566</f>
        <v>0</v>
      </c>
      <c r="G564" s="95">
        <f>'Input 1 - Schedule 1'!N566</f>
        <v>0</v>
      </c>
      <c r="H564" s="95" t="str">
        <f>'Input 1 - Schedule 1'!O566</f>
        <v/>
      </c>
      <c r="I564" s="95">
        <f>'Input 1 - Schedule 1'!W566</f>
        <v>0</v>
      </c>
      <c r="J564" s="69"/>
      <c r="K564" s="51"/>
      <c r="L564" s="69"/>
      <c r="M564" s="69"/>
      <c r="N564" s="95">
        <f>SUMIFS('Input 3 - Capital Instruments'!$L$13:$L$229,'Input 3 - Capital Instruments'!$O$13:$O$229,C564,'Input 3 - Capital Instruments'!$M$13:$M$229,"Y",'Input 3 - Capital Instruments'!$G$13:$G$229,"Surplus Notes (or similar)")</f>
        <v>0</v>
      </c>
      <c r="O564" s="69"/>
      <c r="P564" s="69"/>
      <c r="Q564" s="69"/>
      <c r="R564" s="96">
        <f t="shared" si="119"/>
        <v>0</v>
      </c>
      <c r="S564" s="95">
        <f t="shared" si="120"/>
        <v>0</v>
      </c>
      <c r="T564" s="69"/>
      <c r="U564" s="69"/>
      <c r="V564" s="69"/>
      <c r="W564" s="95" t="str">
        <f t="shared" si="128"/>
        <v/>
      </c>
      <c r="Z564" s="69"/>
      <c r="AB564" s="69"/>
      <c r="AC564" s="69"/>
      <c r="AD564" s="69"/>
      <c r="AE564" s="69"/>
      <c r="AF564" s="69"/>
      <c r="AG564" s="69"/>
      <c r="AH564" s="97">
        <f t="shared" si="118"/>
        <v>0</v>
      </c>
      <c r="AJ564" s="98">
        <f t="shared" si="121"/>
        <v>0</v>
      </c>
      <c r="AK564" s="103">
        <f t="shared" si="122"/>
        <v>0</v>
      </c>
      <c r="AL564" s="104">
        <f t="shared" si="131"/>
        <v>0</v>
      </c>
      <c r="AM564" s="98">
        <f t="shared" si="123"/>
        <v>0</v>
      </c>
      <c r="AN564" s="103">
        <f t="shared" si="124"/>
        <v>0</v>
      </c>
      <c r="AO564" s="104">
        <f t="shared" si="132"/>
        <v>0</v>
      </c>
      <c r="AP564" s="105" t="str">
        <f t="shared" si="125"/>
        <v/>
      </c>
      <c r="AQ564" s="105" t="str">
        <f t="shared" si="126"/>
        <v/>
      </c>
      <c r="AR564" s="98">
        <f>'Input 1 - Schedule 1'!AL566</f>
        <v>0</v>
      </c>
      <c r="AS564" s="98">
        <f t="shared" si="129"/>
        <v>0</v>
      </c>
      <c r="AT564" s="99">
        <f t="shared" si="130"/>
        <v>0</v>
      </c>
      <c r="AV564" s="84" t="s">
        <v>20</v>
      </c>
    </row>
    <row r="565" spans="1:48" ht="13.5" x14ac:dyDescent="0.3">
      <c r="A565" s="106">
        <f t="shared" si="127"/>
        <v>558</v>
      </c>
      <c r="B565" s="102" t="str">
        <f>'Input 1 - Schedule 1'!H567</f>
        <v/>
      </c>
      <c r="C565" s="95">
        <f>'Input 1 - Schedule 1'!I567</f>
        <v>0</v>
      </c>
      <c r="D565" s="95">
        <f>'Input 1 - Schedule 1'!J567</f>
        <v>0</v>
      </c>
      <c r="E565" s="95">
        <f>'Input 1 - Schedule 1'!K567</f>
        <v>0</v>
      </c>
      <c r="F565" s="95">
        <f>'Input 1 - Schedule 1'!L567</f>
        <v>0</v>
      </c>
      <c r="G565" s="95">
        <f>'Input 1 - Schedule 1'!N567</f>
        <v>0</v>
      </c>
      <c r="H565" s="95" t="str">
        <f>'Input 1 - Schedule 1'!O567</f>
        <v/>
      </c>
      <c r="I565" s="95">
        <f>'Input 1 - Schedule 1'!W567</f>
        <v>0</v>
      </c>
      <c r="J565" s="69"/>
      <c r="K565" s="51"/>
      <c r="L565" s="69"/>
      <c r="M565" s="69"/>
      <c r="N565" s="95">
        <f>SUMIFS('Input 3 - Capital Instruments'!$L$13:$L$229,'Input 3 - Capital Instruments'!$O$13:$O$229,C565,'Input 3 - Capital Instruments'!$M$13:$M$229,"Y",'Input 3 - Capital Instruments'!$G$13:$G$229,"Surplus Notes (or similar)")</f>
        <v>0</v>
      </c>
      <c r="O565" s="69"/>
      <c r="P565" s="69"/>
      <c r="Q565" s="69"/>
      <c r="R565" s="96">
        <f t="shared" si="119"/>
        <v>0</v>
      </c>
      <c r="S565" s="95">
        <f t="shared" si="120"/>
        <v>0</v>
      </c>
      <c r="T565" s="69"/>
      <c r="U565" s="69"/>
      <c r="V565" s="69"/>
      <c r="W565" s="95" t="str">
        <f t="shared" si="128"/>
        <v/>
      </c>
      <c r="Z565" s="69"/>
      <c r="AB565" s="69"/>
      <c r="AC565" s="69"/>
      <c r="AD565" s="69"/>
      <c r="AE565" s="69"/>
      <c r="AF565" s="69"/>
      <c r="AG565" s="69"/>
      <c r="AH565" s="97">
        <f t="shared" si="118"/>
        <v>0</v>
      </c>
      <c r="AJ565" s="98">
        <f t="shared" si="121"/>
        <v>0</v>
      </c>
      <c r="AK565" s="103">
        <f t="shared" si="122"/>
        <v>0</v>
      </c>
      <c r="AL565" s="104">
        <f t="shared" si="131"/>
        <v>0</v>
      </c>
      <c r="AM565" s="98">
        <f t="shared" si="123"/>
        <v>0</v>
      </c>
      <c r="AN565" s="103">
        <f t="shared" si="124"/>
        <v>0</v>
      </c>
      <c r="AO565" s="104">
        <f t="shared" si="132"/>
        <v>0</v>
      </c>
      <c r="AP565" s="105" t="str">
        <f t="shared" si="125"/>
        <v/>
      </c>
      <c r="AQ565" s="105" t="str">
        <f t="shared" si="126"/>
        <v/>
      </c>
      <c r="AR565" s="98">
        <f>'Input 1 - Schedule 1'!AL567</f>
        <v>0</v>
      </c>
      <c r="AS565" s="98">
        <f t="shared" si="129"/>
        <v>0</v>
      </c>
      <c r="AT565" s="99">
        <f t="shared" si="130"/>
        <v>0</v>
      </c>
      <c r="AV565" s="84" t="s">
        <v>20</v>
      </c>
    </row>
    <row r="566" spans="1:48" ht="13.5" x14ac:dyDescent="0.3">
      <c r="A566" s="106">
        <f t="shared" si="127"/>
        <v>559</v>
      </c>
      <c r="B566" s="102" t="str">
        <f>'Input 1 - Schedule 1'!H568</f>
        <v/>
      </c>
      <c r="C566" s="95">
        <f>'Input 1 - Schedule 1'!I568</f>
        <v>0</v>
      </c>
      <c r="D566" s="95">
        <f>'Input 1 - Schedule 1'!J568</f>
        <v>0</v>
      </c>
      <c r="E566" s="95">
        <f>'Input 1 - Schedule 1'!K568</f>
        <v>0</v>
      </c>
      <c r="F566" s="95">
        <f>'Input 1 - Schedule 1'!L568</f>
        <v>0</v>
      </c>
      <c r="G566" s="95">
        <f>'Input 1 - Schedule 1'!N568</f>
        <v>0</v>
      </c>
      <c r="H566" s="95" t="str">
        <f>'Input 1 - Schedule 1'!O568</f>
        <v/>
      </c>
      <c r="I566" s="95">
        <f>'Input 1 - Schedule 1'!W568</f>
        <v>0</v>
      </c>
      <c r="J566" s="69"/>
      <c r="K566" s="51"/>
      <c r="L566" s="69"/>
      <c r="M566" s="69"/>
      <c r="N566" s="95">
        <f>SUMIFS('Input 3 - Capital Instruments'!$L$13:$L$229,'Input 3 - Capital Instruments'!$O$13:$O$229,C566,'Input 3 - Capital Instruments'!$M$13:$M$229,"Y",'Input 3 - Capital Instruments'!$G$13:$G$229,"Surplus Notes (or similar)")</f>
        <v>0</v>
      </c>
      <c r="O566" s="69"/>
      <c r="P566" s="69"/>
      <c r="Q566" s="69"/>
      <c r="R566" s="96">
        <f t="shared" si="119"/>
        <v>0</v>
      </c>
      <c r="S566" s="95">
        <f t="shared" si="120"/>
        <v>0</v>
      </c>
      <c r="T566" s="69"/>
      <c r="U566" s="69"/>
      <c r="V566" s="69"/>
      <c r="W566" s="95" t="str">
        <f t="shared" si="128"/>
        <v/>
      </c>
      <c r="Z566" s="69"/>
      <c r="AB566" s="69"/>
      <c r="AC566" s="69"/>
      <c r="AD566" s="69"/>
      <c r="AE566" s="69"/>
      <c r="AF566" s="69"/>
      <c r="AG566" s="69"/>
      <c r="AH566" s="97">
        <f t="shared" si="118"/>
        <v>0</v>
      </c>
      <c r="AJ566" s="98">
        <f t="shared" si="121"/>
        <v>0</v>
      </c>
      <c r="AK566" s="103">
        <f t="shared" si="122"/>
        <v>0</v>
      </c>
      <c r="AL566" s="104">
        <f t="shared" si="131"/>
        <v>0</v>
      </c>
      <c r="AM566" s="98">
        <f t="shared" si="123"/>
        <v>0</v>
      </c>
      <c r="AN566" s="103">
        <f t="shared" si="124"/>
        <v>0</v>
      </c>
      <c r="AO566" s="104">
        <f t="shared" si="132"/>
        <v>0</v>
      </c>
      <c r="AP566" s="105" t="str">
        <f t="shared" si="125"/>
        <v/>
      </c>
      <c r="AQ566" s="105" t="str">
        <f t="shared" si="126"/>
        <v/>
      </c>
      <c r="AR566" s="98">
        <f>'Input 1 - Schedule 1'!AL568</f>
        <v>0</v>
      </c>
      <c r="AS566" s="98">
        <f t="shared" si="129"/>
        <v>0</v>
      </c>
      <c r="AT566" s="99">
        <f t="shared" si="130"/>
        <v>0</v>
      </c>
      <c r="AV566" s="84" t="s">
        <v>20</v>
      </c>
    </row>
    <row r="567" spans="1:48" ht="13.5" x14ac:dyDescent="0.3">
      <c r="A567" s="106">
        <f t="shared" si="127"/>
        <v>560</v>
      </c>
      <c r="B567" s="102" t="str">
        <f>'Input 1 - Schedule 1'!H569</f>
        <v/>
      </c>
      <c r="C567" s="95">
        <f>'Input 1 - Schedule 1'!I569</f>
        <v>0</v>
      </c>
      <c r="D567" s="95">
        <f>'Input 1 - Schedule 1'!J569</f>
        <v>0</v>
      </c>
      <c r="E567" s="95">
        <f>'Input 1 - Schedule 1'!K569</f>
        <v>0</v>
      </c>
      <c r="F567" s="95">
        <f>'Input 1 - Schedule 1'!L569</f>
        <v>0</v>
      </c>
      <c r="G567" s="95">
        <f>'Input 1 - Schedule 1'!N569</f>
        <v>0</v>
      </c>
      <c r="H567" s="95" t="str">
        <f>'Input 1 - Schedule 1'!O569</f>
        <v/>
      </c>
      <c r="I567" s="95">
        <f>'Input 1 - Schedule 1'!W569</f>
        <v>0</v>
      </c>
      <c r="J567" s="69"/>
      <c r="K567" s="51"/>
      <c r="L567" s="69"/>
      <c r="M567" s="69"/>
      <c r="N567" s="95">
        <f>SUMIFS('Input 3 - Capital Instruments'!$L$13:$L$229,'Input 3 - Capital Instruments'!$O$13:$O$229,C567,'Input 3 - Capital Instruments'!$M$13:$M$229,"Y",'Input 3 - Capital Instruments'!$G$13:$G$229,"Surplus Notes (or similar)")</f>
        <v>0</v>
      </c>
      <c r="O567" s="69"/>
      <c r="P567" s="69"/>
      <c r="Q567" s="69"/>
      <c r="R567" s="96">
        <f t="shared" si="119"/>
        <v>0</v>
      </c>
      <c r="S567" s="95">
        <f t="shared" si="120"/>
        <v>0</v>
      </c>
      <c r="T567" s="69"/>
      <c r="U567" s="69"/>
      <c r="V567" s="69"/>
      <c r="W567" s="95" t="str">
        <f t="shared" si="128"/>
        <v/>
      </c>
      <c r="Z567" s="69"/>
      <c r="AB567" s="69"/>
      <c r="AC567" s="69"/>
      <c r="AD567" s="69"/>
      <c r="AE567" s="69"/>
      <c r="AF567" s="69"/>
      <c r="AG567" s="69"/>
      <c r="AH567" s="97">
        <f t="shared" si="118"/>
        <v>0</v>
      </c>
      <c r="AJ567" s="98">
        <f t="shared" si="121"/>
        <v>0</v>
      </c>
      <c r="AK567" s="103">
        <f t="shared" si="122"/>
        <v>0</v>
      </c>
      <c r="AL567" s="104">
        <f t="shared" si="131"/>
        <v>0</v>
      </c>
      <c r="AM567" s="98">
        <f t="shared" si="123"/>
        <v>0</v>
      </c>
      <c r="AN567" s="103">
        <f t="shared" si="124"/>
        <v>0</v>
      </c>
      <c r="AO567" s="104">
        <f t="shared" si="132"/>
        <v>0</v>
      </c>
      <c r="AP567" s="105" t="str">
        <f t="shared" si="125"/>
        <v/>
      </c>
      <c r="AQ567" s="105" t="str">
        <f t="shared" si="126"/>
        <v/>
      </c>
      <c r="AR567" s="98">
        <f>'Input 1 - Schedule 1'!AL569</f>
        <v>0</v>
      </c>
      <c r="AS567" s="98">
        <f t="shared" si="129"/>
        <v>0</v>
      </c>
      <c r="AT567" s="99">
        <f t="shared" si="130"/>
        <v>0</v>
      </c>
      <c r="AV567" s="84" t="s">
        <v>20</v>
      </c>
    </row>
    <row r="568" spans="1:48" ht="13.5" x14ac:dyDescent="0.3">
      <c r="A568" s="106">
        <f t="shared" si="127"/>
        <v>561</v>
      </c>
      <c r="B568" s="102" t="str">
        <f>'Input 1 - Schedule 1'!H570</f>
        <v/>
      </c>
      <c r="C568" s="95">
        <f>'Input 1 - Schedule 1'!I570</f>
        <v>0</v>
      </c>
      <c r="D568" s="95">
        <f>'Input 1 - Schedule 1'!J570</f>
        <v>0</v>
      </c>
      <c r="E568" s="95">
        <f>'Input 1 - Schedule 1'!K570</f>
        <v>0</v>
      </c>
      <c r="F568" s="95">
        <f>'Input 1 - Schedule 1'!L570</f>
        <v>0</v>
      </c>
      <c r="G568" s="95">
        <f>'Input 1 - Schedule 1'!N570</f>
        <v>0</v>
      </c>
      <c r="H568" s="95" t="str">
        <f>'Input 1 - Schedule 1'!O570</f>
        <v/>
      </c>
      <c r="I568" s="95">
        <f>'Input 1 - Schedule 1'!W570</f>
        <v>0</v>
      </c>
      <c r="J568" s="69"/>
      <c r="K568" s="51"/>
      <c r="L568" s="69"/>
      <c r="M568" s="69"/>
      <c r="N568" s="95">
        <f>SUMIFS('Input 3 - Capital Instruments'!$L$13:$L$229,'Input 3 - Capital Instruments'!$O$13:$O$229,C568,'Input 3 - Capital Instruments'!$M$13:$M$229,"Y",'Input 3 - Capital Instruments'!$G$13:$G$229,"Surplus Notes (or similar)")</f>
        <v>0</v>
      </c>
      <c r="O568" s="69"/>
      <c r="P568" s="69"/>
      <c r="Q568" s="69"/>
      <c r="R568" s="96">
        <f t="shared" si="119"/>
        <v>0</v>
      </c>
      <c r="S568" s="95">
        <f t="shared" si="120"/>
        <v>0</v>
      </c>
      <c r="T568" s="69"/>
      <c r="U568" s="69"/>
      <c r="V568" s="69"/>
      <c r="W568" s="95" t="str">
        <f t="shared" si="128"/>
        <v/>
      </c>
      <c r="Z568" s="69"/>
      <c r="AB568" s="69"/>
      <c r="AC568" s="69"/>
      <c r="AD568" s="69"/>
      <c r="AE568" s="69"/>
      <c r="AF568" s="69"/>
      <c r="AG568" s="69"/>
      <c r="AH568" s="97">
        <f t="shared" si="118"/>
        <v>0</v>
      </c>
      <c r="AJ568" s="98">
        <f t="shared" si="121"/>
        <v>0</v>
      </c>
      <c r="AK568" s="103">
        <f t="shared" si="122"/>
        <v>0</v>
      </c>
      <c r="AL568" s="104">
        <f t="shared" si="131"/>
        <v>0</v>
      </c>
      <c r="AM568" s="98">
        <f t="shared" si="123"/>
        <v>0</v>
      </c>
      <c r="AN568" s="103">
        <f t="shared" si="124"/>
        <v>0</v>
      </c>
      <c r="AO568" s="104">
        <f t="shared" si="132"/>
        <v>0</v>
      </c>
      <c r="AP568" s="105" t="str">
        <f t="shared" si="125"/>
        <v/>
      </c>
      <c r="AQ568" s="105" t="str">
        <f t="shared" si="126"/>
        <v/>
      </c>
      <c r="AR568" s="98">
        <f>'Input 1 - Schedule 1'!AL570</f>
        <v>0</v>
      </c>
      <c r="AS568" s="98">
        <f t="shared" si="129"/>
        <v>0</v>
      </c>
      <c r="AT568" s="99">
        <f t="shared" si="130"/>
        <v>0</v>
      </c>
      <c r="AV568" s="84" t="s">
        <v>20</v>
      </c>
    </row>
    <row r="569" spans="1:48" ht="13.5" x14ac:dyDescent="0.3">
      <c r="A569" s="106">
        <f t="shared" si="127"/>
        <v>562</v>
      </c>
      <c r="B569" s="102" t="str">
        <f>'Input 1 - Schedule 1'!H571</f>
        <v/>
      </c>
      <c r="C569" s="95">
        <f>'Input 1 - Schedule 1'!I571</f>
        <v>0</v>
      </c>
      <c r="D569" s="95">
        <f>'Input 1 - Schedule 1'!J571</f>
        <v>0</v>
      </c>
      <c r="E569" s="95">
        <f>'Input 1 - Schedule 1'!K571</f>
        <v>0</v>
      </c>
      <c r="F569" s="95">
        <f>'Input 1 - Schedule 1'!L571</f>
        <v>0</v>
      </c>
      <c r="G569" s="95">
        <f>'Input 1 - Schedule 1'!N571</f>
        <v>0</v>
      </c>
      <c r="H569" s="95" t="str">
        <f>'Input 1 - Schedule 1'!O571</f>
        <v/>
      </c>
      <c r="I569" s="95">
        <f>'Input 1 - Schedule 1'!W571</f>
        <v>0</v>
      </c>
      <c r="J569" s="69"/>
      <c r="K569" s="51"/>
      <c r="L569" s="69"/>
      <c r="M569" s="69"/>
      <c r="N569" s="95">
        <f>SUMIFS('Input 3 - Capital Instruments'!$L$13:$L$229,'Input 3 - Capital Instruments'!$O$13:$O$229,C569,'Input 3 - Capital Instruments'!$M$13:$M$229,"Y",'Input 3 - Capital Instruments'!$G$13:$G$229,"Surplus Notes (or similar)")</f>
        <v>0</v>
      </c>
      <c r="O569" s="69"/>
      <c r="P569" s="69"/>
      <c r="Q569" s="69"/>
      <c r="R569" s="96">
        <f t="shared" si="119"/>
        <v>0</v>
      </c>
      <c r="S569" s="95">
        <f t="shared" si="120"/>
        <v>0</v>
      </c>
      <c r="T569" s="69"/>
      <c r="U569" s="69"/>
      <c r="V569" s="69"/>
      <c r="W569" s="95" t="str">
        <f t="shared" si="128"/>
        <v/>
      </c>
      <c r="Z569" s="69"/>
      <c r="AB569" s="69"/>
      <c r="AC569" s="69"/>
      <c r="AD569" s="69"/>
      <c r="AE569" s="69"/>
      <c r="AF569" s="69"/>
      <c r="AG569" s="69"/>
      <c r="AH569" s="97">
        <f t="shared" si="118"/>
        <v>0</v>
      </c>
      <c r="AJ569" s="98">
        <f t="shared" si="121"/>
        <v>0</v>
      </c>
      <c r="AK569" s="103">
        <f t="shared" si="122"/>
        <v>0</v>
      </c>
      <c r="AL569" s="104">
        <f t="shared" si="131"/>
        <v>0</v>
      </c>
      <c r="AM569" s="98">
        <f t="shared" si="123"/>
        <v>0</v>
      </c>
      <c r="AN569" s="103">
        <f t="shared" si="124"/>
        <v>0</v>
      </c>
      <c r="AO569" s="104">
        <f t="shared" si="132"/>
        <v>0</v>
      </c>
      <c r="AP569" s="105" t="str">
        <f t="shared" si="125"/>
        <v/>
      </c>
      <c r="AQ569" s="105" t="str">
        <f t="shared" si="126"/>
        <v/>
      </c>
      <c r="AR569" s="98">
        <f>'Input 1 - Schedule 1'!AL571</f>
        <v>0</v>
      </c>
      <c r="AS569" s="98">
        <f t="shared" si="129"/>
        <v>0</v>
      </c>
      <c r="AT569" s="99">
        <f t="shared" si="130"/>
        <v>0</v>
      </c>
      <c r="AV569" s="84" t="s">
        <v>20</v>
      </c>
    </row>
    <row r="570" spans="1:48" ht="13.5" x14ac:dyDescent="0.3">
      <c r="A570" s="106">
        <f t="shared" si="127"/>
        <v>563</v>
      </c>
      <c r="B570" s="102" t="str">
        <f>'Input 1 - Schedule 1'!H572</f>
        <v/>
      </c>
      <c r="C570" s="95">
        <f>'Input 1 - Schedule 1'!I572</f>
        <v>0</v>
      </c>
      <c r="D570" s="95">
        <f>'Input 1 - Schedule 1'!J572</f>
        <v>0</v>
      </c>
      <c r="E570" s="95">
        <f>'Input 1 - Schedule 1'!K572</f>
        <v>0</v>
      </c>
      <c r="F570" s="95">
        <f>'Input 1 - Schedule 1'!L572</f>
        <v>0</v>
      </c>
      <c r="G570" s="95">
        <f>'Input 1 - Schedule 1'!N572</f>
        <v>0</v>
      </c>
      <c r="H570" s="95" t="str">
        <f>'Input 1 - Schedule 1'!O572</f>
        <v/>
      </c>
      <c r="I570" s="95">
        <f>'Input 1 - Schedule 1'!W572</f>
        <v>0</v>
      </c>
      <c r="J570" s="69"/>
      <c r="K570" s="51"/>
      <c r="L570" s="69"/>
      <c r="M570" s="69"/>
      <c r="N570" s="95">
        <f>SUMIFS('Input 3 - Capital Instruments'!$L$13:$L$229,'Input 3 - Capital Instruments'!$O$13:$O$229,C570,'Input 3 - Capital Instruments'!$M$13:$M$229,"Y",'Input 3 - Capital Instruments'!$G$13:$G$229,"Surplus Notes (or similar)")</f>
        <v>0</v>
      </c>
      <c r="O570" s="69"/>
      <c r="P570" s="69"/>
      <c r="Q570" s="69"/>
      <c r="R570" s="96">
        <f t="shared" si="119"/>
        <v>0</v>
      </c>
      <c r="S570" s="95">
        <f t="shared" si="120"/>
        <v>0</v>
      </c>
      <c r="T570" s="69"/>
      <c r="U570" s="69"/>
      <c r="V570" s="69"/>
      <c r="W570" s="95" t="str">
        <f t="shared" si="128"/>
        <v/>
      </c>
      <c r="Z570" s="69"/>
      <c r="AB570" s="69"/>
      <c r="AC570" s="69"/>
      <c r="AD570" s="69"/>
      <c r="AE570" s="69"/>
      <c r="AF570" s="69"/>
      <c r="AG570" s="69"/>
      <c r="AH570" s="97">
        <f t="shared" si="118"/>
        <v>0</v>
      </c>
      <c r="AJ570" s="98">
        <f t="shared" si="121"/>
        <v>0</v>
      </c>
      <c r="AK570" s="103">
        <f t="shared" si="122"/>
        <v>0</v>
      </c>
      <c r="AL570" s="104">
        <f t="shared" si="131"/>
        <v>0</v>
      </c>
      <c r="AM570" s="98">
        <f t="shared" si="123"/>
        <v>0</v>
      </c>
      <c r="AN570" s="103">
        <f t="shared" si="124"/>
        <v>0</v>
      </c>
      <c r="AO570" s="104">
        <f t="shared" si="132"/>
        <v>0</v>
      </c>
      <c r="AP570" s="105" t="str">
        <f t="shared" si="125"/>
        <v/>
      </c>
      <c r="AQ570" s="105" t="str">
        <f t="shared" si="126"/>
        <v/>
      </c>
      <c r="AR570" s="98">
        <f>'Input 1 - Schedule 1'!AL572</f>
        <v>0</v>
      </c>
      <c r="AS570" s="98">
        <f t="shared" si="129"/>
        <v>0</v>
      </c>
      <c r="AT570" s="99">
        <f t="shared" si="130"/>
        <v>0</v>
      </c>
      <c r="AV570" s="84" t="s">
        <v>20</v>
      </c>
    </row>
    <row r="571" spans="1:48" ht="13.5" x14ac:dyDescent="0.3">
      <c r="A571" s="106">
        <f t="shared" si="127"/>
        <v>564</v>
      </c>
      <c r="B571" s="102" t="str">
        <f>'Input 1 - Schedule 1'!H573</f>
        <v/>
      </c>
      <c r="C571" s="95">
        <f>'Input 1 - Schedule 1'!I573</f>
        <v>0</v>
      </c>
      <c r="D571" s="95">
        <f>'Input 1 - Schedule 1'!J573</f>
        <v>0</v>
      </c>
      <c r="E571" s="95">
        <f>'Input 1 - Schedule 1'!K573</f>
        <v>0</v>
      </c>
      <c r="F571" s="95">
        <f>'Input 1 - Schedule 1'!L573</f>
        <v>0</v>
      </c>
      <c r="G571" s="95">
        <f>'Input 1 - Schedule 1'!N573</f>
        <v>0</v>
      </c>
      <c r="H571" s="95" t="str">
        <f>'Input 1 - Schedule 1'!O573</f>
        <v/>
      </c>
      <c r="I571" s="95">
        <f>'Input 1 - Schedule 1'!W573</f>
        <v>0</v>
      </c>
      <c r="J571" s="69"/>
      <c r="K571" s="51"/>
      <c r="L571" s="69"/>
      <c r="M571" s="69"/>
      <c r="N571" s="95">
        <f>SUMIFS('Input 3 - Capital Instruments'!$L$13:$L$229,'Input 3 - Capital Instruments'!$O$13:$O$229,C571,'Input 3 - Capital Instruments'!$M$13:$M$229,"Y",'Input 3 - Capital Instruments'!$G$13:$G$229,"Surplus Notes (or similar)")</f>
        <v>0</v>
      </c>
      <c r="O571" s="69"/>
      <c r="P571" s="69"/>
      <c r="Q571" s="69"/>
      <c r="R571" s="96">
        <f t="shared" si="119"/>
        <v>0</v>
      </c>
      <c r="S571" s="95">
        <f t="shared" si="120"/>
        <v>0</v>
      </c>
      <c r="T571" s="69"/>
      <c r="U571" s="69"/>
      <c r="V571" s="69"/>
      <c r="W571" s="95" t="str">
        <f t="shared" si="128"/>
        <v/>
      </c>
      <c r="Z571" s="69"/>
      <c r="AB571" s="69"/>
      <c r="AC571" s="69"/>
      <c r="AD571" s="69"/>
      <c r="AE571" s="69"/>
      <c r="AF571" s="69"/>
      <c r="AG571" s="69"/>
      <c r="AH571" s="97">
        <f t="shared" si="118"/>
        <v>0</v>
      </c>
      <c r="AJ571" s="98">
        <f t="shared" si="121"/>
        <v>0</v>
      </c>
      <c r="AK571" s="103">
        <f t="shared" si="122"/>
        <v>0</v>
      </c>
      <c r="AL571" s="104">
        <f t="shared" si="131"/>
        <v>0</v>
      </c>
      <c r="AM571" s="98">
        <f t="shared" si="123"/>
        <v>0</v>
      </c>
      <c r="AN571" s="103">
        <f t="shared" si="124"/>
        <v>0</v>
      </c>
      <c r="AO571" s="104">
        <f t="shared" si="132"/>
        <v>0</v>
      </c>
      <c r="AP571" s="105" t="str">
        <f t="shared" si="125"/>
        <v/>
      </c>
      <c r="AQ571" s="105" t="str">
        <f t="shared" si="126"/>
        <v/>
      </c>
      <c r="AR571" s="98">
        <f>'Input 1 - Schedule 1'!AL573</f>
        <v>0</v>
      </c>
      <c r="AS571" s="98">
        <f t="shared" si="129"/>
        <v>0</v>
      </c>
      <c r="AT571" s="99">
        <f t="shared" si="130"/>
        <v>0</v>
      </c>
      <c r="AV571" s="84" t="s">
        <v>20</v>
      </c>
    </row>
    <row r="572" spans="1:48" ht="13.5" x14ac:dyDescent="0.3">
      <c r="A572" s="106">
        <f t="shared" si="127"/>
        <v>565</v>
      </c>
      <c r="B572" s="102" t="str">
        <f>'Input 1 - Schedule 1'!H574</f>
        <v/>
      </c>
      <c r="C572" s="95">
        <f>'Input 1 - Schedule 1'!I574</f>
        <v>0</v>
      </c>
      <c r="D572" s="95">
        <f>'Input 1 - Schedule 1'!J574</f>
        <v>0</v>
      </c>
      <c r="E572" s="95">
        <f>'Input 1 - Schedule 1'!K574</f>
        <v>0</v>
      </c>
      <c r="F572" s="95">
        <f>'Input 1 - Schedule 1'!L574</f>
        <v>0</v>
      </c>
      <c r="G572" s="95">
        <f>'Input 1 - Schedule 1'!N574</f>
        <v>0</v>
      </c>
      <c r="H572" s="95" t="str">
        <f>'Input 1 - Schedule 1'!O574</f>
        <v/>
      </c>
      <c r="I572" s="95">
        <f>'Input 1 - Schedule 1'!W574</f>
        <v>0</v>
      </c>
      <c r="J572" s="69"/>
      <c r="K572" s="51"/>
      <c r="L572" s="69"/>
      <c r="M572" s="69"/>
      <c r="N572" s="95">
        <f>SUMIFS('Input 3 - Capital Instruments'!$L$13:$L$229,'Input 3 - Capital Instruments'!$O$13:$O$229,C572,'Input 3 - Capital Instruments'!$M$13:$M$229,"Y",'Input 3 - Capital Instruments'!$G$13:$G$229,"Surplus Notes (or similar)")</f>
        <v>0</v>
      </c>
      <c r="O572" s="69"/>
      <c r="P572" s="69"/>
      <c r="Q572" s="69"/>
      <c r="R572" s="96">
        <f t="shared" si="119"/>
        <v>0</v>
      </c>
      <c r="S572" s="95">
        <f t="shared" si="120"/>
        <v>0</v>
      </c>
      <c r="T572" s="69"/>
      <c r="U572" s="69"/>
      <c r="V572" s="69"/>
      <c r="W572" s="95" t="str">
        <f t="shared" si="128"/>
        <v/>
      </c>
      <c r="Z572" s="69"/>
      <c r="AB572" s="69"/>
      <c r="AC572" s="69"/>
      <c r="AD572" s="69"/>
      <c r="AE572" s="69"/>
      <c r="AF572" s="69"/>
      <c r="AG572" s="69"/>
      <c r="AH572" s="97">
        <f t="shared" si="118"/>
        <v>0</v>
      </c>
      <c r="AJ572" s="98">
        <f t="shared" si="121"/>
        <v>0</v>
      </c>
      <c r="AK572" s="103">
        <f t="shared" si="122"/>
        <v>0</v>
      </c>
      <c r="AL572" s="104">
        <f t="shared" si="131"/>
        <v>0</v>
      </c>
      <c r="AM572" s="98">
        <f t="shared" si="123"/>
        <v>0</v>
      </c>
      <c r="AN572" s="103">
        <f t="shared" si="124"/>
        <v>0</v>
      </c>
      <c r="AO572" s="104">
        <f t="shared" si="132"/>
        <v>0</v>
      </c>
      <c r="AP572" s="105" t="str">
        <f t="shared" si="125"/>
        <v/>
      </c>
      <c r="AQ572" s="105" t="str">
        <f t="shared" si="126"/>
        <v/>
      </c>
      <c r="AR572" s="98">
        <f>'Input 1 - Schedule 1'!AL574</f>
        <v>0</v>
      </c>
      <c r="AS572" s="98">
        <f t="shared" si="129"/>
        <v>0</v>
      </c>
      <c r="AT572" s="99">
        <f t="shared" si="130"/>
        <v>0</v>
      </c>
      <c r="AV572" s="84" t="s">
        <v>20</v>
      </c>
    </row>
    <row r="573" spans="1:48" ht="13.5" x14ac:dyDescent="0.3">
      <c r="A573" s="106">
        <f t="shared" si="127"/>
        <v>566</v>
      </c>
      <c r="B573" s="102" t="str">
        <f>'Input 1 - Schedule 1'!H575</f>
        <v/>
      </c>
      <c r="C573" s="95">
        <f>'Input 1 - Schedule 1'!I575</f>
        <v>0</v>
      </c>
      <c r="D573" s="95">
        <f>'Input 1 - Schedule 1'!J575</f>
        <v>0</v>
      </c>
      <c r="E573" s="95">
        <f>'Input 1 - Schedule 1'!K575</f>
        <v>0</v>
      </c>
      <c r="F573" s="95">
        <f>'Input 1 - Schedule 1'!L575</f>
        <v>0</v>
      </c>
      <c r="G573" s="95">
        <f>'Input 1 - Schedule 1'!N575</f>
        <v>0</v>
      </c>
      <c r="H573" s="95" t="str">
        <f>'Input 1 - Schedule 1'!O575</f>
        <v/>
      </c>
      <c r="I573" s="95">
        <f>'Input 1 - Schedule 1'!W575</f>
        <v>0</v>
      </c>
      <c r="J573" s="69"/>
      <c r="K573" s="51"/>
      <c r="L573" s="69"/>
      <c r="M573" s="69"/>
      <c r="N573" s="95">
        <f>SUMIFS('Input 3 - Capital Instruments'!$L$13:$L$229,'Input 3 - Capital Instruments'!$O$13:$O$229,C573,'Input 3 - Capital Instruments'!$M$13:$M$229,"Y",'Input 3 - Capital Instruments'!$G$13:$G$229,"Surplus Notes (or similar)")</f>
        <v>0</v>
      </c>
      <c r="O573" s="69"/>
      <c r="P573" s="69"/>
      <c r="Q573" s="69"/>
      <c r="R573" s="96">
        <f t="shared" si="119"/>
        <v>0</v>
      </c>
      <c r="S573" s="95">
        <f t="shared" si="120"/>
        <v>0</v>
      </c>
      <c r="T573" s="69"/>
      <c r="U573" s="69"/>
      <c r="V573" s="69"/>
      <c r="W573" s="95" t="str">
        <f t="shared" si="128"/>
        <v/>
      </c>
      <c r="Z573" s="69"/>
      <c r="AB573" s="69"/>
      <c r="AC573" s="69"/>
      <c r="AD573" s="69"/>
      <c r="AE573" s="69"/>
      <c r="AF573" s="69"/>
      <c r="AG573" s="69"/>
      <c r="AH573" s="97">
        <f t="shared" si="118"/>
        <v>0</v>
      </c>
      <c r="AJ573" s="98">
        <f t="shared" si="121"/>
        <v>0</v>
      </c>
      <c r="AK573" s="103">
        <f t="shared" si="122"/>
        <v>0</v>
      </c>
      <c r="AL573" s="104">
        <f t="shared" si="131"/>
        <v>0</v>
      </c>
      <c r="AM573" s="98">
        <f t="shared" si="123"/>
        <v>0</v>
      </c>
      <c r="AN573" s="103">
        <f t="shared" si="124"/>
        <v>0</v>
      </c>
      <c r="AO573" s="104">
        <f t="shared" si="132"/>
        <v>0</v>
      </c>
      <c r="AP573" s="105" t="str">
        <f t="shared" si="125"/>
        <v/>
      </c>
      <c r="AQ573" s="105" t="str">
        <f t="shared" si="126"/>
        <v/>
      </c>
      <c r="AR573" s="98">
        <f>'Input 1 - Schedule 1'!AL575</f>
        <v>0</v>
      </c>
      <c r="AS573" s="98">
        <f t="shared" si="129"/>
        <v>0</v>
      </c>
      <c r="AT573" s="99">
        <f t="shared" si="130"/>
        <v>0</v>
      </c>
      <c r="AV573" s="84" t="s">
        <v>20</v>
      </c>
    </row>
    <row r="574" spans="1:48" ht="13.5" x14ac:dyDescent="0.3">
      <c r="A574" s="106">
        <f t="shared" si="127"/>
        <v>567</v>
      </c>
      <c r="B574" s="102" t="str">
        <f>'Input 1 - Schedule 1'!H576</f>
        <v/>
      </c>
      <c r="C574" s="95">
        <f>'Input 1 - Schedule 1'!I576</f>
        <v>0</v>
      </c>
      <c r="D574" s="95">
        <f>'Input 1 - Schedule 1'!J576</f>
        <v>0</v>
      </c>
      <c r="E574" s="95">
        <f>'Input 1 - Schedule 1'!K576</f>
        <v>0</v>
      </c>
      <c r="F574" s="95">
        <f>'Input 1 - Schedule 1'!L576</f>
        <v>0</v>
      </c>
      <c r="G574" s="95">
        <f>'Input 1 - Schedule 1'!N576</f>
        <v>0</v>
      </c>
      <c r="H574" s="95" t="str">
        <f>'Input 1 - Schedule 1'!O576</f>
        <v/>
      </c>
      <c r="I574" s="95">
        <f>'Input 1 - Schedule 1'!W576</f>
        <v>0</v>
      </c>
      <c r="J574" s="69"/>
      <c r="K574" s="51"/>
      <c r="L574" s="69"/>
      <c r="M574" s="69"/>
      <c r="N574" s="95">
        <f>SUMIFS('Input 3 - Capital Instruments'!$L$13:$L$229,'Input 3 - Capital Instruments'!$O$13:$O$229,C574,'Input 3 - Capital Instruments'!$M$13:$M$229,"Y",'Input 3 - Capital Instruments'!$G$13:$G$229,"Surplus Notes (or similar)")</f>
        <v>0</v>
      </c>
      <c r="O574" s="69"/>
      <c r="P574" s="69"/>
      <c r="Q574" s="69"/>
      <c r="R574" s="96">
        <f t="shared" si="119"/>
        <v>0</v>
      </c>
      <c r="S574" s="95">
        <f t="shared" si="120"/>
        <v>0</v>
      </c>
      <c r="T574" s="69"/>
      <c r="U574" s="69"/>
      <c r="V574" s="69"/>
      <c r="W574" s="95" t="str">
        <f t="shared" si="128"/>
        <v/>
      </c>
      <c r="Z574" s="69"/>
      <c r="AB574" s="69"/>
      <c r="AC574" s="69"/>
      <c r="AD574" s="69"/>
      <c r="AE574" s="69"/>
      <c r="AF574" s="69"/>
      <c r="AG574" s="69"/>
      <c r="AH574" s="97">
        <f t="shared" si="118"/>
        <v>0</v>
      </c>
      <c r="AJ574" s="98">
        <f t="shared" si="121"/>
        <v>0</v>
      </c>
      <c r="AK574" s="103">
        <f t="shared" si="122"/>
        <v>0</v>
      </c>
      <c r="AL574" s="104">
        <f t="shared" si="131"/>
        <v>0</v>
      </c>
      <c r="AM574" s="98">
        <f t="shared" si="123"/>
        <v>0</v>
      </c>
      <c r="AN574" s="103">
        <f t="shared" si="124"/>
        <v>0</v>
      </c>
      <c r="AO574" s="104">
        <f t="shared" si="132"/>
        <v>0</v>
      </c>
      <c r="AP574" s="105" t="str">
        <f t="shared" si="125"/>
        <v/>
      </c>
      <c r="AQ574" s="105" t="str">
        <f t="shared" si="126"/>
        <v/>
      </c>
      <c r="AR574" s="98">
        <f>'Input 1 - Schedule 1'!AL576</f>
        <v>0</v>
      </c>
      <c r="AS574" s="98">
        <f t="shared" si="129"/>
        <v>0</v>
      </c>
      <c r="AT574" s="99">
        <f t="shared" si="130"/>
        <v>0</v>
      </c>
      <c r="AV574" s="84" t="s">
        <v>20</v>
      </c>
    </row>
    <row r="575" spans="1:48" ht="13.5" x14ac:dyDescent="0.3">
      <c r="A575" s="106">
        <f t="shared" si="127"/>
        <v>568</v>
      </c>
      <c r="B575" s="102" t="str">
        <f>'Input 1 - Schedule 1'!H577</f>
        <v/>
      </c>
      <c r="C575" s="95">
        <f>'Input 1 - Schedule 1'!I577</f>
        <v>0</v>
      </c>
      <c r="D575" s="95">
        <f>'Input 1 - Schedule 1'!J577</f>
        <v>0</v>
      </c>
      <c r="E575" s="95">
        <f>'Input 1 - Schedule 1'!K577</f>
        <v>0</v>
      </c>
      <c r="F575" s="95">
        <f>'Input 1 - Schedule 1'!L577</f>
        <v>0</v>
      </c>
      <c r="G575" s="95">
        <f>'Input 1 - Schedule 1'!N577</f>
        <v>0</v>
      </c>
      <c r="H575" s="95" t="str">
        <f>'Input 1 - Schedule 1'!O577</f>
        <v/>
      </c>
      <c r="I575" s="95">
        <f>'Input 1 - Schedule 1'!W577</f>
        <v>0</v>
      </c>
      <c r="J575" s="69"/>
      <c r="K575" s="51"/>
      <c r="L575" s="69"/>
      <c r="M575" s="69"/>
      <c r="N575" s="95">
        <f>SUMIFS('Input 3 - Capital Instruments'!$L$13:$L$229,'Input 3 - Capital Instruments'!$O$13:$O$229,C575,'Input 3 - Capital Instruments'!$M$13:$M$229,"Y",'Input 3 - Capital Instruments'!$G$13:$G$229,"Surplus Notes (or similar)")</f>
        <v>0</v>
      </c>
      <c r="O575" s="69"/>
      <c r="P575" s="69"/>
      <c r="Q575" s="69"/>
      <c r="R575" s="96">
        <f t="shared" si="119"/>
        <v>0</v>
      </c>
      <c r="S575" s="95">
        <f t="shared" si="120"/>
        <v>0</v>
      </c>
      <c r="T575" s="69"/>
      <c r="U575" s="69"/>
      <c r="V575" s="69"/>
      <c r="W575" s="95" t="str">
        <f t="shared" si="128"/>
        <v/>
      </c>
      <c r="Z575" s="69"/>
      <c r="AB575" s="69"/>
      <c r="AC575" s="69"/>
      <c r="AD575" s="69"/>
      <c r="AE575" s="69"/>
      <c r="AF575" s="69"/>
      <c r="AG575" s="69"/>
      <c r="AH575" s="97">
        <f t="shared" si="118"/>
        <v>0</v>
      </c>
      <c r="AJ575" s="98">
        <f t="shared" si="121"/>
        <v>0</v>
      </c>
      <c r="AK575" s="103">
        <f t="shared" si="122"/>
        <v>0</v>
      </c>
      <c r="AL575" s="104">
        <f t="shared" si="131"/>
        <v>0</v>
      </c>
      <c r="AM575" s="98">
        <f t="shared" si="123"/>
        <v>0</v>
      </c>
      <c r="AN575" s="103">
        <f t="shared" si="124"/>
        <v>0</v>
      </c>
      <c r="AO575" s="104">
        <f t="shared" si="132"/>
        <v>0</v>
      </c>
      <c r="AP575" s="105" t="str">
        <f t="shared" si="125"/>
        <v/>
      </c>
      <c r="AQ575" s="105" t="str">
        <f t="shared" si="126"/>
        <v/>
      </c>
      <c r="AR575" s="98">
        <f>'Input 1 - Schedule 1'!AL577</f>
        <v>0</v>
      </c>
      <c r="AS575" s="98">
        <f t="shared" si="129"/>
        <v>0</v>
      </c>
      <c r="AT575" s="99">
        <f t="shared" si="130"/>
        <v>0</v>
      </c>
      <c r="AV575" s="84" t="s">
        <v>20</v>
      </c>
    </row>
    <row r="576" spans="1:48" ht="13.5" x14ac:dyDescent="0.3">
      <c r="A576" s="106">
        <f t="shared" si="127"/>
        <v>569</v>
      </c>
      <c r="B576" s="102" t="str">
        <f>'Input 1 - Schedule 1'!H578</f>
        <v/>
      </c>
      <c r="C576" s="95">
        <f>'Input 1 - Schedule 1'!I578</f>
        <v>0</v>
      </c>
      <c r="D576" s="95">
        <f>'Input 1 - Schedule 1'!J578</f>
        <v>0</v>
      </c>
      <c r="E576" s="95">
        <f>'Input 1 - Schedule 1'!K578</f>
        <v>0</v>
      </c>
      <c r="F576" s="95">
        <f>'Input 1 - Schedule 1'!L578</f>
        <v>0</v>
      </c>
      <c r="G576" s="95">
        <f>'Input 1 - Schedule 1'!N578</f>
        <v>0</v>
      </c>
      <c r="H576" s="95" t="str">
        <f>'Input 1 - Schedule 1'!O578</f>
        <v/>
      </c>
      <c r="I576" s="95">
        <f>'Input 1 - Schedule 1'!W578</f>
        <v>0</v>
      </c>
      <c r="J576" s="69"/>
      <c r="K576" s="51"/>
      <c r="L576" s="69"/>
      <c r="M576" s="69"/>
      <c r="N576" s="95">
        <f>SUMIFS('Input 3 - Capital Instruments'!$L$13:$L$229,'Input 3 - Capital Instruments'!$O$13:$O$229,C576,'Input 3 - Capital Instruments'!$M$13:$M$229,"Y",'Input 3 - Capital Instruments'!$G$13:$G$229,"Surplus Notes (or similar)")</f>
        <v>0</v>
      </c>
      <c r="O576" s="69"/>
      <c r="P576" s="69"/>
      <c r="Q576" s="69"/>
      <c r="R576" s="96">
        <f t="shared" si="119"/>
        <v>0</v>
      </c>
      <c r="S576" s="95">
        <f t="shared" si="120"/>
        <v>0</v>
      </c>
      <c r="T576" s="69"/>
      <c r="U576" s="69"/>
      <c r="V576" s="69"/>
      <c r="W576" s="95" t="str">
        <f t="shared" si="128"/>
        <v/>
      </c>
      <c r="Z576" s="69"/>
      <c r="AB576" s="69"/>
      <c r="AC576" s="69"/>
      <c r="AD576" s="69"/>
      <c r="AE576" s="69"/>
      <c r="AF576" s="69"/>
      <c r="AG576" s="69"/>
      <c r="AH576" s="97">
        <f t="shared" si="118"/>
        <v>0</v>
      </c>
      <c r="AJ576" s="98">
        <f t="shared" si="121"/>
        <v>0</v>
      </c>
      <c r="AK576" s="103">
        <f t="shared" si="122"/>
        <v>0</v>
      </c>
      <c r="AL576" s="104">
        <f t="shared" si="131"/>
        <v>0</v>
      </c>
      <c r="AM576" s="98">
        <f t="shared" si="123"/>
        <v>0</v>
      </c>
      <c r="AN576" s="103">
        <f t="shared" si="124"/>
        <v>0</v>
      </c>
      <c r="AO576" s="104">
        <f t="shared" si="132"/>
        <v>0</v>
      </c>
      <c r="AP576" s="105" t="str">
        <f t="shared" si="125"/>
        <v/>
      </c>
      <c r="AQ576" s="105" t="str">
        <f t="shared" si="126"/>
        <v/>
      </c>
      <c r="AR576" s="98">
        <f>'Input 1 - Schedule 1'!AL578</f>
        <v>0</v>
      </c>
      <c r="AS576" s="98">
        <f t="shared" si="129"/>
        <v>0</v>
      </c>
      <c r="AT576" s="99">
        <f t="shared" si="130"/>
        <v>0</v>
      </c>
      <c r="AV576" s="84" t="s">
        <v>20</v>
      </c>
    </row>
    <row r="577" spans="1:48" ht="13.5" x14ac:dyDescent="0.3">
      <c r="A577" s="106">
        <f t="shared" si="127"/>
        <v>570</v>
      </c>
      <c r="B577" s="102" t="str">
        <f>'Input 1 - Schedule 1'!H579</f>
        <v/>
      </c>
      <c r="C577" s="95">
        <f>'Input 1 - Schedule 1'!I579</f>
        <v>0</v>
      </c>
      <c r="D577" s="95">
        <f>'Input 1 - Schedule 1'!J579</f>
        <v>0</v>
      </c>
      <c r="E577" s="95">
        <f>'Input 1 - Schedule 1'!K579</f>
        <v>0</v>
      </c>
      <c r="F577" s="95">
        <f>'Input 1 - Schedule 1'!L579</f>
        <v>0</v>
      </c>
      <c r="G577" s="95">
        <f>'Input 1 - Schedule 1'!N579</f>
        <v>0</v>
      </c>
      <c r="H577" s="95" t="str">
        <f>'Input 1 - Schedule 1'!O579</f>
        <v/>
      </c>
      <c r="I577" s="95">
        <f>'Input 1 - Schedule 1'!W579</f>
        <v>0</v>
      </c>
      <c r="J577" s="69"/>
      <c r="K577" s="51"/>
      <c r="L577" s="69"/>
      <c r="M577" s="69"/>
      <c r="N577" s="95">
        <f>SUMIFS('Input 3 - Capital Instruments'!$L$13:$L$229,'Input 3 - Capital Instruments'!$O$13:$O$229,C577,'Input 3 - Capital Instruments'!$M$13:$M$229,"Y",'Input 3 - Capital Instruments'!$G$13:$G$229,"Surplus Notes (or similar)")</f>
        <v>0</v>
      </c>
      <c r="O577" s="69"/>
      <c r="P577" s="69"/>
      <c r="Q577" s="69"/>
      <c r="R577" s="96">
        <f t="shared" si="119"/>
        <v>0</v>
      </c>
      <c r="S577" s="95">
        <f t="shared" si="120"/>
        <v>0</v>
      </c>
      <c r="T577" s="69"/>
      <c r="U577" s="69"/>
      <c r="V577" s="69"/>
      <c r="W577" s="95" t="str">
        <f t="shared" si="128"/>
        <v/>
      </c>
      <c r="Z577" s="69"/>
      <c r="AB577" s="69"/>
      <c r="AC577" s="69"/>
      <c r="AD577" s="69"/>
      <c r="AE577" s="69"/>
      <c r="AF577" s="69"/>
      <c r="AG577" s="69"/>
      <c r="AH577" s="97">
        <f t="shared" si="118"/>
        <v>0</v>
      </c>
      <c r="AJ577" s="98">
        <f t="shared" si="121"/>
        <v>0</v>
      </c>
      <c r="AK577" s="103">
        <f t="shared" si="122"/>
        <v>0</v>
      </c>
      <c r="AL577" s="104">
        <f t="shared" si="131"/>
        <v>0</v>
      </c>
      <c r="AM577" s="98">
        <f t="shared" si="123"/>
        <v>0</v>
      </c>
      <c r="AN577" s="103">
        <f t="shared" si="124"/>
        <v>0</v>
      </c>
      <c r="AO577" s="104">
        <f t="shared" si="132"/>
        <v>0</v>
      </c>
      <c r="AP577" s="105" t="str">
        <f t="shared" si="125"/>
        <v/>
      </c>
      <c r="AQ577" s="105" t="str">
        <f t="shared" si="126"/>
        <v/>
      </c>
      <c r="AR577" s="98">
        <f>'Input 1 - Schedule 1'!AL579</f>
        <v>0</v>
      </c>
      <c r="AS577" s="98">
        <f t="shared" si="129"/>
        <v>0</v>
      </c>
      <c r="AT577" s="99">
        <f t="shared" si="130"/>
        <v>0</v>
      </c>
      <c r="AV577" s="84" t="s">
        <v>20</v>
      </c>
    </row>
    <row r="578" spans="1:48" ht="13.5" x14ac:dyDescent="0.3">
      <c r="A578" s="106">
        <f t="shared" si="127"/>
        <v>571</v>
      </c>
      <c r="B578" s="102" t="str">
        <f>'Input 1 - Schedule 1'!H580</f>
        <v/>
      </c>
      <c r="C578" s="95">
        <f>'Input 1 - Schedule 1'!I580</f>
        <v>0</v>
      </c>
      <c r="D578" s="95">
        <f>'Input 1 - Schedule 1'!J580</f>
        <v>0</v>
      </c>
      <c r="E578" s="95">
        <f>'Input 1 - Schedule 1'!K580</f>
        <v>0</v>
      </c>
      <c r="F578" s="95">
        <f>'Input 1 - Schedule 1'!L580</f>
        <v>0</v>
      </c>
      <c r="G578" s="95">
        <f>'Input 1 - Schedule 1'!N580</f>
        <v>0</v>
      </c>
      <c r="H578" s="95" t="str">
        <f>'Input 1 - Schedule 1'!O580</f>
        <v/>
      </c>
      <c r="I578" s="95">
        <f>'Input 1 - Schedule 1'!W580</f>
        <v>0</v>
      </c>
      <c r="J578" s="69"/>
      <c r="K578" s="51"/>
      <c r="L578" s="69"/>
      <c r="M578" s="69"/>
      <c r="N578" s="95">
        <f>SUMIFS('Input 3 - Capital Instruments'!$L$13:$L$229,'Input 3 - Capital Instruments'!$O$13:$O$229,C578,'Input 3 - Capital Instruments'!$M$13:$M$229,"Y",'Input 3 - Capital Instruments'!$G$13:$G$229,"Surplus Notes (or similar)")</f>
        <v>0</v>
      </c>
      <c r="O578" s="69"/>
      <c r="P578" s="69"/>
      <c r="Q578" s="69"/>
      <c r="R578" s="96">
        <f t="shared" si="119"/>
        <v>0</v>
      </c>
      <c r="S578" s="95">
        <f t="shared" si="120"/>
        <v>0</v>
      </c>
      <c r="T578" s="69"/>
      <c r="U578" s="69"/>
      <c r="V578" s="69"/>
      <c r="W578" s="95" t="str">
        <f t="shared" si="128"/>
        <v/>
      </c>
      <c r="Z578" s="69"/>
      <c r="AB578" s="69"/>
      <c r="AC578" s="69"/>
      <c r="AD578" s="69"/>
      <c r="AE578" s="69"/>
      <c r="AF578" s="69"/>
      <c r="AG578" s="69"/>
      <c r="AH578" s="97">
        <f t="shared" si="118"/>
        <v>0</v>
      </c>
      <c r="AJ578" s="98">
        <f t="shared" si="121"/>
        <v>0</v>
      </c>
      <c r="AK578" s="103">
        <f t="shared" si="122"/>
        <v>0</v>
      </c>
      <c r="AL578" s="104">
        <f t="shared" si="131"/>
        <v>0</v>
      </c>
      <c r="AM578" s="98">
        <f t="shared" si="123"/>
        <v>0</v>
      </c>
      <c r="AN578" s="103">
        <f t="shared" si="124"/>
        <v>0</v>
      </c>
      <c r="AO578" s="104">
        <f t="shared" si="132"/>
        <v>0</v>
      </c>
      <c r="AP578" s="105" t="str">
        <f t="shared" si="125"/>
        <v/>
      </c>
      <c r="AQ578" s="105" t="str">
        <f t="shared" si="126"/>
        <v/>
      </c>
      <c r="AR578" s="98">
        <f>'Input 1 - Schedule 1'!AL580</f>
        <v>0</v>
      </c>
      <c r="AS578" s="98">
        <f t="shared" si="129"/>
        <v>0</v>
      </c>
      <c r="AT578" s="99">
        <f t="shared" si="130"/>
        <v>0</v>
      </c>
      <c r="AV578" s="84" t="s">
        <v>20</v>
      </c>
    </row>
    <row r="579" spans="1:48" ht="13.5" x14ac:dyDescent="0.3">
      <c r="A579" s="106">
        <f t="shared" si="127"/>
        <v>572</v>
      </c>
      <c r="B579" s="102" t="str">
        <f>'Input 1 - Schedule 1'!H581</f>
        <v/>
      </c>
      <c r="C579" s="95">
        <f>'Input 1 - Schedule 1'!I581</f>
        <v>0</v>
      </c>
      <c r="D579" s="95">
        <f>'Input 1 - Schedule 1'!J581</f>
        <v>0</v>
      </c>
      <c r="E579" s="95">
        <f>'Input 1 - Schedule 1'!K581</f>
        <v>0</v>
      </c>
      <c r="F579" s="95">
        <f>'Input 1 - Schedule 1'!L581</f>
        <v>0</v>
      </c>
      <c r="G579" s="95">
        <f>'Input 1 - Schedule 1'!N581</f>
        <v>0</v>
      </c>
      <c r="H579" s="95" t="str">
        <f>'Input 1 - Schedule 1'!O581</f>
        <v/>
      </c>
      <c r="I579" s="95">
        <f>'Input 1 - Schedule 1'!W581</f>
        <v>0</v>
      </c>
      <c r="J579" s="69"/>
      <c r="K579" s="51"/>
      <c r="L579" s="69"/>
      <c r="M579" s="69"/>
      <c r="N579" s="95">
        <f>SUMIFS('Input 3 - Capital Instruments'!$L$13:$L$229,'Input 3 - Capital Instruments'!$O$13:$O$229,C579,'Input 3 - Capital Instruments'!$M$13:$M$229,"Y",'Input 3 - Capital Instruments'!$G$13:$G$229,"Surplus Notes (or similar)")</f>
        <v>0</v>
      </c>
      <c r="O579" s="69"/>
      <c r="P579" s="69"/>
      <c r="Q579" s="69"/>
      <c r="R579" s="96">
        <f t="shared" si="119"/>
        <v>0</v>
      </c>
      <c r="S579" s="95">
        <f t="shared" si="120"/>
        <v>0</v>
      </c>
      <c r="T579" s="69"/>
      <c r="U579" s="69"/>
      <c r="V579" s="69"/>
      <c r="W579" s="95" t="str">
        <f t="shared" si="128"/>
        <v/>
      </c>
      <c r="Z579" s="69"/>
      <c r="AB579" s="69"/>
      <c r="AC579" s="69"/>
      <c r="AD579" s="69"/>
      <c r="AE579" s="69"/>
      <c r="AF579" s="69"/>
      <c r="AG579" s="69"/>
      <c r="AH579" s="97">
        <f t="shared" si="118"/>
        <v>0</v>
      </c>
      <c r="AJ579" s="98">
        <f t="shared" si="121"/>
        <v>0</v>
      </c>
      <c r="AK579" s="103">
        <f t="shared" si="122"/>
        <v>0</v>
      </c>
      <c r="AL579" s="104">
        <f t="shared" si="131"/>
        <v>0</v>
      </c>
      <c r="AM579" s="98">
        <f t="shared" si="123"/>
        <v>0</v>
      </c>
      <c r="AN579" s="103">
        <f t="shared" si="124"/>
        <v>0</v>
      </c>
      <c r="AO579" s="104">
        <f t="shared" si="132"/>
        <v>0</v>
      </c>
      <c r="AP579" s="105" t="str">
        <f t="shared" si="125"/>
        <v/>
      </c>
      <c r="AQ579" s="105" t="str">
        <f t="shared" si="126"/>
        <v/>
      </c>
      <c r="AR579" s="98">
        <f>'Input 1 - Schedule 1'!AL581</f>
        <v>0</v>
      </c>
      <c r="AS579" s="98">
        <f t="shared" si="129"/>
        <v>0</v>
      </c>
      <c r="AT579" s="99">
        <f t="shared" si="130"/>
        <v>0</v>
      </c>
      <c r="AV579" s="84" t="s">
        <v>20</v>
      </c>
    </row>
    <row r="580" spans="1:48" ht="13.5" x14ac:dyDescent="0.3">
      <c r="A580" s="106">
        <f t="shared" si="127"/>
        <v>573</v>
      </c>
      <c r="B580" s="102" t="str">
        <f>'Input 1 - Schedule 1'!H582</f>
        <v/>
      </c>
      <c r="C580" s="95">
        <f>'Input 1 - Schedule 1'!I582</f>
        <v>0</v>
      </c>
      <c r="D580" s="95">
        <f>'Input 1 - Schedule 1'!J582</f>
        <v>0</v>
      </c>
      <c r="E580" s="95">
        <f>'Input 1 - Schedule 1'!K582</f>
        <v>0</v>
      </c>
      <c r="F580" s="95">
        <f>'Input 1 - Schedule 1'!L582</f>
        <v>0</v>
      </c>
      <c r="G580" s="95">
        <f>'Input 1 - Schedule 1'!N582</f>
        <v>0</v>
      </c>
      <c r="H580" s="95" t="str">
        <f>'Input 1 - Schedule 1'!O582</f>
        <v/>
      </c>
      <c r="I580" s="95">
        <f>'Input 1 - Schedule 1'!W582</f>
        <v>0</v>
      </c>
      <c r="J580" s="69"/>
      <c r="K580" s="51"/>
      <c r="L580" s="69"/>
      <c r="M580" s="69"/>
      <c r="N580" s="95">
        <f>SUMIFS('Input 3 - Capital Instruments'!$L$13:$L$229,'Input 3 - Capital Instruments'!$O$13:$O$229,C580,'Input 3 - Capital Instruments'!$M$13:$M$229,"Y",'Input 3 - Capital Instruments'!$G$13:$G$229,"Surplus Notes (or similar)")</f>
        <v>0</v>
      </c>
      <c r="O580" s="69"/>
      <c r="P580" s="69"/>
      <c r="Q580" s="69"/>
      <c r="R580" s="96">
        <f t="shared" si="119"/>
        <v>0</v>
      </c>
      <c r="S580" s="95">
        <f t="shared" si="120"/>
        <v>0</v>
      </c>
      <c r="T580" s="69"/>
      <c r="U580" s="69"/>
      <c r="V580" s="69"/>
      <c r="W580" s="95" t="str">
        <f t="shared" si="128"/>
        <v/>
      </c>
      <c r="Z580" s="69"/>
      <c r="AB580" s="69"/>
      <c r="AC580" s="69"/>
      <c r="AD580" s="69"/>
      <c r="AE580" s="69"/>
      <c r="AF580" s="69"/>
      <c r="AG580" s="69"/>
      <c r="AH580" s="97">
        <f t="shared" si="118"/>
        <v>0</v>
      </c>
      <c r="AJ580" s="98">
        <f t="shared" si="121"/>
        <v>0</v>
      </c>
      <c r="AK580" s="103">
        <f t="shared" si="122"/>
        <v>0</v>
      </c>
      <c r="AL580" s="104">
        <f t="shared" si="131"/>
        <v>0</v>
      </c>
      <c r="AM580" s="98">
        <f t="shared" si="123"/>
        <v>0</v>
      </c>
      <c r="AN580" s="103">
        <f t="shared" si="124"/>
        <v>0</v>
      </c>
      <c r="AO580" s="104">
        <f t="shared" si="132"/>
        <v>0</v>
      </c>
      <c r="AP580" s="105" t="str">
        <f t="shared" si="125"/>
        <v/>
      </c>
      <c r="AQ580" s="105" t="str">
        <f t="shared" si="126"/>
        <v/>
      </c>
      <c r="AR580" s="98">
        <f>'Input 1 - Schedule 1'!AL582</f>
        <v>0</v>
      </c>
      <c r="AS580" s="98">
        <f t="shared" si="129"/>
        <v>0</v>
      </c>
      <c r="AT580" s="99">
        <f t="shared" si="130"/>
        <v>0</v>
      </c>
      <c r="AV580" s="84" t="s">
        <v>20</v>
      </c>
    </row>
    <row r="581" spans="1:48" ht="13.5" x14ac:dyDescent="0.3">
      <c r="A581" s="106">
        <f t="shared" si="127"/>
        <v>574</v>
      </c>
      <c r="B581" s="102" t="str">
        <f>'Input 1 - Schedule 1'!H583</f>
        <v/>
      </c>
      <c r="C581" s="95">
        <f>'Input 1 - Schedule 1'!I583</f>
        <v>0</v>
      </c>
      <c r="D581" s="95">
        <f>'Input 1 - Schedule 1'!J583</f>
        <v>0</v>
      </c>
      <c r="E581" s="95">
        <f>'Input 1 - Schedule 1'!K583</f>
        <v>0</v>
      </c>
      <c r="F581" s="95">
        <f>'Input 1 - Schedule 1'!L583</f>
        <v>0</v>
      </c>
      <c r="G581" s="95">
        <f>'Input 1 - Schedule 1'!N583</f>
        <v>0</v>
      </c>
      <c r="H581" s="95" t="str">
        <f>'Input 1 - Schedule 1'!O583</f>
        <v/>
      </c>
      <c r="I581" s="95">
        <f>'Input 1 - Schedule 1'!W583</f>
        <v>0</v>
      </c>
      <c r="J581" s="69"/>
      <c r="K581" s="51"/>
      <c r="L581" s="69"/>
      <c r="M581" s="69"/>
      <c r="N581" s="95">
        <f>SUMIFS('Input 3 - Capital Instruments'!$L$13:$L$229,'Input 3 - Capital Instruments'!$O$13:$O$229,C581,'Input 3 - Capital Instruments'!$M$13:$M$229,"Y",'Input 3 - Capital Instruments'!$G$13:$G$229,"Surplus Notes (or similar)")</f>
        <v>0</v>
      </c>
      <c r="O581" s="69"/>
      <c r="P581" s="69"/>
      <c r="Q581" s="69"/>
      <c r="R581" s="96">
        <f t="shared" si="119"/>
        <v>0</v>
      </c>
      <c r="S581" s="95">
        <f t="shared" si="120"/>
        <v>0</v>
      </c>
      <c r="T581" s="69"/>
      <c r="U581" s="69"/>
      <c r="V581" s="69"/>
      <c r="W581" s="95" t="str">
        <f t="shared" si="128"/>
        <v/>
      </c>
      <c r="Z581" s="69"/>
      <c r="AB581" s="69"/>
      <c r="AC581" s="69"/>
      <c r="AD581" s="69"/>
      <c r="AE581" s="69"/>
      <c r="AF581" s="69"/>
      <c r="AG581" s="69"/>
      <c r="AH581" s="97">
        <f t="shared" si="118"/>
        <v>0</v>
      </c>
      <c r="AJ581" s="98">
        <f t="shared" si="121"/>
        <v>0</v>
      </c>
      <c r="AK581" s="103">
        <f t="shared" si="122"/>
        <v>0</v>
      </c>
      <c r="AL581" s="104">
        <f t="shared" si="131"/>
        <v>0</v>
      </c>
      <c r="AM581" s="98">
        <f t="shared" si="123"/>
        <v>0</v>
      </c>
      <c r="AN581" s="103">
        <f t="shared" si="124"/>
        <v>0</v>
      </c>
      <c r="AO581" s="104">
        <f t="shared" si="132"/>
        <v>0</v>
      </c>
      <c r="AP581" s="105" t="str">
        <f t="shared" si="125"/>
        <v/>
      </c>
      <c r="AQ581" s="105" t="str">
        <f t="shared" si="126"/>
        <v/>
      </c>
      <c r="AR581" s="98">
        <f>'Input 1 - Schedule 1'!AL583</f>
        <v>0</v>
      </c>
      <c r="AS581" s="98">
        <f t="shared" si="129"/>
        <v>0</v>
      </c>
      <c r="AT581" s="99">
        <f t="shared" si="130"/>
        <v>0</v>
      </c>
      <c r="AV581" s="84" t="s">
        <v>20</v>
      </c>
    </row>
    <row r="582" spans="1:48" ht="13.5" x14ac:dyDescent="0.3">
      <c r="A582" s="106">
        <f t="shared" si="127"/>
        <v>575</v>
      </c>
      <c r="B582" s="102" t="str">
        <f>'Input 1 - Schedule 1'!H584</f>
        <v/>
      </c>
      <c r="C582" s="95">
        <f>'Input 1 - Schedule 1'!I584</f>
        <v>0</v>
      </c>
      <c r="D582" s="95">
        <f>'Input 1 - Schedule 1'!J584</f>
        <v>0</v>
      </c>
      <c r="E582" s="95">
        <f>'Input 1 - Schedule 1'!K584</f>
        <v>0</v>
      </c>
      <c r="F582" s="95">
        <f>'Input 1 - Schedule 1'!L584</f>
        <v>0</v>
      </c>
      <c r="G582" s="95">
        <f>'Input 1 - Schedule 1'!N584</f>
        <v>0</v>
      </c>
      <c r="H582" s="95" t="str">
        <f>'Input 1 - Schedule 1'!O584</f>
        <v/>
      </c>
      <c r="I582" s="95">
        <f>'Input 1 - Schedule 1'!W584</f>
        <v>0</v>
      </c>
      <c r="J582" s="69"/>
      <c r="K582" s="51"/>
      <c r="L582" s="69"/>
      <c r="M582" s="69"/>
      <c r="N582" s="95">
        <f>SUMIFS('Input 3 - Capital Instruments'!$L$13:$L$229,'Input 3 - Capital Instruments'!$O$13:$O$229,C582,'Input 3 - Capital Instruments'!$M$13:$M$229,"Y",'Input 3 - Capital Instruments'!$G$13:$G$229,"Surplus Notes (or similar)")</f>
        <v>0</v>
      </c>
      <c r="O582" s="69"/>
      <c r="P582" s="69"/>
      <c r="Q582" s="69"/>
      <c r="R582" s="96">
        <f t="shared" si="119"/>
        <v>0</v>
      </c>
      <c r="S582" s="95">
        <f t="shared" si="120"/>
        <v>0</v>
      </c>
      <c r="T582" s="69"/>
      <c r="U582" s="69"/>
      <c r="V582" s="69"/>
      <c r="W582" s="95" t="str">
        <f t="shared" si="128"/>
        <v/>
      </c>
      <c r="Z582" s="69"/>
      <c r="AB582" s="69"/>
      <c r="AC582" s="69"/>
      <c r="AD582" s="69"/>
      <c r="AE582" s="69"/>
      <c r="AF582" s="69"/>
      <c r="AG582" s="69"/>
      <c r="AH582" s="97">
        <f t="shared" si="118"/>
        <v>0</v>
      </c>
      <c r="AJ582" s="98">
        <f t="shared" si="121"/>
        <v>0</v>
      </c>
      <c r="AK582" s="103">
        <f t="shared" si="122"/>
        <v>0</v>
      </c>
      <c r="AL582" s="104">
        <f t="shared" si="131"/>
        <v>0</v>
      </c>
      <c r="AM582" s="98">
        <f t="shared" si="123"/>
        <v>0</v>
      </c>
      <c r="AN582" s="103">
        <f t="shared" si="124"/>
        <v>0</v>
      </c>
      <c r="AO582" s="104">
        <f t="shared" si="132"/>
        <v>0</v>
      </c>
      <c r="AP582" s="105" t="str">
        <f t="shared" si="125"/>
        <v/>
      </c>
      <c r="AQ582" s="105" t="str">
        <f t="shared" si="126"/>
        <v/>
      </c>
      <c r="AR582" s="98">
        <f>'Input 1 - Schedule 1'!AL584</f>
        <v>0</v>
      </c>
      <c r="AS582" s="98">
        <f t="shared" si="129"/>
        <v>0</v>
      </c>
      <c r="AT582" s="99">
        <f t="shared" si="130"/>
        <v>0</v>
      </c>
      <c r="AV582" s="84" t="s">
        <v>20</v>
      </c>
    </row>
    <row r="583" spans="1:48" ht="13.5" x14ac:dyDescent="0.3">
      <c r="A583" s="106">
        <f t="shared" si="127"/>
        <v>576</v>
      </c>
      <c r="B583" s="102" t="str">
        <f>'Input 1 - Schedule 1'!H585</f>
        <v/>
      </c>
      <c r="C583" s="95">
        <f>'Input 1 - Schedule 1'!I585</f>
        <v>0</v>
      </c>
      <c r="D583" s="95">
        <f>'Input 1 - Schedule 1'!J585</f>
        <v>0</v>
      </c>
      <c r="E583" s="95">
        <f>'Input 1 - Schedule 1'!K585</f>
        <v>0</v>
      </c>
      <c r="F583" s="95">
        <f>'Input 1 - Schedule 1'!L585</f>
        <v>0</v>
      </c>
      <c r="G583" s="95">
        <f>'Input 1 - Schedule 1'!N585</f>
        <v>0</v>
      </c>
      <c r="H583" s="95" t="str">
        <f>'Input 1 - Schedule 1'!O585</f>
        <v/>
      </c>
      <c r="I583" s="95">
        <f>'Input 1 - Schedule 1'!W585</f>
        <v>0</v>
      </c>
      <c r="J583" s="69"/>
      <c r="K583" s="51"/>
      <c r="L583" s="69"/>
      <c r="M583" s="69"/>
      <c r="N583" s="95">
        <f>SUMIFS('Input 3 - Capital Instruments'!$L$13:$L$229,'Input 3 - Capital Instruments'!$O$13:$O$229,C583,'Input 3 - Capital Instruments'!$M$13:$M$229,"Y",'Input 3 - Capital Instruments'!$G$13:$G$229,"Surplus Notes (or similar)")</f>
        <v>0</v>
      </c>
      <c r="O583" s="69"/>
      <c r="P583" s="69"/>
      <c r="Q583" s="69"/>
      <c r="R583" s="96">
        <f t="shared" si="119"/>
        <v>0</v>
      </c>
      <c r="S583" s="95">
        <f t="shared" si="120"/>
        <v>0</v>
      </c>
      <c r="T583" s="69"/>
      <c r="U583" s="69"/>
      <c r="V583" s="69"/>
      <c r="W583" s="95" t="str">
        <f t="shared" si="128"/>
        <v/>
      </c>
      <c r="Z583" s="69"/>
      <c r="AB583" s="69"/>
      <c r="AC583" s="69"/>
      <c r="AD583" s="69"/>
      <c r="AE583" s="69"/>
      <c r="AF583" s="69"/>
      <c r="AG583" s="69"/>
      <c r="AH583" s="97">
        <f t="shared" ref="AH583:AH646" si="133">AB583-SUM(AC583:AG583)</f>
        <v>0</v>
      </c>
      <c r="AJ583" s="98">
        <f t="shared" si="121"/>
        <v>0</v>
      </c>
      <c r="AK583" s="103">
        <f t="shared" si="122"/>
        <v>0</v>
      </c>
      <c r="AL583" s="104">
        <f t="shared" si="131"/>
        <v>0</v>
      </c>
      <c r="AM583" s="98">
        <f t="shared" si="123"/>
        <v>0</v>
      </c>
      <c r="AN583" s="103">
        <f t="shared" si="124"/>
        <v>0</v>
      </c>
      <c r="AO583" s="104">
        <f t="shared" si="132"/>
        <v>0</v>
      </c>
      <c r="AP583" s="105" t="str">
        <f t="shared" si="125"/>
        <v/>
      </c>
      <c r="AQ583" s="105" t="str">
        <f t="shared" si="126"/>
        <v/>
      </c>
      <c r="AR583" s="98">
        <f>'Input 1 - Schedule 1'!AL585</f>
        <v>0</v>
      </c>
      <c r="AS583" s="98">
        <f t="shared" si="129"/>
        <v>0</v>
      </c>
      <c r="AT583" s="99">
        <f t="shared" si="130"/>
        <v>0</v>
      </c>
      <c r="AV583" s="84" t="s">
        <v>20</v>
      </c>
    </row>
    <row r="584" spans="1:48" ht="13.5" x14ac:dyDescent="0.3">
      <c r="A584" s="106">
        <f t="shared" si="127"/>
        <v>577</v>
      </c>
      <c r="B584" s="102" t="str">
        <f>'Input 1 - Schedule 1'!H586</f>
        <v/>
      </c>
      <c r="C584" s="95">
        <f>'Input 1 - Schedule 1'!I586</f>
        <v>0</v>
      </c>
      <c r="D584" s="95">
        <f>'Input 1 - Schedule 1'!J586</f>
        <v>0</v>
      </c>
      <c r="E584" s="95">
        <f>'Input 1 - Schedule 1'!K586</f>
        <v>0</v>
      </c>
      <c r="F584" s="95">
        <f>'Input 1 - Schedule 1'!L586</f>
        <v>0</v>
      </c>
      <c r="G584" s="95">
        <f>'Input 1 - Schedule 1'!N586</f>
        <v>0</v>
      </c>
      <c r="H584" s="95" t="str">
        <f>'Input 1 - Schedule 1'!O586</f>
        <v/>
      </c>
      <c r="I584" s="95">
        <f>'Input 1 - Schedule 1'!W586</f>
        <v>0</v>
      </c>
      <c r="J584" s="69"/>
      <c r="K584" s="51"/>
      <c r="L584" s="69"/>
      <c r="M584" s="69"/>
      <c r="N584" s="95">
        <f>SUMIFS('Input 3 - Capital Instruments'!$L$13:$L$229,'Input 3 - Capital Instruments'!$O$13:$O$229,C584,'Input 3 - Capital Instruments'!$M$13:$M$229,"Y",'Input 3 - Capital Instruments'!$G$13:$G$229,"Surplus Notes (or similar)")</f>
        <v>0</v>
      </c>
      <c r="O584" s="69"/>
      <c r="P584" s="69"/>
      <c r="Q584" s="69"/>
      <c r="R584" s="96">
        <f t="shared" ref="R584:R647" si="134">L584-SUM(M584:Q584)</f>
        <v>0</v>
      </c>
      <c r="S584" s="95">
        <f t="shared" ref="S584:S647" si="135">J584-L584</f>
        <v>0</v>
      </c>
      <c r="T584" s="69"/>
      <c r="U584" s="69"/>
      <c r="V584" s="69"/>
      <c r="W584" s="95" t="str">
        <f t="shared" si="128"/>
        <v/>
      </c>
      <c r="Z584" s="69"/>
      <c r="AB584" s="69"/>
      <c r="AC584" s="69"/>
      <c r="AD584" s="69"/>
      <c r="AE584" s="69"/>
      <c r="AF584" s="69"/>
      <c r="AG584" s="69"/>
      <c r="AH584" s="97">
        <f t="shared" si="133"/>
        <v>0</v>
      </c>
      <c r="AJ584" s="98">
        <f t="shared" si="121"/>
        <v>0</v>
      </c>
      <c r="AK584" s="103">
        <f t="shared" si="122"/>
        <v>0</v>
      </c>
      <c r="AL584" s="104">
        <f t="shared" si="131"/>
        <v>0</v>
      </c>
      <c r="AM584" s="98">
        <f t="shared" si="123"/>
        <v>0</v>
      </c>
      <c r="AN584" s="103">
        <f t="shared" si="124"/>
        <v>0</v>
      </c>
      <c r="AO584" s="104">
        <f t="shared" si="132"/>
        <v>0</v>
      </c>
      <c r="AP584" s="105" t="str">
        <f t="shared" si="125"/>
        <v/>
      </c>
      <c r="AQ584" s="105" t="str">
        <f t="shared" si="126"/>
        <v/>
      </c>
      <c r="AR584" s="98">
        <f>'Input 1 - Schedule 1'!AL586</f>
        <v>0</v>
      </c>
      <c r="AS584" s="98">
        <f t="shared" si="129"/>
        <v>0</v>
      </c>
      <c r="AT584" s="99">
        <f t="shared" si="130"/>
        <v>0</v>
      </c>
      <c r="AV584" s="84" t="s">
        <v>20</v>
      </c>
    </row>
    <row r="585" spans="1:48" ht="13.5" x14ac:dyDescent="0.3">
      <c r="A585" s="106">
        <f t="shared" si="127"/>
        <v>578</v>
      </c>
      <c r="B585" s="102" t="str">
        <f>'Input 1 - Schedule 1'!H587</f>
        <v/>
      </c>
      <c r="C585" s="95">
        <f>'Input 1 - Schedule 1'!I587</f>
        <v>0</v>
      </c>
      <c r="D585" s="95">
        <f>'Input 1 - Schedule 1'!J587</f>
        <v>0</v>
      </c>
      <c r="E585" s="95">
        <f>'Input 1 - Schedule 1'!K587</f>
        <v>0</v>
      </c>
      <c r="F585" s="95">
        <f>'Input 1 - Schedule 1'!L587</f>
        <v>0</v>
      </c>
      <c r="G585" s="95">
        <f>'Input 1 - Schedule 1'!N587</f>
        <v>0</v>
      </c>
      <c r="H585" s="95" t="str">
        <f>'Input 1 - Schedule 1'!O587</f>
        <v/>
      </c>
      <c r="I585" s="95">
        <f>'Input 1 - Schedule 1'!W587</f>
        <v>0</v>
      </c>
      <c r="J585" s="69"/>
      <c r="K585" s="51"/>
      <c r="L585" s="69"/>
      <c r="M585" s="69"/>
      <c r="N585" s="95">
        <f>SUMIFS('Input 3 - Capital Instruments'!$L$13:$L$229,'Input 3 - Capital Instruments'!$O$13:$O$229,C585,'Input 3 - Capital Instruments'!$M$13:$M$229,"Y",'Input 3 - Capital Instruments'!$G$13:$G$229,"Surplus Notes (or similar)")</f>
        <v>0</v>
      </c>
      <c r="O585" s="69"/>
      <c r="P585" s="69"/>
      <c r="Q585" s="69"/>
      <c r="R585" s="96">
        <f t="shared" si="134"/>
        <v>0</v>
      </c>
      <c r="S585" s="95">
        <f t="shared" si="135"/>
        <v>0</v>
      </c>
      <c r="T585" s="69"/>
      <c r="U585" s="69"/>
      <c r="V585" s="69"/>
      <c r="W585" s="95" t="str">
        <f t="shared" si="128"/>
        <v/>
      </c>
      <c r="Z585" s="69"/>
      <c r="AB585" s="69"/>
      <c r="AC585" s="69"/>
      <c r="AD585" s="69"/>
      <c r="AE585" s="69"/>
      <c r="AF585" s="69"/>
      <c r="AG585" s="69"/>
      <c r="AH585" s="97">
        <f t="shared" si="133"/>
        <v>0</v>
      </c>
      <c r="AJ585" s="98">
        <f t="shared" ref="AJ585:AJ648" si="136">SUMPRODUCT(J$7:J$1008*(G$7:G$1008=$C585))</f>
        <v>0</v>
      </c>
      <c r="AK585" s="103">
        <f t="shared" ref="AK585:AK648" si="137">M585</f>
        <v>0</v>
      </c>
      <c r="AL585" s="104">
        <f t="shared" si="131"/>
        <v>0</v>
      </c>
      <c r="AM585" s="98">
        <f t="shared" ref="AM585:AM648" si="138">SUMPRODUCT(Z$7:Z$1008*(G$7:G$1008=$C585))</f>
        <v>0</v>
      </c>
      <c r="AN585" s="103">
        <f t="shared" ref="AN585:AN648" si="139">AC585</f>
        <v>0</v>
      </c>
      <c r="AO585" s="104">
        <f t="shared" si="132"/>
        <v>0</v>
      </c>
      <c r="AP585" s="105" t="str">
        <f t="shared" ref="AP585:AP648" si="140">IFERROR(L585/AB585,"")</f>
        <v/>
      </c>
      <c r="AQ585" s="105" t="str">
        <f t="shared" ref="AQ585:AQ648" si="141">IFERROR(R585/AH585,"")</f>
        <v/>
      </c>
      <c r="AR585" s="98">
        <f>'Input 1 - Schedule 1'!AL587</f>
        <v>0</v>
      </c>
      <c r="AS585" s="98">
        <f t="shared" si="129"/>
        <v>0</v>
      </c>
      <c r="AT585" s="99">
        <f t="shared" si="130"/>
        <v>0</v>
      </c>
      <c r="AV585" s="84" t="s">
        <v>20</v>
      </c>
    </row>
    <row r="586" spans="1:48" ht="13.5" x14ac:dyDescent="0.3">
      <c r="A586" s="106">
        <f t="shared" ref="A586:A649" si="142">A585+1</f>
        <v>579</v>
      </c>
      <c r="B586" s="102" t="str">
        <f>'Input 1 - Schedule 1'!H588</f>
        <v/>
      </c>
      <c r="C586" s="95">
        <f>'Input 1 - Schedule 1'!I588</f>
        <v>0</v>
      </c>
      <c r="D586" s="95">
        <f>'Input 1 - Schedule 1'!J588</f>
        <v>0</v>
      </c>
      <c r="E586" s="95">
        <f>'Input 1 - Schedule 1'!K588</f>
        <v>0</v>
      </c>
      <c r="F586" s="95">
        <f>'Input 1 - Schedule 1'!L588</f>
        <v>0</v>
      </c>
      <c r="G586" s="95">
        <f>'Input 1 - Schedule 1'!N588</f>
        <v>0</v>
      </c>
      <c r="H586" s="95" t="str">
        <f>'Input 1 - Schedule 1'!O588</f>
        <v/>
      </c>
      <c r="I586" s="95">
        <f>'Input 1 - Schedule 1'!W588</f>
        <v>0</v>
      </c>
      <c r="J586" s="69"/>
      <c r="K586" s="51"/>
      <c r="L586" s="69"/>
      <c r="M586" s="69"/>
      <c r="N586" s="95">
        <f>SUMIFS('Input 3 - Capital Instruments'!$L$13:$L$229,'Input 3 - Capital Instruments'!$O$13:$O$229,C586,'Input 3 - Capital Instruments'!$M$13:$M$229,"Y",'Input 3 - Capital Instruments'!$G$13:$G$229,"Surplus Notes (or similar)")</f>
        <v>0</v>
      </c>
      <c r="O586" s="69"/>
      <c r="P586" s="69"/>
      <c r="Q586" s="69"/>
      <c r="R586" s="96">
        <f t="shared" si="134"/>
        <v>0</v>
      </c>
      <c r="S586" s="95">
        <f t="shared" si="135"/>
        <v>0</v>
      </c>
      <c r="T586" s="69"/>
      <c r="U586" s="69"/>
      <c r="V586" s="69"/>
      <c r="W586" s="95" t="str">
        <f t="shared" ref="W586:W649" si="143">IFERROR(AVERAGE(T586:V586),"")</f>
        <v/>
      </c>
      <c r="Z586" s="69"/>
      <c r="AB586" s="69"/>
      <c r="AC586" s="69"/>
      <c r="AD586" s="69"/>
      <c r="AE586" s="69"/>
      <c r="AF586" s="69"/>
      <c r="AG586" s="69"/>
      <c r="AH586" s="97">
        <f t="shared" si="133"/>
        <v>0</v>
      </c>
      <c r="AJ586" s="98">
        <f t="shared" si="136"/>
        <v>0</v>
      </c>
      <c r="AK586" s="103">
        <f t="shared" si="137"/>
        <v>0</v>
      </c>
      <c r="AL586" s="104">
        <f t="shared" si="131"/>
        <v>0</v>
      </c>
      <c r="AM586" s="98">
        <f t="shared" si="138"/>
        <v>0</v>
      </c>
      <c r="AN586" s="103">
        <f t="shared" si="139"/>
        <v>0</v>
      </c>
      <c r="AO586" s="104">
        <f t="shared" si="132"/>
        <v>0</v>
      </c>
      <c r="AP586" s="105" t="str">
        <f t="shared" si="140"/>
        <v/>
      </c>
      <c r="AQ586" s="105" t="str">
        <f t="shared" si="141"/>
        <v/>
      </c>
      <c r="AR586" s="98">
        <f>'Input 1 - Schedule 1'!AL588</f>
        <v>0</v>
      </c>
      <c r="AS586" s="98">
        <f t="shared" ref="AS586:AS649" si="144">L586</f>
        <v>0</v>
      </c>
      <c r="AT586" s="99">
        <f t="shared" ref="AT586:AT649" si="145">AR586-AS586</f>
        <v>0</v>
      </c>
      <c r="AV586" s="84" t="s">
        <v>20</v>
      </c>
    </row>
    <row r="587" spans="1:48" ht="13.5" x14ac:dyDescent="0.3">
      <c r="A587" s="106">
        <f t="shared" si="142"/>
        <v>580</v>
      </c>
      <c r="B587" s="102" t="str">
        <f>'Input 1 - Schedule 1'!H589</f>
        <v/>
      </c>
      <c r="C587" s="95">
        <f>'Input 1 - Schedule 1'!I589</f>
        <v>0</v>
      </c>
      <c r="D587" s="95">
        <f>'Input 1 - Schedule 1'!J589</f>
        <v>0</v>
      </c>
      <c r="E587" s="95">
        <f>'Input 1 - Schedule 1'!K589</f>
        <v>0</v>
      </c>
      <c r="F587" s="95">
        <f>'Input 1 - Schedule 1'!L589</f>
        <v>0</v>
      </c>
      <c r="G587" s="95">
        <f>'Input 1 - Schedule 1'!N589</f>
        <v>0</v>
      </c>
      <c r="H587" s="95" t="str">
        <f>'Input 1 - Schedule 1'!O589</f>
        <v/>
      </c>
      <c r="I587" s="95">
        <f>'Input 1 - Schedule 1'!W589</f>
        <v>0</v>
      </c>
      <c r="J587" s="69"/>
      <c r="K587" s="51"/>
      <c r="L587" s="69"/>
      <c r="M587" s="69"/>
      <c r="N587" s="95">
        <f>SUMIFS('Input 3 - Capital Instruments'!$L$13:$L$229,'Input 3 - Capital Instruments'!$O$13:$O$229,C587,'Input 3 - Capital Instruments'!$M$13:$M$229,"Y",'Input 3 - Capital Instruments'!$G$13:$G$229,"Surplus Notes (or similar)")</f>
        <v>0</v>
      </c>
      <c r="O587" s="69"/>
      <c r="P587" s="69"/>
      <c r="Q587" s="69"/>
      <c r="R587" s="96">
        <f t="shared" si="134"/>
        <v>0</v>
      </c>
      <c r="S587" s="95">
        <f t="shared" si="135"/>
        <v>0</v>
      </c>
      <c r="T587" s="69"/>
      <c r="U587" s="69"/>
      <c r="V587" s="69"/>
      <c r="W587" s="95" t="str">
        <f t="shared" si="143"/>
        <v/>
      </c>
      <c r="Z587" s="69"/>
      <c r="AB587" s="69"/>
      <c r="AC587" s="69"/>
      <c r="AD587" s="69"/>
      <c r="AE587" s="69"/>
      <c r="AF587" s="69"/>
      <c r="AG587" s="69"/>
      <c r="AH587" s="97">
        <f t="shared" si="133"/>
        <v>0</v>
      </c>
      <c r="AJ587" s="98">
        <f t="shared" si="136"/>
        <v>0</v>
      </c>
      <c r="AK587" s="103">
        <f t="shared" si="137"/>
        <v>0</v>
      </c>
      <c r="AL587" s="104">
        <f t="shared" ref="AL587:AL650" si="146">AJ587-AK587</f>
        <v>0</v>
      </c>
      <c r="AM587" s="98">
        <f t="shared" si="138"/>
        <v>0</v>
      </c>
      <c r="AN587" s="103">
        <f t="shared" si="139"/>
        <v>0</v>
      </c>
      <c r="AO587" s="104">
        <f t="shared" ref="AO587:AO650" si="147">AM587-AN587</f>
        <v>0</v>
      </c>
      <c r="AP587" s="105" t="str">
        <f t="shared" si="140"/>
        <v/>
      </c>
      <c r="AQ587" s="105" t="str">
        <f t="shared" si="141"/>
        <v/>
      </c>
      <c r="AR587" s="98">
        <f>'Input 1 - Schedule 1'!AL589</f>
        <v>0</v>
      </c>
      <c r="AS587" s="98">
        <f t="shared" si="144"/>
        <v>0</v>
      </c>
      <c r="AT587" s="99">
        <f t="shared" si="145"/>
        <v>0</v>
      </c>
      <c r="AV587" s="84" t="s">
        <v>20</v>
      </c>
    </row>
    <row r="588" spans="1:48" ht="13.5" x14ac:dyDescent="0.3">
      <c r="A588" s="106">
        <f t="shared" si="142"/>
        <v>581</v>
      </c>
      <c r="B588" s="102" t="str">
        <f>'Input 1 - Schedule 1'!H590</f>
        <v/>
      </c>
      <c r="C588" s="95">
        <f>'Input 1 - Schedule 1'!I590</f>
        <v>0</v>
      </c>
      <c r="D588" s="95">
        <f>'Input 1 - Schedule 1'!J590</f>
        <v>0</v>
      </c>
      <c r="E588" s="95">
        <f>'Input 1 - Schedule 1'!K590</f>
        <v>0</v>
      </c>
      <c r="F588" s="95">
        <f>'Input 1 - Schedule 1'!L590</f>
        <v>0</v>
      </c>
      <c r="G588" s="95">
        <f>'Input 1 - Schedule 1'!N590</f>
        <v>0</v>
      </c>
      <c r="H588" s="95" t="str">
        <f>'Input 1 - Schedule 1'!O590</f>
        <v/>
      </c>
      <c r="I588" s="95">
        <f>'Input 1 - Schedule 1'!W590</f>
        <v>0</v>
      </c>
      <c r="J588" s="69"/>
      <c r="K588" s="51"/>
      <c r="L588" s="69"/>
      <c r="M588" s="69"/>
      <c r="N588" s="95">
        <f>SUMIFS('Input 3 - Capital Instruments'!$L$13:$L$229,'Input 3 - Capital Instruments'!$O$13:$O$229,C588,'Input 3 - Capital Instruments'!$M$13:$M$229,"Y",'Input 3 - Capital Instruments'!$G$13:$G$229,"Surplus Notes (or similar)")</f>
        <v>0</v>
      </c>
      <c r="O588" s="69"/>
      <c r="P588" s="69"/>
      <c r="Q588" s="69"/>
      <c r="R588" s="96">
        <f t="shared" si="134"/>
        <v>0</v>
      </c>
      <c r="S588" s="95">
        <f t="shared" si="135"/>
        <v>0</v>
      </c>
      <c r="T588" s="69"/>
      <c r="U588" s="69"/>
      <c r="V588" s="69"/>
      <c r="W588" s="95" t="str">
        <f t="shared" si="143"/>
        <v/>
      </c>
      <c r="Z588" s="69"/>
      <c r="AB588" s="69"/>
      <c r="AC588" s="69"/>
      <c r="AD588" s="69"/>
      <c r="AE588" s="69"/>
      <c r="AF588" s="69"/>
      <c r="AG588" s="69"/>
      <c r="AH588" s="97">
        <f t="shared" si="133"/>
        <v>0</v>
      </c>
      <c r="AJ588" s="98">
        <f t="shared" si="136"/>
        <v>0</v>
      </c>
      <c r="AK588" s="103">
        <f t="shared" si="137"/>
        <v>0</v>
      </c>
      <c r="AL588" s="104">
        <f t="shared" si="146"/>
        <v>0</v>
      </c>
      <c r="AM588" s="98">
        <f t="shared" si="138"/>
        <v>0</v>
      </c>
      <c r="AN588" s="103">
        <f t="shared" si="139"/>
        <v>0</v>
      </c>
      <c r="AO588" s="104">
        <f t="shared" si="147"/>
        <v>0</v>
      </c>
      <c r="AP588" s="105" t="str">
        <f t="shared" si="140"/>
        <v/>
      </c>
      <c r="AQ588" s="105" t="str">
        <f t="shared" si="141"/>
        <v/>
      </c>
      <c r="AR588" s="98">
        <f>'Input 1 - Schedule 1'!AL590</f>
        <v>0</v>
      </c>
      <c r="AS588" s="98">
        <f t="shared" si="144"/>
        <v>0</v>
      </c>
      <c r="AT588" s="99">
        <f t="shared" si="145"/>
        <v>0</v>
      </c>
      <c r="AV588" s="84" t="s">
        <v>20</v>
      </c>
    </row>
    <row r="589" spans="1:48" ht="13.5" x14ac:dyDescent="0.3">
      <c r="A589" s="106">
        <f t="shared" si="142"/>
        <v>582</v>
      </c>
      <c r="B589" s="102" t="str">
        <f>'Input 1 - Schedule 1'!H591</f>
        <v/>
      </c>
      <c r="C589" s="95">
        <f>'Input 1 - Schedule 1'!I591</f>
        <v>0</v>
      </c>
      <c r="D589" s="95">
        <f>'Input 1 - Schedule 1'!J591</f>
        <v>0</v>
      </c>
      <c r="E589" s="95">
        <f>'Input 1 - Schedule 1'!K591</f>
        <v>0</v>
      </c>
      <c r="F589" s="95">
        <f>'Input 1 - Schedule 1'!L591</f>
        <v>0</v>
      </c>
      <c r="G589" s="95">
        <f>'Input 1 - Schedule 1'!N591</f>
        <v>0</v>
      </c>
      <c r="H589" s="95" t="str">
        <f>'Input 1 - Schedule 1'!O591</f>
        <v/>
      </c>
      <c r="I589" s="95">
        <f>'Input 1 - Schedule 1'!W591</f>
        <v>0</v>
      </c>
      <c r="J589" s="69"/>
      <c r="K589" s="51"/>
      <c r="L589" s="69"/>
      <c r="M589" s="69"/>
      <c r="N589" s="95">
        <f>SUMIFS('Input 3 - Capital Instruments'!$L$13:$L$229,'Input 3 - Capital Instruments'!$O$13:$O$229,C589,'Input 3 - Capital Instruments'!$M$13:$M$229,"Y",'Input 3 - Capital Instruments'!$G$13:$G$229,"Surplus Notes (or similar)")</f>
        <v>0</v>
      </c>
      <c r="O589" s="69"/>
      <c r="P589" s="69"/>
      <c r="Q589" s="69"/>
      <c r="R589" s="96">
        <f t="shared" si="134"/>
        <v>0</v>
      </c>
      <c r="S589" s="95">
        <f t="shared" si="135"/>
        <v>0</v>
      </c>
      <c r="T589" s="69"/>
      <c r="U589" s="69"/>
      <c r="V589" s="69"/>
      <c r="W589" s="95" t="str">
        <f t="shared" si="143"/>
        <v/>
      </c>
      <c r="Z589" s="69"/>
      <c r="AB589" s="69"/>
      <c r="AC589" s="69"/>
      <c r="AD589" s="69"/>
      <c r="AE589" s="69"/>
      <c r="AF589" s="69"/>
      <c r="AG589" s="69"/>
      <c r="AH589" s="97">
        <f t="shared" si="133"/>
        <v>0</v>
      </c>
      <c r="AJ589" s="98">
        <f t="shared" si="136"/>
        <v>0</v>
      </c>
      <c r="AK589" s="103">
        <f t="shared" si="137"/>
        <v>0</v>
      </c>
      <c r="AL589" s="104">
        <f t="shared" si="146"/>
        <v>0</v>
      </c>
      <c r="AM589" s="98">
        <f t="shared" si="138"/>
        <v>0</v>
      </c>
      <c r="AN589" s="103">
        <f t="shared" si="139"/>
        <v>0</v>
      </c>
      <c r="AO589" s="104">
        <f t="shared" si="147"/>
        <v>0</v>
      </c>
      <c r="AP589" s="105" t="str">
        <f t="shared" si="140"/>
        <v/>
      </c>
      <c r="AQ589" s="105" t="str">
        <f t="shared" si="141"/>
        <v/>
      </c>
      <c r="AR589" s="98">
        <f>'Input 1 - Schedule 1'!AL591</f>
        <v>0</v>
      </c>
      <c r="AS589" s="98">
        <f t="shared" si="144"/>
        <v>0</v>
      </c>
      <c r="AT589" s="99">
        <f t="shared" si="145"/>
        <v>0</v>
      </c>
      <c r="AV589" s="84" t="s">
        <v>20</v>
      </c>
    </row>
    <row r="590" spans="1:48" ht="13.5" x14ac:dyDescent="0.3">
      <c r="A590" s="106">
        <f t="shared" si="142"/>
        <v>583</v>
      </c>
      <c r="B590" s="102" t="str">
        <f>'Input 1 - Schedule 1'!H592</f>
        <v/>
      </c>
      <c r="C590" s="95">
        <f>'Input 1 - Schedule 1'!I592</f>
        <v>0</v>
      </c>
      <c r="D590" s="95">
        <f>'Input 1 - Schedule 1'!J592</f>
        <v>0</v>
      </c>
      <c r="E590" s="95">
        <f>'Input 1 - Schedule 1'!K592</f>
        <v>0</v>
      </c>
      <c r="F590" s="95">
        <f>'Input 1 - Schedule 1'!L592</f>
        <v>0</v>
      </c>
      <c r="G590" s="95">
        <f>'Input 1 - Schedule 1'!N592</f>
        <v>0</v>
      </c>
      <c r="H590" s="95" t="str">
        <f>'Input 1 - Schedule 1'!O592</f>
        <v/>
      </c>
      <c r="I590" s="95">
        <f>'Input 1 - Schedule 1'!W592</f>
        <v>0</v>
      </c>
      <c r="J590" s="69"/>
      <c r="K590" s="51"/>
      <c r="L590" s="69"/>
      <c r="M590" s="69"/>
      <c r="N590" s="95">
        <f>SUMIFS('Input 3 - Capital Instruments'!$L$13:$L$229,'Input 3 - Capital Instruments'!$O$13:$O$229,C590,'Input 3 - Capital Instruments'!$M$13:$M$229,"Y",'Input 3 - Capital Instruments'!$G$13:$G$229,"Surplus Notes (or similar)")</f>
        <v>0</v>
      </c>
      <c r="O590" s="69"/>
      <c r="P590" s="69"/>
      <c r="Q590" s="69"/>
      <c r="R590" s="96">
        <f t="shared" si="134"/>
        <v>0</v>
      </c>
      <c r="S590" s="95">
        <f t="shared" si="135"/>
        <v>0</v>
      </c>
      <c r="T590" s="69"/>
      <c r="U590" s="69"/>
      <c r="V590" s="69"/>
      <c r="W590" s="95" t="str">
        <f t="shared" si="143"/>
        <v/>
      </c>
      <c r="Z590" s="69"/>
      <c r="AB590" s="69"/>
      <c r="AC590" s="69"/>
      <c r="AD590" s="69"/>
      <c r="AE590" s="69"/>
      <c r="AF590" s="69"/>
      <c r="AG590" s="69"/>
      <c r="AH590" s="97">
        <f t="shared" si="133"/>
        <v>0</v>
      </c>
      <c r="AJ590" s="98">
        <f t="shared" si="136"/>
        <v>0</v>
      </c>
      <c r="AK590" s="103">
        <f t="shared" si="137"/>
        <v>0</v>
      </c>
      <c r="AL590" s="104">
        <f t="shared" si="146"/>
        <v>0</v>
      </c>
      <c r="AM590" s="98">
        <f t="shared" si="138"/>
        <v>0</v>
      </c>
      <c r="AN590" s="103">
        <f t="shared" si="139"/>
        <v>0</v>
      </c>
      <c r="AO590" s="104">
        <f t="shared" si="147"/>
        <v>0</v>
      </c>
      <c r="AP590" s="105" t="str">
        <f t="shared" si="140"/>
        <v/>
      </c>
      <c r="AQ590" s="105" t="str">
        <f t="shared" si="141"/>
        <v/>
      </c>
      <c r="AR590" s="98">
        <f>'Input 1 - Schedule 1'!AL592</f>
        <v>0</v>
      </c>
      <c r="AS590" s="98">
        <f t="shared" si="144"/>
        <v>0</v>
      </c>
      <c r="AT590" s="99">
        <f t="shared" si="145"/>
        <v>0</v>
      </c>
      <c r="AV590" s="84" t="s">
        <v>20</v>
      </c>
    </row>
    <row r="591" spans="1:48" ht="13.5" x14ac:dyDescent="0.3">
      <c r="A591" s="106">
        <f t="shared" si="142"/>
        <v>584</v>
      </c>
      <c r="B591" s="102" t="str">
        <f>'Input 1 - Schedule 1'!H593</f>
        <v/>
      </c>
      <c r="C591" s="95">
        <f>'Input 1 - Schedule 1'!I593</f>
        <v>0</v>
      </c>
      <c r="D591" s="95">
        <f>'Input 1 - Schedule 1'!J593</f>
        <v>0</v>
      </c>
      <c r="E591" s="95">
        <f>'Input 1 - Schedule 1'!K593</f>
        <v>0</v>
      </c>
      <c r="F591" s="95">
        <f>'Input 1 - Schedule 1'!L593</f>
        <v>0</v>
      </c>
      <c r="G591" s="95">
        <f>'Input 1 - Schedule 1'!N593</f>
        <v>0</v>
      </c>
      <c r="H591" s="95" t="str">
        <f>'Input 1 - Schedule 1'!O593</f>
        <v/>
      </c>
      <c r="I591" s="95">
        <f>'Input 1 - Schedule 1'!W593</f>
        <v>0</v>
      </c>
      <c r="J591" s="69"/>
      <c r="K591" s="51"/>
      <c r="L591" s="69"/>
      <c r="M591" s="69"/>
      <c r="N591" s="95">
        <f>SUMIFS('Input 3 - Capital Instruments'!$L$13:$L$229,'Input 3 - Capital Instruments'!$O$13:$O$229,C591,'Input 3 - Capital Instruments'!$M$13:$M$229,"Y",'Input 3 - Capital Instruments'!$G$13:$G$229,"Surplus Notes (or similar)")</f>
        <v>0</v>
      </c>
      <c r="O591" s="69"/>
      <c r="P591" s="69"/>
      <c r="Q591" s="69"/>
      <c r="R591" s="96">
        <f t="shared" si="134"/>
        <v>0</v>
      </c>
      <c r="S591" s="95">
        <f t="shared" si="135"/>
        <v>0</v>
      </c>
      <c r="T591" s="69"/>
      <c r="U591" s="69"/>
      <c r="V591" s="69"/>
      <c r="W591" s="95" t="str">
        <f t="shared" si="143"/>
        <v/>
      </c>
      <c r="Z591" s="69"/>
      <c r="AB591" s="69"/>
      <c r="AC591" s="69"/>
      <c r="AD591" s="69"/>
      <c r="AE591" s="69"/>
      <c r="AF591" s="69"/>
      <c r="AG591" s="69"/>
      <c r="AH591" s="97">
        <f t="shared" si="133"/>
        <v>0</v>
      </c>
      <c r="AJ591" s="98">
        <f t="shared" si="136"/>
        <v>0</v>
      </c>
      <c r="AK591" s="103">
        <f t="shared" si="137"/>
        <v>0</v>
      </c>
      <c r="AL591" s="104">
        <f t="shared" si="146"/>
        <v>0</v>
      </c>
      <c r="AM591" s="98">
        <f t="shared" si="138"/>
        <v>0</v>
      </c>
      <c r="AN591" s="103">
        <f t="shared" si="139"/>
        <v>0</v>
      </c>
      <c r="AO591" s="104">
        <f t="shared" si="147"/>
        <v>0</v>
      </c>
      <c r="AP591" s="105" t="str">
        <f t="shared" si="140"/>
        <v/>
      </c>
      <c r="AQ591" s="105" t="str">
        <f t="shared" si="141"/>
        <v/>
      </c>
      <c r="AR591" s="98">
        <f>'Input 1 - Schedule 1'!AL593</f>
        <v>0</v>
      </c>
      <c r="AS591" s="98">
        <f t="shared" si="144"/>
        <v>0</v>
      </c>
      <c r="AT591" s="99">
        <f t="shared" si="145"/>
        <v>0</v>
      </c>
      <c r="AV591" s="84" t="s">
        <v>20</v>
      </c>
    </row>
    <row r="592" spans="1:48" ht="13.5" x14ac:dyDescent="0.3">
      <c r="A592" s="106">
        <f t="shared" si="142"/>
        <v>585</v>
      </c>
      <c r="B592" s="102" t="str">
        <f>'Input 1 - Schedule 1'!H594</f>
        <v/>
      </c>
      <c r="C592" s="95">
        <f>'Input 1 - Schedule 1'!I594</f>
        <v>0</v>
      </c>
      <c r="D592" s="95">
        <f>'Input 1 - Schedule 1'!J594</f>
        <v>0</v>
      </c>
      <c r="E592" s="95">
        <f>'Input 1 - Schedule 1'!K594</f>
        <v>0</v>
      </c>
      <c r="F592" s="95">
        <f>'Input 1 - Schedule 1'!L594</f>
        <v>0</v>
      </c>
      <c r="G592" s="95">
        <f>'Input 1 - Schedule 1'!N594</f>
        <v>0</v>
      </c>
      <c r="H592" s="95" t="str">
        <f>'Input 1 - Schedule 1'!O594</f>
        <v/>
      </c>
      <c r="I592" s="95">
        <f>'Input 1 - Schedule 1'!W594</f>
        <v>0</v>
      </c>
      <c r="J592" s="69"/>
      <c r="K592" s="51"/>
      <c r="L592" s="69"/>
      <c r="M592" s="69"/>
      <c r="N592" s="95">
        <f>SUMIFS('Input 3 - Capital Instruments'!$L$13:$L$229,'Input 3 - Capital Instruments'!$O$13:$O$229,C592,'Input 3 - Capital Instruments'!$M$13:$M$229,"Y",'Input 3 - Capital Instruments'!$G$13:$G$229,"Surplus Notes (or similar)")</f>
        <v>0</v>
      </c>
      <c r="O592" s="69"/>
      <c r="P592" s="69"/>
      <c r="Q592" s="69"/>
      <c r="R592" s="96">
        <f t="shared" si="134"/>
        <v>0</v>
      </c>
      <c r="S592" s="95">
        <f t="shared" si="135"/>
        <v>0</v>
      </c>
      <c r="T592" s="69"/>
      <c r="U592" s="69"/>
      <c r="V592" s="69"/>
      <c r="W592" s="95" t="str">
        <f t="shared" si="143"/>
        <v/>
      </c>
      <c r="Z592" s="69"/>
      <c r="AB592" s="69"/>
      <c r="AC592" s="69"/>
      <c r="AD592" s="69"/>
      <c r="AE592" s="69"/>
      <c r="AF592" s="69"/>
      <c r="AG592" s="69"/>
      <c r="AH592" s="97">
        <f t="shared" si="133"/>
        <v>0</v>
      </c>
      <c r="AJ592" s="98">
        <f t="shared" si="136"/>
        <v>0</v>
      </c>
      <c r="AK592" s="103">
        <f t="shared" si="137"/>
        <v>0</v>
      </c>
      <c r="AL592" s="104">
        <f t="shared" si="146"/>
        <v>0</v>
      </c>
      <c r="AM592" s="98">
        <f t="shared" si="138"/>
        <v>0</v>
      </c>
      <c r="AN592" s="103">
        <f t="shared" si="139"/>
        <v>0</v>
      </c>
      <c r="AO592" s="104">
        <f t="shared" si="147"/>
        <v>0</v>
      </c>
      <c r="AP592" s="105" t="str">
        <f t="shared" si="140"/>
        <v/>
      </c>
      <c r="AQ592" s="105" t="str">
        <f t="shared" si="141"/>
        <v/>
      </c>
      <c r="AR592" s="98">
        <f>'Input 1 - Schedule 1'!AL594</f>
        <v>0</v>
      </c>
      <c r="AS592" s="98">
        <f t="shared" si="144"/>
        <v>0</v>
      </c>
      <c r="AT592" s="99">
        <f t="shared" si="145"/>
        <v>0</v>
      </c>
      <c r="AV592" s="84" t="s">
        <v>20</v>
      </c>
    </row>
    <row r="593" spans="1:48" ht="13.5" x14ac:dyDescent="0.3">
      <c r="A593" s="106">
        <f t="shared" si="142"/>
        <v>586</v>
      </c>
      <c r="B593" s="102" t="str">
        <f>'Input 1 - Schedule 1'!H595</f>
        <v/>
      </c>
      <c r="C593" s="95">
        <f>'Input 1 - Schedule 1'!I595</f>
        <v>0</v>
      </c>
      <c r="D593" s="95">
        <f>'Input 1 - Schedule 1'!J595</f>
        <v>0</v>
      </c>
      <c r="E593" s="95">
        <f>'Input 1 - Schedule 1'!K595</f>
        <v>0</v>
      </c>
      <c r="F593" s="95">
        <f>'Input 1 - Schedule 1'!L595</f>
        <v>0</v>
      </c>
      <c r="G593" s="95">
        <f>'Input 1 - Schedule 1'!N595</f>
        <v>0</v>
      </c>
      <c r="H593" s="95" t="str">
        <f>'Input 1 - Schedule 1'!O595</f>
        <v/>
      </c>
      <c r="I593" s="95">
        <f>'Input 1 - Schedule 1'!W595</f>
        <v>0</v>
      </c>
      <c r="J593" s="69"/>
      <c r="K593" s="51"/>
      <c r="L593" s="69"/>
      <c r="M593" s="69"/>
      <c r="N593" s="95">
        <f>SUMIFS('Input 3 - Capital Instruments'!$L$13:$L$229,'Input 3 - Capital Instruments'!$O$13:$O$229,C593,'Input 3 - Capital Instruments'!$M$13:$M$229,"Y",'Input 3 - Capital Instruments'!$G$13:$G$229,"Surplus Notes (or similar)")</f>
        <v>0</v>
      </c>
      <c r="O593" s="69"/>
      <c r="P593" s="69"/>
      <c r="Q593" s="69"/>
      <c r="R593" s="96">
        <f t="shared" si="134"/>
        <v>0</v>
      </c>
      <c r="S593" s="95">
        <f t="shared" si="135"/>
        <v>0</v>
      </c>
      <c r="T593" s="69"/>
      <c r="U593" s="69"/>
      <c r="V593" s="69"/>
      <c r="W593" s="95" t="str">
        <f t="shared" si="143"/>
        <v/>
      </c>
      <c r="Z593" s="69"/>
      <c r="AB593" s="69"/>
      <c r="AC593" s="69"/>
      <c r="AD593" s="69"/>
      <c r="AE593" s="69"/>
      <c r="AF593" s="69"/>
      <c r="AG593" s="69"/>
      <c r="AH593" s="97">
        <f t="shared" si="133"/>
        <v>0</v>
      </c>
      <c r="AJ593" s="98">
        <f t="shared" si="136"/>
        <v>0</v>
      </c>
      <c r="AK593" s="103">
        <f t="shared" si="137"/>
        <v>0</v>
      </c>
      <c r="AL593" s="104">
        <f t="shared" si="146"/>
        <v>0</v>
      </c>
      <c r="AM593" s="98">
        <f t="shared" si="138"/>
        <v>0</v>
      </c>
      <c r="AN593" s="103">
        <f t="shared" si="139"/>
        <v>0</v>
      </c>
      <c r="AO593" s="104">
        <f t="shared" si="147"/>
        <v>0</v>
      </c>
      <c r="AP593" s="105" t="str">
        <f t="shared" si="140"/>
        <v/>
      </c>
      <c r="AQ593" s="105" t="str">
        <f t="shared" si="141"/>
        <v/>
      </c>
      <c r="AR593" s="98">
        <f>'Input 1 - Schedule 1'!AL595</f>
        <v>0</v>
      </c>
      <c r="AS593" s="98">
        <f t="shared" si="144"/>
        <v>0</v>
      </c>
      <c r="AT593" s="99">
        <f t="shared" si="145"/>
        <v>0</v>
      </c>
      <c r="AV593" s="84" t="s">
        <v>20</v>
      </c>
    </row>
    <row r="594" spans="1:48" ht="13.5" x14ac:dyDescent="0.3">
      <c r="A594" s="106">
        <f t="shared" si="142"/>
        <v>587</v>
      </c>
      <c r="B594" s="102" t="str">
        <f>'Input 1 - Schedule 1'!H596</f>
        <v/>
      </c>
      <c r="C594" s="95">
        <f>'Input 1 - Schedule 1'!I596</f>
        <v>0</v>
      </c>
      <c r="D594" s="95">
        <f>'Input 1 - Schedule 1'!J596</f>
        <v>0</v>
      </c>
      <c r="E594" s="95">
        <f>'Input 1 - Schedule 1'!K596</f>
        <v>0</v>
      </c>
      <c r="F594" s="95">
        <f>'Input 1 - Schedule 1'!L596</f>
        <v>0</v>
      </c>
      <c r="G594" s="95">
        <f>'Input 1 - Schedule 1'!N596</f>
        <v>0</v>
      </c>
      <c r="H594" s="95" t="str">
        <f>'Input 1 - Schedule 1'!O596</f>
        <v/>
      </c>
      <c r="I594" s="95">
        <f>'Input 1 - Schedule 1'!W596</f>
        <v>0</v>
      </c>
      <c r="J594" s="69"/>
      <c r="K594" s="51"/>
      <c r="L594" s="69"/>
      <c r="M594" s="69"/>
      <c r="N594" s="95">
        <f>SUMIFS('Input 3 - Capital Instruments'!$L$13:$L$229,'Input 3 - Capital Instruments'!$O$13:$O$229,C594,'Input 3 - Capital Instruments'!$M$13:$M$229,"Y",'Input 3 - Capital Instruments'!$G$13:$G$229,"Surplus Notes (or similar)")</f>
        <v>0</v>
      </c>
      <c r="O594" s="69"/>
      <c r="P594" s="69"/>
      <c r="Q594" s="69"/>
      <c r="R594" s="96">
        <f t="shared" si="134"/>
        <v>0</v>
      </c>
      <c r="S594" s="95">
        <f t="shared" si="135"/>
        <v>0</v>
      </c>
      <c r="T594" s="69"/>
      <c r="U594" s="69"/>
      <c r="V594" s="69"/>
      <c r="W594" s="95" t="str">
        <f t="shared" si="143"/>
        <v/>
      </c>
      <c r="Z594" s="69"/>
      <c r="AB594" s="69"/>
      <c r="AC594" s="69"/>
      <c r="AD594" s="69"/>
      <c r="AE594" s="69"/>
      <c r="AF594" s="69"/>
      <c r="AG594" s="69"/>
      <c r="AH594" s="97">
        <f t="shared" si="133"/>
        <v>0</v>
      </c>
      <c r="AJ594" s="98">
        <f t="shared" si="136"/>
        <v>0</v>
      </c>
      <c r="AK594" s="103">
        <f t="shared" si="137"/>
        <v>0</v>
      </c>
      <c r="AL594" s="104">
        <f t="shared" si="146"/>
        <v>0</v>
      </c>
      <c r="AM594" s="98">
        <f t="shared" si="138"/>
        <v>0</v>
      </c>
      <c r="AN594" s="103">
        <f t="shared" si="139"/>
        <v>0</v>
      </c>
      <c r="AO594" s="104">
        <f t="shared" si="147"/>
        <v>0</v>
      </c>
      <c r="AP594" s="105" t="str">
        <f t="shared" si="140"/>
        <v/>
      </c>
      <c r="AQ594" s="105" t="str">
        <f t="shared" si="141"/>
        <v/>
      </c>
      <c r="AR594" s="98">
        <f>'Input 1 - Schedule 1'!AL596</f>
        <v>0</v>
      </c>
      <c r="AS594" s="98">
        <f t="shared" si="144"/>
        <v>0</v>
      </c>
      <c r="AT594" s="99">
        <f t="shared" si="145"/>
        <v>0</v>
      </c>
      <c r="AV594" s="84" t="s">
        <v>20</v>
      </c>
    </row>
    <row r="595" spans="1:48" ht="13.5" x14ac:dyDescent="0.3">
      <c r="A595" s="106">
        <f t="shared" si="142"/>
        <v>588</v>
      </c>
      <c r="B595" s="102" t="str">
        <f>'Input 1 - Schedule 1'!H597</f>
        <v/>
      </c>
      <c r="C595" s="95">
        <f>'Input 1 - Schedule 1'!I597</f>
        <v>0</v>
      </c>
      <c r="D595" s="95">
        <f>'Input 1 - Schedule 1'!J597</f>
        <v>0</v>
      </c>
      <c r="E595" s="95">
        <f>'Input 1 - Schedule 1'!K597</f>
        <v>0</v>
      </c>
      <c r="F595" s="95">
        <f>'Input 1 - Schedule 1'!L597</f>
        <v>0</v>
      </c>
      <c r="G595" s="95">
        <f>'Input 1 - Schedule 1'!N597</f>
        <v>0</v>
      </c>
      <c r="H595" s="95" t="str">
        <f>'Input 1 - Schedule 1'!O597</f>
        <v/>
      </c>
      <c r="I595" s="95">
        <f>'Input 1 - Schedule 1'!W597</f>
        <v>0</v>
      </c>
      <c r="J595" s="69"/>
      <c r="K595" s="51"/>
      <c r="L595" s="69"/>
      <c r="M595" s="69"/>
      <c r="N595" s="95">
        <f>SUMIFS('Input 3 - Capital Instruments'!$L$13:$L$229,'Input 3 - Capital Instruments'!$O$13:$O$229,C595,'Input 3 - Capital Instruments'!$M$13:$M$229,"Y",'Input 3 - Capital Instruments'!$G$13:$G$229,"Surplus Notes (or similar)")</f>
        <v>0</v>
      </c>
      <c r="O595" s="69"/>
      <c r="P595" s="69"/>
      <c r="Q595" s="69"/>
      <c r="R595" s="96">
        <f t="shared" si="134"/>
        <v>0</v>
      </c>
      <c r="S595" s="95">
        <f t="shared" si="135"/>
        <v>0</v>
      </c>
      <c r="T595" s="69"/>
      <c r="U595" s="69"/>
      <c r="V595" s="69"/>
      <c r="W595" s="95" t="str">
        <f t="shared" si="143"/>
        <v/>
      </c>
      <c r="Z595" s="69"/>
      <c r="AB595" s="69"/>
      <c r="AC595" s="69"/>
      <c r="AD595" s="69"/>
      <c r="AE595" s="69"/>
      <c r="AF595" s="69"/>
      <c r="AG595" s="69"/>
      <c r="AH595" s="97">
        <f t="shared" si="133"/>
        <v>0</v>
      </c>
      <c r="AJ595" s="98">
        <f t="shared" si="136"/>
        <v>0</v>
      </c>
      <c r="AK595" s="103">
        <f t="shared" si="137"/>
        <v>0</v>
      </c>
      <c r="AL595" s="104">
        <f t="shared" si="146"/>
        <v>0</v>
      </c>
      <c r="AM595" s="98">
        <f t="shared" si="138"/>
        <v>0</v>
      </c>
      <c r="AN595" s="103">
        <f t="shared" si="139"/>
        <v>0</v>
      </c>
      <c r="AO595" s="104">
        <f t="shared" si="147"/>
        <v>0</v>
      </c>
      <c r="AP595" s="105" t="str">
        <f t="shared" si="140"/>
        <v/>
      </c>
      <c r="AQ595" s="105" t="str">
        <f t="shared" si="141"/>
        <v/>
      </c>
      <c r="AR595" s="98">
        <f>'Input 1 - Schedule 1'!AL597</f>
        <v>0</v>
      </c>
      <c r="AS595" s="98">
        <f t="shared" si="144"/>
        <v>0</v>
      </c>
      <c r="AT595" s="99">
        <f t="shared" si="145"/>
        <v>0</v>
      </c>
      <c r="AV595" s="84" t="s">
        <v>20</v>
      </c>
    </row>
    <row r="596" spans="1:48" ht="13.5" x14ac:dyDescent="0.3">
      <c r="A596" s="106">
        <f t="shared" si="142"/>
        <v>589</v>
      </c>
      <c r="B596" s="102" t="str">
        <f>'Input 1 - Schedule 1'!H598</f>
        <v/>
      </c>
      <c r="C596" s="95">
        <f>'Input 1 - Schedule 1'!I598</f>
        <v>0</v>
      </c>
      <c r="D596" s="95">
        <f>'Input 1 - Schedule 1'!J598</f>
        <v>0</v>
      </c>
      <c r="E596" s="95">
        <f>'Input 1 - Schedule 1'!K598</f>
        <v>0</v>
      </c>
      <c r="F596" s="95">
        <f>'Input 1 - Schedule 1'!L598</f>
        <v>0</v>
      </c>
      <c r="G596" s="95">
        <f>'Input 1 - Schedule 1'!N598</f>
        <v>0</v>
      </c>
      <c r="H596" s="95" t="str">
        <f>'Input 1 - Schedule 1'!O598</f>
        <v/>
      </c>
      <c r="I596" s="95">
        <f>'Input 1 - Schedule 1'!W598</f>
        <v>0</v>
      </c>
      <c r="J596" s="69"/>
      <c r="K596" s="51"/>
      <c r="L596" s="69"/>
      <c r="M596" s="69"/>
      <c r="N596" s="95">
        <f>SUMIFS('Input 3 - Capital Instruments'!$L$13:$L$229,'Input 3 - Capital Instruments'!$O$13:$O$229,C596,'Input 3 - Capital Instruments'!$M$13:$M$229,"Y",'Input 3 - Capital Instruments'!$G$13:$G$229,"Surplus Notes (or similar)")</f>
        <v>0</v>
      </c>
      <c r="O596" s="69"/>
      <c r="P596" s="69"/>
      <c r="Q596" s="69"/>
      <c r="R596" s="96">
        <f t="shared" si="134"/>
        <v>0</v>
      </c>
      <c r="S596" s="95">
        <f t="shared" si="135"/>
        <v>0</v>
      </c>
      <c r="T596" s="69"/>
      <c r="U596" s="69"/>
      <c r="V596" s="69"/>
      <c r="W596" s="95" t="str">
        <f t="shared" si="143"/>
        <v/>
      </c>
      <c r="Z596" s="69"/>
      <c r="AB596" s="69"/>
      <c r="AC596" s="69"/>
      <c r="AD596" s="69"/>
      <c r="AE596" s="69"/>
      <c r="AF596" s="69"/>
      <c r="AG596" s="69"/>
      <c r="AH596" s="97">
        <f t="shared" si="133"/>
        <v>0</v>
      </c>
      <c r="AJ596" s="98">
        <f t="shared" si="136"/>
        <v>0</v>
      </c>
      <c r="AK596" s="103">
        <f t="shared" si="137"/>
        <v>0</v>
      </c>
      <c r="AL596" s="104">
        <f t="shared" si="146"/>
        <v>0</v>
      </c>
      <c r="AM596" s="98">
        <f t="shared" si="138"/>
        <v>0</v>
      </c>
      <c r="AN596" s="103">
        <f t="shared" si="139"/>
        <v>0</v>
      </c>
      <c r="AO596" s="104">
        <f t="shared" si="147"/>
        <v>0</v>
      </c>
      <c r="AP596" s="105" t="str">
        <f t="shared" si="140"/>
        <v/>
      </c>
      <c r="AQ596" s="105" t="str">
        <f t="shared" si="141"/>
        <v/>
      </c>
      <c r="AR596" s="98">
        <f>'Input 1 - Schedule 1'!AL598</f>
        <v>0</v>
      </c>
      <c r="AS596" s="98">
        <f t="shared" si="144"/>
        <v>0</v>
      </c>
      <c r="AT596" s="99">
        <f t="shared" si="145"/>
        <v>0</v>
      </c>
      <c r="AV596" s="84" t="s">
        <v>20</v>
      </c>
    </row>
    <row r="597" spans="1:48" ht="13.5" x14ac:dyDescent="0.3">
      <c r="A597" s="106">
        <f t="shared" si="142"/>
        <v>590</v>
      </c>
      <c r="B597" s="102" t="str">
        <f>'Input 1 - Schedule 1'!H599</f>
        <v/>
      </c>
      <c r="C597" s="95">
        <f>'Input 1 - Schedule 1'!I599</f>
        <v>0</v>
      </c>
      <c r="D597" s="95">
        <f>'Input 1 - Schedule 1'!J599</f>
        <v>0</v>
      </c>
      <c r="E597" s="95">
        <f>'Input 1 - Schedule 1'!K599</f>
        <v>0</v>
      </c>
      <c r="F597" s="95">
        <f>'Input 1 - Schedule 1'!L599</f>
        <v>0</v>
      </c>
      <c r="G597" s="95">
        <f>'Input 1 - Schedule 1'!N599</f>
        <v>0</v>
      </c>
      <c r="H597" s="95" t="str">
        <f>'Input 1 - Schedule 1'!O599</f>
        <v/>
      </c>
      <c r="I597" s="95">
        <f>'Input 1 - Schedule 1'!W599</f>
        <v>0</v>
      </c>
      <c r="J597" s="69"/>
      <c r="K597" s="51"/>
      <c r="L597" s="69"/>
      <c r="M597" s="69"/>
      <c r="N597" s="95">
        <f>SUMIFS('Input 3 - Capital Instruments'!$L$13:$L$229,'Input 3 - Capital Instruments'!$O$13:$O$229,C597,'Input 3 - Capital Instruments'!$M$13:$M$229,"Y",'Input 3 - Capital Instruments'!$G$13:$G$229,"Surplus Notes (or similar)")</f>
        <v>0</v>
      </c>
      <c r="O597" s="69"/>
      <c r="P597" s="69"/>
      <c r="Q597" s="69"/>
      <c r="R597" s="96">
        <f t="shared" si="134"/>
        <v>0</v>
      </c>
      <c r="S597" s="95">
        <f t="shared" si="135"/>
        <v>0</v>
      </c>
      <c r="T597" s="69"/>
      <c r="U597" s="69"/>
      <c r="V597" s="69"/>
      <c r="W597" s="95" t="str">
        <f t="shared" si="143"/>
        <v/>
      </c>
      <c r="Z597" s="69"/>
      <c r="AB597" s="69"/>
      <c r="AC597" s="69"/>
      <c r="AD597" s="69"/>
      <c r="AE597" s="69"/>
      <c r="AF597" s="69"/>
      <c r="AG597" s="69"/>
      <c r="AH597" s="97">
        <f t="shared" si="133"/>
        <v>0</v>
      </c>
      <c r="AJ597" s="98">
        <f t="shared" si="136"/>
        <v>0</v>
      </c>
      <c r="AK597" s="103">
        <f t="shared" si="137"/>
        <v>0</v>
      </c>
      <c r="AL597" s="104">
        <f t="shared" si="146"/>
        <v>0</v>
      </c>
      <c r="AM597" s="98">
        <f t="shared" si="138"/>
        <v>0</v>
      </c>
      <c r="AN597" s="103">
        <f t="shared" si="139"/>
        <v>0</v>
      </c>
      <c r="AO597" s="104">
        <f t="shared" si="147"/>
        <v>0</v>
      </c>
      <c r="AP597" s="105" t="str">
        <f t="shared" si="140"/>
        <v/>
      </c>
      <c r="AQ597" s="105" t="str">
        <f t="shared" si="141"/>
        <v/>
      </c>
      <c r="AR597" s="98">
        <f>'Input 1 - Schedule 1'!AL599</f>
        <v>0</v>
      </c>
      <c r="AS597" s="98">
        <f t="shared" si="144"/>
        <v>0</v>
      </c>
      <c r="AT597" s="99">
        <f t="shared" si="145"/>
        <v>0</v>
      </c>
      <c r="AV597" s="84" t="s">
        <v>20</v>
      </c>
    </row>
    <row r="598" spans="1:48" ht="13.5" x14ac:dyDescent="0.3">
      <c r="A598" s="106">
        <f t="shared" si="142"/>
        <v>591</v>
      </c>
      <c r="B598" s="102" t="str">
        <f>'Input 1 - Schedule 1'!H600</f>
        <v/>
      </c>
      <c r="C598" s="95">
        <f>'Input 1 - Schedule 1'!I600</f>
        <v>0</v>
      </c>
      <c r="D598" s="95">
        <f>'Input 1 - Schedule 1'!J600</f>
        <v>0</v>
      </c>
      <c r="E598" s="95">
        <f>'Input 1 - Schedule 1'!K600</f>
        <v>0</v>
      </c>
      <c r="F598" s="95">
        <f>'Input 1 - Schedule 1'!L600</f>
        <v>0</v>
      </c>
      <c r="G598" s="95">
        <f>'Input 1 - Schedule 1'!N600</f>
        <v>0</v>
      </c>
      <c r="H598" s="95" t="str">
        <f>'Input 1 - Schedule 1'!O600</f>
        <v/>
      </c>
      <c r="I598" s="95">
        <f>'Input 1 - Schedule 1'!W600</f>
        <v>0</v>
      </c>
      <c r="J598" s="69"/>
      <c r="K598" s="51"/>
      <c r="L598" s="69"/>
      <c r="M598" s="69"/>
      <c r="N598" s="95">
        <f>SUMIFS('Input 3 - Capital Instruments'!$L$13:$L$229,'Input 3 - Capital Instruments'!$O$13:$O$229,C598,'Input 3 - Capital Instruments'!$M$13:$M$229,"Y",'Input 3 - Capital Instruments'!$G$13:$G$229,"Surplus Notes (or similar)")</f>
        <v>0</v>
      </c>
      <c r="O598" s="69"/>
      <c r="P598" s="69"/>
      <c r="Q598" s="69"/>
      <c r="R598" s="96">
        <f t="shared" si="134"/>
        <v>0</v>
      </c>
      <c r="S598" s="95">
        <f t="shared" si="135"/>
        <v>0</v>
      </c>
      <c r="T598" s="69"/>
      <c r="U598" s="69"/>
      <c r="V598" s="69"/>
      <c r="W598" s="95" t="str">
        <f t="shared" si="143"/>
        <v/>
      </c>
      <c r="Z598" s="69"/>
      <c r="AB598" s="69"/>
      <c r="AC598" s="69"/>
      <c r="AD598" s="69"/>
      <c r="AE598" s="69"/>
      <c r="AF598" s="69"/>
      <c r="AG598" s="69"/>
      <c r="AH598" s="97">
        <f t="shared" si="133"/>
        <v>0</v>
      </c>
      <c r="AJ598" s="98">
        <f t="shared" si="136"/>
        <v>0</v>
      </c>
      <c r="AK598" s="103">
        <f t="shared" si="137"/>
        <v>0</v>
      </c>
      <c r="AL598" s="104">
        <f t="shared" si="146"/>
        <v>0</v>
      </c>
      <c r="AM598" s="98">
        <f t="shared" si="138"/>
        <v>0</v>
      </c>
      <c r="AN598" s="103">
        <f t="shared" si="139"/>
        <v>0</v>
      </c>
      <c r="AO598" s="104">
        <f t="shared" si="147"/>
        <v>0</v>
      </c>
      <c r="AP598" s="105" t="str">
        <f t="shared" si="140"/>
        <v/>
      </c>
      <c r="AQ598" s="105" t="str">
        <f t="shared" si="141"/>
        <v/>
      </c>
      <c r="AR598" s="98">
        <f>'Input 1 - Schedule 1'!AL600</f>
        <v>0</v>
      </c>
      <c r="AS598" s="98">
        <f t="shared" si="144"/>
        <v>0</v>
      </c>
      <c r="AT598" s="99">
        <f t="shared" si="145"/>
        <v>0</v>
      </c>
      <c r="AV598" s="84" t="s">
        <v>20</v>
      </c>
    </row>
    <row r="599" spans="1:48" ht="13.5" x14ac:dyDescent="0.3">
      <c r="A599" s="106">
        <f t="shared" si="142"/>
        <v>592</v>
      </c>
      <c r="B599" s="102" t="str">
        <f>'Input 1 - Schedule 1'!H601</f>
        <v/>
      </c>
      <c r="C599" s="95">
        <f>'Input 1 - Schedule 1'!I601</f>
        <v>0</v>
      </c>
      <c r="D599" s="95">
        <f>'Input 1 - Schedule 1'!J601</f>
        <v>0</v>
      </c>
      <c r="E599" s="95">
        <f>'Input 1 - Schedule 1'!K601</f>
        <v>0</v>
      </c>
      <c r="F599" s="95">
        <f>'Input 1 - Schedule 1'!L601</f>
        <v>0</v>
      </c>
      <c r="G599" s="95">
        <f>'Input 1 - Schedule 1'!N601</f>
        <v>0</v>
      </c>
      <c r="H599" s="95" t="str">
        <f>'Input 1 - Schedule 1'!O601</f>
        <v/>
      </c>
      <c r="I599" s="95">
        <f>'Input 1 - Schedule 1'!W601</f>
        <v>0</v>
      </c>
      <c r="J599" s="69"/>
      <c r="K599" s="51"/>
      <c r="L599" s="69"/>
      <c r="M599" s="69"/>
      <c r="N599" s="95">
        <f>SUMIFS('Input 3 - Capital Instruments'!$L$13:$L$229,'Input 3 - Capital Instruments'!$O$13:$O$229,C599,'Input 3 - Capital Instruments'!$M$13:$M$229,"Y",'Input 3 - Capital Instruments'!$G$13:$G$229,"Surplus Notes (or similar)")</f>
        <v>0</v>
      </c>
      <c r="O599" s="69"/>
      <c r="P599" s="69"/>
      <c r="Q599" s="69"/>
      <c r="R599" s="96">
        <f t="shared" si="134"/>
        <v>0</v>
      </c>
      <c r="S599" s="95">
        <f t="shared" si="135"/>
        <v>0</v>
      </c>
      <c r="T599" s="69"/>
      <c r="U599" s="69"/>
      <c r="V599" s="69"/>
      <c r="W599" s="95" t="str">
        <f t="shared" si="143"/>
        <v/>
      </c>
      <c r="Z599" s="69"/>
      <c r="AB599" s="69"/>
      <c r="AC599" s="69"/>
      <c r="AD599" s="69"/>
      <c r="AE599" s="69"/>
      <c r="AF599" s="69"/>
      <c r="AG599" s="69"/>
      <c r="AH599" s="97">
        <f t="shared" si="133"/>
        <v>0</v>
      </c>
      <c r="AJ599" s="98">
        <f t="shared" si="136"/>
        <v>0</v>
      </c>
      <c r="AK599" s="103">
        <f t="shared" si="137"/>
        <v>0</v>
      </c>
      <c r="AL599" s="104">
        <f t="shared" si="146"/>
        <v>0</v>
      </c>
      <c r="AM599" s="98">
        <f t="shared" si="138"/>
        <v>0</v>
      </c>
      <c r="AN599" s="103">
        <f t="shared" si="139"/>
        <v>0</v>
      </c>
      <c r="AO599" s="104">
        <f t="shared" si="147"/>
        <v>0</v>
      </c>
      <c r="AP599" s="105" t="str">
        <f t="shared" si="140"/>
        <v/>
      </c>
      <c r="AQ599" s="105" t="str">
        <f t="shared" si="141"/>
        <v/>
      </c>
      <c r="AR599" s="98">
        <f>'Input 1 - Schedule 1'!AL601</f>
        <v>0</v>
      </c>
      <c r="AS599" s="98">
        <f t="shared" si="144"/>
        <v>0</v>
      </c>
      <c r="AT599" s="99">
        <f t="shared" si="145"/>
        <v>0</v>
      </c>
      <c r="AV599" s="84" t="s">
        <v>20</v>
      </c>
    </row>
    <row r="600" spans="1:48" ht="13.5" x14ac:dyDescent="0.3">
      <c r="A600" s="106">
        <f t="shared" si="142"/>
        <v>593</v>
      </c>
      <c r="B600" s="102" t="str">
        <f>'Input 1 - Schedule 1'!H602</f>
        <v/>
      </c>
      <c r="C600" s="95">
        <f>'Input 1 - Schedule 1'!I602</f>
        <v>0</v>
      </c>
      <c r="D600" s="95">
        <f>'Input 1 - Schedule 1'!J602</f>
        <v>0</v>
      </c>
      <c r="E600" s="95">
        <f>'Input 1 - Schedule 1'!K602</f>
        <v>0</v>
      </c>
      <c r="F600" s="95">
        <f>'Input 1 - Schedule 1'!L602</f>
        <v>0</v>
      </c>
      <c r="G600" s="95">
        <f>'Input 1 - Schedule 1'!N602</f>
        <v>0</v>
      </c>
      <c r="H600" s="95" t="str">
        <f>'Input 1 - Schedule 1'!O602</f>
        <v/>
      </c>
      <c r="I600" s="95">
        <f>'Input 1 - Schedule 1'!W602</f>
        <v>0</v>
      </c>
      <c r="J600" s="69"/>
      <c r="K600" s="51"/>
      <c r="L600" s="69"/>
      <c r="M600" s="69"/>
      <c r="N600" s="95">
        <f>SUMIFS('Input 3 - Capital Instruments'!$L$13:$L$229,'Input 3 - Capital Instruments'!$O$13:$O$229,C600,'Input 3 - Capital Instruments'!$M$13:$M$229,"Y",'Input 3 - Capital Instruments'!$G$13:$G$229,"Surplus Notes (or similar)")</f>
        <v>0</v>
      </c>
      <c r="O600" s="69"/>
      <c r="P600" s="69"/>
      <c r="Q600" s="69"/>
      <c r="R600" s="96">
        <f t="shared" si="134"/>
        <v>0</v>
      </c>
      <c r="S600" s="95">
        <f t="shared" si="135"/>
        <v>0</v>
      </c>
      <c r="T600" s="69"/>
      <c r="U600" s="69"/>
      <c r="V600" s="69"/>
      <c r="W600" s="95" t="str">
        <f t="shared" si="143"/>
        <v/>
      </c>
      <c r="Z600" s="69"/>
      <c r="AB600" s="69"/>
      <c r="AC600" s="69"/>
      <c r="AD600" s="69"/>
      <c r="AE600" s="69"/>
      <c r="AF600" s="69"/>
      <c r="AG600" s="69"/>
      <c r="AH600" s="97">
        <f t="shared" si="133"/>
        <v>0</v>
      </c>
      <c r="AJ600" s="98">
        <f t="shared" si="136"/>
        <v>0</v>
      </c>
      <c r="AK600" s="103">
        <f t="shared" si="137"/>
        <v>0</v>
      </c>
      <c r="AL600" s="104">
        <f t="shared" si="146"/>
        <v>0</v>
      </c>
      <c r="AM600" s="98">
        <f t="shared" si="138"/>
        <v>0</v>
      </c>
      <c r="AN600" s="103">
        <f t="shared" si="139"/>
        <v>0</v>
      </c>
      <c r="AO600" s="104">
        <f t="shared" si="147"/>
        <v>0</v>
      </c>
      <c r="AP600" s="105" t="str">
        <f t="shared" si="140"/>
        <v/>
      </c>
      <c r="AQ600" s="105" t="str">
        <f t="shared" si="141"/>
        <v/>
      </c>
      <c r="AR600" s="98">
        <f>'Input 1 - Schedule 1'!AL602</f>
        <v>0</v>
      </c>
      <c r="AS600" s="98">
        <f t="shared" si="144"/>
        <v>0</v>
      </c>
      <c r="AT600" s="99">
        <f t="shared" si="145"/>
        <v>0</v>
      </c>
      <c r="AV600" s="84" t="s">
        <v>20</v>
      </c>
    </row>
    <row r="601" spans="1:48" ht="13.5" x14ac:dyDescent="0.3">
      <c r="A601" s="106">
        <f t="shared" si="142"/>
        <v>594</v>
      </c>
      <c r="B601" s="102" t="str">
        <f>'Input 1 - Schedule 1'!H603</f>
        <v/>
      </c>
      <c r="C601" s="95">
        <f>'Input 1 - Schedule 1'!I603</f>
        <v>0</v>
      </c>
      <c r="D601" s="95">
        <f>'Input 1 - Schedule 1'!J603</f>
        <v>0</v>
      </c>
      <c r="E601" s="95">
        <f>'Input 1 - Schedule 1'!K603</f>
        <v>0</v>
      </c>
      <c r="F601" s="95">
        <f>'Input 1 - Schedule 1'!L603</f>
        <v>0</v>
      </c>
      <c r="G601" s="95">
        <f>'Input 1 - Schedule 1'!N603</f>
        <v>0</v>
      </c>
      <c r="H601" s="95" t="str">
        <f>'Input 1 - Schedule 1'!O603</f>
        <v/>
      </c>
      <c r="I601" s="95">
        <f>'Input 1 - Schedule 1'!W603</f>
        <v>0</v>
      </c>
      <c r="J601" s="69"/>
      <c r="K601" s="51"/>
      <c r="L601" s="69"/>
      <c r="M601" s="69"/>
      <c r="N601" s="95">
        <f>SUMIFS('Input 3 - Capital Instruments'!$L$13:$L$229,'Input 3 - Capital Instruments'!$O$13:$O$229,C601,'Input 3 - Capital Instruments'!$M$13:$M$229,"Y",'Input 3 - Capital Instruments'!$G$13:$G$229,"Surplus Notes (or similar)")</f>
        <v>0</v>
      </c>
      <c r="O601" s="69"/>
      <c r="P601" s="69"/>
      <c r="Q601" s="69"/>
      <c r="R601" s="96">
        <f t="shared" si="134"/>
        <v>0</v>
      </c>
      <c r="S601" s="95">
        <f t="shared" si="135"/>
        <v>0</v>
      </c>
      <c r="T601" s="69"/>
      <c r="U601" s="69"/>
      <c r="V601" s="69"/>
      <c r="W601" s="95" t="str">
        <f t="shared" si="143"/>
        <v/>
      </c>
      <c r="Z601" s="69"/>
      <c r="AB601" s="69"/>
      <c r="AC601" s="69"/>
      <c r="AD601" s="69"/>
      <c r="AE601" s="69"/>
      <c r="AF601" s="69"/>
      <c r="AG601" s="69"/>
      <c r="AH601" s="97">
        <f t="shared" si="133"/>
        <v>0</v>
      </c>
      <c r="AJ601" s="98">
        <f t="shared" si="136"/>
        <v>0</v>
      </c>
      <c r="AK601" s="103">
        <f t="shared" si="137"/>
        <v>0</v>
      </c>
      <c r="AL601" s="104">
        <f t="shared" si="146"/>
        <v>0</v>
      </c>
      <c r="AM601" s="98">
        <f t="shared" si="138"/>
        <v>0</v>
      </c>
      <c r="AN601" s="103">
        <f t="shared" si="139"/>
        <v>0</v>
      </c>
      <c r="AO601" s="104">
        <f t="shared" si="147"/>
        <v>0</v>
      </c>
      <c r="AP601" s="105" t="str">
        <f t="shared" si="140"/>
        <v/>
      </c>
      <c r="AQ601" s="105" t="str">
        <f t="shared" si="141"/>
        <v/>
      </c>
      <c r="AR601" s="98">
        <f>'Input 1 - Schedule 1'!AL603</f>
        <v>0</v>
      </c>
      <c r="AS601" s="98">
        <f t="shared" si="144"/>
        <v>0</v>
      </c>
      <c r="AT601" s="99">
        <f t="shared" si="145"/>
        <v>0</v>
      </c>
      <c r="AV601" s="84" t="s">
        <v>20</v>
      </c>
    </row>
    <row r="602" spans="1:48" ht="13.5" x14ac:dyDescent="0.3">
      <c r="A602" s="106">
        <f t="shared" si="142"/>
        <v>595</v>
      </c>
      <c r="B602" s="102" t="str">
        <f>'Input 1 - Schedule 1'!H604</f>
        <v/>
      </c>
      <c r="C602" s="95">
        <f>'Input 1 - Schedule 1'!I604</f>
        <v>0</v>
      </c>
      <c r="D602" s="95">
        <f>'Input 1 - Schedule 1'!J604</f>
        <v>0</v>
      </c>
      <c r="E602" s="95">
        <f>'Input 1 - Schedule 1'!K604</f>
        <v>0</v>
      </c>
      <c r="F602" s="95">
        <f>'Input 1 - Schedule 1'!L604</f>
        <v>0</v>
      </c>
      <c r="G602" s="95">
        <f>'Input 1 - Schedule 1'!N604</f>
        <v>0</v>
      </c>
      <c r="H602" s="95" t="str">
        <f>'Input 1 - Schedule 1'!O604</f>
        <v/>
      </c>
      <c r="I602" s="95">
        <f>'Input 1 - Schedule 1'!W604</f>
        <v>0</v>
      </c>
      <c r="J602" s="69"/>
      <c r="K602" s="51"/>
      <c r="L602" s="69"/>
      <c r="M602" s="69"/>
      <c r="N602" s="95">
        <f>SUMIFS('Input 3 - Capital Instruments'!$L$13:$L$229,'Input 3 - Capital Instruments'!$O$13:$O$229,C602,'Input 3 - Capital Instruments'!$M$13:$M$229,"Y",'Input 3 - Capital Instruments'!$G$13:$G$229,"Surplus Notes (or similar)")</f>
        <v>0</v>
      </c>
      <c r="O602" s="69"/>
      <c r="P602" s="69"/>
      <c r="Q602" s="69"/>
      <c r="R602" s="96">
        <f t="shared" si="134"/>
        <v>0</v>
      </c>
      <c r="S602" s="95">
        <f t="shared" si="135"/>
        <v>0</v>
      </c>
      <c r="T602" s="69"/>
      <c r="U602" s="69"/>
      <c r="V602" s="69"/>
      <c r="W602" s="95" t="str">
        <f t="shared" si="143"/>
        <v/>
      </c>
      <c r="Z602" s="69"/>
      <c r="AB602" s="69"/>
      <c r="AC602" s="69"/>
      <c r="AD602" s="69"/>
      <c r="AE602" s="69"/>
      <c r="AF602" s="69"/>
      <c r="AG602" s="69"/>
      <c r="AH602" s="97">
        <f t="shared" si="133"/>
        <v>0</v>
      </c>
      <c r="AJ602" s="98">
        <f t="shared" si="136"/>
        <v>0</v>
      </c>
      <c r="AK602" s="103">
        <f t="shared" si="137"/>
        <v>0</v>
      </c>
      <c r="AL602" s="104">
        <f t="shared" si="146"/>
        <v>0</v>
      </c>
      <c r="AM602" s="98">
        <f t="shared" si="138"/>
        <v>0</v>
      </c>
      <c r="AN602" s="103">
        <f t="shared" si="139"/>
        <v>0</v>
      </c>
      <c r="AO602" s="104">
        <f t="shared" si="147"/>
        <v>0</v>
      </c>
      <c r="AP602" s="105" t="str">
        <f t="shared" si="140"/>
        <v/>
      </c>
      <c r="AQ602" s="105" t="str">
        <f t="shared" si="141"/>
        <v/>
      </c>
      <c r="AR602" s="98">
        <f>'Input 1 - Schedule 1'!AL604</f>
        <v>0</v>
      </c>
      <c r="AS602" s="98">
        <f t="shared" si="144"/>
        <v>0</v>
      </c>
      <c r="AT602" s="99">
        <f t="shared" si="145"/>
        <v>0</v>
      </c>
      <c r="AV602" s="84" t="s">
        <v>20</v>
      </c>
    </row>
    <row r="603" spans="1:48" ht="13.5" x14ac:dyDescent="0.3">
      <c r="A603" s="106">
        <f t="shared" si="142"/>
        <v>596</v>
      </c>
      <c r="B603" s="102" t="str">
        <f>'Input 1 - Schedule 1'!H605</f>
        <v/>
      </c>
      <c r="C603" s="95">
        <f>'Input 1 - Schedule 1'!I605</f>
        <v>0</v>
      </c>
      <c r="D603" s="95">
        <f>'Input 1 - Schedule 1'!J605</f>
        <v>0</v>
      </c>
      <c r="E603" s="95">
        <f>'Input 1 - Schedule 1'!K605</f>
        <v>0</v>
      </c>
      <c r="F603" s="95">
        <f>'Input 1 - Schedule 1'!L605</f>
        <v>0</v>
      </c>
      <c r="G603" s="95">
        <f>'Input 1 - Schedule 1'!N605</f>
        <v>0</v>
      </c>
      <c r="H603" s="95" t="str">
        <f>'Input 1 - Schedule 1'!O605</f>
        <v/>
      </c>
      <c r="I603" s="95">
        <f>'Input 1 - Schedule 1'!W605</f>
        <v>0</v>
      </c>
      <c r="J603" s="69"/>
      <c r="K603" s="51"/>
      <c r="L603" s="69"/>
      <c r="M603" s="69"/>
      <c r="N603" s="95">
        <f>SUMIFS('Input 3 - Capital Instruments'!$L$13:$L$229,'Input 3 - Capital Instruments'!$O$13:$O$229,C603,'Input 3 - Capital Instruments'!$M$13:$M$229,"Y",'Input 3 - Capital Instruments'!$G$13:$G$229,"Surplus Notes (or similar)")</f>
        <v>0</v>
      </c>
      <c r="O603" s="69"/>
      <c r="P603" s="69"/>
      <c r="Q603" s="69"/>
      <c r="R603" s="96">
        <f t="shared" si="134"/>
        <v>0</v>
      </c>
      <c r="S603" s="95">
        <f t="shared" si="135"/>
        <v>0</v>
      </c>
      <c r="T603" s="69"/>
      <c r="U603" s="69"/>
      <c r="V603" s="69"/>
      <c r="W603" s="95" t="str">
        <f t="shared" si="143"/>
        <v/>
      </c>
      <c r="Z603" s="69"/>
      <c r="AB603" s="69"/>
      <c r="AC603" s="69"/>
      <c r="AD603" s="69"/>
      <c r="AE603" s="69"/>
      <c r="AF603" s="69"/>
      <c r="AG603" s="69"/>
      <c r="AH603" s="97">
        <f t="shared" si="133"/>
        <v>0</v>
      </c>
      <c r="AJ603" s="98">
        <f t="shared" si="136"/>
        <v>0</v>
      </c>
      <c r="AK603" s="103">
        <f t="shared" si="137"/>
        <v>0</v>
      </c>
      <c r="AL603" s="104">
        <f t="shared" si="146"/>
        <v>0</v>
      </c>
      <c r="AM603" s="98">
        <f t="shared" si="138"/>
        <v>0</v>
      </c>
      <c r="AN603" s="103">
        <f t="shared" si="139"/>
        <v>0</v>
      </c>
      <c r="AO603" s="104">
        <f t="shared" si="147"/>
        <v>0</v>
      </c>
      <c r="AP603" s="105" t="str">
        <f t="shared" si="140"/>
        <v/>
      </c>
      <c r="AQ603" s="105" t="str">
        <f t="shared" si="141"/>
        <v/>
      </c>
      <c r="AR603" s="98">
        <f>'Input 1 - Schedule 1'!AL605</f>
        <v>0</v>
      </c>
      <c r="AS603" s="98">
        <f t="shared" si="144"/>
        <v>0</v>
      </c>
      <c r="AT603" s="99">
        <f t="shared" si="145"/>
        <v>0</v>
      </c>
      <c r="AV603" s="84" t="s">
        <v>20</v>
      </c>
    </row>
    <row r="604" spans="1:48" ht="13.5" x14ac:dyDescent="0.3">
      <c r="A604" s="106">
        <f t="shared" si="142"/>
        <v>597</v>
      </c>
      <c r="B604" s="102" t="str">
        <f>'Input 1 - Schedule 1'!H606</f>
        <v/>
      </c>
      <c r="C604" s="95">
        <f>'Input 1 - Schedule 1'!I606</f>
        <v>0</v>
      </c>
      <c r="D604" s="95">
        <f>'Input 1 - Schedule 1'!J606</f>
        <v>0</v>
      </c>
      <c r="E604" s="95">
        <f>'Input 1 - Schedule 1'!K606</f>
        <v>0</v>
      </c>
      <c r="F604" s="95">
        <f>'Input 1 - Schedule 1'!L606</f>
        <v>0</v>
      </c>
      <c r="G604" s="95">
        <f>'Input 1 - Schedule 1'!N606</f>
        <v>0</v>
      </c>
      <c r="H604" s="95" t="str">
        <f>'Input 1 - Schedule 1'!O606</f>
        <v/>
      </c>
      <c r="I604" s="95">
        <f>'Input 1 - Schedule 1'!W606</f>
        <v>0</v>
      </c>
      <c r="J604" s="69"/>
      <c r="K604" s="51"/>
      <c r="L604" s="69"/>
      <c r="M604" s="69"/>
      <c r="N604" s="95">
        <f>SUMIFS('Input 3 - Capital Instruments'!$L$13:$L$229,'Input 3 - Capital Instruments'!$O$13:$O$229,C604,'Input 3 - Capital Instruments'!$M$13:$M$229,"Y",'Input 3 - Capital Instruments'!$G$13:$G$229,"Surplus Notes (or similar)")</f>
        <v>0</v>
      </c>
      <c r="O604" s="69"/>
      <c r="P604" s="69"/>
      <c r="Q604" s="69"/>
      <c r="R604" s="96">
        <f t="shared" si="134"/>
        <v>0</v>
      </c>
      <c r="S604" s="95">
        <f t="shared" si="135"/>
        <v>0</v>
      </c>
      <c r="T604" s="69"/>
      <c r="U604" s="69"/>
      <c r="V604" s="69"/>
      <c r="W604" s="95" t="str">
        <f t="shared" si="143"/>
        <v/>
      </c>
      <c r="Z604" s="69"/>
      <c r="AB604" s="69"/>
      <c r="AC604" s="69"/>
      <c r="AD604" s="69"/>
      <c r="AE604" s="69"/>
      <c r="AF604" s="69"/>
      <c r="AG604" s="69"/>
      <c r="AH604" s="97">
        <f t="shared" si="133"/>
        <v>0</v>
      </c>
      <c r="AJ604" s="98">
        <f t="shared" si="136"/>
        <v>0</v>
      </c>
      <c r="AK604" s="103">
        <f t="shared" si="137"/>
        <v>0</v>
      </c>
      <c r="AL604" s="104">
        <f t="shared" si="146"/>
        <v>0</v>
      </c>
      <c r="AM604" s="98">
        <f t="shared" si="138"/>
        <v>0</v>
      </c>
      <c r="AN604" s="103">
        <f t="shared" si="139"/>
        <v>0</v>
      </c>
      <c r="AO604" s="104">
        <f t="shared" si="147"/>
        <v>0</v>
      </c>
      <c r="AP604" s="105" t="str">
        <f t="shared" si="140"/>
        <v/>
      </c>
      <c r="AQ604" s="105" t="str">
        <f t="shared" si="141"/>
        <v/>
      </c>
      <c r="AR604" s="98">
        <f>'Input 1 - Schedule 1'!AL606</f>
        <v>0</v>
      </c>
      <c r="AS604" s="98">
        <f t="shared" si="144"/>
        <v>0</v>
      </c>
      <c r="AT604" s="99">
        <f t="shared" si="145"/>
        <v>0</v>
      </c>
      <c r="AV604" s="84" t="s">
        <v>20</v>
      </c>
    </row>
    <row r="605" spans="1:48" ht="13.5" x14ac:dyDescent="0.3">
      <c r="A605" s="106">
        <f t="shared" si="142"/>
        <v>598</v>
      </c>
      <c r="B605" s="102" t="str">
        <f>'Input 1 - Schedule 1'!H607</f>
        <v/>
      </c>
      <c r="C605" s="95">
        <f>'Input 1 - Schedule 1'!I607</f>
        <v>0</v>
      </c>
      <c r="D605" s="95">
        <f>'Input 1 - Schedule 1'!J607</f>
        <v>0</v>
      </c>
      <c r="E605" s="95">
        <f>'Input 1 - Schedule 1'!K607</f>
        <v>0</v>
      </c>
      <c r="F605" s="95">
        <f>'Input 1 - Schedule 1'!L607</f>
        <v>0</v>
      </c>
      <c r="G605" s="95">
        <f>'Input 1 - Schedule 1'!N607</f>
        <v>0</v>
      </c>
      <c r="H605" s="95" t="str">
        <f>'Input 1 - Schedule 1'!O607</f>
        <v/>
      </c>
      <c r="I605" s="95">
        <f>'Input 1 - Schedule 1'!W607</f>
        <v>0</v>
      </c>
      <c r="J605" s="69"/>
      <c r="K605" s="51"/>
      <c r="L605" s="69"/>
      <c r="M605" s="69"/>
      <c r="N605" s="95">
        <f>SUMIFS('Input 3 - Capital Instruments'!$L$13:$L$229,'Input 3 - Capital Instruments'!$O$13:$O$229,C605,'Input 3 - Capital Instruments'!$M$13:$M$229,"Y",'Input 3 - Capital Instruments'!$G$13:$G$229,"Surplus Notes (or similar)")</f>
        <v>0</v>
      </c>
      <c r="O605" s="69"/>
      <c r="P605" s="69"/>
      <c r="Q605" s="69"/>
      <c r="R605" s="96">
        <f t="shared" si="134"/>
        <v>0</v>
      </c>
      <c r="S605" s="95">
        <f t="shared" si="135"/>
        <v>0</v>
      </c>
      <c r="T605" s="69"/>
      <c r="U605" s="69"/>
      <c r="V605" s="69"/>
      <c r="W605" s="95" t="str">
        <f t="shared" si="143"/>
        <v/>
      </c>
      <c r="Z605" s="69"/>
      <c r="AB605" s="69"/>
      <c r="AC605" s="69"/>
      <c r="AD605" s="69"/>
      <c r="AE605" s="69"/>
      <c r="AF605" s="69"/>
      <c r="AG605" s="69"/>
      <c r="AH605" s="97">
        <f t="shared" si="133"/>
        <v>0</v>
      </c>
      <c r="AJ605" s="98">
        <f t="shared" si="136"/>
        <v>0</v>
      </c>
      <c r="AK605" s="103">
        <f t="shared" si="137"/>
        <v>0</v>
      </c>
      <c r="AL605" s="104">
        <f t="shared" si="146"/>
        <v>0</v>
      </c>
      <c r="AM605" s="98">
        <f t="shared" si="138"/>
        <v>0</v>
      </c>
      <c r="AN605" s="103">
        <f t="shared" si="139"/>
        <v>0</v>
      </c>
      <c r="AO605" s="104">
        <f t="shared" si="147"/>
        <v>0</v>
      </c>
      <c r="AP605" s="105" t="str">
        <f t="shared" si="140"/>
        <v/>
      </c>
      <c r="AQ605" s="105" t="str">
        <f t="shared" si="141"/>
        <v/>
      </c>
      <c r="AR605" s="98">
        <f>'Input 1 - Schedule 1'!AL607</f>
        <v>0</v>
      </c>
      <c r="AS605" s="98">
        <f t="shared" si="144"/>
        <v>0</v>
      </c>
      <c r="AT605" s="99">
        <f t="shared" si="145"/>
        <v>0</v>
      </c>
      <c r="AV605" s="84" t="s">
        <v>20</v>
      </c>
    </row>
    <row r="606" spans="1:48" ht="13.5" x14ac:dyDescent="0.3">
      <c r="A606" s="106">
        <f t="shared" si="142"/>
        <v>599</v>
      </c>
      <c r="B606" s="102" t="str">
        <f>'Input 1 - Schedule 1'!H608</f>
        <v/>
      </c>
      <c r="C606" s="95">
        <f>'Input 1 - Schedule 1'!I608</f>
        <v>0</v>
      </c>
      <c r="D606" s="95">
        <f>'Input 1 - Schedule 1'!J608</f>
        <v>0</v>
      </c>
      <c r="E606" s="95">
        <f>'Input 1 - Schedule 1'!K608</f>
        <v>0</v>
      </c>
      <c r="F606" s="95">
        <f>'Input 1 - Schedule 1'!L608</f>
        <v>0</v>
      </c>
      <c r="G606" s="95">
        <f>'Input 1 - Schedule 1'!N608</f>
        <v>0</v>
      </c>
      <c r="H606" s="95" t="str">
        <f>'Input 1 - Schedule 1'!O608</f>
        <v/>
      </c>
      <c r="I606" s="95">
        <f>'Input 1 - Schedule 1'!W608</f>
        <v>0</v>
      </c>
      <c r="J606" s="69"/>
      <c r="K606" s="51"/>
      <c r="L606" s="69"/>
      <c r="M606" s="69"/>
      <c r="N606" s="95">
        <f>SUMIFS('Input 3 - Capital Instruments'!$L$13:$L$229,'Input 3 - Capital Instruments'!$O$13:$O$229,C606,'Input 3 - Capital Instruments'!$M$13:$M$229,"Y",'Input 3 - Capital Instruments'!$G$13:$G$229,"Surplus Notes (or similar)")</f>
        <v>0</v>
      </c>
      <c r="O606" s="69"/>
      <c r="P606" s="69"/>
      <c r="Q606" s="69"/>
      <c r="R606" s="96">
        <f t="shared" si="134"/>
        <v>0</v>
      </c>
      <c r="S606" s="95">
        <f t="shared" si="135"/>
        <v>0</v>
      </c>
      <c r="T606" s="69"/>
      <c r="U606" s="69"/>
      <c r="V606" s="69"/>
      <c r="W606" s="95" t="str">
        <f t="shared" si="143"/>
        <v/>
      </c>
      <c r="Z606" s="69"/>
      <c r="AB606" s="69"/>
      <c r="AC606" s="69"/>
      <c r="AD606" s="69"/>
      <c r="AE606" s="69"/>
      <c r="AF606" s="69"/>
      <c r="AG606" s="69"/>
      <c r="AH606" s="97">
        <f t="shared" si="133"/>
        <v>0</v>
      </c>
      <c r="AJ606" s="98">
        <f t="shared" si="136"/>
        <v>0</v>
      </c>
      <c r="AK606" s="103">
        <f t="shared" si="137"/>
        <v>0</v>
      </c>
      <c r="AL606" s="104">
        <f t="shared" si="146"/>
        <v>0</v>
      </c>
      <c r="AM606" s="98">
        <f t="shared" si="138"/>
        <v>0</v>
      </c>
      <c r="AN606" s="103">
        <f t="shared" si="139"/>
        <v>0</v>
      </c>
      <c r="AO606" s="104">
        <f t="shared" si="147"/>
        <v>0</v>
      </c>
      <c r="AP606" s="105" t="str">
        <f t="shared" si="140"/>
        <v/>
      </c>
      <c r="AQ606" s="105" t="str">
        <f t="shared" si="141"/>
        <v/>
      </c>
      <c r="AR606" s="98">
        <f>'Input 1 - Schedule 1'!AL608</f>
        <v>0</v>
      </c>
      <c r="AS606" s="98">
        <f t="shared" si="144"/>
        <v>0</v>
      </c>
      <c r="AT606" s="99">
        <f t="shared" si="145"/>
        <v>0</v>
      </c>
      <c r="AV606" s="84" t="s">
        <v>20</v>
      </c>
    </row>
    <row r="607" spans="1:48" ht="13.5" x14ac:dyDescent="0.3">
      <c r="A607" s="106">
        <f t="shared" si="142"/>
        <v>600</v>
      </c>
      <c r="B607" s="102" t="str">
        <f>'Input 1 - Schedule 1'!H609</f>
        <v/>
      </c>
      <c r="C607" s="95">
        <f>'Input 1 - Schedule 1'!I609</f>
        <v>0</v>
      </c>
      <c r="D607" s="95">
        <f>'Input 1 - Schedule 1'!J609</f>
        <v>0</v>
      </c>
      <c r="E607" s="95">
        <f>'Input 1 - Schedule 1'!K609</f>
        <v>0</v>
      </c>
      <c r="F607" s="95">
        <f>'Input 1 - Schedule 1'!L609</f>
        <v>0</v>
      </c>
      <c r="G607" s="95">
        <f>'Input 1 - Schedule 1'!N609</f>
        <v>0</v>
      </c>
      <c r="H607" s="95" t="str">
        <f>'Input 1 - Schedule 1'!O609</f>
        <v/>
      </c>
      <c r="I607" s="95">
        <f>'Input 1 - Schedule 1'!W609</f>
        <v>0</v>
      </c>
      <c r="J607" s="69"/>
      <c r="K607" s="51"/>
      <c r="L607" s="69"/>
      <c r="M607" s="69"/>
      <c r="N607" s="95">
        <f>SUMIFS('Input 3 - Capital Instruments'!$L$13:$L$229,'Input 3 - Capital Instruments'!$O$13:$O$229,C607,'Input 3 - Capital Instruments'!$M$13:$M$229,"Y",'Input 3 - Capital Instruments'!$G$13:$G$229,"Surplus Notes (or similar)")</f>
        <v>0</v>
      </c>
      <c r="O607" s="69"/>
      <c r="P607" s="69"/>
      <c r="Q607" s="69"/>
      <c r="R607" s="96">
        <f t="shared" si="134"/>
        <v>0</v>
      </c>
      <c r="S607" s="95">
        <f t="shared" si="135"/>
        <v>0</v>
      </c>
      <c r="T607" s="69"/>
      <c r="U607" s="69"/>
      <c r="V607" s="69"/>
      <c r="W607" s="95" t="str">
        <f t="shared" si="143"/>
        <v/>
      </c>
      <c r="Z607" s="69"/>
      <c r="AB607" s="69"/>
      <c r="AC607" s="69"/>
      <c r="AD607" s="69"/>
      <c r="AE607" s="69"/>
      <c r="AF607" s="69"/>
      <c r="AG607" s="69"/>
      <c r="AH607" s="97">
        <f t="shared" si="133"/>
        <v>0</v>
      </c>
      <c r="AJ607" s="98">
        <f t="shared" si="136"/>
        <v>0</v>
      </c>
      <c r="AK607" s="103">
        <f t="shared" si="137"/>
        <v>0</v>
      </c>
      <c r="AL607" s="104">
        <f t="shared" si="146"/>
        <v>0</v>
      </c>
      <c r="AM607" s="98">
        <f t="shared" si="138"/>
        <v>0</v>
      </c>
      <c r="AN607" s="103">
        <f t="shared" si="139"/>
        <v>0</v>
      </c>
      <c r="AO607" s="104">
        <f t="shared" si="147"/>
        <v>0</v>
      </c>
      <c r="AP607" s="105" t="str">
        <f t="shared" si="140"/>
        <v/>
      </c>
      <c r="AQ607" s="105" t="str">
        <f t="shared" si="141"/>
        <v/>
      </c>
      <c r="AR607" s="98">
        <f>'Input 1 - Schedule 1'!AL609</f>
        <v>0</v>
      </c>
      <c r="AS607" s="98">
        <f t="shared" si="144"/>
        <v>0</v>
      </c>
      <c r="AT607" s="99">
        <f t="shared" si="145"/>
        <v>0</v>
      </c>
      <c r="AV607" s="84" t="s">
        <v>20</v>
      </c>
    </row>
    <row r="608" spans="1:48" ht="13.5" x14ac:dyDescent="0.3">
      <c r="A608" s="106">
        <f t="shared" si="142"/>
        <v>601</v>
      </c>
      <c r="B608" s="102" t="str">
        <f>'Input 1 - Schedule 1'!H610</f>
        <v/>
      </c>
      <c r="C608" s="95">
        <f>'Input 1 - Schedule 1'!I610</f>
        <v>0</v>
      </c>
      <c r="D608" s="95">
        <f>'Input 1 - Schedule 1'!J610</f>
        <v>0</v>
      </c>
      <c r="E608" s="95">
        <f>'Input 1 - Schedule 1'!K610</f>
        <v>0</v>
      </c>
      <c r="F608" s="95">
        <f>'Input 1 - Schedule 1'!L610</f>
        <v>0</v>
      </c>
      <c r="G608" s="95">
        <f>'Input 1 - Schedule 1'!N610</f>
        <v>0</v>
      </c>
      <c r="H608" s="95" t="str">
        <f>'Input 1 - Schedule 1'!O610</f>
        <v/>
      </c>
      <c r="I608" s="95">
        <f>'Input 1 - Schedule 1'!W610</f>
        <v>0</v>
      </c>
      <c r="J608" s="69"/>
      <c r="K608" s="51"/>
      <c r="L608" s="69"/>
      <c r="M608" s="69"/>
      <c r="N608" s="95">
        <f>SUMIFS('Input 3 - Capital Instruments'!$L$13:$L$229,'Input 3 - Capital Instruments'!$O$13:$O$229,C608,'Input 3 - Capital Instruments'!$M$13:$M$229,"Y",'Input 3 - Capital Instruments'!$G$13:$G$229,"Surplus Notes (or similar)")</f>
        <v>0</v>
      </c>
      <c r="O608" s="69"/>
      <c r="P608" s="69"/>
      <c r="Q608" s="69"/>
      <c r="R608" s="96">
        <f t="shared" si="134"/>
        <v>0</v>
      </c>
      <c r="S608" s="95">
        <f t="shared" si="135"/>
        <v>0</v>
      </c>
      <c r="T608" s="69"/>
      <c r="U608" s="69"/>
      <c r="V608" s="69"/>
      <c r="W608" s="95" t="str">
        <f t="shared" si="143"/>
        <v/>
      </c>
      <c r="Z608" s="69"/>
      <c r="AB608" s="69"/>
      <c r="AC608" s="69"/>
      <c r="AD608" s="69"/>
      <c r="AE608" s="69"/>
      <c r="AF608" s="69"/>
      <c r="AG608" s="69"/>
      <c r="AH608" s="97">
        <f t="shared" si="133"/>
        <v>0</v>
      </c>
      <c r="AJ608" s="98">
        <f t="shared" si="136"/>
        <v>0</v>
      </c>
      <c r="AK608" s="103">
        <f t="shared" si="137"/>
        <v>0</v>
      </c>
      <c r="AL608" s="104">
        <f t="shared" si="146"/>
        <v>0</v>
      </c>
      <c r="AM608" s="98">
        <f t="shared" si="138"/>
        <v>0</v>
      </c>
      <c r="AN608" s="103">
        <f t="shared" si="139"/>
        <v>0</v>
      </c>
      <c r="AO608" s="104">
        <f t="shared" si="147"/>
        <v>0</v>
      </c>
      <c r="AP608" s="105" t="str">
        <f t="shared" si="140"/>
        <v/>
      </c>
      <c r="AQ608" s="105" t="str">
        <f t="shared" si="141"/>
        <v/>
      </c>
      <c r="AR608" s="98">
        <f>'Input 1 - Schedule 1'!AL610</f>
        <v>0</v>
      </c>
      <c r="AS608" s="98">
        <f t="shared" si="144"/>
        <v>0</v>
      </c>
      <c r="AT608" s="99">
        <f t="shared" si="145"/>
        <v>0</v>
      </c>
      <c r="AV608" s="84" t="s">
        <v>20</v>
      </c>
    </row>
    <row r="609" spans="1:48" ht="13.5" x14ac:dyDescent="0.3">
      <c r="A609" s="106">
        <f t="shared" si="142"/>
        <v>602</v>
      </c>
      <c r="B609" s="102" t="str">
        <f>'Input 1 - Schedule 1'!H611</f>
        <v/>
      </c>
      <c r="C609" s="95">
        <f>'Input 1 - Schedule 1'!I611</f>
        <v>0</v>
      </c>
      <c r="D609" s="95">
        <f>'Input 1 - Schedule 1'!J611</f>
        <v>0</v>
      </c>
      <c r="E609" s="95">
        <f>'Input 1 - Schedule 1'!K611</f>
        <v>0</v>
      </c>
      <c r="F609" s="95">
        <f>'Input 1 - Schedule 1'!L611</f>
        <v>0</v>
      </c>
      <c r="G609" s="95">
        <f>'Input 1 - Schedule 1'!N611</f>
        <v>0</v>
      </c>
      <c r="H609" s="95" t="str">
        <f>'Input 1 - Schedule 1'!O611</f>
        <v/>
      </c>
      <c r="I609" s="95">
        <f>'Input 1 - Schedule 1'!W611</f>
        <v>0</v>
      </c>
      <c r="J609" s="69"/>
      <c r="K609" s="51"/>
      <c r="L609" s="69"/>
      <c r="M609" s="69"/>
      <c r="N609" s="95">
        <f>SUMIFS('Input 3 - Capital Instruments'!$L$13:$L$229,'Input 3 - Capital Instruments'!$O$13:$O$229,C609,'Input 3 - Capital Instruments'!$M$13:$M$229,"Y",'Input 3 - Capital Instruments'!$G$13:$G$229,"Surplus Notes (or similar)")</f>
        <v>0</v>
      </c>
      <c r="O609" s="69"/>
      <c r="P609" s="69"/>
      <c r="Q609" s="69"/>
      <c r="R609" s="96">
        <f t="shared" si="134"/>
        <v>0</v>
      </c>
      <c r="S609" s="95">
        <f t="shared" si="135"/>
        <v>0</v>
      </c>
      <c r="T609" s="69"/>
      <c r="U609" s="69"/>
      <c r="V609" s="69"/>
      <c r="W609" s="95" t="str">
        <f t="shared" si="143"/>
        <v/>
      </c>
      <c r="Z609" s="69"/>
      <c r="AB609" s="69"/>
      <c r="AC609" s="69"/>
      <c r="AD609" s="69"/>
      <c r="AE609" s="69"/>
      <c r="AF609" s="69"/>
      <c r="AG609" s="69"/>
      <c r="AH609" s="97">
        <f t="shared" si="133"/>
        <v>0</v>
      </c>
      <c r="AJ609" s="98">
        <f t="shared" si="136"/>
        <v>0</v>
      </c>
      <c r="AK609" s="103">
        <f t="shared" si="137"/>
        <v>0</v>
      </c>
      <c r="AL609" s="104">
        <f t="shared" si="146"/>
        <v>0</v>
      </c>
      <c r="AM609" s="98">
        <f t="shared" si="138"/>
        <v>0</v>
      </c>
      <c r="AN609" s="103">
        <f t="shared" si="139"/>
        <v>0</v>
      </c>
      <c r="AO609" s="104">
        <f t="shared" si="147"/>
        <v>0</v>
      </c>
      <c r="AP609" s="105" t="str">
        <f t="shared" si="140"/>
        <v/>
      </c>
      <c r="AQ609" s="105" t="str">
        <f t="shared" si="141"/>
        <v/>
      </c>
      <c r="AR609" s="98">
        <f>'Input 1 - Schedule 1'!AL611</f>
        <v>0</v>
      </c>
      <c r="AS609" s="98">
        <f t="shared" si="144"/>
        <v>0</v>
      </c>
      <c r="AT609" s="99">
        <f t="shared" si="145"/>
        <v>0</v>
      </c>
      <c r="AV609" s="84" t="s">
        <v>20</v>
      </c>
    </row>
    <row r="610" spans="1:48" ht="13.5" x14ac:dyDescent="0.3">
      <c r="A610" s="106">
        <f t="shared" si="142"/>
        <v>603</v>
      </c>
      <c r="B610" s="102" t="str">
        <f>'Input 1 - Schedule 1'!H612</f>
        <v/>
      </c>
      <c r="C610" s="95">
        <f>'Input 1 - Schedule 1'!I612</f>
        <v>0</v>
      </c>
      <c r="D610" s="95">
        <f>'Input 1 - Schedule 1'!J612</f>
        <v>0</v>
      </c>
      <c r="E610" s="95">
        <f>'Input 1 - Schedule 1'!K612</f>
        <v>0</v>
      </c>
      <c r="F610" s="95">
        <f>'Input 1 - Schedule 1'!L612</f>
        <v>0</v>
      </c>
      <c r="G610" s="95">
        <f>'Input 1 - Schedule 1'!N612</f>
        <v>0</v>
      </c>
      <c r="H610" s="95" t="str">
        <f>'Input 1 - Schedule 1'!O612</f>
        <v/>
      </c>
      <c r="I610" s="95">
        <f>'Input 1 - Schedule 1'!W612</f>
        <v>0</v>
      </c>
      <c r="J610" s="69"/>
      <c r="K610" s="51"/>
      <c r="L610" s="69"/>
      <c r="M610" s="69"/>
      <c r="N610" s="95">
        <f>SUMIFS('Input 3 - Capital Instruments'!$L$13:$L$229,'Input 3 - Capital Instruments'!$O$13:$O$229,C610,'Input 3 - Capital Instruments'!$M$13:$M$229,"Y",'Input 3 - Capital Instruments'!$G$13:$G$229,"Surplus Notes (or similar)")</f>
        <v>0</v>
      </c>
      <c r="O610" s="69"/>
      <c r="P610" s="69"/>
      <c r="Q610" s="69"/>
      <c r="R610" s="96">
        <f t="shared" si="134"/>
        <v>0</v>
      </c>
      <c r="S610" s="95">
        <f t="shared" si="135"/>
        <v>0</v>
      </c>
      <c r="T610" s="69"/>
      <c r="U610" s="69"/>
      <c r="V610" s="69"/>
      <c r="W610" s="95" t="str">
        <f t="shared" si="143"/>
        <v/>
      </c>
      <c r="Z610" s="69"/>
      <c r="AB610" s="69"/>
      <c r="AC610" s="69"/>
      <c r="AD610" s="69"/>
      <c r="AE610" s="69"/>
      <c r="AF610" s="69"/>
      <c r="AG610" s="69"/>
      <c r="AH610" s="97">
        <f t="shared" si="133"/>
        <v>0</v>
      </c>
      <c r="AJ610" s="98">
        <f t="shared" si="136"/>
        <v>0</v>
      </c>
      <c r="AK610" s="103">
        <f t="shared" si="137"/>
        <v>0</v>
      </c>
      <c r="AL610" s="104">
        <f t="shared" si="146"/>
        <v>0</v>
      </c>
      <c r="AM610" s="98">
        <f t="shared" si="138"/>
        <v>0</v>
      </c>
      <c r="AN610" s="103">
        <f t="shared" si="139"/>
        <v>0</v>
      </c>
      <c r="AO610" s="104">
        <f t="shared" si="147"/>
        <v>0</v>
      </c>
      <c r="AP610" s="105" t="str">
        <f t="shared" si="140"/>
        <v/>
      </c>
      <c r="AQ610" s="105" t="str">
        <f t="shared" si="141"/>
        <v/>
      </c>
      <c r="AR610" s="98">
        <f>'Input 1 - Schedule 1'!AL612</f>
        <v>0</v>
      </c>
      <c r="AS610" s="98">
        <f t="shared" si="144"/>
        <v>0</v>
      </c>
      <c r="AT610" s="99">
        <f t="shared" si="145"/>
        <v>0</v>
      </c>
      <c r="AV610" s="84" t="s">
        <v>20</v>
      </c>
    </row>
    <row r="611" spans="1:48" ht="13.5" x14ac:dyDescent="0.3">
      <c r="A611" s="106">
        <f t="shared" si="142"/>
        <v>604</v>
      </c>
      <c r="B611" s="102" t="str">
        <f>'Input 1 - Schedule 1'!H613</f>
        <v/>
      </c>
      <c r="C611" s="95">
        <f>'Input 1 - Schedule 1'!I613</f>
        <v>0</v>
      </c>
      <c r="D611" s="95">
        <f>'Input 1 - Schedule 1'!J613</f>
        <v>0</v>
      </c>
      <c r="E611" s="95">
        <f>'Input 1 - Schedule 1'!K613</f>
        <v>0</v>
      </c>
      <c r="F611" s="95">
        <f>'Input 1 - Schedule 1'!L613</f>
        <v>0</v>
      </c>
      <c r="G611" s="95">
        <f>'Input 1 - Schedule 1'!N613</f>
        <v>0</v>
      </c>
      <c r="H611" s="95" t="str">
        <f>'Input 1 - Schedule 1'!O613</f>
        <v/>
      </c>
      <c r="I611" s="95">
        <f>'Input 1 - Schedule 1'!W613</f>
        <v>0</v>
      </c>
      <c r="J611" s="69"/>
      <c r="K611" s="51"/>
      <c r="L611" s="69"/>
      <c r="M611" s="69"/>
      <c r="N611" s="95">
        <f>SUMIFS('Input 3 - Capital Instruments'!$L$13:$L$229,'Input 3 - Capital Instruments'!$O$13:$O$229,C611,'Input 3 - Capital Instruments'!$M$13:$M$229,"Y",'Input 3 - Capital Instruments'!$G$13:$G$229,"Surplus Notes (or similar)")</f>
        <v>0</v>
      </c>
      <c r="O611" s="69"/>
      <c r="P611" s="69"/>
      <c r="Q611" s="69"/>
      <c r="R611" s="96">
        <f t="shared" si="134"/>
        <v>0</v>
      </c>
      <c r="S611" s="95">
        <f t="shared" si="135"/>
        <v>0</v>
      </c>
      <c r="T611" s="69"/>
      <c r="U611" s="69"/>
      <c r="V611" s="69"/>
      <c r="W611" s="95" t="str">
        <f t="shared" si="143"/>
        <v/>
      </c>
      <c r="Z611" s="69"/>
      <c r="AB611" s="69"/>
      <c r="AC611" s="69"/>
      <c r="AD611" s="69"/>
      <c r="AE611" s="69"/>
      <c r="AF611" s="69"/>
      <c r="AG611" s="69"/>
      <c r="AH611" s="97">
        <f t="shared" si="133"/>
        <v>0</v>
      </c>
      <c r="AJ611" s="98">
        <f t="shared" si="136"/>
        <v>0</v>
      </c>
      <c r="AK611" s="103">
        <f t="shared" si="137"/>
        <v>0</v>
      </c>
      <c r="AL611" s="104">
        <f t="shared" si="146"/>
        <v>0</v>
      </c>
      <c r="AM611" s="98">
        <f t="shared" si="138"/>
        <v>0</v>
      </c>
      <c r="AN611" s="103">
        <f t="shared" si="139"/>
        <v>0</v>
      </c>
      <c r="AO611" s="104">
        <f t="shared" si="147"/>
        <v>0</v>
      </c>
      <c r="AP611" s="105" t="str">
        <f t="shared" si="140"/>
        <v/>
      </c>
      <c r="AQ611" s="105" t="str">
        <f t="shared" si="141"/>
        <v/>
      </c>
      <c r="AR611" s="98">
        <f>'Input 1 - Schedule 1'!AL613</f>
        <v>0</v>
      </c>
      <c r="AS611" s="98">
        <f t="shared" si="144"/>
        <v>0</v>
      </c>
      <c r="AT611" s="99">
        <f t="shared" si="145"/>
        <v>0</v>
      </c>
      <c r="AV611" s="84" t="s">
        <v>20</v>
      </c>
    </row>
    <row r="612" spans="1:48" ht="13.5" x14ac:dyDescent="0.3">
      <c r="A612" s="106">
        <f t="shared" si="142"/>
        <v>605</v>
      </c>
      <c r="B612" s="102" t="str">
        <f>'Input 1 - Schedule 1'!H614</f>
        <v/>
      </c>
      <c r="C612" s="95">
        <f>'Input 1 - Schedule 1'!I614</f>
        <v>0</v>
      </c>
      <c r="D612" s="95">
        <f>'Input 1 - Schedule 1'!J614</f>
        <v>0</v>
      </c>
      <c r="E612" s="95">
        <f>'Input 1 - Schedule 1'!K614</f>
        <v>0</v>
      </c>
      <c r="F612" s="95">
        <f>'Input 1 - Schedule 1'!L614</f>
        <v>0</v>
      </c>
      <c r="G612" s="95">
        <f>'Input 1 - Schedule 1'!N614</f>
        <v>0</v>
      </c>
      <c r="H612" s="95" t="str">
        <f>'Input 1 - Schedule 1'!O614</f>
        <v/>
      </c>
      <c r="I612" s="95">
        <f>'Input 1 - Schedule 1'!W614</f>
        <v>0</v>
      </c>
      <c r="J612" s="69"/>
      <c r="K612" s="51"/>
      <c r="L612" s="69"/>
      <c r="M612" s="69"/>
      <c r="N612" s="95">
        <f>SUMIFS('Input 3 - Capital Instruments'!$L$13:$L$229,'Input 3 - Capital Instruments'!$O$13:$O$229,C612,'Input 3 - Capital Instruments'!$M$13:$M$229,"Y",'Input 3 - Capital Instruments'!$G$13:$G$229,"Surplus Notes (or similar)")</f>
        <v>0</v>
      </c>
      <c r="O612" s="69"/>
      <c r="P612" s="69"/>
      <c r="Q612" s="69"/>
      <c r="R612" s="96">
        <f t="shared" si="134"/>
        <v>0</v>
      </c>
      <c r="S612" s="95">
        <f t="shared" si="135"/>
        <v>0</v>
      </c>
      <c r="T612" s="69"/>
      <c r="U612" s="69"/>
      <c r="V612" s="69"/>
      <c r="W612" s="95" t="str">
        <f t="shared" si="143"/>
        <v/>
      </c>
      <c r="Z612" s="69"/>
      <c r="AB612" s="69"/>
      <c r="AC612" s="69"/>
      <c r="AD612" s="69"/>
      <c r="AE612" s="69"/>
      <c r="AF612" s="69"/>
      <c r="AG612" s="69"/>
      <c r="AH612" s="97">
        <f t="shared" si="133"/>
        <v>0</v>
      </c>
      <c r="AJ612" s="98">
        <f t="shared" si="136"/>
        <v>0</v>
      </c>
      <c r="AK612" s="103">
        <f t="shared" si="137"/>
        <v>0</v>
      </c>
      <c r="AL612" s="104">
        <f t="shared" si="146"/>
        <v>0</v>
      </c>
      <c r="AM612" s="98">
        <f t="shared" si="138"/>
        <v>0</v>
      </c>
      <c r="AN612" s="103">
        <f t="shared" si="139"/>
        <v>0</v>
      </c>
      <c r="AO612" s="104">
        <f t="shared" si="147"/>
        <v>0</v>
      </c>
      <c r="AP612" s="105" t="str">
        <f t="shared" si="140"/>
        <v/>
      </c>
      <c r="AQ612" s="105" t="str">
        <f t="shared" si="141"/>
        <v/>
      </c>
      <c r="AR612" s="98">
        <f>'Input 1 - Schedule 1'!AL614</f>
        <v>0</v>
      </c>
      <c r="AS612" s="98">
        <f t="shared" si="144"/>
        <v>0</v>
      </c>
      <c r="AT612" s="99">
        <f t="shared" si="145"/>
        <v>0</v>
      </c>
      <c r="AV612" s="84" t="s">
        <v>20</v>
      </c>
    </row>
    <row r="613" spans="1:48" ht="13.5" x14ac:dyDescent="0.3">
      <c r="A613" s="106">
        <f t="shared" si="142"/>
        <v>606</v>
      </c>
      <c r="B613" s="102" t="str">
        <f>'Input 1 - Schedule 1'!H615</f>
        <v/>
      </c>
      <c r="C613" s="95">
        <f>'Input 1 - Schedule 1'!I615</f>
        <v>0</v>
      </c>
      <c r="D613" s="95">
        <f>'Input 1 - Schedule 1'!J615</f>
        <v>0</v>
      </c>
      <c r="E613" s="95">
        <f>'Input 1 - Schedule 1'!K615</f>
        <v>0</v>
      </c>
      <c r="F613" s="95">
        <f>'Input 1 - Schedule 1'!L615</f>
        <v>0</v>
      </c>
      <c r="G613" s="95">
        <f>'Input 1 - Schedule 1'!N615</f>
        <v>0</v>
      </c>
      <c r="H613" s="95" t="str">
        <f>'Input 1 - Schedule 1'!O615</f>
        <v/>
      </c>
      <c r="I613" s="95">
        <f>'Input 1 - Schedule 1'!W615</f>
        <v>0</v>
      </c>
      <c r="J613" s="69"/>
      <c r="K613" s="51"/>
      <c r="L613" s="69"/>
      <c r="M613" s="69"/>
      <c r="N613" s="95">
        <f>SUMIFS('Input 3 - Capital Instruments'!$L$13:$L$229,'Input 3 - Capital Instruments'!$O$13:$O$229,C613,'Input 3 - Capital Instruments'!$M$13:$M$229,"Y",'Input 3 - Capital Instruments'!$G$13:$G$229,"Surplus Notes (or similar)")</f>
        <v>0</v>
      </c>
      <c r="O613" s="69"/>
      <c r="P613" s="69"/>
      <c r="Q613" s="69"/>
      <c r="R613" s="96">
        <f t="shared" si="134"/>
        <v>0</v>
      </c>
      <c r="S613" s="95">
        <f t="shared" si="135"/>
        <v>0</v>
      </c>
      <c r="T613" s="69"/>
      <c r="U613" s="69"/>
      <c r="V613" s="69"/>
      <c r="W613" s="95" t="str">
        <f t="shared" si="143"/>
        <v/>
      </c>
      <c r="Z613" s="69"/>
      <c r="AB613" s="69"/>
      <c r="AC613" s="69"/>
      <c r="AD613" s="69"/>
      <c r="AE613" s="69"/>
      <c r="AF613" s="69"/>
      <c r="AG613" s="69"/>
      <c r="AH613" s="97">
        <f t="shared" si="133"/>
        <v>0</v>
      </c>
      <c r="AJ613" s="98">
        <f t="shared" si="136"/>
        <v>0</v>
      </c>
      <c r="AK613" s="103">
        <f t="shared" si="137"/>
        <v>0</v>
      </c>
      <c r="AL613" s="104">
        <f t="shared" si="146"/>
        <v>0</v>
      </c>
      <c r="AM613" s="98">
        <f t="shared" si="138"/>
        <v>0</v>
      </c>
      <c r="AN613" s="103">
        <f t="shared" si="139"/>
        <v>0</v>
      </c>
      <c r="AO613" s="104">
        <f t="shared" si="147"/>
        <v>0</v>
      </c>
      <c r="AP613" s="105" t="str">
        <f t="shared" si="140"/>
        <v/>
      </c>
      <c r="AQ613" s="105" t="str">
        <f t="shared" si="141"/>
        <v/>
      </c>
      <c r="AR613" s="98">
        <f>'Input 1 - Schedule 1'!AL615</f>
        <v>0</v>
      </c>
      <c r="AS613" s="98">
        <f t="shared" si="144"/>
        <v>0</v>
      </c>
      <c r="AT613" s="99">
        <f t="shared" si="145"/>
        <v>0</v>
      </c>
      <c r="AV613" s="84" t="s">
        <v>20</v>
      </c>
    </row>
    <row r="614" spans="1:48" ht="13.5" x14ac:dyDescent="0.3">
      <c r="A614" s="106">
        <f t="shared" si="142"/>
        <v>607</v>
      </c>
      <c r="B614" s="102" t="str">
        <f>'Input 1 - Schedule 1'!H616</f>
        <v/>
      </c>
      <c r="C614" s="95">
        <f>'Input 1 - Schedule 1'!I616</f>
        <v>0</v>
      </c>
      <c r="D614" s="95">
        <f>'Input 1 - Schedule 1'!J616</f>
        <v>0</v>
      </c>
      <c r="E614" s="95">
        <f>'Input 1 - Schedule 1'!K616</f>
        <v>0</v>
      </c>
      <c r="F614" s="95">
        <f>'Input 1 - Schedule 1'!L616</f>
        <v>0</v>
      </c>
      <c r="G614" s="95">
        <f>'Input 1 - Schedule 1'!N616</f>
        <v>0</v>
      </c>
      <c r="H614" s="95" t="str">
        <f>'Input 1 - Schedule 1'!O616</f>
        <v/>
      </c>
      <c r="I614" s="95">
        <f>'Input 1 - Schedule 1'!W616</f>
        <v>0</v>
      </c>
      <c r="J614" s="69"/>
      <c r="K614" s="51"/>
      <c r="L614" s="69"/>
      <c r="M614" s="69"/>
      <c r="N614" s="95">
        <f>SUMIFS('Input 3 - Capital Instruments'!$L$13:$L$229,'Input 3 - Capital Instruments'!$O$13:$O$229,C614,'Input 3 - Capital Instruments'!$M$13:$M$229,"Y",'Input 3 - Capital Instruments'!$G$13:$G$229,"Surplus Notes (or similar)")</f>
        <v>0</v>
      </c>
      <c r="O614" s="69"/>
      <c r="P614" s="69"/>
      <c r="Q614" s="69"/>
      <c r="R614" s="96">
        <f t="shared" si="134"/>
        <v>0</v>
      </c>
      <c r="S614" s="95">
        <f t="shared" si="135"/>
        <v>0</v>
      </c>
      <c r="T614" s="69"/>
      <c r="U614" s="69"/>
      <c r="V614" s="69"/>
      <c r="W614" s="95" t="str">
        <f t="shared" si="143"/>
        <v/>
      </c>
      <c r="Z614" s="69"/>
      <c r="AB614" s="69"/>
      <c r="AC614" s="69"/>
      <c r="AD614" s="69"/>
      <c r="AE614" s="69"/>
      <c r="AF614" s="69"/>
      <c r="AG614" s="69"/>
      <c r="AH614" s="97">
        <f t="shared" si="133"/>
        <v>0</v>
      </c>
      <c r="AJ614" s="98">
        <f t="shared" si="136"/>
        <v>0</v>
      </c>
      <c r="AK614" s="103">
        <f t="shared" si="137"/>
        <v>0</v>
      </c>
      <c r="AL614" s="104">
        <f t="shared" si="146"/>
        <v>0</v>
      </c>
      <c r="AM614" s="98">
        <f t="shared" si="138"/>
        <v>0</v>
      </c>
      <c r="AN614" s="103">
        <f t="shared" si="139"/>
        <v>0</v>
      </c>
      <c r="AO614" s="104">
        <f t="shared" si="147"/>
        <v>0</v>
      </c>
      <c r="AP614" s="105" t="str">
        <f t="shared" si="140"/>
        <v/>
      </c>
      <c r="AQ614" s="105" t="str">
        <f t="shared" si="141"/>
        <v/>
      </c>
      <c r="AR614" s="98">
        <f>'Input 1 - Schedule 1'!AL616</f>
        <v>0</v>
      </c>
      <c r="AS614" s="98">
        <f t="shared" si="144"/>
        <v>0</v>
      </c>
      <c r="AT614" s="99">
        <f t="shared" si="145"/>
        <v>0</v>
      </c>
      <c r="AV614" s="84" t="s">
        <v>20</v>
      </c>
    </row>
    <row r="615" spans="1:48" ht="13.5" x14ac:dyDescent="0.3">
      <c r="A615" s="106">
        <f t="shared" si="142"/>
        <v>608</v>
      </c>
      <c r="B615" s="102" t="str">
        <f>'Input 1 - Schedule 1'!H617</f>
        <v/>
      </c>
      <c r="C615" s="95">
        <f>'Input 1 - Schedule 1'!I617</f>
        <v>0</v>
      </c>
      <c r="D615" s="95">
        <f>'Input 1 - Schedule 1'!J617</f>
        <v>0</v>
      </c>
      <c r="E615" s="95">
        <f>'Input 1 - Schedule 1'!K617</f>
        <v>0</v>
      </c>
      <c r="F615" s="95">
        <f>'Input 1 - Schedule 1'!L617</f>
        <v>0</v>
      </c>
      <c r="G615" s="95">
        <f>'Input 1 - Schedule 1'!N617</f>
        <v>0</v>
      </c>
      <c r="H615" s="95" t="str">
        <f>'Input 1 - Schedule 1'!O617</f>
        <v/>
      </c>
      <c r="I615" s="95">
        <f>'Input 1 - Schedule 1'!W617</f>
        <v>0</v>
      </c>
      <c r="J615" s="69"/>
      <c r="K615" s="51"/>
      <c r="L615" s="69"/>
      <c r="M615" s="69"/>
      <c r="N615" s="95">
        <f>SUMIFS('Input 3 - Capital Instruments'!$L$13:$L$229,'Input 3 - Capital Instruments'!$O$13:$O$229,C615,'Input 3 - Capital Instruments'!$M$13:$M$229,"Y",'Input 3 - Capital Instruments'!$G$13:$G$229,"Surplus Notes (or similar)")</f>
        <v>0</v>
      </c>
      <c r="O615" s="69"/>
      <c r="P615" s="69"/>
      <c r="Q615" s="69"/>
      <c r="R615" s="96">
        <f t="shared" si="134"/>
        <v>0</v>
      </c>
      <c r="S615" s="95">
        <f t="shared" si="135"/>
        <v>0</v>
      </c>
      <c r="T615" s="69"/>
      <c r="U615" s="69"/>
      <c r="V615" s="69"/>
      <c r="W615" s="95" t="str">
        <f t="shared" si="143"/>
        <v/>
      </c>
      <c r="Z615" s="69"/>
      <c r="AB615" s="69"/>
      <c r="AC615" s="69"/>
      <c r="AD615" s="69"/>
      <c r="AE615" s="69"/>
      <c r="AF615" s="69"/>
      <c r="AG615" s="69"/>
      <c r="AH615" s="97">
        <f t="shared" si="133"/>
        <v>0</v>
      </c>
      <c r="AJ615" s="98">
        <f t="shared" si="136"/>
        <v>0</v>
      </c>
      <c r="AK615" s="103">
        <f t="shared" si="137"/>
        <v>0</v>
      </c>
      <c r="AL615" s="104">
        <f t="shared" si="146"/>
        <v>0</v>
      </c>
      <c r="AM615" s="98">
        <f t="shared" si="138"/>
        <v>0</v>
      </c>
      <c r="AN615" s="103">
        <f t="shared" si="139"/>
        <v>0</v>
      </c>
      <c r="AO615" s="104">
        <f t="shared" si="147"/>
        <v>0</v>
      </c>
      <c r="AP615" s="105" t="str">
        <f t="shared" si="140"/>
        <v/>
      </c>
      <c r="AQ615" s="105" t="str">
        <f t="shared" si="141"/>
        <v/>
      </c>
      <c r="AR615" s="98">
        <f>'Input 1 - Schedule 1'!AL617</f>
        <v>0</v>
      </c>
      <c r="AS615" s="98">
        <f t="shared" si="144"/>
        <v>0</v>
      </c>
      <c r="AT615" s="99">
        <f t="shared" si="145"/>
        <v>0</v>
      </c>
      <c r="AV615" s="84" t="s">
        <v>20</v>
      </c>
    </row>
    <row r="616" spans="1:48" ht="13.5" x14ac:dyDescent="0.3">
      <c r="A616" s="106">
        <f t="shared" si="142"/>
        <v>609</v>
      </c>
      <c r="B616" s="102" t="str">
        <f>'Input 1 - Schedule 1'!H618</f>
        <v/>
      </c>
      <c r="C616" s="95">
        <f>'Input 1 - Schedule 1'!I618</f>
        <v>0</v>
      </c>
      <c r="D616" s="95">
        <f>'Input 1 - Schedule 1'!J618</f>
        <v>0</v>
      </c>
      <c r="E616" s="95">
        <f>'Input 1 - Schedule 1'!K618</f>
        <v>0</v>
      </c>
      <c r="F616" s="95">
        <f>'Input 1 - Schedule 1'!L618</f>
        <v>0</v>
      </c>
      <c r="G616" s="95">
        <f>'Input 1 - Schedule 1'!N618</f>
        <v>0</v>
      </c>
      <c r="H616" s="95" t="str">
        <f>'Input 1 - Schedule 1'!O618</f>
        <v/>
      </c>
      <c r="I616" s="95">
        <f>'Input 1 - Schedule 1'!W618</f>
        <v>0</v>
      </c>
      <c r="J616" s="69"/>
      <c r="K616" s="51"/>
      <c r="L616" s="69"/>
      <c r="M616" s="69"/>
      <c r="N616" s="95">
        <f>SUMIFS('Input 3 - Capital Instruments'!$L$13:$L$229,'Input 3 - Capital Instruments'!$O$13:$O$229,C616,'Input 3 - Capital Instruments'!$M$13:$M$229,"Y",'Input 3 - Capital Instruments'!$G$13:$G$229,"Surplus Notes (or similar)")</f>
        <v>0</v>
      </c>
      <c r="O616" s="69"/>
      <c r="P616" s="69"/>
      <c r="Q616" s="69"/>
      <c r="R616" s="96">
        <f t="shared" si="134"/>
        <v>0</v>
      </c>
      <c r="S616" s="95">
        <f t="shared" si="135"/>
        <v>0</v>
      </c>
      <c r="T616" s="69"/>
      <c r="U616" s="69"/>
      <c r="V616" s="69"/>
      <c r="W616" s="95" t="str">
        <f t="shared" si="143"/>
        <v/>
      </c>
      <c r="Z616" s="69"/>
      <c r="AB616" s="69"/>
      <c r="AC616" s="69"/>
      <c r="AD616" s="69"/>
      <c r="AE616" s="69"/>
      <c r="AF616" s="69"/>
      <c r="AG616" s="69"/>
      <c r="AH616" s="97">
        <f t="shared" si="133"/>
        <v>0</v>
      </c>
      <c r="AJ616" s="98">
        <f t="shared" si="136"/>
        <v>0</v>
      </c>
      <c r="AK616" s="103">
        <f t="shared" si="137"/>
        <v>0</v>
      </c>
      <c r="AL616" s="104">
        <f t="shared" si="146"/>
        <v>0</v>
      </c>
      <c r="AM616" s="98">
        <f t="shared" si="138"/>
        <v>0</v>
      </c>
      <c r="AN616" s="103">
        <f t="shared" si="139"/>
        <v>0</v>
      </c>
      <c r="AO616" s="104">
        <f t="shared" si="147"/>
        <v>0</v>
      </c>
      <c r="AP616" s="105" t="str">
        <f t="shared" si="140"/>
        <v/>
      </c>
      <c r="AQ616" s="105" t="str">
        <f t="shared" si="141"/>
        <v/>
      </c>
      <c r="AR616" s="98">
        <f>'Input 1 - Schedule 1'!AL618</f>
        <v>0</v>
      </c>
      <c r="AS616" s="98">
        <f t="shared" si="144"/>
        <v>0</v>
      </c>
      <c r="AT616" s="99">
        <f t="shared" si="145"/>
        <v>0</v>
      </c>
      <c r="AV616" s="84" t="s">
        <v>20</v>
      </c>
    </row>
    <row r="617" spans="1:48" ht="13.5" x14ac:dyDescent="0.3">
      <c r="A617" s="106">
        <f t="shared" si="142"/>
        <v>610</v>
      </c>
      <c r="B617" s="102" t="str">
        <f>'Input 1 - Schedule 1'!H619</f>
        <v/>
      </c>
      <c r="C617" s="95">
        <f>'Input 1 - Schedule 1'!I619</f>
        <v>0</v>
      </c>
      <c r="D617" s="95">
        <f>'Input 1 - Schedule 1'!J619</f>
        <v>0</v>
      </c>
      <c r="E617" s="95">
        <f>'Input 1 - Schedule 1'!K619</f>
        <v>0</v>
      </c>
      <c r="F617" s="95">
        <f>'Input 1 - Schedule 1'!L619</f>
        <v>0</v>
      </c>
      <c r="G617" s="95">
        <f>'Input 1 - Schedule 1'!N619</f>
        <v>0</v>
      </c>
      <c r="H617" s="95" t="str">
        <f>'Input 1 - Schedule 1'!O619</f>
        <v/>
      </c>
      <c r="I617" s="95">
        <f>'Input 1 - Schedule 1'!W619</f>
        <v>0</v>
      </c>
      <c r="J617" s="69"/>
      <c r="K617" s="51"/>
      <c r="L617" s="69"/>
      <c r="M617" s="69"/>
      <c r="N617" s="95">
        <f>SUMIFS('Input 3 - Capital Instruments'!$L$13:$L$229,'Input 3 - Capital Instruments'!$O$13:$O$229,C617,'Input 3 - Capital Instruments'!$M$13:$M$229,"Y",'Input 3 - Capital Instruments'!$G$13:$G$229,"Surplus Notes (or similar)")</f>
        <v>0</v>
      </c>
      <c r="O617" s="69"/>
      <c r="P617" s="69"/>
      <c r="Q617" s="69"/>
      <c r="R617" s="96">
        <f t="shared" si="134"/>
        <v>0</v>
      </c>
      <c r="S617" s="95">
        <f t="shared" si="135"/>
        <v>0</v>
      </c>
      <c r="T617" s="69"/>
      <c r="U617" s="69"/>
      <c r="V617" s="69"/>
      <c r="W617" s="95" t="str">
        <f t="shared" si="143"/>
        <v/>
      </c>
      <c r="Z617" s="69"/>
      <c r="AB617" s="69"/>
      <c r="AC617" s="69"/>
      <c r="AD617" s="69"/>
      <c r="AE617" s="69"/>
      <c r="AF617" s="69"/>
      <c r="AG617" s="69"/>
      <c r="AH617" s="97">
        <f t="shared" si="133"/>
        <v>0</v>
      </c>
      <c r="AJ617" s="98">
        <f t="shared" si="136"/>
        <v>0</v>
      </c>
      <c r="AK617" s="103">
        <f t="shared" si="137"/>
        <v>0</v>
      </c>
      <c r="AL617" s="104">
        <f t="shared" si="146"/>
        <v>0</v>
      </c>
      <c r="AM617" s="98">
        <f t="shared" si="138"/>
        <v>0</v>
      </c>
      <c r="AN617" s="103">
        <f t="shared" si="139"/>
        <v>0</v>
      </c>
      <c r="AO617" s="104">
        <f t="shared" si="147"/>
        <v>0</v>
      </c>
      <c r="AP617" s="105" t="str">
        <f t="shared" si="140"/>
        <v/>
      </c>
      <c r="AQ617" s="105" t="str">
        <f t="shared" si="141"/>
        <v/>
      </c>
      <c r="AR617" s="98">
        <f>'Input 1 - Schedule 1'!AL619</f>
        <v>0</v>
      </c>
      <c r="AS617" s="98">
        <f t="shared" si="144"/>
        <v>0</v>
      </c>
      <c r="AT617" s="99">
        <f t="shared" si="145"/>
        <v>0</v>
      </c>
      <c r="AV617" s="84" t="s">
        <v>20</v>
      </c>
    </row>
    <row r="618" spans="1:48" ht="13.5" x14ac:dyDescent="0.3">
      <c r="A618" s="106">
        <f t="shared" si="142"/>
        <v>611</v>
      </c>
      <c r="B618" s="102" t="str">
        <f>'Input 1 - Schedule 1'!H620</f>
        <v/>
      </c>
      <c r="C618" s="95">
        <f>'Input 1 - Schedule 1'!I620</f>
        <v>0</v>
      </c>
      <c r="D618" s="95">
        <f>'Input 1 - Schedule 1'!J620</f>
        <v>0</v>
      </c>
      <c r="E618" s="95">
        <f>'Input 1 - Schedule 1'!K620</f>
        <v>0</v>
      </c>
      <c r="F618" s="95">
        <f>'Input 1 - Schedule 1'!L620</f>
        <v>0</v>
      </c>
      <c r="G618" s="95">
        <f>'Input 1 - Schedule 1'!N620</f>
        <v>0</v>
      </c>
      <c r="H618" s="95" t="str">
        <f>'Input 1 - Schedule 1'!O620</f>
        <v/>
      </c>
      <c r="I618" s="95">
        <f>'Input 1 - Schedule 1'!W620</f>
        <v>0</v>
      </c>
      <c r="J618" s="69"/>
      <c r="K618" s="51"/>
      <c r="L618" s="69"/>
      <c r="M618" s="69"/>
      <c r="N618" s="95">
        <f>SUMIFS('Input 3 - Capital Instruments'!$L$13:$L$229,'Input 3 - Capital Instruments'!$O$13:$O$229,C618,'Input 3 - Capital Instruments'!$M$13:$M$229,"Y",'Input 3 - Capital Instruments'!$G$13:$G$229,"Surplus Notes (or similar)")</f>
        <v>0</v>
      </c>
      <c r="O618" s="69"/>
      <c r="P618" s="69"/>
      <c r="Q618" s="69"/>
      <c r="R618" s="96">
        <f t="shared" si="134"/>
        <v>0</v>
      </c>
      <c r="S618" s="95">
        <f t="shared" si="135"/>
        <v>0</v>
      </c>
      <c r="T618" s="69"/>
      <c r="U618" s="69"/>
      <c r="V618" s="69"/>
      <c r="W618" s="95" t="str">
        <f t="shared" si="143"/>
        <v/>
      </c>
      <c r="Z618" s="69"/>
      <c r="AB618" s="69"/>
      <c r="AC618" s="69"/>
      <c r="AD618" s="69"/>
      <c r="AE618" s="69"/>
      <c r="AF618" s="69"/>
      <c r="AG618" s="69"/>
      <c r="AH618" s="97">
        <f t="shared" si="133"/>
        <v>0</v>
      </c>
      <c r="AJ618" s="98">
        <f t="shared" si="136"/>
        <v>0</v>
      </c>
      <c r="AK618" s="103">
        <f t="shared" si="137"/>
        <v>0</v>
      </c>
      <c r="AL618" s="104">
        <f t="shared" si="146"/>
        <v>0</v>
      </c>
      <c r="AM618" s="98">
        <f t="shared" si="138"/>
        <v>0</v>
      </c>
      <c r="AN618" s="103">
        <f t="shared" si="139"/>
        <v>0</v>
      </c>
      <c r="AO618" s="104">
        <f t="shared" si="147"/>
        <v>0</v>
      </c>
      <c r="AP618" s="105" t="str">
        <f t="shared" si="140"/>
        <v/>
      </c>
      <c r="AQ618" s="105" t="str">
        <f t="shared" si="141"/>
        <v/>
      </c>
      <c r="AR618" s="98">
        <f>'Input 1 - Schedule 1'!AL620</f>
        <v>0</v>
      </c>
      <c r="AS618" s="98">
        <f t="shared" si="144"/>
        <v>0</v>
      </c>
      <c r="AT618" s="99">
        <f t="shared" si="145"/>
        <v>0</v>
      </c>
      <c r="AV618" s="84" t="s">
        <v>20</v>
      </c>
    </row>
    <row r="619" spans="1:48" ht="13.5" x14ac:dyDescent="0.3">
      <c r="A619" s="106">
        <f t="shared" si="142"/>
        <v>612</v>
      </c>
      <c r="B619" s="102" t="str">
        <f>'Input 1 - Schedule 1'!H621</f>
        <v/>
      </c>
      <c r="C619" s="95">
        <f>'Input 1 - Schedule 1'!I621</f>
        <v>0</v>
      </c>
      <c r="D619" s="95">
        <f>'Input 1 - Schedule 1'!J621</f>
        <v>0</v>
      </c>
      <c r="E619" s="95">
        <f>'Input 1 - Schedule 1'!K621</f>
        <v>0</v>
      </c>
      <c r="F619" s="95">
        <f>'Input 1 - Schedule 1'!L621</f>
        <v>0</v>
      </c>
      <c r="G619" s="95">
        <f>'Input 1 - Schedule 1'!N621</f>
        <v>0</v>
      </c>
      <c r="H619" s="95" t="str">
        <f>'Input 1 - Schedule 1'!O621</f>
        <v/>
      </c>
      <c r="I619" s="95">
        <f>'Input 1 - Schedule 1'!W621</f>
        <v>0</v>
      </c>
      <c r="J619" s="69"/>
      <c r="K619" s="51"/>
      <c r="L619" s="69"/>
      <c r="M619" s="69"/>
      <c r="N619" s="95">
        <f>SUMIFS('Input 3 - Capital Instruments'!$L$13:$L$229,'Input 3 - Capital Instruments'!$O$13:$O$229,C619,'Input 3 - Capital Instruments'!$M$13:$M$229,"Y",'Input 3 - Capital Instruments'!$G$13:$G$229,"Surplus Notes (or similar)")</f>
        <v>0</v>
      </c>
      <c r="O619" s="69"/>
      <c r="P619" s="69"/>
      <c r="Q619" s="69"/>
      <c r="R619" s="96">
        <f t="shared" si="134"/>
        <v>0</v>
      </c>
      <c r="S619" s="95">
        <f t="shared" si="135"/>
        <v>0</v>
      </c>
      <c r="T619" s="69"/>
      <c r="U619" s="69"/>
      <c r="V619" s="69"/>
      <c r="W619" s="95" t="str">
        <f t="shared" si="143"/>
        <v/>
      </c>
      <c r="Z619" s="69"/>
      <c r="AB619" s="69"/>
      <c r="AC619" s="69"/>
      <c r="AD619" s="69"/>
      <c r="AE619" s="69"/>
      <c r="AF619" s="69"/>
      <c r="AG619" s="69"/>
      <c r="AH619" s="97">
        <f t="shared" si="133"/>
        <v>0</v>
      </c>
      <c r="AJ619" s="98">
        <f t="shared" si="136"/>
        <v>0</v>
      </c>
      <c r="AK619" s="103">
        <f t="shared" si="137"/>
        <v>0</v>
      </c>
      <c r="AL619" s="104">
        <f t="shared" si="146"/>
        <v>0</v>
      </c>
      <c r="AM619" s="98">
        <f t="shared" si="138"/>
        <v>0</v>
      </c>
      <c r="AN619" s="103">
        <f t="shared" si="139"/>
        <v>0</v>
      </c>
      <c r="AO619" s="104">
        <f t="shared" si="147"/>
        <v>0</v>
      </c>
      <c r="AP619" s="105" t="str">
        <f t="shared" si="140"/>
        <v/>
      </c>
      <c r="AQ619" s="105" t="str">
        <f t="shared" si="141"/>
        <v/>
      </c>
      <c r="AR619" s="98">
        <f>'Input 1 - Schedule 1'!AL621</f>
        <v>0</v>
      </c>
      <c r="AS619" s="98">
        <f t="shared" si="144"/>
        <v>0</v>
      </c>
      <c r="AT619" s="99">
        <f t="shared" si="145"/>
        <v>0</v>
      </c>
      <c r="AV619" s="84" t="s">
        <v>20</v>
      </c>
    </row>
    <row r="620" spans="1:48" ht="13.5" x14ac:dyDescent="0.3">
      <c r="A620" s="106">
        <f t="shared" si="142"/>
        <v>613</v>
      </c>
      <c r="B620" s="102" t="str">
        <f>'Input 1 - Schedule 1'!H622</f>
        <v/>
      </c>
      <c r="C620" s="95">
        <f>'Input 1 - Schedule 1'!I622</f>
        <v>0</v>
      </c>
      <c r="D620" s="95">
        <f>'Input 1 - Schedule 1'!J622</f>
        <v>0</v>
      </c>
      <c r="E620" s="95">
        <f>'Input 1 - Schedule 1'!K622</f>
        <v>0</v>
      </c>
      <c r="F620" s="95">
        <f>'Input 1 - Schedule 1'!L622</f>
        <v>0</v>
      </c>
      <c r="G620" s="95">
        <f>'Input 1 - Schedule 1'!N622</f>
        <v>0</v>
      </c>
      <c r="H620" s="95" t="str">
        <f>'Input 1 - Schedule 1'!O622</f>
        <v/>
      </c>
      <c r="I620" s="95">
        <f>'Input 1 - Schedule 1'!W622</f>
        <v>0</v>
      </c>
      <c r="J620" s="69"/>
      <c r="K620" s="51"/>
      <c r="L620" s="69"/>
      <c r="M620" s="69"/>
      <c r="N620" s="95">
        <f>SUMIFS('Input 3 - Capital Instruments'!$L$13:$L$229,'Input 3 - Capital Instruments'!$O$13:$O$229,C620,'Input 3 - Capital Instruments'!$M$13:$M$229,"Y",'Input 3 - Capital Instruments'!$G$13:$G$229,"Surplus Notes (or similar)")</f>
        <v>0</v>
      </c>
      <c r="O620" s="69"/>
      <c r="P620" s="69"/>
      <c r="Q620" s="69"/>
      <c r="R620" s="96">
        <f t="shared" si="134"/>
        <v>0</v>
      </c>
      <c r="S620" s="95">
        <f t="shared" si="135"/>
        <v>0</v>
      </c>
      <c r="T620" s="69"/>
      <c r="U620" s="69"/>
      <c r="V620" s="69"/>
      <c r="W620" s="95" t="str">
        <f t="shared" si="143"/>
        <v/>
      </c>
      <c r="Z620" s="69"/>
      <c r="AB620" s="69"/>
      <c r="AC620" s="69"/>
      <c r="AD620" s="69"/>
      <c r="AE620" s="69"/>
      <c r="AF620" s="69"/>
      <c r="AG620" s="69"/>
      <c r="AH620" s="97">
        <f t="shared" si="133"/>
        <v>0</v>
      </c>
      <c r="AJ620" s="98">
        <f t="shared" si="136"/>
        <v>0</v>
      </c>
      <c r="AK620" s="103">
        <f t="shared" si="137"/>
        <v>0</v>
      </c>
      <c r="AL620" s="104">
        <f t="shared" si="146"/>
        <v>0</v>
      </c>
      <c r="AM620" s="98">
        <f t="shared" si="138"/>
        <v>0</v>
      </c>
      <c r="AN620" s="103">
        <f t="shared" si="139"/>
        <v>0</v>
      </c>
      <c r="AO620" s="104">
        <f t="shared" si="147"/>
        <v>0</v>
      </c>
      <c r="AP620" s="105" t="str">
        <f t="shared" si="140"/>
        <v/>
      </c>
      <c r="AQ620" s="105" t="str">
        <f t="shared" si="141"/>
        <v/>
      </c>
      <c r="AR620" s="98">
        <f>'Input 1 - Schedule 1'!AL622</f>
        <v>0</v>
      </c>
      <c r="AS620" s="98">
        <f t="shared" si="144"/>
        <v>0</v>
      </c>
      <c r="AT620" s="99">
        <f t="shared" si="145"/>
        <v>0</v>
      </c>
      <c r="AV620" s="84" t="s">
        <v>20</v>
      </c>
    </row>
    <row r="621" spans="1:48" ht="13.5" x14ac:dyDescent="0.3">
      <c r="A621" s="106">
        <f t="shared" si="142"/>
        <v>614</v>
      </c>
      <c r="B621" s="102" t="str">
        <f>'Input 1 - Schedule 1'!H623</f>
        <v/>
      </c>
      <c r="C621" s="95">
        <f>'Input 1 - Schedule 1'!I623</f>
        <v>0</v>
      </c>
      <c r="D621" s="95">
        <f>'Input 1 - Schedule 1'!J623</f>
        <v>0</v>
      </c>
      <c r="E621" s="95">
        <f>'Input 1 - Schedule 1'!K623</f>
        <v>0</v>
      </c>
      <c r="F621" s="95">
        <f>'Input 1 - Schedule 1'!L623</f>
        <v>0</v>
      </c>
      <c r="G621" s="95">
        <f>'Input 1 - Schedule 1'!N623</f>
        <v>0</v>
      </c>
      <c r="H621" s="95" t="str">
        <f>'Input 1 - Schedule 1'!O623</f>
        <v/>
      </c>
      <c r="I621" s="95">
        <f>'Input 1 - Schedule 1'!W623</f>
        <v>0</v>
      </c>
      <c r="J621" s="69"/>
      <c r="K621" s="51"/>
      <c r="L621" s="69"/>
      <c r="M621" s="69"/>
      <c r="N621" s="95">
        <f>SUMIFS('Input 3 - Capital Instruments'!$L$13:$L$229,'Input 3 - Capital Instruments'!$O$13:$O$229,C621,'Input 3 - Capital Instruments'!$M$13:$M$229,"Y",'Input 3 - Capital Instruments'!$G$13:$G$229,"Surplus Notes (or similar)")</f>
        <v>0</v>
      </c>
      <c r="O621" s="69"/>
      <c r="P621" s="69"/>
      <c r="Q621" s="69"/>
      <c r="R621" s="96">
        <f t="shared" si="134"/>
        <v>0</v>
      </c>
      <c r="S621" s="95">
        <f t="shared" si="135"/>
        <v>0</v>
      </c>
      <c r="T621" s="69"/>
      <c r="U621" s="69"/>
      <c r="V621" s="69"/>
      <c r="W621" s="95" t="str">
        <f t="shared" si="143"/>
        <v/>
      </c>
      <c r="Z621" s="69"/>
      <c r="AB621" s="69"/>
      <c r="AC621" s="69"/>
      <c r="AD621" s="69"/>
      <c r="AE621" s="69"/>
      <c r="AF621" s="69"/>
      <c r="AG621" s="69"/>
      <c r="AH621" s="97">
        <f t="shared" si="133"/>
        <v>0</v>
      </c>
      <c r="AJ621" s="98">
        <f t="shared" si="136"/>
        <v>0</v>
      </c>
      <c r="AK621" s="103">
        <f t="shared" si="137"/>
        <v>0</v>
      </c>
      <c r="AL621" s="104">
        <f t="shared" si="146"/>
        <v>0</v>
      </c>
      <c r="AM621" s="98">
        <f t="shared" si="138"/>
        <v>0</v>
      </c>
      <c r="AN621" s="103">
        <f t="shared" si="139"/>
        <v>0</v>
      </c>
      <c r="AO621" s="104">
        <f t="shared" si="147"/>
        <v>0</v>
      </c>
      <c r="AP621" s="105" t="str">
        <f t="shared" si="140"/>
        <v/>
      </c>
      <c r="AQ621" s="105" t="str">
        <f t="shared" si="141"/>
        <v/>
      </c>
      <c r="AR621" s="98">
        <f>'Input 1 - Schedule 1'!AL623</f>
        <v>0</v>
      </c>
      <c r="AS621" s="98">
        <f t="shared" si="144"/>
        <v>0</v>
      </c>
      <c r="AT621" s="99">
        <f t="shared" si="145"/>
        <v>0</v>
      </c>
      <c r="AV621" s="84" t="s">
        <v>20</v>
      </c>
    </row>
    <row r="622" spans="1:48" ht="13.5" x14ac:dyDescent="0.3">
      <c r="A622" s="106">
        <f t="shared" si="142"/>
        <v>615</v>
      </c>
      <c r="B622" s="102" t="str">
        <f>'Input 1 - Schedule 1'!H624</f>
        <v/>
      </c>
      <c r="C622" s="95">
        <f>'Input 1 - Schedule 1'!I624</f>
        <v>0</v>
      </c>
      <c r="D622" s="95">
        <f>'Input 1 - Schedule 1'!J624</f>
        <v>0</v>
      </c>
      <c r="E622" s="95">
        <f>'Input 1 - Schedule 1'!K624</f>
        <v>0</v>
      </c>
      <c r="F622" s="95">
        <f>'Input 1 - Schedule 1'!L624</f>
        <v>0</v>
      </c>
      <c r="G622" s="95">
        <f>'Input 1 - Schedule 1'!N624</f>
        <v>0</v>
      </c>
      <c r="H622" s="95" t="str">
        <f>'Input 1 - Schedule 1'!O624</f>
        <v/>
      </c>
      <c r="I622" s="95">
        <f>'Input 1 - Schedule 1'!W624</f>
        <v>0</v>
      </c>
      <c r="J622" s="69"/>
      <c r="K622" s="51"/>
      <c r="L622" s="69"/>
      <c r="M622" s="69"/>
      <c r="N622" s="95">
        <f>SUMIFS('Input 3 - Capital Instruments'!$L$13:$L$229,'Input 3 - Capital Instruments'!$O$13:$O$229,C622,'Input 3 - Capital Instruments'!$M$13:$M$229,"Y",'Input 3 - Capital Instruments'!$G$13:$G$229,"Surplus Notes (or similar)")</f>
        <v>0</v>
      </c>
      <c r="O622" s="69"/>
      <c r="P622" s="69"/>
      <c r="Q622" s="69"/>
      <c r="R622" s="96">
        <f t="shared" si="134"/>
        <v>0</v>
      </c>
      <c r="S622" s="95">
        <f t="shared" si="135"/>
        <v>0</v>
      </c>
      <c r="T622" s="69"/>
      <c r="U622" s="69"/>
      <c r="V622" s="69"/>
      <c r="W622" s="95" t="str">
        <f t="shared" si="143"/>
        <v/>
      </c>
      <c r="Z622" s="69"/>
      <c r="AB622" s="69"/>
      <c r="AC622" s="69"/>
      <c r="AD622" s="69"/>
      <c r="AE622" s="69"/>
      <c r="AF622" s="69"/>
      <c r="AG622" s="69"/>
      <c r="AH622" s="97">
        <f t="shared" si="133"/>
        <v>0</v>
      </c>
      <c r="AJ622" s="98">
        <f t="shared" si="136"/>
        <v>0</v>
      </c>
      <c r="AK622" s="103">
        <f t="shared" si="137"/>
        <v>0</v>
      </c>
      <c r="AL622" s="104">
        <f t="shared" si="146"/>
        <v>0</v>
      </c>
      <c r="AM622" s="98">
        <f t="shared" si="138"/>
        <v>0</v>
      </c>
      <c r="AN622" s="103">
        <f t="shared" si="139"/>
        <v>0</v>
      </c>
      <c r="AO622" s="104">
        <f t="shared" si="147"/>
        <v>0</v>
      </c>
      <c r="AP622" s="105" t="str">
        <f t="shared" si="140"/>
        <v/>
      </c>
      <c r="AQ622" s="105" t="str">
        <f t="shared" si="141"/>
        <v/>
      </c>
      <c r="AR622" s="98">
        <f>'Input 1 - Schedule 1'!AL624</f>
        <v>0</v>
      </c>
      <c r="AS622" s="98">
        <f t="shared" si="144"/>
        <v>0</v>
      </c>
      <c r="AT622" s="99">
        <f t="shared" si="145"/>
        <v>0</v>
      </c>
      <c r="AV622" s="84" t="s">
        <v>20</v>
      </c>
    </row>
    <row r="623" spans="1:48" ht="13.5" x14ac:dyDescent="0.3">
      <c r="A623" s="106">
        <f t="shared" si="142"/>
        <v>616</v>
      </c>
      <c r="B623" s="102" t="str">
        <f>'Input 1 - Schedule 1'!H625</f>
        <v/>
      </c>
      <c r="C623" s="95">
        <f>'Input 1 - Schedule 1'!I625</f>
        <v>0</v>
      </c>
      <c r="D623" s="95">
        <f>'Input 1 - Schedule 1'!J625</f>
        <v>0</v>
      </c>
      <c r="E623" s="95">
        <f>'Input 1 - Schedule 1'!K625</f>
        <v>0</v>
      </c>
      <c r="F623" s="95">
        <f>'Input 1 - Schedule 1'!L625</f>
        <v>0</v>
      </c>
      <c r="G623" s="95">
        <f>'Input 1 - Schedule 1'!N625</f>
        <v>0</v>
      </c>
      <c r="H623" s="95" t="str">
        <f>'Input 1 - Schedule 1'!O625</f>
        <v/>
      </c>
      <c r="I623" s="95">
        <f>'Input 1 - Schedule 1'!W625</f>
        <v>0</v>
      </c>
      <c r="J623" s="69"/>
      <c r="K623" s="51"/>
      <c r="L623" s="69"/>
      <c r="M623" s="69"/>
      <c r="N623" s="95">
        <f>SUMIFS('Input 3 - Capital Instruments'!$L$13:$L$229,'Input 3 - Capital Instruments'!$O$13:$O$229,C623,'Input 3 - Capital Instruments'!$M$13:$M$229,"Y",'Input 3 - Capital Instruments'!$G$13:$G$229,"Surplus Notes (or similar)")</f>
        <v>0</v>
      </c>
      <c r="O623" s="69"/>
      <c r="P623" s="69"/>
      <c r="Q623" s="69"/>
      <c r="R623" s="96">
        <f t="shared" si="134"/>
        <v>0</v>
      </c>
      <c r="S623" s="95">
        <f t="shared" si="135"/>
        <v>0</v>
      </c>
      <c r="T623" s="69"/>
      <c r="U623" s="69"/>
      <c r="V623" s="69"/>
      <c r="W623" s="95" t="str">
        <f t="shared" si="143"/>
        <v/>
      </c>
      <c r="Z623" s="69"/>
      <c r="AB623" s="69"/>
      <c r="AC623" s="69"/>
      <c r="AD623" s="69"/>
      <c r="AE623" s="69"/>
      <c r="AF623" s="69"/>
      <c r="AG623" s="69"/>
      <c r="AH623" s="97">
        <f t="shared" si="133"/>
        <v>0</v>
      </c>
      <c r="AJ623" s="98">
        <f t="shared" si="136"/>
        <v>0</v>
      </c>
      <c r="AK623" s="103">
        <f t="shared" si="137"/>
        <v>0</v>
      </c>
      <c r="AL623" s="104">
        <f t="shared" si="146"/>
        <v>0</v>
      </c>
      <c r="AM623" s="98">
        <f t="shared" si="138"/>
        <v>0</v>
      </c>
      <c r="AN623" s="103">
        <f t="shared" si="139"/>
        <v>0</v>
      </c>
      <c r="AO623" s="104">
        <f t="shared" si="147"/>
        <v>0</v>
      </c>
      <c r="AP623" s="105" t="str">
        <f t="shared" si="140"/>
        <v/>
      </c>
      <c r="AQ623" s="105" t="str">
        <f t="shared" si="141"/>
        <v/>
      </c>
      <c r="AR623" s="98">
        <f>'Input 1 - Schedule 1'!AL625</f>
        <v>0</v>
      </c>
      <c r="AS623" s="98">
        <f t="shared" si="144"/>
        <v>0</v>
      </c>
      <c r="AT623" s="99">
        <f t="shared" si="145"/>
        <v>0</v>
      </c>
      <c r="AV623" s="84" t="s">
        <v>20</v>
      </c>
    </row>
    <row r="624" spans="1:48" ht="13.5" x14ac:dyDescent="0.3">
      <c r="A624" s="106">
        <f t="shared" si="142"/>
        <v>617</v>
      </c>
      <c r="B624" s="102" t="str">
        <f>'Input 1 - Schedule 1'!H626</f>
        <v/>
      </c>
      <c r="C624" s="95">
        <f>'Input 1 - Schedule 1'!I626</f>
        <v>0</v>
      </c>
      <c r="D624" s="95">
        <f>'Input 1 - Schedule 1'!J626</f>
        <v>0</v>
      </c>
      <c r="E624" s="95">
        <f>'Input 1 - Schedule 1'!K626</f>
        <v>0</v>
      </c>
      <c r="F624" s="95">
        <f>'Input 1 - Schedule 1'!L626</f>
        <v>0</v>
      </c>
      <c r="G624" s="95">
        <f>'Input 1 - Schedule 1'!N626</f>
        <v>0</v>
      </c>
      <c r="H624" s="95" t="str">
        <f>'Input 1 - Schedule 1'!O626</f>
        <v/>
      </c>
      <c r="I624" s="95">
        <f>'Input 1 - Schedule 1'!W626</f>
        <v>0</v>
      </c>
      <c r="J624" s="69"/>
      <c r="K624" s="51"/>
      <c r="L624" s="69"/>
      <c r="M624" s="69"/>
      <c r="N624" s="95">
        <f>SUMIFS('Input 3 - Capital Instruments'!$L$13:$L$229,'Input 3 - Capital Instruments'!$O$13:$O$229,C624,'Input 3 - Capital Instruments'!$M$13:$M$229,"Y",'Input 3 - Capital Instruments'!$G$13:$G$229,"Surplus Notes (or similar)")</f>
        <v>0</v>
      </c>
      <c r="O624" s="69"/>
      <c r="P624" s="69"/>
      <c r="Q624" s="69"/>
      <c r="R624" s="96">
        <f t="shared" si="134"/>
        <v>0</v>
      </c>
      <c r="S624" s="95">
        <f t="shared" si="135"/>
        <v>0</v>
      </c>
      <c r="T624" s="69"/>
      <c r="U624" s="69"/>
      <c r="V624" s="69"/>
      <c r="W624" s="95" t="str">
        <f t="shared" si="143"/>
        <v/>
      </c>
      <c r="Z624" s="69"/>
      <c r="AB624" s="69"/>
      <c r="AC624" s="69"/>
      <c r="AD624" s="69"/>
      <c r="AE624" s="69"/>
      <c r="AF624" s="69"/>
      <c r="AG624" s="69"/>
      <c r="AH624" s="97">
        <f t="shared" si="133"/>
        <v>0</v>
      </c>
      <c r="AJ624" s="98">
        <f t="shared" si="136"/>
        <v>0</v>
      </c>
      <c r="AK624" s="103">
        <f t="shared" si="137"/>
        <v>0</v>
      </c>
      <c r="AL624" s="104">
        <f t="shared" si="146"/>
        <v>0</v>
      </c>
      <c r="AM624" s="98">
        <f t="shared" si="138"/>
        <v>0</v>
      </c>
      <c r="AN624" s="103">
        <f t="shared" si="139"/>
        <v>0</v>
      </c>
      <c r="AO624" s="104">
        <f t="shared" si="147"/>
        <v>0</v>
      </c>
      <c r="AP624" s="105" t="str">
        <f t="shared" si="140"/>
        <v/>
      </c>
      <c r="AQ624" s="105" t="str">
        <f t="shared" si="141"/>
        <v/>
      </c>
      <c r="AR624" s="98">
        <f>'Input 1 - Schedule 1'!AL626</f>
        <v>0</v>
      </c>
      <c r="AS624" s="98">
        <f t="shared" si="144"/>
        <v>0</v>
      </c>
      <c r="AT624" s="99">
        <f t="shared" si="145"/>
        <v>0</v>
      </c>
      <c r="AV624" s="84" t="s">
        <v>20</v>
      </c>
    </row>
    <row r="625" spans="1:48" ht="13.5" x14ac:dyDescent="0.3">
      <c r="A625" s="106">
        <f t="shared" si="142"/>
        <v>618</v>
      </c>
      <c r="B625" s="102" t="str">
        <f>'Input 1 - Schedule 1'!H627</f>
        <v/>
      </c>
      <c r="C625" s="95">
        <f>'Input 1 - Schedule 1'!I627</f>
        <v>0</v>
      </c>
      <c r="D625" s="95">
        <f>'Input 1 - Schedule 1'!J627</f>
        <v>0</v>
      </c>
      <c r="E625" s="95">
        <f>'Input 1 - Schedule 1'!K627</f>
        <v>0</v>
      </c>
      <c r="F625" s="95">
        <f>'Input 1 - Schedule 1'!L627</f>
        <v>0</v>
      </c>
      <c r="G625" s="95">
        <f>'Input 1 - Schedule 1'!N627</f>
        <v>0</v>
      </c>
      <c r="H625" s="95" t="str">
        <f>'Input 1 - Schedule 1'!O627</f>
        <v/>
      </c>
      <c r="I625" s="95">
        <f>'Input 1 - Schedule 1'!W627</f>
        <v>0</v>
      </c>
      <c r="J625" s="69"/>
      <c r="K625" s="51"/>
      <c r="L625" s="69"/>
      <c r="M625" s="69"/>
      <c r="N625" s="95">
        <f>SUMIFS('Input 3 - Capital Instruments'!$L$13:$L$229,'Input 3 - Capital Instruments'!$O$13:$O$229,C625,'Input 3 - Capital Instruments'!$M$13:$M$229,"Y",'Input 3 - Capital Instruments'!$G$13:$G$229,"Surplus Notes (or similar)")</f>
        <v>0</v>
      </c>
      <c r="O625" s="69"/>
      <c r="P625" s="69"/>
      <c r="Q625" s="69"/>
      <c r="R625" s="96">
        <f t="shared" si="134"/>
        <v>0</v>
      </c>
      <c r="S625" s="95">
        <f t="shared" si="135"/>
        <v>0</v>
      </c>
      <c r="T625" s="69"/>
      <c r="U625" s="69"/>
      <c r="V625" s="69"/>
      <c r="W625" s="95" t="str">
        <f t="shared" si="143"/>
        <v/>
      </c>
      <c r="Z625" s="69"/>
      <c r="AB625" s="69"/>
      <c r="AC625" s="69"/>
      <c r="AD625" s="69"/>
      <c r="AE625" s="69"/>
      <c r="AF625" s="69"/>
      <c r="AG625" s="69"/>
      <c r="AH625" s="97">
        <f t="shared" si="133"/>
        <v>0</v>
      </c>
      <c r="AJ625" s="98">
        <f t="shared" si="136"/>
        <v>0</v>
      </c>
      <c r="AK625" s="103">
        <f t="shared" si="137"/>
        <v>0</v>
      </c>
      <c r="AL625" s="104">
        <f t="shared" si="146"/>
        <v>0</v>
      </c>
      <c r="AM625" s="98">
        <f t="shared" si="138"/>
        <v>0</v>
      </c>
      <c r="AN625" s="103">
        <f t="shared" si="139"/>
        <v>0</v>
      </c>
      <c r="AO625" s="104">
        <f t="shared" si="147"/>
        <v>0</v>
      </c>
      <c r="AP625" s="105" t="str">
        <f t="shared" si="140"/>
        <v/>
      </c>
      <c r="AQ625" s="105" t="str">
        <f t="shared" si="141"/>
        <v/>
      </c>
      <c r="AR625" s="98">
        <f>'Input 1 - Schedule 1'!AL627</f>
        <v>0</v>
      </c>
      <c r="AS625" s="98">
        <f t="shared" si="144"/>
        <v>0</v>
      </c>
      <c r="AT625" s="99">
        <f t="shared" si="145"/>
        <v>0</v>
      </c>
      <c r="AV625" s="84" t="s">
        <v>20</v>
      </c>
    </row>
    <row r="626" spans="1:48" ht="13.5" x14ac:dyDescent="0.3">
      <c r="A626" s="106">
        <f t="shared" si="142"/>
        <v>619</v>
      </c>
      <c r="B626" s="102" t="str">
        <f>'Input 1 - Schedule 1'!H628</f>
        <v/>
      </c>
      <c r="C626" s="95">
        <f>'Input 1 - Schedule 1'!I628</f>
        <v>0</v>
      </c>
      <c r="D626" s="95">
        <f>'Input 1 - Schedule 1'!J628</f>
        <v>0</v>
      </c>
      <c r="E626" s="95">
        <f>'Input 1 - Schedule 1'!K628</f>
        <v>0</v>
      </c>
      <c r="F626" s="95">
        <f>'Input 1 - Schedule 1'!L628</f>
        <v>0</v>
      </c>
      <c r="G626" s="95">
        <f>'Input 1 - Schedule 1'!N628</f>
        <v>0</v>
      </c>
      <c r="H626" s="95" t="str">
        <f>'Input 1 - Schedule 1'!O628</f>
        <v/>
      </c>
      <c r="I626" s="95">
        <f>'Input 1 - Schedule 1'!W628</f>
        <v>0</v>
      </c>
      <c r="J626" s="69"/>
      <c r="K626" s="51"/>
      <c r="L626" s="69"/>
      <c r="M626" s="69"/>
      <c r="N626" s="95">
        <f>SUMIFS('Input 3 - Capital Instruments'!$L$13:$L$229,'Input 3 - Capital Instruments'!$O$13:$O$229,C626,'Input 3 - Capital Instruments'!$M$13:$M$229,"Y",'Input 3 - Capital Instruments'!$G$13:$G$229,"Surplus Notes (or similar)")</f>
        <v>0</v>
      </c>
      <c r="O626" s="69"/>
      <c r="P626" s="69"/>
      <c r="Q626" s="69"/>
      <c r="R626" s="96">
        <f t="shared" si="134"/>
        <v>0</v>
      </c>
      <c r="S626" s="95">
        <f t="shared" si="135"/>
        <v>0</v>
      </c>
      <c r="T626" s="69"/>
      <c r="U626" s="69"/>
      <c r="V626" s="69"/>
      <c r="W626" s="95" t="str">
        <f t="shared" si="143"/>
        <v/>
      </c>
      <c r="Z626" s="69"/>
      <c r="AB626" s="69"/>
      <c r="AC626" s="69"/>
      <c r="AD626" s="69"/>
      <c r="AE626" s="69"/>
      <c r="AF626" s="69"/>
      <c r="AG626" s="69"/>
      <c r="AH626" s="97">
        <f t="shared" si="133"/>
        <v>0</v>
      </c>
      <c r="AJ626" s="98">
        <f t="shared" si="136"/>
        <v>0</v>
      </c>
      <c r="AK626" s="103">
        <f t="shared" si="137"/>
        <v>0</v>
      </c>
      <c r="AL626" s="104">
        <f t="shared" si="146"/>
        <v>0</v>
      </c>
      <c r="AM626" s="98">
        <f t="shared" si="138"/>
        <v>0</v>
      </c>
      <c r="AN626" s="103">
        <f t="shared" si="139"/>
        <v>0</v>
      </c>
      <c r="AO626" s="104">
        <f t="shared" si="147"/>
        <v>0</v>
      </c>
      <c r="AP626" s="105" t="str">
        <f t="shared" si="140"/>
        <v/>
      </c>
      <c r="AQ626" s="105" t="str">
        <f t="shared" si="141"/>
        <v/>
      </c>
      <c r="AR626" s="98">
        <f>'Input 1 - Schedule 1'!AL628</f>
        <v>0</v>
      </c>
      <c r="AS626" s="98">
        <f t="shared" si="144"/>
        <v>0</v>
      </c>
      <c r="AT626" s="99">
        <f t="shared" si="145"/>
        <v>0</v>
      </c>
      <c r="AV626" s="84" t="s">
        <v>20</v>
      </c>
    </row>
    <row r="627" spans="1:48" ht="13.5" x14ac:dyDescent="0.3">
      <c r="A627" s="106">
        <f t="shared" si="142"/>
        <v>620</v>
      </c>
      <c r="B627" s="102" t="str">
        <f>'Input 1 - Schedule 1'!H629</f>
        <v/>
      </c>
      <c r="C627" s="95">
        <f>'Input 1 - Schedule 1'!I629</f>
        <v>0</v>
      </c>
      <c r="D627" s="95">
        <f>'Input 1 - Schedule 1'!J629</f>
        <v>0</v>
      </c>
      <c r="E627" s="95">
        <f>'Input 1 - Schedule 1'!K629</f>
        <v>0</v>
      </c>
      <c r="F627" s="95">
        <f>'Input 1 - Schedule 1'!L629</f>
        <v>0</v>
      </c>
      <c r="G627" s="95">
        <f>'Input 1 - Schedule 1'!N629</f>
        <v>0</v>
      </c>
      <c r="H627" s="95" t="str">
        <f>'Input 1 - Schedule 1'!O629</f>
        <v/>
      </c>
      <c r="I627" s="95">
        <f>'Input 1 - Schedule 1'!W629</f>
        <v>0</v>
      </c>
      <c r="J627" s="69"/>
      <c r="K627" s="51"/>
      <c r="L627" s="69"/>
      <c r="M627" s="69"/>
      <c r="N627" s="95">
        <f>SUMIFS('Input 3 - Capital Instruments'!$L$13:$L$229,'Input 3 - Capital Instruments'!$O$13:$O$229,C627,'Input 3 - Capital Instruments'!$M$13:$M$229,"Y",'Input 3 - Capital Instruments'!$G$13:$G$229,"Surplus Notes (or similar)")</f>
        <v>0</v>
      </c>
      <c r="O627" s="69"/>
      <c r="P627" s="69"/>
      <c r="Q627" s="69"/>
      <c r="R627" s="96">
        <f t="shared" si="134"/>
        <v>0</v>
      </c>
      <c r="S627" s="95">
        <f t="shared" si="135"/>
        <v>0</v>
      </c>
      <c r="T627" s="69"/>
      <c r="U627" s="69"/>
      <c r="V627" s="69"/>
      <c r="W627" s="95" t="str">
        <f t="shared" si="143"/>
        <v/>
      </c>
      <c r="Z627" s="69"/>
      <c r="AB627" s="69"/>
      <c r="AC627" s="69"/>
      <c r="AD627" s="69"/>
      <c r="AE627" s="69"/>
      <c r="AF627" s="69"/>
      <c r="AG627" s="69"/>
      <c r="AH627" s="97">
        <f t="shared" si="133"/>
        <v>0</v>
      </c>
      <c r="AJ627" s="98">
        <f t="shared" si="136"/>
        <v>0</v>
      </c>
      <c r="AK627" s="103">
        <f t="shared" si="137"/>
        <v>0</v>
      </c>
      <c r="AL627" s="104">
        <f t="shared" si="146"/>
        <v>0</v>
      </c>
      <c r="AM627" s="98">
        <f t="shared" si="138"/>
        <v>0</v>
      </c>
      <c r="AN627" s="103">
        <f t="shared" si="139"/>
        <v>0</v>
      </c>
      <c r="AO627" s="104">
        <f t="shared" si="147"/>
        <v>0</v>
      </c>
      <c r="AP627" s="105" t="str">
        <f t="shared" si="140"/>
        <v/>
      </c>
      <c r="AQ627" s="105" t="str">
        <f t="shared" si="141"/>
        <v/>
      </c>
      <c r="AR627" s="98">
        <f>'Input 1 - Schedule 1'!AL629</f>
        <v>0</v>
      </c>
      <c r="AS627" s="98">
        <f t="shared" si="144"/>
        <v>0</v>
      </c>
      <c r="AT627" s="99">
        <f t="shared" si="145"/>
        <v>0</v>
      </c>
      <c r="AV627" s="84" t="s">
        <v>20</v>
      </c>
    </row>
    <row r="628" spans="1:48" ht="13.5" x14ac:dyDescent="0.3">
      <c r="A628" s="106">
        <f t="shared" si="142"/>
        <v>621</v>
      </c>
      <c r="B628" s="102" t="str">
        <f>'Input 1 - Schedule 1'!H630</f>
        <v/>
      </c>
      <c r="C628" s="95">
        <f>'Input 1 - Schedule 1'!I630</f>
        <v>0</v>
      </c>
      <c r="D628" s="95">
        <f>'Input 1 - Schedule 1'!J630</f>
        <v>0</v>
      </c>
      <c r="E628" s="95">
        <f>'Input 1 - Schedule 1'!K630</f>
        <v>0</v>
      </c>
      <c r="F628" s="95">
        <f>'Input 1 - Schedule 1'!L630</f>
        <v>0</v>
      </c>
      <c r="G628" s="95">
        <f>'Input 1 - Schedule 1'!N630</f>
        <v>0</v>
      </c>
      <c r="H628" s="95" t="str">
        <f>'Input 1 - Schedule 1'!O630</f>
        <v/>
      </c>
      <c r="I628" s="95">
        <f>'Input 1 - Schedule 1'!W630</f>
        <v>0</v>
      </c>
      <c r="J628" s="69"/>
      <c r="K628" s="51"/>
      <c r="L628" s="69"/>
      <c r="M628" s="69"/>
      <c r="N628" s="95">
        <f>SUMIFS('Input 3 - Capital Instruments'!$L$13:$L$229,'Input 3 - Capital Instruments'!$O$13:$O$229,C628,'Input 3 - Capital Instruments'!$M$13:$M$229,"Y",'Input 3 - Capital Instruments'!$G$13:$G$229,"Surplus Notes (or similar)")</f>
        <v>0</v>
      </c>
      <c r="O628" s="69"/>
      <c r="P628" s="69"/>
      <c r="Q628" s="69"/>
      <c r="R628" s="96">
        <f t="shared" si="134"/>
        <v>0</v>
      </c>
      <c r="S628" s="95">
        <f t="shared" si="135"/>
        <v>0</v>
      </c>
      <c r="T628" s="69"/>
      <c r="U628" s="69"/>
      <c r="V628" s="69"/>
      <c r="W628" s="95" t="str">
        <f t="shared" si="143"/>
        <v/>
      </c>
      <c r="Z628" s="69"/>
      <c r="AB628" s="69"/>
      <c r="AC628" s="69"/>
      <c r="AD628" s="69"/>
      <c r="AE628" s="69"/>
      <c r="AF628" s="69"/>
      <c r="AG628" s="69"/>
      <c r="AH628" s="97">
        <f t="shared" si="133"/>
        <v>0</v>
      </c>
      <c r="AJ628" s="98">
        <f t="shared" si="136"/>
        <v>0</v>
      </c>
      <c r="AK628" s="103">
        <f t="shared" si="137"/>
        <v>0</v>
      </c>
      <c r="AL628" s="104">
        <f t="shared" si="146"/>
        <v>0</v>
      </c>
      <c r="AM628" s="98">
        <f t="shared" si="138"/>
        <v>0</v>
      </c>
      <c r="AN628" s="103">
        <f t="shared" si="139"/>
        <v>0</v>
      </c>
      <c r="AO628" s="104">
        <f t="shared" si="147"/>
        <v>0</v>
      </c>
      <c r="AP628" s="105" t="str">
        <f t="shared" si="140"/>
        <v/>
      </c>
      <c r="AQ628" s="105" t="str">
        <f t="shared" si="141"/>
        <v/>
      </c>
      <c r="AR628" s="98">
        <f>'Input 1 - Schedule 1'!AL630</f>
        <v>0</v>
      </c>
      <c r="AS628" s="98">
        <f t="shared" si="144"/>
        <v>0</v>
      </c>
      <c r="AT628" s="99">
        <f t="shared" si="145"/>
        <v>0</v>
      </c>
      <c r="AV628" s="84" t="s">
        <v>20</v>
      </c>
    </row>
    <row r="629" spans="1:48" ht="13.5" x14ac:dyDescent="0.3">
      <c r="A629" s="106">
        <f t="shared" si="142"/>
        <v>622</v>
      </c>
      <c r="B629" s="102" t="str">
        <f>'Input 1 - Schedule 1'!H631</f>
        <v/>
      </c>
      <c r="C629" s="95">
        <f>'Input 1 - Schedule 1'!I631</f>
        <v>0</v>
      </c>
      <c r="D629" s="95">
        <f>'Input 1 - Schedule 1'!J631</f>
        <v>0</v>
      </c>
      <c r="E629" s="95">
        <f>'Input 1 - Schedule 1'!K631</f>
        <v>0</v>
      </c>
      <c r="F629" s="95">
        <f>'Input 1 - Schedule 1'!L631</f>
        <v>0</v>
      </c>
      <c r="G629" s="95">
        <f>'Input 1 - Schedule 1'!N631</f>
        <v>0</v>
      </c>
      <c r="H629" s="95" t="str">
        <f>'Input 1 - Schedule 1'!O631</f>
        <v/>
      </c>
      <c r="I629" s="95">
        <f>'Input 1 - Schedule 1'!W631</f>
        <v>0</v>
      </c>
      <c r="J629" s="69"/>
      <c r="K629" s="51"/>
      <c r="L629" s="69"/>
      <c r="M629" s="69"/>
      <c r="N629" s="95">
        <f>SUMIFS('Input 3 - Capital Instruments'!$L$13:$L$229,'Input 3 - Capital Instruments'!$O$13:$O$229,C629,'Input 3 - Capital Instruments'!$M$13:$M$229,"Y",'Input 3 - Capital Instruments'!$G$13:$G$229,"Surplus Notes (or similar)")</f>
        <v>0</v>
      </c>
      <c r="O629" s="69"/>
      <c r="P629" s="69"/>
      <c r="Q629" s="69"/>
      <c r="R629" s="96">
        <f t="shared" si="134"/>
        <v>0</v>
      </c>
      <c r="S629" s="95">
        <f t="shared" si="135"/>
        <v>0</v>
      </c>
      <c r="T629" s="69"/>
      <c r="U629" s="69"/>
      <c r="V629" s="69"/>
      <c r="W629" s="95" t="str">
        <f t="shared" si="143"/>
        <v/>
      </c>
      <c r="Z629" s="69"/>
      <c r="AB629" s="69"/>
      <c r="AC629" s="69"/>
      <c r="AD629" s="69"/>
      <c r="AE629" s="69"/>
      <c r="AF629" s="69"/>
      <c r="AG629" s="69"/>
      <c r="AH629" s="97">
        <f t="shared" si="133"/>
        <v>0</v>
      </c>
      <c r="AJ629" s="98">
        <f t="shared" si="136"/>
        <v>0</v>
      </c>
      <c r="AK629" s="103">
        <f t="shared" si="137"/>
        <v>0</v>
      </c>
      <c r="AL629" s="104">
        <f t="shared" si="146"/>
        <v>0</v>
      </c>
      <c r="AM629" s="98">
        <f t="shared" si="138"/>
        <v>0</v>
      </c>
      <c r="AN629" s="103">
        <f t="shared" si="139"/>
        <v>0</v>
      </c>
      <c r="AO629" s="104">
        <f t="shared" si="147"/>
        <v>0</v>
      </c>
      <c r="AP629" s="105" t="str">
        <f t="shared" si="140"/>
        <v/>
      </c>
      <c r="AQ629" s="105" t="str">
        <f t="shared" si="141"/>
        <v/>
      </c>
      <c r="AR629" s="98">
        <f>'Input 1 - Schedule 1'!AL631</f>
        <v>0</v>
      </c>
      <c r="AS629" s="98">
        <f t="shared" si="144"/>
        <v>0</v>
      </c>
      <c r="AT629" s="99">
        <f t="shared" si="145"/>
        <v>0</v>
      </c>
      <c r="AV629" s="84" t="s">
        <v>20</v>
      </c>
    </row>
    <row r="630" spans="1:48" ht="13.5" x14ac:dyDescent="0.3">
      <c r="A630" s="106">
        <f t="shared" si="142"/>
        <v>623</v>
      </c>
      <c r="B630" s="102" t="str">
        <f>'Input 1 - Schedule 1'!H632</f>
        <v/>
      </c>
      <c r="C630" s="95">
        <f>'Input 1 - Schedule 1'!I632</f>
        <v>0</v>
      </c>
      <c r="D630" s="95">
        <f>'Input 1 - Schedule 1'!J632</f>
        <v>0</v>
      </c>
      <c r="E630" s="95">
        <f>'Input 1 - Schedule 1'!K632</f>
        <v>0</v>
      </c>
      <c r="F630" s="95">
        <f>'Input 1 - Schedule 1'!L632</f>
        <v>0</v>
      </c>
      <c r="G630" s="95">
        <f>'Input 1 - Schedule 1'!N632</f>
        <v>0</v>
      </c>
      <c r="H630" s="95" t="str">
        <f>'Input 1 - Schedule 1'!O632</f>
        <v/>
      </c>
      <c r="I630" s="95">
        <f>'Input 1 - Schedule 1'!W632</f>
        <v>0</v>
      </c>
      <c r="J630" s="69"/>
      <c r="K630" s="51"/>
      <c r="L630" s="69"/>
      <c r="M630" s="69"/>
      <c r="N630" s="95">
        <f>SUMIFS('Input 3 - Capital Instruments'!$L$13:$L$229,'Input 3 - Capital Instruments'!$O$13:$O$229,C630,'Input 3 - Capital Instruments'!$M$13:$M$229,"Y",'Input 3 - Capital Instruments'!$G$13:$G$229,"Surplus Notes (or similar)")</f>
        <v>0</v>
      </c>
      <c r="O630" s="69"/>
      <c r="P630" s="69"/>
      <c r="Q630" s="69"/>
      <c r="R630" s="96">
        <f t="shared" si="134"/>
        <v>0</v>
      </c>
      <c r="S630" s="95">
        <f t="shared" si="135"/>
        <v>0</v>
      </c>
      <c r="T630" s="69"/>
      <c r="U630" s="69"/>
      <c r="V630" s="69"/>
      <c r="W630" s="95" t="str">
        <f t="shared" si="143"/>
        <v/>
      </c>
      <c r="Z630" s="69"/>
      <c r="AB630" s="69"/>
      <c r="AC630" s="69"/>
      <c r="AD630" s="69"/>
      <c r="AE630" s="69"/>
      <c r="AF630" s="69"/>
      <c r="AG630" s="69"/>
      <c r="AH630" s="97">
        <f t="shared" si="133"/>
        <v>0</v>
      </c>
      <c r="AJ630" s="98">
        <f t="shared" si="136"/>
        <v>0</v>
      </c>
      <c r="AK630" s="103">
        <f t="shared" si="137"/>
        <v>0</v>
      </c>
      <c r="AL630" s="104">
        <f t="shared" si="146"/>
        <v>0</v>
      </c>
      <c r="AM630" s="98">
        <f t="shared" si="138"/>
        <v>0</v>
      </c>
      <c r="AN630" s="103">
        <f t="shared" si="139"/>
        <v>0</v>
      </c>
      <c r="AO630" s="104">
        <f t="shared" si="147"/>
        <v>0</v>
      </c>
      <c r="AP630" s="105" t="str">
        <f t="shared" si="140"/>
        <v/>
      </c>
      <c r="AQ630" s="105" t="str">
        <f t="shared" si="141"/>
        <v/>
      </c>
      <c r="AR630" s="98">
        <f>'Input 1 - Schedule 1'!AL632</f>
        <v>0</v>
      </c>
      <c r="AS630" s="98">
        <f t="shared" si="144"/>
        <v>0</v>
      </c>
      <c r="AT630" s="99">
        <f t="shared" si="145"/>
        <v>0</v>
      </c>
      <c r="AV630" s="84" t="s">
        <v>20</v>
      </c>
    </row>
    <row r="631" spans="1:48" ht="13.5" x14ac:dyDescent="0.3">
      <c r="A631" s="106">
        <f t="shared" si="142"/>
        <v>624</v>
      </c>
      <c r="B631" s="102" t="str">
        <f>'Input 1 - Schedule 1'!H633</f>
        <v/>
      </c>
      <c r="C631" s="95">
        <f>'Input 1 - Schedule 1'!I633</f>
        <v>0</v>
      </c>
      <c r="D631" s="95">
        <f>'Input 1 - Schedule 1'!J633</f>
        <v>0</v>
      </c>
      <c r="E631" s="95">
        <f>'Input 1 - Schedule 1'!K633</f>
        <v>0</v>
      </c>
      <c r="F631" s="95">
        <f>'Input 1 - Schedule 1'!L633</f>
        <v>0</v>
      </c>
      <c r="G631" s="95">
        <f>'Input 1 - Schedule 1'!N633</f>
        <v>0</v>
      </c>
      <c r="H631" s="95" t="str">
        <f>'Input 1 - Schedule 1'!O633</f>
        <v/>
      </c>
      <c r="I631" s="95">
        <f>'Input 1 - Schedule 1'!W633</f>
        <v>0</v>
      </c>
      <c r="J631" s="69"/>
      <c r="K631" s="51"/>
      <c r="L631" s="69"/>
      <c r="M631" s="69"/>
      <c r="N631" s="95">
        <f>SUMIFS('Input 3 - Capital Instruments'!$L$13:$L$229,'Input 3 - Capital Instruments'!$O$13:$O$229,C631,'Input 3 - Capital Instruments'!$M$13:$M$229,"Y",'Input 3 - Capital Instruments'!$G$13:$G$229,"Surplus Notes (or similar)")</f>
        <v>0</v>
      </c>
      <c r="O631" s="69"/>
      <c r="P631" s="69"/>
      <c r="Q631" s="69"/>
      <c r="R631" s="96">
        <f t="shared" si="134"/>
        <v>0</v>
      </c>
      <c r="S631" s="95">
        <f t="shared" si="135"/>
        <v>0</v>
      </c>
      <c r="T631" s="69"/>
      <c r="U631" s="69"/>
      <c r="V631" s="69"/>
      <c r="W631" s="95" t="str">
        <f t="shared" si="143"/>
        <v/>
      </c>
      <c r="Z631" s="69"/>
      <c r="AB631" s="69"/>
      <c r="AC631" s="69"/>
      <c r="AD631" s="69"/>
      <c r="AE631" s="69"/>
      <c r="AF631" s="69"/>
      <c r="AG631" s="69"/>
      <c r="AH631" s="97">
        <f t="shared" si="133"/>
        <v>0</v>
      </c>
      <c r="AJ631" s="98">
        <f t="shared" si="136"/>
        <v>0</v>
      </c>
      <c r="AK631" s="103">
        <f t="shared" si="137"/>
        <v>0</v>
      </c>
      <c r="AL631" s="104">
        <f t="shared" si="146"/>
        <v>0</v>
      </c>
      <c r="AM631" s="98">
        <f t="shared" si="138"/>
        <v>0</v>
      </c>
      <c r="AN631" s="103">
        <f t="shared" si="139"/>
        <v>0</v>
      </c>
      <c r="AO631" s="104">
        <f t="shared" si="147"/>
        <v>0</v>
      </c>
      <c r="AP631" s="105" t="str">
        <f t="shared" si="140"/>
        <v/>
      </c>
      <c r="AQ631" s="105" t="str">
        <f t="shared" si="141"/>
        <v/>
      </c>
      <c r="AR631" s="98">
        <f>'Input 1 - Schedule 1'!AL633</f>
        <v>0</v>
      </c>
      <c r="AS631" s="98">
        <f t="shared" si="144"/>
        <v>0</v>
      </c>
      <c r="AT631" s="99">
        <f t="shared" si="145"/>
        <v>0</v>
      </c>
      <c r="AV631" s="84" t="s">
        <v>20</v>
      </c>
    </row>
    <row r="632" spans="1:48" ht="13.5" x14ac:dyDescent="0.3">
      <c r="A632" s="106">
        <f t="shared" si="142"/>
        <v>625</v>
      </c>
      <c r="B632" s="102" t="str">
        <f>'Input 1 - Schedule 1'!H634</f>
        <v/>
      </c>
      <c r="C632" s="95">
        <f>'Input 1 - Schedule 1'!I634</f>
        <v>0</v>
      </c>
      <c r="D632" s="95">
        <f>'Input 1 - Schedule 1'!J634</f>
        <v>0</v>
      </c>
      <c r="E632" s="95">
        <f>'Input 1 - Schedule 1'!K634</f>
        <v>0</v>
      </c>
      <c r="F632" s="95">
        <f>'Input 1 - Schedule 1'!L634</f>
        <v>0</v>
      </c>
      <c r="G632" s="95">
        <f>'Input 1 - Schedule 1'!N634</f>
        <v>0</v>
      </c>
      <c r="H632" s="95" t="str">
        <f>'Input 1 - Schedule 1'!O634</f>
        <v/>
      </c>
      <c r="I632" s="95">
        <f>'Input 1 - Schedule 1'!W634</f>
        <v>0</v>
      </c>
      <c r="J632" s="69"/>
      <c r="K632" s="51"/>
      <c r="L632" s="69"/>
      <c r="M632" s="69"/>
      <c r="N632" s="95">
        <f>SUMIFS('Input 3 - Capital Instruments'!$L$13:$L$229,'Input 3 - Capital Instruments'!$O$13:$O$229,C632,'Input 3 - Capital Instruments'!$M$13:$M$229,"Y",'Input 3 - Capital Instruments'!$G$13:$G$229,"Surplus Notes (or similar)")</f>
        <v>0</v>
      </c>
      <c r="O632" s="69"/>
      <c r="P632" s="69"/>
      <c r="Q632" s="69"/>
      <c r="R632" s="96">
        <f t="shared" si="134"/>
        <v>0</v>
      </c>
      <c r="S632" s="95">
        <f t="shared" si="135"/>
        <v>0</v>
      </c>
      <c r="T632" s="69"/>
      <c r="U632" s="69"/>
      <c r="V632" s="69"/>
      <c r="W632" s="95" t="str">
        <f t="shared" si="143"/>
        <v/>
      </c>
      <c r="Z632" s="69"/>
      <c r="AB632" s="69"/>
      <c r="AC632" s="69"/>
      <c r="AD632" s="69"/>
      <c r="AE632" s="69"/>
      <c r="AF632" s="69"/>
      <c r="AG632" s="69"/>
      <c r="AH632" s="97">
        <f t="shared" si="133"/>
        <v>0</v>
      </c>
      <c r="AJ632" s="98">
        <f t="shared" si="136"/>
        <v>0</v>
      </c>
      <c r="AK632" s="103">
        <f t="shared" si="137"/>
        <v>0</v>
      </c>
      <c r="AL632" s="104">
        <f t="shared" si="146"/>
        <v>0</v>
      </c>
      <c r="AM632" s="98">
        <f t="shared" si="138"/>
        <v>0</v>
      </c>
      <c r="AN632" s="103">
        <f t="shared" si="139"/>
        <v>0</v>
      </c>
      <c r="AO632" s="104">
        <f t="shared" si="147"/>
        <v>0</v>
      </c>
      <c r="AP632" s="105" t="str">
        <f t="shared" si="140"/>
        <v/>
      </c>
      <c r="AQ632" s="105" t="str">
        <f t="shared" si="141"/>
        <v/>
      </c>
      <c r="AR632" s="98">
        <f>'Input 1 - Schedule 1'!AL634</f>
        <v>0</v>
      </c>
      <c r="AS632" s="98">
        <f t="shared" si="144"/>
        <v>0</v>
      </c>
      <c r="AT632" s="99">
        <f t="shared" si="145"/>
        <v>0</v>
      </c>
      <c r="AV632" s="84" t="s">
        <v>20</v>
      </c>
    </row>
    <row r="633" spans="1:48" ht="13.5" x14ac:dyDescent="0.3">
      <c r="A633" s="106">
        <f t="shared" si="142"/>
        <v>626</v>
      </c>
      <c r="B633" s="102" t="str">
        <f>'Input 1 - Schedule 1'!H635</f>
        <v/>
      </c>
      <c r="C633" s="95">
        <f>'Input 1 - Schedule 1'!I635</f>
        <v>0</v>
      </c>
      <c r="D633" s="95">
        <f>'Input 1 - Schedule 1'!J635</f>
        <v>0</v>
      </c>
      <c r="E633" s="95">
        <f>'Input 1 - Schedule 1'!K635</f>
        <v>0</v>
      </c>
      <c r="F633" s="95">
        <f>'Input 1 - Schedule 1'!L635</f>
        <v>0</v>
      </c>
      <c r="G633" s="95">
        <f>'Input 1 - Schedule 1'!N635</f>
        <v>0</v>
      </c>
      <c r="H633" s="95" t="str">
        <f>'Input 1 - Schedule 1'!O635</f>
        <v/>
      </c>
      <c r="I633" s="95">
        <f>'Input 1 - Schedule 1'!W635</f>
        <v>0</v>
      </c>
      <c r="J633" s="69"/>
      <c r="K633" s="51"/>
      <c r="L633" s="69"/>
      <c r="M633" s="69"/>
      <c r="N633" s="95">
        <f>SUMIFS('Input 3 - Capital Instruments'!$L$13:$L$229,'Input 3 - Capital Instruments'!$O$13:$O$229,C633,'Input 3 - Capital Instruments'!$M$13:$M$229,"Y",'Input 3 - Capital Instruments'!$G$13:$G$229,"Surplus Notes (or similar)")</f>
        <v>0</v>
      </c>
      <c r="O633" s="69"/>
      <c r="P633" s="69"/>
      <c r="Q633" s="69"/>
      <c r="R633" s="96">
        <f t="shared" si="134"/>
        <v>0</v>
      </c>
      <c r="S633" s="95">
        <f t="shared" si="135"/>
        <v>0</v>
      </c>
      <c r="T633" s="69"/>
      <c r="U633" s="69"/>
      <c r="V633" s="69"/>
      <c r="W633" s="95" t="str">
        <f t="shared" si="143"/>
        <v/>
      </c>
      <c r="Z633" s="69"/>
      <c r="AB633" s="69"/>
      <c r="AC633" s="69"/>
      <c r="AD633" s="69"/>
      <c r="AE633" s="69"/>
      <c r="AF633" s="69"/>
      <c r="AG633" s="69"/>
      <c r="AH633" s="97">
        <f t="shared" si="133"/>
        <v>0</v>
      </c>
      <c r="AJ633" s="98">
        <f t="shared" si="136"/>
        <v>0</v>
      </c>
      <c r="AK633" s="103">
        <f t="shared" si="137"/>
        <v>0</v>
      </c>
      <c r="AL633" s="104">
        <f t="shared" si="146"/>
        <v>0</v>
      </c>
      <c r="AM633" s="98">
        <f t="shared" si="138"/>
        <v>0</v>
      </c>
      <c r="AN633" s="103">
        <f t="shared" si="139"/>
        <v>0</v>
      </c>
      <c r="AO633" s="104">
        <f t="shared" si="147"/>
        <v>0</v>
      </c>
      <c r="AP633" s="105" t="str">
        <f t="shared" si="140"/>
        <v/>
      </c>
      <c r="AQ633" s="105" t="str">
        <f t="shared" si="141"/>
        <v/>
      </c>
      <c r="AR633" s="98">
        <f>'Input 1 - Schedule 1'!AL635</f>
        <v>0</v>
      </c>
      <c r="AS633" s="98">
        <f t="shared" si="144"/>
        <v>0</v>
      </c>
      <c r="AT633" s="99">
        <f t="shared" si="145"/>
        <v>0</v>
      </c>
      <c r="AV633" s="84" t="s">
        <v>20</v>
      </c>
    </row>
    <row r="634" spans="1:48" ht="13.5" x14ac:dyDescent="0.3">
      <c r="A634" s="106">
        <f t="shared" si="142"/>
        <v>627</v>
      </c>
      <c r="B634" s="102" t="str">
        <f>'Input 1 - Schedule 1'!H636</f>
        <v/>
      </c>
      <c r="C634" s="95">
        <f>'Input 1 - Schedule 1'!I636</f>
        <v>0</v>
      </c>
      <c r="D634" s="95">
        <f>'Input 1 - Schedule 1'!J636</f>
        <v>0</v>
      </c>
      <c r="E634" s="95">
        <f>'Input 1 - Schedule 1'!K636</f>
        <v>0</v>
      </c>
      <c r="F634" s="95">
        <f>'Input 1 - Schedule 1'!L636</f>
        <v>0</v>
      </c>
      <c r="G634" s="95">
        <f>'Input 1 - Schedule 1'!N636</f>
        <v>0</v>
      </c>
      <c r="H634" s="95" t="str">
        <f>'Input 1 - Schedule 1'!O636</f>
        <v/>
      </c>
      <c r="I634" s="95">
        <f>'Input 1 - Schedule 1'!W636</f>
        <v>0</v>
      </c>
      <c r="J634" s="69"/>
      <c r="K634" s="51"/>
      <c r="L634" s="69"/>
      <c r="M634" s="69"/>
      <c r="N634" s="95">
        <f>SUMIFS('Input 3 - Capital Instruments'!$L$13:$L$229,'Input 3 - Capital Instruments'!$O$13:$O$229,C634,'Input 3 - Capital Instruments'!$M$13:$M$229,"Y",'Input 3 - Capital Instruments'!$G$13:$G$229,"Surplus Notes (or similar)")</f>
        <v>0</v>
      </c>
      <c r="O634" s="69"/>
      <c r="P634" s="69"/>
      <c r="Q634" s="69"/>
      <c r="R634" s="96">
        <f t="shared" si="134"/>
        <v>0</v>
      </c>
      <c r="S634" s="95">
        <f t="shared" si="135"/>
        <v>0</v>
      </c>
      <c r="T634" s="69"/>
      <c r="U634" s="69"/>
      <c r="V634" s="69"/>
      <c r="W634" s="95" t="str">
        <f t="shared" si="143"/>
        <v/>
      </c>
      <c r="Z634" s="69"/>
      <c r="AB634" s="69"/>
      <c r="AC634" s="69"/>
      <c r="AD634" s="69"/>
      <c r="AE634" s="69"/>
      <c r="AF634" s="69"/>
      <c r="AG634" s="69"/>
      <c r="AH634" s="97">
        <f t="shared" si="133"/>
        <v>0</v>
      </c>
      <c r="AJ634" s="98">
        <f t="shared" si="136"/>
        <v>0</v>
      </c>
      <c r="AK634" s="103">
        <f t="shared" si="137"/>
        <v>0</v>
      </c>
      <c r="AL634" s="104">
        <f t="shared" si="146"/>
        <v>0</v>
      </c>
      <c r="AM634" s="98">
        <f t="shared" si="138"/>
        <v>0</v>
      </c>
      <c r="AN634" s="103">
        <f t="shared" si="139"/>
        <v>0</v>
      </c>
      <c r="AO634" s="104">
        <f t="shared" si="147"/>
        <v>0</v>
      </c>
      <c r="AP634" s="105" t="str">
        <f t="shared" si="140"/>
        <v/>
      </c>
      <c r="AQ634" s="105" t="str">
        <f t="shared" si="141"/>
        <v/>
      </c>
      <c r="AR634" s="98">
        <f>'Input 1 - Schedule 1'!AL636</f>
        <v>0</v>
      </c>
      <c r="AS634" s="98">
        <f t="shared" si="144"/>
        <v>0</v>
      </c>
      <c r="AT634" s="99">
        <f t="shared" si="145"/>
        <v>0</v>
      </c>
      <c r="AV634" s="84" t="s">
        <v>20</v>
      </c>
    </row>
    <row r="635" spans="1:48" ht="13.5" x14ac:dyDescent="0.3">
      <c r="A635" s="106">
        <f t="shared" si="142"/>
        <v>628</v>
      </c>
      <c r="B635" s="102" t="str">
        <f>'Input 1 - Schedule 1'!H637</f>
        <v/>
      </c>
      <c r="C635" s="95">
        <f>'Input 1 - Schedule 1'!I637</f>
        <v>0</v>
      </c>
      <c r="D635" s="95">
        <f>'Input 1 - Schedule 1'!J637</f>
        <v>0</v>
      </c>
      <c r="E635" s="95">
        <f>'Input 1 - Schedule 1'!K637</f>
        <v>0</v>
      </c>
      <c r="F635" s="95">
        <f>'Input 1 - Schedule 1'!L637</f>
        <v>0</v>
      </c>
      <c r="G635" s="95">
        <f>'Input 1 - Schedule 1'!N637</f>
        <v>0</v>
      </c>
      <c r="H635" s="95" t="str">
        <f>'Input 1 - Schedule 1'!O637</f>
        <v/>
      </c>
      <c r="I635" s="95">
        <f>'Input 1 - Schedule 1'!W637</f>
        <v>0</v>
      </c>
      <c r="J635" s="69"/>
      <c r="K635" s="51"/>
      <c r="L635" s="69"/>
      <c r="M635" s="69"/>
      <c r="N635" s="95">
        <f>SUMIFS('Input 3 - Capital Instruments'!$L$13:$L$229,'Input 3 - Capital Instruments'!$O$13:$O$229,C635,'Input 3 - Capital Instruments'!$M$13:$M$229,"Y",'Input 3 - Capital Instruments'!$G$13:$G$229,"Surplus Notes (or similar)")</f>
        <v>0</v>
      </c>
      <c r="O635" s="69"/>
      <c r="P635" s="69"/>
      <c r="Q635" s="69"/>
      <c r="R635" s="96">
        <f t="shared" si="134"/>
        <v>0</v>
      </c>
      <c r="S635" s="95">
        <f t="shared" si="135"/>
        <v>0</v>
      </c>
      <c r="T635" s="69"/>
      <c r="U635" s="69"/>
      <c r="V635" s="69"/>
      <c r="W635" s="95" t="str">
        <f t="shared" si="143"/>
        <v/>
      </c>
      <c r="Z635" s="69"/>
      <c r="AB635" s="69"/>
      <c r="AC635" s="69"/>
      <c r="AD635" s="69"/>
      <c r="AE635" s="69"/>
      <c r="AF635" s="69"/>
      <c r="AG635" s="69"/>
      <c r="AH635" s="97">
        <f t="shared" si="133"/>
        <v>0</v>
      </c>
      <c r="AJ635" s="98">
        <f t="shared" si="136"/>
        <v>0</v>
      </c>
      <c r="AK635" s="103">
        <f t="shared" si="137"/>
        <v>0</v>
      </c>
      <c r="AL635" s="104">
        <f t="shared" si="146"/>
        <v>0</v>
      </c>
      <c r="AM635" s="98">
        <f t="shared" si="138"/>
        <v>0</v>
      </c>
      <c r="AN635" s="103">
        <f t="shared" si="139"/>
        <v>0</v>
      </c>
      <c r="AO635" s="104">
        <f t="shared" si="147"/>
        <v>0</v>
      </c>
      <c r="AP635" s="105" t="str">
        <f t="shared" si="140"/>
        <v/>
      </c>
      <c r="AQ635" s="105" t="str">
        <f t="shared" si="141"/>
        <v/>
      </c>
      <c r="AR635" s="98">
        <f>'Input 1 - Schedule 1'!AL637</f>
        <v>0</v>
      </c>
      <c r="AS635" s="98">
        <f t="shared" si="144"/>
        <v>0</v>
      </c>
      <c r="AT635" s="99">
        <f t="shared" si="145"/>
        <v>0</v>
      </c>
      <c r="AV635" s="84" t="s">
        <v>20</v>
      </c>
    </row>
    <row r="636" spans="1:48" ht="13.5" x14ac:dyDescent="0.3">
      <c r="A636" s="106">
        <f t="shared" si="142"/>
        <v>629</v>
      </c>
      <c r="B636" s="102" t="str">
        <f>'Input 1 - Schedule 1'!H638</f>
        <v/>
      </c>
      <c r="C636" s="95">
        <f>'Input 1 - Schedule 1'!I638</f>
        <v>0</v>
      </c>
      <c r="D636" s="95">
        <f>'Input 1 - Schedule 1'!J638</f>
        <v>0</v>
      </c>
      <c r="E636" s="95">
        <f>'Input 1 - Schedule 1'!K638</f>
        <v>0</v>
      </c>
      <c r="F636" s="95">
        <f>'Input 1 - Schedule 1'!L638</f>
        <v>0</v>
      </c>
      <c r="G636" s="95">
        <f>'Input 1 - Schedule 1'!N638</f>
        <v>0</v>
      </c>
      <c r="H636" s="95" t="str">
        <f>'Input 1 - Schedule 1'!O638</f>
        <v/>
      </c>
      <c r="I636" s="95">
        <f>'Input 1 - Schedule 1'!W638</f>
        <v>0</v>
      </c>
      <c r="J636" s="69"/>
      <c r="K636" s="51"/>
      <c r="L636" s="69"/>
      <c r="M636" s="69"/>
      <c r="N636" s="95">
        <f>SUMIFS('Input 3 - Capital Instruments'!$L$13:$L$229,'Input 3 - Capital Instruments'!$O$13:$O$229,C636,'Input 3 - Capital Instruments'!$M$13:$M$229,"Y",'Input 3 - Capital Instruments'!$G$13:$G$229,"Surplus Notes (or similar)")</f>
        <v>0</v>
      </c>
      <c r="O636" s="69"/>
      <c r="P636" s="69"/>
      <c r="Q636" s="69"/>
      <c r="R636" s="96">
        <f t="shared" si="134"/>
        <v>0</v>
      </c>
      <c r="S636" s="95">
        <f t="shared" si="135"/>
        <v>0</v>
      </c>
      <c r="T636" s="69"/>
      <c r="U636" s="69"/>
      <c r="V636" s="69"/>
      <c r="W636" s="95" t="str">
        <f t="shared" si="143"/>
        <v/>
      </c>
      <c r="Z636" s="69"/>
      <c r="AB636" s="69"/>
      <c r="AC636" s="69"/>
      <c r="AD636" s="69"/>
      <c r="AE636" s="69"/>
      <c r="AF636" s="69"/>
      <c r="AG636" s="69"/>
      <c r="AH636" s="97">
        <f t="shared" si="133"/>
        <v>0</v>
      </c>
      <c r="AJ636" s="98">
        <f t="shared" si="136"/>
        <v>0</v>
      </c>
      <c r="AK636" s="103">
        <f t="shared" si="137"/>
        <v>0</v>
      </c>
      <c r="AL636" s="104">
        <f t="shared" si="146"/>
        <v>0</v>
      </c>
      <c r="AM636" s="98">
        <f t="shared" si="138"/>
        <v>0</v>
      </c>
      <c r="AN636" s="103">
        <f t="shared" si="139"/>
        <v>0</v>
      </c>
      <c r="AO636" s="104">
        <f t="shared" si="147"/>
        <v>0</v>
      </c>
      <c r="AP636" s="105" t="str">
        <f t="shared" si="140"/>
        <v/>
      </c>
      <c r="AQ636" s="105" t="str">
        <f t="shared" si="141"/>
        <v/>
      </c>
      <c r="AR636" s="98">
        <f>'Input 1 - Schedule 1'!AL638</f>
        <v>0</v>
      </c>
      <c r="AS636" s="98">
        <f t="shared" si="144"/>
        <v>0</v>
      </c>
      <c r="AT636" s="99">
        <f t="shared" si="145"/>
        <v>0</v>
      </c>
      <c r="AV636" s="84" t="s">
        <v>20</v>
      </c>
    </row>
    <row r="637" spans="1:48" ht="13.5" x14ac:dyDescent="0.3">
      <c r="A637" s="106">
        <f t="shared" si="142"/>
        <v>630</v>
      </c>
      <c r="B637" s="102" t="str">
        <f>'Input 1 - Schedule 1'!H639</f>
        <v/>
      </c>
      <c r="C637" s="95">
        <f>'Input 1 - Schedule 1'!I639</f>
        <v>0</v>
      </c>
      <c r="D637" s="95">
        <f>'Input 1 - Schedule 1'!J639</f>
        <v>0</v>
      </c>
      <c r="E637" s="95">
        <f>'Input 1 - Schedule 1'!K639</f>
        <v>0</v>
      </c>
      <c r="F637" s="95">
        <f>'Input 1 - Schedule 1'!L639</f>
        <v>0</v>
      </c>
      <c r="G637" s="95">
        <f>'Input 1 - Schedule 1'!N639</f>
        <v>0</v>
      </c>
      <c r="H637" s="95" t="str">
        <f>'Input 1 - Schedule 1'!O639</f>
        <v/>
      </c>
      <c r="I637" s="95">
        <f>'Input 1 - Schedule 1'!W639</f>
        <v>0</v>
      </c>
      <c r="J637" s="69"/>
      <c r="K637" s="51"/>
      <c r="L637" s="69"/>
      <c r="M637" s="69"/>
      <c r="N637" s="95">
        <f>SUMIFS('Input 3 - Capital Instruments'!$L$13:$L$229,'Input 3 - Capital Instruments'!$O$13:$O$229,C637,'Input 3 - Capital Instruments'!$M$13:$M$229,"Y",'Input 3 - Capital Instruments'!$G$13:$G$229,"Surplus Notes (or similar)")</f>
        <v>0</v>
      </c>
      <c r="O637" s="69"/>
      <c r="P637" s="69"/>
      <c r="Q637" s="69"/>
      <c r="R637" s="96">
        <f t="shared" si="134"/>
        <v>0</v>
      </c>
      <c r="S637" s="95">
        <f t="shared" si="135"/>
        <v>0</v>
      </c>
      <c r="T637" s="69"/>
      <c r="U637" s="69"/>
      <c r="V637" s="69"/>
      <c r="W637" s="95" t="str">
        <f t="shared" si="143"/>
        <v/>
      </c>
      <c r="Z637" s="69"/>
      <c r="AB637" s="69"/>
      <c r="AC637" s="69"/>
      <c r="AD637" s="69"/>
      <c r="AE637" s="69"/>
      <c r="AF637" s="69"/>
      <c r="AG637" s="69"/>
      <c r="AH637" s="97">
        <f t="shared" si="133"/>
        <v>0</v>
      </c>
      <c r="AJ637" s="98">
        <f t="shared" si="136"/>
        <v>0</v>
      </c>
      <c r="AK637" s="103">
        <f t="shared" si="137"/>
        <v>0</v>
      </c>
      <c r="AL637" s="104">
        <f t="shared" si="146"/>
        <v>0</v>
      </c>
      <c r="AM637" s="98">
        <f t="shared" si="138"/>
        <v>0</v>
      </c>
      <c r="AN637" s="103">
        <f t="shared" si="139"/>
        <v>0</v>
      </c>
      <c r="AO637" s="104">
        <f t="shared" si="147"/>
        <v>0</v>
      </c>
      <c r="AP637" s="105" t="str">
        <f t="shared" si="140"/>
        <v/>
      </c>
      <c r="AQ637" s="105" t="str">
        <f t="shared" si="141"/>
        <v/>
      </c>
      <c r="AR637" s="98">
        <f>'Input 1 - Schedule 1'!AL639</f>
        <v>0</v>
      </c>
      <c r="AS637" s="98">
        <f t="shared" si="144"/>
        <v>0</v>
      </c>
      <c r="AT637" s="99">
        <f t="shared" si="145"/>
        <v>0</v>
      </c>
      <c r="AV637" s="84" t="s">
        <v>20</v>
      </c>
    </row>
    <row r="638" spans="1:48" ht="13.5" x14ac:dyDescent="0.3">
      <c r="A638" s="106">
        <f t="shared" si="142"/>
        <v>631</v>
      </c>
      <c r="B638" s="102" t="str">
        <f>'Input 1 - Schedule 1'!H640</f>
        <v/>
      </c>
      <c r="C638" s="95">
        <f>'Input 1 - Schedule 1'!I640</f>
        <v>0</v>
      </c>
      <c r="D638" s="95">
        <f>'Input 1 - Schedule 1'!J640</f>
        <v>0</v>
      </c>
      <c r="E638" s="95">
        <f>'Input 1 - Schedule 1'!K640</f>
        <v>0</v>
      </c>
      <c r="F638" s="95">
        <f>'Input 1 - Schedule 1'!L640</f>
        <v>0</v>
      </c>
      <c r="G638" s="95">
        <f>'Input 1 - Schedule 1'!N640</f>
        <v>0</v>
      </c>
      <c r="H638" s="95" t="str">
        <f>'Input 1 - Schedule 1'!O640</f>
        <v/>
      </c>
      <c r="I638" s="95">
        <f>'Input 1 - Schedule 1'!W640</f>
        <v>0</v>
      </c>
      <c r="J638" s="69"/>
      <c r="K638" s="51"/>
      <c r="L638" s="69"/>
      <c r="M638" s="69"/>
      <c r="N638" s="95">
        <f>SUMIFS('Input 3 - Capital Instruments'!$L$13:$L$229,'Input 3 - Capital Instruments'!$O$13:$O$229,C638,'Input 3 - Capital Instruments'!$M$13:$M$229,"Y",'Input 3 - Capital Instruments'!$G$13:$G$229,"Surplus Notes (or similar)")</f>
        <v>0</v>
      </c>
      <c r="O638" s="69"/>
      <c r="P638" s="69"/>
      <c r="Q638" s="69"/>
      <c r="R638" s="96">
        <f t="shared" si="134"/>
        <v>0</v>
      </c>
      <c r="S638" s="95">
        <f t="shared" si="135"/>
        <v>0</v>
      </c>
      <c r="T638" s="69"/>
      <c r="U638" s="69"/>
      <c r="V638" s="69"/>
      <c r="W638" s="95" t="str">
        <f t="shared" si="143"/>
        <v/>
      </c>
      <c r="Z638" s="69"/>
      <c r="AB638" s="69"/>
      <c r="AC638" s="69"/>
      <c r="AD638" s="69"/>
      <c r="AE638" s="69"/>
      <c r="AF638" s="69"/>
      <c r="AG638" s="69"/>
      <c r="AH638" s="97">
        <f t="shared" si="133"/>
        <v>0</v>
      </c>
      <c r="AJ638" s="98">
        <f t="shared" si="136"/>
        <v>0</v>
      </c>
      <c r="AK638" s="103">
        <f t="shared" si="137"/>
        <v>0</v>
      </c>
      <c r="AL638" s="104">
        <f t="shared" si="146"/>
        <v>0</v>
      </c>
      <c r="AM638" s="98">
        <f t="shared" si="138"/>
        <v>0</v>
      </c>
      <c r="AN638" s="103">
        <f t="shared" si="139"/>
        <v>0</v>
      </c>
      <c r="AO638" s="104">
        <f t="shared" si="147"/>
        <v>0</v>
      </c>
      <c r="AP638" s="105" t="str">
        <f t="shared" si="140"/>
        <v/>
      </c>
      <c r="AQ638" s="105" t="str">
        <f t="shared" si="141"/>
        <v/>
      </c>
      <c r="AR638" s="98">
        <f>'Input 1 - Schedule 1'!AL640</f>
        <v>0</v>
      </c>
      <c r="AS638" s="98">
        <f t="shared" si="144"/>
        <v>0</v>
      </c>
      <c r="AT638" s="99">
        <f t="shared" si="145"/>
        <v>0</v>
      </c>
      <c r="AV638" s="84" t="s">
        <v>20</v>
      </c>
    </row>
    <row r="639" spans="1:48" ht="13.5" x14ac:dyDescent="0.3">
      <c r="A639" s="106">
        <f t="shared" si="142"/>
        <v>632</v>
      </c>
      <c r="B639" s="102" t="str">
        <f>'Input 1 - Schedule 1'!H641</f>
        <v/>
      </c>
      <c r="C639" s="95">
        <f>'Input 1 - Schedule 1'!I641</f>
        <v>0</v>
      </c>
      <c r="D639" s="95">
        <f>'Input 1 - Schedule 1'!J641</f>
        <v>0</v>
      </c>
      <c r="E639" s="95">
        <f>'Input 1 - Schedule 1'!K641</f>
        <v>0</v>
      </c>
      <c r="F639" s="95">
        <f>'Input 1 - Schedule 1'!L641</f>
        <v>0</v>
      </c>
      <c r="G639" s="95">
        <f>'Input 1 - Schedule 1'!N641</f>
        <v>0</v>
      </c>
      <c r="H639" s="95" t="str">
        <f>'Input 1 - Schedule 1'!O641</f>
        <v/>
      </c>
      <c r="I639" s="95">
        <f>'Input 1 - Schedule 1'!W641</f>
        <v>0</v>
      </c>
      <c r="J639" s="69"/>
      <c r="K639" s="51"/>
      <c r="L639" s="69"/>
      <c r="M639" s="69"/>
      <c r="N639" s="95">
        <f>SUMIFS('Input 3 - Capital Instruments'!$L$13:$L$229,'Input 3 - Capital Instruments'!$O$13:$O$229,C639,'Input 3 - Capital Instruments'!$M$13:$M$229,"Y",'Input 3 - Capital Instruments'!$G$13:$G$229,"Surplus Notes (or similar)")</f>
        <v>0</v>
      </c>
      <c r="O639" s="69"/>
      <c r="P639" s="69"/>
      <c r="Q639" s="69"/>
      <c r="R639" s="96">
        <f t="shared" si="134"/>
        <v>0</v>
      </c>
      <c r="S639" s="95">
        <f t="shared" si="135"/>
        <v>0</v>
      </c>
      <c r="T639" s="69"/>
      <c r="U639" s="69"/>
      <c r="V639" s="69"/>
      <c r="W639" s="95" t="str">
        <f t="shared" si="143"/>
        <v/>
      </c>
      <c r="Z639" s="69"/>
      <c r="AB639" s="69"/>
      <c r="AC639" s="69"/>
      <c r="AD639" s="69"/>
      <c r="AE639" s="69"/>
      <c r="AF639" s="69"/>
      <c r="AG639" s="69"/>
      <c r="AH639" s="97">
        <f t="shared" si="133"/>
        <v>0</v>
      </c>
      <c r="AJ639" s="98">
        <f t="shared" si="136"/>
        <v>0</v>
      </c>
      <c r="AK639" s="103">
        <f t="shared" si="137"/>
        <v>0</v>
      </c>
      <c r="AL639" s="104">
        <f t="shared" si="146"/>
        <v>0</v>
      </c>
      <c r="AM639" s="98">
        <f t="shared" si="138"/>
        <v>0</v>
      </c>
      <c r="AN639" s="103">
        <f t="shared" si="139"/>
        <v>0</v>
      </c>
      <c r="AO639" s="104">
        <f t="shared" si="147"/>
        <v>0</v>
      </c>
      <c r="AP639" s="105" t="str">
        <f t="shared" si="140"/>
        <v/>
      </c>
      <c r="AQ639" s="105" t="str">
        <f t="shared" si="141"/>
        <v/>
      </c>
      <c r="AR639" s="98">
        <f>'Input 1 - Schedule 1'!AL641</f>
        <v>0</v>
      </c>
      <c r="AS639" s="98">
        <f t="shared" si="144"/>
        <v>0</v>
      </c>
      <c r="AT639" s="99">
        <f t="shared" si="145"/>
        <v>0</v>
      </c>
      <c r="AV639" s="84" t="s">
        <v>20</v>
      </c>
    </row>
    <row r="640" spans="1:48" ht="13.5" x14ac:dyDescent="0.3">
      <c r="A640" s="106">
        <f t="shared" si="142"/>
        <v>633</v>
      </c>
      <c r="B640" s="102" t="str">
        <f>'Input 1 - Schedule 1'!H642</f>
        <v/>
      </c>
      <c r="C640" s="95">
        <f>'Input 1 - Schedule 1'!I642</f>
        <v>0</v>
      </c>
      <c r="D640" s="95">
        <f>'Input 1 - Schedule 1'!J642</f>
        <v>0</v>
      </c>
      <c r="E640" s="95">
        <f>'Input 1 - Schedule 1'!K642</f>
        <v>0</v>
      </c>
      <c r="F640" s="95">
        <f>'Input 1 - Schedule 1'!L642</f>
        <v>0</v>
      </c>
      <c r="G640" s="95">
        <f>'Input 1 - Schedule 1'!N642</f>
        <v>0</v>
      </c>
      <c r="H640" s="95" t="str">
        <f>'Input 1 - Schedule 1'!O642</f>
        <v/>
      </c>
      <c r="I640" s="95">
        <f>'Input 1 - Schedule 1'!W642</f>
        <v>0</v>
      </c>
      <c r="J640" s="69"/>
      <c r="K640" s="51"/>
      <c r="L640" s="69"/>
      <c r="M640" s="69"/>
      <c r="N640" s="95">
        <f>SUMIFS('Input 3 - Capital Instruments'!$L$13:$L$229,'Input 3 - Capital Instruments'!$O$13:$O$229,C640,'Input 3 - Capital Instruments'!$M$13:$M$229,"Y",'Input 3 - Capital Instruments'!$G$13:$G$229,"Surplus Notes (or similar)")</f>
        <v>0</v>
      </c>
      <c r="O640" s="69"/>
      <c r="P640" s="69"/>
      <c r="Q640" s="69"/>
      <c r="R640" s="96">
        <f t="shared" si="134"/>
        <v>0</v>
      </c>
      <c r="S640" s="95">
        <f t="shared" si="135"/>
        <v>0</v>
      </c>
      <c r="T640" s="69"/>
      <c r="U640" s="69"/>
      <c r="V640" s="69"/>
      <c r="W640" s="95" t="str">
        <f t="shared" si="143"/>
        <v/>
      </c>
      <c r="Z640" s="69"/>
      <c r="AB640" s="69"/>
      <c r="AC640" s="69"/>
      <c r="AD640" s="69"/>
      <c r="AE640" s="69"/>
      <c r="AF640" s="69"/>
      <c r="AG640" s="69"/>
      <c r="AH640" s="97">
        <f t="shared" si="133"/>
        <v>0</v>
      </c>
      <c r="AJ640" s="98">
        <f t="shared" si="136"/>
        <v>0</v>
      </c>
      <c r="AK640" s="103">
        <f t="shared" si="137"/>
        <v>0</v>
      </c>
      <c r="AL640" s="104">
        <f t="shared" si="146"/>
        <v>0</v>
      </c>
      <c r="AM640" s="98">
        <f t="shared" si="138"/>
        <v>0</v>
      </c>
      <c r="AN640" s="103">
        <f t="shared" si="139"/>
        <v>0</v>
      </c>
      <c r="AO640" s="104">
        <f t="shared" si="147"/>
        <v>0</v>
      </c>
      <c r="AP640" s="105" t="str">
        <f t="shared" si="140"/>
        <v/>
      </c>
      <c r="AQ640" s="105" t="str">
        <f t="shared" si="141"/>
        <v/>
      </c>
      <c r="AR640" s="98">
        <f>'Input 1 - Schedule 1'!AL642</f>
        <v>0</v>
      </c>
      <c r="AS640" s="98">
        <f t="shared" si="144"/>
        <v>0</v>
      </c>
      <c r="AT640" s="99">
        <f t="shared" si="145"/>
        <v>0</v>
      </c>
      <c r="AV640" s="84" t="s">
        <v>20</v>
      </c>
    </row>
    <row r="641" spans="1:48" ht="13.5" x14ac:dyDescent="0.3">
      <c r="A641" s="106">
        <f t="shared" si="142"/>
        <v>634</v>
      </c>
      <c r="B641" s="102" t="str">
        <f>'Input 1 - Schedule 1'!H643</f>
        <v/>
      </c>
      <c r="C641" s="95">
        <f>'Input 1 - Schedule 1'!I643</f>
        <v>0</v>
      </c>
      <c r="D641" s="95">
        <f>'Input 1 - Schedule 1'!J643</f>
        <v>0</v>
      </c>
      <c r="E641" s="95">
        <f>'Input 1 - Schedule 1'!K643</f>
        <v>0</v>
      </c>
      <c r="F641" s="95">
        <f>'Input 1 - Schedule 1'!L643</f>
        <v>0</v>
      </c>
      <c r="G641" s="95">
        <f>'Input 1 - Schedule 1'!N643</f>
        <v>0</v>
      </c>
      <c r="H641" s="95" t="str">
        <f>'Input 1 - Schedule 1'!O643</f>
        <v/>
      </c>
      <c r="I641" s="95">
        <f>'Input 1 - Schedule 1'!W643</f>
        <v>0</v>
      </c>
      <c r="J641" s="69"/>
      <c r="K641" s="51"/>
      <c r="L641" s="69"/>
      <c r="M641" s="69"/>
      <c r="N641" s="95">
        <f>SUMIFS('Input 3 - Capital Instruments'!$L$13:$L$229,'Input 3 - Capital Instruments'!$O$13:$O$229,C641,'Input 3 - Capital Instruments'!$M$13:$M$229,"Y",'Input 3 - Capital Instruments'!$G$13:$G$229,"Surplus Notes (or similar)")</f>
        <v>0</v>
      </c>
      <c r="O641" s="69"/>
      <c r="P641" s="69"/>
      <c r="Q641" s="69"/>
      <c r="R641" s="96">
        <f t="shared" si="134"/>
        <v>0</v>
      </c>
      <c r="S641" s="95">
        <f t="shared" si="135"/>
        <v>0</v>
      </c>
      <c r="T641" s="69"/>
      <c r="U641" s="69"/>
      <c r="V641" s="69"/>
      <c r="W641" s="95" t="str">
        <f t="shared" si="143"/>
        <v/>
      </c>
      <c r="Z641" s="69"/>
      <c r="AB641" s="69"/>
      <c r="AC641" s="69"/>
      <c r="AD641" s="69"/>
      <c r="AE641" s="69"/>
      <c r="AF641" s="69"/>
      <c r="AG641" s="69"/>
      <c r="AH641" s="97">
        <f t="shared" si="133"/>
        <v>0</v>
      </c>
      <c r="AJ641" s="98">
        <f t="shared" si="136"/>
        <v>0</v>
      </c>
      <c r="AK641" s="103">
        <f t="shared" si="137"/>
        <v>0</v>
      </c>
      <c r="AL641" s="104">
        <f t="shared" si="146"/>
        <v>0</v>
      </c>
      <c r="AM641" s="98">
        <f t="shared" si="138"/>
        <v>0</v>
      </c>
      <c r="AN641" s="103">
        <f t="shared" si="139"/>
        <v>0</v>
      </c>
      <c r="AO641" s="104">
        <f t="shared" si="147"/>
        <v>0</v>
      </c>
      <c r="AP641" s="105" t="str">
        <f t="shared" si="140"/>
        <v/>
      </c>
      <c r="AQ641" s="105" t="str">
        <f t="shared" si="141"/>
        <v/>
      </c>
      <c r="AR641" s="98">
        <f>'Input 1 - Schedule 1'!AL643</f>
        <v>0</v>
      </c>
      <c r="AS641" s="98">
        <f t="shared" si="144"/>
        <v>0</v>
      </c>
      <c r="AT641" s="99">
        <f t="shared" si="145"/>
        <v>0</v>
      </c>
      <c r="AV641" s="84" t="s">
        <v>20</v>
      </c>
    </row>
    <row r="642" spans="1:48" ht="13.5" x14ac:dyDescent="0.3">
      <c r="A642" s="106">
        <f t="shared" si="142"/>
        <v>635</v>
      </c>
      <c r="B642" s="102" t="str">
        <f>'Input 1 - Schedule 1'!H644</f>
        <v/>
      </c>
      <c r="C642" s="95">
        <f>'Input 1 - Schedule 1'!I644</f>
        <v>0</v>
      </c>
      <c r="D642" s="95">
        <f>'Input 1 - Schedule 1'!J644</f>
        <v>0</v>
      </c>
      <c r="E642" s="95">
        <f>'Input 1 - Schedule 1'!K644</f>
        <v>0</v>
      </c>
      <c r="F642" s="95">
        <f>'Input 1 - Schedule 1'!L644</f>
        <v>0</v>
      </c>
      <c r="G642" s="95">
        <f>'Input 1 - Schedule 1'!N644</f>
        <v>0</v>
      </c>
      <c r="H642" s="95" t="str">
        <f>'Input 1 - Schedule 1'!O644</f>
        <v/>
      </c>
      <c r="I642" s="95">
        <f>'Input 1 - Schedule 1'!W644</f>
        <v>0</v>
      </c>
      <c r="J642" s="69"/>
      <c r="K642" s="51"/>
      <c r="L642" s="69"/>
      <c r="M642" s="69"/>
      <c r="N642" s="95">
        <f>SUMIFS('Input 3 - Capital Instruments'!$L$13:$L$229,'Input 3 - Capital Instruments'!$O$13:$O$229,C642,'Input 3 - Capital Instruments'!$M$13:$M$229,"Y",'Input 3 - Capital Instruments'!$G$13:$G$229,"Surplus Notes (or similar)")</f>
        <v>0</v>
      </c>
      <c r="O642" s="69"/>
      <c r="P642" s="69"/>
      <c r="Q642" s="69"/>
      <c r="R642" s="96">
        <f t="shared" si="134"/>
        <v>0</v>
      </c>
      <c r="S642" s="95">
        <f t="shared" si="135"/>
        <v>0</v>
      </c>
      <c r="T642" s="69"/>
      <c r="U642" s="69"/>
      <c r="V642" s="69"/>
      <c r="W642" s="95" t="str">
        <f t="shared" si="143"/>
        <v/>
      </c>
      <c r="Z642" s="69"/>
      <c r="AB642" s="69"/>
      <c r="AC642" s="69"/>
      <c r="AD642" s="69"/>
      <c r="AE642" s="69"/>
      <c r="AF642" s="69"/>
      <c r="AG642" s="69"/>
      <c r="AH642" s="97">
        <f t="shared" si="133"/>
        <v>0</v>
      </c>
      <c r="AJ642" s="98">
        <f t="shared" si="136"/>
        <v>0</v>
      </c>
      <c r="AK642" s="103">
        <f t="shared" si="137"/>
        <v>0</v>
      </c>
      <c r="AL642" s="104">
        <f t="shared" si="146"/>
        <v>0</v>
      </c>
      <c r="AM642" s="98">
        <f t="shared" si="138"/>
        <v>0</v>
      </c>
      <c r="AN642" s="103">
        <f t="shared" si="139"/>
        <v>0</v>
      </c>
      <c r="AO642" s="104">
        <f t="shared" si="147"/>
        <v>0</v>
      </c>
      <c r="AP642" s="105" t="str">
        <f t="shared" si="140"/>
        <v/>
      </c>
      <c r="AQ642" s="105" t="str">
        <f t="shared" si="141"/>
        <v/>
      </c>
      <c r="AR642" s="98">
        <f>'Input 1 - Schedule 1'!AL644</f>
        <v>0</v>
      </c>
      <c r="AS642" s="98">
        <f t="shared" si="144"/>
        <v>0</v>
      </c>
      <c r="AT642" s="99">
        <f t="shared" si="145"/>
        <v>0</v>
      </c>
      <c r="AV642" s="84" t="s">
        <v>20</v>
      </c>
    </row>
    <row r="643" spans="1:48" ht="13.5" x14ac:dyDescent="0.3">
      <c r="A643" s="106">
        <f t="shared" si="142"/>
        <v>636</v>
      </c>
      <c r="B643" s="102" t="str">
        <f>'Input 1 - Schedule 1'!H645</f>
        <v/>
      </c>
      <c r="C643" s="95">
        <f>'Input 1 - Schedule 1'!I645</f>
        <v>0</v>
      </c>
      <c r="D643" s="95">
        <f>'Input 1 - Schedule 1'!J645</f>
        <v>0</v>
      </c>
      <c r="E643" s="95">
        <f>'Input 1 - Schedule 1'!K645</f>
        <v>0</v>
      </c>
      <c r="F643" s="95">
        <f>'Input 1 - Schedule 1'!L645</f>
        <v>0</v>
      </c>
      <c r="G643" s="95">
        <f>'Input 1 - Schedule 1'!N645</f>
        <v>0</v>
      </c>
      <c r="H643" s="95" t="str">
        <f>'Input 1 - Schedule 1'!O645</f>
        <v/>
      </c>
      <c r="I643" s="95">
        <f>'Input 1 - Schedule 1'!W645</f>
        <v>0</v>
      </c>
      <c r="J643" s="69"/>
      <c r="K643" s="51"/>
      <c r="L643" s="69"/>
      <c r="M643" s="69"/>
      <c r="N643" s="95">
        <f>SUMIFS('Input 3 - Capital Instruments'!$L$13:$L$229,'Input 3 - Capital Instruments'!$O$13:$O$229,C643,'Input 3 - Capital Instruments'!$M$13:$M$229,"Y",'Input 3 - Capital Instruments'!$G$13:$G$229,"Surplus Notes (or similar)")</f>
        <v>0</v>
      </c>
      <c r="O643" s="69"/>
      <c r="P643" s="69"/>
      <c r="Q643" s="69"/>
      <c r="R643" s="96">
        <f t="shared" si="134"/>
        <v>0</v>
      </c>
      <c r="S643" s="95">
        <f t="shared" si="135"/>
        <v>0</v>
      </c>
      <c r="T643" s="69"/>
      <c r="U643" s="69"/>
      <c r="V643" s="69"/>
      <c r="W643" s="95" t="str">
        <f t="shared" si="143"/>
        <v/>
      </c>
      <c r="Z643" s="69"/>
      <c r="AB643" s="69"/>
      <c r="AC643" s="69"/>
      <c r="AD643" s="69"/>
      <c r="AE643" s="69"/>
      <c r="AF643" s="69"/>
      <c r="AG643" s="69"/>
      <c r="AH643" s="97">
        <f t="shared" si="133"/>
        <v>0</v>
      </c>
      <c r="AJ643" s="98">
        <f t="shared" si="136"/>
        <v>0</v>
      </c>
      <c r="AK643" s="103">
        <f t="shared" si="137"/>
        <v>0</v>
      </c>
      <c r="AL643" s="104">
        <f t="shared" si="146"/>
        <v>0</v>
      </c>
      <c r="AM643" s="98">
        <f t="shared" si="138"/>
        <v>0</v>
      </c>
      <c r="AN643" s="103">
        <f t="shared" si="139"/>
        <v>0</v>
      </c>
      <c r="AO643" s="104">
        <f t="shared" si="147"/>
        <v>0</v>
      </c>
      <c r="AP643" s="105" t="str">
        <f t="shared" si="140"/>
        <v/>
      </c>
      <c r="AQ643" s="105" t="str">
        <f t="shared" si="141"/>
        <v/>
      </c>
      <c r="AR643" s="98">
        <f>'Input 1 - Schedule 1'!AL645</f>
        <v>0</v>
      </c>
      <c r="AS643" s="98">
        <f t="shared" si="144"/>
        <v>0</v>
      </c>
      <c r="AT643" s="99">
        <f t="shared" si="145"/>
        <v>0</v>
      </c>
      <c r="AV643" s="84" t="s">
        <v>20</v>
      </c>
    </row>
    <row r="644" spans="1:48" ht="13.5" x14ac:dyDescent="0.3">
      <c r="A644" s="106">
        <f t="shared" si="142"/>
        <v>637</v>
      </c>
      <c r="B644" s="102" t="str">
        <f>'Input 1 - Schedule 1'!H646</f>
        <v/>
      </c>
      <c r="C644" s="95">
        <f>'Input 1 - Schedule 1'!I646</f>
        <v>0</v>
      </c>
      <c r="D644" s="95">
        <f>'Input 1 - Schedule 1'!J646</f>
        <v>0</v>
      </c>
      <c r="E644" s="95">
        <f>'Input 1 - Schedule 1'!K646</f>
        <v>0</v>
      </c>
      <c r="F644" s="95">
        <f>'Input 1 - Schedule 1'!L646</f>
        <v>0</v>
      </c>
      <c r="G644" s="95">
        <f>'Input 1 - Schedule 1'!N646</f>
        <v>0</v>
      </c>
      <c r="H644" s="95" t="str">
        <f>'Input 1 - Schedule 1'!O646</f>
        <v/>
      </c>
      <c r="I644" s="95">
        <f>'Input 1 - Schedule 1'!W646</f>
        <v>0</v>
      </c>
      <c r="J644" s="69"/>
      <c r="K644" s="51"/>
      <c r="L644" s="69"/>
      <c r="M644" s="69"/>
      <c r="N644" s="95">
        <f>SUMIFS('Input 3 - Capital Instruments'!$L$13:$L$229,'Input 3 - Capital Instruments'!$O$13:$O$229,C644,'Input 3 - Capital Instruments'!$M$13:$M$229,"Y",'Input 3 - Capital Instruments'!$G$13:$G$229,"Surplus Notes (or similar)")</f>
        <v>0</v>
      </c>
      <c r="O644" s="69"/>
      <c r="P644" s="69"/>
      <c r="Q644" s="69"/>
      <c r="R644" s="96">
        <f t="shared" si="134"/>
        <v>0</v>
      </c>
      <c r="S644" s="95">
        <f t="shared" si="135"/>
        <v>0</v>
      </c>
      <c r="T644" s="69"/>
      <c r="U644" s="69"/>
      <c r="V644" s="69"/>
      <c r="W644" s="95" t="str">
        <f t="shared" si="143"/>
        <v/>
      </c>
      <c r="Z644" s="69"/>
      <c r="AB644" s="69"/>
      <c r="AC644" s="69"/>
      <c r="AD644" s="69"/>
      <c r="AE644" s="69"/>
      <c r="AF644" s="69"/>
      <c r="AG644" s="69"/>
      <c r="AH644" s="97">
        <f t="shared" si="133"/>
        <v>0</v>
      </c>
      <c r="AJ644" s="98">
        <f t="shared" si="136"/>
        <v>0</v>
      </c>
      <c r="AK644" s="103">
        <f t="shared" si="137"/>
        <v>0</v>
      </c>
      <c r="AL644" s="104">
        <f t="shared" si="146"/>
        <v>0</v>
      </c>
      <c r="AM644" s="98">
        <f t="shared" si="138"/>
        <v>0</v>
      </c>
      <c r="AN644" s="103">
        <f t="shared" si="139"/>
        <v>0</v>
      </c>
      <c r="AO644" s="104">
        <f t="shared" si="147"/>
        <v>0</v>
      </c>
      <c r="AP644" s="105" t="str">
        <f t="shared" si="140"/>
        <v/>
      </c>
      <c r="AQ644" s="105" t="str">
        <f t="shared" si="141"/>
        <v/>
      </c>
      <c r="AR644" s="98">
        <f>'Input 1 - Schedule 1'!AL646</f>
        <v>0</v>
      </c>
      <c r="AS644" s="98">
        <f t="shared" si="144"/>
        <v>0</v>
      </c>
      <c r="AT644" s="99">
        <f t="shared" si="145"/>
        <v>0</v>
      </c>
      <c r="AV644" s="84" t="s">
        <v>20</v>
      </c>
    </row>
    <row r="645" spans="1:48" ht="13.5" x14ac:dyDescent="0.3">
      <c r="A645" s="106">
        <f t="shared" si="142"/>
        <v>638</v>
      </c>
      <c r="B645" s="102" t="str">
        <f>'Input 1 - Schedule 1'!H647</f>
        <v/>
      </c>
      <c r="C645" s="95">
        <f>'Input 1 - Schedule 1'!I647</f>
        <v>0</v>
      </c>
      <c r="D645" s="95">
        <f>'Input 1 - Schedule 1'!J647</f>
        <v>0</v>
      </c>
      <c r="E645" s="95">
        <f>'Input 1 - Schedule 1'!K647</f>
        <v>0</v>
      </c>
      <c r="F645" s="95">
        <f>'Input 1 - Schedule 1'!L647</f>
        <v>0</v>
      </c>
      <c r="G645" s="95">
        <f>'Input 1 - Schedule 1'!N647</f>
        <v>0</v>
      </c>
      <c r="H645" s="95" t="str">
        <f>'Input 1 - Schedule 1'!O647</f>
        <v/>
      </c>
      <c r="I645" s="95">
        <f>'Input 1 - Schedule 1'!W647</f>
        <v>0</v>
      </c>
      <c r="J645" s="69"/>
      <c r="K645" s="51"/>
      <c r="L645" s="69"/>
      <c r="M645" s="69"/>
      <c r="N645" s="95">
        <f>SUMIFS('Input 3 - Capital Instruments'!$L$13:$L$229,'Input 3 - Capital Instruments'!$O$13:$O$229,C645,'Input 3 - Capital Instruments'!$M$13:$M$229,"Y",'Input 3 - Capital Instruments'!$G$13:$G$229,"Surplus Notes (or similar)")</f>
        <v>0</v>
      </c>
      <c r="O645" s="69"/>
      <c r="P645" s="69"/>
      <c r="Q645" s="69"/>
      <c r="R645" s="96">
        <f t="shared" si="134"/>
        <v>0</v>
      </c>
      <c r="S645" s="95">
        <f t="shared" si="135"/>
        <v>0</v>
      </c>
      <c r="T645" s="69"/>
      <c r="U645" s="69"/>
      <c r="V645" s="69"/>
      <c r="W645" s="95" t="str">
        <f t="shared" si="143"/>
        <v/>
      </c>
      <c r="Z645" s="69"/>
      <c r="AB645" s="69"/>
      <c r="AC645" s="69"/>
      <c r="AD645" s="69"/>
      <c r="AE645" s="69"/>
      <c r="AF645" s="69"/>
      <c r="AG645" s="69"/>
      <c r="AH645" s="97">
        <f t="shared" si="133"/>
        <v>0</v>
      </c>
      <c r="AJ645" s="98">
        <f t="shared" si="136"/>
        <v>0</v>
      </c>
      <c r="AK645" s="103">
        <f t="shared" si="137"/>
        <v>0</v>
      </c>
      <c r="AL645" s="104">
        <f t="shared" si="146"/>
        <v>0</v>
      </c>
      <c r="AM645" s="98">
        <f t="shared" si="138"/>
        <v>0</v>
      </c>
      <c r="AN645" s="103">
        <f t="shared" si="139"/>
        <v>0</v>
      </c>
      <c r="AO645" s="104">
        <f t="shared" si="147"/>
        <v>0</v>
      </c>
      <c r="AP645" s="105" t="str">
        <f t="shared" si="140"/>
        <v/>
      </c>
      <c r="AQ645" s="105" t="str">
        <f t="shared" si="141"/>
        <v/>
      </c>
      <c r="AR645" s="98">
        <f>'Input 1 - Schedule 1'!AL647</f>
        <v>0</v>
      </c>
      <c r="AS645" s="98">
        <f t="shared" si="144"/>
        <v>0</v>
      </c>
      <c r="AT645" s="99">
        <f t="shared" si="145"/>
        <v>0</v>
      </c>
      <c r="AV645" s="84" t="s">
        <v>20</v>
      </c>
    </row>
    <row r="646" spans="1:48" ht="13.5" x14ac:dyDescent="0.3">
      <c r="A646" s="106">
        <f t="shared" si="142"/>
        <v>639</v>
      </c>
      <c r="B646" s="102" t="str">
        <f>'Input 1 - Schedule 1'!H648</f>
        <v/>
      </c>
      <c r="C646" s="95">
        <f>'Input 1 - Schedule 1'!I648</f>
        <v>0</v>
      </c>
      <c r="D646" s="95">
        <f>'Input 1 - Schedule 1'!J648</f>
        <v>0</v>
      </c>
      <c r="E646" s="95">
        <f>'Input 1 - Schedule 1'!K648</f>
        <v>0</v>
      </c>
      <c r="F646" s="95">
        <f>'Input 1 - Schedule 1'!L648</f>
        <v>0</v>
      </c>
      <c r="G646" s="95">
        <f>'Input 1 - Schedule 1'!N648</f>
        <v>0</v>
      </c>
      <c r="H646" s="95" t="str">
        <f>'Input 1 - Schedule 1'!O648</f>
        <v/>
      </c>
      <c r="I646" s="95">
        <f>'Input 1 - Schedule 1'!W648</f>
        <v>0</v>
      </c>
      <c r="J646" s="69"/>
      <c r="K646" s="51"/>
      <c r="L646" s="69"/>
      <c r="M646" s="69"/>
      <c r="N646" s="95">
        <f>SUMIFS('Input 3 - Capital Instruments'!$L$13:$L$229,'Input 3 - Capital Instruments'!$O$13:$O$229,C646,'Input 3 - Capital Instruments'!$M$13:$M$229,"Y",'Input 3 - Capital Instruments'!$G$13:$G$229,"Surplus Notes (or similar)")</f>
        <v>0</v>
      </c>
      <c r="O646" s="69"/>
      <c r="P646" s="69"/>
      <c r="Q646" s="69"/>
      <c r="R646" s="96">
        <f t="shared" si="134"/>
        <v>0</v>
      </c>
      <c r="S646" s="95">
        <f t="shared" si="135"/>
        <v>0</v>
      </c>
      <c r="T646" s="69"/>
      <c r="U646" s="69"/>
      <c r="V646" s="69"/>
      <c r="W646" s="95" t="str">
        <f t="shared" si="143"/>
        <v/>
      </c>
      <c r="Z646" s="69"/>
      <c r="AB646" s="69"/>
      <c r="AC646" s="69"/>
      <c r="AD646" s="69"/>
      <c r="AE646" s="69"/>
      <c r="AF646" s="69"/>
      <c r="AG646" s="69"/>
      <c r="AH646" s="97">
        <f t="shared" si="133"/>
        <v>0</v>
      </c>
      <c r="AJ646" s="98">
        <f t="shared" si="136"/>
        <v>0</v>
      </c>
      <c r="AK646" s="103">
        <f t="shared" si="137"/>
        <v>0</v>
      </c>
      <c r="AL646" s="104">
        <f t="shared" si="146"/>
        <v>0</v>
      </c>
      <c r="AM646" s="98">
        <f t="shared" si="138"/>
        <v>0</v>
      </c>
      <c r="AN646" s="103">
        <f t="shared" si="139"/>
        <v>0</v>
      </c>
      <c r="AO646" s="104">
        <f t="shared" si="147"/>
        <v>0</v>
      </c>
      <c r="AP646" s="105" t="str">
        <f t="shared" si="140"/>
        <v/>
      </c>
      <c r="AQ646" s="105" t="str">
        <f t="shared" si="141"/>
        <v/>
      </c>
      <c r="AR646" s="98">
        <f>'Input 1 - Schedule 1'!AL648</f>
        <v>0</v>
      </c>
      <c r="AS646" s="98">
        <f t="shared" si="144"/>
        <v>0</v>
      </c>
      <c r="AT646" s="99">
        <f t="shared" si="145"/>
        <v>0</v>
      </c>
      <c r="AV646" s="84" t="s">
        <v>20</v>
      </c>
    </row>
    <row r="647" spans="1:48" ht="13.5" x14ac:dyDescent="0.3">
      <c r="A647" s="106">
        <f t="shared" si="142"/>
        <v>640</v>
      </c>
      <c r="B647" s="102" t="str">
        <f>'Input 1 - Schedule 1'!H649</f>
        <v/>
      </c>
      <c r="C647" s="95">
        <f>'Input 1 - Schedule 1'!I649</f>
        <v>0</v>
      </c>
      <c r="D647" s="95">
        <f>'Input 1 - Schedule 1'!J649</f>
        <v>0</v>
      </c>
      <c r="E647" s="95">
        <f>'Input 1 - Schedule 1'!K649</f>
        <v>0</v>
      </c>
      <c r="F647" s="95">
        <f>'Input 1 - Schedule 1'!L649</f>
        <v>0</v>
      </c>
      <c r="G647" s="95">
        <f>'Input 1 - Schedule 1'!N649</f>
        <v>0</v>
      </c>
      <c r="H647" s="95" t="str">
        <f>'Input 1 - Schedule 1'!O649</f>
        <v/>
      </c>
      <c r="I647" s="95">
        <f>'Input 1 - Schedule 1'!W649</f>
        <v>0</v>
      </c>
      <c r="J647" s="69"/>
      <c r="K647" s="51"/>
      <c r="L647" s="69"/>
      <c r="M647" s="69"/>
      <c r="N647" s="95">
        <f>SUMIFS('Input 3 - Capital Instruments'!$L$13:$L$229,'Input 3 - Capital Instruments'!$O$13:$O$229,C647,'Input 3 - Capital Instruments'!$M$13:$M$229,"Y",'Input 3 - Capital Instruments'!$G$13:$G$229,"Surplus Notes (or similar)")</f>
        <v>0</v>
      </c>
      <c r="O647" s="69"/>
      <c r="P647" s="69"/>
      <c r="Q647" s="69"/>
      <c r="R647" s="96">
        <f t="shared" si="134"/>
        <v>0</v>
      </c>
      <c r="S647" s="95">
        <f t="shared" si="135"/>
        <v>0</v>
      </c>
      <c r="T647" s="69"/>
      <c r="U647" s="69"/>
      <c r="V647" s="69"/>
      <c r="W647" s="95" t="str">
        <f t="shared" si="143"/>
        <v/>
      </c>
      <c r="Z647" s="69"/>
      <c r="AB647" s="69"/>
      <c r="AC647" s="69"/>
      <c r="AD647" s="69"/>
      <c r="AE647" s="69"/>
      <c r="AF647" s="69"/>
      <c r="AG647" s="69"/>
      <c r="AH647" s="97">
        <f t="shared" ref="AH647:AH710" si="148">AB647-SUM(AC647:AG647)</f>
        <v>0</v>
      </c>
      <c r="AJ647" s="98">
        <f t="shared" si="136"/>
        <v>0</v>
      </c>
      <c r="AK647" s="103">
        <f t="shared" si="137"/>
        <v>0</v>
      </c>
      <c r="AL647" s="104">
        <f t="shared" si="146"/>
        <v>0</v>
      </c>
      <c r="AM647" s="98">
        <f t="shared" si="138"/>
        <v>0</v>
      </c>
      <c r="AN647" s="103">
        <f t="shared" si="139"/>
        <v>0</v>
      </c>
      <c r="AO647" s="104">
        <f t="shared" si="147"/>
        <v>0</v>
      </c>
      <c r="AP647" s="105" t="str">
        <f t="shared" si="140"/>
        <v/>
      </c>
      <c r="AQ647" s="105" t="str">
        <f t="shared" si="141"/>
        <v/>
      </c>
      <c r="AR647" s="98">
        <f>'Input 1 - Schedule 1'!AL649</f>
        <v>0</v>
      </c>
      <c r="AS647" s="98">
        <f t="shared" si="144"/>
        <v>0</v>
      </c>
      <c r="AT647" s="99">
        <f t="shared" si="145"/>
        <v>0</v>
      </c>
      <c r="AV647" s="84" t="s">
        <v>20</v>
      </c>
    </row>
    <row r="648" spans="1:48" ht="13.5" x14ac:dyDescent="0.3">
      <c r="A648" s="106">
        <f t="shared" si="142"/>
        <v>641</v>
      </c>
      <c r="B648" s="102" t="str">
        <f>'Input 1 - Schedule 1'!H650</f>
        <v/>
      </c>
      <c r="C648" s="95">
        <f>'Input 1 - Schedule 1'!I650</f>
        <v>0</v>
      </c>
      <c r="D648" s="95">
        <f>'Input 1 - Schedule 1'!J650</f>
        <v>0</v>
      </c>
      <c r="E648" s="95">
        <f>'Input 1 - Schedule 1'!K650</f>
        <v>0</v>
      </c>
      <c r="F648" s="95">
        <f>'Input 1 - Schedule 1'!L650</f>
        <v>0</v>
      </c>
      <c r="G648" s="95">
        <f>'Input 1 - Schedule 1'!N650</f>
        <v>0</v>
      </c>
      <c r="H648" s="95" t="str">
        <f>'Input 1 - Schedule 1'!O650</f>
        <v/>
      </c>
      <c r="I648" s="95">
        <f>'Input 1 - Schedule 1'!W650</f>
        <v>0</v>
      </c>
      <c r="J648" s="69"/>
      <c r="K648" s="51"/>
      <c r="L648" s="69"/>
      <c r="M648" s="69"/>
      <c r="N648" s="95">
        <f>SUMIFS('Input 3 - Capital Instruments'!$L$13:$L$229,'Input 3 - Capital Instruments'!$O$13:$O$229,C648,'Input 3 - Capital Instruments'!$M$13:$M$229,"Y",'Input 3 - Capital Instruments'!$G$13:$G$229,"Surplus Notes (or similar)")</f>
        <v>0</v>
      </c>
      <c r="O648" s="69"/>
      <c r="P648" s="69"/>
      <c r="Q648" s="69"/>
      <c r="R648" s="96">
        <f t="shared" ref="R648:R711" si="149">L648-SUM(M648:Q648)</f>
        <v>0</v>
      </c>
      <c r="S648" s="95">
        <f t="shared" ref="S648:S711" si="150">J648-L648</f>
        <v>0</v>
      </c>
      <c r="T648" s="69"/>
      <c r="U648" s="69"/>
      <c r="V648" s="69"/>
      <c r="W648" s="95" t="str">
        <f t="shared" si="143"/>
        <v/>
      </c>
      <c r="Z648" s="69"/>
      <c r="AB648" s="69"/>
      <c r="AC648" s="69"/>
      <c r="AD648" s="69"/>
      <c r="AE648" s="69"/>
      <c r="AF648" s="69"/>
      <c r="AG648" s="69"/>
      <c r="AH648" s="97">
        <f t="shared" si="148"/>
        <v>0</v>
      </c>
      <c r="AJ648" s="98">
        <f t="shared" si="136"/>
        <v>0</v>
      </c>
      <c r="AK648" s="103">
        <f t="shared" si="137"/>
        <v>0</v>
      </c>
      <c r="AL648" s="104">
        <f t="shared" si="146"/>
        <v>0</v>
      </c>
      <c r="AM648" s="98">
        <f t="shared" si="138"/>
        <v>0</v>
      </c>
      <c r="AN648" s="103">
        <f t="shared" si="139"/>
        <v>0</v>
      </c>
      <c r="AO648" s="104">
        <f t="shared" si="147"/>
        <v>0</v>
      </c>
      <c r="AP648" s="105" t="str">
        <f t="shared" si="140"/>
        <v/>
      </c>
      <c r="AQ648" s="105" t="str">
        <f t="shared" si="141"/>
        <v/>
      </c>
      <c r="AR648" s="98">
        <f>'Input 1 - Schedule 1'!AL650</f>
        <v>0</v>
      </c>
      <c r="AS648" s="98">
        <f t="shared" si="144"/>
        <v>0</v>
      </c>
      <c r="AT648" s="99">
        <f t="shared" si="145"/>
        <v>0</v>
      </c>
      <c r="AV648" s="84" t="s">
        <v>20</v>
      </c>
    </row>
    <row r="649" spans="1:48" ht="13.5" x14ac:dyDescent="0.3">
      <c r="A649" s="106">
        <f t="shared" si="142"/>
        <v>642</v>
      </c>
      <c r="B649" s="102" t="str">
        <f>'Input 1 - Schedule 1'!H651</f>
        <v/>
      </c>
      <c r="C649" s="95">
        <f>'Input 1 - Schedule 1'!I651</f>
        <v>0</v>
      </c>
      <c r="D649" s="95">
        <f>'Input 1 - Schedule 1'!J651</f>
        <v>0</v>
      </c>
      <c r="E649" s="95">
        <f>'Input 1 - Schedule 1'!K651</f>
        <v>0</v>
      </c>
      <c r="F649" s="95">
        <f>'Input 1 - Schedule 1'!L651</f>
        <v>0</v>
      </c>
      <c r="G649" s="95">
        <f>'Input 1 - Schedule 1'!N651</f>
        <v>0</v>
      </c>
      <c r="H649" s="95" t="str">
        <f>'Input 1 - Schedule 1'!O651</f>
        <v/>
      </c>
      <c r="I649" s="95">
        <f>'Input 1 - Schedule 1'!W651</f>
        <v>0</v>
      </c>
      <c r="J649" s="69"/>
      <c r="K649" s="51"/>
      <c r="L649" s="69"/>
      <c r="M649" s="69"/>
      <c r="N649" s="95">
        <f>SUMIFS('Input 3 - Capital Instruments'!$L$13:$L$229,'Input 3 - Capital Instruments'!$O$13:$O$229,C649,'Input 3 - Capital Instruments'!$M$13:$M$229,"Y",'Input 3 - Capital Instruments'!$G$13:$G$229,"Surplus Notes (or similar)")</f>
        <v>0</v>
      </c>
      <c r="O649" s="69"/>
      <c r="P649" s="69"/>
      <c r="Q649" s="69"/>
      <c r="R649" s="96">
        <f t="shared" si="149"/>
        <v>0</v>
      </c>
      <c r="S649" s="95">
        <f t="shared" si="150"/>
        <v>0</v>
      </c>
      <c r="T649" s="69"/>
      <c r="U649" s="69"/>
      <c r="V649" s="69"/>
      <c r="W649" s="95" t="str">
        <f t="shared" si="143"/>
        <v/>
      </c>
      <c r="Z649" s="69"/>
      <c r="AB649" s="69"/>
      <c r="AC649" s="69"/>
      <c r="AD649" s="69"/>
      <c r="AE649" s="69"/>
      <c r="AF649" s="69"/>
      <c r="AG649" s="69"/>
      <c r="AH649" s="97">
        <f t="shared" si="148"/>
        <v>0</v>
      </c>
      <c r="AJ649" s="98">
        <f t="shared" ref="AJ649:AJ712" si="151">SUMPRODUCT(J$7:J$1008*(G$7:G$1008=$C649))</f>
        <v>0</v>
      </c>
      <c r="AK649" s="103">
        <f t="shared" ref="AK649:AK712" si="152">M649</f>
        <v>0</v>
      </c>
      <c r="AL649" s="104">
        <f t="shared" si="146"/>
        <v>0</v>
      </c>
      <c r="AM649" s="98">
        <f t="shared" ref="AM649:AM712" si="153">SUMPRODUCT(Z$7:Z$1008*(G$7:G$1008=$C649))</f>
        <v>0</v>
      </c>
      <c r="AN649" s="103">
        <f t="shared" ref="AN649:AN712" si="154">AC649</f>
        <v>0</v>
      </c>
      <c r="AO649" s="104">
        <f t="shared" si="147"/>
        <v>0</v>
      </c>
      <c r="AP649" s="105" t="str">
        <f t="shared" ref="AP649:AP712" si="155">IFERROR(L649/AB649,"")</f>
        <v/>
      </c>
      <c r="AQ649" s="105" t="str">
        <f t="shared" ref="AQ649:AQ712" si="156">IFERROR(R649/AH649,"")</f>
        <v/>
      </c>
      <c r="AR649" s="98">
        <f>'Input 1 - Schedule 1'!AL651</f>
        <v>0</v>
      </c>
      <c r="AS649" s="98">
        <f t="shared" si="144"/>
        <v>0</v>
      </c>
      <c r="AT649" s="99">
        <f t="shared" si="145"/>
        <v>0</v>
      </c>
      <c r="AV649" s="84" t="s">
        <v>20</v>
      </c>
    </row>
    <row r="650" spans="1:48" ht="13.5" x14ac:dyDescent="0.3">
      <c r="A650" s="106">
        <f t="shared" ref="A650:A713" si="157">A649+1</f>
        <v>643</v>
      </c>
      <c r="B650" s="102" t="str">
        <f>'Input 1 - Schedule 1'!H652</f>
        <v/>
      </c>
      <c r="C650" s="95">
        <f>'Input 1 - Schedule 1'!I652</f>
        <v>0</v>
      </c>
      <c r="D650" s="95">
        <f>'Input 1 - Schedule 1'!J652</f>
        <v>0</v>
      </c>
      <c r="E650" s="95">
        <f>'Input 1 - Schedule 1'!K652</f>
        <v>0</v>
      </c>
      <c r="F650" s="95">
        <f>'Input 1 - Schedule 1'!L652</f>
        <v>0</v>
      </c>
      <c r="G650" s="95">
        <f>'Input 1 - Schedule 1'!N652</f>
        <v>0</v>
      </c>
      <c r="H650" s="95" t="str">
        <f>'Input 1 - Schedule 1'!O652</f>
        <v/>
      </c>
      <c r="I650" s="95">
        <f>'Input 1 - Schedule 1'!W652</f>
        <v>0</v>
      </c>
      <c r="J650" s="69"/>
      <c r="K650" s="51"/>
      <c r="L650" s="69"/>
      <c r="M650" s="69"/>
      <c r="N650" s="95">
        <f>SUMIFS('Input 3 - Capital Instruments'!$L$13:$L$229,'Input 3 - Capital Instruments'!$O$13:$O$229,C650,'Input 3 - Capital Instruments'!$M$13:$M$229,"Y",'Input 3 - Capital Instruments'!$G$13:$G$229,"Surplus Notes (or similar)")</f>
        <v>0</v>
      </c>
      <c r="O650" s="69"/>
      <c r="P650" s="69"/>
      <c r="Q650" s="69"/>
      <c r="R650" s="96">
        <f t="shared" si="149"/>
        <v>0</v>
      </c>
      <c r="S650" s="95">
        <f t="shared" si="150"/>
        <v>0</v>
      </c>
      <c r="T650" s="69"/>
      <c r="U650" s="69"/>
      <c r="V650" s="69"/>
      <c r="W650" s="95" t="str">
        <f t="shared" ref="W650:W713" si="158">IFERROR(AVERAGE(T650:V650),"")</f>
        <v/>
      </c>
      <c r="Z650" s="69"/>
      <c r="AB650" s="69"/>
      <c r="AC650" s="69"/>
      <c r="AD650" s="69"/>
      <c r="AE650" s="69"/>
      <c r="AF650" s="69"/>
      <c r="AG650" s="69"/>
      <c r="AH650" s="97">
        <f t="shared" si="148"/>
        <v>0</v>
      </c>
      <c r="AJ650" s="98">
        <f t="shared" si="151"/>
        <v>0</v>
      </c>
      <c r="AK650" s="103">
        <f t="shared" si="152"/>
        <v>0</v>
      </c>
      <c r="AL650" s="104">
        <f t="shared" si="146"/>
        <v>0</v>
      </c>
      <c r="AM650" s="98">
        <f t="shared" si="153"/>
        <v>0</v>
      </c>
      <c r="AN650" s="103">
        <f t="shared" si="154"/>
        <v>0</v>
      </c>
      <c r="AO650" s="104">
        <f t="shared" si="147"/>
        <v>0</v>
      </c>
      <c r="AP650" s="105" t="str">
        <f t="shared" si="155"/>
        <v/>
      </c>
      <c r="AQ650" s="105" t="str">
        <f t="shared" si="156"/>
        <v/>
      </c>
      <c r="AR650" s="98">
        <f>'Input 1 - Schedule 1'!AL652</f>
        <v>0</v>
      </c>
      <c r="AS650" s="98">
        <f t="shared" ref="AS650:AS713" si="159">L650</f>
        <v>0</v>
      </c>
      <c r="AT650" s="99">
        <f t="shared" ref="AT650:AT713" si="160">AR650-AS650</f>
        <v>0</v>
      </c>
      <c r="AV650" s="84" t="s">
        <v>20</v>
      </c>
    </row>
    <row r="651" spans="1:48" ht="13.5" x14ac:dyDescent="0.3">
      <c r="A651" s="106">
        <f t="shared" si="157"/>
        <v>644</v>
      </c>
      <c r="B651" s="102" t="str">
        <f>'Input 1 - Schedule 1'!H653</f>
        <v/>
      </c>
      <c r="C651" s="95">
        <f>'Input 1 - Schedule 1'!I653</f>
        <v>0</v>
      </c>
      <c r="D651" s="95">
        <f>'Input 1 - Schedule 1'!J653</f>
        <v>0</v>
      </c>
      <c r="E651" s="95">
        <f>'Input 1 - Schedule 1'!K653</f>
        <v>0</v>
      </c>
      <c r="F651" s="95">
        <f>'Input 1 - Schedule 1'!L653</f>
        <v>0</v>
      </c>
      <c r="G651" s="95">
        <f>'Input 1 - Schedule 1'!N653</f>
        <v>0</v>
      </c>
      <c r="H651" s="95" t="str">
        <f>'Input 1 - Schedule 1'!O653</f>
        <v/>
      </c>
      <c r="I651" s="95">
        <f>'Input 1 - Schedule 1'!W653</f>
        <v>0</v>
      </c>
      <c r="J651" s="69"/>
      <c r="K651" s="51"/>
      <c r="L651" s="69"/>
      <c r="M651" s="69"/>
      <c r="N651" s="95">
        <f>SUMIFS('Input 3 - Capital Instruments'!$L$13:$L$229,'Input 3 - Capital Instruments'!$O$13:$O$229,C651,'Input 3 - Capital Instruments'!$M$13:$M$229,"Y",'Input 3 - Capital Instruments'!$G$13:$G$229,"Surplus Notes (or similar)")</f>
        <v>0</v>
      </c>
      <c r="O651" s="69"/>
      <c r="P651" s="69"/>
      <c r="Q651" s="69"/>
      <c r="R651" s="96">
        <f t="shared" si="149"/>
        <v>0</v>
      </c>
      <c r="S651" s="95">
        <f t="shared" si="150"/>
        <v>0</v>
      </c>
      <c r="T651" s="69"/>
      <c r="U651" s="69"/>
      <c r="V651" s="69"/>
      <c r="W651" s="95" t="str">
        <f t="shared" si="158"/>
        <v/>
      </c>
      <c r="Z651" s="69"/>
      <c r="AB651" s="69"/>
      <c r="AC651" s="69"/>
      <c r="AD651" s="69"/>
      <c r="AE651" s="69"/>
      <c r="AF651" s="69"/>
      <c r="AG651" s="69"/>
      <c r="AH651" s="97">
        <f t="shared" si="148"/>
        <v>0</v>
      </c>
      <c r="AJ651" s="98">
        <f t="shared" si="151"/>
        <v>0</v>
      </c>
      <c r="AK651" s="103">
        <f t="shared" si="152"/>
        <v>0</v>
      </c>
      <c r="AL651" s="104">
        <f t="shared" ref="AL651:AL714" si="161">AJ651-AK651</f>
        <v>0</v>
      </c>
      <c r="AM651" s="98">
        <f t="shared" si="153"/>
        <v>0</v>
      </c>
      <c r="AN651" s="103">
        <f t="shared" si="154"/>
        <v>0</v>
      </c>
      <c r="AO651" s="104">
        <f t="shared" ref="AO651:AO714" si="162">AM651-AN651</f>
        <v>0</v>
      </c>
      <c r="AP651" s="105" t="str">
        <f t="shared" si="155"/>
        <v/>
      </c>
      <c r="AQ651" s="105" t="str">
        <f t="shared" si="156"/>
        <v/>
      </c>
      <c r="AR651" s="98">
        <f>'Input 1 - Schedule 1'!AL653</f>
        <v>0</v>
      </c>
      <c r="AS651" s="98">
        <f t="shared" si="159"/>
        <v>0</v>
      </c>
      <c r="AT651" s="99">
        <f t="shared" si="160"/>
        <v>0</v>
      </c>
      <c r="AV651" s="84" t="s">
        <v>20</v>
      </c>
    </row>
    <row r="652" spans="1:48" ht="13.5" x14ac:dyDescent="0.3">
      <c r="A652" s="106">
        <f t="shared" si="157"/>
        <v>645</v>
      </c>
      <c r="B652" s="102" t="str">
        <f>'Input 1 - Schedule 1'!H654</f>
        <v/>
      </c>
      <c r="C652" s="95">
        <f>'Input 1 - Schedule 1'!I654</f>
        <v>0</v>
      </c>
      <c r="D652" s="95">
        <f>'Input 1 - Schedule 1'!J654</f>
        <v>0</v>
      </c>
      <c r="E652" s="95">
        <f>'Input 1 - Schedule 1'!K654</f>
        <v>0</v>
      </c>
      <c r="F652" s="95">
        <f>'Input 1 - Schedule 1'!L654</f>
        <v>0</v>
      </c>
      <c r="G652" s="95">
        <f>'Input 1 - Schedule 1'!N654</f>
        <v>0</v>
      </c>
      <c r="H652" s="95" t="str">
        <f>'Input 1 - Schedule 1'!O654</f>
        <v/>
      </c>
      <c r="I652" s="95">
        <f>'Input 1 - Schedule 1'!W654</f>
        <v>0</v>
      </c>
      <c r="J652" s="69"/>
      <c r="K652" s="51"/>
      <c r="L652" s="69"/>
      <c r="M652" s="69"/>
      <c r="N652" s="95">
        <f>SUMIFS('Input 3 - Capital Instruments'!$L$13:$L$229,'Input 3 - Capital Instruments'!$O$13:$O$229,C652,'Input 3 - Capital Instruments'!$M$13:$M$229,"Y",'Input 3 - Capital Instruments'!$G$13:$G$229,"Surplus Notes (or similar)")</f>
        <v>0</v>
      </c>
      <c r="O652" s="69"/>
      <c r="P652" s="69"/>
      <c r="Q652" s="69"/>
      <c r="R652" s="96">
        <f t="shared" si="149"/>
        <v>0</v>
      </c>
      <c r="S652" s="95">
        <f t="shared" si="150"/>
        <v>0</v>
      </c>
      <c r="T652" s="69"/>
      <c r="U652" s="69"/>
      <c r="V652" s="69"/>
      <c r="W652" s="95" t="str">
        <f t="shared" si="158"/>
        <v/>
      </c>
      <c r="Z652" s="69"/>
      <c r="AB652" s="69"/>
      <c r="AC652" s="69"/>
      <c r="AD652" s="69"/>
      <c r="AE652" s="69"/>
      <c r="AF652" s="69"/>
      <c r="AG652" s="69"/>
      <c r="AH652" s="97">
        <f t="shared" si="148"/>
        <v>0</v>
      </c>
      <c r="AJ652" s="98">
        <f t="shared" si="151"/>
        <v>0</v>
      </c>
      <c r="AK652" s="103">
        <f t="shared" si="152"/>
        <v>0</v>
      </c>
      <c r="AL652" s="104">
        <f t="shared" si="161"/>
        <v>0</v>
      </c>
      <c r="AM652" s="98">
        <f t="shared" si="153"/>
        <v>0</v>
      </c>
      <c r="AN652" s="103">
        <f t="shared" si="154"/>
        <v>0</v>
      </c>
      <c r="AO652" s="104">
        <f t="shared" si="162"/>
        <v>0</v>
      </c>
      <c r="AP652" s="105" t="str">
        <f t="shared" si="155"/>
        <v/>
      </c>
      <c r="AQ652" s="105" t="str">
        <f t="shared" si="156"/>
        <v/>
      </c>
      <c r="AR652" s="98">
        <f>'Input 1 - Schedule 1'!AL654</f>
        <v>0</v>
      </c>
      <c r="AS652" s="98">
        <f t="shared" si="159"/>
        <v>0</v>
      </c>
      <c r="AT652" s="99">
        <f t="shared" si="160"/>
        <v>0</v>
      </c>
      <c r="AV652" s="84" t="s">
        <v>20</v>
      </c>
    </row>
    <row r="653" spans="1:48" ht="13.5" x14ac:dyDescent="0.3">
      <c r="A653" s="106">
        <f t="shared" si="157"/>
        <v>646</v>
      </c>
      <c r="B653" s="102" t="str">
        <f>'Input 1 - Schedule 1'!H655</f>
        <v/>
      </c>
      <c r="C653" s="95">
        <f>'Input 1 - Schedule 1'!I655</f>
        <v>0</v>
      </c>
      <c r="D653" s="95">
        <f>'Input 1 - Schedule 1'!J655</f>
        <v>0</v>
      </c>
      <c r="E653" s="95">
        <f>'Input 1 - Schedule 1'!K655</f>
        <v>0</v>
      </c>
      <c r="F653" s="95">
        <f>'Input 1 - Schedule 1'!L655</f>
        <v>0</v>
      </c>
      <c r="G653" s="95">
        <f>'Input 1 - Schedule 1'!N655</f>
        <v>0</v>
      </c>
      <c r="H653" s="95" t="str">
        <f>'Input 1 - Schedule 1'!O655</f>
        <v/>
      </c>
      <c r="I653" s="95">
        <f>'Input 1 - Schedule 1'!W655</f>
        <v>0</v>
      </c>
      <c r="J653" s="69"/>
      <c r="K653" s="51"/>
      <c r="L653" s="69"/>
      <c r="M653" s="69"/>
      <c r="N653" s="95">
        <f>SUMIFS('Input 3 - Capital Instruments'!$L$13:$L$229,'Input 3 - Capital Instruments'!$O$13:$O$229,C653,'Input 3 - Capital Instruments'!$M$13:$M$229,"Y",'Input 3 - Capital Instruments'!$G$13:$G$229,"Surplus Notes (or similar)")</f>
        <v>0</v>
      </c>
      <c r="O653" s="69"/>
      <c r="P653" s="69"/>
      <c r="Q653" s="69"/>
      <c r="R653" s="96">
        <f t="shared" si="149"/>
        <v>0</v>
      </c>
      <c r="S653" s="95">
        <f t="shared" si="150"/>
        <v>0</v>
      </c>
      <c r="T653" s="69"/>
      <c r="U653" s="69"/>
      <c r="V653" s="69"/>
      <c r="W653" s="95" t="str">
        <f t="shared" si="158"/>
        <v/>
      </c>
      <c r="Z653" s="69"/>
      <c r="AB653" s="69"/>
      <c r="AC653" s="69"/>
      <c r="AD653" s="69"/>
      <c r="AE653" s="69"/>
      <c r="AF653" s="69"/>
      <c r="AG653" s="69"/>
      <c r="AH653" s="97">
        <f t="shared" si="148"/>
        <v>0</v>
      </c>
      <c r="AJ653" s="98">
        <f t="shared" si="151"/>
        <v>0</v>
      </c>
      <c r="AK653" s="103">
        <f t="shared" si="152"/>
        <v>0</v>
      </c>
      <c r="AL653" s="104">
        <f t="shared" si="161"/>
        <v>0</v>
      </c>
      <c r="AM653" s="98">
        <f t="shared" si="153"/>
        <v>0</v>
      </c>
      <c r="AN653" s="103">
        <f t="shared" si="154"/>
        <v>0</v>
      </c>
      <c r="AO653" s="104">
        <f t="shared" si="162"/>
        <v>0</v>
      </c>
      <c r="AP653" s="105" t="str">
        <f t="shared" si="155"/>
        <v/>
      </c>
      <c r="AQ653" s="105" t="str">
        <f t="shared" si="156"/>
        <v/>
      </c>
      <c r="AR653" s="98">
        <f>'Input 1 - Schedule 1'!AL655</f>
        <v>0</v>
      </c>
      <c r="AS653" s="98">
        <f t="shared" si="159"/>
        <v>0</v>
      </c>
      <c r="AT653" s="99">
        <f t="shared" si="160"/>
        <v>0</v>
      </c>
      <c r="AV653" s="84" t="s">
        <v>20</v>
      </c>
    </row>
    <row r="654" spans="1:48" ht="13.5" x14ac:dyDescent="0.3">
      <c r="A654" s="106">
        <f t="shared" si="157"/>
        <v>647</v>
      </c>
      <c r="B654" s="102" t="str">
        <f>'Input 1 - Schedule 1'!H656</f>
        <v/>
      </c>
      <c r="C654" s="95">
        <f>'Input 1 - Schedule 1'!I656</f>
        <v>0</v>
      </c>
      <c r="D654" s="95">
        <f>'Input 1 - Schedule 1'!J656</f>
        <v>0</v>
      </c>
      <c r="E654" s="95">
        <f>'Input 1 - Schedule 1'!K656</f>
        <v>0</v>
      </c>
      <c r="F654" s="95">
        <f>'Input 1 - Schedule 1'!L656</f>
        <v>0</v>
      </c>
      <c r="G654" s="95">
        <f>'Input 1 - Schedule 1'!N656</f>
        <v>0</v>
      </c>
      <c r="H654" s="95" t="str">
        <f>'Input 1 - Schedule 1'!O656</f>
        <v/>
      </c>
      <c r="I654" s="95">
        <f>'Input 1 - Schedule 1'!W656</f>
        <v>0</v>
      </c>
      <c r="J654" s="69"/>
      <c r="K654" s="51"/>
      <c r="L654" s="69"/>
      <c r="M654" s="69"/>
      <c r="N654" s="95">
        <f>SUMIFS('Input 3 - Capital Instruments'!$L$13:$L$229,'Input 3 - Capital Instruments'!$O$13:$O$229,C654,'Input 3 - Capital Instruments'!$M$13:$M$229,"Y",'Input 3 - Capital Instruments'!$G$13:$G$229,"Surplus Notes (or similar)")</f>
        <v>0</v>
      </c>
      <c r="O654" s="69"/>
      <c r="P654" s="69"/>
      <c r="Q654" s="69"/>
      <c r="R654" s="96">
        <f t="shared" si="149"/>
        <v>0</v>
      </c>
      <c r="S654" s="95">
        <f t="shared" si="150"/>
        <v>0</v>
      </c>
      <c r="T654" s="69"/>
      <c r="U654" s="69"/>
      <c r="V654" s="69"/>
      <c r="W654" s="95" t="str">
        <f t="shared" si="158"/>
        <v/>
      </c>
      <c r="Z654" s="69"/>
      <c r="AB654" s="69"/>
      <c r="AC654" s="69"/>
      <c r="AD654" s="69"/>
      <c r="AE654" s="69"/>
      <c r="AF654" s="69"/>
      <c r="AG654" s="69"/>
      <c r="AH654" s="97">
        <f t="shared" si="148"/>
        <v>0</v>
      </c>
      <c r="AJ654" s="98">
        <f t="shared" si="151"/>
        <v>0</v>
      </c>
      <c r="AK654" s="103">
        <f t="shared" si="152"/>
        <v>0</v>
      </c>
      <c r="AL654" s="104">
        <f t="shared" si="161"/>
        <v>0</v>
      </c>
      <c r="AM654" s="98">
        <f t="shared" si="153"/>
        <v>0</v>
      </c>
      <c r="AN654" s="103">
        <f t="shared" si="154"/>
        <v>0</v>
      </c>
      <c r="AO654" s="104">
        <f t="shared" si="162"/>
        <v>0</v>
      </c>
      <c r="AP654" s="105" t="str">
        <f t="shared" si="155"/>
        <v/>
      </c>
      <c r="AQ654" s="105" t="str">
        <f t="shared" si="156"/>
        <v/>
      </c>
      <c r="AR654" s="98">
        <f>'Input 1 - Schedule 1'!AL656</f>
        <v>0</v>
      </c>
      <c r="AS654" s="98">
        <f t="shared" si="159"/>
        <v>0</v>
      </c>
      <c r="AT654" s="99">
        <f t="shared" si="160"/>
        <v>0</v>
      </c>
      <c r="AV654" s="84" t="s">
        <v>20</v>
      </c>
    </row>
    <row r="655" spans="1:48" ht="13.5" x14ac:dyDescent="0.3">
      <c r="A655" s="106">
        <f t="shared" si="157"/>
        <v>648</v>
      </c>
      <c r="B655" s="102" t="str">
        <f>'Input 1 - Schedule 1'!H657</f>
        <v/>
      </c>
      <c r="C655" s="95">
        <f>'Input 1 - Schedule 1'!I657</f>
        <v>0</v>
      </c>
      <c r="D655" s="95">
        <f>'Input 1 - Schedule 1'!J657</f>
        <v>0</v>
      </c>
      <c r="E655" s="95">
        <f>'Input 1 - Schedule 1'!K657</f>
        <v>0</v>
      </c>
      <c r="F655" s="95">
        <f>'Input 1 - Schedule 1'!L657</f>
        <v>0</v>
      </c>
      <c r="G655" s="95">
        <f>'Input 1 - Schedule 1'!N657</f>
        <v>0</v>
      </c>
      <c r="H655" s="95" t="str">
        <f>'Input 1 - Schedule 1'!O657</f>
        <v/>
      </c>
      <c r="I655" s="95">
        <f>'Input 1 - Schedule 1'!W657</f>
        <v>0</v>
      </c>
      <c r="J655" s="69"/>
      <c r="K655" s="51"/>
      <c r="L655" s="69"/>
      <c r="M655" s="69"/>
      <c r="N655" s="95">
        <f>SUMIFS('Input 3 - Capital Instruments'!$L$13:$L$229,'Input 3 - Capital Instruments'!$O$13:$O$229,C655,'Input 3 - Capital Instruments'!$M$13:$M$229,"Y",'Input 3 - Capital Instruments'!$G$13:$G$229,"Surplus Notes (or similar)")</f>
        <v>0</v>
      </c>
      <c r="O655" s="69"/>
      <c r="P655" s="69"/>
      <c r="Q655" s="69"/>
      <c r="R655" s="96">
        <f t="shared" si="149"/>
        <v>0</v>
      </c>
      <c r="S655" s="95">
        <f t="shared" si="150"/>
        <v>0</v>
      </c>
      <c r="T655" s="69"/>
      <c r="U655" s="69"/>
      <c r="V655" s="69"/>
      <c r="W655" s="95" t="str">
        <f t="shared" si="158"/>
        <v/>
      </c>
      <c r="Z655" s="69"/>
      <c r="AB655" s="69"/>
      <c r="AC655" s="69"/>
      <c r="AD655" s="69"/>
      <c r="AE655" s="69"/>
      <c r="AF655" s="69"/>
      <c r="AG655" s="69"/>
      <c r="AH655" s="97">
        <f t="shared" si="148"/>
        <v>0</v>
      </c>
      <c r="AJ655" s="98">
        <f t="shared" si="151"/>
        <v>0</v>
      </c>
      <c r="AK655" s="103">
        <f t="shared" si="152"/>
        <v>0</v>
      </c>
      <c r="AL655" s="104">
        <f t="shared" si="161"/>
        <v>0</v>
      </c>
      <c r="AM655" s="98">
        <f t="shared" si="153"/>
        <v>0</v>
      </c>
      <c r="AN655" s="103">
        <f t="shared" si="154"/>
        <v>0</v>
      </c>
      <c r="AO655" s="104">
        <f t="shared" si="162"/>
        <v>0</v>
      </c>
      <c r="AP655" s="105" t="str">
        <f t="shared" si="155"/>
        <v/>
      </c>
      <c r="AQ655" s="105" t="str">
        <f t="shared" si="156"/>
        <v/>
      </c>
      <c r="AR655" s="98">
        <f>'Input 1 - Schedule 1'!AL657</f>
        <v>0</v>
      </c>
      <c r="AS655" s="98">
        <f t="shared" si="159"/>
        <v>0</v>
      </c>
      <c r="AT655" s="99">
        <f t="shared" si="160"/>
        <v>0</v>
      </c>
      <c r="AV655" s="84" t="s">
        <v>20</v>
      </c>
    </row>
    <row r="656" spans="1:48" ht="13.5" x14ac:dyDescent="0.3">
      <c r="A656" s="106">
        <f t="shared" si="157"/>
        <v>649</v>
      </c>
      <c r="B656" s="102" t="str">
        <f>'Input 1 - Schedule 1'!H658</f>
        <v/>
      </c>
      <c r="C656" s="95">
        <f>'Input 1 - Schedule 1'!I658</f>
        <v>0</v>
      </c>
      <c r="D656" s="95">
        <f>'Input 1 - Schedule 1'!J658</f>
        <v>0</v>
      </c>
      <c r="E656" s="95">
        <f>'Input 1 - Schedule 1'!K658</f>
        <v>0</v>
      </c>
      <c r="F656" s="95">
        <f>'Input 1 - Schedule 1'!L658</f>
        <v>0</v>
      </c>
      <c r="G656" s="95">
        <f>'Input 1 - Schedule 1'!N658</f>
        <v>0</v>
      </c>
      <c r="H656" s="95" t="str">
        <f>'Input 1 - Schedule 1'!O658</f>
        <v/>
      </c>
      <c r="I656" s="95">
        <f>'Input 1 - Schedule 1'!W658</f>
        <v>0</v>
      </c>
      <c r="J656" s="69"/>
      <c r="K656" s="51"/>
      <c r="L656" s="69"/>
      <c r="M656" s="69"/>
      <c r="N656" s="95">
        <f>SUMIFS('Input 3 - Capital Instruments'!$L$13:$L$229,'Input 3 - Capital Instruments'!$O$13:$O$229,C656,'Input 3 - Capital Instruments'!$M$13:$M$229,"Y",'Input 3 - Capital Instruments'!$G$13:$G$229,"Surplus Notes (or similar)")</f>
        <v>0</v>
      </c>
      <c r="O656" s="69"/>
      <c r="P656" s="69"/>
      <c r="Q656" s="69"/>
      <c r="R656" s="96">
        <f t="shared" si="149"/>
        <v>0</v>
      </c>
      <c r="S656" s="95">
        <f t="shared" si="150"/>
        <v>0</v>
      </c>
      <c r="T656" s="69"/>
      <c r="U656" s="69"/>
      <c r="V656" s="69"/>
      <c r="W656" s="95" t="str">
        <f t="shared" si="158"/>
        <v/>
      </c>
      <c r="Z656" s="69"/>
      <c r="AB656" s="69"/>
      <c r="AC656" s="69"/>
      <c r="AD656" s="69"/>
      <c r="AE656" s="69"/>
      <c r="AF656" s="69"/>
      <c r="AG656" s="69"/>
      <c r="AH656" s="97">
        <f t="shared" si="148"/>
        <v>0</v>
      </c>
      <c r="AJ656" s="98">
        <f t="shared" si="151"/>
        <v>0</v>
      </c>
      <c r="AK656" s="103">
        <f t="shared" si="152"/>
        <v>0</v>
      </c>
      <c r="AL656" s="104">
        <f t="shared" si="161"/>
        <v>0</v>
      </c>
      <c r="AM656" s="98">
        <f t="shared" si="153"/>
        <v>0</v>
      </c>
      <c r="AN656" s="103">
        <f t="shared" si="154"/>
        <v>0</v>
      </c>
      <c r="AO656" s="104">
        <f t="shared" si="162"/>
        <v>0</v>
      </c>
      <c r="AP656" s="105" t="str">
        <f t="shared" si="155"/>
        <v/>
      </c>
      <c r="AQ656" s="105" t="str">
        <f t="shared" si="156"/>
        <v/>
      </c>
      <c r="AR656" s="98">
        <f>'Input 1 - Schedule 1'!AL658</f>
        <v>0</v>
      </c>
      <c r="AS656" s="98">
        <f t="shared" si="159"/>
        <v>0</v>
      </c>
      <c r="AT656" s="99">
        <f t="shared" si="160"/>
        <v>0</v>
      </c>
      <c r="AV656" s="84" t="s">
        <v>20</v>
      </c>
    </row>
    <row r="657" spans="1:48" ht="13.5" x14ac:dyDescent="0.3">
      <c r="A657" s="106">
        <f t="shared" si="157"/>
        <v>650</v>
      </c>
      <c r="B657" s="102" t="str">
        <f>'Input 1 - Schedule 1'!H659</f>
        <v/>
      </c>
      <c r="C657" s="95">
        <f>'Input 1 - Schedule 1'!I659</f>
        <v>0</v>
      </c>
      <c r="D657" s="95">
        <f>'Input 1 - Schedule 1'!J659</f>
        <v>0</v>
      </c>
      <c r="E657" s="95">
        <f>'Input 1 - Schedule 1'!K659</f>
        <v>0</v>
      </c>
      <c r="F657" s="95">
        <f>'Input 1 - Schedule 1'!L659</f>
        <v>0</v>
      </c>
      <c r="G657" s="95">
        <f>'Input 1 - Schedule 1'!N659</f>
        <v>0</v>
      </c>
      <c r="H657" s="95" t="str">
        <f>'Input 1 - Schedule 1'!O659</f>
        <v/>
      </c>
      <c r="I657" s="95">
        <f>'Input 1 - Schedule 1'!W659</f>
        <v>0</v>
      </c>
      <c r="J657" s="69"/>
      <c r="K657" s="51"/>
      <c r="L657" s="69"/>
      <c r="M657" s="69"/>
      <c r="N657" s="95">
        <f>SUMIFS('Input 3 - Capital Instruments'!$L$13:$L$229,'Input 3 - Capital Instruments'!$O$13:$O$229,C657,'Input 3 - Capital Instruments'!$M$13:$M$229,"Y",'Input 3 - Capital Instruments'!$G$13:$G$229,"Surplus Notes (or similar)")</f>
        <v>0</v>
      </c>
      <c r="O657" s="69"/>
      <c r="P657" s="69"/>
      <c r="Q657" s="69"/>
      <c r="R657" s="96">
        <f t="shared" si="149"/>
        <v>0</v>
      </c>
      <c r="S657" s="95">
        <f t="shared" si="150"/>
        <v>0</v>
      </c>
      <c r="T657" s="69"/>
      <c r="U657" s="69"/>
      <c r="V657" s="69"/>
      <c r="W657" s="95" t="str">
        <f t="shared" si="158"/>
        <v/>
      </c>
      <c r="Z657" s="69"/>
      <c r="AB657" s="69"/>
      <c r="AC657" s="69"/>
      <c r="AD657" s="69"/>
      <c r="AE657" s="69"/>
      <c r="AF657" s="69"/>
      <c r="AG657" s="69"/>
      <c r="AH657" s="97">
        <f t="shared" si="148"/>
        <v>0</v>
      </c>
      <c r="AJ657" s="98">
        <f t="shared" si="151"/>
        <v>0</v>
      </c>
      <c r="AK657" s="103">
        <f t="shared" si="152"/>
        <v>0</v>
      </c>
      <c r="AL657" s="104">
        <f t="shared" si="161"/>
        <v>0</v>
      </c>
      <c r="AM657" s="98">
        <f t="shared" si="153"/>
        <v>0</v>
      </c>
      <c r="AN657" s="103">
        <f t="shared" si="154"/>
        <v>0</v>
      </c>
      <c r="AO657" s="104">
        <f t="shared" si="162"/>
        <v>0</v>
      </c>
      <c r="AP657" s="105" t="str">
        <f t="shared" si="155"/>
        <v/>
      </c>
      <c r="AQ657" s="105" t="str">
        <f t="shared" si="156"/>
        <v/>
      </c>
      <c r="AR657" s="98">
        <f>'Input 1 - Schedule 1'!AL659</f>
        <v>0</v>
      </c>
      <c r="AS657" s="98">
        <f t="shared" si="159"/>
        <v>0</v>
      </c>
      <c r="AT657" s="99">
        <f t="shared" si="160"/>
        <v>0</v>
      </c>
      <c r="AV657" s="84" t="s">
        <v>20</v>
      </c>
    </row>
    <row r="658" spans="1:48" ht="13.5" x14ac:dyDescent="0.3">
      <c r="A658" s="106">
        <f t="shared" si="157"/>
        <v>651</v>
      </c>
      <c r="B658" s="102" t="str">
        <f>'Input 1 - Schedule 1'!H660</f>
        <v/>
      </c>
      <c r="C658" s="95">
        <f>'Input 1 - Schedule 1'!I660</f>
        <v>0</v>
      </c>
      <c r="D658" s="95">
        <f>'Input 1 - Schedule 1'!J660</f>
        <v>0</v>
      </c>
      <c r="E658" s="95">
        <f>'Input 1 - Schedule 1'!K660</f>
        <v>0</v>
      </c>
      <c r="F658" s="95">
        <f>'Input 1 - Schedule 1'!L660</f>
        <v>0</v>
      </c>
      <c r="G658" s="95">
        <f>'Input 1 - Schedule 1'!N660</f>
        <v>0</v>
      </c>
      <c r="H658" s="95" t="str">
        <f>'Input 1 - Schedule 1'!O660</f>
        <v/>
      </c>
      <c r="I658" s="95">
        <f>'Input 1 - Schedule 1'!W660</f>
        <v>0</v>
      </c>
      <c r="J658" s="69"/>
      <c r="K658" s="51"/>
      <c r="L658" s="69"/>
      <c r="M658" s="69"/>
      <c r="N658" s="95">
        <f>SUMIFS('Input 3 - Capital Instruments'!$L$13:$L$229,'Input 3 - Capital Instruments'!$O$13:$O$229,C658,'Input 3 - Capital Instruments'!$M$13:$M$229,"Y",'Input 3 - Capital Instruments'!$G$13:$G$229,"Surplus Notes (or similar)")</f>
        <v>0</v>
      </c>
      <c r="O658" s="69"/>
      <c r="P658" s="69"/>
      <c r="Q658" s="69"/>
      <c r="R658" s="96">
        <f t="shared" si="149"/>
        <v>0</v>
      </c>
      <c r="S658" s="95">
        <f t="shared" si="150"/>
        <v>0</v>
      </c>
      <c r="T658" s="69"/>
      <c r="U658" s="69"/>
      <c r="V658" s="69"/>
      <c r="W658" s="95" t="str">
        <f t="shared" si="158"/>
        <v/>
      </c>
      <c r="Z658" s="69"/>
      <c r="AB658" s="69"/>
      <c r="AC658" s="69"/>
      <c r="AD658" s="69"/>
      <c r="AE658" s="69"/>
      <c r="AF658" s="69"/>
      <c r="AG658" s="69"/>
      <c r="AH658" s="97">
        <f t="shared" si="148"/>
        <v>0</v>
      </c>
      <c r="AJ658" s="98">
        <f t="shared" si="151"/>
        <v>0</v>
      </c>
      <c r="AK658" s="103">
        <f t="shared" si="152"/>
        <v>0</v>
      </c>
      <c r="AL658" s="104">
        <f t="shared" si="161"/>
        <v>0</v>
      </c>
      <c r="AM658" s="98">
        <f t="shared" si="153"/>
        <v>0</v>
      </c>
      <c r="AN658" s="103">
        <f t="shared" si="154"/>
        <v>0</v>
      </c>
      <c r="AO658" s="104">
        <f t="shared" si="162"/>
        <v>0</v>
      </c>
      <c r="AP658" s="105" t="str">
        <f t="shared" si="155"/>
        <v/>
      </c>
      <c r="AQ658" s="105" t="str">
        <f t="shared" si="156"/>
        <v/>
      </c>
      <c r="AR658" s="98">
        <f>'Input 1 - Schedule 1'!AL660</f>
        <v>0</v>
      </c>
      <c r="AS658" s="98">
        <f t="shared" si="159"/>
        <v>0</v>
      </c>
      <c r="AT658" s="99">
        <f t="shared" si="160"/>
        <v>0</v>
      </c>
      <c r="AV658" s="84" t="s">
        <v>20</v>
      </c>
    </row>
    <row r="659" spans="1:48" ht="13.5" x14ac:dyDescent="0.3">
      <c r="A659" s="106">
        <f t="shared" si="157"/>
        <v>652</v>
      </c>
      <c r="B659" s="102" t="str">
        <f>'Input 1 - Schedule 1'!H661</f>
        <v/>
      </c>
      <c r="C659" s="95">
        <f>'Input 1 - Schedule 1'!I661</f>
        <v>0</v>
      </c>
      <c r="D659" s="95">
        <f>'Input 1 - Schedule 1'!J661</f>
        <v>0</v>
      </c>
      <c r="E659" s="95">
        <f>'Input 1 - Schedule 1'!K661</f>
        <v>0</v>
      </c>
      <c r="F659" s="95">
        <f>'Input 1 - Schedule 1'!L661</f>
        <v>0</v>
      </c>
      <c r="G659" s="95">
        <f>'Input 1 - Schedule 1'!N661</f>
        <v>0</v>
      </c>
      <c r="H659" s="95" t="str">
        <f>'Input 1 - Schedule 1'!O661</f>
        <v/>
      </c>
      <c r="I659" s="95">
        <f>'Input 1 - Schedule 1'!W661</f>
        <v>0</v>
      </c>
      <c r="J659" s="69"/>
      <c r="K659" s="51"/>
      <c r="L659" s="69"/>
      <c r="M659" s="69"/>
      <c r="N659" s="95">
        <f>SUMIFS('Input 3 - Capital Instruments'!$L$13:$L$229,'Input 3 - Capital Instruments'!$O$13:$O$229,C659,'Input 3 - Capital Instruments'!$M$13:$M$229,"Y",'Input 3 - Capital Instruments'!$G$13:$G$229,"Surplus Notes (or similar)")</f>
        <v>0</v>
      </c>
      <c r="O659" s="69"/>
      <c r="P659" s="69"/>
      <c r="Q659" s="69"/>
      <c r="R659" s="96">
        <f t="shared" si="149"/>
        <v>0</v>
      </c>
      <c r="S659" s="95">
        <f t="shared" si="150"/>
        <v>0</v>
      </c>
      <c r="T659" s="69"/>
      <c r="U659" s="69"/>
      <c r="V659" s="69"/>
      <c r="W659" s="95" t="str">
        <f t="shared" si="158"/>
        <v/>
      </c>
      <c r="Z659" s="69"/>
      <c r="AB659" s="69"/>
      <c r="AC659" s="69"/>
      <c r="AD659" s="69"/>
      <c r="AE659" s="69"/>
      <c r="AF659" s="69"/>
      <c r="AG659" s="69"/>
      <c r="AH659" s="97">
        <f t="shared" si="148"/>
        <v>0</v>
      </c>
      <c r="AJ659" s="98">
        <f t="shared" si="151"/>
        <v>0</v>
      </c>
      <c r="AK659" s="103">
        <f t="shared" si="152"/>
        <v>0</v>
      </c>
      <c r="AL659" s="104">
        <f t="shared" si="161"/>
        <v>0</v>
      </c>
      <c r="AM659" s="98">
        <f t="shared" si="153"/>
        <v>0</v>
      </c>
      <c r="AN659" s="103">
        <f t="shared" si="154"/>
        <v>0</v>
      </c>
      <c r="AO659" s="104">
        <f t="shared" si="162"/>
        <v>0</v>
      </c>
      <c r="AP659" s="105" t="str">
        <f t="shared" si="155"/>
        <v/>
      </c>
      <c r="AQ659" s="105" t="str">
        <f t="shared" si="156"/>
        <v/>
      </c>
      <c r="AR659" s="98">
        <f>'Input 1 - Schedule 1'!AL661</f>
        <v>0</v>
      </c>
      <c r="AS659" s="98">
        <f t="shared" si="159"/>
        <v>0</v>
      </c>
      <c r="AT659" s="99">
        <f t="shared" si="160"/>
        <v>0</v>
      </c>
      <c r="AV659" s="84" t="s">
        <v>20</v>
      </c>
    </row>
    <row r="660" spans="1:48" ht="13.5" x14ac:dyDescent="0.3">
      <c r="A660" s="106">
        <f t="shared" si="157"/>
        <v>653</v>
      </c>
      <c r="B660" s="102" t="str">
        <f>'Input 1 - Schedule 1'!H662</f>
        <v/>
      </c>
      <c r="C660" s="95">
        <f>'Input 1 - Schedule 1'!I662</f>
        <v>0</v>
      </c>
      <c r="D660" s="95">
        <f>'Input 1 - Schedule 1'!J662</f>
        <v>0</v>
      </c>
      <c r="E660" s="95">
        <f>'Input 1 - Schedule 1'!K662</f>
        <v>0</v>
      </c>
      <c r="F660" s="95">
        <f>'Input 1 - Schedule 1'!L662</f>
        <v>0</v>
      </c>
      <c r="G660" s="95">
        <f>'Input 1 - Schedule 1'!N662</f>
        <v>0</v>
      </c>
      <c r="H660" s="95" t="str">
        <f>'Input 1 - Schedule 1'!O662</f>
        <v/>
      </c>
      <c r="I660" s="95">
        <f>'Input 1 - Schedule 1'!W662</f>
        <v>0</v>
      </c>
      <c r="J660" s="69"/>
      <c r="K660" s="51"/>
      <c r="L660" s="69"/>
      <c r="M660" s="69"/>
      <c r="N660" s="95">
        <f>SUMIFS('Input 3 - Capital Instruments'!$L$13:$L$229,'Input 3 - Capital Instruments'!$O$13:$O$229,C660,'Input 3 - Capital Instruments'!$M$13:$M$229,"Y",'Input 3 - Capital Instruments'!$G$13:$G$229,"Surplus Notes (or similar)")</f>
        <v>0</v>
      </c>
      <c r="O660" s="69"/>
      <c r="P660" s="69"/>
      <c r="Q660" s="69"/>
      <c r="R660" s="96">
        <f t="shared" si="149"/>
        <v>0</v>
      </c>
      <c r="S660" s="95">
        <f t="shared" si="150"/>
        <v>0</v>
      </c>
      <c r="T660" s="69"/>
      <c r="U660" s="69"/>
      <c r="V660" s="69"/>
      <c r="W660" s="95" t="str">
        <f t="shared" si="158"/>
        <v/>
      </c>
      <c r="Z660" s="69"/>
      <c r="AB660" s="69"/>
      <c r="AC660" s="69"/>
      <c r="AD660" s="69"/>
      <c r="AE660" s="69"/>
      <c r="AF660" s="69"/>
      <c r="AG660" s="69"/>
      <c r="AH660" s="97">
        <f t="shared" si="148"/>
        <v>0</v>
      </c>
      <c r="AJ660" s="98">
        <f t="shared" si="151"/>
        <v>0</v>
      </c>
      <c r="AK660" s="103">
        <f t="shared" si="152"/>
        <v>0</v>
      </c>
      <c r="AL660" s="104">
        <f t="shared" si="161"/>
        <v>0</v>
      </c>
      <c r="AM660" s="98">
        <f t="shared" si="153"/>
        <v>0</v>
      </c>
      <c r="AN660" s="103">
        <f t="shared" si="154"/>
        <v>0</v>
      </c>
      <c r="AO660" s="104">
        <f t="shared" si="162"/>
        <v>0</v>
      </c>
      <c r="AP660" s="105" t="str">
        <f t="shared" si="155"/>
        <v/>
      </c>
      <c r="AQ660" s="105" t="str">
        <f t="shared" si="156"/>
        <v/>
      </c>
      <c r="AR660" s="98">
        <f>'Input 1 - Schedule 1'!AL662</f>
        <v>0</v>
      </c>
      <c r="AS660" s="98">
        <f t="shared" si="159"/>
        <v>0</v>
      </c>
      <c r="AT660" s="99">
        <f t="shared" si="160"/>
        <v>0</v>
      </c>
      <c r="AV660" s="84" t="s">
        <v>20</v>
      </c>
    </row>
    <row r="661" spans="1:48" ht="13.5" x14ac:dyDescent="0.3">
      <c r="A661" s="106">
        <f t="shared" si="157"/>
        <v>654</v>
      </c>
      <c r="B661" s="102" t="str">
        <f>'Input 1 - Schedule 1'!H663</f>
        <v/>
      </c>
      <c r="C661" s="95">
        <f>'Input 1 - Schedule 1'!I663</f>
        <v>0</v>
      </c>
      <c r="D661" s="95">
        <f>'Input 1 - Schedule 1'!J663</f>
        <v>0</v>
      </c>
      <c r="E661" s="95">
        <f>'Input 1 - Schedule 1'!K663</f>
        <v>0</v>
      </c>
      <c r="F661" s="95">
        <f>'Input 1 - Schedule 1'!L663</f>
        <v>0</v>
      </c>
      <c r="G661" s="95">
        <f>'Input 1 - Schedule 1'!N663</f>
        <v>0</v>
      </c>
      <c r="H661" s="95" t="str">
        <f>'Input 1 - Schedule 1'!O663</f>
        <v/>
      </c>
      <c r="I661" s="95">
        <f>'Input 1 - Schedule 1'!W663</f>
        <v>0</v>
      </c>
      <c r="J661" s="69"/>
      <c r="K661" s="51"/>
      <c r="L661" s="69"/>
      <c r="M661" s="69"/>
      <c r="N661" s="95">
        <f>SUMIFS('Input 3 - Capital Instruments'!$L$13:$L$229,'Input 3 - Capital Instruments'!$O$13:$O$229,C661,'Input 3 - Capital Instruments'!$M$13:$M$229,"Y",'Input 3 - Capital Instruments'!$G$13:$G$229,"Surplus Notes (or similar)")</f>
        <v>0</v>
      </c>
      <c r="O661" s="69"/>
      <c r="P661" s="69"/>
      <c r="Q661" s="69"/>
      <c r="R661" s="96">
        <f t="shared" si="149"/>
        <v>0</v>
      </c>
      <c r="S661" s="95">
        <f t="shared" si="150"/>
        <v>0</v>
      </c>
      <c r="T661" s="69"/>
      <c r="U661" s="69"/>
      <c r="V661" s="69"/>
      <c r="W661" s="95" t="str">
        <f t="shared" si="158"/>
        <v/>
      </c>
      <c r="Z661" s="69"/>
      <c r="AB661" s="69"/>
      <c r="AC661" s="69"/>
      <c r="AD661" s="69"/>
      <c r="AE661" s="69"/>
      <c r="AF661" s="69"/>
      <c r="AG661" s="69"/>
      <c r="AH661" s="97">
        <f t="shared" si="148"/>
        <v>0</v>
      </c>
      <c r="AJ661" s="98">
        <f t="shared" si="151"/>
        <v>0</v>
      </c>
      <c r="AK661" s="103">
        <f t="shared" si="152"/>
        <v>0</v>
      </c>
      <c r="AL661" s="104">
        <f t="shared" si="161"/>
        <v>0</v>
      </c>
      <c r="AM661" s="98">
        <f t="shared" si="153"/>
        <v>0</v>
      </c>
      <c r="AN661" s="103">
        <f t="shared" si="154"/>
        <v>0</v>
      </c>
      <c r="AO661" s="104">
        <f t="shared" si="162"/>
        <v>0</v>
      </c>
      <c r="AP661" s="105" t="str">
        <f t="shared" si="155"/>
        <v/>
      </c>
      <c r="AQ661" s="105" t="str">
        <f t="shared" si="156"/>
        <v/>
      </c>
      <c r="AR661" s="98">
        <f>'Input 1 - Schedule 1'!AL663</f>
        <v>0</v>
      </c>
      <c r="AS661" s="98">
        <f t="shared" si="159"/>
        <v>0</v>
      </c>
      <c r="AT661" s="99">
        <f t="shared" si="160"/>
        <v>0</v>
      </c>
      <c r="AV661" s="84" t="s">
        <v>20</v>
      </c>
    </row>
    <row r="662" spans="1:48" ht="13.5" x14ac:dyDescent="0.3">
      <c r="A662" s="106">
        <f t="shared" si="157"/>
        <v>655</v>
      </c>
      <c r="B662" s="102" t="str">
        <f>'Input 1 - Schedule 1'!H664</f>
        <v/>
      </c>
      <c r="C662" s="95">
        <f>'Input 1 - Schedule 1'!I664</f>
        <v>0</v>
      </c>
      <c r="D662" s="95">
        <f>'Input 1 - Schedule 1'!J664</f>
        <v>0</v>
      </c>
      <c r="E662" s="95">
        <f>'Input 1 - Schedule 1'!K664</f>
        <v>0</v>
      </c>
      <c r="F662" s="95">
        <f>'Input 1 - Schedule 1'!L664</f>
        <v>0</v>
      </c>
      <c r="G662" s="95">
        <f>'Input 1 - Schedule 1'!N664</f>
        <v>0</v>
      </c>
      <c r="H662" s="95" t="str">
        <f>'Input 1 - Schedule 1'!O664</f>
        <v/>
      </c>
      <c r="I662" s="95">
        <f>'Input 1 - Schedule 1'!W664</f>
        <v>0</v>
      </c>
      <c r="J662" s="69"/>
      <c r="K662" s="51"/>
      <c r="L662" s="69"/>
      <c r="M662" s="69"/>
      <c r="N662" s="95">
        <f>SUMIFS('Input 3 - Capital Instruments'!$L$13:$L$229,'Input 3 - Capital Instruments'!$O$13:$O$229,C662,'Input 3 - Capital Instruments'!$M$13:$M$229,"Y",'Input 3 - Capital Instruments'!$G$13:$G$229,"Surplus Notes (or similar)")</f>
        <v>0</v>
      </c>
      <c r="O662" s="69"/>
      <c r="P662" s="69"/>
      <c r="Q662" s="69"/>
      <c r="R662" s="96">
        <f t="shared" si="149"/>
        <v>0</v>
      </c>
      <c r="S662" s="95">
        <f t="shared" si="150"/>
        <v>0</v>
      </c>
      <c r="T662" s="69"/>
      <c r="U662" s="69"/>
      <c r="V662" s="69"/>
      <c r="W662" s="95" t="str">
        <f t="shared" si="158"/>
        <v/>
      </c>
      <c r="Z662" s="69"/>
      <c r="AB662" s="69"/>
      <c r="AC662" s="69"/>
      <c r="AD662" s="69"/>
      <c r="AE662" s="69"/>
      <c r="AF662" s="69"/>
      <c r="AG662" s="69"/>
      <c r="AH662" s="97">
        <f t="shared" si="148"/>
        <v>0</v>
      </c>
      <c r="AJ662" s="98">
        <f t="shared" si="151"/>
        <v>0</v>
      </c>
      <c r="AK662" s="103">
        <f t="shared" si="152"/>
        <v>0</v>
      </c>
      <c r="AL662" s="104">
        <f t="shared" si="161"/>
        <v>0</v>
      </c>
      <c r="AM662" s="98">
        <f t="shared" si="153"/>
        <v>0</v>
      </c>
      <c r="AN662" s="103">
        <f t="shared" si="154"/>
        <v>0</v>
      </c>
      <c r="AO662" s="104">
        <f t="shared" si="162"/>
        <v>0</v>
      </c>
      <c r="AP662" s="105" t="str">
        <f t="shared" si="155"/>
        <v/>
      </c>
      <c r="AQ662" s="105" t="str">
        <f t="shared" si="156"/>
        <v/>
      </c>
      <c r="AR662" s="98">
        <f>'Input 1 - Schedule 1'!AL664</f>
        <v>0</v>
      </c>
      <c r="AS662" s="98">
        <f t="shared" si="159"/>
        <v>0</v>
      </c>
      <c r="AT662" s="99">
        <f t="shared" si="160"/>
        <v>0</v>
      </c>
      <c r="AV662" s="84" t="s">
        <v>20</v>
      </c>
    </row>
    <row r="663" spans="1:48" ht="13.5" x14ac:dyDescent="0.3">
      <c r="A663" s="106">
        <f t="shared" si="157"/>
        <v>656</v>
      </c>
      <c r="B663" s="102" t="str">
        <f>'Input 1 - Schedule 1'!H665</f>
        <v/>
      </c>
      <c r="C663" s="95">
        <f>'Input 1 - Schedule 1'!I665</f>
        <v>0</v>
      </c>
      <c r="D663" s="95">
        <f>'Input 1 - Schedule 1'!J665</f>
        <v>0</v>
      </c>
      <c r="E663" s="95">
        <f>'Input 1 - Schedule 1'!K665</f>
        <v>0</v>
      </c>
      <c r="F663" s="95">
        <f>'Input 1 - Schedule 1'!L665</f>
        <v>0</v>
      </c>
      <c r="G663" s="95">
        <f>'Input 1 - Schedule 1'!N665</f>
        <v>0</v>
      </c>
      <c r="H663" s="95" t="str">
        <f>'Input 1 - Schedule 1'!O665</f>
        <v/>
      </c>
      <c r="I663" s="95">
        <f>'Input 1 - Schedule 1'!W665</f>
        <v>0</v>
      </c>
      <c r="J663" s="69"/>
      <c r="K663" s="51"/>
      <c r="L663" s="69"/>
      <c r="M663" s="69"/>
      <c r="N663" s="95">
        <f>SUMIFS('Input 3 - Capital Instruments'!$L$13:$L$229,'Input 3 - Capital Instruments'!$O$13:$O$229,C663,'Input 3 - Capital Instruments'!$M$13:$M$229,"Y",'Input 3 - Capital Instruments'!$G$13:$G$229,"Surplus Notes (or similar)")</f>
        <v>0</v>
      </c>
      <c r="O663" s="69"/>
      <c r="P663" s="69"/>
      <c r="Q663" s="69"/>
      <c r="R663" s="96">
        <f t="shared" si="149"/>
        <v>0</v>
      </c>
      <c r="S663" s="95">
        <f t="shared" si="150"/>
        <v>0</v>
      </c>
      <c r="T663" s="69"/>
      <c r="U663" s="69"/>
      <c r="V663" s="69"/>
      <c r="W663" s="95" t="str">
        <f t="shared" si="158"/>
        <v/>
      </c>
      <c r="Z663" s="69"/>
      <c r="AB663" s="69"/>
      <c r="AC663" s="69"/>
      <c r="AD663" s="69"/>
      <c r="AE663" s="69"/>
      <c r="AF663" s="69"/>
      <c r="AG663" s="69"/>
      <c r="AH663" s="97">
        <f t="shared" si="148"/>
        <v>0</v>
      </c>
      <c r="AJ663" s="98">
        <f t="shared" si="151"/>
        <v>0</v>
      </c>
      <c r="AK663" s="103">
        <f t="shared" si="152"/>
        <v>0</v>
      </c>
      <c r="AL663" s="104">
        <f t="shared" si="161"/>
        <v>0</v>
      </c>
      <c r="AM663" s="98">
        <f t="shared" si="153"/>
        <v>0</v>
      </c>
      <c r="AN663" s="103">
        <f t="shared" si="154"/>
        <v>0</v>
      </c>
      <c r="AO663" s="104">
        <f t="shared" si="162"/>
        <v>0</v>
      </c>
      <c r="AP663" s="105" t="str">
        <f t="shared" si="155"/>
        <v/>
      </c>
      <c r="AQ663" s="105" t="str">
        <f t="shared" si="156"/>
        <v/>
      </c>
      <c r="AR663" s="98">
        <f>'Input 1 - Schedule 1'!AL665</f>
        <v>0</v>
      </c>
      <c r="AS663" s="98">
        <f t="shared" si="159"/>
        <v>0</v>
      </c>
      <c r="AT663" s="99">
        <f t="shared" si="160"/>
        <v>0</v>
      </c>
      <c r="AV663" s="84" t="s">
        <v>20</v>
      </c>
    </row>
    <row r="664" spans="1:48" ht="13.5" x14ac:dyDescent="0.3">
      <c r="A664" s="106">
        <f t="shared" si="157"/>
        <v>657</v>
      </c>
      <c r="B664" s="102" t="str">
        <f>'Input 1 - Schedule 1'!H666</f>
        <v/>
      </c>
      <c r="C664" s="95">
        <f>'Input 1 - Schedule 1'!I666</f>
        <v>0</v>
      </c>
      <c r="D664" s="95">
        <f>'Input 1 - Schedule 1'!J666</f>
        <v>0</v>
      </c>
      <c r="E664" s="95">
        <f>'Input 1 - Schedule 1'!K666</f>
        <v>0</v>
      </c>
      <c r="F664" s="95">
        <f>'Input 1 - Schedule 1'!L666</f>
        <v>0</v>
      </c>
      <c r="G664" s="95">
        <f>'Input 1 - Schedule 1'!N666</f>
        <v>0</v>
      </c>
      <c r="H664" s="95" t="str">
        <f>'Input 1 - Schedule 1'!O666</f>
        <v/>
      </c>
      <c r="I664" s="95">
        <f>'Input 1 - Schedule 1'!W666</f>
        <v>0</v>
      </c>
      <c r="J664" s="69"/>
      <c r="K664" s="51"/>
      <c r="L664" s="69"/>
      <c r="M664" s="69"/>
      <c r="N664" s="95">
        <f>SUMIFS('Input 3 - Capital Instruments'!$L$13:$L$229,'Input 3 - Capital Instruments'!$O$13:$O$229,C664,'Input 3 - Capital Instruments'!$M$13:$M$229,"Y",'Input 3 - Capital Instruments'!$G$13:$G$229,"Surplus Notes (or similar)")</f>
        <v>0</v>
      </c>
      <c r="O664" s="69"/>
      <c r="P664" s="69"/>
      <c r="Q664" s="69"/>
      <c r="R664" s="96">
        <f t="shared" si="149"/>
        <v>0</v>
      </c>
      <c r="S664" s="95">
        <f t="shared" si="150"/>
        <v>0</v>
      </c>
      <c r="T664" s="69"/>
      <c r="U664" s="69"/>
      <c r="V664" s="69"/>
      <c r="W664" s="95" t="str">
        <f t="shared" si="158"/>
        <v/>
      </c>
      <c r="Z664" s="69"/>
      <c r="AB664" s="69"/>
      <c r="AC664" s="69"/>
      <c r="AD664" s="69"/>
      <c r="AE664" s="69"/>
      <c r="AF664" s="69"/>
      <c r="AG664" s="69"/>
      <c r="AH664" s="97">
        <f t="shared" si="148"/>
        <v>0</v>
      </c>
      <c r="AJ664" s="98">
        <f t="shared" si="151"/>
        <v>0</v>
      </c>
      <c r="AK664" s="103">
        <f t="shared" si="152"/>
        <v>0</v>
      </c>
      <c r="AL664" s="104">
        <f t="shared" si="161"/>
        <v>0</v>
      </c>
      <c r="AM664" s="98">
        <f t="shared" si="153"/>
        <v>0</v>
      </c>
      <c r="AN664" s="103">
        <f t="shared" si="154"/>
        <v>0</v>
      </c>
      <c r="AO664" s="104">
        <f t="shared" si="162"/>
        <v>0</v>
      </c>
      <c r="AP664" s="105" t="str">
        <f t="shared" si="155"/>
        <v/>
      </c>
      <c r="AQ664" s="105" t="str">
        <f t="shared" si="156"/>
        <v/>
      </c>
      <c r="AR664" s="98">
        <f>'Input 1 - Schedule 1'!AL666</f>
        <v>0</v>
      </c>
      <c r="AS664" s="98">
        <f t="shared" si="159"/>
        <v>0</v>
      </c>
      <c r="AT664" s="99">
        <f t="shared" si="160"/>
        <v>0</v>
      </c>
      <c r="AV664" s="84" t="s">
        <v>20</v>
      </c>
    </row>
    <row r="665" spans="1:48" ht="13.5" x14ac:dyDescent="0.3">
      <c r="A665" s="106">
        <f t="shared" si="157"/>
        <v>658</v>
      </c>
      <c r="B665" s="102" t="str">
        <f>'Input 1 - Schedule 1'!H667</f>
        <v/>
      </c>
      <c r="C665" s="95">
        <f>'Input 1 - Schedule 1'!I667</f>
        <v>0</v>
      </c>
      <c r="D665" s="95">
        <f>'Input 1 - Schedule 1'!J667</f>
        <v>0</v>
      </c>
      <c r="E665" s="95">
        <f>'Input 1 - Schedule 1'!K667</f>
        <v>0</v>
      </c>
      <c r="F665" s="95">
        <f>'Input 1 - Schedule 1'!L667</f>
        <v>0</v>
      </c>
      <c r="G665" s="95">
        <f>'Input 1 - Schedule 1'!N667</f>
        <v>0</v>
      </c>
      <c r="H665" s="95" t="str">
        <f>'Input 1 - Schedule 1'!O667</f>
        <v/>
      </c>
      <c r="I665" s="95">
        <f>'Input 1 - Schedule 1'!W667</f>
        <v>0</v>
      </c>
      <c r="J665" s="69"/>
      <c r="K665" s="51"/>
      <c r="L665" s="69"/>
      <c r="M665" s="69"/>
      <c r="N665" s="95">
        <f>SUMIFS('Input 3 - Capital Instruments'!$L$13:$L$229,'Input 3 - Capital Instruments'!$O$13:$O$229,C665,'Input 3 - Capital Instruments'!$M$13:$M$229,"Y",'Input 3 - Capital Instruments'!$G$13:$G$229,"Surplus Notes (or similar)")</f>
        <v>0</v>
      </c>
      <c r="O665" s="69"/>
      <c r="P665" s="69"/>
      <c r="Q665" s="69"/>
      <c r="R665" s="96">
        <f t="shared" si="149"/>
        <v>0</v>
      </c>
      <c r="S665" s="95">
        <f t="shared" si="150"/>
        <v>0</v>
      </c>
      <c r="T665" s="69"/>
      <c r="U665" s="69"/>
      <c r="V665" s="69"/>
      <c r="W665" s="95" t="str">
        <f t="shared" si="158"/>
        <v/>
      </c>
      <c r="Z665" s="69"/>
      <c r="AB665" s="69"/>
      <c r="AC665" s="69"/>
      <c r="AD665" s="69"/>
      <c r="AE665" s="69"/>
      <c r="AF665" s="69"/>
      <c r="AG665" s="69"/>
      <c r="AH665" s="97">
        <f t="shared" si="148"/>
        <v>0</v>
      </c>
      <c r="AJ665" s="98">
        <f t="shared" si="151"/>
        <v>0</v>
      </c>
      <c r="AK665" s="103">
        <f t="shared" si="152"/>
        <v>0</v>
      </c>
      <c r="AL665" s="104">
        <f t="shared" si="161"/>
        <v>0</v>
      </c>
      <c r="AM665" s="98">
        <f t="shared" si="153"/>
        <v>0</v>
      </c>
      <c r="AN665" s="103">
        <f t="shared" si="154"/>
        <v>0</v>
      </c>
      <c r="AO665" s="104">
        <f t="shared" si="162"/>
        <v>0</v>
      </c>
      <c r="AP665" s="105" t="str">
        <f t="shared" si="155"/>
        <v/>
      </c>
      <c r="AQ665" s="105" t="str">
        <f t="shared" si="156"/>
        <v/>
      </c>
      <c r="AR665" s="98">
        <f>'Input 1 - Schedule 1'!AL667</f>
        <v>0</v>
      </c>
      <c r="AS665" s="98">
        <f t="shared" si="159"/>
        <v>0</v>
      </c>
      <c r="AT665" s="99">
        <f t="shared" si="160"/>
        <v>0</v>
      </c>
      <c r="AV665" s="84" t="s">
        <v>20</v>
      </c>
    </row>
    <row r="666" spans="1:48" ht="13.5" x14ac:dyDescent="0.3">
      <c r="A666" s="106">
        <f t="shared" si="157"/>
        <v>659</v>
      </c>
      <c r="B666" s="102" t="str">
        <f>'Input 1 - Schedule 1'!H668</f>
        <v/>
      </c>
      <c r="C666" s="95">
        <f>'Input 1 - Schedule 1'!I668</f>
        <v>0</v>
      </c>
      <c r="D666" s="95">
        <f>'Input 1 - Schedule 1'!J668</f>
        <v>0</v>
      </c>
      <c r="E666" s="95">
        <f>'Input 1 - Schedule 1'!K668</f>
        <v>0</v>
      </c>
      <c r="F666" s="95">
        <f>'Input 1 - Schedule 1'!L668</f>
        <v>0</v>
      </c>
      <c r="G666" s="95">
        <f>'Input 1 - Schedule 1'!N668</f>
        <v>0</v>
      </c>
      <c r="H666" s="95" t="str">
        <f>'Input 1 - Schedule 1'!O668</f>
        <v/>
      </c>
      <c r="I666" s="95">
        <f>'Input 1 - Schedule 1'!W668</f>
        <v>0</v>
      </c>
      <c r="J666" s="69"/>
      <c r="K666" s="51"/>
      <c r="L666" s="69"/>
      <c r="M666" s="69"/>
      <c r="N666" s="95">
        <f>SUMIFS('Input 3 - Capital Instruments'!$L$13:$L$229,'Input 3 - Capital Instruments'!$O$13:$O$229,C666,'Input 3 - Capital Instruments'!$M$13:$M$229,"Y",'Input 3 - Capital Instruments'!$G$13:$G$229,"Surplus Notes (or similar)")</f>
        <v>0</v>
      </c>
      <c r="O666" s="69"/>
      <c r="P666" s="69"/>
      <c r="Q666" s="69"/>
      <c r="R666" s="96">
        <f t="shared" si="149"/>
        <v>0</v>
      </c>
      <c r="S666" s="95">
        <f t="shared" si="150"/>
        <v>0</v>
      </c>
      <c r="T666" s="69"/>
      <c r="U666" s="69"/>
      <c r="V666" s="69"/>
      <c r="W666" s="95" t="str">
        <f t="shared" si="158"/>
        <v/>
      </c>
      <c r="Z666" s="69"/>
      <c r="AB666" s="69"/>
      <c r="AC666" s="69"/>
      <c r="AD666" s="69"/>
      <c r="AE666" s="69"/>
      <c r="AF666" s="69"/>
      <c r="AG666" s="69"/>
      <c r="AH666" s="97">
        <f t="shared" si="148"/>
        <v>0</v>
      </c>
      <c r="AJ666" s="98">
        <f t="shared" si="151"/>
        <v>0</v>
      </c>
      <c r="AK666" s="103">
        <f t="shared" si="152"/>
        <v>0</v>
      </c>
      <c r="AL666" s="104">
        <f t="shared" si="161"/>
        <v>0</v>
      </c>
      <c r="AM666" s="98">
        <f t="shared" si="153"/>
        <v>0</v>
      </c>
      <c r="AN666" s="103">
        <f t="shared" si="154"/>
        <v>0</v>
      </c>
      <c r="AO666" s="104">
        <f t="shared" si="162"/>
        <v>0</v>
      </c>
      <c r="AP666" s="105" t="str">
        <f t="shared" si="155"/>
        <v/>
      </c>
      <c r="AQ666" s="105" t="str">
        <f t="shared" si="156"/>
        <v/>
      </c>
      <c r="AR666" s="98">
        <f>'Input 1 - Schedule 1'!AL668</f>
        <v>0</v>
      </c>
      <c r="AS666" s="98">
        <f t="shared" si="159"/>
        <v>0</v>
      </c>
      <c r="AT666" s="99">
        <f t="shared" si="160"/>
        <v>0</v>
      </c>
      <c r="AV666" s="84" t="s">
        <v>20</v>
      </c>
    </row>
    <row r="667" spans="1:48" ht="13.5" x14ac:dyDescent="0.3">
      <c r="A667" s="106">
        <f t="shared" si="157"/>
        <v>660</v>
      </c>
      <c r="B667" s="102" t="str">
        <f>'Input 1 - Schedule 1'!H669</f>
        <v/>
      </c>
      <c r="C667" s="95">
        <f>'Input 1 - Schedule 1'!I669</f>
        <v>0</v>
      </c>
      <c r="D667" s="95">
        <f>'Input 1 - Schedule 1'!J669</f>
        <v>0</v>
      </c>
      <c r="E667" s="95">
        <f>'Input 1 - Schedule 1'!K669</f>
        <v>0</v>
      </c>
      <c r="F667" s="95">
        <f>'Input 1 - Schedule 1'!L669</f>
        <v>0</v>
      </c>
      <c r="G667" s="95">
        <f>'Input 1 - Schedule 1'!N669</f>
        <v>0</v>
      </c>
      <c r="H667" s="95" t="str">
        <f>'Input 1 - Schedule 1'!O669</f>
        <v/>
      </c>
      <c r="I667" s="95">
        <f>'Input 1 - Schedule 1'!W669</f>
        <v>0</v>
      </c>
      <c r="J667" s="69"/>
      <c r="K667" s="51"/>
      <c r="L667" s="69"/>
      <c r="M667" s="69"/>
      <c r="N667" s="95">
        <f>SUMIFS('Input 3 - Capital Instruments'!$L$13:$L$229,'Input 3 - Capital Instruments'!$O$13:$O$229,C667,'Input 3 - Capital Instruments'!$M$13:$M$229,"Y",'Input 3 - Capital Instruments'!$G$13:$G$229,"Surplus Notes (or similar)")</f>
        <v>0</v>
      </c>
      <c r="O667" s="69"/>
      <c r="P667" s="69"/>
      <c r="Q667" s="69"/>
      <c r="R667" s="96">
        <f t="shared" si="149"/>
        <v>0</v>
      </c>
      <c r="S667" s="95">
        <f t="shared" si="150"/>
        <v>0</v>
      </c>
      <c r="T667" s="69"/>
      <c r="U667" s="69"/>
      <c r="V667" s="69"/>
      <c r="W667" s="95" t="str">
        <f t="shared" si="158"/>
        <v/>
      </c>
      <c r="Z667" s="69"/>
      <c r="AB667" s="69"/>
      <c r="AC667" s="69"/>
      <c r="AD667" s="69"/>
      <c r="AE667" s="69"/>
      <c r="AF667" s="69"/>
      <c r="AG667" s="69"/>
      <c r="AH667" s="97">
        <f t="shared" si="148"/>
        <v>0</v>
      </c>
      <c r="AJ667" s="98">
        <f t="shared" si="151"/>
        <v>0</v>
      </c>
      <c r="AK667" s="103">
        <f t="shared" si="152"/>
        <v>0</v>
      </c>
      <c r="AL667" s="104">
        <f t="shared" si="161"/>
        <v>0</v>
      </c>
      <c r="AM667" s="98">
        <f t="shared" si="153"/>
        <v>0</v>
      </c>
      <c r="AN667" s="103">
        <f t="shared" si="154"/>
        <v>0</v>
      </c>
      <c r="AO667" s="104">
        <f t="shared" si="162"/>
        <v>0</v>
      </c>
      <c r="AP667" s="105" t="str">
        <f t="shared" si="155"/>
        <v/>
      </c>
      <c r="AQ667" s="105" t="str">
        <f t="shared" si="156"/>
        <v/>
      </c>
      <c r="AR667" s="98">
        <f>'Input 1 - Schedule 1'!AL669</f>
        <v>0</v>
      </c>
      <c r="AS667" s="98">
        <f t="shared" si="159"/>
        <v>0</v>
      </c>
      <c r="AT667" s="99">
        <f t="shared" si="160"/>
        <v>0</v>
      </c>
      <c r="AV667" s="84" t="s">
        <v>20</v>
      </c>
    </row>
    <row r="668" spans="1:48" ht="13.5" x14ac:dyDescent="0.3">
      <c r="A668" s="106">
        <f t="shared" si="157"/>
        <v>661</v>
      </c>
      <c r="B668" s="102" t="str">
        <f>'Input 1 - Schedule 1'!H670</f>
        <v/>
      </c>
      <c r="C668" s="95">
        <f>'Input 1 - Schedule 1'!I670</f>
        <v>0</v>
      </c>
      <c r="D668" s="95">
        <f>'Input 1 - Schedule 1'!J670</f>
        <v>0</v>
      </c>
      <c r="E668" s="95">
        <f>'Input 1 - Schedule 1'!K670</f>
        <v>0</v>
      </c>
      <c r="F668" s="95">
        <f>'Input 1 - Schedule 1'!L670</f>
        <v>0</v>
      </c>
      <c r="G668" s="95">
        <f>'Input 1 - Schedule 1'!N670</f>
        <v>0</v>
      </c>
      <c r="H668" s="95" t="str">
        <f>'Input 1 - Schedule 1'!O670</f>
        <v/>
      </c>
      <c r="I668" s="95">
        <f>'Input 1 - Schedule 1'!W670</f>
        <v>0</v>
      </c>
      <c r="J668" s="69"/>
      <c r="K668" s="51"/>
      <c r="L668" s="69"/>
      <c r="M668" s="69"/>
      <c r="N668" s="95">
        <f>SUMIFS('Input 3 - Capital Instruments'!$L$13:$L$229,'Input 3 - Capital Instruments'!$O$13:$O$229,C668,'Input 3 - Capital Instruments'!$M$13:$M$229,"Y",'Input 3 - Capital Instruments'!$G$13:$G$229,"Surplus Notes (or similar)")</f>
        <v>0</v>
      </c>
      <c r="O668" s="69"/>
      <c r="P668" s="69"/>
      <c r="Q668" s="69"/>
      <c r="R668" s="96">
        <f t="shared" si="149"/>
        <v>0</v>
      </c>
      <c r="S668" s="95">
        <f t="shared" si="150"/>
        <v>0</v>
      </c>
      <c r="T668" s="69"/>
      <c r="U668" s="69"/>
      <c r="V668" s="69"/>
      <c r="W668" s="95" t="str">
        <f t="shared" si="158"/>
        <v/>
      </c>
      <c r="Z668" s="69"/>
      <c r="AB668" s="69"/>
      <c r="AC668" s="69"/>
      <c r="AD668" s="69"/>
      <c r="AE668" s="69"/>
      <c r="AF668" s="69"/>
      <c r="AG668" s="69"/>
      <c r="AH668" s="97">
        <f t="shared" si="148"/>
        <v>0</v>
      </c>
      <c r="AJ668" s="98">
        <f t="shared" si="151"/>
        <v>0</v>
      </c>
      <c r="AK668" s="103">
        <f t="shared" si="152"/>
        <v>0</v>
      </c>
      <c r="AL668" s="104">
        <f t="shared" si="161"/>
        <v>0</v>
      </c>
      <c r="AM668" s="98">
        <f t="shared" si="153"/>
        <v>0</v>
      </c>
      <c r="AN668" s="103">
        <f t="shared" si="154"/>
        <v>0</v>
      </c>
      <c r="AO668" s="104">
        <f t="shared" si="162"/>
        <v>0</v>
      </c>
      <c r="AP668" s="105" t="str">
        <f t="shared" si="155"/>
        <v/>
      </c>
      <c r="AQ668" s="105" t="str">
        <f t="shared" si="156"/>
        <v/>
      </c>
      <c r="AR668" s="98">
        <f>'Input 1 - Schedule 1'!AL670</f>
        <v>0</v>
      </c>
      <c r="AS668" s="98">
        <f t="shared" si="159"/>
        <v>0</v>
      </c>
      <c r="AT668" s="99">
        <f t="shared" si="160"/>
        <v>0</v>
      </c>
      <c r="AV668" s="84" t="s">
        <v>20</v>
      </c>
    </row>
    <row r="669" spans="1:48" ht="13.5" x14ac:dyDescent="0.3">
      <c r="A669" s="106">
        <f t="shared" si="157"/>
        <v>662</v>
      </c>
      <c r="B669" s="102" t="str">
        <f>'Input 1 - Schedule 1'!H671</f>
        <v/>
      </c>
      <c r="C669" s="95">
        <f>'Input 1 - Schedule 1'!I671</f>
        <v>0</v>
      </c>
      <c r="D669" s="95">
        <f>'Input 1 - Schedule 1'!J671</f>
        <v>0</v>
      </c>
      <c r="E669" s="95">
        <f>'Input 1 - Schedule 1'!K671</f>
        <v>0</v>
      </c>
      <c r="F669" s="95">
        <f>'Input 1 - Schedule 1'!L671</f>
        <v>0</v>
      </c>
      <c r="G669" s="95">
        <f>'Input 1 - Schedule 1'!N671</f>
        <v>0</v>
      </c>
      <c r="H669" s="95" t="str">
        <f>'Input 1 - Schedule 1'!O671</f>
        <v/>
      </c>
      <c r="I669" s="95">
        <f>'Input 1 - Schedule 1'!W671</f>
        <v>0</v>
      </c>
      <c r="J669" s="69"/>
      <c r="K669" s="51"/>
      <c r="L669" s="69"/>
      <c r="M669" s="69"/>
      <c r="N669" s="95">
        <f>SUMIFS('Input 3 - Capital Instruments'!$L$13:$L$229,'Input 3 - Capital Instruments'!$O$13:$O$229,C669,'Input 3 - Capital Instruments'!$M$13:$M$229,"Y",'Input 3 - Capital Instruments'!$G$13:$G$229,"Surplus Notes (or similar)")</f>
        <v>0</v>
      </c>
      <c r="O669" s="69"/>
      <c r="P669" s="69"/>
      <c r="Q669" s="69"/>
      <c r="R669" s="96">
        <f t="shared" si="149"/>
        <v>0</v>
      </c>
      <c r="S669" s="95">
        <f t="shared" si="150"/>
        <v>0</v>
      </c>
      <c r="T669" s="69"/>
      <c r="U669" s="69"/>
      <c r="V669" s="69"/>
      <c r="W669" s="95" t="str">
        <f t="shared" si="158"/>
        <v/>
      </c>
      <c r="Z669" s="69"/>
      <c r="AB669" s="69"/>
      <c r="AC669" s="69"/>
      <c r="AD669" s="69"/>
      <c r="AE669" s="69"/>
      <c r="AF669" s="69"/>
      <c r="AG669" s="69"/>
      <c r="AH669" s="97">
        <f t="shared" si="148"/>
        <v>0</v>
      </c>
      <c r="AJ669" s="98">
        <f t="shared" si="151"/>
        <v>0</v>
      </c>
      <c r="AK669" s="103">
        <f t="shared" si="152"/>
        <v>0</v>
      </c>
      <c r="AL669" s="104">
        <f t="shared" si="161"/>
        <v>0</v>
      </c>
      <c r="AM669" s="98">
        <f t="shared" si="153"/>
        <v>0</v>
      </c>
      <c r="AN669" s="103">
        <f t="shared" si="154"/>
        <v>0</v>
      </c>
      <c r="AO669" s="104">
        <f t="shared" si="162"/>
        <v>0</v>
      </c>
      <c r="AP669" s="105" t="str">
        <f t="shared" si="155"/>
        <v/>
      </c>
      <c r="AQ669" s="105" t="str">
        <f t="shared" si="156"/>
        <v/>
      </c>
      <c r="AR669" s="98">
        <f>'Input 1 - Schedule 1'!AL671</f>
        <v>0</v>
      </c>
      <c r="AS669" s="98">
        <f t="shared" si="159"/>
        <v>0</v>
      </c>
      <c r="AT669" s="99">
        <f t="shared" si="160"/>
        <v>0</v>
      </c>
      <c r="AV669" s="84" t="s">
        <v>20</v>
      </c>
    </row>
    <row r="670" spans="1:48" ht="13.5" x14ac:dyDescent="0.3">
      <c r="A670" s="106">
        <f t="shared" si="157"/>
        <v>663</v>
      </c>
      <c r="B670" s="102" t="str">
        <f>'Input 1 - Schedule 1'!H672</f>
        <v/>
      </c>
      <c r="C670" s="95">
        <f>'Input 1 - Schedule 1'!I672</f>
        <v>0</v>
      </c>
      <c r="D670" s="95">
        <f>'Input 1 - Schedule 1'!J672</f>
        <v>0</v>
      </c>
      <c r="E670" s="95">
        <f>'Input 1 - Schedule 1'!K672</f>
        <v>0</v>
      </c>
      <c r="F670" s="95">
        <f>'Input 1 - Schedule 1'!L672</f>
        <v>0</v>
      </c>
      <c r="G670" s="95">
        <f>'Input 1 - Schedule 1'!N672</f>
        <v>0</v>
      </c>
      <c r="H670" s="95" t="str">
        <f>'Input 1 - Schedule 1'!O672</f>
        <v/>
      </c>
      <c r="I670" s="95">
        <f>'Input 1 - Schedule 1'!W672</f>
        <v>0</v>
      </c>
      <c r="J670" s="69"/>
      <c r="K670" s="51"/>
      <c r="L670" s="69"/>
      <c r="M670" s="69"/>
      <c r="N670" s="95">
        <f>SUMIFS('Input 3 - Capital Instruments'!$L$13:$L$229,'Input 3 - Capital Instruments'!$O$13:$O$229,C670,'Input 3 - Capital Instruments'!$M$13:$M$229,"Y",'Input 3 - Capital Instruments'!$G$13:$G$229,"Surplus Notes (or similar)")</f>
        <v>0</v>
      </c>
      <c r="O670" s="69"/>
      <c r="P670" s="69"/>
      <c r="Q670" s="69"/>
      <c r="R670" s="96">
        <f t="shared" si="149"/>
        <v>0</v>
      </c>
      <c r="S670" s="95">
        <f t="shared" si="150"/>
        <v>0</v>
      </c>
      <c r="T670" s="69"/>
      <c r="U670" s="69"/>
      <c r="V670" s="69"/>
      <c r="W670" s="95" t="str">
        <f t="shared" si="158"/>
        <v/>
      </c>
      <c r="Z670" s="69"/>
      <c r="AB670" s="69"/>
      <c r="AC670" s="69"/>
      <c r="AD670" s="69"/>
      <c r="AE670" s="69"/>
      <c r="AF670" s="69"/>
      <c r="AG670" s="69"/>
      <c r="AH670" s="97">
        <f t="shared" si="148"/>
        <v>0</v>
      </c>
      <c r="AJ670" s="98">
        <f t="shared" si="151"/>
        <v>0</v>
      </c>
      <c r="AK670" s="103">
        <f t="shared" si="152"/>
        <v>0</v>
      </c>
      <c r="AL670" s="104">
        <f t="shared" si="161"/>
        <v>0</v>
      </c>
      <c r="AM670" s="98">
        <f t="shared" si="153"/>
        <v>0</v>
      </c>
      <c r="AN670" s="103">
        <f t="shared" si="154"/>
        <v>0</v>
      </c>
      <c r="AO670" s="104">
        <f t="shared" si="162"/>
        <v>0</v>
      </c>
      <c r="AP670" s="105" t="str">
        <f t="shared" si="155"/>
        <v/>
      </c>
      <c r="AQ670" s="105" t="str">
        <f t="shared" si="156"/>
        <v/>
      </c>
      <c r="AR670" s="98">
        <f>'Input 1 - Schedule 1'!AL672</f>
        <v>0</v>
      </c>
      <c r="AS670" s="98">
        <f t="shared" si="159"/>
        <v>0</v>
      </c>
      <c r="AT670" s="99">
        <f t="shared" si="160"/>
        <v>0</v>
      </c>
      <c r="AV670" s="84" t="s">
        <v>20</v>
      </c>
    </row>
    <row r="671" spans="1:48" ht="13.5" x14ac:dyDescent="0.3">
      <c r="A671" s="106">
        <f t="shared" si="157"/>
        <v>664</v>
      </c>
      <c r="B671" s="102" t="str">
        <f>'Input 1 - Schedule 1'!H673</f>
        <v/>
      </c>
      <c r="C671" s="95">
        <f>'Input 1 - Schedule 1'!I673</f>
        <v>0</v>
      </c>
      <c r="D671" s="95">
        <f>'Input 1 - Schedule 1'!J673</f>
        <v>0</v>
      </c>
      <c r="E671" s="95">
        <f>'Input 1 - Schedule 1'!K673</f>
        <v>0</v>
      </c>
      <c r="F671" s="95">
        <f>'Input 1 - Schedule 1'!L673</f>
        <v>0</v>
      </c>
      <c r="G671" s="95">
        <f>'Input 1 - Schedule 1'!N673</f>
        <v>0</v>
      </c>
      <c r="H671" s="95" t="str">
        <f>'Input 1 - Schedule 1'!O673</f>
        <v/>
      </c>
      <c r="I671" s="95">
        <f>'Input 1 - Schedule 1'!W673</f>
        <v>0</v>
      </c>
      <c r="J671" s="69"/>
      <c r="K671" s="51"/>
      <c r="L671" s="69"/>
      <c r="M671" s="69"/>
      <c r="N671" s="95">
        <f>SUMIFS('Input 3 - Capital Instruments'!$L$13:$L$229,'Input 3 - Capital Instruments'!$O$13:$O$229,C671,'Input 3 - Capital Instruments'!$M$13:$M$229,"Y",'Input 3 - Capital Instruments'!$G$13:$G$229,"Surplus Notes (or similar)")</f>
        <v>0</v>
      </c>
      <c r="O671" s="69"/>
      <c r="P671" s="69"/>
      <c r="Q671" s="69"/>
      <c r="R671" s="96">
        <f t="shared" si="149"/>
        <v>0</v>
      </c>
      <c r="S671" s="95">
        <f t="shared" si="150"/>
        <v>0</v>
      </c>
      <c r="T671" s="69"/>
      <c r="U671" s="69"/>
      <c r="V671" s="69"/>
      <c r="W671" s="95" t="str">
        <f t="shared" si="158"/>
        <v/>
      </c>
      <c r="Z671" s="69"/>
      <c r="AB671" s="69"/>
      <c r="AC671" s="69"/>
      <c r="AD671" s="69"/>
      <c r="AE671" s="69"/>
      <c r="AF671" s="69"/>
      <c r="AG671" s="69"/>
      <c r="AH671" s="97">
        <f t="shared" si="148"/>
        <v>0</v>
      </c>
      <c r="AJ671" s="98">
        <f t="shared" si="151"/>
        <v>0</v>
      </c>
      <c r="AK671" s="103">
        <f t="shared" si="152"/>
        <v>0</v>
      </c>
      <c r="AL671" s="104">
        <f t="shared" si="161"/>
        <v>0</v>
      </c>
      <c r="AM671" s="98">
        <f t="shared" si="153"/>
        <v>0</v>
      </c>
      <c r="AN671" s="103">
        <f t="shared" si="154"/>
        <v>0</v>
      </c>
      <c r="AO671" s="104">
        <f t="shared" si="162"/>
        <v>0</v>
      </c>
      <c r="AP671" s="105" t="str">
        <f t="shared" si="155"/>
        <v/>
      </c>
      <c r="AQ671" s="105" t="str">
        <f t="shared" si="156"/>
        <v/>
      </c>
      <c r="AR671" s="98">
        <f>'Input 1 - Schedule 1'!AL673</f>
        <v>0</v>
      </c>
      <c r="AS671" s="98">
        <f t="shared" si="159"/>
        <v>0</v>
      </c>
      <c r="AT671" s="99">
        <f t="shared" si="160"/>
        <v>0</v>
      </c>
      <c r="AV671" s="84" t="s">
        <v>20</v>
      </c>
    </row>
    <row r="672" spans="1:48" ht="13.5" x14ac:dyDescent="0.3">
      <c r="A672" s="106">
        <f t="shared" si="157"/>
        <v>665</v>
      </c>
      <c r="B672" s="102" t="str">
        <f>'Input 1 - Schedule 1'!H674</f>
        <v/>
      </c>
      <c r="C672" s="95">
        <f>'Input 1 - Schedule 1'!I674</f>
        <v>0</v>
      </c>
      <c r="D672" s="95">
        <f>'Input 1 - Schedule 1'!J674</f>
        <v>0</v>
      </c>
      <c r="E672" s="95">
        <f>'Input 1 - Schedule 1'!K674</f>
        <v>0</v>
      </c>
      <c r="F672" s="95">
        <f>'Input 1 - Schedule 1'!L674</f>
        <v>0</v>
      </c>
      <c r="G672" s="95">
        <f>'Input 1 - Schedule 1'!N674</f>
        <v>0</v>
      </c>
      <c r="H672" s="95" t="str">
        <f>'Input 1 - Schedule 1'!O674</f>
        <v/>
      </c>
      <c r="I672" s="95">
        <f>'Input 1 - Schedule 1'!W674</f>
        <v>0</v>
      </c>
      <c r="J672" s="69"/>
      <c r="K672" s="51"/>
      <c r="L672" s="69"/>
      <c r="M672" s="69"/>
      <c r="N672" s="95">
        <f>SUMIFS('Input 3 - Capital Instruments'!$L$13:$L$229,'Input 3 - Capital Instruments'!$O$13:$O$229,C672,'Input 3 - Capital Instruments'!$M$13:$M$229,"Y",'Input 3 - Capital Instruments'!$G$13:$G$229,"Surplus Notes (or similar)")</f>
        <v>0</v>
      </c>
      <c r="O672" s="69"/>
      <c r="P672" s="69"/>
      <c r="Q672" s="69"/>
      <c r="R672" s="96">
        <f t="shared" si="149"/>
        <v>0</v>
      </c>
      <c r="S672" s="95">
        <f t="shared" si="150"/>
        <v>0</v>
      </c>
      <c r="T672" s="69"/>
      <c r="U672" s="69"/>
      <c r="V672" s="69"/>
      <c r="W672" s="95" t="str">
        <f t="shared" si="158"/>
        <v/>
      </c>
      <c r="Z672" s="69"/>
      <c r="AB672" s="69"/>
      <c r="AC672" s="69"/>
      <c r="AD672" s="69"/>
      <c r="AE672" s="69"/>
      <c r="AF672" s="69"/>
      <c r="AG672" s="69"/>
      <c r="AH672" s="97">
        <f t="shared" si="148"/>
        <v>0</v>
      </c>
      <c r="AJ672" s="98">
        <f t="shared" si="151"/>
        <v>0</v>
      </c>
      <c r="AK672" s="103">
        <f t="shared" si="152"/>
        <v>0</v>
      </c>
      <c r="AL672" s="104">
        <f t="shared" si="161"/>
        <v>0</v>
      </c>
      <c r="AM672" s="98">
        <f t="shared" si="153"/>
        <v>0</v>
      </c>
      <c r="AN672" s="103">
        <f t="shared" si="154"/>
        <v>0</v>
      </c>
      <c r="AO672" s="104">
        <f t="shared" si="162"/>
        <v>0</v>
      </c>
      <c r="AP672" s="105" t="str">
        <f t="shared" si="155"/>
        <v/>
      </c>
      <c r="AQ672" s="105" t="str">
        <f t="shared" si="156"/>
        <v/>
      </c>
      <c r="AR672" s="98">
        <f>'Input 1 - Schedule 1'!AL674</f>
        <v>0</v>
      </c>
      <c r="AS672" s="98">
        <f t="shared" si="159"/>
        <v>0</v>
      </c>
      <c r="AT672" s="99">
        <f t="shared" si="160"/>
        <v>0</v>
      </c>
      <c r="AV672" s="84" t="s">
        <v>20</v>
      </c>
    </row>
    <row r="673" spans="1:48" ht="13.5" x14ac:dyDescent="0.3">
      <c r="A673" s="106">
        <f t="shared" si="157"/>
        <v>666</v>
      </c>
      <c r="B673" s="102" t="str">
        <f>'Input 1 - Schedule 1'!H675</f>
        <v/>
      </c>
      <c r="C673" s="95">
        <f>'Input 1 - Schedule 1'!I675</f>
        <v>0</v>
      </c>
      <c r="D673" s="95">
        <f>'Input 1 - Schedule 1'!J675</f>
        <v>0</v>
      </c>
      <c r="E673" s="95">
        <f>'Input 1 - Schedule 1'!K675</f>
        <v>0</v>
      </c>
      <c r="F673" s="95">
        <f>'Input 1 - Schedule 1'!L675</f>
        <v>0</v>
      </c>
      <c r="G673" s="95">
        <f>'Input 1 - Schedule 1'!N675</f>
        <v>0</v>
      </c>
      <c r="H673" s="95" t="str">
        <f>'Input 1 - Schedule 1'!O675</f>
        <v/>
      </c>
      <c r="I673" s="95">
        <f>'Input 1 - Schedule 1'!W675</f>
        <v>0</v>
      </c>
      <c r="J673" s="69"/>
      <c r="K673" s="51"/>
      <c r="L673" s="69"/>
      <c r="M673" s="69"/>
      <c r="N673" s="95">
        <f>SUMIFS('Input 3 - Capital Instruments'!$L$13:$L$229,'Input 3 - Capital Instruments'!$O$13:$O$229,C673,'Input 3 - Capital Instruments'!$M$13:$M$229,"Y",'Input 3 - Capital Instruments'!$G$13:$G$229,"Surplus Notes (or similar)")</f>
        <v>0</v>
      </c>
      <c r="O673" s="69"/>
      <c r="P673" s="69"/>
      <c r="Q673" s="69"/>
      <c r="R673" s="96">
        <f t="shared" si="149"/>
        <v>0</v>
      </c>
      <c r="S673" s="95">
        <f t="shared" si="150"/>
        <v>0</v>
      </c>
      <c r="T673" s="69"/>
      <c r="U673" s="69"/>
      <c r="V673" s="69"/>
      <c r="W673" s="95" t="str">
        <f t="shared" si="158"/>
        <v/>
      </c>
      <c r="Z673" s="69"/>
      <c r="AB673" s="69"/>
      <c r="AC673" s="69"/>
      <c r="AD673" s="69"/>
      <c r="AE673" s="69"/>
      <c r="AF673" s="69"/>
      <c r="AG673" s="69"/>
      <c r="AH673" s="97">
        <f t="shared" si="148"/>
        <v>0</v>
      </c>
      <c r="AJ673" s="98">
        <f t="shared" si="151"/>
        <v>0</v>
      </c>
      <c r="AK673" s="103">
        <f t="shared" si="152"/>
        <v>0</v>
      </c>
      <c r="AL673" s="104">
        <f t="shared" si="161"/>
        <v>0</v>
      </c>
      <c r="AM673" s="98">
        <f t="shared" si="153"/>
        <v>0</v>
      </c>
      <c r="AN673" s="103">
        <f t="shared" si="154"/>
        <v>0</v>
      </c>
      <c r="AO673" s="104">
        <f t="shared" si="162"/>
        <v>0</v>
      </c>
      <c r="AP673" s="105" t="str">
        <f t="shared" si="155"/>
        <v/>
      </c>
      <c r="AQ673" s="105" t="str">
        <f t="shared" si="156"/>
        <v/>
      </c>
      <c r="AR673" s="98">
        <f>'Input 1 - Schedule 1'!AL675</f>
        <v>0</v>
      </c>
      <c r="AS673" s="98">
        <f t="shared" si="159"/>
        <v>0</v>
      </c>
      <c r="AT673" s="99">
        <f t="shared" si="160"/>
        <v>0</v>
      </c>
      <c r="AV673" s="84" t="s">
        <v>20</v>
      </c>
    </row>
    <row r="674" spans="1:48" ht="13.5" x14ac:dyDescent="0.3">
      <c r="A674" s="106">
        <f t="shared" si="157"/>
        <v>667</v>
      </c>
      <c r="B674" s="102" t="str">
        <f>'Input 1 - Schedule 1'!H676</f>
        <v/>
      </c>
      <c r="C674" s="95">
        <f>'Input 1 - Schedule 1'!I676</f>
        <v>0</v>
      </c>
      <c r="D674" s="95">
        <f>'Input 1 - Schedule 1'!J676</f>
        <v>0</v>
      </c>
      <c r="E674" s="95">
        <f>'Input 1 - Schedule 1'!K676</f>
        <v>0</v>
      </c>
      <c r="F674" s="95">
        <f>'Input 1 - Schedule 1'!L676</f>
        <v>0</v>
      </c>
      <c r="G674" s="95">
        <f>'Input 1 - Schedule 1'!N676</f>
        <v>0</v>
      </c>
      <c r="H674" s="95" t="str">
        <f>'Input 1 - Schedule 1'!O676</f>
        <v/>
      </c>
      <c r="I674" s="95">
        <f>'Input 1 - Schedule 1'!W676</f>
        <v>0</v>
      </c>
      <c r="J674" s="69"/>
      <c r="K674" s="51"/>
      <c r="L674" s="69"/>
      <c r="M674" s="69"/>
      <c r="N674" s="95">
        <f>SUMIFS('Input 3 - Capital Instruments'!$L$13:$L$229,'Input 3 - Capital Instruments'!$O$13:$O$229,C674,'Input 3 - Capital Instruments'!$M$13:$M$229,"Y",'Input 3 - Capital Instruments'!$G$13:$G$229,"Surplus Notes (or similar)")</f>
        <v>0</v>
      </c>
      <c r="O674" s="69"/>
      <c r="P674" s="69"/>
      <c r="Q674" s="69"/>
      <c r="R674" s="96">
        <f t="shared" si="149"/>
        <v>0</v>
      </c>
      <c r="S674" s="95">
        <f t="shared" si="150"/>
        <v>0</v>
      </c>
      <c r="T674" s="69"/>
      <c r="U674" s="69"/>
      <c r="V674" s="69"/>
      <c r="W674" s="95" t="str">
        <f t="shared" si="158"/>
        <v/>
      </c>
      <c r="Z674" s="69"/>
      <c r="AB674" s="69"/>
      <c r="AC674" s="69"/>
      <c r="AD674" s="69"/>
      <c r="AE674" s="69"/>
      <c r="AF674" s="69"/>
      <c r="AG674" s="69"/>
      <c r="AH674" s="97">
        <f t="shared" si="148"/>
        <v>0</v>
      </c>
      <c r="AJ674" s="98">
        <f t="shared" si="151"/>
        <v>0</v>
      </c>
      <c r="AK674" s="103">
        <f t="shared" si="152"/>
        <v>0</v>
      </c>
      <c r="AL674" s="104">
        <f t="shared" si="161"/>
        <v>0</v>
      </c>
      <c r="AM674" s="98">
        <f t="shared" si="153"/>
        <v>0</v>
      </c>
      <c r="AN674" s="103">
        <f t="shared" si="154"/>
        <v>0</v>
      </c>
      <c r="AO674" s="104">
        <f t="shared" si="162"/>
        <v>0</v>
      </c>
      <c r="AP674" s="105" t="str">
        <f t="shared" si="155"/>
        <v/>
      </c>
      <c r="AQ674" s="105" t="str">
        <f t="shared" si="156"/>
        <v/>
      </c>
      <c r="AR674" s="98">
        <f>'Input 1 - Schedule 1'!AL676</f>
        <v>0</v>
      </c>
      <c r="AS674" s="98">
        <f t="shared" si="159"/>
        <v>0</v>
      </c>
      <c r="AT674" s="99">
        <f t="shared" si="160"/>
        <v>0</v>
      </c>
      <c r="AV674" s="84" t="s">
        <v>20</v>
      </c>
    </row>
    <row r="675" spans="1:48" ht="13.5" x14ac:dyDescent="0.3">
      <c r="A675" s="106">
        <f t="shared" si="157"/>
        <v>668</v>
      </c>
      <c r="B675" s="102" t="str">
        <f>'Input 1 - Schedule 1'!H677</f>
        <v/>
      </c>
      <c r="C675" s="95">
        <f>'Input 1 - Schedule 1'!I677</f>
        <v>0</v>
      </c>
      <c r="D675" s="95">
        <f>'Input 1 - Schedule 1'!J677</f>
        <v>0</v>
      </c>
      <c r="E675" s="95">
        <f>'Input 1 - Schedule 1'!K677</f>
        <v>0</v>
      </c>
      <c r="F675" s="95">
        <f>'Input 1 - Schedule 1'!L677</f>
        <v>0</v>
      </c>
      <c r="G675" s="95">
        <f>'Input 1 - Schedule 1'!N677</f>
        <v>0</v>
      </c>
      <c r="H675" s="95" t="str">
        <f>'Input 1 - Schedule 1'!O677</f>
        <v/>
      </c>
      <c r="I675" s="95">
        <f>'Input 1 - Schedule 1'!W677</f>
        <v>0</v>
      </c>
      <c r="J675" s="69"/>
      <c r="K675" s="51"/>
      <c r="L675" s="69"/>
      <c r="M675" s="69"/>
      <c r="N675" s="95">
        <f>SUMIFS('Input 3 - Capital Instruments'!$L$13:$L$229,'Input 3 - Capital Instruments'!$O$13:$O$229,C675,'Input 3 - Capital Instruments'!$M$13:$M$229,"Y",'Input 3 - Capital Instruments'!$G$13:$G$229,"Surplus Notes (or similar)")</f>
        <v>0</v>
      </c>
      <c r="O675" s="69"/>
      <c r="P675" s="69"/>
      <c r="Q675" s="69"/>
      <c r="R675" s="96">
        <f t="shared" si="149"/>
        <v>0</v>
      </c>
      <c r="S675" s="95">
        <f t="shared" si="150"/>
        <v>0</v>
      </c>
      <c r="T675" s="69"/>
      <c r="U675" s="69"/>
      <c r="V675" s="69"/>
      <c r="W675" s="95" t="str">
        <f t="shared" si="158"/>
        <v/>
      </c>
      <c r="Z675" s="69"/>
      <c r="AB675" s="69"/>
      <c r="AC675" s="69"/>
      <c r="AD675" s="69"/>
      <c r="AE675" s="69"/>
      <c r="AF675" s="69"/>
      <c r="AG675" s="69"/>
      <c r="AH675" s="97">
        <f t="shared" si="148"/>
        <v>0</v>
      </c>
      <c r="AJ675" s="98">
        <f t="shared" si="151"/>
        <v>0</v>
      </c>
      <c r="AK675" s="103">
        <f t="shared" si="152"/>
        <v>0</v>
      </c>
      <c r="AL675" s="104">
        <f t="shared" si="161"/>
        <v>0</v>
      </c>
      <c r="AM675" s="98">
        <f t="shared" si="153"/>
        <v>0</v>
      </c>
      <c r="AN675" s="103">
        <f t="shared" si="154"/>
        <v>0</v>
      </c>
      <c r="AO675" s="104">
        <f t="shared" si="162"/>
        <v>0</v>
      </c>
      <c r="AP675" s="105" t="str">
        <f t="shared" si="155"/>
        <v/>
      </c>
      <c r="AQ675" s="105" t="str">
        <f t="shared" si="156"/>
        <v/>
      </c>
      <c r="AR675" s="98">
        <f>'Input 1 - Schedule 1'!AL677</f>
        <v>0</v>
      </c>
      <c r="AS675" s="98">
        <f t="shared" si="159"/>
        <v>0</v>
      </c>
      <c r="AT675" s="99">
        <f t="shared" si="160"/>
        <v>0</v>
      </c>
      <c r="AV675" s="84" t="s">
        <v>20</v>
      </c>
    </row>
    <row r="676" spans="1:48" ht="13.5" x14ac:dyDescent="0.3">
      <c r="A676" s="106">
        <f t="shared" si="157"/>
        <v>669</v>
      </c>
      <c r="B676" s="102" t="str">
        <f>'Input 1 - Schedule 1'!H678</f>
        <v/>
      </c>
      <c r="C676" s="95">
        <f>'Input 1 - Schedule 1'!I678</f>
        <v>0</v>
      </c>
      <c r="D676" s="95">
        <f>'Input 1 - Schedule 1'!J678</f>
        <v>0</v>
      </c>
      <c r="E676" s="95">
        <f>'Input 1 - Schedule 1'!K678</f>
        <v>0</v>
      </c>
      <c r="F676" s="95">
        <f>'Input 1 - Schedule 1'!L678</f>
        <v>0</v>
      </c>
      <c r="G676" s="95">
        <f>'Input 1 - Schedule 1'!N678</f>
        <v>0</v>
      </c>
      <c r="H676" s="95" t="str">
        <f>'Input 1 - Schedule 1'!O678</f>
        <v/>
      </c>
      <c r="I676" s="95">
        <f>'Input 1 - Schedule 1'!W678</f>
        <v>0</v>
      </c>
      <c r="J676" s="69"/>
      <c r="K676" s="51"/>
      <c r="L676" s="69"/>
      <c r="M676" s="69"/>
      <c r="N676" s="95">
        <f>SUMIFS('Input 3 - Capital Instruments'!$L$13:$L$229,'Input 3 - Capital Instruments'!$O$13:$O$229,C676,'Input 3 - Capital Instruments'!$M$13:$M$229,"Y",'Input 3 - Capital Instruments'!$G$13:$G$229,"Surplus Notes (or similar)")</f>
        <v>0</v>
      </c>
      <c r="O676" s="69"/>
      <c r="P676" s="69"/>
      <c r="Q676" s="69"/>
      <c r="R676" s="96">
        <f t="shared" si="149"/>
        <v>0</v>
      </c>
      <c r="S676" s="95">
        <f t="shared" si="150"/>
        <v>0</v>
      </c>
      <c r="T676" s="69"/>
      <c r="U676" s="69"/>
      <c r="V676" s="69"/>
      <c r="W676" s="95" t="str">
        <f t="shared" si="158"/>
        <v/>
      </c>
      <c r="Z676" s="69"/>
      <c r="AB676" s="69"/>
      <c r="AC676" s="69"/>
      <c r="AD676" s="69"/>
      <c r="AE676" s="69"/>
      <c r="AF676" s="69"/>
      <c r="AG676" s="69"/>
      <c r="AH676" s="97">
        <f t="shared" si="148"/>
        <v>0</v>
      </c>
      <c r="AJ676" s="98">
        <f t="shared" si="151"/>
        <v>0</v>
      </c>
      <c r="AK676" s="103">
        <f t="shared" si="152"/>
        <v>0</v>
      </c>
      <c r="AL676" s="104">
        <f t="shared" si="161"/>
        <v>0</v>
      </c>
      <c r="AM676" s="98">
        <f t="shared" si="153"/>
        <v>0</v>
      </c>
      <c r="AN676" s="103">
        <f t="shared" si="154"/>
        <v>0</v>
      </c>
      <c r="AO676" s="104">
        <f t="shared" si="162"/>
        <v>0</v>
      </c>
      <c r="AP676" s="105" t="str">
        <f t="shared" si="155"/>
        <v/>
      </c>
      <c r="AQ676" s="105" t="str">
        <f t="shared" si="156"/>
        <v/>
      </c>
      <c r="AR676" s="98">
        <f>'Input 1 - Schedule 1'!AL678</f>
        <v>0</v>
      </c>
      <c r="AS676" s="98">
        <f t="shared" si="159"/>
        <v>0</v>
      </c>
      <c r="AT676" s="99">
        <f t="shared" si="160"/>
        <v>0</v>
      </c>
      <c r="AV676" s="84" t="s">
        <v>20</v>
      </c>
    </row>
    <row r="677" spans="1:48" ht="13.5" x14ac:dyDescent="0.3">
      <c r="A677" s="106">
        <f t="shared" si="157"/>
        <v>670</v>
      </c>
      <c r="B677" s="102" t="str">
        <f>'Input 1 - Schedule 1'!H679</f>
        <v/>
      </c>
      <c r="C677" s="95">
        <f>'Input 1 - Schedule 1'!I679</f>
        <v>0</v>
      </c>
      <c r="D677" s="95">
        <f>'Input 1 - Schedule 1'!J679</f>
        <v>0</v>
      </c>
      <c r="E677" s="95">
        <f>'Input 1 - Schedule 1'!K679</f>
        <v>0</v>
      </c>
      <c r="F677" s="95">
        <f>'Input 1 - Schedule 1'!L679</f>
        <v>0</v>
      </c>
      <c r="G677" s="95">
        <f>'Input 1 - Schedule 1'!N679</f>
        <v>0</v>
      </c>
      <c r="H677" s="95" t="str">
        <f>'Input 1 - Schedule 1'!O679</f>
        <v/>
      </c>
      <c r="I677" s="95">
        <f>'Input 1 - Schedule 1'!W679</f>
        <v>0</v>
      </c>
      <c r="J677" s="69"/>
      <c r="K677" s="51"/>
      <c r="L677" s="69"/>
      <c r="M677" s="69"/>
      <c r="N677" s="95">
        <f>SUMIFS('Input 3 - Capital Instruments'!$L$13:$L$229,'Input 3 - Capital Instruments'!$O$13:$O$229,C677,'Input 3 - Capital Instruments'!$M$13:$M$229,"Y",'Input 3 - Capital Instruments'!$G$13:$G$229,"Surplus Notes (or similar)")</f>
        <v>0</v>
      </c>
      <c r="O677" s="69"/>
      <c r="P677" s="69"/>
      <c r="Q677" s="69"/>
      <c r="R677" s="96">
        <f t="shared" si="149"/>
        <v>0</v>
      </c>
      <c r="S677" s="95">
        <f t="shared" si="150"/>
        <v>0</v>
      </c>
      <c r="T677" s="69"/>
      <c r="U677" s="69"/>
      <c r="V677" s="69"/>
      <c r="W677" s="95" t="str">
        <f t="shared" si="158"/>
        <v/>
      </c>
      <c r="Z677" s="69"/>
      <c r="AB677" s="69"/>
      <c r="AC677" s="69"/>
      <c r="AD677" s="69"/>
      <c r="AE677" s="69"/>
      <c r="AF677" s="69"/>
      <c r="AG677" s="69"/>
      <c r="AH677" s="97">
        <f t="shared" si="148"/>
        <v>0</v>
      </c>
      <c r="AJ677" s="98">
        <f t="shared" si="151"/>
        <v>0</v>
      </c>
      <c r="AK677" s="103">
        <f t="shared" si="152"/>
        <v>0</v>
      </c>
      <c r="AL677" s="104">
        <f t="shared" si="161"/>
        <v>0</v>
      </c>
      <c r="AM677" s="98">
        <f t="shared" si="153"/>
        <v>0</v>
      </c>
      <c r="AN677" s="103">
        <f t="shared" si="154"/>
        <v>0</v>
      </c>
      <c r="AO677" s="104">
        <f t="shared" si="162"/>
        <v>0</v>
      </c>
      <c r="AP677" s="105" t="str">
        <f t="shared" si="155"/>
        <v/>
      </c>
      <c r="AQ677" s="105" t="str">
        <f t="shared" si="156"/>
        <v/>
      </c>
      <c r="AR677" s="98">
        <f>'Input 1 - Schedule 1'!AL679</f>
        <v>0</v>
      </c>
      <c r="AS677" s="98">
        <f t="shared" si="159"/>
        <v>0</v>
      </c>
      <c r="AT677" s="99">
        <f t="shared" si="160"/>
        <v>0</v>
      </c>
      <c r="AV677" s="84" t="s">
        <v>20</v>
      </c>
    </row>
    <row r="678" spans="1:48" ht="13.5" x14ac:dyDescent="0.3">
      <c r="A678" s="106">
        <f t="shared" si="157"/>
        <v>671</v>
      </c>
      <c r="B678" s="102" t="str">
        <f>'Input 1 - Schedule 1'!H680</f>
        <v/>
      </c>
      <c r="C678" s="95">
        <f>'Input 1 - Schedule 1'!I680</f>
        <v>0</v>
      </c>
      <c r="D678" s="95">
        <f>'Input 1 - Schedule 1'!J680</f>
        <v>0</v>
      </c>
      <c r="E678" s="95">
        <f>'Input 1 - Schedule 1'!K680</f>
        <v>0</v>
      </c>
      <c r="F678" s="95">
        <f>'Input 1 - Schedule 1'!L680</f>
        <v>0</v>
      </c>
      <c r="G678" s="95">
        <f>'Input 1 - Schedule 1'!N680</f>
        <v>0</v>
      </c>
      <c r="H678" s="95" t="str">
        <f>'Input 1 - Schedule 1'!O680</f>
        <v/>
      </c>
      <c r="I678" s="95">
        <f>'Input 1 - Schedule 1'!W680</f>
        <v>0</v>
      </c>
      <c r="J678" s="69"/>
      <c r="K678" s="51"/>
      <c r="L678" s="69"/>
      <c r="M678" s="69"/>
      <c r="N678" s="95">
        <f>SUMIFS('Input 3 - Capital Instruments'!$L$13:$L$229,'Input 3 - Capital Instruments'!$O$13:$O$229,C678,'Input 3 - Capital Instruments'!$M$13:$M$229,"Y",'Input 3 - Capital Instruments'!$G$13:$G$229,"Surplus Notes (or similar)")</f>
        <v>0</v>
      </c>
      <c r="O678" s="69"/>
      <c r="P678" s="69"/>
      <c r="Q678" s="69"/>
      <c r="R678" s="96">
        <f t="shared" si="149"/>
        <v>0</v>
      </c>
      <c r="S678" s="95">
        <f t="shared" si="150"/>
        <v>0</v>
      </c>
      <c r="T678" s="69"/>
      <c r="U678" s="69"/>
      <c r="V678" s="69"/>
      <c r="W678" s="95" t="str">
        <f t="shared" si="158"/>
        <v/>
      </c>
      <c r="Z678" s="69"/>
      <c r="AB678" s="69"/>
      <c r="AC678" s="69"/>
      <c r="AD678" s="69"/>
      <c r="AE678" s="69"/>
      <c r="AF678" s="69"/>
      <c r="AG678" s="69"/>
      <c r="AH678" s="97">
        <f t="shared" si="148"/>
        <v>0</v>
      </c>
      <c r="AJ678" s="98">
        <f t="shared" si="151"/>
        <v>0</v>
      </c>
      <c r="AK678" s="103">
        <f t="shared" si="152"/>
        <v>0</v>
      </c>
      <c r="AL678" s="104">
        <f t="shared" si="161"/>
        <v>0</v>
      </c>
      <c r="AM678" s="98">
        <f t="shared" si="153"/>
        <v>0</v>
      </c>
      <c r="AN678" s="103">
        <f t="shared" si="154"/>
        <v>0</v>
      </c>
      <c r="AO678" s="104">
        <f t="shared" si="162"/>
        <v>0</v>
      </c>
      <c r="AP678" s="105" t="str">
        <f t="shared" si="155"/>
        <v/>
      </c>
      <c r="AQ678" s="105" t="str">
        <f t="shared" si="156"/>
        <v/>
      </c>
      <c r="AR678" s="98">
        <f>'Input 1 - Schedule 1'!AL680</f>
        <v>0</v>
      </c>
      <c r="AS678" s="98">
        <f t="shared" si="159"/>
        <v>0</v>
      </c>
      <c r="AT678" s="99">
        <f t="shared" si="160"/>
        <v>0</v>
      </c>
      <c r="AV678" s="84" t="s">
        <v>20</v>
      </c>
    </row>
    <row r="679" spans="1:48" ht="13.5" x14ac:dyDescent="0.3">
      <c r="A679" s="106">
        <f t="shared" si="157"/>
        <v>672</v>
      </c>
      <c r="B679" s="102" t="str">
        <f>'Input 1 - Schedule 1'!H681</f>
        <v/>
      </c>
      <c r="C679" s="95">
        <f>'Input 1 - Schedule 1'!I681</f>
        <v>0</v>
      </c>
      <c r="D679" s="95">
        <f>'Input 1 - Schedule 1'!J681</f>
        <v>0</v>
      </c>
      <c r="E679" s="95">
        <f>'Input 1 - Schedule 1'!K681</f>
        <v>0</v>
      </c>
      <c r="F679" s="95">
        <f>'Input 1 - Schedule 1'!L681</f>
        <v>0</v>
      </c>
      <c r="G679" s="95">
        <f>'Input 1 - Schedule 1'!N681</f>
        <v>0</v>
      </c>
      <c r="H679" s="95" t="str">
        <f>'Input 1 - Schedule 1'!O681</f>
        <v/>
      </c>
      <c r="I679" s="95">
        <f>'Input 1 - Schedule 1'!W681</f>
        <v>0</v>
      </c>
      <c r="J679" s="69"/>
      <c r="K679" s="51"/>
      <c r="L679" s="69"/>
      <c r="M679" s="69"/>
      <c r="N679" s="95">
        <f>SUMIFS('Input 3 - Capital Instruments'!$L$13:$L$229,'Input 3 - Capital Instruments'!$O$13:$O$229,C679,'Input 3 - Capital Instruments'!$M$13:$M$229,"Y",'Input 3 - Capital Instruments'!$G$13:$G$229,"Surplus Notes (or similar)")</f>
        <v>0</v>
      </c>
      <c r="O679" s="69"/>
      <c r="P679" s="69"/>
      <c r="Q679" s="69"/>
      <c r="R679" s="96">
        <f t="shared" si="149"/>
        <v>0</v>
      </c>
      <c r="S679" s="95">
        <f t="shared" si="150"/>
        <v>0</v>
      </c>
      <c r="T679" s="69"/>
      <c r="U679" s="69"/>
      <c r="V679" s="69"/>
      <c r="W679" s="95" t="str">
        <f t="shared" si="158"/>
        <v/>
      </c>
      <c r="Z679" s="69"/>
      <c r="AB679" s="69"/>
      <c r="AC679" s="69"/>
      <c r="AD679" s="69"/>
      <c r="AE679" s="69"/>
      <c r="AF679" s="69"/>
      <c r="AG679" s="69"/>
      <c r="AH679" s="97">
        <f t="shared" si="148"/>
        <v>0</v>
      </c>
      <c r="AJ679" s="98">
        <f t="shared" si="151"/>
        <v>0</v>
      </c>
      <c r="AK679" s="103">
        <f t="shared" si="152"/>
        <v>0</v>
      </c>
      <c r="AL679" s="104">
        <f t="shared" si="161"/>
        <v>0</v>
      </c>
      <c r="AM679" s="98">
        <f t="shared" si="153"/>
        <v>0</v>
      </c>
      <c r="AN679" s="103">
        <f t="shared" si="154"/>
        <v>0</v>
      </c>
      <c r="AO679" s="104">
        <f t="shared" si="162"/>
        <v>0</v>
      </c>
      <c r="AP679" s="105" t="str">
        <f t="shared" si="155"/>
        <v/>
      </c>
      <c r="AQ679" s="105" t="str">
        <f t="shared" si="156"/>
        <v/>
      </c>
      <c r="AR679" s="98">
        <f>'Input 1 - Schedule 1'!AL681</f>
        <v>0</v>
      </c>
      <c r="AS679" s="98">
        <f t="shared" si="159"/>
        <v>0</v>
      </c>
      <c r="AT679" s="99">
        <f t="shared" si="160"/>
        <v>0</v>
      </c>
      <c r="AV679" s="84" t="s">
        <v>20</v>
      </c>
    </row>
    <row r="680" spans="1:48" ht="13.5" x14ac:dyDescent="0.3">
      <c r="A680" s="106">
        <f t="shared" si="157"/>
        <v>673</v>
      </c>
      <c r="B680" s="102" t="str">
        <f>'Input 1 - Schedule 1'!H682</f>
        <v/>
      </c>
      <c r="C680" s="95">
        <f>'Input 1 - Schedule 1'!I682</f>
        <v>0</v>
      </c>
      <c r="D680" s="95">
        <f>'Input 1 - Schedule 1'!J682</f>
        <v>0</v>
      </c>
      <c r="E680" s="95">
        <f>'Input 1 - Schedule 1'!K682</f>
        <v>0</v>
      </c>
      <c r="F680" s="95">
        <f>'Input 1 - Schedule 1'!L682</f>
        <v>0</v>
      </c>
      <c r="G680" s="95">
        <f>'Input 1 - Schedule 1'!N682</f>
        <v>0</v>
      </c>
      <c r="H680" s="95" t="str">
        <f>'Input 1 - Schedule 1'!O682</f>
        <v/>
      </c>
      <c r="I680" s="95">
        <f>'Input 1 - Schedule 1'!W682</f>
        <v>0</v>
      </c>
      <c r="J680" s="69"/>
      <c r="K680" s="51"/>
      <c r="L680" s="69"/>
      <c r="M680" s="69"/>
      <c r="N680" s="95">
        <f>SUMIFS('Input 3 - Capital Instruments'!$L$13:$L$229,'Input 3 - Capital Instruments'!$O$13:$O$229,C680,'Input 3 - Capital Instruments'!$M$13:$M$229,"Y",'Input 3 - Capital Instruments'!$G$13:$G$229,"Surplus Notes (or similar)")</f>
        <v>0</v>
      </c>
      <c r="O680" s="69"/>
      <c r="P680" s="69"/>
      <c r="Q680" s="69"/>
      <c r="R680" s="96">
        <f t="shared" si="149"/>
        <v>0</v>
      </c>
      <c r="S680" s="95">
        <f t="shared" si="150"/>
        <v>0</v>
      </c>
      <c r="T680" s="69"/>
      <c r="U680" s="69"/>
      <c r="V680" s="69"/>
      <c r="W680" s="95" t="str">
        <f t="shared" si="158"/>
        <v/>
      </c>
      <c r="Z680" s="69"/>
      <c r="AB680" s="69"/>
      <c r="AC680" s="69"/>
      <c r="AD680" s="69"/>
      <c r="AE680" s="69"/>
      <c r="AF680" s="69"/>
      <c r="AG680" s="69"/>
      <c r="AH680" s="97">
        <f t="shared" si="148"/>
        <v>0</v>
      </c>
      <c r="AJ680" s="98">
        <f t="shared" si="151"/>
        <v>0</v>
      </c>
      <c r="AK680" s="103">
        <f t="shared" si="152"/>
        <v>0</v>
      </c>
      <c r="AL680" s="104">
        <f t="shared" si="161"/>
        <v>0</v>
      </c>
      <c r="AM680" s="98">
        <f t="shared" si="153"/>
        <v>0</v>
      </c>
      <c r="AN680" s="103">
        <f t="shared" si="154"/>
        <v>0</v>
      </c>
      <c r="AO680" s="104">
        <f t="shared" si="162"/>
        <v>0</v>
      </c>
      <c r="AP680" s="105" t="str">
        <f t="shared" si="155"/>
        <v/>
      </c>
      <c r="AQ680" s="105" t="str">
        <f t="shared" si="156"/>
        <v/>
      </c>
      <c r="AR680" s="98">
        <f>'Input 1 - Schedule 1'!AL682</f>
        <v>0</v>
      </c>
      <c r="AS680" s="98">
        <f t="shared" si="159"/>
        <v>0</v>
      </c>
      <c r="AT680" s="99">
        <f t="shared" si="160"/>
        <v>0</v>
      </c>
      <c r="AV680" s="84" t="s">
        <v>20</v>
      </c>
    </row>
    <row r="681" spans="1:48" ht="13.5" x14ac:dyDescent="0.3">
      <c r="A681" s="106">
        <f t="shared" si="157"/>
        <v>674</v>
      </c>
      <c r="B681" s="102" t="str">
        <f>'Input 1 - Schedule 1'!H683</f>
        <v/>
      </c>
      <c r="C681" s="95">
        <f>'Input 1 - Schedule 1'!I683</f>
        <v>0</v>
      </c>
      <c r="D681" s="95">
        <f>'Input 1 - Schedule 1'!J683</f>
        <v>0</v>
      </c>
      <c r="E681" s="95">
        <f>'Input 1 - Schedule 1'!K683</f>
        <v>0</v>
      </c>
      <c r="F681" s="95">
        <f>'Input 1 - Schedule 1'!L683</f>
        <v>0</v>
      </c>
      <c r="G681" s="95">
        <f>'Input 1 - Schedule 1'!N683</f>
        <v>0</v>
      </c>
      <c r="H681" s="95" t="str">
        <f>'Input 1 - Schedule 1'!O683</f>
        <v/>
      </c>
      <c r="I681" s="95">
        <f>'Input 1 - Schedule 1'!W683</f>
        <v>0</v>
      </c>
      <c r="J681" s="69"/>
      <c r="K681" s="51"/>
      <c r="L681" s="69"/>
      <c r="M681" s="69"/>
      <c r="N681" s="95">
        <f>SUMIFS('Input 3 - Capital Instruments'!$L$13:$L$229,'Input 3 - Capital Instruments'!$O$13:$O$229,C681,'Input 3 - Capital Instruments'!$M$13:$M$229,"Y",'Input 3 - Capital Instruments'!$G$13:$G$229,"Surplus Notes (or similar)")</f>
        <v>0</v>
      </c>
      <c r="O681" s="69"/>
      <c r="P681" s="69"/>
      <c r="Q681" s="69"/>
      <c r="R681" s="96">
        <f t="shared" si="149"/>
        <v>0</v>
      </c>
      <c r="S681" s="95">
        <f t="shared" si="150"/>
        <v>0</v>
      </c>
      <c r="T681" s="69"/>
      <c r="U681" s="69"/>
      <c r="V681" s="69"/>
      <c r="W681" s="95" t="str">
        <f t="shared" si="158"/>
        <v/>
      </c>
      <c r="Z681" s="69"/>
      <c r="AB681" s="69"/>
      <c r="AC681" s="69"/>
      <c r="AD681" s="69"/>
      <c r="AE681" s="69"/>
      <c r="AF681" s="69"/>
      <c r="AG681" s="69"/>
      <c r="AH681" s="97">
        <f t="shared" si="148"/>
        <v>0</v>
      </c>
      <c r="AJ681" s="98">
        <f t="shared" si="151"/>
        <v>0</v>
      </c>
      <c r="AK681" s="103">
        <f t="shared" si="152"/>
        <v>0</v>
      </c>
      <c r="AL681" s="104">
        <f t="shared" si="161"/>
        <v>0</v>
      </c>
      <c r="AM681" s="98">
        <f t="shared" si="153"/>
        <v>0</v>
      </c>
      <c r="AN681" s="103">
        <f t="shared" si="154"/>
        <v>0</v>
      </c>
      <c r="AO681" s="104">
        <f t="shared" si="162"/>
        <v>0</v>
      </c>
      <c r="AP681" s="105" t="str">
        <f t="shared" si="155"/>
        <v/>
      </c>
      <c r="AQ681" s="105" t="str">
        <f t="shared" si="156"/>
        <v/>
      </c>
      <c r="AR681" s="98">
        <f>'Input 1 - Schedule 1'!AL683</f>
        <v>0</v>
      </c>
      <c r="AS681" s="98">
        <f t="shared" si="159"/>
        <v>0</v>
      </c>
      <c r="AT681" s="99">
        <f t="shared" si="160"/>
        <v>0</v>
      </c>
      <c r="AV681" s="84" t="s">
        <v>20</v>
      </c>
    </row>
    <row r="682" spans="1:48" ht="13.5" x14ac:dyDescent="0.3">
      <c r="A682" s="106">
        <f t="shared" si="157"/>
        <v>675</v>
      </c>
      <c r="B682" s="102" t="str">
        <f>'Input 1 - Schedule 1'!H684</f>
        <v/>
      </c>
      <c r="C682" s="95">
        <f>'Input 1 - Schedule 1'!I684</f>
        <v>0</v>
      </c>
      <c r="D682" s="95">
        <f>'Input 1 - Schedule 1'!J684</f>
        <v>0</v>
      </c>
      <c r="E682" s="95">
        <f>'Input 1 - Schedule 1'!K684</f>
        <v>0</v>
      </c>
      <c r="F682" s="95">
        <f>'Input 1 - Schedule 1'!L684</f>
        <v>0</v>
      </c>
      <c r="G682" s="95">
        <f>'Input 1 - Schedule 1'!N684</f>
        <v>0</v>
      </c>
      <c r="H682" s="95" t="str">
        <f>'Input 1 - Schedule 1'!O684</f>
        <v/>
      </c>
      <c r="I682" s="95">
        <f>'Input 1 - Schedule 1'!W684</f>
        <v>0</v>
      </c>
      <c r="J682" s="69"/>
      <c r="K682" s="51"/>
      <c r="L682" s="69"/>
      <c r="M682" s="69"/>
      <c r="N682" s="95">
        <f>SUMIFS('Input 3 - Capital Instruments'!$L$13:$L$229,'Input 3 - Capital Instruments'!$O$13:$O$229,C682,'Input 3 - Capital Instruments'!$M$13:$M$229,"Y",'Input 3 - Capital Instruments'!$G$13:$G$229,"Surplus Notes (or similar)")</f>
        <v>0</v>
      </c>
      <c r="O682" s="69"/>
      <c r="P682" s="69"/>
      <c r="Q682" s="69"/>
      <c r="R682" s="96">
        <f t="shared" si="149"/>
        <v>0</v>
      </c>
      <c r="S682" s="95">
        <f t="shared" si="150"/>
        <v>0</v>
      </c>
      <c r="T682" s="69"/>
      <c r="U682" s="69"/>
      <c r="V682" s="69"/>
      <c r="W682" s="95" t="str">
        <f t="shared" si="158"/>
        <v/>
      </c>
      <c r="Z682" s="69"/>
      <c r="AB682" s="69"/>
      <c r="AC682" s="69"/>
      <c r="AD682" s="69"/>
      <c r="AE682" s="69"/>
      <c r="AF682" s="69"/>
      <c r="AG682" s="69"/>
      <c r="AH682" s="97">
        <f t="shared" si="148"/>
        <v>0</v>
      </c>
      <c r="AJ682" s="98">
        <f t="shared" si="151"/>
        <v>0</v>
      </c>
      <c r="AK682" s="103">
        <f t="shared" si="152"/>
        <v>0</v>
      </c>
      <c r="AL682" s="104">
        <f t="shared" si="161"/>
        <v>0</v>
      </c>
      <c r="AM682" s="98">
        <f t="shared" si="153"/>
        <v>0</v>
      </c>
      <c r="AN682" s="103">
        <f t="shared" si="154"/>
        <v>0</v>
      </c>
      <c r="AO682" s="104">
        <f t="shared" si="162"/>
        <v>0</v>
      </c>
      <c r="AP682" s="105" t="str">
        <f t="shared" si="155"/>
        <v/>
      </c>
      <c r="AQ682" s="105" t="str">
        <f t="shared" si="156"/>
        <v/>
      </c>
      <c r="AR682" s="98">
        <f>'Input 1 - Schedule 1'!AL684</f>
        <v>0</v>
      </c>
      <c r="AS682" s="98">
        <f t="shared" si="159"/>
        <v>0</v>
      </c>
      <c r="AT682" s="99">
        <f t="shared" si="160"/>
        <v>0</v>
      </c>
      <c r="AV682" s="84" t="s">
        <v>20</v>
      </c>
    </row>
    <row r="683" spans="1:48" ht="13.5" x14ac:dyDescent="0.3">
      <c r="A683" s="106">
        <f t="shared" si="157"/>
        <v>676</v>
      </c>
      <c r="B683" s="102" t="str">
        <f>'Input 1 - Schedule 1'!H685</f>
        <v/>
      </c>
      <c r="C683" s="95">
        <f>'Input 1 - Schedule 1'!I685</f>
        <v>0</v>
      </c>
      <c r="D683" s="95">
        <f>'Input 1 - Schedule 1'!J685</f>
        <v>0</v>
      </c>
      <c r="E683" s="95">
        <f>'Input 1 - Schedule 1'!K685</f>
        <v>0</v>
      </c>
      <c r="F683" s="95">
        <f>'Input 1 - Schedule 1'!L685</f>
        <v>0</v>
      </c>
      <c r="G683" s="95">
        <f>'Input 1 - Schedule 1'!N685</f>
        <v>0</v>
      </c>
      <c r="H683" s="95" t="str">
        <f>'Input 1 - Schedule 1'!O685</f>
        <v/>
      </c>
      <c r="I683" s="95">
        <f>'Input 1 - Schedule 1'!W685</f>
        <v>0</v>
      </c>
      <c r="J683" s="69"/>
      <c r="K683" s="51"/>
      <c r="L683" s="69"/>
      <c r="M683" s="69"/>
      <c r="N683" s="95">
        <f>SUMIFS('Input 3 - Capital Instruments'!$L$13:$L$229,'Input 3 - Capital Instruments'!$O$13:$O$229,C683,'Input 3 - Capital Instruments'!$M$13:$M$229,"Y",'Input 3 - Capital Instruments'!$G$13:$G$229,"Surplus Notes (or similar)")</f>
        <v>0</v>
      </c>
      <c r="O683" s="69"/>
      <c r="P683" s="69"/>
      <c r="Q683" s="69"/>
      <c r="R683" s="96">
        <f t="shared" si="149"/>
        <v>0</v>
      </c>
      <c r="S683" s="95">
        <f t="shared" si="150"/>
        <v>0</v>
      </c>
      <c r="T683" s="69"/>
      <c r="U683" s="69"/>
      <c r="V683" s="69"/>
      <c r="W683" s="95" t="str">
        <f t="shared" si="158"/>
        <v/>
      </c>
      <c r="Z683" s="69"/>
      <c r="AB683" s="69"/>
      <c r="AC683" s="69"/>
      <c r="AD683" s="69"/>
      <c r="AE683" s="69"/>
      <c r="AF683" s="69"/>
      <c r="AG683" s="69"/>
      <c r="AH683" s="97">
        <f t="shared" si="148"/>
        <v>0</v>
      </c>
      <c r="AJ683" s="98">
        <f t="shared" si="151"/>
        <v>0</v>
      </c>
      <c r="AK683" s="103">
        <f t="shared" si="152"/>
        <v>0</v>
      </c>
      <c r="AL683" s="104">
        <f t="shared" si="161"/>
        <v>0</v>
      </c>
      <c r="AM683" s="98">
        <f t="shared" si="153"/>
        <v>0</v>
      </c>
      <c r="AN683" s="103">
        <f t="shared" si="154"/>
        <v>0</v>
      </c>
      <c r="AO683" s="104">
        <f t="shared" si="162"/>
        <v>0</v>
      </c>
      <c r="AP683" s="105" t="str">
        <f t="shared" si="155"/>
        <v/>
      </c>
      <c r="AQ683" s="105" t="str">
        <f t="shared" si="156"/>
        <v/>
      </c>
      <c r="AR683" s="98">
        <f>'Input 1 - Schedule 1'!AL685</f>
        <v>0</v>
      </c>
      <c r="AS683" s="98">
        <f t="shared" si="159"/>
        <v>0</v>
      </c>
      <c r="AT683" s="99">
        <f t="shared" si="160"/>
        <v>0</v>
      </c>
      <c r="AV683" s="84" t="s">
        <v>20</v>
      </c>
    </row>
    <row r="684" spans="1:48" ht="13.5" x14ac:dyDescent="0.3">
      <c r="A684" s="106">
        <f t="shared" si="157"/>
        <v>677</v>
      </c>
      <c r="B684" s="102" t="str">
        <f>'Input 1 - Schedule 1'!H686</f>
        <v/>
      </c>
      <c r="C684" s="95">
        <f>'Input 1 - Schedule 1'!I686</f>
        <v>0</v>
      </c>
      <c r="D684" s="95">
        <f>'Input 1 - Schedule 1'!J686</f>
        <v>0</v>
      </c>
      <c r="E684" s="95">
        <f>'Input 1 - Schedule 1'!K686</f>
        <v>0</v>
      </c>
      <c r="F684" s="95">
        <f>'Input 1 - Schedule 1'!L686</f>
        <v>0</v>
      </c>
      <c r="G684" s="95">
        <f>'Input 1 - Schedule 1'!N686</f>
        <v>0</v>
      </c>
      <c r="H684" s="95" t="str">
        <f>'Input 1 - Schedule 1'!O686</f>
        <v/>
      </c>
      <c r="I684" s="95">
        <f>'Input 1 - Schedule 1'!W686</f>
        <v>0</v>
      </c>
      <c r="J684" s="69"/>
      <c r="K684" s="51"/>
      <c r="L684" s="69"/>
      <c r="M684" s="69"/>
      <c r="N684" s="95">
        <f>SUMIFS('Input 3 - Capital Instruments'!$L$13:$L$229,'Input 3 - Capital Instruments'!$O$13:$O$229,C684,'Input 3 - Capital Instruments'!$M$13:$M$229,"Y",'Input 3 - Capital Instruments'!$G$13:$G$229,"Surplus Notes (or similar)")</f>
        <v>0</v>
      </c>
      <c r="O684" s="69"/>
      <c r="P684" s="69"/>
      <c r="Q684" s="69"/>
      <c r="R684" s="96">
        <f t="shared" si="149"/>
        <v>0</v>
      </c>
      <c r="S684" s="95">
        <f t="shared" si="150"/>
        <v>0</v>
      </c>
      <c r="T684" s="69"/>
      <c r="U684" s="69"/>
      <c r="V684" s="69"/>
      <c r="W684" s="95" t="str">
        <f t="shared" si="158"/>
        <v/>
      </c>
      <c r="Z684" s="69"/>
      <c r="AB684" s="69"/>
      <c r="AC684" s="69"/>
      <c r="AD684" s="69"/>
      <c r="AE684" s="69"/>
      <c r="AF684" s="69"/>
      <c r="AG684" s="69"/>
      <c r="AH684" s="97">
        <f t="shared" si="148"/>
        <v>0</v>
      </c>
      <c r="AJ684" s="98">
        <f t="shared" si="151"/>
        <v>0</v>
      </c>
      <c r="AK684" s="103">
        <f t="shared" si="152"/>
        <v>0</v>
      </c>
      <c r="AL684" s="104">
        <f t="shared" si="161"/>
        <v>0</v>
      </c>
      <c r="AM684" s="98">
        <f t="shared" si="153"/>
        <v>0</v>
      </c>
      <c r="AN684" s="103">
        <f t="shared" si="154"/>
        <v>0</v>
      </c>
      <c r="AO684" s="104">
        <f t="shared" si="162"/>
        <v>0</v>
      </c>
      <c r="AP684" s="105" t="str">
        <f t="shared" si="155"/>
        <v/>
      </c>
      <c r="AQ684" s="105" t="str">
        <f t="shared" si="156"/>
        <v/>
      </c>
      <c r="AR684" s="98">
        <f>'Input 1 - Schedule 1'!AL686</f>
        <v>0</v>
      </c>
      <c r="AS684" s="98">
        <f t="shared" si="159"/>
        <v>0</v>
      </c>
      <c r="AT684" s="99">
        <f t="shared" si="160"/>
        <v>0</v>
      </c>
      <c r="AV684" s="84" t="s">
        <v>20</v>
      </c>
    </row>
    <row r="685" spans="1:48" ht="13.5" x14ac:dyDescent="0.3">
      <c r="A685" s="106">
        <f t="shared" si="157"/>
        <v>678</v>
      </c>
      <c r="B685" s="102" t="str">
        <f>'Input 1 - Schedule 1'!H687</f>
        <v/>
      </c>
      <c r="C685" s="95">
        <f>'Input 1 - Schedule 1'!I687</f>
        <v>0</v>
      </c>
      <c r="D685" s="95">
        <f>'Input 1 - Schedule 1'!J687</f>
        <v>0</v>
      </c>
      <c r="E685" s="95">
        <f>'Input 1 - Schedule 1'!K687</f>
        <v>0</v>
      </c>
      <c r="F685" s="95">
        <f>'Input 1 - Schedule 1'!L687</f>
        <v>0</v>
      </c>
      <c r="G685" s="95">
        <f>'Input 1 - Schedule 1'!N687</f>
        <v>0</v>
      </c>
      <c r="H685" s="95" t="str">
        <f>'Input 1 - Schedule 1'!O687</f>
        <v/>
      </c>
      <c r="I685" s="95">
        <f>'Input 1 - Schedule 1'!W687</f>
        <v>0</v>
      </c>
      <c r="J685" s="69"/>
      <c r="K685" s="51"/>
      <c r="L685" s="69"/>
      <c r="M685" s="69"/>
      <c r="N685" s="95">
        <f>SUMIFS('Input 3 - Capital Instruments'!$L$13:$L$229,'Input 3 - Capital Instruments'!$O$13:$O$229,C685,'Input 3 - Capital Instruments'!$M$13:$M$229,"Y",'Input 3 - Capital Instruments'!$G$13:$G$229,"Surplus Notes (or similar)")</f>
        <v>0</v>
      </c>
      <c r="O685" s="69"/>
      <c r="P685" s="69"/>
      <c r="Q685" s="69"/>
      <c r="R685" s="96">
        <f t="shared" si="149"/>
        <v>0</v>
      </c>
      <c r="S685" s="95">
        <f t="shared" si="150"/>
        <v>0</v>
      </c>
      <c r="T685" s="69"/>
      <c r="U685" s="69"/>
      <c r="V685" s="69"/>
      <c r="W685" s="95" t="str">
        <f t="shared" si="158"/>
        <v/>
      </c>
      <c r="Z685" s="69"/>
      <c r="AB685" s="69"/>
      <c r="AC685" s="69"/>
      <c r="AD685" s="69"/>
      <c r="AE685" s="69"/>
      <c r="AF685" s="69"/>
      <c r="AG685" s="69"/>
      <c r="AH685" s="97">
        <f t="shared" si="148"/>
        <v>0</v>
      </c>
      <c r="AJ685" s="98">
        <f t="shared" si="151"/>
        <v>0</v>
      </c>
      <c r="AK685" s="103">
        <f t="shared" si="152"/>
        <v>0</v>
      </c>
      <c r="AL685" s="104">
        <f t="shared" si="161"/>
        <v>0</v>
      </c>
      <c r="AM685" s="98">
        <f t="shared" si="153"/>
        <v>0</v>
      </c>
      <c r="AN685" s="103">
        <f t="shared" si="154"/>
        <v>0</v>
      </c>
      <c r="AO685" s="104">
        <f t="shared" si="162"/>
        <v>0</v>
      </c>
      <c r="AP685" s="105" t="str">
        <f t="shared" si="155"/>
        <v/>
      </c>
      <c r="AQ685" s="105" t="str">
        <f t="shared" si="156"/>
        <v/>
      </c>
      <c r="AR685" s="98">
        <f>'Input 1 - Schedule 1'!AL687</f>
        <v>0</v>
      </c>
      <c r="AS685" s="98">
        <f t="shared" si="159"/>
        <v>0</v>
      </c>
      <c r="AT685" s="99">
        <f t="shared" si="160"/>
        <v>0</v>
      </c>
      <c r="AV685" s="84" t="s">
        <v>20</v>
      </c>
    </row>
    <row r="686" spans="1:48" ht="13.5" x14ac:dyDescent="0.3">
      <c r="A686" s="106">
        <f t="shared" si="157"/>
        <v>679</v>
      </c>
      <c r="B686" s="102" t="str">
        <f>'Input 1 - Schedule 1'!H688</f>
        <v/>
      </c>
      <c r="C686" s="95">
        <f>'Input 1 - Schedule 1'!I688</f>
        <v>0</v>
      </c>
      <c r="D686" s="95">
        <f>'Input 1 - Schedule 1'!J688</f>
        <v>0</v>
      </c>
      <c r="E686" s="95">
        <f>'Input 1 - Schedule 1'!K688</f>
        <v>0</v>
      </c>
      <c r="F686" s="95">
        <f>'Input 1 - Schedule 1'!L688</f>
        <v>0</v>
      </c>
      <c r="G686" s="95">
        <f>'Input 1 - Schedule 1'!N688</f>
        <v>0</v>
      </c>
      <c r="H686" s="95" t="str">
        <f>'Input 1 - Schedule 1'!O688</f>
        <v/>
      </c>
      <c r="I686" s="95">
        <f>'Input 1 - Schedule 1'!W688</f>
        <v>0</v>
      </c>
      <c r="J686" s="69"/>
      <c r="K686" s="51"/>
      <c r="L686" s="69"/>
      <c r="M686" s="69"/>
      <c r="N686" s="95">
        <f>SUMIFS('Input 3 - Capital Instruments'!$L$13:$L$229,'Input 3 - Capital Instruments'!$O$13:$O$229,C686,'Input 3 - Capital Instruments'!$M$13:$M$229,"Y",'Input 3 - Capital Instruments'!$G$13:$G$229,"Surplus Notes (or similar)")</f>
        <v>0</v>
      </c>
      <c r="O686" s="69"/>
      <c r="P686" s="69"/>
      <c r="Q686" s="69"/>
      <c r="R686" s="96">
        <f t="shared" si="149"/>
        <v>0</v>
      </c>
      <c r="S686" s="95">
        <f t="shared" si="150"/>
        <v>0</v>
      </c>
      <c r="T686" s="69"/>
      <c r="U686" s="69"/>
      <c r="V686" s="69"/>
      <c r="W686" s="95" t="str">
        <f t="shared" si="158"/>
        <v/>
      </c>
      <c r="Z686" s="69"/>
      <c r="AB686" s="69"/>
      <c r="AC686" s="69"/>
      <c r="AD686" s="69"/>
      <c r="AE686" s="69"/>
      <c r="AF686" s="69"/>
      <c r="AG686" s="69"/>
      <c r="AH686" s="97">
        <f t="shared" si="148"/>
        <v>0</v>
      </c>
      <c r="AJ686" s="98">
        <f t="shared" si="151"/>
        <v>0</v>
      </c>
      <c r="AK686" s="103">
        <f t="shared" si="152"/>
        <v>0</v>
      </c>
      <c r="AL686" s="104">
        <f t="shared" si="161"/>
        <v>0</v>
      </c>
      <c r="AM686" s="98">
        <f t="shared" si="153"/>
        <v>0</v>
      </c>
      <c r="AN686" s="103">
        <f t="shared" si="154"/>
        <v>0</v>
      </c>
      <c r="AO686" s="104">
        <f t="shared" si="162"/>
        <v>0</v>
      </c>
      <c r="AP686" s="105" t="str">
        <f t="shared" si="155"/>
        <v/>
      </c>
      <c r="AQ686" s="105" t="str">
        <f t="shared" si="156"/>
        <v/>
      </c>
      <c r="AR686" s="98">
        <f>'Input 1 - Schedule 1'!AL688</f>
        <v>0</v>
      </c>
      <c r="AS686" s="98">
        <f t="shared" si="159"/>
        <v>0</v>
      </c>
      <c r="AT686" s="99">
        <f t="shared" si="160"/>
        <v>0</v>
      </c>
      <c r="AV686" s="84" t="s">
        <v>20</v>
      </c>
    </row>
    <row r="687" spans="1:48" ht="13.5" x14ac:dyDescent="0.3">
      <c r="A687" s="106">
        <f t="shared" si="157"/>
        <v>680</v>
      </c>
      <c r="B687" s="102" t="str">
        <f>'Input 1 - Schedule 1'!H689</f>
        <v/>
      </c>
      <c r="C687" s="95">
        <f>'Input 1 - Schedule 1'!I689</f>
        <v>0</v>
      </c>
      <c r="D687" s="95">
        <f>'Input 1 - Schedule 1'!J689</f>
        <v>0</v>
      </c>
      <c r="E687" s="95">
        <f>'Input 1 - Schedule 1'!K689</f>
        <v>0</v>
      </c>
      <c r="F687" s="95">
        <f>'Input 1 - Schedule 1'!L689</f>
        <v>0</v>
      </c>
      <c r="G687" s="95">
        <f>'Input 1 - Schedule 1'!N689</f>
        <v>0</v>
      </c>
      <c r="H687" s="95" t="str">
        <f>'Input 1 - Schedule 1'!O689</f>
        <v/>
      </c>
      <c r="I687" s="95">
        <f>'Input 1 - Schedule 1'!W689</f>
        <v>0</v>
      </c>
      <c r="J687" s="69"/>
      <c r="K687" s="51"/>
      <c r="L687" s="69"/>
      <c r="M687" s="69"/>
      <c r="N687" s="95">
        <f>SUMIFS('Input 3 - Capital Instruments'!$L$13:$L$229,'Input 3 - Capital Instruments'!$O$13:$O$229,C687,'Input 3 - Capital Instruments'!$M$13:$M$229,"Y",'Input 3 - Capital Instruments'!$G$13:$G$229,"Surplus Notes (or similar)")</f>
        <v>0</v>
      </c>
      <c r="O687" s="69"/>
      <c r="P687" s="69"/>
      <c r="Q687" s="69"/>
      <c r="R687" s="96">
        <f t="shared" si="149"/>
        <v>0</v>
      </c>
      <c r="S687" s="95">
        <f t="shared" si="150"/>
        <v>0</v>
      </c>
      <c r="T687" s="69"/>
      <c r="U687" s="69"/>
      <c r="V687" s="69"/>
      <c r="W687" s="95" t="str">
        <f t="shared" si="158"/>
        <v/>
      </c>
      <c r="Z687" s="69"/>
      <c r="AB687" s="69"/>
      <c r="AC687" s="69"/>
      <c r="AD687" s="69"/>
      <c r="AE687" s="69"/>
      <c r="AF687" s="69"/>
      <c r="AG687" s="69"/>
      <c r="AH687" s="97">
        <f t="shared" si="148"/>
        <v>0</v>
      </c>
      <c r="AJ687" s="98">
        <f t="shared" si="151"/>
        <v>0</v>
      </c>
      <c r="AK687" s="103">
        <f t="shared" si="152"/>
        <v>0</v>
      </c>
      <c r="AL687" s="104">
        <f t="shared" si="161"/>
        <v>0</v>
      </c>
      <c r="AM687" s="98">
        <f t="shared" si="153"/>
        <v>0</v>
      </c>
      <c r="AN687" s="103">
        <f t="shared" si="154"/>
        <v>0</v>
      </c>
      <c r="AO687" s="104">
        <f t="shared" si="162"/>
        <v>0</v>
      </c>
      <c r="AP687" s="105" t="str">
        <f t="shared" si="155"/>
        <v/>
      </c>
      <c r="AQ687" s="105" t="str">
        <f t="shared" si="156"/>
        <v/>
      </c>
      <c r="AR687" s="98">
        <f>'Input 1 - Schedule 1'!AL689</f>
        <v>0</v>
      </c>
      <c r="AS687" s="98">
        <f t="shared" si="159"/>
        <v>0</v>
      </c>
      <c r="AT687" s="99">
        <f t="shared" si="160"/>
        <v>0</v>
      </c>
      <c r="AV687" s="84" t="s">
        <v>20</v>
      </c>
    </row>
    <row r="688" spans="1:48" ht="13.5" x14ac:dyDescent="0.3">
      <c r="A688" s="106">
        <f t="shared" si="157"/>
        <v>681</v>
      </c>
      <c r="B688" s="102" t="str">
        <f>'Input 1 - Schedule 1'!H690</f>
        <v/>
      </c>
      <c r="C688" s="95">
        <f>'Input 1 - Schedule 1'!I690</f>
        <v>0</v>
      </c>
      <c r="D688" s="95">
        <f>'Input 1 - Schedule 1'!J690</f>
        <v>0</v>
      </c>
      <c r="E688" s="95">
        <f>'Input 1 - Schedule 1'!K690</f>
        <v>0</v>
      </c>
      <c r="F688" s="95">
        <f>'Input 1 - Schedule 1'!L690</f>
        <v>0</v>
      </c>
      <c r="G688" s="95">
        <f>'Input 1 - Schedule 1'!N690</f>
        <v>0</v>
      </c>
      <c r="H688" s="95" t="str">
        <f>'Input 1 - Schedule 1'!O690</f>
        <v/>
      </c>
      <c r="I688" s="95">
        <f>'Input 1 - Schedule 1'!W690</f>
        <v>0</v>
      </c>
      <c r="J688" s="69"/>
      <c r="K688" s="51"/>
      <c r="L688" s="69"/>
      <c r="M688" s="69"/>
      <c r="N688" s="95">
        <f>SUMIFS('Input 3 - Capital Instruments'!$L$13:$L$229,'Input 3 - Capital Instruments'!$O$13:$O$229,C688,'Input 3 - Capital Instruments'!$M$13:$M$229,"Y",'Input 3 - Capital Instruments'!$G$13:$G$229,"Surplus Notes (or similar)")</f>
        <v>0</v>
      </c>
      <c r="O688" s="69"/>
      <c r="P688" s="69"/>
      <c r="Q688" s="69"/>
      <c r="R688" s="96">
        <f t="shared" si="149"/>
        <v>0</v>
      </c>
      <c r="S688" s="95">
        <f t="shared" si="150"/>
        <v>0</v>
      </c>
      <c r="T688" s="69"/>
      <c r="U688" s="69"/>
      <c r="V688" s="69"/>
      <c r="W688" s="95" t="str">
        <f t="shared" si="158"/>
        <v/>
      </c>
      <c r="Z688" s="69"/>
      <c r="AB688" s="69"/>
      <c r="AC688" s="69"/>
      <c r="AD688" s="69"/>
      <c r="AE688" s="69"/>
      <c r="AF688" s="69"/>
      <c r="AG688" s="69"/>
      <c r="AH688" s="97">
        <f t="shared" si="148"/>
        <v>0</v>
      </c>
      <c r="AJ688" s="98">
        <f t="shared" si="151"/>
        <v>0</v>
      </c>
      <c r="AK688" s="103">
        <f t="shared" si="152"/>
        <v>0</v>
      </c>
      <c r="AL688" s="104">
        <f t="shared" si="161"/>
        <v>0</v>
      </c>
      <c r="AM688" s="98">
        <f t="shared" si="153"/>
        <v>0</v>
      </c>
      <c r="AN688" s="103">
        <f t="shared" si="154"/>
        <v>0</v>
      </c>
      <c r="AO688" s="104">
        <f t="shared" si="162"/>
        <v>0</v>
      </c>
      <c r="AP688" s="105" t="str">
        <f t="shared" si="155"/>
        <v/>
      </c>
      <c r="AQ688" s="105" t="str">
        <f t="shared" si="156"/>
        <v/>
      </c>
      <c r="AR688" s="98">
        <f>'Input 1 - Schedule 1'!AL690</f>
        <v>0</v>
      </c>
      <c r="AS688" s="98">
        <f t="shared" si="159"/>
        <v>0</v>
      </c>
      <c r="AT688" s="99">
        <f t="shared" si="160"/>
        <v>0</v>
      </c>
      <c r="AV688" s="84" t="s">
        <v>20</v>
      </c>
    </row>
    <row r="689" spans="1:48" ht="13.5" x14ac:dyDescent="0.3">
      <c r="A689" s="106">
        <f t="shared" si="157"/>
        <v>682</v>
      </c>
      <c r="B689" s="102" t="str">
        <f>'Input 1 - Schedule 1'!H691</f>
        <v/>
      </c>
      <c r="C689" s="95">
        <f>'Input 1 - Schedule 1'!I691</f>
        <v>0</v>
      </c>
      <c r="D689" s="95">
        <f>'Input 1 - Schedule 1'!J691</f>
        <v>0</v>
      </c>
      <c r="E689" s="95">
        <f>'Input 1 - Schedule 1'!K691</f>
        <v>0</v>
      </c>
      <c r="F689" s="95">
        <f>'Input 1 - Schedule 1'!L691</f>
        <v>0</v>
      </c>
      <c r="G689" s="95">
        <f>'Input 1 - Schedule 1'!N691</f>
        <v>0</v>
      </c>
      <c r="H689" s="95" t="str">
        <f>'Input 1 - Schedule 1'!O691</f>
        <v/>
      </c>
      <c r="I689" s="95">
        <f>'Input 1 - Schedule 1'!W691</f>
        <v>0</v>
      </c>
      <c r="J689" s="69"/>
      <c r="K689" s="51"/>
      <c r="L689" s="69"/>
      <c r="M689" s="69"/>
      <c r="N689" s="95">
        <f>SUMIFS('Input 3 - Capital Instruments'!$L$13:$L$229,'Input 3 - Capital Instruments'!$O$13:$O$229,C689,'Input 3 - Capital Instruments'!$M$13:$M$229,"Y",'Input 3 - Capital Instruments'!$G$13:$G$229,"Surplus Notes (or similar)")</f>
        <v>0</v>
      </c>
      <c r="O689" s="69"/>
      <c r="P689" s="69"/>
      <c r="Q689" s="69"/>
      <c r="R689" s="96">
        <f t="shared" si="149"/>
        <v>0</v>
      </c>
      <c r="S689" s="95">
        <f t="shared" si="150"/>
        <v>0</v>
      </c>
      <c r="T689" s="69"/>
      <c r="U689" s="69"/>
      <c r="V689" s="69"/>
      <c r="W689" s="95" t="str">
        <f t="shared" si="158"/>
        <v/>
      </c>
      <c r="Z689" s="69"/>
      <c r="AB689" s="69"/>
      <c r="AC689" s="69"/>
      <c r="AD689" s="69"/>
      <c r="AE689" s="69"/>
      <c r="AF689" s="69"/>
      <c r="AG689" s="69"/>
      <c r="AH689" s="97">
        <f t="shared" si="148"/>
        <v>0</v>
      </c>
      <c r="AJ689" s="98">
        <f t="shared" si="151"/>
        <v>0</v>
      </c>
      <c r="AK689" s="103">
        <f t="shared" si="152"/>
        <v>0</v>
      </c>
      <c r="AL689" s="104">
        <f t="shared" si="161"/>
        <v>0</v>
      </c>
      <c r="AM689" s="98">
        <f t="shared" si="153"/>
        <v>0</v>
      </c>
      <c r="AN689" s="103">
        <f t="shared" si="154"/>
        <v>0</v>
      </c>
      <c r="AO689" s="104">
        <f t="shared" si="162"/>
        <v>0</v>
      </c>
      <c r="AP689" s="105" t="str">
        <f t="shared" si="155"/>
        <v/>
      </c>
      <c r="AQ689" s="105" t="str">
        <f t="shared" si="156"/>
        <v/>
      </c>
      <c r="AR689" s="98">
        <f>'Input 1 - Schedule 1'!AL691</f>
        <v>0</v>
      </c>
      <c r="AS689" s="98">
        <f t="shared" si="159"/>
        <v>0</v>
      </c>
      <c r="AT689" s="99">
        <f t="shared" si="160"/>
        <v>0</v>
      </c>
      <c r="AV689" s="84" t="s">
        <v>20</v>
      </c>
    </row>
    <row r="690" spans="1:48" ht="13.5" x14ac:dyDescent="0.3">
      <c r="A690" s="106">
        <f t="shared" si="157"/>
        <v>683</v>
      </c>
      <c r="B690" s="102" t="str">
        <f>'Input 1 - Schedule 1'!H692</f>
        <v/>
      </c>
      <c r="C690" s="95">
        <f>'Input 1 - Schedule 1'!I692</f>
        <v>0</v>
      </c>
      <c r="D690" s="95">
        <f>'Input 1 - Schedule 1'!J692</f>
        <v>0</v>
      </c>
      <c r="E690" s="95">
        <f>'Input 1 - Schedule 1'!K692</f>
        <v>0</v>
      </c>
      <c r="F690" s="95">
        <f>'Input 1 - Schedule 1'!L692</f>
        <v>0</v>
      </c>
      <c r="G690" s="95">
        <f>'Input 1 - Schedule 1'!N692</f>
        <v>0</v>
      </c>
      <c r="H690" s="95" t="str">
        <f>'Input 1 - Schedule 1'!O692</f>
        <v/>
      </c>
      <c r="I690" s="95">
        <f>'Input 1 - Schedule 1'!W692</f>
        <v>0</v>
      </c>
      <c r="J690" s="69"/>
      <c r="K690" s="51"/>
      <c r="L690" s="69"/>
      <c r="M690" s="69"/>
      <c r="N690" s="95">
        <f>SUMIFS('Input 3 - Capital Instruments'!$L$13:$L$229,'Input 3 - Capital Instruments'!$O$13:$O$229,C690,'Input 3 - Capital Instruments'!$M$13:$M$229,"Y",'Input 3 - Capital Instruments'!$G$13:$G$229,"Surplus Notes (or similar)")</f>
        <v>0</v>
      </c>
      <c r="O690" s="69"/>
      <c r="P690" s="69"/>
      <c r="Q690" s="69"/>
      <c r="R690" s="96">
        <f t="shared" si="149"/>
        <v>0</v>
      </c>
      <c r="S690" s="95">
        <f t="shared" si="150"/>
        <v>0</v>
      </c>
      <c r="T690" s="69"/>
      <c r="U690" s="69"/>
      <c r="V690" s="69"/>
      <c r="W690" s="95" t="str">
        <f t="shared" si="158"/>
        <v/>
      </c>
      <c r="Z690" s="69"/>
      <c r="AB690" s="69"/>
      <c r="AC690" s="69"/>
      <c r="AD690" s="69"/>
      <c r="AE690" s="69"/>
      <c r="AF690" s="69"/>
      <c r="AG690" s="69"/>
      <c r="AH690" s="97">
        <f t="shared" si="148"/>
        <v>0</v>
      </c>
      <c r="AJ690" s="98">
        <f t="shared" si="151"/>
        <v>0</v>
      </c>
      <c r="AK690" s="103">
        <f t="shared" si="152"/>
        <v>0</v>
      </c>
      <c r="AL690" s="104">
        <f t="shared" si="161"/>
        <v>0</v>
      </c>
      <c r="AM690" s="98">
        <f t="shared" si="153"/>
        <v>0</v>
      </c>
      <c r="AN690" s="103">
        <f t="shared" si="154"/>
        <v>0</v>
      </c>
      <c r="AO690" s="104">
        <f t="shared" si="162"/>
        <v>0</v>
      </c>
      <c r="AP690" s="105" t="str">
        <f t="shared" si="155"/>
        <v/>
      </c>
      <c r="AQ690" s="105" t="str">
        <f t="shared" si="156"/>
        <v/>
      </c>
      <c r="AR690" s="98">
        <f>'Input 1 - Schedule 1'!AL692</f>
        <v>0</v>
      </c>
      <c r="AS690" s="98">
        <f t="shared" si="159"/>
        <v>0</v>
      </c>
      <c r="AT690" s="99">
        <f t="shared" si="160"/>
        <v>0</v>
      </c>
      <c r="AV690" s="84" t="s">
        <v>20</v>
      </c>
    </row>
    <row r="691" spans="1:48" ht="13.5" x14ac:dyDescent="0.3">
      <c r="A691" s="106">
        <f t="shared" si="157"/>
        <v>684</v>
      </c>
      <c r="B691" s="102" t="str">
        <f>'Input 1 - Schedule 1'!H693</f>
        <v/>
      </c>
      <c r="C691" s="95">
        <f>'Input 1 - Schedule 1'!I693</f>
        <v>0</v>
      </c>
      <c r="D691" s="95">
        <f>'Input 1 - Schedule 1'!J693</f>
        <v>0</v>
      </c>
      <c r="E691" s="95">
        <f>'Input 1 - Schedule 1'!K693</f>
        <v>0</v>
      </c>
      <c r="F691" s="95">
        <f>'Input 1 - Schedule 1'!L693</f>
        <v>0</v>
      </c>
      <c r="G691" s="95">
        <f>'Input 1 - Schedule 1'!N693</f>
        <v>0</v>
      </c>
      <c r="H691" s="95" t="str">
        <f>'Input 1 - Schedule 1'!O693</f>
        <v/>
      </c>
      <c r="I691" s="95">
        <f>'Input 1 - Schedule 1'!W693</f>
        <v>0</v>
      </c>
      <c r="J691" s="69"/>
      <c r="K691" s="51"/>
      <c r="L691" s="69"/>
      <c r="M691" s="69"/>
      <c r="N691" s="95">
        <f>SUMIFS('Input 3 - Capital Instruments'!$L$13:$L$229,'Input 3 - Capital Instruments'!$O$13:$O$229,C691,'Input 3 - Capital Instruments'!$M$13:$M$229,"Y",'Input 3 - Capital Instruments'!$G$13:$G$229,"Surplus Notes (or similar)")</f>
        <v>0</v>
      </c>
      <c r="O691" s="69"/>
      <c r="P691" s="69"/>
      <c r="Q691" s="69"/>
      <c r="R691" s="96">
        <f t="shared" si="149"/>
        <v>0</v>
      </c>
      <c r="S691" s="95">
        <f t="shared" si="150"/>
        <v>0</v>
      </c>
      <c r="T691" s="69"/>
      <c r="U691" s="69"/>
      <c r="V691" s="69"/>
      <c r="W691" s="95" t="str">
        <f t="shared" si="158"/>
        <v/>
      </c>
      <c r="Z691" s="69"/>
      <c r="AB691" s="69"/>
      <c r="AC691" s="69"/>
      <c r="AD691" s="69"/>
      <c r="AE691" s="69"/>
      <c r="AF691" s="69"/>
      <c r="AG691" s="69"/>
      <c r="AH691" s="97">
        <f t="shared" si="148"/>
        <v>0</v>
      </c>
      <c r="AJ691" s="98">
        <f t="shared" si="151"/>
        <v>0</v>
      </c>
      <c r="AK691" s="103">
        <f t="shared" si="152"/>
        <v>0</v>
      </c>
      <c r="AL691" s="104">
        <f t="shared" si="161"/>
        <v>0</v>
      </c>
      <c r="AM691" s="98">
        <f t="shared" si="153"/>
        <v>0</v>
      </c>
      <c r="AN691" s="103">
        <f t="shared" si="154"/>
        <v>0</v>
      </c>
      <c r="AO691" s="104">
        <f t="shared" si="162"/>
        <v>0</v>
      </c>
      <c r="AP691" s="105" t="str">
        <f t="shared" si="155"/>
        <v/>
      </c>
      <c r="AQ691" s="105" t="str">
        <f t="shared" si="156"/>
        <v/>
      </c>
      <c r="AR691" s="98">
        <f>'Input 1 - Schedule 1'!AL693</f>
        <v>0</v>
      </c>
      <c r="AS691" s="98">
        <f t="shared" si="159"/>
        <v>0</v>
      </c>
      <c r="AT691" s="99">
        <f t="shared" si="160"/>
        <v>0</v>
      </c>
      <c r="AV691" s="84" t="s">
        <v>20</v>
      </c>
    </row>
    <row r="692" spans="1:48" ht="13.5" x14ac:dyDescent="0.3">
      <c r="A692" s="106">
        <f t="shared" si="157"/>
        <v>685</v>
      </c>
      <c r="B692" s="102" t="str">
        <f>'Input 1 - Schedule 1'!H694</f>
        <v/>
      </c>
      <c r="C692" s="95">
        <f>'Input 1 - Schedule 1'!I694</f>
        <v>0</v>
      </c>
      <c r="D692" s="95">
        <f>'Input 1 - Schedule 1'!J694</f>
        <v>0</v>
      </c>
      <c r="E692" s="95">
        <f>'Input 1 - Schedule 1'!K694</f>
        <v>0</v>
      </c>
      <c r="F692" s="95">
        <f>'Input 1 - Schedule 1'!L694</f>
        <v>0</v>
      </c>
      <c r="G692" s="95">
        <f>'Input 1 - Schedule 1'!N694</f>
        <v>0</v>
      </c>
      <c r="H692" s="95" t="str">
        <f>'Input 1 - Schedule 1'!O694</f>
        <v/>
      </c>
      <c r="I692" s="95">
        <f>'Input 1 - Schedule 1'!W694</f>
        <v>0</v>
      </c>
      <c r="J692" s="69"/>
      <c r="K692" s="51"/>
      <c r="L692" s="69"/>
      <c r="M692" s="69"/>
      <c r="N692" s="95">
        <f>SUMIFS('Input 3 - Capital Instruments'!$L$13:$L$229,'Input 3 - Capital Instruments'!$O$13:$O$229,C692,'Input 3 - Capital Instruments'!$M$13:$M$229,"Y",'Input 3 - Capital Instruments'!$G$13:$G$229,"Surplus Notes (or similar)")</f>
        <v>0</v>
      </c>
      <c r="O692" s="69"/>
      <c r="P692" s="69"/>
      <c r="Q692" s="69"/>
      <c r="R692" s="96">
        <f t="shared" si="149"/>
        <v>0</v>
      </c>
      <c r="S692" s="95">
        <f t="shared" si="150"/>
        <v>0</v>
      </c>
      <c r="T692" s="69"/>
      <c r="U692" s="69"/>
      <c r="V692" s="69"/>
      <c r="W692" s="95" t="str">
        <f t="shared" si="158"/>
        <v/>
      </c>
      <c r="Z692" s="69"/>
      <c r="AB692" s="69"/>
      <c r="AC692" s="69"/>
      <c r="AD692" s="69"/>
      <c r="AE692" s="69"/>
      <c r="AF692" s="69"/>
      <c r="AG692" s="69"/>
      <c r="AH692" s="97">
        <f t="shared" si="148"/>
        <v>0</v>
      </c>
      <c r="AJ692" s="98">
        <f t="shared" si="151"/>
        <v>0</v>
      </c>
      <c r="AK692" s="103">
        <f t="shared" si="152"/>
        <v>0</v>
      </c>
      <c r="AL692" s="104">
        <f t="shared" si="161"/>
        <v>0</v>
      </c>
      <c r="AM692" s="98">
        <f t="shared" si="153"/>
        <v>0</v>
      </c>
      <c r="AN692" s="103">
        <f t="shared" si="154"/>
        <v>0</v>
      </c>
      <c r="AO692" s="104">
        <f t="shared" si="162"/>
        <v>0</v>
      </c>
      <c r="AP692" s="105" t="str">
        <f t="shared" si="155"/>
        <v/>
      </c>
      <c r="AQ692" s="105" t="str">
        <f t="shared" si="156"/>
        <v/>
      </c>
      <c r="AR692" s="98">
        <f>'Input 1 - Schedule 1'!AL694</f>
        <v>0</v>
      </c>
      <c r="AS692" s="98">
        <f t="shared" si="159"/>
        <v>0</v>
      </c>
      <c r="AT692" s="99">
        <f t="shared" si="160"/>
        <v>0</v>
      </c>
      <c r="AV692" s="84" t="s">
        <v>20</v>
      </c>
    </row>
    <row r="693" spans="1:48" ht="13.5" x14ac:dyDescent="0.3">
      <c r="A693" s="106">
        <f t="shared" si="157"/>
        <v>686</v>
      </c>
      <c r="B693" s="102" t="str">
        <f>'Input 1 - Schedule 1'!H695</f>
        <v/>
      </c>
      <c r="C693" s="95">
        <f>'Input 1 - Schedule 1'!I695</f>
        <v>0</v>
      </c>
      <c r="D693" s="95">
        <f>'Input 1 - Schedule 1'!J695</f>
        <v>0</v>
      </c>
      <c r="E693" s="95">
        <f>'Input 1 - Schedule 1'!K695</f>
        <v>0</v>
      </c>
      <c r="F693" s="95">
        <f>'Input 1 - Schedule 1'!L695</f>
        <v>0</v>
      </c>
      <c r="G693" s="95">
        <f>'Input 1 - Schedule 1'!N695</f>
        <v>0</v>
      </c>
      <c r="H693" s="95" t="str">
        <f>'Input 1 - Schedule 1'!O695</f>
        <v/>
      </c>
      <c r="I693" s="95">
        <f>'Input 1 - Schedule 1'!W695</f>
        <v>0</v>
      </c>
      <c r="J693" s="69"/>
      <c r="K693" s="51"/>
      <c r="L693" s="69"/>
      <c r="M693" s="69"/>
      <c r="N693" s="95">
        <f>SUMIFS('Input 3 - Capital Instruments'!$L$13:$L$229,'Input 3 - Capital Instruments'!$O$13:$O$229,C693,'Input 3 - Capital Instruments'!$M$13:$M$229,"Y",'Input 3 - Capital Instruments'!$G$13:$G$229,"Surplus Notes (or similar)")</f>
        <v>0</v>
      </c>
      <c r="O693" s="69"/>
      <c r="P693" s="69"/>
      <c r="Q693" s="69"/>
      <c r="R693" s="96">
        <f t="shared" si="149"/>
        <v>0</v>
      </c>
      <c r="S693" s="95">
        <f t="shared" si="150"/>
        <v>0</v>
      </c>
      <c r="T693" s="69"/>
      <c r="U693" s="69"/>
      <c r="V693" s="69"/>
      <c r="W693" s="95" t="str">
        <f t="shared" si="158"/>
        <v/>
      </c>
      <c r="Z693" s="69"/>
      <c r="AB693" s="69"/>
      <c r="AC693" s="69"/>
      <c r="AD693" s="69"/>
      <c r="AE693" s="69"/>
      <c r="AF693" s="69"/>
      <c r="AG693" s="69"/>
      <c r="AH693" s="97">
        <f t="shared" si="148"/>
        <v>0</v>
      </c>
      <c r="AJ693" s="98">
        <f t="shared" si="151"/>
        <v>0</v>
      </c>
      <c r="AK693" s="103">
        <f t="shared" si="152"/>
        <v>0</v>
      </c>
      <c r="AL693" s="104">
        <f t="shared" si="161"/>
        <v>0</v>
      </c>
      <c r="AM693" s="98">
        <f t="shared" si="153"/>
        <v>0</v>
      </c>
      <c r="AN693" s="103">
        <f t="shared" si="154"/>
        <v>0</v>
      </c>
      <c r="AO693" s="104">
        <f t="shared" si="162"/>
        <v>0</v>
      </c>
      <c r="AP693" s="105" t="str">
        <f t="shared" si="155"/>
        <v/>
      </c>
      <c r="AQ693" s="105" t="str">
        <f t="shared" si="156"/>
        <v/>
      </c>
      <c r="AR693" s="98">
        <f>'Input 1 - Schedule 1'!AL695</f>
        <v>0</v>
      </c>
      <c r="AS693" s="98">
        <f t="shared" si="159"/>
        <v>0</v>
      </c>
      <c r="AT693" s="99">
        <f t="shared" si="160"/>
        <v>0</v>
      </c>
      <c r="AV693" s="84" t="s">
        <v>20</v>
      </c>
    </row>
    <row r="694" spans="1:48" ht="13.5" x14ac:dyDescent="0.3">
      <c r="A694" s="106">
        <f t="shared" si="157"/>
        <v>687</v>
      </c>
      <c r="B694" s="102" t="str">
        <f>'Input 1 - Schedule 1'!H696</f>
        <v/>
      </c>
      <c r="C694" s="95">
        <f>'Input 1 - Schedule 1'!I696</f>
        <v>0</v>
      </c>
      <c r="D694" s="95">
        <f>'Input 1 - Schedule 1'!J696</f>
        <v>0</v>
      </c>
      <c r="E694" s="95">
        <f>'Input 1 - Schedule 1'!K696</f>
        <v>0</v>
      </c>
      <c r="F694" s="95">
        <f>'Input 1 - Schedule 1'!L696</f>
        <v>0</v>
      </c>
      <c r="G694" s="95">
        <f>'Input 1 - Schedule 1'!N696</f>
        <v>0</v>
      </c>
      <c r="H694" s="95" t="str">
        <f>'Input 1 - Schedule 1'!O696</f>
        <v/>
      </c>
      <c r="I694" s="95">
        <f>'Input 1 - Schedule 1'!W696</f>
        <v>0</v>
      </c>
      <c r="J694" s="69"/>
      <c r="K694" s="51"/>
      <c r="L694" s="69"/>
      <c r="M694" s="69"/>
      <c r="N694" s="95">
        <f>SUMIFS('Input 3 - Capital Instruments'!$L$13:$L$229,'Input 3 - Capital Instruments'!$O$13:$O$229,C694,'Input 3 - Capital Instruments'!$M$13:$M$229,"Y",'Input 3 - Capital Instruments'!$G$13:$G$229,"Surplus Notes (or similar)")</f>
        <v>0</v>
      </c>
      <c r="O694" s="69"/>
      <c r="P694" s="69"/>
      <c r="Q694" s="69"/>
      <c r="R694" s="96">
        <f t="shared" si="149"/>
        <v>0</v>
      </c>
      <c r="S694" s="95">
        <f t="shared" si="150"/>
        <v>0</v>
      </c>
      <c r="T694" s="69"/>
      <c r="U694" s="69"/>
      <c r="V694" s="69"/>
      <c r="W694" s="95" t="str">
        <f t="shared" si="158"/>
        <v/>
      </c>
      <c r="Z694" s="69"/>
      <c r="AB694" s="69"/>
      <c r="AC694" s="69"/>
      <c r="AD694" s="69"/>
      <c r="AE694" s="69"/>
      <c r="AF694" s="69"/>
      <c r="AG694" s="69"/>
      <c r="AH694" s="97">
        <f t="shared" si="148"/>
        <v>0</v>
      </c>
      <c r="AJ694" s="98">
        <f t="shared" si="151"/>
        <v>0</v>
      </c>
      <c r="AK694" s="103">
        <f t="shared" si="152"/>
        <v>0</v>
      </c>
      <c r="AL694" s="104">
        <f t="shared" si="161"/>
        <v>0</v>
      </c>
      <c r="AM694" s="98">
        <f t="shared" si="153"/>
        <v>0</v>
      </c>
      <c r="AN694" s="103">
        <f t="shared" si="154"/>
        <v>0</v>
      </c>
      <c r="AO694" s="104">
        <f t="shared" si="162"/>
        <v>0</v>
      </c>
      <c r="AP694" s="105" t="str">
        <f t="shared" si="155"/>
        <v/>
      </c>
      <c r="AQ694" s="105" t="str">
        <f t="shared" si="156"/>
        <v/>
      </c>
      <c r="AR694" s="98">
        <f>'Input 1 - Schedule 1'!AL696</f>
        <v>0</v>
      </c>
      <c r="AS694" s="98">
        <f t="shared" si="159"/>
        <v>0</v>
      </c>
      <c r="AT694" s="99">
        <f t="shared" si="160"/>
        <v>0</v>
      </c>
      <c r="AV694" s="84" t="s">
        <v>20</v>
      </c>
    </row>
    <row r="695" spans="1:48" ht="13.5" x14ac:dyDescent="0.3">
      <c r="A695" s="106">
        <f t="shared" si="157"/>
        <v>688</v>
      </c>
      <c r="B695" s="102" t="str">
        <f>'Input 1 - Schedule 1'!H697</f>
        <v/>
      </c>
      <c r="C695" s="95">
        <f>'Input 1 - Schedule 1'!I697</f>
        <v>0</v>
      </c>
      <c r="D695" s="95">
        <f>'Input 1 - Schedule 1'!J697</f>
        <v>0</v>
      </c>
      <c r="E695" s="95">
        <f>'Input 1 - Schedule 1'!K697</f>
        <v>0</v>
      </c>
      <c r="F695" s="95">
        <f>'Input 1 - Schedule 1'!L697</f>
        <v>0</v>
      </c>
      <c r="G695" s="95">
        <f>'Input 1 - Schedule 1'!N697</f>
        <v>0</v>
      </c>
      <c r="H695" s="95" t="str">
        <f>'Input 1 - Schedule 1'!O697</f>
        <v/>
      </c>
      <c r="I695" s="95">
        <f>'Input 1 - Schedule 1'!W697</f>
        <v>0</v>
      </c>
      <c r="J695" s="69"/>
      <c r="K695" s="51"/>
      <c r="L695" s="69"/>
      <c r="M695" s="69"/>
      <c r="N695" s="95">
        <f>SUMIFS('Input 3 - Capital Instruments'!$L$13:$L$229,'Input 3 - Capital Instruments'!$O$13:$O$229,C695,'Input 3 - Capital Instruments'!$M$13:$M$229,"Y",'Input 3 - Capital Instruments'!$G$13:$G$229,"Surplus Notes (or similar)")</f>
        <v>0</v>
      </c>
      <c r="O695" s="69"/>
      <c r="P695" s="69"/>
      <c r="Q695" s="69"/>
      <c r="R695" s="96">
        <f t="shared" si="149"/>
        <v>0</v>
      </c>
      <c r="S695" s="95">
        <f t="shared" si="150"/>
        <v>0</v>
      </c>
      <c r="T695" s="69"/>
      <c r="U695" s="69"/>
      <c r="V695" s="69"/>
      <c r="W695" s="95" t="str">
        <f t="shared" si="158"/>
        <v/>
      </c>
      <c r="Z695" s="69"/>
      <c r="AB695" s="69"/>
      <c r="AC695" s="69"/>
      <c r="AD695" s="69"/>
      <c r="AE695" s="69"/>
      <c r="AF695" s="69"/>
      <c r="AG695" s="69"/>
      <c r="AH695" s="97">
        <f t="shared" si="148"/>
        <v>0</v>
      </c>
      <c r="AJ695" s="98">
        <f t="shared" si="151"/>
        <v>0</v>
      </c>
      <c r="AK695" s="103">
        <f t="shared" si="152"/>
        <v>0</v>
      </c>
      <c r="AL695" s="104">
        <f t="shared" si="161"/>
        <v>0</v>
      </c>
      <c r="AM695" s="98">
        <f t="shared" si="153"/>
        <v>0</v>
      </c>
      <c r="AN695" s="103">
        <f t="shared" si="154"/>
        <v>0</v>
      </c>
      <c r="AO695" s="104">
        <f t="shared" si="162"/>
        <v>0</v>
      </c>
      <c r="AP695" s="105" t="str">
        <f t="shared" si="155"/>
        <v/>
      </c>
      <c r="AQ695" s="105" t="str">
        <f t="shared" si="156"/>
        <v/>
      </c>
      <c r="AR695" s="98">
        <f>'Input 1 - Schedule 1'!AL697</f>
        <v>0</v>
      </c>
      <c r="AS695" s="98">
        <f t="shared" si="159"/>
        <v>0</v>
      </c>
      <c r="AT695" s="99">
        <f t="shared" si="160"/>
        <v>0</v>
      </c>
      <c r="AV695" s="84" t="s">
        <v>20</v>
      </c>
    </row>
    <row r="696" spans="1:48" ht="13.5" x14ac:dyDescent="0.3">
      <c r="A696" s="106">
        <f t="shared" si="157"/>
        <v>689</v>
      </c>
      <c r="B696" s="102" t="str">
        <f>'Input 1 - Schedule 1'!H698</f>
        <v/>
      </c>
      <c r="C696" s="95">
        <f>'Input 1 - Schedule 1'!I698</f>
        <v>0</v>
      </c>
      <c r="D696" s="95">
        <f>'Input 1 - Schedule 1'!J698</f>
        <v>0</v>
      </c>
      <c r="E696" s="95">
        <f>'Input 1 - Schedule 1'!K698</f>
        <v>0</v>
      </c>
      <c r="F696" s="95">
        <f>'Input 1 - Schedule 1'!L698</f>
        <v>0</v>
      </c>
      <c r="G696" s="95">
        <f>'Input 1 - Schedule 1'!N698</f>
        <v>0</v>
      </c>
      <c r="H696" s="95" t="str">
        <f>'Input 1 - Schedule 1'!O698</f>
        <v/>
      </c>
      <c r="I696" s="95">
        <f>'Input 1 - Schedule 1'!W698</f>
        <v>0</v>
      </c>
      <c r="J696" s="69"/>
      <c r="K696" s="51"/>
      <c r="L696" s="69"/>
      <c r="M696" s="69"/>
      <c r="N696" s="95">
        <f>SUMIFS('Input 3 - Capital Instruments'!$L$13:$L$229,'Input 3 - Capital Instruments'!$O$13:$O$229,C696,'Input 3 - Capital Instruments'!$M$13:$M$229,"Y",'Input 3 - Capital Instruments'!$G$13:$G$229,"Surplus Notes (or similar)")</f>
        <v>0</v>
      </c>
      <c r="O696" s="69"/>
      <c r="P696" s="69"/>
      <c r="Q696" s="69"/>
      <c r="R696" s="96">
        <f t="shared" si="149"/>
        <v>0</v>
      </c>
      <c r="S696" s="95">
        <f t="shared" si="150"/>
        <v>0</v>
      </c>
      <c r="T696" s="69"/>
      <c r="U696" s="69"/>
      <c r="V696" s="69"/>
      <c r="W696" s="95" t="str">
        <f t="shared" si="158"/>
        <v/>
      </c>
      <c r="Z696" s="69"/>
      <c r="AB696" s="69"/>
      <c r="AC696" s="69"/>
      <c r="AD696" s="69"/>
      <c r="AE696" s="69"/>
      <c r="AF696" s="69"/>
      <c r="AG696" s="69"/>
      <c r="AH696" s="97">
        <f t="shared" si="148"/>
        <v>0</v>
      </c>
      <c r="AJ696" s="98">
        <f t="shared" si="151"/>
        <v>0</v>
      </c>
      <c r="AK696" s="103">
        <f t="shared" si="152"/>
        <v>0</v>
      </c>
      <c r="AL696" s="104">
        <f t="shared" si="161"/>
        <v>0</v>
      </c>
      <c r="AM696" s="98">
        <f t="shared" si="153"/>
        <v>0</v>
      </c>
      <c r="AN696" s="103">
        <f t="shared" si="154"/>
        <v>0</v>
      </c>
      <c r="AO696" s="104">
        <f t="shared" si="162"/>
        <v>0</v>
      </c>
      <c r="AP696" s="105" t="str">
        <f t="shared" si="155"/>
        <v/>
      </c>
      <c r="AQ696" s="105" t="str">
        <f t="shared" si="156"/>
        <v/>
      </c>
      <c r="AR696" s="98">
        <f>'Input 1 - Schedule 1'!AL698</f>
        <v>0</v>
      </c>
      <c r="AS696" s="98">
        <f t="shared" si="159"/>
        <v>0</v>
      </c>
      <c r="AT696" s="99">
        <f t="shared" si="160"/>
        <v>0</v>
      </c>
      <c r="AV696" s="84" t="s">
        <v>20</v>
      </c>
    </row>
    <row r="697" spans="1:48" ht="13.5" x14ac:dyDescent="0.3">
      <c r="A697" s="106">
        <f t="shared" si="157"/>
        <v>690</v>
      </c>
      <c r="B697" s="102" t="str">
        <f>'Input 1 - Schedule 1'!H699</f>
        <v/>
      </c>
      <c r="C697" s="95">
        <f>'Input 1 - Schedule 1'!I699</f>
        <v>0</v>
      </c>
      <c r="D697" s="95">
        <f>'Input 1 - Schedule 1'!J699</f>
        <v>0</v>
      </c>
      <c r="E697" s="95">
        <f>'Input 1 - Schedule 1'!K699</f>
        <v>0</v>
      </c>
      <c r="F697" s="95">
        <f>'Input 1 - Schedule 1'!L699</f>
        <v>0</v>
      </c>
      <c r="G697" s="95">
        <f>'Input 1 - Schedule 1'!N699</f>
        <v>0</v>
      </c>
      <c r="H697" s="95" t="str">
        <f>'Input 1 - Schedule 1'!O699</f>
        <v/>
      </c>
      <c r="I697" s="95">
        <f>'Input 1 - Schedule 1'!W699</f>
        <v>0</v>
      </c>
      <c r="J697" s="69"/>
      <c r="K697" s="51"/>
      <c r="L697" s="69"/>
      <c r="M697" s="69"/>
      <c r="N697" s="95">
        <f>SUMIFS('Input 3 - Capital Instruments'!$L$13:$L$229,'Input 3 - Capital Instruments'!$O$13:$O$229,C697,'Input 3 - Capital Instruments'!$M$13:$M$229,"Y",'Input 3 - Capital Instruments'!$G$13:$G$229,"Surplus Notes (or similar)")</f>
        <v>0</v>
      </c>
      <c r="O697" s="69"/>
      <c r="P697" s="69"/>
      <c r="Q697" s="69"/>
      <c r="R697" s="96">
        <f t="shared" si="149"/>
        <v>0</v>
      </c>
      <c r="S697" s="95">
        <f t="shared" si="150"/>
        <v>0</v>
      </c>
      <c r="T697" s="69"/>
      <c r="U697" s="69"/>
      <c r="V697" s="69"/>
      <c r="W697" s="95" t="str">
        <f t="shared" si="158"/>
        <v/>
      </c>
      <c r="Z697" s="69"/>
      <c r="AB697" s="69"/>
      <c r="AC697" s="69"/>
      <c r="AD697" s="69"/>
      <c r="AE697" s="69"/>
      <c r="AF697" s="69"/>
      <c r="AG697" s="69"/>
      <c r="AH697" s="97">
        <f t="shared" si="148"/>
        <v>0</v>
      </c>
      <c r="AJ697" s="98">
        <f t="shared" si="151"/>
        <v>0</v>
      </c>
      <c r="AK697" s="103">
        <f t="shared" si="152"/>
        <v>0</v>
      </c>
      <c r="AL697" s="104">
        <f t="shared" si="161"/>
        <v>0</v>
      </c>
      <c r="AM697" s="98">
        <f t="shared" si="153"/>
        <v>0</v>
      </c>
      <c r="AN697" s="103">
        <f t="shared" si="154"/>
        <v>0</v>
      </c>
      <c r="AO697" s="104">
        <f t="shared" si="162"/>
        <v>0</v>
      </c>
      <c r="AP697" s="105" t="str">
        <f t="shared" si="155"/>
        <v/>
      </c>
      <c r="AQ697" s="105" t="str">
        <f t="shared" si="156"/>
        <v/>
      </c>
      <c r="AR697" s="98">
        <f>'Input 1 - Schedule 1'!AL699</f>
        <v>0</v>
      </c>
      <c r="AS697" s="98">
        <f t="shared" si="159"/>
        <v>0</v>
      </c>
      <c r="AT697" s="99">
        <f t="shared" si="160"/>
        <v>0</v>
      </c>
      <c r="AV697" s="84" t="s">
        <v>20</v>
      </c>
    </row>
    <row r="698" spans="1:48" ht="13.5" x14ac:dyDescent="0.3">
      <c r="A698" s="106">
        <f t="shared" si="157"/>
        <v>691</v>
      </c>
      <c r="B698" s="102" t="str">
        <f>'Input 1 - Schedule 1'!H700</f>
        <v/>
      </c>
      <c r="C698" s="95">
        <f>'Input 1 - Schedule 1'!I700</f>
        <v>0</v>
      </c>
      <c r="D698" s="95">
        <f>'Input 1 - Schedule 1'!J700</f>
        <v>0</v>
      </c>
      <c r="E698" s="95">
        <f>'Input 1 - Schedule 1'!K700</f>
        <v>0</v>
      </c>
      <c r="F698" s="95">
        <f>'Input 1 - Schedule 1'!L700</f>
        <v>0</v>
      </c>
      <c r="G698" s="95">
        <f>'Input 1 - Schedule 1'!N700</f>
        <v>0</v>
      </c>
      <c r="H698" s="95" t="str">
        <f>'Input 1 - Schedule 1'!O700</f>
        <v/>
      </c>
      <c r="I698" s="95">
        <f>'Input 1 - Schedule 1'!W700</f>
        <v>0</v>
      </c>
      <c r="J698" s="69"/>
      <c r="K698" s="51"/>
      <c r="L698" s="69"/>
      <c r="M698" s="69"/>
      <c r="N698" s="95">
        <f>SUMIFS('Input 3 - Capital Instruments'!$L$13:$L$229,'Input 3 - Capital Instruments'!$O$13:$O$229,C698,'Input 3 - Capital Instruments'!$M$13:$M$229,"Y",'Input 3 - Capital Instruments'!$G$13:$G$229,"Surplus Notes (or similar)")</f>
        <v>0</v>
      </c>
      <c r="O698" s="69"/>
      <c r="P698" s="69"/>
      <c r="Q698" s="69"/>
      <c r="R698" s="96">
        <f t="shared" si="149"/>
        <v>0</v>
      </c>
      <c r="S698" s="95">
        <f t="shared" si="150"/>
        <v>0</v>
      </c>
      <c r="T698" s="69"/>
      <c r="U698" s="69"/>
      <c r="V698" s="69"/>
      <c r="W698" s="95" t="str">
        <f t="shared" si="158"/>
        <v/>
      </c>
      <c r="Z698" s="69"/>
      <c r="AB698" s="69"/>
      <c r="AC698" s="69"/>
      <c r="AD698" s="69"/>
      <c r="AE698" s="69"/>
      <c r="AF698" s="69"/>
      <c r="AG698" s="69"/>
      <c r="AH698" s="97">
        <f t="shared" si="148"/>
        <v>0</v>
      </c>
      <c r="AJ698" s="98">
        <f t="shared" si="151"/>
        <v>0</v>
      </c>
      <c r="AK698" s="103">
        <f t="shared" si="152"/>
        <v>0</v>
      </c>
      <c r="AL698" s="104">
        <f t="shared" si="161"/>
        <v>0</v>
      </c>
      <c r="AM698" s="98">
        <f t="shared" si="153"/>
        <v>0</v>
      </c>
      <c r="AN698" s="103">
        <f t="shared" si="154"/>
        <v>0</v>
      </c>
      <c r="AO698" s="104">
        <f t="shared" si="162"/>
        <v>0</v>
      </c>
      <c r="AP698" s="105" t="str">
        <f t="shared" si="155"/>
        <v/>
      </c>
      <c r="AQ698" s="105" t="str">
        <f t="shared" si="156"/>
        <v/>
      </c>
      <c r="AR698" s="98">
        <f>'Input 1 - Schedule 1'!AL700</f>
        <v>0</v>
      </c>
      <c r="AS698" s="98">
        <f t="shared" si="159"/>
        <v>0</v>
      </c>
      <c r="AT698" s="99">
        <f t="shared" si="160"/>
        <v>0</v>
      </c>
      <c r="AV698" s="84" t="s">
        <v>20</v>
      </c>
    </row>
    <row r="699" spans="1:48" ht="13.5" x14ac:dyDescent="0.3">
      <c r="A699" s="106">
        <f t="shared" si="157"/>
        <v>692</v>
      </c>
      <c r="B699" s="102" t="str">
        <f>'Input 1 - Schedule 1'!H701</f>
        <v/>
      </c>
      <c r="C699" s="95">
        <f>'Input 1 - Schedule 1'!I701</f>
        <v>0</v>
      </c>
      <c r="D699" s="95">
        <f>'Input 1 - Schedule 1'!J701</f>
        <v>0</v>
      </c>
      <c r="E699" s="95">
        <f>'Input 1 - Schedule 1'!K701</f>
        <v>0</v>
      </c>
      <c r="F699" s="95">
        <f>'Input 1 - Schedule 1'!L701</f>
        <v>0</v>
      </c>
      <c r="G699" s="95">
        <f>'Input 1 - Schedule 1'!N701</f>
        <v>0</v>
      </c>
      <c r="H699" s="95" t="str">
        <f>'Input 1 - Schedule 1'!O701</f>
        <v/>
      </c>
      <c r="I699" s="95">
        <f>'Input 1 - Schedule 1'!W701</f>
        <v>0</v>
      </c>
      <c r="J699" s="69"/>
      <c r="K699" s="51"/>
      <c r="L699" s="69"/>
      <c r="M699" s="69"/>
      <c r="N699" s="95">
        <f>SUMIFS('Input 3 - Capital Instruments'!$L$13:$L$229,'Input 3 - Capital Instruments'!$O$13:$O$229,C699,'Input 3 - Capital Instruments'!$M$13:$M$229,"Y",'Input 3 - Capital Instruments'!$G$13:$G$229,"Surplus Notes (or similar)")</f>
        <v>0</v>
      </c>
      <c r="O699" s="69"/>
      <c r="P699" s="69"/>
      <c r="Q699" s="69"/>
      <c r="R699" s="96">
        <f t="shared" si="149"/>
        <v>0</v>
      </c>
      <c r="S699" s="95">
        <f t="shared" si="150"/>
        <v>0</v>
      </c>
      <c r="T699" s="69"/>
      <c r="U699" s="69"/>
      <c r="V699" s="69"/>
      <c r="W699" s="95" t="str">
        <f t="shared" si="158"/>
        <v/>
      </c>
      <c r="Z699" s="69"/>
      <c r="AB699" s="69"/>
      <c r="AC699" s="69"/>
      <c r="AD699" s="69"/>
      <c r="AE699" s="69"/>
      <c r="AF699" s="69"/>
      <c r="AG699" s="69"/>
      <c r="AH699" s="97">
        <f t="shared" si="148"/>
        <v>0</v>
      </c>
      <c r="AJ699" s="98">
        <f t="shared" si="151"/>
        <v>0</v>
      </c>
      <c r="AK699" s="103">
        <f t="shared" si="152"/>
        <v>0</v>
      </c>
      <c r="AL699" s="104">
        <f t="shared" si="161"/>
        <v>0</v>
      </c>
      <c r="AM699" s="98">
        <f t="shared" si="153"/>
        <v>0</v>
      </c>
      <c r="AN699" s="103">
        <f t="shared" si="154"/>
        <v>0</v>
      </c>
      <c r="AO699" s="104">
        <f t="shared" si="162"/>
        <v>0</v>
      </c>
      <c r="AP699" s="105" t="str">
        <f t="shared" si="155"/>
        <v/>
      </c>
      <c r="AQ699" s="105" t="str">
        <f t="shared" si="156"/>
        <v/>
      </c>
      <c r="AR699" s="98">
        <f>'Input 1 - Schedule 1'!AL701</f>
        <v>0</v>
      </c>
      <c r="AS699" s="98">
        <f t="shared" si="159"/>
        <v>0</v>
      </c>
      <c r="AT699" s="99">
        <f t="shared" si="160"/>
        <v>0</v>
      </c>
      <c r="AV699" s="84" t="s">
        <v>20</v>
      </c>
    </row>
    <row r="700" spans="1:48" ht="13.5" x14ac:dyDescent="0.3">
      <c r="A700" s="106">
        <f t="shared" si="157"/>
        <v>693</v>
      </c>
      <c r="B700" s="102" t="str">
        <f>'Input 1 - Schedule 1'!H702</f>
        <v/>
      </c>
      <c r="C700" s="95">
        <f>'Input 1 - Schedule 1'!I702</f>
        <v>0</v>
      </c>
      <c r="D700" s="95">
        <f>'Input 1 - Schedule 1'!J702</f>
        <v>0</v>
      </c>
      <c r="E700" s="95">
        <f>'Input 1 - Schedule 1'!K702</f>
        <v>0</v>
      </c>
      <c r="F700" s="95">
        <f>'Input 1 - Schedule 1'!L702</f>
        <v>0</v>
      </c>
      <c r="G700" s="95">
        <f>'Input 1 - Schedule 1'!N702</f>
        <v>0</v>
      </c>
      <c r="H700" s="95" t="str">
        <f>'Input 1 - Schedule 1'!O702</f>
        <v/>
      </c>
      <c r="I700" s="95">
        <f>'Input 1 - Schedule 1'!W702</f>
        <v>0</v>
      </c>
      <c r="J700" s="69"/>
      <c r="K700" s="51"/>
      <c r="L700" s="69"/>
      <c r="M700" s="69"/>
      <c r="N700" s="95">
        <f>SUMIFS('Input 3 - Capital Instruments'!$L$13:$L$229,'Input 3 - Capital Instruments'!$O$13:$O$229,C700,'Input 3 - Capital Instruments'!$M$13:$M$229,"Y",'Input 3 - Capital Instruments'!$G$13:$G$229,"Surplus Notes (or similar)")</f>
        <v>0</v>
      </c>
      <c r="O700" s="69"/>
      <c r="P700" s="69"/>
      <c r="Q700" s="69"/>
      <c r="R700" s="96">
        <f t="shared" si="149"/>
        <v>0</v>
      </c>
      <c r="S700" s="95">
        <f t="shared" si="150"/>
        <v>0</v>
      </c>
      <c r="T700" s="69"/>
      <c r="U700" s="69"/>
      <c r="V700" s="69"/>
      <c r="W700" s="95" t="str">
        <f t="shared" si="158"/>
        <v/>
      </c>
      <c r="Z700" s="69"/>
      <c r="AB700" s="69"/>
      <c r="AC700" s="69"/>
      <c r="AD700" s="69"/>
      <c r="AE700" s="69"/>
      <c r="AF700" s="69"/>
      <c r="AG700" s="69"/>
      <c r="AH700" s="97">
        <f t="shared" si="148"/>
        <v>0</v>
      </c>
      <c r="AJ700" s="98">
        <f t="shared" si="151"/>
        <v>0</v>
      </c>
      <c r="AK700" s="103">
        <f t="shared" si="152"/>
        <v>0</v>
      </c>
      <c r="AL700" s="104">
        <f t="shared" si="161"/>
        <v>0</v>
      </c>
      <c r="AM700" s="98">
        <f t="shared" si="153"/>
        <v>0</v>
      </c>
      <c r="AN700" s="103">
        <f t="shared" si="154"/>
        <v>0</v>
      </c>
      <c r="AO700" s="104">
        <f t="shared" si="162"/>
        <v>0</v>
      </c>
      <c r="AP700" s="105" t="str">
        <f t="shared" si="155"/>
        <v/>
      </c>
      <c r="AQ700" s="105" t="str">
        <f t="shared" si="156"/>
        <v/>
      </c>
      <c r="AR700" s="98">
        <f>'Input 1 - Schedule 1'!AL702</f>
        <v>0</v>
      </c>
      <c r="AS700" s="98">
        <f t="shared" si="159"/>
        <v>0</v>
      </c>
      <c r="AT700" s="99">
        <f t="shared" si="160"/>
        <v>0</v>
      </c>
      <c r="AV700" s="84" t="s">
        <v>20</v>
      </c>
    </row>
    <row r="701" spans="1:48" ht="13.5" x14ac:dyDescent="0.3">
      <c r="A701" s="106">
        <f t="shared" si="157"/>
        <v>694</v>
      </c>
      <c r="B701" s="102" t="str">
        <f>'Input 1 - Schedule 1'!H703</f>
        <v/>
      </c>
      <c r="C701" s="95">
        <f>'Input 1 - Schedule 1'!I703</f>
        <v>0</v>
      </c>
      <c r="D701" s="95">
        <f>'Input 1 - Schedule 1'!J703</f>
        <v>0</v>
      </c>
      <c r="E701" s="95">
        <f>'Input 1 - Schedule 1'!K703</f>
        <v>0</v>
      </c>
      <c r="F701" s="95">
        <f>'Input 1 - Schedule 1'!L703</f>
        <v>0</v>
      </c>
      <c r="G701" s="95">
        <f>'Input 1 - Schedule 1'!N703</f>
        <v>0</v>
      </c>
      <c r="H701" s="95" t="str">
        <f>'Input 1 - Schedule 1'!O703</f>
        <v/>
      </c>
      <c r="I701" s="95">
        <f>'Input 1 - Schedule 1'!W703</f>
        <v>0</v>
      </c>
      <c r="J701" s="69"/>
      <c r="K701" s="51"/>
      <c r="L701" s="69"/>
      <c r="M701" s="69"/>
      <c r="N701" s="95">
        <f>SUMIFS('Input 3 - Capital Instruments'!$L$13:$L$229,'Input 3 - Capital Instruments'!$O$13:$O$229,C701,'Input 3 - Capital Instruments'!$M$13:$M$229,"Y",'Input 3 - Capital Instruments'!$G$13:$G$229,"Surplus Notes (or similar)")</f>
        <v>0</v>
      </c>
      <c r="O701" s="69"/>
      <c r="P701" s="69"/>
      <c r="Q701" s="69"/>
      <c r="R701" s="96">
        <f t="shared" si="149"/>
        <v>0</v>
      </c>
      <c r="S701" s="95">
        <f t="shared" si="150"/>
        <v>0</v>
      </c>
      <c r="T701" s="69"/>
      <c r="U701" s="69"/>
      <c r="V701" s="69"/>
      <c r="W701" s="95" t="str">
        <f t="shared" si="158"/>
        <v/>
      </c>
      <c r="Z701" s="69"/>
      <c r="AB701" s="69"/>
      <c r="AC701" s="69"/>
      <c r="AD701" s="69"/>
      <c r="AE701" s="69"/>
      <c r="AF701" s="69"/>
      <c r="AG701" s="69"/>
      <c r="AH701" s="97">
        <f t="shared" si="148"/>
        <v>0</v>
      </c>
      <c r="AJ701" s="98">
        <f t="shared" si="151"/>
        <v>0</v>
      </c>
      <c r="AK701" s="103">
        <f t="shared" si="152"/>
        <v>0</v>
      </c>
      <c r="AL701" s="104">
        <f t="shared" si="161"/>
        <v>0</v>
      </c>
      <c r="AM701" s="98">
        <f t="shared" si="153"/>
        <v>0</v>
      </c>
      <c r="AN701" s="103">
        <f t="shared" si="154"/>
        <v>0</v>
      </c>
      <c r="AO701" s="104">
        <f t="shared" si="162"/>
        <v>0</v>
      </c>
      <c r="AP701" s="105" t="str">
        <f t="shared" si="155"/>
        <v/>
      </c>
      <c r="AQ701" s="105" t="str">
        <f t="shared" si="156"/>
        <v/>
      </c>
      <c r="AR701" s="98">
        <f>'Input 1 - Schedule 1'!AL703</f>
        <v>0</v>
      </c>
      <c r="AS701" s="98">
        <f t="shared" si="159"/>
        <v>0</v>
      </c>
      <c r="AT701" s="99">
        <f t="shared" si="160"/>
        <v>0</v>
      </c>
      <c r="AV701" s="84" t="s">
        <v>20</v>
      </c>
    </row>
    <row r="702" spans="1:48" ht="13.5" x14ac:dyDescent="0.3">
      <c r="A702" s="106">
        <f t="shared" si="157"/>
        <v>695</v>
      </c>
      <c r="B702" s="102" t="str">
        <f>'Input 1 - Schedule 1'!H704</f>
        <v/>
      </c>
      <c r="C702" s="95">
        <f>'Input 1 - Schedule 1'!I704</f>
        <v>0</v>
      </c>
      <c r="D702" s="95">
        <f>'Input 1 - Schedule 1'!J704</f>
        <v>0</v>
      </c>
      <c r="E702" s="95">
        <f>'Input 1 - Schedule 1'!K704</f>
        <v>0</v>
      </c>
      <c r="F702" s="95">
        <f>'Input 1 - Schedule 1'!L704</f>
        <v>0</v>
      </c>
      <c r="G702" s="95">
        <f>'Input 1 - Schedule 1'!N704</f>
        <v>0</v>
      </c>
      <c r="H702" s="95" t="str">
        <f>'Input 1 - Schedule 1'!O704</f>
        <v/>
      </c>
      <c r="I702" s="95">
        <f>'Input 1 - Schedule 1'!W704</f>
        <v>0</v>
      </c>
      <c r="J702" s="69"/>
      <c r="K702" s="51"/>
      <c r="L702" s="69"/>
      <c r="M702" s="69"/>
      <c r="N702" s="95">
        <f>SUMIFS('Input 3 - Capital Instruments'!$L$13:$L$229,'Input 3 - Capital Instruments'!$O$13:$O$229,C702,'Input 3 - Capital Instruments'!$M$13:$M$229,"Y",'Input 3 - Capital Instruments'!$G$13:$G$229,"Surplus Notes (or similar)")</f>
        <v>0</v>
      </c>
      <c r="O702" s="69"/>
      <c r="P702" s="69"/>
      <c r="Q702" s="69"/>
      <c r="R702" s="96">
        <f t="shared" si="149"/>
        <v>0</v>
      </c>
      <c r="S702" s="95">
        <f t="shared" si="150"/>
        <v>0</v>
      </c>
      <c r="T702" s="69"/>
      <c r="U702" s="69"/>
      <c r="V702" s="69"/>
      <c r="W702" s="95" t="str">
        <f t="shared" si="158"/>
        <v/>
      </c>
      <c r="Z702" s="69"/>
      <c r="AB702" s="69"/>
      <c r="AC702" s="69"/>
      <c r="AD702" s="69"/>
      <c r="AE702" s="69"/>
      <c r="AF702" s="69"/>
      <c r="AG702" s="69"/>
      <c r="AH702" s="97">
        <f t="shared" si="148"/>
        <v>0</v>
      </c>
      <c r="AJ702" s="98">
        <f t="shared" si="151"/>
        <v>0</v>
      </c>
      <c r="AK702" s="103">
        <f t="shared" si="152"/>
        <v>0</v>
      </c>
      <c r="AL702" s="104">
        <f t="shared" si="161"/>
        <v>0</v>
      </c>
      <c r="AM702" s="98">
        <f t="shared" si="153"/>
        <v>0</v>
      </c>
      <c r="AN702" s="103">
        <f t="shared" si="154"/>
        <v>0</v>
      </c>
      <c r="AO702" s="104">
        <f t="shared" si="162"/>
        <v>0</v>
      </c>
      <c r="AP702" s="105" t="str">
        <f t="shared" si="155"/>
        <v/>
      </c>
      <c r="AQ702" s="105" t="str">
        <f t="shared" si="156"/>
        <v/>
      </c>
      <c r="AR702" s="98">
        <f>'Input 1 - Schedule 1'!AL704</f>
        <v>0</v>
      </c>
      <c r="AS702" s="98">
        <f t="shared" si="159"/>
        <v>0</v>
      </c>
      <c r="AT702" s="99">
        <f t="shared" si="160"/>
        <v>0</v>
      </c>
      <c r="AV702" s="84" t="s">
        <v>20</v>
      </c>
    </row>
    <row r="703" spans="1:48" ht="13.5" x14ac:dyDescent="0.3">
      <c r="A703" s="106">
        <f t="shared" si="157"/>
        <v>696</v>
      </c>
      <c r="B703" s="102" t="str">
        <f>'Input 1 - Schedule 1'!H705</f>
        <v/>
      </c>
      <c r="C703" s="95">
        <f>'Input 1 - Schedule 1'!I705</f>
        <v>0</v>
      </c>
      <c r="D703" s="95">
        <f>'Input 1 - Schedule 1'!J705</f>
        <v>0</v>
      </c>
      <c r="E703" s="95">
        <f>'Input 1 - Schedule 1'!K705</f>
        <v>0</v>
      </c>
      <c r="F703" s="95">
        <f>'Input 1 - Schedule 1'!L705</f>
        <v>0</v>
      </c>
      <c r="G703" s="95">
        <f>'Input 1 - Schedule 1'!N705</f>
        <v>0</v>
      </c>
      <c r="H703" s="95" t="str">
        <f>'Input 1 - Schedule 1'!O705</f>
        <v/>
      </c>
      <c r="I703" s="95">
        <f>'Input 1 - Schedule 1'!W705</f>
        <v>0</v>
      </c>
      <c r="J703" s="69"/>
      <c r="K703" s="51"/>
      <c r="L703" s="69"/>
      <c r="M703" s="69"/>
      <c r="N703" s="95">
        <f>SUMIFS('Input 3 - Capital Instruments'!$L$13:$L$229,'Input 3 - Capital Instruments'!$O$13:$O$229,C703,'Input 3 - Capital Instruments'!$M$13:$M$229,"Y",'Input 3 - Capital Instruments'!$G$13:$G$229,"Surplus Notes (or similar)")</f>
        <v>0</v>
      </c>
      <c r="O703" s="69"/>
      <c r="P703" s="69"/>
      <c r="Q703" s="69"/>
      <c r="R703" s="96">
        <f t="shared" si="149"/>
        <v>0</v>
      </c>
      <c r="S703" s="95">
        <f t="shared" si="150"/>
        <v>0</v>
      </c>
      <c r="T703" s="69"/>
      <c r="U703" s="69"/>
      <c r="V703" s="69"/>
      <c r="W703" s="95" t="str">
        <f t="shared" si="158"/>
        <v/>
      </c>
      <c r="Z703" s="69"/>
      <c r="AB703" s="69"/>
      <c r="AC703" s="69"/>
      <c r="AD703" s="69"/>
      <c r="AE703" s="69"/>
      <c r="AF703" s="69"/>
      <c r="AG703" s="69"/>
      <c r="AH703" s="97">
        <f t="shared" si="148"/>
        <v>0</v>
      </c>
      <c r="AJ703" s="98">
        <f t="shared" si="151"/>
        <v>0</v>
      </c>
      <c r="AK703" s="103">
        <f t="shared" si="152"/>
        <v>0</v>
      </c>
      <c r="AL703" s="104">
        <f t="shared" si="161"/>
        <v>0</v>
      </c>
      <c r="AM703" s="98">
        <f t="shared" si="153"/>
        <v>0</v>
      </c>
      <c r="AN703" s="103">
        <f t="shared" si="154"/>
        <v>0</v>
      </c>
      <c r="AO703" s="104">
        <f t="shared" si="162"/>
        <v>0</v>
      </c>
      <c r="AP703" s="105" t="str">
        <f t="shared" si="155"/>
        <v/>
      </c>
      <c r="AQ703" s="105" t="str">
        <f t="shared" si="156"/>
        <v/>
      </c>
      <c r="AR703" s="98">
        <f>'Input 1 - Schedule 1'!AL705</f>
        <v>0</v>
      </c>
      <c r="AS703" s="98">
        <f t="shared" si="159"/>
        <v>0</v>
      </c>
      <c r="AT703" s="99">
        <f t="shared" si="160"/>
        <v>0</v>
      </c>
      <c r="AV703" s="84" t="s">
        <v>20</v>
      </c>
    </row>
    <row r="704" spans="1:48" ht="13.5" x14ac:dyDescent="0.3">
      <c r="A704" s="106">
        <f t="shared" si="157"/>
        <v>697</v>
      </c>
      <c r="B704" s="102" t="str">
        <f>'Input 1 - Schedule 1'!H706</f>
        <v/>
      </c>
      <c r="C704" s="95">
        <f>'Input 1 - Schedule 1'!I706</f>
        <v>0</v>
      </c>
      <c r="D704" s="95">
        <f>'Input 1 - Schedule 1'!J706</f>
        <v>0</v>
      </c>
      <c r="E704" s="95">
        <f>'Input 1 - Schedule 1'!K706</f>
        <v>0</v>
      </c>
      <c r="F704" s="95">
        <f>'Input 1 - Schedule 1'!L706</f>
        <v>0</v>
      </c>
      <c r="G704" s="95">
        <f>'Input 1 - Schedule 1'!N706</f>
        <v>0</v>
      </c>
      <c r="H704" s="95" t="str">
        <f>'Input 1 - Schedule 1'!O706</f>
        <v/>
      </c>
      <c r="I704" s="95">
        <f>'Input 1 - Schedule 1'!W706</f>
        <v>0</v>
      </c>
      <c r="J704" s="69"/>
      <c r="K704" s="51"/>
      <c r="L704" s="69"/>
      <c r="M704" s="69"/>
      <c r="N704" s="95">
        <f>SUMIFS('Input 3 - Capital Instruments'!$L$13:$L$229,'Input 3 - Capital Instruments'!$O$13:$O$229,C704,'Input 3 - Capital Instruments'!$M$13:$M$229,"Y",'Input 3 - Capital Instruments'!$G$13:$G$229,"Surplus Notes (or similar)")</f>
        <v>0</v>
      </c>
      <c r="O704" s="69"/>
      <c r="P704" s="69"/>
      <c r="Q704" s="69"/>
      <c r="R704" s="96">
        <f t="shared" si="149"/>
        <v>0</v>
      </c>
      <c r="S704" s="95">
        <f t="shared" si="150"/>
        <v>0</v>
      </c>
      <c r="T704" s="69"/>
      <c r="U704" s="69"/>
      <c r="V704" s="69"/>
      <c r="W704" s="95" t="str">
        <f t="shared" si="158"/>
        <v/>
      </c>
      <c r="Z704" s="69"/>
      <c r="AB704" s="69"/>
      <c r="AC704" s="69"/>
      <c r="AD704" s="69"/>
      <c r="AE704" s="69"/>
      <c r="AF704" s="69"/>
      <c r="AG704" s="69"/>
      <c r="AH704" s="97">
        <f t="shared" si="148"/>
        <v>0</v>
      </c>
      <c r="AJ704" s="98">
        <f t="shared" si="151"/>
        <v>0</v>
      </c>
      <c r="AK704" s="103">
        <f t="shared" si="152"/>
        <v>0</v>
      </c>
      <c r="AL704" s="104">
        <f t="shared" si="161"/>
        <v>0</v>
      </c>
      <c r="AM704" s="98">
        <f t="shared" si="153"/>
        <v>0</v>
      </c>
      <c r="AN704" s="103">
        <f t="shared" si="154"/>
        <v>0</v>
      </c>
      <c r="AO704" s="104">
        <f t="shared" si="162"/>
        <v>0</v>
      </c>
      <c r="AP704" s="105" t="str">
        <f t="shared" si="155"/>
        <v/>
      </c>
      <c r="AQ704" s="105" t="str">
        <f t="shared" si="156"/>
        <v/>
      </c>
      <c r="AR704" s="98">
        <f>'Input 1 - Schedule 1'!AL706</f>
        <v>0</v>
      </c>
      <c r="AS704" s="98">
        <f t="shared" si="159"/>
        <v>0</v>
      </c>
      <c r="AT704" s="99">
        <f t="shared" si="160"/>
        <v>0</v>
      </c>
      <c r="AV704" s="84" t="s">
        <v>20</v>
      </c>
    </row>
    <row r="705" spans="1:48" ht="13.5" x14ac:dyDescent="0.3">
      <c r="A705" s="106">
        <f t="shared" si="157"/>
        <v>698</v>
      </c>
      <c r="B705" s="102" t="str">
        <f>'Input 1 - Schedule 1'!H707</f>
        <v/>
      </c>
      <c r="C705" s="95">
        <f>'Input 1 - Schedule 1'!I707</f>
        <v>0</v>
      </c>
      <c r="D705" s="95">
        <f>'Input 1 - Schedule 1'!J707</f>
        <v>0</v>
      </c>
      <c r="E705" s="95">
        <f>'Input 1 - Schedule 1'!K707</f>
        <v>0</v>
      </c>
      <c r="F705" s="95">
        <f>'Input 1 - Schedule 1'!L707</f>
        <v>0</v>
      </c>
      <c r="G705" s="95">
        <f>'Input 1 - Schedule 1'!N707</f>
        <v>0</v>
      </c>
      <c r="H705" s="95" t="str">
        <f>'Input 1 - Schedule 1'!O707</f>
        <v/>
      </c>
      <c r="I705" s="95">
        <f>'Input 1 - Schedule 1'!W707</f>
        <v>0</v>
      </c>
      <c r="J705" s="69"/>
      <c r="K705" s="51"/>
      <c r="L705" s="69"/>
      <c r="M705" s="69"/>
      <c r="N705" s="95">
        <f>SUMIFS('Input 3 - Capital Instruments'!$L$13:$L$229,'Input 3 - Capital Instruments'!$O$13:$O$229,C705,'Input 3 - Capital Instruments'!$M$13:$M$229,"Y",'Input 3 - Capital Instruments'!$G$13:$G$229,"Surplus Notes (or similar)")</f>
        <v>0</v>
      </c>
      <c r="O705" s="69"/>
      <c r="P705" s="69"/>
      <c r="Q705" s="69"/>
      <c r="R705" s="96">
        <f t="shared" si="149"/>
        <v>0</v>
      </c>
      <c r="S705" s="95">
        <f t="shared" si="150"/>
        <v>0</v>
      </c>
      <c r="T705" s="69"/>
      <c r="U705" s="69"/>
      <c r="V705" s="69"/>
      <c r="W705" s="95" t="str">
        <f t="shared" si="158"/>
        <v/>
      </c>
      <c r="Z705" s="69"/>
      <c r="AB705" s="69"/>
      <c r="AC705" s="69"/>
      <c r="AD705" s="69"/>
      <c r="AE705" s="69"/>
      <c r="AF705" s="69"/>
      <c r="AG705" s="69"/>
      <c r="AH705" s="97">
        <f t="shared" si="148"/>
        <v>0</v>
      </c>
      <c r="AJ705" s="98">
        <f t="shared" si="151"/>
        <v>0</v>
      </c>
      <c r="AK705" s="103">
        <f t="shared" si="152"/>
        <v>0</v>
      </c>
      <c r="AL705" s="104">
        <f t="shared" si="161"/>
        <v>0</v>
      </c>
      <c r="AM705" s="98">
        <f t="shared" si="153"/>
        <v>0</v>
      </c>
      <c r="AN705" s="103">
        <f t="shared" si="154"/>
        <v>0</v>
      </c>
      <c r="AO705" s="104">
        <f t="shared" si="162"/>
        <v>0</v>
      </c>
      <c r="AP705" s="105" t="str">
        <f t="shared" si="155"/>
        <v/>
      </c>
      <c r="AQ705" s="105" t="str">
        <f t="shared" si="156"/>
        <v/>
      </c>
      <c r="AR705" s="98">
        <f>'Input 1 - Schedule 1'!AL707</f>
        <v>0</v>
      </c>
      <c r="AS705" s="98">
        <f t="shared" si="159"/>
        <v>0</v>
      </c>
      <c r="AT705" s="99">
        <f t="shared" si="160"/>
        <v>0</v>
      </c>
      <c r="AV705" s="84" t="s">
        <v>20</v>
      </c>
    </row>
    <row r="706" spans="1:48" ht="13.5" x14ac:dyDescent="0.3">
      <c r="A706" s="106">
        <f t="shared" si="157"/>
        <v>699</v>
      </c>
      <c r="B706" s="102" t="str">
        <f>'Input 1 - Schedule 1'!H708</f>
        <v/>
      </c>
      <c r="C706" s="95">
        <f>'Input 1 - Schedule 1'!I708</f>
        <v>0</v>
      </c>
      <c r="D706" s="95">
        <f>'Input 1 - Schedule 1'!J708</f>
        <v>0</v>
      </c>
      <c r="E706" s="95">
        <f>'Input 1 - Schedule 1'!K708</f>
        <v>0</v>
      </c>
      <c r="F706" s="95">
        <f>'Input 1 - Schedule 1'!L708</f>
        <v>0</v>
      </c>
      <c r="G706" s="95">
        <f>'Input 1 - Schedule 1'!N708</f>
        <v>0</v>
      </c>
      <c r="H706" s="95" t="str">
        <f>'Input 1 - Schedule 1'!O708</f>
        <v/>
      </c>
      <c r="I706" s="95">
        <f>'Input 1 - Schedule 1'!W708</f>
        <v>0</v>
      </c>
      <c r="J706" s="69"/>
      <c r="K706" s="51"/>
      <c r="L706" s="69"/>
      <c r="M706" s="69"/>
      <c r="N706" s="95">
        <f>SUMIFS('Input 3 - Capital Instruments'!$L$13:$L$229,'Input 3 - Capital Instruments'!$O$13:$O$229,C706,'Input 3 - Capital Instruments'!$M$13:$M$229,"Y",'Input 3 - Capital Instruments'!$G$13:$G$229,"Surplus Notes (or similar)")</f>
        <v>0</v>
      </c>
      <c r="O706" s="69"/>
      <c r="P706" s="69"/>
      <c r="Q706" s="69"/>
      <c r="R706" s="96">
        <f t="shared" si="149"/>
        <v>0</v>
      </c>
      <c r="S706" s="95">
        <f t="shared" si="150"/>
        <v>0</v>
      </c>
      <c r="T706" s="69"/>
      <c r="U706" s="69"/>
      <c r="V706" s="69"/>
      <c r="W706" s="95" t="str">
        <f t="shared" si="158"/>
        <v/>
      </c>
      <c r="Z706" s="69"/>
      <c r="AB706" s="69"/>
      <c r="AC706" s="69"/>
      <c r="AD706" s="69"/>
      <c r="AE706" s="69"/>
      <c r="AF706" s="69"/>
      <c r="AG706" s="69"/>
      <c r="AH706" s="97">
        <f t="shared" si="148"/>
        <v>0</v>
      </c>
      <c r="AJ706" s="98">
        <f t="shared" si="151"/>
        <v>0</v>
      </c>
      <c r="AK706" s="103">
        <f t="shared" si="152"/>
        <v>0</v>
      </c>
      <c r="AL706" s="104">
        <f t="shared" si="161"/>
        <v>0</v>
      </c>
      <c r="AM706" s="98">
        <f t="shared" si="153"/>
        <v>0</v>
      </c>
      <c r="AN706" s="103">
        <f t="shared" si="154"/>
        <v>0</v>
      </c>
      <c r="AO706" s="104">
        <f t="shared" si="162"/>
        <v>0</v>
      </c>
      <c r="AP706" s="105" t="str">
        <f t="shared" si="155"/>
        <v/>
      </c>
      <c r="AQ706" s="105" t="str">
        <f t="shared" si="156"/>
        <v/>
      </c>
      <c r="AR706" s="98">
        <f>'Input 1 - Schedule 1'!AL708</f>
        <v>0</v>
      </c>
      <c r="AS706" s="98">
        <f t="shared" si="159"/>
        <v>0</v>
      </c>
      <c r="AT706" s="99">
        <f t="shared" si="160"/>
        <v>0</v>
      </c>
      <c r="AV706" s="84" t="s">
        <v>20</v>
      </c>
    </row>
    <row r="707" spans="1:48" ht="13.5" x14ac:dyDescent="0.3">
      <c r="A707" s="106">
        <f t="shared" si="157"/>
        <v>700</v>
      </c>
      <c r="B707" s="102" t="str">
        <f>'Input 1 - Schedule 1'!H709</f>
        <v/>
      </c>
      <c r="C707" s="95">
        <f>'Input 1 - Schedule 1'!I709</f>
        <v>0</v>
      </c>
      <c r="D707" s="95">
        <f>'Input 1 - Schedule 1'!J709</f>
        <v>0</v>
      </c>
      <c r="E707" s="95">
        <f>'Input 1 - Schedule 1'!K709</f>
        <v>0</v>
      </c>
      <c r="F707" s="95">
        <f>'Input 1 - Schedule 1'!L709</f>
        <v>0</v>
      </c>
      <c r="G707" s="95">
        <f>'Input 1 - Schedule 1'!N709</f>
        <v>0</v>
      </c>
      <c r="H707" s="95" t="str">
        <f>'Input 1 - Schedule 1'!O709</f>
        <v/>
      </c>
      <c r="I707" s="95">
        <f>'Input 1 - Schedule 1'!W709</f>
        <v>0</v>
      </c>
      <c r="J707" s="69"/>
      <c r="K707" s="51"/>
      <c r="L707" s="69"/>
      <c r="M707" s="69"/>
      <c r="N707" s="95">
        <f>SUMIFS('Input 3 - Capital Instruments'!$L$13:$L$229,'Input 3 - Capital Instruments'!$O$13:$O$229,C707,'Input 3 - Capital Instruments'!$M$13:$M$229,"Y",'Input 3 - Capital Instruments'!$G$13:$G$229,"Surplus Notes (or similar)")</f>
        <v>0</v>
      </c>
      <c r="O707" s="69"/>
      <c r="P707" s="69"/>
      <c r="Q707" s="69"/>
      <c r="R707" s="96">
        <f t="shared" si="149"/>
        <v>0</v>
      </c>
      <c r="S707" s="95">
        <f t="shared" si="150"/>
        <v>0</v>
      </c>
      <c r="T707" s="69"/>
      <c r="U707" s="69"/>
      <c r="V707" s="69"/>
      <c r="W707" s="95" t="str">
        <f t="shared" si="158"/>
        <v/>
      </c>
      <c r="Z707" s="69"/>
      <c r="AB707" s="69"/>
      <c r="AC707" s="69"/>
      <c r="AD707" s="69"/>
      <c r="AE707" s="69"/>
      <c r="AF707" s="69"/>
      <c r="AG707" s="69"/>
      <c r="AH707" s="97">
        <f t="shared" si="148"/>
        <v>0</v>
      </c>
      <c r="AJ707" s="98">
        <f t="shared" si="151"/>
        <v>0</v>
      </c>
      <c r="AK707" s="103">
        <f t="shared" si="152"/>
        <v>0</v>
      </c>
      <c r="AL707" s="104">
        <f t="shared" si="161"/>
        <v>0</v>
      </c>
      <c r="AM707" s="98">
        <f t="shared" si="153"/>
        <v>0</v>
      </c>
      <c r="AN707" s="103">
        <f t="shared" si="154"/>
        <v>0</v>
      </c>
      <c r="AO707" s="104">
        <f t="shared" si="162"/>
        <v>0</v>
      </c>
      <c r="AP707" s="105" t="str">
        <f t="shared" si="155"/>
        <v/>
      </c>
      <c r="AQ707" s="105" t="str">
        <f t="shared" si="156"/>
        <v/>
      </c>
      <c r="AR707" s="98">
        <f>'Input 1 - Schedule 1'!AL709</f>
        <v>0</v>
      </c>
      <c r="AS707" s="98">
        <f t="shared" si="159"/>
        <v>0</v>
      </c>
      <c r="AT707" s="99">
        <f t="shared" si="160"/>
        <v>0</v>
      </c>
      <c r="AV707" s="84" t="s">
        <v>20</v>
      </c>
    </row>
    <row r="708" spans="1:48" ht="13.5" x14ac:dyDescent="0.3">
      <c r="A708" s="106">
        <f t="shared" si="157"/>
        <v>701</v>
      </c>
      <c r="B708" s="102" t="str">
        <f>'Input 1 - Schedule 1'!H710</f>
        <v/>
      </c>
      <c r="C708" s="95">
        <f>'Input 1 - Schedule 1'!I710</f>
        <v>0</v>
      </c>
      <c r="D708" s="95">
        <f>'Input 1 - Schedule 1'!J710</f>
        <v>0</v>
      </c>
      <c r="E708" s="95">
        <f>'Input 1 - Schedule 1'!K710</f>
        <v>0</v>
      </c>
      <c r="F708" s="95">
        <f>'Input 1 - Schedule 1'!L710</f>
        <v>0</v>
      </c>
      <c r="G708" s="95">
        <f>'Input 1 - Schedule 1'!N710</f>
        <v>0</v>
      </c>
      <c r="H708" s="95" t="str">
        <f>'Input 1 - Schedule 1'!O710</f>
        <v/>
      </c>
      <c r="I708" s="95">
        <f>'Input 1 - Schedule 1'!W710</f>
        <v>0</v>
      </c>
      <c r="J708" s="69"/>
      <c r="K708" s="51"/>
      <c r="L708" s="69"/>
      <c r="M708" s="69"/>
      <c r="N708" s="95">
        <f>SUMIFS('Input 3 - Capital Instruments'!$L$13:$L$229,'Input 3 - Capital Instruments'!$O$13:$O$229,C708,'Input 3 - Capital Instruments'!$M$13:$M$229,"Y",'Input 3 - Capital Instruments'!$G$13:$G$229,"Surplus Notes (or similar)")</f>
        <v>0</v>
      </c>
      <c r="O708" s="69"/>
      <c r="P708" s="69"/>
      <c r="Q708" s="69"/>
      <c r="R708" s="96">
        <f t="shared" si="149"/>
        <v>0</v>
      </c>
      <c r="S708" s="95">
        <f t="shared" si="150"/>
        <v>0</v>
      </c>
      <c r="T708" s="69"/>
      <c r="U708" s="69"/>
      <c r="V708" s="69"/>
      <c r="W708" s="95" t="str">
        <f t="shared" si="158"/>
        <v/>
      </c>
      <c r="Z708" s="69"/>
      <c r="AB708" s="69"/>
      <c r="AC708" s="69"/>
      <c r="AD708" s="69"/>
      <c r="AE708" s="69"/>
      <c r="AF708" s="69"/>
      <c r="AG708" s="69"/>
      <c r="AH708" s="97">
        <f t="shared" si="148"/>
        <v>0</v>
      </c>
      <c r="AJ708" s="98">
        <f t="shared" si="151"/>
        <v>0</v>
      </c>
      <c r="AK708" s="103">
        <f t="shared" si="152"/>
        <v>0</v>
      </c>
      <c r="AL708" s="104">
        <f t="shared" si="161"/>
        <v>0</v>
      </c>
      <c r="AM708" s="98">
        <f t="shared" si="153"/>
        <v>0</v>
      </c>
      <c r="AN708" s="103">
        <f t="shared" si="154"/>
        <v>0</v>
      </c>
      <c r="AO708" s="104">
        <f t="shared" si="162"/>
        <v>0</v>
      </c>
      <c r="AP708" s="105" t="str">
        <f t="shared" si="155"/>
        <v/>
      </c>
      <c r="AQ708" s="105" t="str">
        <f t="shared" si="156"/>
        <v/>
      </c>
      <c r="AR708" s="98">
        <f>'Input 1 - Schedule 1'!AL710</f>
        <v>0</v>
      </c>
      <c r="AS708" s="98">
        <f t="shared" si="159"/>
        <v>0</v>
      </c>
      <c r="AT708" s="99">
        <f t="shared" si="160"/>
        <v>0</v>
      </c>
      <c r="AV708" s="84" t="s">
        <v>20</v>
      </c>
    </row>
    <row r="709" spans="1:48" ht="13.5" x14ac:dyDescent="0.3">
      <c r="A709" s="106">
        <f t="shared" si="157"/>
        <v>702</v>
      </c>
      <c r="B709" s="102" t="str">
        <f>'Input 1 - Schedule 1'!H711</f>
        <v/>
      </c>
      <c r="C709" s="95">
        <f>'Input 1 - Schedule 1'!I711</f>
        <v>0</v>
      </c>
      <c r="D709" s="95">
        <f>'Input 1 - Schedule 1'!J711</f>
        <v>0</v>
      </c>
      <c r="E709" s="95">
        <f>'Input 1 - Schedule 1'!K711</f>
        <v>0</v>
      </c>
      <c r="F709" s="95">
        <f>'Input 1 - Schedule 1'!L711</f>
        <v>0</v>
      </c>
      <c r="G709" s="95">
        <f>'Input 1 - Schedule 1'!N711</f>
        <v>0</v>
      </c>
      <c r="H709" s="95" t="str">
        <f>'Input 1 - Schedule 1'!O711</f>
        <v/>
      </c>
      <c r="I709" s="95">
        <f>'Input 1 - Schedule 1'!W711</f>
        <v>0</v>
      </c>
      <c r="J709" s="69"/>
      <c r="K709" s="51"/>
      <c r="L709" s="69"/>
      <c r="M709" s="69"/>
      <c r="N709" s="95">
        <f>SUMIFS('Input 3 - Capital Instruments'!$L$13:$L$229,'Input 3 - Capital Instruments'!$O$13:$O$229,C709,'Input 3 - Capital Instruments'!$M$13:$M$229,"Y",'Input 3 - Capital Instruments'!$G$13:$G$229,"Surplus Notes (or similar)")</f>
        <v>0</v>
      </c>
      <c r="O709" s="69"/>
      <c r="P709" s="69"/>
      <c r="Q709" s="69"/>
      <c r="R709" s="96">
        <f t="shared" si="149"/>
        <v>0</v>
      </c>
      <c r="S709" s="95">
        <f t="shared" si="150"/>
        <v>0</v>
      </c>
      <c r="T709" s="69"/>
      <c r="U709" s="69"/>
      <c r="V709" s="69"/>
      <c r="W709" s="95" t="str">
        <f t="shared" si="158"/>
        <v/>
      </c>
      <c r="Z709" s="69"/>
      <c r="AB709" s="69"/>
      <c r="AC709" s="69"/>
      <c r="AD709" s="69"/>
      <c r="AE709" s="69"/>
      <c r="AF709" s="69"/>
      <c r="AG709" s="69"/>
      <c r="AH709" s="97">
        <f t="shared" si="148"/>
        <v>0</v>
      </c>
      <c r="AJ709" s="98">
        <f t="shared" si="151"/>
        <v>0</v>
      </c>
      <c r="AK709" s="103">
        <f t="shared" si="152"/>
        <v>0</v>
      </c>
      <c r="AL709" s="104">
        <f t="shared" si="161"/>
        <v>0</v>
      </c>
      <c r="AM709" s="98">
        <f t="shared" si="153"/>
        <v>0</v>
      </c>
      <c r="AN709" s="103">
        <f t="shared" si="154"/>
        <v>0</v>
      </c>
      <c r="AO709" s="104">
        <f t="shared" si="162"/>
        <v>0</v>
      </c>
      <c r="AP709" s="105" t="str">
        <f t="shared" si="155"/>
        <v/>
      </c>
      <c r="AQ709" s="105" t="str">
        <f t="shared" si="156"/>
        <v/>
      </c>
      <c r="AR709" s="98">
        <f>'Input 1 - Schedule 1'!AL711</f>
        <v>0</v>
      </c>
      <c r="AS709" s="98">
        <f t="shared" si="159"/>
        <v>0</v>
      </c>
      <c r="AT709" s="99">
        <f t="shared" si="160"/>
        <v>0</v>
      </c>
      <c r="AV709" s="84" t="s">
        <v>20</v>
      </c>
    </row>
    <row r="710" spans="1:48" ht="13.5" x14ac:dyDescent="0.3">
      <c r="A710" s="106">
        <f t="shared" si="157"/>
        <v>703</v>
      </c>
      <c r="B710" s="102" t="str">
        <f>'Input 1 - Schedule 1'!H712</f>
        <v/>
      </c>
      <c r="C710" s="95">
        <f>'Input 1 - Schedule 1'!I712</f>
        <v>0</v>
      </c>
      <c r="D710" s="95">
        <f>'Input 1 - Schedule 1'!J712</f>
        <v>0</v>
      </c>
      <c r="E710" s="95">
        <f>'Input 1 - Schedule 1'!K712</f>
        <v>0</v>
      </c>
      <c r="F710" s="95">
        <f>'Input 1 - Schedule 1'!L712</f>
        <v>0</v>
      </c>
      <c r="G710" s="95">
        <f>'Input 1 - Schedule 1'!N712</f>
        <v>0</v>
      </c>
      <c r="H710" s="95" t="str">
        <f>'Input 1 - Schedule 1'!O712</f>
        <v/>
      </c>
      <c r="I710" s="95">
        <f>'Input 1 - Schedule 1'!W712</f>
        <v>0</v>
      </c>
      <c r="J710" s="69"/>
      <c r="K710" s="51"/>
      <c r="L710" s="69"/>
      <c r="M710" s="69"/>
      <c r="N710" s="95">
        <f>SUMIFS('Input 3 - Capital Instruments'!$L$13:$L$229,'Input 3 - Capital Instruments'!$O$13:$O$229,C710,'Input 3 - Capital Instruments'!$M$13:$M$229,"Y",'Input 3 - Capital Instruments'!$G$13:$G$229,"Surplus Notes (or similar)")</f>
        <v>0</v>
      </c>
      <c r="O710" s="69"/>
      <c r="P710" s="69"/>
      <c r="Q710" s="69"/>
      <c r="R710" s="96">
        <f t="shared" si="149"/>
        <v>0</v>
      </c>
      <c r="S710" s="95">
        <f t="shared" si="150"/>
        <v>0</v>
      </c>
      <c r="T710" s="69"/>
      <c r="U710" s="69"/>
      <c r="V710" s="69"/>
      <c r="W710" s="95" t="str">
        <f t="shared" si="158"/>
        <v/>
      </c>
      <c r="Z710" s="69"/>
      <c r="AB710" s="69"/>
      <c r="AC710" s="69"/>
      <c r="AD710" s="69"/>
      <c r="AE710" s="69"/>
      <c r="AF710" s="69"/>
      <c r="AG710" s="69"/>
      <c r="AH710" s="97">
        <f t="shared" si="148"/>
        <v>0</v>
      </c>
      <c r="AJ710" s="98">
        <f t="shared" si="151"/>
        <v>0</v>
      </c>
      <c r="AK710" s="103">
        <f t="shared" si="152"/>
        <v>0</v>
      </c>
      <c r="AL710" s="104">
        <f t="shared" si="161"/>
        <v>0</v>
      </c>
      <c r="AM710" s="98">
        <f t="shared" si="153"/>
        <v>0</v>
      </c>
      <c r="AN710" s="103">
        <f t="shared" si="154"/>
        <v>0</v>
      </c>
      <c r="AO710" s="104">
        <f t="shared" si="162"/>
        <v>0</v>
      </c>
      <c r="AP710" s="105" t="str">
        <f t="shared" si="155"/>
        <v/>
      </c>
      <c r="AQ710" s="105" t="str">
        <f t="shared" si="156"/>
        <v/>
      </c>
      <c r="AR710" s="98">
        <f>'Input 1 - Schedule 1'!AL712</f>
        <v>0</v>
      </c>
      <c r="AS710" s="98">
        <f t="shared" si="159"/>
        <v>0</v>
      </c>
      <c r="AT710" s="99">
        <f t="shared" si="160"/>
        <v>0</v>
      </c>
      <c r="AV710" s="84" t="s">
        <v>20</v>
      </c>
    </row>
    <row r="711" spans="1:48" ht="13.5" x14ac:dyDescent="0.3">
      <c r="A711" s="106">
        <f t="shared" si="157"/>
        <v>704</v>
      </c>
      <c r="B711" s="102" t="str">
        <f>'Input 1 - Schedule 1'!H713</f>
        <v/>
      </c>
      <c r="C711" s="95">
        <f>'Input 1 - Schedule 1'!I713</f>
        <v>0</v>
      </c>
      <c r="D711" s="95">
        <f>'Input 1 - Schedule 1'!J713</f>
        <v>0</v>
      </c>
      <c r="E711" s="95">
        <f>'Input 1 - Schedule 1'!K713</f>
        <v>0</v>
      </c>
      <c r="F711" s="95">
        <f>'Input 1 - Schedule 1'!L713</f>
        <v>0</v>
      </c>
      <c r="G711" s="95">
        <f>'Input 1 - Schedule 1'!N713</f>
        <v>0</v>
      </c>
      <c r="H711" s="95" t="str">
        <f>'Input 1 - Schedule 1'!O713</f>
        <v/>
      </c>
      <c r="I711" s="95">
        <f>'Input 1 - Schedule 1'!W713</f>
        <v>0</v>
      </c>
      <c r="J711" s="69"/>
      <c r="K711" s="51"/>
      <c r="L711" s="69"/>
      <c r="M711" s="69"/>
      <c r="N711" s="95">
        <f>SUMIFS('Input 3 - Capital Instruments'!$L$13:$L$229,'Input 3 - Capital Instruments'!$O$13:$O$229,C711,'Input 3 - Capital Instruments'!$M$13:$M$229,"Y",'Input 3 - Capital Instruments'!$G$13:$G$229,"Surplus Notes (or similar)")</f>
        <v>0</v>
      </c>
      <c r="O711" s="69"/>
      <c r="P711" s="69"/>
      <c r="Q711" s="69"/>
      <c r="R711" s="96">
        <f t="shared" si="149"/>
        <v>0</v>
      </c>
      <c r="S711" s="95">
        <f t="shared" si="150"/>
        <v>0</v>
      </c>
      <c r="T711" s="69"/>
      <c r="U711" s="69"/>
      <c r="V711" s="69"/>
      <c r="W711" s="95" t="str">
        <f t="shared" si="158"/>
        <v/>
      </c>
      <c r="Z711" s="69"/>
      <c r="AB711" s="69"/>
      <c r="AC711" s="69"/>
      <c r="AD711" s="69"/>
      <c r="AE711" s="69"/>
      <c r="AF711" s="69"/>
      <c r="AG711" s="69"/>
      <c r="AH711" s="97">
        <f t="shared" ref="AH711:AH774" si="163">AB711-SUM(AC711:AG711)</f>
        <v>0</v>
      </c>
      <c r="AJ711" s="98">
        <f t="shared" si="151"/>
        <v>0</v>
      </c>
      <c r="AK711" s="103">
        <f t="shared" si="152"/>
        <v>0</v>
      </c>
      <c r="AL711" s="104">
        <f t="shared" si="161"/>
        <v>0</v>
      </c>
      <c r="AM711" s="98">
        <f t="shared" si="153"/>
        <v>0</v>
      </c>
      <c r="AN711" s="103">
        <f t="shared" si="154"/>
        <v>0</v>
      </c>
      <c r="AO711" s="104">
        <f t="shared" si="162"/>
        <v>0</v>
      </c>
      <c r="AP711" s="105" t="str">
        <f t="shared" si="155"/>
        <v/>
      </c>
      <c r="AQ711" s="105" t="str">
        <f t="shared" si="156"/>
        <v/>
      </c>
      <c r="AR711" s="98">
        <f>'Input 1 - Schedule 1'!AL713</f>
        <v>0</v>
      </c>
      <c r="AS711" s="98">
        <f t="shared" si="159"/>
        <v>0</v>
      </c>
      <c r="AT711" s="99">
        <f t="shared" si="160"/>
        <v>0</v>
      </c>
      <c r="AV711" s="84" t="s">
        <v>20</v>
      </c>
    </row>
    <row r="712" spans="1:48" ht="13.5" x14ac:dyDescent="0.3">
      <c r="A712" s="106">
        <f t="shared" si="157"/>
        <v>705</v>
      </c>
      <c r="B712" s="102" t="str">
        <f>'Input 1 - Schedule 1'!H714</f>
        <v/>
      </c>
      <c r="C712" s="95">
        <f>'Input 1 - Schedule 1'!I714</f>
        <v>0</v>
      </c>
      <c r="D712" s="95">
        <f>'Input 1 - Schedule 1'!J714</f>
        <v>0</v>
      </c>
      <c r="E712" s="95">
        <f>'Input 1 - Schedule 1'!K714</f>
        <v>0</v>
      </c>
      <c r="F712" s="95">
        <f>'Input 1 - Schedule 1'!L714</f>
        <v>0</v>
      </c>
      <c r="G712" s="95">
        <f>'Input 1 - Schedule 1'!N714</f>
        <v>0</v>
      </c>
      <c r="H712" s="95" t="str">
        <f>'Input 1 - Schedule 1'!O714</f>
        <v/>
      </c>
      <c r="I712" s="95">
        <f>'Input 1 - Schedule 1'!W714</f>
        <v>0</v>
      </c>
      <c r="J712" s="69"/>
      <c r="K712" s="51"/>
      <c r="L712" s="69"/>
      <c r="M712" s="69"/>
      <c r="N712" s="95">
        <f>SUMIFS('Input 3 - Capital Instruments'!$L$13:$L$229,'Input 3 - Capital Instruments'!$O$13:$O$229,C712,'Input 3 - Capital Instruments'!$M$13:$M$229,"Y",'Input 3 - Capital Instruments'!$G$13:$G$229,"Surplus Notes (or similar)")</f>
        <v>0</v>
      </c>
      <c r="O712" s="69"/>
      <c r="P712" s="69"/>
      <c r="Q712" s="69"/>
      <c r="R712" s="96">
        <f t="shared" ref="R712:R775" si="164">L712-SUM(M712:Q712)</f>
        <v>0</v>
      </c>
      <c r="S712" s="95">
        <f t="shared" ref="S712:S775" si="165">J712-L712</f>
        <v>0</v>
      </c>
      <c r="T712" s="69"/>
      <c r="U712" s="69"/>
      <c r="V712" s="69"/>
      <c r="W712" s="95" t="str">
        <f t="shared" si="158"/>
        <v/>
      </c>
      <c r="Z712" s="69"/>
      <c r="AB712" s="69"/>
      <c r="AC712" s="69"/>
      <c r="AD712" s="69"/>
      <c r="AE712" s="69"/>
      <c r="AF712" s="69"/>
      <c r="AG712" s="69"/>
      <c r="AH712" s="97">
        <f t="shared" si="163"/>
        <v>0</v>
      </c>
      <c r="AJ712" s="98">
        <f t="shared" si="151"/>
        <v>0</v>
      </c>
      <c r="AK712" s="103">
        <f t="shared" si="152"/>
        <v>0</v>
      </c>
      <c r="AL712" s="104">
        <f t="shared" si="161"/>
        <v>0</v>
      </c>
      <c r="AM712" s="98">
        <f t="shared" si="153"/>
        <v>0</v>
      </c>
      <c r="AN712" s="103">
        <f t="shared" si="154"/>
        <v>0</v>
      </c>
      <c r="AO712" s="104">
        <f t="shared" si="162"/>
        <v>0</v>
      </c>
      <c r="AP712" s="105" t="str">
        <f t="shared" si="155"/>
        <v/>
      </c>
      <c r="AQ712" s="105" t="str">
        <f t="shared" si="156"/>
        <v/>
      </c>
      <c r="AR712" s="98">
        <f>'Input 1 - Schedule 1'!AL714</f>
        <v>0</v>
      </c>
      <c r="AS712" s="98">
        <f t="shared" si="159"/>
        <v>0</v>
      </c>
      <c r="AT712" s="99">
        <f t="shared" si="160"/>
        <v>0</v>
      </c>
      <c r="AV712" s="84" t="s">
        <v>20</v>
      </c>
    </row>
    <row r="713" spans="1:48" ht="13.5" x14ac:dyDescent="0.3">
      <c r="A713" s="106">
        <f t="shared" si="157"/>
        <v>706</v>
      </c>
      <c r="B713" s="102" t="str">
        <f>'Input 1 - Schedule 1'!H715</f>
        <v/>
      </c>
      <c r="C713" s="95">
        <f>'Input 1 - Schedule 1'!I715</f>
        <v>0</v>
      </c>
      <c r="D713" s="95">
        <f>'Input 1 - Schedule 1'!J715</f>
        <v>0</v>
      </c>
      <c r="E713" s="95">
        <f>'Input 1 - Schedule 1'!K715</f>
        <v>0</v>
      </c>
      <c r="F713" s="95">
        <f>'Input 1 - Schedule 1'!L715</f>
        <v>0</v>
      </c>
      <c r="G713" s="95">
        <f>'Input 1 - Schedule 1'!N715</f>
        <v>0</v>
      </c>
      <c r="H713" s="95" t="str">
        <f>'Input 1 - Schedule 1'!O715</f>
        <v/>
      </c>
      <c r="I713" s="95">
        <f>'Input 1 - Schedule 1'!W715</f>
        <v>0</v>
      </c>
      <c r="J713" s="69"/>
      <c r="K713" s="51"/>
      <c r="L713" s="69"/>
      <c r="M713" s="69"/>
      <c r="N713" s="95">
        <f>SUMIFS('Input 3 - Capital Instruments'!$L$13:$L$229,'Input 3 - Capital Instruments'!$O$13:$O$229,C713,'Input 3 - Capital Instruments'!$M$13:$M$229,"Y",'Input 3 - Capital Instruments'!$G$13:$G$229,"Surplus Notes (or similar)")</f>
        <v>0</v>
      </c>
      <c r="O713" s="69"/>
      <c r="P713" s="69"/>
      <c r="Q713" s="69"/>
      <c r="R713" s="96">
        <f t="shared" si="164"/>
        <v>0</v>
      </c>
      <c r="S713" s="95">
        <f t="shared" si="165"/>
        <v>0</v>
      </c>
      <c r="T713" s="69"/>
      <c r="U713" s="69"/>
      <c r="V713" s="69"/>
      <c r="W713" s="95" t="str">
        <f t="shared" si="158"/>
        <v/>
      </c>
      <c r="Z713" s="69"/>
      <c r="AB713" s="69"/>
      <c r="AC713" s="69"/>
      <c r="AD713" s="69"/>
      <c r="AE713" s="69"/>
      <c r="AF713" s="69"/>
      <c r="AG713" s="69"/>
      <c r="AH713" s="97">
        <f t="shared" si="163"/>
        <v>0</v>
      </c>
      <c r="AJ713" s="98">
        <f t="shared" ref="AJ713:AJ776" si="166">SUMPRODUCT(J$7:J$1008*(G$7:G$1008=$C713))</f>
        <v>0</v>
      </c>
      <c r="AK713" s="103">
        <f t="shared" ref="AK713:AK776" si="167">M713</f>
        <v>0</v>
      </c>
      <c r="AL713" s="104">
        <f t="shared" si="161"/>
        <v>0</v>
      </c>
      <c r="AM713" s="98">
        <f t="shared" ref="AM713:AM776" si="168">SUMPRODUCT(Z$7:Z$1008*(G$7:G$1008=$C713))</f>
        <v>0</v>
      </c>
      <c r="AN713" s="103">
        <f t="shared" ref="AN713:AN776" si="169">AC713</f>
        <v>0</v>
      </c>
      <c r="AO713" s="104">
        <f t="shared" si="162"/>
        <v>0</v>
      </c>
      <c r="AP713" s="105" t="str">
        <f t="shared" ref="AP713:AP776" si="170">IFERROR(L713/AB713,"")</f>
        <v/>
      </c>
      <c r="AQ713" s="105" t="str">
        <f t="shared" ref="AQ713:AQ776" si="171">IFERROR(R713/AH713,"")</f>
        <v/>
      </c>
      <c r="AR713" s="98">
        <f>'Input 1 - Schedule 1'!AL715</f>
        <v>0</v>
      </c>
      <c r="AS713" s="98">
        <f t="shared" si="159"/>
        <v>0</v>
      </c>
      <c r="AT713" s="99">
        <f t="shared" si="160"/>
        <v>0</v>
      </c>
      <c r="AV713" s="84" t="s">
        <v>20</v>
      </c>
    </row>
    <row r="714" spans="1:48" ht="13.5" x14ac:dyDescent="0.3">
      <c r="A714" s="106">
        <f t="shared" ref="A714:A777" si="172">A713+1</f>
        <v>707</v>
      </c>
      <c r="B714" s="102" t="str">
        <f>'Input 1 - Schedule 1'!H716</f>
        <v/>
      </c>
      <c r="C714" s="95">
        <f>'Input 1 - Schedule 1'!I716</f>
        <v>0</v>
      </c>
      <c r="D714" s="95">
        <f>'Input 1 - Schedule 1'!J716</f>
        <v>0</v>
      </c>
      <c r="E714" s="95">
        <f>'Input 1 - Schedule 1'!K716</f>
        <v>0</v>
      </c>
      <c r="F714" s="95">
        <f>'Input 1 - Schedule 1'!L716</f>
        <v>0</v>
      </c>
      <c r="G714" s="95">
        <f>'Input 1 - Schedule 1'!N716</f>
        <v>0</v>
      </c>
      <c r="H714" s="95" t="str">
        <f>'Input 1 - Schedule 1'!O716</f>
        <v/>
      </c>
      <c r="I714" s="95">
        <f>'Input 1 - Schedule 1'!W716</f>
        <v>0</v>
      </c>
      <c r="J714" s="69"/>
      <c r="K714" s="51"/>
      <c r="L714" s="69"/>
      <c r="M714" s="69"/>
      <c r="N714" s="95">
        <f>SUMIFS('Input 3 - Capital Instruments'!$L$13:$L$229,'Input 3 - Capital Instruments'!$O$13:$O$229,C714,'Input 3 - Capital Instruments'!$M$13:$M$229,"Y",'Input 3 - Capital Instruments'!$G$13:$G$229,"Surplus Notes (or similar)")</f>
        <v>0</v>
      </c>
      <c r="O714" s="69"/>
      <c r="P714" s="69"/>
      <c r="Q714" s="69"/>
      <c r="R714" s="96">
        <f t="shared" si="164"/>
        <v>0</v>
      </c>
      <c r="S714" s="95">
        <f t="shared" si="165"/>
        <v>0</v>
      </c>
      <c r="T714" s="69"/>
      <c r="U714" s="69"/>
      <c r="V714" s="69"/>
      <c r="W714" s="95" t="str">
        <f t="shared" ref="W714:W777" si="173">IFERROR(AVERAGE(T714:V714),"")</f>
        <v/>
      </c>
      <c r="Z714" s="69"/>
      <c r="AB714" s="69"/>
      <c r="AC714" s="69"/>
      <c r="AD714" s="69"/>
      <c r="AE714" s="69"/>
      <c r="AF714" s="69"/>
      <c r="AG714" s="69"/>
      <c r="AH714" s="97">
        <f t="shared" si="163"/>
        <v>0</v>
      </c>
      <c r="AJ714" s="98">
        <f t="shared" si="166"/>
        <v>0</v>
      </c>
      <c r="AK714" s="103">
        <f t="shared" si="167"/>
        <v>0</v>
      </c>
      <c r="AL714" s="104">
        <f t="shared" si="161"/>
        <v>0</v>
      </c>
      <c r="AM714" s="98">
        <f t="shared" si="168"/>
        <v>0</v>
      </c>
      <c r="AN714" s="103">
        <f t="shared" si="169"/>
        <v>0</v>
      </c>
      <c r="AO714" s="104">
        <f t="shared" si="162"/>
        <v>0</v>
      </c>
      <c r="AP714" s="105" t="str">
        <f t="shared" si="170"/>
        <v/>
      </c>
      <c r="AQ714" s="105" t="str">
        <f t="shared" si="171"/>
        <v/>
      </c>
      <c r="AR714" s="98">
        <f>'Input 1 - Schedule 1'!AL716</f>
        <v>0</v>
      </c>
      <c r="AS714" s="98">
        <f t="shared" ref="AS714:AS777" si="174">L714</f>
        <v>0</v>
      </c>
      <c r="AT714" s="99">
        <f t="shared" ref="AT714:AT777" si="175">AR714-AS714</f>
        <v>0</v>
      </c>
      <c r="AV714" s="84" t="s">
        <v>20</v>
      </c>
    </row>
    <row r="715" spans="1:48" ht="13.5" x14ac:dyDescent="0.3">
      <c r="A715" s="106">
        <f t="shared" si="172"/>
        <v>708</v>
      </c>
      <c r="B715" s="102" t="str">
        <f>'Input 1 - Schedule 1'!H717</f>
        <v/>
      </c>
      <c r="C715" s="95">
        <f>'Input 1 - Schedule 1'!I717</f>
        <v>0</v>
      </c>
      <c r="D715" s="95">
        <f>'Input 1 - Schedule 1'!J717</f>
        <v>0</v>
      </c>
      <c r="E715" s="95">
        <f>'Input 1 - Schedule 1'!K717</f>
        <v>0</v>
      </c>
      <c r="F715" s="95">
        <f>'Input 1 - Schedule 1'!L717</f>
        <v>0</v>
      </c>
      <c r="G715" s="95">
        <f>'Input 1 - Schedule 1'!N717</f>
        <v>0</v>
      </c>
      <c r="H715" s="95" t="str">
        <f>'Input 1 - Schedule 1'!O717</f>
        <v/>
      </c>
      <c r="I715" s="95">
        <f>'Input 1 - Schedule 1'!W717</f>
        <v>0</v>
      </c>
      <c r="J715" s="69"/>
      <c r="K715" s="51"/>
      <c r="L715" s="69"/>
      <c r="M715" s="69"/>
      <c r="N715" s="95">
        <f>SUMIFS('Input 3 - Capital Instruments'!$L$13:$L$229,'Input 3 - Capital Instruments'!$O$13:$O$229,C715,'Input 3 - Capital Instruments'!$M$13:$M$229,"Y",'Input 3 - Capital Instruments'!$G$13:$G$229,"Surplus Notes (or similar)")</f>
        <v>0</v>
      </c>
      <c r="O715" s="69"/>
      <c r="P715" s="69"/>
      <c r="Q715" s="69"/>
      <c r="R715" s="96">
        <f t="shared" si="164"/>
        <v>0</v>
      </c>
      <c r="S715" s="95">
        <f t="shared" si="165"/>
        <v>0</v>
      </c>
      <c r="T715" s="69"/>
      <c r="U715" s="69"/>
      <c r="V715" s="69"/>
      <c r="W715" s="95" t="str">
        <f t="shared" si="173"/>
        <v/>
      </c>
      <c r="Z715" s="69"/>
      <c r="AB715" s="69"/>
      <c r="AC715" s="69"/>
      <c r="AD715" s="69"/>
      <c r="AE715" s="69"/>
      <c r="AF715" s="69"/>
      <c r="AG715" s="69"/>
      <c r="AH715" s="97">
        <f t="shared" si="163"/>
        <v>0</v>
      </c>
      <c r="AJ715" s="98">
        <f t="shared" si="166"/>
        <v>0</v>
      </c>
      <c r="AK715" s="103">
        <f t="shared" si="167"/>
        <v>0</v>
      </c>
      <c r="AL715" s="104">
        <f t="shared" ref="AL715:AL778" si="176">AJ715-AK715</f>
        <v>0</v>
      </c>
      <c r="AM715" s="98">
        <f t="shared" si="168"/>
        <v>0</v>
      </c>
      <c r="AN715" s="103">
        <f t="shared" si="169"/>
        <v>0</v>
      </c>
      <c r="AO715" s="104">
        <f t="shared" ref="AO715:AO778" si="177">AM715-AN715</f>
        <v>0</v>
      </c>
      <c r="AP715" s="105" t="str">
        <f t="shared" si="170"/>
        <v/>
      </c>
      <c r="AQ715" s="105" t="str">
        <f t="shared" si="171"/>
        <v/>
      </c>
      <c r="AR715" s="98">
        <f>'Input 1 - Schedule 1'!AL717</f>
        <v>0</v>
      </c>
      <c r="AS715" s="98">
        <f t="shared" si="174"/>
        <v>0</v>
      </c>
      <c r="AT715" s="99">
        <f t="shared" si="175"/>
        <v>0</v>
      </c>
      <c r="AV715" s="84" t="s">
        <v>20</v>
      </c>
    </row>
    <row r="716" spans="1:48" ht="13.5" x14ac:dyDescent="0.3">
      <c r="A716" s="106">
        <f t="shared" si="172"/>
        <v>709</v>
      </c>
      <c r="B716" s="102" t="str">
        <f>'Input 1 - Schedule 1'!H718</f>
        <v/>
      </c>
      <c r="C716" s="95">
        <f>'Input 1 - Schedule 1'!I718</f>
        <v>0</v>
      </c>
      <c r="D716" s="95">
        <f>'Input 1 - Schedule 1'!J718</f>
        <v>0</v>
      </c>
      <c r="E716" s="95">
        <f>'Input 1 - Schedule 1'!K718</f>
        <v>0</v>
      </c>
      <c r="F716" s="95">
        <f>'Input 1 - Schedule 1'!L718</f>
        <v>0</v>
      </c>
      <c r="G716" s="95">
        <f>'Input 1 - Schedule 1'!N718</f>
        <v>0</v>
      </c>
      <c r="H716" s="95" t="str">
        <f>'Input 1 - Schedule 1'!O718</f>
        <v/>
      </c>
      <c r="I716" s="95">
        <f>'Input 1 - Schedule 1'!W718</f>
        <v>0</v>
      </c>
      <c r="J716" s="69"/>
      <c r="K716" s="51"/>
      <c r="L716" s="69"/>
      <c r="M716" s="69"/>
      <c r="N716" s="95">
        <f>SUMIFS('Input 3 - Capital Instruments'!$L$13:$L$229,'Input 3 - Capital Instruments'!$O$13:$O$229,C716,'Input 3 - Capital Instruments'!$M$13:$M$229,"Y",'Input 3 - Capital Instruments'!$G$13:$G$229,"Surplus Notes (or similar)")</f>
        <v>0</v>
      </c>
      <c r="O716" s="69"/>
      <c r="P716" s="69"/>
      <c r="Q716" s="69"/>
      <c r="R716" s="96">
        <f t="shared" si="164"/>
        <v>0</v>
      </c>
      <c r="S716" s="95">
        <f t="shared" si="165"/>
        <v>0</v>
      </c>
      <c r="T716" s="69"/>
      <c r="U716" s="69"/>
      <c r="V716" s="69"/>
      <c r="W716" s="95" t="str">
        <f t="shared" si="173"/>
        <v/>
      </c>
      <c r="Z716" s="69"/>
      <c r="AB716" s="69"/>
      <c r="AC716" s="69"/>
      <c r="AD716" s="69"/>
      <c r="AE716" s="69"/>
      <c r="AF716" s="69"/>
      <c r="AG716" s="69"/>
      <c r="AH716" s="97">
        <f t="shared" si="163"/>
        <v>0</v>
      </c>
      <c r="AJ716" s="98">
        <f t="shared" si="166"/>
        <v>0</v>
      </c>
      <c r="AK716" s="103">
        <f t="shared" si="167"/>
        <v>0</v>
      </c>
      <c r="AL716" s="104">
        <f t="shared" si="176"/>
        <v>0</v>
      </c>
      <c r="AM716" s="98">
        <f t="shared" si="168"/>
        <v>0</v>
      </c>
      <c r="AN716" s="103">
        <f t="shared" si="169"/>
        <v>0</v>
      </c>
      <c r="AO716" s="104">
        <f t="shared" si="177"/>
        <v>0</v>
      </c>
      <c r="AP716" s="105" t="str">
        <f t="shared" si="170"/>
        <v/>
      </c>
      <c r="AQ716" s="105" t="str">
        <f t="shared" si="171"/>
        <v/>
      </c>
      <c r="AR716" s="98">
        <f>'Input 1 - Schedule 1'!AL718</f>
        <v>0</v>
      </c>
      <c r="AS716" s="98">
        <f t="shared" si="174"/>
        <v>0</v>
      </c>
      <c r="AT716" s="99">
        <f t="shared" si="175"/>
        <v>0</v>
      </c>
      <c r="AV716" s="84" t="s">
        <v>20</v>
      </c>
    </row>
    <row r="717" spans="1:48" ht="13.5" x14ac:dyDescent="0.3">
      <c r="A717" s="106">
        <f t="shared" si="172"/>
        <v>710</v>
      </c>
      <c r="B717" s="102" t="str">
        <f>'Input 1 - Schedule 1'!H719</f>
        <v/>
      </c>
      <c r="C717" s="95">
        <f>'Input 1 - Schedule 1'!I719</f>
        <v>0</v>
      </c>
      <c r="D717" s="95">
        <f>'Input 1 - Schedule 1'!J719</f>
        <v>0</v>
      </c>
      <c r="E717" s="95">
        <f>'Input 1 - Schedule 1'!K719</f>
        <v>0</v>
      </c>
      <c r="F717" s="95">
        <f>'Input 1 - Schedule 1'!L719</f>
        <v>0</v>
      </c>
      <c r="G717" s="95">
        <f>'Input 1 - Schedule 1'!N719</f>
        <v>0</v>
      </c>
      <c r="H717" s="95" t="str">
        <f>'Input 1 - Schedule 1'!O719</f>
        <v/>
      </c>
      <c r="I717" s="95">
        <f>'Input 1 - Schedule 1'!W719</f>
        <v>0</v>
      </c>
      <c r="J717" s="69"/>
      <c r="K717" s="51"/>
      <c r="L717" s="69"/>
      <c r="M717" s="69"/>
      <c r="N717" s="95">
        <f>SUMIFS('Input 3 - Capital Instruments'!$L$13:$L$229,'Input 3 - Capital Instruments'!$O$13:$O$229,C717,'Input 3 - Capital Instruments'!$M$13:$M$229,"Y",'Input 3 - Capital Instruments'!$G$13:$G$229,"Surplus Notes (or similar)")</f>
        <v>0</v>
      </c>
      <c r="O717" s="69"/>
      <c r="P717" s="69"/>
      <c r="Q717" s="69"/>
      <c r="R717" s="96">
        <f t="shared" si="164"/>
        <v>0</v>
      </c>
      <c r="S717" s="95">
        <f t="shared" si="165"/>
        <v>0</v>
      </c>
      <c r="T717" s="69"/>
      <c r="U717" s="69"/>
      <c r="V717" s="69"/>
      <c r="W717" s="95" t="str">
        <f t="shared" si="173"/>
        <v/>
      </c>
      <c r="Z717" s="69"/>
      <c r="AB717" s="69"/>
      <c r="AC717" s="69"/>
      <c r="AD717" s="69"/>
      <c r="AE717" s="69"/>
      <c r="AF717" s="69"/>
      <c r="AG717" s="69"/>
      <c r="AH717" s="97">
        <f t="shared" si="163"/>
        <v>0</v>
      </c>
      <c r="AJ717" s="98">
        <f t="shared" si="166"/>
        <v>0</v>
      </c>
      <c r="AK717" s="103">
        <f t="shared" si="167"/>
        <v>0</v>
      </c>
      <c r="AL717" s="104">
        <f t="shared" si="176"/>
        <v>0</v>
      </c>
      <c r="AM717" s="98">
        <f t="shared" si="168"/>
        <v>0</v>
      </c>
      <c r="AN717" s="103">
        <f t="shared" si="169"/>
        <v>0</v>
      </c>
      <c r="AO717" s="104">
        <f t="shared" si="177"/>
        <v>0</v>
      </c>
      <c r="AP717" s="105" t="str">
        <f t="shared" si="170"/>
        <v/>
      </c>
      <c r="AQ717" s="105" t="str">
        <f t="shared" si="171"/>
        <v/>
      </c>
      <c r="AR717" s="98">
        <f>'Input 1 - Schedule 1'!AL719</f>
        <v>0</v>
      </c>
      <c r="AS717" s="98">
        <f t="shared" si="174"/>
        <v>0</v>
      </c>
      <c r="AT717" s="99">
        <f t="shared" si="175"/>
        <v>0</v>
      </c>
      <c r="AV717" s="84" t="s">
        <v>20</v>
      </c>
    </row>
    <row r="718" spans="1:48" ht="13.5" x14ac:dyDescent="0.3">
      <c r="A718" s="106">
        <f t="shared" si="172"/>
        <v>711</v>
      </c>
      <c r="B718" s="102" t="str">
        <f>'Input 1 - Schedule 1'!H720</f>
        <v/>
      </c>
      <c r="C718" s="95">
        <f>'Input 1 - Schedule 1'!I720</f>
        <v>0</v>
      </c>
      <c r="D718" s="95">
        <f>'Input 1 - Schedule 1'!J720</f>
        <v>0</v>
      </c>
      <c r="E718" s="95">
        <f>'Input 1 - Schedule 1'!K720</f>
        <v>0</v>
      </c>
      <c r="F718" s="95">
        <f>'Input 1 - Schedule 1'!L720</f>
        <v>0</v>
      </c>
      <c r="G718" s="95">
        <f>'Input 1 - Schedule 1'!N720</f>
        <v>0</v>
      </c>
      <c r="H718" s="95" t="str">
        <f>'Input 1 - Schedule 1'!O720</f>
        <v/>
      </c>
      <c r="I718" s="95">
        <f>'Input 1 - Schedule 1'!W720</f>
        <v>0</v>
      </c>
      <c r="J718" s="69"/>
      <c r="K718" s="51"/>
      <c r="L718" s="69"/>
      <c r="M718" s="69"/>
      <c r="N718" s="95">
        <f>SUMIFS('Input 3 - Capital Instruments'!$L$13:$L$229,'Input 3 - Capital Instruments'!$O$13:$O$229,C718,'Input 3 - Capital Instruments'!$M$13:$M$229,"Y",'Input 3 - Capital Instruments'!$G$13:$G$229,"Surplus Notes (or similar)")</f>
        <v>0</v>
      </c>
      <c r="O718" s="69"/>
      <c r="P718" s="69"/>
      <c r="Q718" s="69"/>
      <c r="R718" s="96">
        <f t="shared" si="164"/>
        <v>0</v>
      </c>
      <c r="S718" s="95">
        <f t="shared" si="165"/>
        <v>0</v>
      </c>
      <c r="T718" s="69"/>
      <c r="U718" s="69"/>
      <c r="V718" s="69"/>
      <c r="W718" s="95" t="str">
        <f t="shared" si="173"/>
        <v/>
      </c>
      <c r="Z718" s="69"/>
      <c r="AB718" s="69"/>
      <c r="AC718" s="69"/>
      <c r="AD718" s="69"/>
      <c r="AE718" s="69"/>
      <c r="AF718" s="69"/>
      <c r="AG718" s="69"/>
      <c r="AH718" s="97">
        <f t="shared" si="163"/>
        <v>0</v>
      </c>
      <c r="AJ718" s="98">
        <f t="shared" si="166"/>
        <v>0</v>
      </c>
      <c r="AK718" s="103">
        <f t="shared" si="167"/>
        <v>0</v>
      </c>
      <c r="AL718" s="104">
        <f t="shared" si="176"/>
        <v>0</v>
      </c>
      <c r="AM718" s="98">
        <f t="shared" si="168"/>
        <v>0</v>
      </c>
      <c r="AN718" s="103">
        <f t="shared" si="169"/>
        <v>0</v>
      </c>
      <c r="AO718" s="104">
        <f t="shared" si="177"/>
        <v>0</v>
      </c>
      <c r="AP718" s="105" t="str">
        <f t="shared" si="170"/>
        <v/>
      </c>
      <c r="AQ718" s="105" t="str">
        <f t="shared" si="171"/>
        <v/>
      </c>
      <c r="AR718" s="98">
        <f>'Input 1 - Schedule 1'!AL720</f>
        <v>0</v>
      </c>
      <c r="AS718" s="98">
        <f t="shared" si="174"/>
        <v>0</v>
      </c>
      <c r="AT718" s="99">
        <f t="shared" si="175"/>
        <v>0</v>
      </c>
      <c r="AV718" s="84" t="s">
        <v>20</v>
      </c>
    </row>
    <row r="719" spans="1:48" ht="13.5" x14ac:dyDescent="0.3">
      <c r="A719" s="106">
        <f t="shared" si="172"/>
        <v>712</v>
      </c>
      <c r="B719" s="102" t="str">
        <f>'Input 1 - Schedule 1'!H721</f>
        <v/>
      </c>
      <c r="C719" s="95">
        <f>'Input 1 - Schedule 1'!I721</f>
        <v>0</v>
      </c>
      <c r="D719" s="95">
        <f>'Input 1 - Schedule 1'!J721</f>
        <v>0</v>
      </c>
      <c r="E719" s="95">
        <f>'Input 1 - Schedule 1'!K721</f>
        <v>0</v>
      </c>
      <c r="F719" s="95">
        <f>'Input 1 - Schedule 1'!L721</f>
        <v>0</v>
      </c>
      <c r="G719" s="95">
        <f>'Input 1 - Schedule 1'!N721</f>
        <v>0</v>
      </c>
      <c r="H719" s="95" t="str">
        <f>'Input 1 - Schedule 1'!O721</f>
        <v/>
      </c>
      <c r="I719" s="95">
        <f>'Input 1 - Schedule 1'!W721</f>
        <v>0</v>
      </c>
      <c r="J719" s="69"/>
      <c r="K719" s="51"/>
      <c r="L719" s="69"/>
      <c r="M719" s="69"/>
      <c r="N719" s="95">
        <f>SUMIFS('Input 3 - Capital Instruments'!$L$13:$L$229,'Input 3 - Capital Instruments'!$O$13:$O$229,C719,'Input 3 - Capital Instruments'!$M$13:$M$229,"Y",'Input 3 - Capital Instruments'!$G$13:$G$229,"Surplus Notes (or similar)")</f>
        <v>0</v>
      </c>
      <c r="O719" s="69"/>
      <c r="P719" s="69"/>
      <c r="Q719" s="69"/>
      <c r="R719" s="96">
        <f t="shared" si="164"/>
        <v>0</v>
      </c>
      <c r="S719" s="95">
        <f t="shared" si="165"/>
        <v>0</v>
      </c>
      <c r="T719" s="69"/>
      <c r="U719" s="69"/>
      <c r="V719" s="69"/>
      <c r="W719" s="95" t="str">
        <f t="shared" si="173"/>
        <v/>
      </c>
      <c r="Z719" s="69"/>
      <c r="AB719" s="69"/>
      <c r="AC719" s="69"/>
      <c r="AD719" s="69"/>
      <c r="AE719" s="69"/>
      <c r="AF719" s="69"/>
      <c r="AG719" s="69"/>
      <c r="AH719" s="97">
        <f t="shared" si="163"/>
        <v>0</v>
      </c>
      <c r="AJ719" s="98">
        <f t="shared" si="166"/>
        <v>0</v>
      </c>
      <c r="AK719" s="103">
        <f t="shared" si="167"/>
        <v>0</v>
      </c>
      <c r="AL719" s="104">
        <f t="shared" si="176"/>
        <v>0</v>
      </c>
      <c r="AM719" s="98">
        <f t="shared" si="168"/>
        <v>0</v>
      </c>
      <c r="AN719" s="103">
        <f t="shared" si="169"/>
        <v>0</v>
      </c>
      <c r="AO719" s="104">
        <f t="shared" si="177"/>
        <v>0</v>
      </c>
      <c r="AP719" s="105" t="str">
        <f t="shared" si="170"/>
        <v/>
      </c>
      <c r="AQ719" s="105" t="str">
        <f t="shared" si="171"/>
        <v/>
      </c>
      <c r="AR719" s="98">
        <f>'Input 1 - Schedule 1'!AL721</f>
        <v>0</v>
      </c>
      <c r="AS719" s="98">
        <f t="shared" si="174"/>
        <v>0</v>
      </c>
      <c r="AT719" s="99">
        <f t="shared" si="175"/>
        <v>0</v>
      </c>
      <c r="AV719" s="84" t="s">
        <v>20</v>
      </c>
    </row>
    <row r="720" spans="1:48" ht="13.5" x14ac:dyDescent="0.3">
      <c r="A720" s="106">
        <f t="shared" si="172"/>
        <v>713</v>
      </c>
      <c r="B720" s="102" t="str">
        <f>'Input 1 - Schedule 1'!H722</f>
        <v/>
      </c>
      <c r="C720" s="95">
        <f>'Input 1 - Schedule 1'!I722</f>
        <v>0</v>
      </c>
      <c r="D720" s="95">
        <f>'Input 1 - Schedule 1'!J722</f>
        <v>0</v>
      </c>
      <c r="E720" s="95">
        <f>'Input 1 - Schedule 1'!K722</f>
        <v>0</v>
      </c>
      <c r="F720" s="95">
        <f>'Input 1 - Schedule 1'!L722</f>
        <v>0</v>
      </c>
      <c r="G720" s="95">
        <f>'Input 1 - Schedule 1'!N722</f>
        <v>0</v>
      </c>
      <c r="H720" s="95" t="str">
        <f>'Input 1 - Schedule 1'!O722</f>
        <v/>
      </c>
      <c r="I720" s="95">
        <f>'Input 1 - Schedule 1'!W722</f>
        <v>0</v>
      </c>
      <c r="J720" s="69"/>
      <c r="K720" s="51"/>
      <c r="L720" s="69"/>
      <c r="M720" s="69"/>
      <c r="N720" s="95">
        <f>SUMIFS('Input 3 - Capital Instruments'!$L$13:$L$229,'Input 3 - Capital Instruments'!$O$13:$O$229,C720,'Input 3 - Capital Instruments'!$M$13:$M$229,"Y",'Input 3 - Capital Instruments'!$G$13:$G$229,"Surplus Notes (or similar)")</f>
        <v>0</v>
      </c>
      <c r="O720" s="69"/>
      <c r="P720" s="69"/>
      <c r="Q720" s="69"/>
      <c r="R720" s="96">
        <f t="shared" si="164"/>
        <v>0</v>
      </c>
      <c r="S720" s="95">
        <f t="shared" si="165"/>
        <v>0</v>
      </c>
      <c r="T720" s="69"/>
      <c r="U720" s="69"/>
      <c r="V720" s="69"/>
      <c r="W720" s="95" t="str">
        <f t="shared" si="173"/>
        <v/>
      </c>
      <c r="Z720" s="69"/>
      <c r="AB720" s="69"/>
      <c r="AC720" s="69"/>
      <c r="AD720" s="69"/>
      <c r="AE720" s="69"/>
      <c r="AF720" s="69"/>
      <c r="AG720" s="69"/>
      <c r="AH720" s="97">
        <f t="shared" si="163"/>
        <v>0</v>
      </c>
      <c r="AJ720" s="98">
        <f t="shared" si="166"/>
        <v>0</v>
      </c>
      <c r="AK720" s="103">
        <f t="shared" si="167"/>
        <v>0</v>
      </c>
      <c r="AL720" s="104">
        <f t="shared" si="176"/>
        <v>0</v>
      </c>
      <c r="AM720" s="98">
        <f t="shared" si="168"/>
        <v>0</v>
      </c>
      <c r="AN720" s="103">
        <f t="shared" si="169"/>
        <v>0</v>
      </c>
      <c r="AO720" s="104">
        <f t="shared" si="177"/>
        <v>0</v>
      </c>
      <c r="AP720" s="105" t="str">
        <f t="shared" si="170"/>
        <v/>
      </c>
      <c r="AQ720" s="105" t="str">
        <f t="shared" si="171"/>
        <v/>
      </c>
      <c r="AR720" s="98">
        <f>'Input 1 - Schedule 1'!AL722</f>
        <v>0</v>
      </c>
      <c r="AS720" s="98">
        <f t="shared" si="174"/>
        <v>0</v>
      </c>
      <c r="AT720" s="99">
        <f t="shared" si="175"/>
        <v>0</v>
      </c>
      <c r="AV720" s="84" t="s">
        <v>20</v>
      </c>
    </row>
    <row r="721" spans="1:48" ht="13.5" x14ac:dyDescent="0.3">
      <c r="A721" s="106">
        <f t="shared" si="172"/>
        <v>714</v>
      </c>
      <c r="B721" s="102" t="str">
        <f>'Input 1 - Schedule 1'!H723</f>
        <v/>
      </c>
      <c r="C721" s="95">
        <f>'Input 1 - Schedule 1'!I723</f>
        <v>0</v>
      </c>
      <c r="D721" s="95">
        <f>'Input 1 - Schedule 1'!J723</f>
        <v>0</v>
      </c>
      <c r="E721" s="95">
        <f>'Input 1 - Schedule 1'!K723</f>
        <v>0</v>
      </c>
      <c r="F721" s="95">
        <f>'Input 1 - Schedule 1'!L723</f>
        <v>0</v>
      </c>
      <c r="G721" s="95">
        <f>'Input 1 - Schedule 1'!N723</f>
        <v>0</v>
      </c>
      <c r="H721" s="95" t="str">
        <f>'Input 1 - Schedule 1'!O723</f>
        <v/>
      </c>
      <c r="I721" s="95">
        <f>'Input 1 - Schedule 1'!W723</f>
        <v>0</v>
      </c>
      <c r="J721" s="69"/>
      <c r="K721" s="51"/>
      <c r="L721" s="69"/>
      <c r="M721" s="69"/>
      <c r="N721" s="95">
        <f>SUMIFS('Input 3 - Capital Instruments'!$L$13:$L$229,'Input 3 - Capital Instruments'!$O$13:$O$229,C721,'Input 3 - Capital Instruments'!$M$13:$M$229,"Y",'Input 3 - Capital Instruments'!$G$13:$G$229,"Surplus Notes (or similar)")</f>
        <v>0</v>
      </c>
      <c r="O721" s="69"/>
      <c r="P721" s="69"/>
      <c r="Q721" s="69"/>
      <c r="R721" s="96">
        <f t="shared" si="164"/>
        <v>0</v>
      </c>
      <c r="S721" s="95">
        <f t="shared" si="165"/>
        <v>0</v>
      </c>
      <c r="T721" s="69"/>
      <c r="U721" s="69"/>
      <c r="V721" s="69"/>
      <c r="W721" s="95" t="str">
        <f t="shared" si="173"/>
        <v/>
      </c>
      <c r="Z721" s="69"/>
      <c r="AB721" s="69"/>
      <c r="AC721" s="69"/>
      <c r="AD721" s="69"/>
      <c r="AE721" s="69"/>
      <c r="AF721" s="69"/>
      <c r="AG721" s="69"/>
      <c r="AH721" s="97">
        <f t="shared" si="163"/>
        <v>0</v>
      </c>
      <c r="AJ721" s="98">
        <f t="shared" si="166"/>
        <v>0</v>
      </c>
      <c r="AK721" s="103">
        <f t="shared" si="167"/>
        <v>0</v>
      </c>
      <c r="AL721" s="104">
        <f t="shared" si="176"/>
        <v>0</v>
      </c>
      <c r="AM721" s="98">
        <f t="shared" si="168"/>
        <v>0</v>
      </c>
      <c r="AN721" s="103">
        <f t="shared" si="169"/>
        <v>0</v>
      </c>
      <c r="AO721" s="104">
        <f t="shared" si="177"/>
        <v>0</v>
      </c>
      <c r="AP721" s="105" t="str">
        <f t="shared" si="170"/>
        <v/>
      </c>
      <c r="AQ721" s="105" t="str">
        <f t="shared" si="171"/>
        <v/>
      </c>
      <c r="AR721" s="98">
        <f>'Input 1 - Schedule 1'!AL723</f>
        <v>0</v>
      </c>
      <c r="AS721" s="98">
        <f t="shared" si="174"/>
        <v>0</v>
      </c>
      <c r="AT721" s="99">
        <f t="shared" si="175"/>
        <v>0</v>
      </c>
      <c r="AV721" s="84" t="s">
        <v>20</v>
      </c>
    </row>
    <row r="722" spans="1:48" ht="13.5" x14ac:dyDescent="0.3">
      <c r="A722" s="106">
        <f t="shared" si="172"/>
        <v>715</v>
      </c>
      <c r="B722" s="102" t="str">
        <f>'Input 1 - Schedule 1'!H724</f>
        <v/>
      </c>
      <c r="C722" s="95">
        <f>'Input 1 - Schedule 1'!I724</f>
        <v>0</v>
      </c>
      <c r="D722" s="95">
        <f>'Input 1 - Schedule 1'!J724</f>
        <v>0</v>
      </c>
      <c r="E722" s="95">
        <f>'Input 1 - Schedule 1'!K724</f>
        <v>0</v>
      </c>
      <c r="F722" s="95">
        <f>'Input 1 - Schedule 1'!L724</f>
        <v>0</v>
      </c>
      <c r="G722" s="95">
        <f>'Input 1 - Schedule 1'!N724</f>
        <v>0</v>
      </c>
      <c r="H722" s="95" t="str">
        <f>'Input 1 - Schedule 1'!O724</f>
        <v/>
      </c>
      <c r="I722" s="95">
        <f>'Input 1 - Schedule 1'!W724</f>
        <v>0</v>
      </c>
      <c r="J722" s="69"/>
      <c r="K722" s="51"/>
      <c r="L722" s="69"/>
      <c r="M722" s="69"/>
      <c r="N722" s="95">
        <f>SUMIFS('Input 3 - Capital Instruments'!$L$13:$L$229,'Input 3 - Capital Instruments'!$O$13:$O$229,C722,'Input 3 - Capital Instruments'!$M$13:$M$229,"Y",'Input 3 - Capital Instruments'!$G$13:$G$229,"Surplus Notes (or similar)")</f>
        <v>0</v>
      </c>
      <c r="O722" s="69"/>
      <c r="P722" s="69"/>
      <c r="Q722" s="69"/>
      <c r="R722" s="96">
        <f t="shared" si="164"/>
        <v>0</v>
      </c>
      <c r="S722" s="95">
        <f t="shared" si="165"/>
        <v>0</v>
      </c>
      <c r="T722" s="69"/>
      <c r="U722" s="69"/>
      <c r="V722" s="69"/>
      <c r="W722" s="95" t="str">
        <f t="shared" si="173"/>
        <v/>
      </c>
      <c r="Z722" s="69"/>
      <c r="AB722" s="69"/>
      <c r="AC722" s="69"/>
      <c r="AD722" s="69"/>
      <c r="AE722" s="69"/>
      <c r="AF722" s="69"/>
      <c r="AG722" s="69"/>
      <c r="AH722" s="97">
        <f t="shared" si="163"/>
        <v>0</v>
      </c>
      <c r="AJ722" s="98">
        <f t="shared" si="166"/>
        <v>0</v>
      </c>
      <c r="AK722" s="103">
        <f t="shared" si="167"/>
        <v>0</v>
      </c>
      <c r="AL722" s="104">
        <f t="shared" si="176"/>
        <v>0</v>
      </c>
      <c r="AM722" s="98">
        <f t="shared" si="168"/>
        <v>0</v>
      </c>
      <c r="AN722" s="103">
        <f t="shared" si="169"/>
        <v>0</v>
      </c>
      <c r="AO722" s="104">
        <f t="shared" si="177"/>
        <v>0</v>
      </c>
      <c r="AP722" s="105" t="str">
        <f t="shared" si="170"/>
        <v/>
      </c>
      <c r="AQ722" s="105" t="str">
        <f t="shared" si="171"/>
        <v/>
      </c>
      <c r="AR722" s="98">
        <f>'Input 1 - Schedule 1'!AL724</f>
        <v>0</v>
      </c>
      <c r="AS722" s="98">
        <f t="shared" si="174"/>
        <v>0</v>
      </c>
      <c r="AT722" s="99">
        <f t="shared" si="175"/>
        <v>0</v>
      </c>
      <c r="AV722" s="84" t="s">
        <v>20</v>
      </c>
    </row>
    <row r="723" spans="1:48" ht="13.5" x14ac:dyDescent="0.3">
      <c r="A723" s="106">
        <f t="shared" si="172"/>
        <v>716</v>
      </c>
      <c r="B723" s="102" t="str">
        <f>'Input 1 - Schedule 1'!H725</f>
        <v/>
      </c>
      <c r="C723" s="95">
        <f>'Input 1 - Schedule 1'!I725</f>
        <v>0</v>
      </c>
      <c r="D723" s="95">
        <f>'Input 1 - Schedule 1'!J725</f>
        <v>0</v>
      </c>
      <c r="E723" s="95">
        <f>'Input 1 - Schedule 1'!K725</f>
        <v>0</v>
      </c>
      <c r="F723" s="95">
        <f>'Input 1 - Schedule 1'!L725</f>
        <v>0</v>
      </c>
      <c r="G723" s="95">
        <f>'Input 1 - Schedule 1'!N725</f>
        <v>0</v>
      </c>
      <c r="H723" s="95" t="str">
        <f>'Input 1 - Schedule 1'!O725</f>
        <v/>
      </c>
      <c r="I723" s="95">
        <f>'Input 1 - Schedule 1'!W725</f>
        <v>0</v>
      </c>
      <c r="J723" s="69"/>
      <c r="K723" s="51"/>
      <c r="L723" s="69"/>
      <c r="M723" s="69"/>
      <c r="N723" s="95">
        <f>SUMIFS('Input 3 - Capital Instruments'!$L$13:$L$229,'Input 3 - Capital Instruments'!$O$13:$O$229,C723,'Input 3 - Capital Instruments'!$M$13:$M$229,"Y",'Input 3 - Capital Instruments'!$G$13:$G$229,"Surplus Notes (or similar)")</f>
        <v>0</v>
      </c>
      <c r="O723" s="69"/>
      <c r="P723" s="69"/>
      <c r="Q723" s="69"/>
      <c r="R723" s="96">
        <f t="shared" si="164"/>
        <v>0</v>
      </c>
      <c r="S723" s="95">
        <f t="shared" si="165"/>
        <v>0</v>
      </c>
      <c r="T723" s="69"/>
      <c r="U723" s="69"/>
      <c r="V723" s="69"/>
      <c r="W723" s="95" t="str">
        <f t="shared" si="173"/>
        <v/>
      </c>
      <c r="Z723" s="69"/>
      <c r="AB723" s="69"/>
      <c r="AC723" s="69"/>
      <c r="AD723" s="69"/>
      <c r="AE723" s="69"/>
      <c r="AF723" s="69"/>
      <c r="AG723" s="69"/>
      <c r="AH723" s="97">
        <f t="shared" si="163"/>
        <v>0</v>
      </c>
      <c r="AJ723" s="98">
        <f t="shared" si="166"/>
        <v>0</v>
      </c>
      <c r="AK723" s="103">
        <f t="shared" si="167"/>
        <v>0</v>
      </c>
      <c r="AL723" s="104">
        <f t="shared" si="176"/>
        <v>0</v>
      </c>
      <c r="AM723" s="98">
        <f t="shared" si="168"/>
        <v>0</v>
      </c>
      <c r="AN723" s="103">
        <f t="shared" si="169"/>
        <v>0</v>
      </c>
      <c r="AO723" s="104">
        <f t="shared" si="177"/>
        <v>0</v>
      </c>
      <c r="AP723" s="105" t="str">
        <f t="shared" si="170"/>
        <v/>
      </c>
      <c r="AQ723" s="105" t="str">
        <f t="shared" si="171"/>
        <v/>
      </c>
      <c r="AR723" s="98">
        <f>'Input 1 - Schedule 1'!AL725</f>
        <v>0</v>
      </c>
      <c r="AS723" s="98">
        <f t="shared" si="174"/>
        <v>0</v>
      </c>
      <c r="AT723" s="99">
        <f t="shared" si="175"/>
        <v>0</v>
      </c>
      <c r="AV723" s="84" t="s">
        <v>20</v>
      </c>
    </row>
    <row r="724" spans="1:48" ht="13.5" x14ac:dyDescent="0.3">
      <c r="A724" s="106">
        <f t="shared" si="172"/>
        <v>717</v>
      </c>
      <c r="B724" s="102" t="str">
        <f>'Input 1 - Schedule 1'!H726</f>
        <v/>
      </c>
      <c r="C724" s="95">
        <f>'Input 1 - Schedule 1'!I726</f>
        <v>0</v>
      </c>
      <c r="D724" s="95">
        <f>'Input 1 - Schedule 1'!J726</f>
        <v>0</v>
      </c>
      <c r="E724" s="95">
        <f>'Input 1 - Schedule 1'!K726</f>
        <v>0</v>
      </c>
      <c r="F724" s="95">
        <f>'Input 1 - Schedule 1'!L726</f>
        <v>0</v>
      </c>
      <c r="G724" s="95">
        <f>'Input 1 - Schedule 1'!N726</f>
        <v>0</v>
      </c>
      <c r="H724" s="95" t="str">
        <f>'Input 1 - Schedule 1'!O726</f>
        <v/>
      </c>
      <c r="I724" s="95">
        <f>'Input 1 - Schedule 1'!W726</f>
        <v>0</v>
      </c>
      <c r="J724" s="69"/>
      <c r="K724" s="51"/>
      <c r="L724" s="69"/>
      <c r="M724" s="69"/>
      <c r="N724" s="95">
        <f>SUMIFS('Input 3 - Capital Instruments'!$L$13:$L$229,'Input 3 - Capital Instruments'!$O$13:$O$229,C724,'Input 3 - Capital Instruments'!$M$13:$M$229,"Y",'Input 3 - Capital Instruments'!$G$13:$G$229,"Surplus Notes (or similar)")</f>
        <v>0</v>
      </c>
      <c r="O724" s="69"/>
      <c r="P724" s="69"/>
      <c r="Q724" s="69"/>
      <c r="R724" s="96">
        <f t="shared" si="164"/>
        <v>0</v>
      </c>
      <c r="S724" s="95">
        <f t="shared" si="165"/>
        <v>0</v>
      </c>
      <c r="T724" s="69"/>
      <c r="U724" s="69"/>
      <c r="V724" s="69"/>
      <c r="W724" s="95" t="str">
        <f t="shared" si="173"/>
        <v/>
      </c>
      <c r="Z724" s="69"/>
      <c r="AB724" s="69"/>
      <c r="AC724" s="69"/>
      <c r="AD724" s="69"/>
      <c r="AE724" s="69"/>
      <c r="AF724" s="69"/>
      <c r="AG724" s="69"/>
      <c r="AH724" s="97">
        <f t="shared" si="163"/>
        <v>0</v>
      </c>
      <c r="AJ724" s="98">
        <f t="shared" si="166"/>
        <v>0</v>
      </c>
      <c r="AK724" s="103">
        <f t="shared" si="167"/>
        <v>0</v>
      </c>
      <c r="AL724" s="104">
        <f t="shared" si="176"/>
        <v>0</v>
      </c>
      <c r="AM724" s="98">
        <f t="shared" si="168"/>
        <v>0</v>
      </c>
      <c r="AN724" s="103">
        <f t="shared" si="169"/>
        <v>0</v>
      </c>
      <c r="AO724" s="104">
        <f t="shared" si="177"/>
        <v>0</v>
      </c>
      <c r="AP724" s="105" t="str">
        <f t="shared" si="170"/>
        <v/>
      </c>
      <c r="AQ724" s="105" t="str">
        <f t="shared" si="171"/>
        <v/>
      </c>
      <c r="AR724" s="98">
        <f>'Input 1 - Schedule 1'!AL726</f>
        <v>0</v>
      </c>
      <c r="AS724" s="98">
        <f t="shared" si="174"/>
        <v>0</v>
      </c>
      <c r="AT724" s="99">
        <f t="shared" si="175"/>
        <v>0</v>
      </c>
      <c r="AV724" s="84" t="s">
        <v>20</v>
      </c>
    </row>
    <row r="725" spans="1:48" ht="13.5" x14ac:dyDescent="0.3">
      <c r="A725" s="106">
        <f t="shared" si="172"/>
        <v>718</v>
      </c>
      <c r="B725" s="102" t="str">
        <f>'Input 1 - Schedule 1'!H727</f>
        <v/>
      </c>
      <c r="C725" s="95">
        <f>'Input 1 - Schedule 1'!I727</f>
        <v>0</v>
      </c>
      <c r="D725" s="95">
        <f>'Input 1 - Schedule 1'!J727</f>
        <v>0</v>
      </c>
      <c r="E725" s="95">
        <f>'Input 1 - Schedule 1'!K727</f>
        <v>0</v>
      </c>
      <c r="F725" s="95">
        <f>'Input 1 - Schedule 1'!L727</f>
        <v>0</v>
      </c>
      <c r="G725" s="95">
        <f>'Input 1 - Schedule 1'!N727</f>
        <v>0</v>
      </c>
      <c r="H725" s="95" t="str">
        <f>'Input 1 - Schedule 1'!O727</f>
        <v/>
      </c>
      <c r="I725" s="95">
        <f>'Input 1 - Schedule 1'!W727</f>
        <v>0</v>
      </c>
      <c r="J725" s="69"/>
      <c r="K725" s="51"/>
      <c r="L725" s="69"/>
      <c r="M725" s="69"/>
      <c r="N725" s="95">
        <f>SUMIFS('Input 3 - Capital Instruments'!$L$13:$L$229,'Input 3 - Capital Instruments'!$O$13:$O$229,C725,'Input 3 - Capital Instruments'!$M$13:$M$229,"Y",'Input 3 - Capital Instruments'!$G$13:$G$229,"Surplus Notes (or similar)")</f>
        <v>0</v>
      </c>
      <c r="O725" s="69"/>
      <c r="P725" s="69"/>
      <c r="Q725" s="69"/>
      <c r="R725" s="96">
        <f t="shared" si="164"/>
        <v>0</v>
      </c>
      <c r="S725" s="95">
        <f t="shared" si="165"/>
        <v>0</v>
      </c>
      <c r="T725" s="69"/>
      <c r="U725" s="69"/>
      <c r="V725" s="69"/>
      <c r="W725" s="95" t="str">
        <f t="shared" si="173"/>
        <v/>
      </c>
      <c r="Z725" s="69"/>
      <c r="AB725" s="69"/>
      <c r="AC725" s="69"/>
      <c r="AD725" s="69"/>
      <c r="AE725" s="69"/>
      <c r="AF725" s="69"/>
      <c r="AG725" s="69"/>
      <c r="AH725" s="97">
        <f t="shared" si="163"/>
        <v>0</v>
      </c>
      <c r="AJ725" s="98">
        <f t="shared" si="166"/>
        <v>0</v>
      </c>
      <c r="AK725" s="103">
        <f t="shared" si="167"/>
        <v>0</v>
      </c>
      <c r="AL725" s="104">
        <f t="shared" si="176"/>
        <v>0</v>
      </c>
      <c r="AM725" s="98">
        <f t="shared" si="168"/>
        <v>0</v>
      </c>
      <c r="AN725" s="103">
        <f t="shared" si="169"/>
        <v>0</v>
      </c>
      <c r="AO725" s="104">
        <f t="shared" si="177"/>
        <v>0</v>
      </c>
      <c r="AP725" s="105" t="str">
        <f t="shared" si="170"/>
        <v/>
      </c>
      <c r="AQ725" s="105" t="str">
        <f t="shared" si="171"/>
        <v/>
      </c>
      <c r="AR725" s="98">
        <f>'Input 1 - Schedule 1'!AL727</f>
        <v>0</v>
      </c>
      <c r="AS725" s="98">
        <f t="shared" si="174"/>
        <v>0</v>
      </c>
      <c r="AT725" s="99">
        <f t="shared" si="175"/>
        <v>0</v>
      </c>
      <c r="AV725" s="84" t="s">
        <v>20</v>
      </c>
    </row>
    <row r="726" spans="1:48" ht="13.5" x14ac:dyDescent="0.3">
      <c r="A726" s="106">
        <f t="shared" si="172"/>
        <v>719</v>
      </c>
      <c r="B726" s="102" t="str">
        <f>'Input 1 - Schedule 1'!H728</f>
        <v/>
      </c>
      <c r="C726" s="95">
        <f>'Input 1 - Schedule 1'!I728</f>
        <v>0</v>
      </c>
      <c r="D726" s="95">
        <f>'Input 1 - Schedule 1'!J728</f>
        <v>0</v>
      </c>
      <c r="E726" s="95">
        <f>'Input 1 - Schedule 1'!K728</f>
        <v>0</v>
      </c>
      <c r="F726" s="95">
        <f>'Input 1 - Schedule 1'!L728</f>
        <v>0</v>
      </c>
      <c r="G726" s="95">
        <f>'Input 1 - Schedule 1'!N728</f>
        <v>0</v>
      </c>
      <c r="H726" s="95" t="str">
        <f>'Input 1 - Schedule 1'!O728</f>
        <v/>
      </c>
      <c r="I726" s="95">
        <f>'Input 1 - Schedule 1'!W728</f>
        <v>0</v>
      </c>
      <c r="J726" s="69"/>
      <c r="K726" s="51"/>
      <c r="L726" s="69"/>
      <c r="M726" s="69"/>
      <c r="N726" s="95">
        <f>SUMIFS('Input 3 - Capital Instruments'!$L$13:$L$229,'Input 3 - Capital Instruments'!$O$13:$O$229,C726,'Input 3 - Capital Instruments'!$M$13:$M$229,"Y",'Input 3 - Capital Instruments'!$G$13:$G$229,"Surplus Notes (or similar)")</f>
        <v>0</v>
      </c>
      <c r="O726" s="69"/>
      <c r="P726" s="69"/>
      <c r="Q726" s="69"/>
      <c r="R726" s="96">
        <f t="shared" si="164"/>
        <v>0</v>
      </c>
      <c r="S726" s="95">
        <f t="shared" si="165"/>
        <v>0</v>
      </c>
      <c r="T726" s="69"/>
      <c r="U726" s="69"/>
      <c r="V726" s="69"/>
      <c r="W726" s="95" t="str">
        <f t="shared" si="173"/>
        <v/>
      </c>
      <c r="Z726" s="69"/>
      <c r="AB726" s="69"/>
      <c r="AC726" s="69"/>
      <c r="AD726" s="69"/>
      <c r="AE726" s="69"/>
      <c r="AF726" s="69"/>
      <c r="AG726" s="69"/>
      <c r="AH726" s="97">
        <f t="shared" si="163"/>
        <v>0</v>
      </c>
      <c r="AJ726" s="98">
        <f t="shared" si="166"/>
        <v>0</v>
      </c>
      <c r="AK726" s="103">
        <f t="shared" si="167"/>
        <v>0</v>
      </c>
      <c r="AL726" s="104">
        <f t="shared" si="176"/>
        <v>0</v>
      </c>
      <c r="AM726" s="98">
        <f t="shared" si="168"/>
        <v>0</v>
      </c>
      <c r="AN726" s="103">
        <f t="shared" si="169"/>
        <v>0</v>
      </c>
      <c r="AO726" s="104">
        <f t="shared" si="177"/>
        <v>0</v>
      </c>
      <c r="AP726" s="105" t="str">
        <f t="shared" si="170"/>
        <v/>
      </c>
      <c r="AQ726" s="105" t="str">
        <f t="shared" si="171"/>
        <v/>
      </c>
      <c r="AR726" s="98">
        <f>'Input 1 - Schedule 1'!AL728</f>
        <v>0</v>
      </c>
      <c r="AS726" s="98">
        <f t="shared" si="174"/>
        <v>0</v>
      </c>
      <c r="AT726" s="99">
        <f t="shared" si="175"/>
        <v>0</v>
      </c>
      <c r="AV726" s="84" t="s">
        <v>20</v>
      </c>
    </row>
    <row r="727" spans="1:48" ht="13.5" x14ac:dyDescent="0.3">
      <c r="A727" s="106">
        <f t="shared" si="172"/>
        <v>720</v>
      </c>
      <c r="B727" s="102" t="str">
        <f>'Input 1 - Schedule 1'!H729</f>
        <v/>
      </c>
      <c r="C727" s="95">
        <f>'Input 1 - Schedule 1'!I729</f>
        <v>0</v>
      </c>
      <c r="D727" s="95">
        <f>'Input 1 - Schedule 1'!J729</f>
        <v>0</v>
      </c>
      <c r="E727" s="95">
        <f>'Input 1 - Schedule 1'!K729</f>
        <v>0</v>
      </c>
      <c r="F727" s="95">
        <f>'Input 1 - Schedule 1'!L729</f>
        <v>0</v>
      </c>
      <c r="G727" s="95">
        <f>'Input 1 - Schedule 1'!N729</f>
        <v>0</v>
      </c>
      <c r="H727" s="95" t="str">
        <f>'Input 1 - Schedule 1'!O729</f>
        <v/>
      </c>
      <c r="I727" s="95">
        <f>'Input 1 - Schedule 1'!W729</f>
        <v>0</v>
      </c>
      <c r="J727" s="69"/>
      <c r="K727" s="51"/>
      <c r="L727" s="69"/>
      <c r="M727" s="69"/>
      <c r="N727" s="95">
        <f>SUMIFS('Input 3 - Capital Instruments'!$L$13:$L$229,'Input 3 - Capital Instruments'!$O$13:$O$229,C727,'Input 3 - Capital Instruments'!$M$13:$M$229,"Y",'Input 3 - Capital Instruments'!$G$13:$G$229,"Surplus Notes (or similar)")</f>
        <v>0</v>
      </c>
      <c r="O727" s="69"/>
      <c r="P727" s="69"/>
      <c r="Q727" s="69"/>
      <c r="R727" s="96">
        <f t="shared" si="164"/>
        <v>0</v>
      </c>
      <c r="S727" s="95">
        <f t="shared" si="165"/>
        <v>0</v>
      </c>
      <c r="T727" s="69"/>
      <c r="U727" s="69"/>
      <c r="V727" s="69"/>
      <c r="W727" s="95" t="str">
        <f t="shared" si="173"/>
        <v/>
      </c>
      <c r="Z727" s="69"/>
      <c r="AB727" s="69"/>
      <c r="AC727" s="69"/>
      <c r="AD727" s="69"/>
      <c r="AE727" s="69"/>
      <c r="AF727" s="69"/>
      <c r="AG727" s="69"/>
      <c r="AH727" s="97">
        <f t="shared" si="163"/>
        <v>0</v>
      </c>
      <c r="AJ727" s="98">
        <f t="shared" si="166"/>
        <v>0</v>
      </c>
      <c r="AK727" s="103">
        <f t="shared" si="167"/>
        <v>0</v>
      </c>
      <c r="AL727" s="104">
        <f t="shared" si="176"/>
        <v>0</v>
      </c>
      <c r="AM727" s="98">
        <f t="shared" si="168"/>
        <v>0</v>
      </c>
      <c r="AN727" s="103">
        <f t="shared" si="169"/>
        <v>0</v>
      </c>
      <c r="AO727" s="104">
        <f t="shared" si="177"/>
        <v>0</v>
      </c>
      <c r="AP727" s="105" t="str">
        <f t="shared" si="170"/>
        <v/>
      </c>
      <c r="AQ727" s="105" t="str">
        <f t="shared" si="171"/>
        <v/>
      </c>
      <c r="AR727" s="98">
        <f>'Input 1 - Schedule 1'!AL729</f>
        <v>0</v>
      </c>
      <c r="AS727" s="98">
        <f t="shared" si="174"/>
        <v>0</v>
      </c>
      <c r="AT727" s="99">
        <f t="shared" si="175"/>
        <v>0</v>
      </c>
      <c r="AV727" s="84" t="s">
        <v>20</v>
      </c>
    </row>
    <row r="728" spans="1:48" ht="13.5" x14ac:dyDescent="0.3">
      <c r="A728" s="106">
        <f t="shared" si="172"/>
        <v>721</v>
      </c>
      <c r="B728" s="102" t="str">
        <f>'Input 1 - Schedule 1'!H730</f>
        <v/>
      </c>
      <c r="C728" s="95">
        <f>'Input 1 - Schedule 1'!I730</f>
        <v>0</v>
      </c>
      <c r="D728" s="95">
        <f>'Input 1 - Schedule 1'!J730</f>
        <v>0</v>
      </c>
      <c r="E728" s="95">
        <f>'Input 1 - Schedule 1'!K730</f>
        <v>0</v>
      </c>
      <c r="F728" s="95">
        <f>'Input 1 - Schedule 1'!L730</f>
        <v>0</v>
      </c>
      <c r="G728" s="95">
        <f>'Input 1 - Schedule 1'!N730</f>
        <v>0</v>
      </c>
      <c r="H728" s="95" t="str">
        <f>'Input 1 - Schedule 1'!O730</f>
        <v/>
      </c>
      <c r="I728" s="95">
        <f>'Input 1 - Schedule 1'!W730</f>
        <v>0</v>
      </c>
      <c r="J728" s="69"/>
      <c r="K728" s="51"/>
      <c r="L728" s="69"/>
      <c r="M728" s="69"/>
      <c r="N728" s="95">
        <f>SUMIFS('Input 3 - Capital Instruments'!$L$13:$L$229,'Input 3 - Capital Instruments'!$O$13:$O$229,C728,'Input 3 - Capital Instruments'!$M$13:$M$229,"Y",'Input 3 - Capital Instruments'!$G$13:$G$229,"Surplus Notes (or similar)")</f>
        <v>0</v>
      </c>
      <c r="O728" s="69"/>
      <c r="P728" s="69"/>
      <c r="Q728" s="69"/>
      <c r="R728" s="96">
        <f t="shared" si="164"/>
        <v>0</v>
      </c>
      <c r="S728" s="95">
        <f t="shared" si="165"/>
        <v>0</v>
      </c>
      <c r="T728" s="69"/>
      <c r="U728" s="69"/>
      <c r="V728" s="69"/>
      <c r="W728" s="95" t="str">
        <f t="shared" si="173"/>
        <v/>
      </c>
      <c r="Z728" s="69"/>
      <c r="AB728" s="69"/>
      <c r="AC728" s="69"/>
      <c r="AD728" s="69"/>
      <c r="AE728" s="69"/>
      <c r="AF728" s="69"/>
      <c r="AG728" s="69"/>
      <c r="AH728" s="97">
        <f t="shared" si="163"/>
        <v>0</v>
      </c>
      <c r="AJ728" s="98">
        <f t="shared" si="166"/>
        <v>0</v>
      </c>
      <c r="AK728" s="103">
        <f t="shared" si="167"/>
        <v>0</v>
      </c>
      <c r="AL728" s="104">
        <f t="shared" si="176"/>
        <v>0</v>
      </c>
      <c r="AM728" s="98">
        <f t="shared" si="168"/>
        <v>0</v>
      </c>
      <c r="AN728" s="103">
        <f t="shared" si="169"/>
        <v>0</v>
      </c>
      <c r="AO728" s="104">
        <f t="shared" si="177"/>
        <v>0</v>
      </c>
      <c r="AP728" s="105" t="str">
        <f t="shared" si="170"/>
        <v/>
      </c>
      <c r="AQ728" s="105" t="str">
        <f t="shared" si="171"/>
        <v/>
      </c>
      <c r="AR728" s="98">
        <f>'Input 1 - Schedule 1'!AL730</f>
        <v>0</v>
      </c>
      <c r="AS728" s="98">
        <f t="shared" si="174"/>
        <v>0</v>
      </c>
      <c r="AT728" s="99">
        <f t="shared" si="175"/>
        <v>0</v>
      </c>
      <c r="AV728" s="84" t="s">
        <v>20</v>
      </c>
    </row>
    <row r="729" spans="1:48" ht="13.5" x14ac:dyDescent="0.3">
      <c r="A729" s="106">
        <f t="shared" si="172"/>
        <v>722</v>
      </c>
      <c r="B729" s="102" t="str">
        <f>'Input 1 - Schedule 1'!H731</f>
        <v/>
      </c>
      <c r="C729" s="95">
        <f>'Input 1 - Schedule 1'!I731</f>
        <v>0</v>
      </c>
      <c r="D729" s="95">
        <f>'Input 1 - Schedule 1'!J731</f>
        <v>0</v>
      </c>
      <c r="E729" s="95">
        <f>'Input 1 - Schedule 1'!K731</f>
        <v>0</v>
      </c>
      <c r="F729" s="95">
        <f>'Input 1 - Schedule 1'!L731</f>
        <v>0</v>
      </c>
      <c r="G729" s="95">
        <f>'Input 1 - Schedule 1'!N731</f>
        <v>0</v>
      </c>
      <c r="H729" s="95" t="str">
        <f>'Input 1 - Schedule 1'!O731</f>
        <v/>
      </c>
      <c r="I729" s="95">
        <f>'Input 1 - Schedule 1'!W731</f>
        <v>0</v>
      </c>
      <c r="J729" s="69"/>
      <c r="K729" s="51"/>
      <c r="L729" s="69"/>
      <c r="M729" s="69"/>
      <c r="N729" s="95">
        <f>SUMIFS('Input 3 - Capital Instruments'!$L$13:$L$229,'Input 3 - Capital Instruments'!$O$13:$O$229,C729,'Input 3 - Capital Instruments'!$M$13:$M$229,"Y",'Input 3 - Capital Instruments'!$G$13:$G$229,"Surplus Notes (or similar)")</f>
        <v>0</v>
      </c>
      <c r="O729" s="69"/>
      <c r="P729" s="69"/>
      <c r="Q729" s="69"/>
      <c r="R729" s="96">
        <f t="shared" si="164"/>
        <v>0</v>
      </c>
      <c r="S729" s="95">
        <f t="shared" si="165"/>
        <v>0</v>
      </c>
      <c r="T729" s="69"/>
      <c r="U729" s="69"/>
      <c r="V729" s="69"/>
      <c r="W729" s="95" t="str">
        <f t="shared" si="173"/>
        <v/>
      </c>
      <c r="Z729" s="69"/>
      <c r="AB729" s="69"/>
      <c r="AC729" s="69"/>
      <c r="AD729" s="69"/>
      <c r="AE729" s="69"/>
      <c r="AF729" s="69"/>
      <c r="AG729" s="69"/>
      <c r="AH729" s="97">
        <f t="shared" si="163"/>
        <v>0</v>
      </c>
      <c r="AJ729" s="98">
        <f t="shared" si="166"/>
        <v>0</v>
      </c>
      <c r="AK729" s="103">
        <f t="shared" si="167"/>
        <v>0</v>
      </c>
      <c r="AL729" s="104">
        <f t="shared" si="176"/>
        <v>0</v>
      </c>
      <c r="AM729" s="98">
        <f t="shared" si="168"/>
        <v>0</v>
      </c>
      <c r="AN729" s="103">
        <f t="shared" si="169"/>
        <v>0</v>
      </c>
      <c r="AO729" s="104">
        <f t="shared" si="177"/>
        <v>0</v>
      </c>
      <c r="AP729" s="105" t="str">
        <f t="shared" si="170"/>
        <v/>
      </c>
      <c r="AQ729" s="105" t="str">
        <f t="shared" si="171"/>
        <v/>
      </c>
      <c r="AR729" s="98">
        <f>'Input 1 - Schedule 1'!AL731</f>
        <v>0</v>
      </c>
      <c r="AS729" s="98">
        <f t="shared" si="174"/>
        <v>0</v>
      </c>
      <c r="AT729" s="99">
        <f t="shared" si="175"/>
        <v>0</v>
      </c>
      <c r="AV729" s="84" t="s">
        <v>20</v>
      </c>
    </row>
    <row r="730" spans="1:48" ht="13.5" x14ac:dyDescent="0.3">
      <c r="A730" s="106">
        <f t="shared" si="172"/>
        <v>723</v>
      </c>
      <c r="B730" s="102" t="str">
        <f>'Input 1 - Schedule 1'!H732</f>
        <v/>
      </c>
      <c r="C730" s="95">
        <f>'Input 1 - Schedule 1'!I732</f>
        <v>0</v>
      </c>
      <c r="D730" s="95">
        <f>'Input 1 - Schedule 1'!J732</f>
        <v>0</v>
      </c>
      <c r="E730" s="95">
        <f>'Input 1 - Schedule 1'!K732</f>
        <v>0</v>
      </c>
      <c r="F730" s="95">
        <f>'Input 1 - Schedule 1'!L732</f>
        <v>0</v>
      </c>
      <c r="G730" s="95">
        <f>'Input 1 - Schedule 1'!N732</f>
        <v>0</v>
      </c>
      <c r="H730" s="95" t="str">
        <f>'Input 1 - Schedule 1'!O732</f>
        <v/>
      </c>
      <c r="I730" s="95">
        <f>'Input 1 - Schedule 1'!W732</f>
        <v>0</v>
      </c>
      <c r="J730" s="69"/>
      <c r="K730" s="51"/>
      <c r="L730" s="69"/>
      <c r="M730" s="69"/>
      <c r="N730" s="95">
        <f>SUMIFS('Input 3 - Capital Instruments'!$L$13:$L$229,'Input 3 - Capital Instruments'!$O$13:$O$229,C730,'Input 3 - Capital Instruments'!$M$13:$M$229,"Y",'Input 3 - Capital Instruments'!$G$13:$G$229,"Surplus Notes (or similar)")</f>
        <v>0</v>
      </c>
      <c r="O730" s="69"/>
      <c r="P730" s="69"/>
      <c r="Q730" s="69"/>
      <c r="R730" s="96">
        <f t="shared" si="164"/>
        <v>0</v>
      </c>
      <c r="S730" s="95">
        <f t="shared" si="165"/>
        <v>0</v>
      </c>
      <c r="T730" s="69"/>
      <c r="U730" s="69"/>
      <c r="V730" s="69"/>
      <c r="W730" s="95" t="str">
        <f t="shared" si="173"/>
        <v/>
      </c>
      <c r="Z730" s="69"/>
      <c r="AB730" s="69"/>
      <c r="AC730" s="69"/>
      <c r="AD730" s="69"/>
      <c r="AE730" s="69"/>
      <c r="AF730" s="69"/>
      <c r="AG730" s="69"/>
      <c r="AH730" s="97">
        <f t="shared" si="163"/>
        <v>0</v>
      </c>
      <c r="AJ730" s="98">
        <f t="shared" si="166"/>
        <v>0</v>
      </c>
      <c r="AK730" s="103">
        <f t="shared" si="167"/>
        <v>0</v>
      </c>
      <c r="AL730" s="104">
        <f t="shared" si="176"/>
        <v>0</v>
      </c>
      <c r="AM730" s="98">
        <f t="shared" si="168"/>
        <v>0</v>
      </c>
      <c r="AN730" s="103">
        <f t="shared" si="169"/>
        <v>0</v>
      </c>
      <c r="AO730" s="104">
        <f t="shared" si="177"/>
        <v>0</v>
      </c>
      <c r="AP730" s="105" t="str">
        <f t="shared" si="170"/>
        <v/>
      </c>
      <c r="AQ730" s="105" t="str">
        <f t="shared" si="171"/>
        <v/>
      </c>
      <c r="AR730" s="98">
        <f>'Input 1 - Schedule 1'!AL732</f>
        <v>0</v>
      </c>
      <c r="AS730" s="98">
        <f t="shared" si="174"/>
        <v>0</v>
      </c>
      <c r="AT730" s="99">
        <f t="shared" si="175"/>
        <v>0</v>
      </c>
      <c r="AV730" s="84" t="s">
        <v>20</v>
      </c>
    </row>
    <row r="731" spans="1:48" ht="13.5" x14ac:dyDescent="0.3">
      <c r="A731" s="106">
        <f t="shared" si="172"/>
        <v>724</v>
      </c>
      <c r="B731" s="102" t="str">
        <f>'Input 1 - Schedule 1'!H733</f>
        <v/>
      </c>
      <c r="C731" s="95">
        <f>'Input 1 - Schedule 1'!I733</f>
        <v>0</v>
      </c>
      <c r="D731" s="95">
        <f>'Input 1 - Schedule 1'!J733</f>
        <v>0</v>
      </c>
      <c r="E731" s="95">
        <f>'Input 1 - Schedule 1'!K733</f>
        <v>0</v>
      </c>
      <c r="F731" s="95">
        <f>'Input 1 - Schedule 1'!L733</f>
        <v>0</v>
      </c>
      <c r="G731" s="95">
        <f>'Input 1 - Schedule 1'!N733</f>
        <v>0</v>
      </c>
      <c r="H731" s="95" t="str">
        <f>'Input 1 - Schedule 1'!O733</f>
        <v/>
      </c>
      <c r="I731" s="95">
        <f>'Input 1 - Schedule 1'!W733</f>
        <v>0</v>
      </c>
      <c r="J731" s="69"/>
      <c r="K731" s="51"/>
      <c r="L731" s="69"/>
      <c r="M731" s="69"/>
      <c r="N731" s="95">
        <f>SUMIFS('Input 3 - Capital Instruments'!$L$13:$L$229,'Input 3 - Capital Instruments'!$O$13:$O$229,C731,'Input 3 - Capital Instruments'!$M$13:$M$229,"Y",'Input 3 - Capital Instruments'!$G$13:$G$229,"Surplus Notes (or similar)")</f>
        <v>0</v>
      </c>
      <c r="O731" s="69"/>
      <c r="P731" s="69"/>
      <c r="Q731" s="69"/>
      <c r="R731" s="96">
        <f t="shared" si="164"/>
        <v>0</v>
      </c>
      <c r="S731" s="95">
        <f t="shared" si="165"/>
        <v>0</v>
      </c>
      <c r="T731" s="69"/>
      <c r="U731" s="69"/>
      <c r="V731" s="69"/>
      <c r="W731" s="95" t="str">
        <f t="shared" si="173"/>
        <v/>
      </c>
      <c r="Z731" s="69"/>
      <c r="AB731" s="69"/>
      <c r="AC731" s="69"/>
      <c r="AD731" s="69"/>
      <c r="AE731" s="69"/>
      <c r="AF731" s="69"/>
      <c r="AG731" s="69"/>
      <c r="AH731" s="97">
        <f t="shared" si="163"/>
        <v>0</v>
      </c>
      <c r="AJ731" s="98">
        <f t="shared" si="166"/>
        <v>0</v>
      </c>
      <c r="AK731" s="103">
        <f t="shared" si="167"/>
        <v>0</v>
      </c>
      <c r="AL731" s="104">
        <f t="shared" si="176"/>
        <v>0</v>
      </c>
      <c r="AM731" s="98">
        <f t="shared" si="168"/>
        <v>0</v>
      </c>
      <c r="AN731" s="103">
        <f t="shared" si="169"/>
        <v>0</v>
      </c>
      <c r="AO731" s="104">
        <f t="shared" si="177"/>
        <v>0</v>
      </c>
      <c r="AP731" s="105" t="str">
        <f t="shared" si="170"/>
        <v/>
      </c>
      <c r="AQ731" s="105" t="str">
        <f t="shared" si="171"/>
        <v/>
      </c>
      <c r="AR731" s="98">
        <f>'Input 1 - Schedule 1'!AL733</f>
        <v>0</v>
      </c>
      <c r="AS731" s="98">
        <f t="shared" si="174"/>
        <v>0</v>
      </c>
      <c r="AT731" s="99">
        <f t="shared" si="175"/>
        <v>0</v>
      </c>
      <c r="AV731" s="84" t="s">
        <v>20</v>
      </c>
    </row>
    <row r="732" spans="1:48" ht="13.5" x14ac:dyDescent="0.3">
      <c r="A732" s="106">
        <f t="shared" si="172"/>
        <v>725</v>
      </c>
      <c r="B732" s="102" t="str">
        <f>'Input 1 - Schedule 1'!H734</f>
        <v/>
      </c>
      <c r="C732" s="95">
        <f>'Input 1 - Schedule 1'!I734</f>
        <v>0</v>
      </c>
      <c r="D732" s="95">
        <f>'Input 1 - Schedule 1'!J734</f>
        <v>0</v>
      </c>
      <c r="E732" s="95">
        <f>'Input 1 - Schedule 1'!K734</f>
        <v>0</v>
      </c>
      <c r="F732" s="95">
        <f>'Input 1 - Schedule 1'!L734</f>
        <v>0</v>
      </c>
      <c r="G732" s="95">
        <f>'Input 1 - Schedule 1'!N734</f>
        <v>0</v>
      </c>
      <c r="H732" s="95" t="str">
        <f>'Input 1 - Schedule 1'!O734</f>
        <v/>
      </c>
      <c r="I732" s="95">
        <f>'Input 1 - Schedule 1'!W734</f>
        <v>0</v>
      </c>
      <c r="J732" s="69"/>
      <c r="K732" s="51"/>
      <c r="L732" s="69"/>
      <c r="M732" s="69"/>
      <c r="N732" s="95">
        <f>SUMIFS('Input 3 - Capital Instruments'!$L$13:$L$229,'Input 3 - Capital Instruments'!$O$13:$O$229,C732,'Input 3 - Capital Instruments'!$M$13:$M$229,"Y",'Input 3 - Capital Instruments'!$G$13:$G$229,"Surplus Notes (or similar)")</f>
        <v>0</v>
      </c>
      <c r="O732" s="69"/>
      <c r="P732" s="69"/>
      <c r="Q732" s="69"/>
      <c r="R732" s="96">
        <f t="shared" si="164"/>
        <v>0</v>
      </c>
      <c r="S732" s="95">
        <f t="shared" si="165"/>
        <v>0</v>
      </c>
      <c r="T732" s="69"/>
      <c r="U732" s="69"/>
      <c r="V732" s="69"/>
      <c r="W732" s="95" t="str">
        <f t="shared" si="173"/>
        <v/>
      </c>
      <c r="Z732" s="69"/>
      <c r="AB732" s="69"/>
      <c r="AC732" s="69"/>
      <c r="AD732" s="69"/>
      <c r="AE732" s="69"/>
      <c r="AF732" s="69"/>
      <c r="AG732" s="69"/>
      <c r="AH732" s="97">
        <f t="shared" si="163"/>
        <v>0</v>
      </c>
      <c r="AJ732" s="98">
        <f t="shared" si="166"/>
        <v>0</v>
      </c>
      <c r="AK732" s="103">
        <f t="shared" si="167"/>
        <v>0</v>
      </c>
      <c r="AL732" s="104">
        <f t="shared" si="176"/>
        <v>0</v>
      </c>
      <c r="AM732" s="98">
        <f t="shared" si="168"/>
        <v>0</v>
      </c>
      <c r="AN732" s="103">
        <f t="shared" si="169"/>
        <v>0</v>
      </c>
      <c r="AO732" s="104">
        <f t="shared" si="177"/>
        <v>0</v>
      </c>
      <c r="AP732" s="105" t="str">
        <f t="shared" si="170"/>
        <v/>
      </c>
      <c r="AQ732" s="105" t="str">
        <f t="shared" si="171"/>
        <v/>
      </c>
      <c r="AR732" s="98">
        <f>'Input 1 - Schedule 1'!AL734</f>
        <v>0</v>
      </c>
      <c r="AS732" s="98">
        <f t="shared" si="174"/>
        <v>0</v>
      </c>
      <c r="AT732" s="99">
        <f t="shared" si="175"/>
        <v>0</v>
      </c>
      <c r="AV732" s="84" t="s">
        <v>20</v>
      </c>
    </row>
    <row r="733" spans="1:48" ht="13.5" x14ac:dyDescent="0.3">
      <c r="A733" s="106">
        <f t="shared" si="172"/>
        <v>726</v>
      </c>
      <c r="B733" s="102" t="str">
        <f>'Input 1 - Schedule 1'!H735</f>
        <v/>
      </c>
      <c r="C733" s="95">
        <f>'Input 1 - Schedule 1'!I735</f>
        <v>0</v>
      </c>
      <c r="D733" s="95">
        <f>'Input 1 - Schedule 1'!J735</f>
        <v>0</v>
      </c>
      <c r="E733" s="95">
        <f>'Input 1 - Schedule 1'!K735</f>
        <v>0</v>
      </c>
      <c r="F733" s="95">
        <f>'Input 1 - Schedule 1'!L735</f>
        <v>0</v>
      </c>
      <c r="G733" s="95">
        <f>'Input 1 - Schedule 1'!N735</f>
        <v>0</v>
      </c>
      <c r="H733" s="95" t="str">
        <f>'Input 1 - Schedule 1'!O735</f>
        <v/>
      </c>
      <c r="I733" s="95">
        <f>'Input 1 - Schedule 1'!W735</f>
        <v>0</v>
      </c>
      <c r="J733" s="69"/>
      <c r="K733" s="51"/>
      <c r="L733" s="69"/>
      <c r="M733" s="69"/>
      <c r="N733" s="95">
        <f>SUMIFS('Input 3 - Capital Instruments'!$L$13:$L$229,'Input 3 - Capital Instruments'!$O$13:$O$229,C733,'Input 3 - Capital Instruments'!$M$13:$M$229,"Y",'Input 3 - Capital Instruments'!$G$13:$G$229,"Surplus Notes (or similar)")</f>
        <v>0</v>
      </c>
      <c r="O733" s="69"/>
      <c r="P733" s="69"/>
      <c r="Q733" s="69"/>
      <c r="R733" s="96">
        <f t="shared" si="164"/>
        <v>0</v>
      </c>
      <c r="S733" s="95">
        <f t="shared" si="165"/>
        <v>0</v>
      </c>
      <c r="T733" s="69"/>
      <c r="U733" s="69"/>
      <c r="V733" s="69"/>
      <c r="W733" s="95" t="str">
        <f t="shared" si="173"/>
        <v/>
      </c>
      <c r="Z733" s="69"/>
      <c r="AB733" s="69"/>
      <c r="AC733" s="69"/>
      <c r="AD733" s="69"/>
      <c r="AE733" s="69"/>
      <c r="AF733" s="69"/>
      <c r="AG733" s="69"/>
      <c r="AH733" s="97">
        <f t="shared" si="163"/>
        <v>0</v>
      </c>
      <c r="AJ733" s="98">
        <f t="shared" si="166"/>
        <v>0</v>
      </c>
      <c r="AK733" s="103">
        <f t="shared" si="167"/>
        <v>0</v>
      </c>
      <c r="AL733" s="104">
        <f t="shared" si="176"/>
        <v>0</v>
      </c>
      <c r="AM733" s="98">
        <f t="shared" si="168"/>
        <v>0</v>
      </c>
      <c r="AN733" s="103">
        <f t="shared" si="169"/>
        <v>0</v>
      </c>
      <c r="AO733" s="104">
        <f t="shared" si="177"/>
        <v>0</v>
      </c>
      <c r="AP733" s="105" t="str">
        <f t="shared" si="170"/>
        <v/>
      </c>
      <c r="AQ733" s="105" t="str">
        <f t="shared" si="171"/>
        <v/>
      </c>
      <c r="AR733" s="98">
        <f>'Input 1 - Schedule 1'!AL735</f>
        <v>0</v>
      </c>
      <c r="AS733" s="98">
        <f t="shared" si="174"/>
        <v>0</v>
      </c>
      <c r="AT733" s="99">
        <f t="shared" si="175"/>
        <v>0</v>
      </c>
      <c r="AV733" s="84" t="s">
        <v>20</v>
      </c>
    </row>
    <row r="734" spans="1:48" ht="13.5" x14ac:dyDescent="0.3">
      <c r="A734" s="106">
        <f t="shared" si="172"/>
        <v>727</v>
      </c>
      <c r="B734" s="102" t="str">
        <f>'Input 1 - Schedule 1'!H736</f>
        <v/>
      </c>
      <c r="C734" s="95">
        <f>'Input 1 - Schedule 1'!I736</f>
        <v>0</v>
      </c>
      <c r="D734" s="95">
        <f>'Input 1 - Schedule 1'!J736</f>
        <v>0</v>
      </c>
      <c r="E734" s="95">
        <f>'Input 1 - Schedule 1'!K736</f>
        <v>0</v>
      </c>
      <c r="F734" s="95">
        <f>'Input 1 - Schedule 1'!L736</f>
        <v>0</v>
      </c>
      <c r="G734" s="95">
        <f>'Input 1 - Schedule 1'!N736</f>
        <v>0</v>
      </c>
      <c r="H734" s="95" t="str">
        <f>'Input 1 - Schedule 1'!O736</f>
        <v/>
      </c>
      <c r="I734" s="95">
        <f>'Input 1 - Schedule 1'!W736</f>
        <v>0</v>
      </c>
      <c r="J734" s="69"/>
      <c r="K734" s="51"/>
      <c r="L734" s="69"/>
      <c r="M734" s="69"/>
      <c r="N734" s="95">
        <f>SUMIFS('Input 3 - Capital Instruments'!$L$13:$L$229,'Input 3 - Capital Instruments'!$O$13:$O$229,C734,'Input 3 - Capital Instruments'!$M$13:$M$229,"Y",'Input 3 - Capital Instruments'!$G$13:$G$229,"Surplus Notes (or similar)")</f>
        <v>0</v>
      </c>
      <c r="O734" s="69"/>
      <c r="P734" s="69"/>
      <c r="Q734" s="69"/>
      <c r="R734" s="96">
        <f t="shared" si="164"/>
        <v>0</v>
      </c>
      <c r="S734" s="95">
        <f t="shared" si="165"/>
        <v>0</v>
      </c>
      <c r="T734" s="69"/>
      <c r="U734" s="69"/>
      <c r="V734" s="69"/>
      <c r="W734" s="95" t="str">
        <f t="shared" si="173"/>
        <v/>
      </c>
      <c r="Z734" s="69"/>
      <c r="AB734" s="69"/>
      <c r="AC734" s="69"/>
      <c r="AD734" s="69"/>
      <c r="AE734" s="69"/>
      <c r="AF734" s="69"/>
      <c r="AG734" s="69"/>
      <c r="AH734" s="97">
        <f t="shared" si="163"/>
        <v>0</v>
      </c>
      <c r="AJ734" s="98">
        <f t="shared" si="166"/>
        <v>0</v>
      </c>
      <c r="AK734" s="103">
        <f t="shared" si="167"/>
        <v>0</v>
      </c>
      <c r="AL734" s="104">
        <f t="shared" si="176"/>
        <v>0</v>
      </c>
      <c r="AM734" s="98">
        <f t="shared" si="168"/>
        <v>0</v>
      </c>
      <c r="AN734" s="103">
        <f t="shared" si="169"/>
        <v>0</v>
      </c>
      <c r="AO734" s="104">
        <f t="shared" si="177"/>
        <v>0</v>
      </c>
      <c r="AP734" s="105" t="str">
        <f t="shared" si="170"/>
        <v/>
      </c>
      <c r="AQ734" s="105" t="str">
        <f t="shared" si="171"/>
        <v/>
      </c>
      <c r="AR734" s="98">
        <f>'Input 1 - Schedule 1'!AL736</f>
        <v>0</v>
      </c>
      <c r="AS734" s="98">
        <f t="shared" si="174"/>
        <v>0</v>
      </c>
      <c r="AT734" s="99">
        <f t="shared" si="175"/>
        <v>0</v>
      </c>
      <c r="AV734" s="84" t="s">
        <v>20</v>
      </c>
    </row>
    <row r="735" spans="1:48" ht="13.5" x14ac:dyDescent="0.3">
      <c r="A735" s="106">
        <f t="shared" si="172"/>
        <v>728</v>
      </c>
      <c r="B735" s="102" t="str">
        <f>'Input 1 - Schedule 1'!H737</f>
        <v/>
      </c>
      <c r="C735" s="95">
        <f>'Input 1 - Schedule 1'!I737</f>
        <v>0</v>
      </c>
      <c r="D735" s="95">
        <f>'Input 1 - Schedule 1'!J737</f>
        <v>0</v>
      </c>
      <c r="E735" s="95">
        <f>'Input 1 - Schedule 1'!K737</f>
        <v>0</v>
      </c>
      <c r="F735" s="95">
        <f>'Input 1 - Schedule 1'!L737</f>
        <v>0</v>
      </c>
      <c r="G735" s="95">
        <f>'Input 1 - Schedule 1'!N737</f>
        <v>0</v>
      </c>
      <c r="H735" s="95" t="str">
        <f>'Input 1 - Schedule 1'!O737</f>
        <v/>
      </c>
      <c r="I735" s="95">
        <f>'Input 1 - Schedule 1'!W737</f>
        <v>0</v>
      </c>
      <c r="J735" s="69"/>
      <c r="K735" s="51"/>
      <c r="L735" s="69"/>
      <c r="M735" s="69"/>
      <c r="N735" s="95">
        <f>SUMIFS('Input 3 - Capital Instruments'!$L$13:$L$229,'Input 3 - Capital Instruments'!$O$13:$O$229,C735,'Input 3 - Capital Instruments'!$M$13:$M$229,"Y",'Input 3 - Capital Instruments'!$G$13:$G$229,"Surplus Notes (or similar)")</f>
        <v>0</v>
      </c>
      <c r="O735" s="69"/>
      <c r="P735" s="69"/>
      <c r="Q735" s="69"/>
      <c r="R735" s="96">
        <f t="shared" si="164"/>
        <v>0</v>
      </c>
      <c r="S735" s="95">
        <f t="shared" si="165"/>
        <v>0</v>
      </c>
      <c r="T735" s="69"/>
      <c r="U735" s="69"/>
      <c r="V735" s="69"/>
      <c r="W735" s="95" t="str">
        <f t="shared" si="173"/>
        <v/>
      </c>
      <c r="Z735" s="69"/>
      <c r="AB735" s="69"/>
      <c r="AC735" s="69"/>
      <c r="AD735" s="69"/>
      <c r="AE735" s="69"/>
      <c r="AF735" s="69"/>
      <c r="AG735" s="69"/>
      <c r="AH735" s="97">
        <f t="shared" si="163"/>
        <v>0</v>
      </c>
      <c r="AJ735" s="98">
        <f t="shared" si="166"/>
        <v>0</v>
      </c>
      <c r="AK735" s="103">
        <f t="shared" si="167"/>
        <v>0</v>
      </c>
      <c r="AL735" s="104">
        <f t="shared" si="176"/>
        <v>0</v>
      </c>
      <c r="AM735" s="98">
        <f t="shared" si="168"/>
        <v>0</v>
      </c>
      <c r="AN735" s="103">
        <f t="shared" si="169"/>
        <v>0</v>
      </c>
      <c r="AO735" s="104">
        <f t="shared" si="177"/>
        <v>0</v>
      </c>
      <c r="AP735" s="105" t="str">
        <f t="shared" si="170"/>
        <v/>
      </c>
      <c r="AQ735" s="105" t="str">
        <f t="shared" si="171"/>
        <v/>
      </c>
      <c r="AR735" s="98">
        <f>'Input 1 - Schedule 1'!AL737</f>
        <v>0</v>
      </c>
      <c r="AS735" s="98">
        <f t="shared" si="174"/>
        <v>0</v>
      </c>
      <c r="AT735" s="99">
        <f t="shared" si="175"/>
        <v>0</v>
      </c>
      <c r="AV735" s="84" t="s">
        <v>20</v>
      </c>
    </row>
    <row r="736" spans="1:48" ht="13.5" x14ac:dyDescent="0.3">
      <c r="A736" s="106">
        <f t="shared" si="172"/>
        <v>729</v>
      </c>
      <c r="B736" s="102" t="str">
        <f>'Input 1 - Schedule 1'!H738</f>
        <v/>
      </c>
      <c r="C736" s="95">
        <f>'Input 1 - Schedule 1'!I738</f>
        <v>0</v>
      </c>
      <c r="D736" s="95">
        <f>'Input 1 - Schedule 1'!J738</f>
        <v>0</v>
      </c>
      <c r="E736" s="95">
        <f>'Input 1 - Schedule 1'!K738</f>
        <v>0</v>
      </c>
      <c r="F736" s="95">
        <f>'Input 1 - Schedule 1'!L738</f>
        <v>0</v>
      </c>
      <c r="G736" s="95">
        <f>'Input 1 - Schedule 1'!N738</f>
        <v>0</v>
      </c>
      <c r="H736" s="95" t="str">
        <f>'Input 1 - Schedule 1'!O738</f>
        <v/>
      </c>
      <c r="I736" s="95">
        <f>'Input 1 - Schedule 1'!W738</f>
        <v>0</v>
      </c>
      <c r="J736" s="69"/>
      <c r="K736" s="51"/>
      <c r="L736" s="69"/>
      <c r="M736" s="69"/>
      <c r="N736" s="95">
        <f>SUMIFS('Input 3 - Capital Instruments'!$L$13:$L$229,'Input 3 - Capital Instruments'!$O$13:$O$229,C736,'Input 3 - Capital Instruments'!$M$13:$M$229,"Y",'Input 3 - Capital Instruments'!$G$13:$G$229,"Surplus Notes (or similar)")</f>
        <v>0</v>
      </c>
      <c r="O736" s="69"/>
      <c r="P736" s="69"/>
      <c r="Q736" s="69"/>
      <c r="R736" s="96">
        <f t="shared" si="164"/>
        <v>0</v>
      </c>
      <c r="S736" s="95">
        <f t="shared" si="165"/>
        <v>0</v>
      </c>
      <c r="T736" s="69"/>
      <c r="U736" s="69"/>
      <c r="V736" s="69"/>
      <c r="W736" s="95" t="str">
        <f t="shared" si="173"/>
        <v/>
      </c>
      <c r="Z736" s="69"/>
      <c r="AB736" s="69"/>
      <c r="AC736" s="69"/>
      <c r="AD736" s="69"/>
      <c r="AE736" s="69"/>
      <c r="AF736" s="69"/>
      <c r="AG736" s="69"/>
      <c r="AH736" s="97">
        <f t="shared" si="163"/>
        <v>0</v>
      </c>
      <c r="AJ736" s="98">
        <f t="shared" si="166"/>
        <v>0</v>
      </c>
      <c r="AK736" s="103">
        <f t="shared" si="167"/>
        <v>0</v>
      </c>
      <c r="AL736" s="104">
        <f t="shared" si="176"/>
        <v>0</v>
      </c>
      <c r="AM736" s="98">
        <f t="shared" si="168"/>
        <v>0</v>
      </c>
      <c r="AN736" s="103">
        <f t="shared" si="169"/>
        <v>0</v>
      </c>
      <c r="AO736" s="104">
        <f t="shared" si="177"/>
        <v>0</v>
      </c>
      <c r="AP736" s="105" t="str">
        <f t="shared" si="170"/>
        <v/>
      </c>
      <c r="AQ736" s="105" t="str">
        <f t="shared" si="171"/>
        <v/>
      </c>
      <c r="AR736" s="98">
        <f>'Input 1 - Schedule 1'!AL738</f>
        <v>0</v>
      </c>
      <c r="AS736" s="98">
        <f t="shared" si="174"/>
        <v>0</v>
      </c>
      <c r="AT736" s="99">
        <f t="shared" si="175"/>
        <v>0</v>
      </c>
      <c r="AV736" s="84" t="s">
        <v>20</v>
      </c>
    </row>
    <row r="737" spans="1:48" ht="13.5" x14ac:dyDescent="0.3">
      <c r="A737" s="106">
        <f t="shared" si="172"/>
        <v>730</v>
      </c>
      <c r="B737" s="102" t="str">
        <f>'Input 1 - Schedule 1'!H739</f>
        <v/>
      </c>
      <c r="C737" s="95">
        <f>'Input 1 - Schedule 1'!I739</f>
        <v>0</v>
      </c>
      <c r="D737" s="95">
        <f>'Input 1 - Schedule 1'!J739</f>
        <v>0</v>
      </c>
      <c r="E737" s="95">
        <f>'Input 1 - Schedule 1'!K739</f>
        <v>0</v>
      </c>
      <c r="F737" s="95">
        <f>'Input 1 - Schedule 1'!L739</f>
        <v>0</v>
      </c>
      <c r="G737" s="95">
        <f>'Input 1 - Schedule 1'!N739</f>
        <v>0</v>
      </c>
      <c r="H737" s="95" t="str">
        <f>'Input 1 - Schedule 1'!O739</f>
        <v/>
      </c>
      <c r="I737" s="95">
        <f>'Input 1 - Schedule 1'!W739</f>
        <v>0</v>
      </c>
      <c r="J737" s="69"/>
      <c r="K737" s="51"/>
      <c r="L737" s="69"/>
      <c r="M737" s="69"/>
      <c r="N737" s="95">
        <f>SUMIFS('Input 3 - Capital Instruments'!$L$13:$L$229,'Input 3 - Capital Instruments'!$O$13:$O$229,C737,'Input 3 - Capital Instruments'!$M$13:$M$229,"Y",'Input 3 - Capital Instruments'!$G$13:$G$229,"Surplus Notes (or similar)")</f>
        <v>0</v>
      </c>
      <c r="O737" s="69"/>
      <c r="P737" s="69"/>
      <c r="Q737" s="69"/>
      <c r="R737" s="96">
        <f t="shared" si="164"/>
        <v>0</v>
      </c>
      <c r="S737" s="95">
        <f t="shared" si="165"/>
        <v>0</v>
      </c>
      <c r="T737" s="69"/>
      <c r="U737" s="69"/>
      <c r="V737" s="69"/>
      <c r="W737" s="95" t="str">
        <f t="shared" si="173"/>
        <v/>
      </c>
      <c r="Z737" s="69"/>
      <c r="AB737" s="69"/>
      <c r="AC737" s="69"/>
      <c r="AD737" s="69"/>
      <c r="AE737" s="69"/>
      <c r="AF737" s="69"/>
      <c r="AG737" s="69"/>
      <c r="AH737" s="97">
        <f t="shared" si="163"/>
        <v>0</v>
      </c>
      <c r="AJ737" s="98">
        <f t="shared" si="166"/>
        <v>0</v>
      </c>
      <c r="AK737" s="103">
        <f t="shared" si="167"/>
        <v>0</v>
      </c>
      <c r="AL737" s="104">
        <f t="shared" si="176"/>
        <v>0</v>
      </c>
      <c r="AM737" s="98">
        <f t="shared" si="168"/>
        <v>0</v>
      </c>
      <c r="AN737" s="103">
        <f t="shared" si="169"/>
        <v>0</v>
      </c>
      <c r="AO737" s="104">
        <f t="shared" si="177"/>
        <v>0</v>
      </c>
      <c r="AP737" s="105" t="str">
        <f t="shared" si="170"/>
        <v/>
      </c>
      <c r="AQ737" s="105" t="str">
        <f t="shared" si="171"/>
        <v/>
      </c>
      <c r="AR737" s="98">
        <f>'Input 1 - Schedule 1'!AL739</f>
        <v>0</v>
      </c>
      <c r="AS737" s="98">
        <f t="shared" si="174"/>
        <v>0</v>
      </c>
      <c r="AT737" s="99">
        <f t="shared" si="175"/>
        <v>0</v>
      </c>
      <c r="AV737" s="84" t="s">
        <v>20</v>
      </c>
    </row>
    <row r="738" spans="1:48" ht="13.5" x14ac:dyDescent="0.3">
      <c r="A738" s="106">
        <f t="shared" si="172"/>
        <v>731</v>
      </c>
      <c r="B738" s="102" t="str">
        <f>'Input 1 - Schedule 1'!H740</f>
        <v/>
      </c>
      <c r="C738" s="95">
        <f>'Input 1 - Schedule 1'!I740</f>
        <v>0</v>
      </c>
      <c r="D738" s="95">
        <f>'Input 1 - Schedule 1'!J740</f>
        <v>0</v>
      </c>
      <c r="E738" s="95">
        <f>'Input 1 - Schedule 1'!K740</f>
        <v>0</v>
      </c>
      <c r="F738" s="95">
        <f>'Input 1 - Schedule 1'!L740</f>
        <v>0</v>
      </c>
      <c r="G738" s="95">
        <f>'Input 1 - Schedule 1'!N740</f>
        <v>0</v>
      </c>
      <c r="H738" s="95" t="str">
        <f>'Input 1 - Schedule 1'!O740</f>
        <v/>
      </c>
      <c r="I738" s="95">
        <f>'Input 1 - Schedule 1'!W740</f>
        <v>0</v>
      </c>
      <c r="J738" s="69"/>
      <c r="K738" s="51"/>
      <c r="L738" s="69"/>
      <c r="M738" s="69"/>
      <c r="N738" s="95">
        <f>SUMIFS('Input 3 - Capital Instruments'!$L$13:$L$229,'Input 3 - Capital Instruments'!$O$13:$O$229,C738,'Input 3 - Capital Instruments'!$M$13:$M$229,"Y",'Input 3 - Capital Instruments'!$G$13:$G$229,"Surplus Notes (or similar)")</f>
        <v>0</v>
      </c>
      <c r="O738" s="69"/>
      <c r="P738" s="69"/>
      <c r="Q738" s="69"/>
      <c r="R738" s="96">
        <f t="shared" si="164"/>
        <v>0</v>
      </c>
      <c r="S738" s="95">
        <f t="shared" si="165"/>
        <v>0</v>
      </c>
      <c r="T738" s="69"/>
      <c r="U738" s="69"/>
      <c r="V738" s="69"/>
      <c r="W738" s="95" t="str">
        <f t="shared" si="173"/>
        <v/>
      </c>
      <c r="Z738" s="69"/>
      <c r="AB738" s="69"/>
      <c r="AC738" s="69"/>
      <c r="AD738" s="69"/>
      <c r="AE738" s="69"/>
      <c r="AF738" s="69"/>
      <c r="AG738" s="69"/>
      <c r="AH738" s="97">
        <f t="shared" si="163"/>
        <v>0</v>
      </c>
      <c r="AJ738" s="98">
        <f t="shared" si="166"/>
        <v>0</v>
      </c>
      <c r="AK738" s="103">
        <f t="shared" si="167"/>
        <v>0</v>
      </c>
      <c r="AL738" s="104">
        <f t="shared" si="176"/>
        <v>0</v>
      </c>
      <c r="AM738" s="98">
        <f t="shared" si="168"/>
        <v>0</v>
      </c>
      <c r="AN738" s="103">
        <f t="shared" si="169"/>
        <v>0</v>
      </c>
      <c r="AO738" s="104">
        <f t="shared" si="177"/>
        <v>0</v>
      </c>
      <c r="AP738" s="105" t="str">
        <f t="shared" si="170"/>
        <v/>
      </c>
      <c r="AQ738" s="105" t="str">
        <f t="shared" si="171"/>
        <v/>
      </c>
      <c r="AR738" s="98">
        <f>'Input 1 - Schedule 1'!AL740</f>
        <v>0</v>
      </c>
      <c r="AS738" s="98">
        <f t="shared" si="174"/>
        <v>0</v>
      </c>
      <c r="AT738" s="99">
        <f t="shared" si="175"/>
        <v>0</v>
      </c>
      <c r="AV738" s="84" t="s">
        <v>20</v>
      </c>
    </row>
    <row r="739" spans="1:48" ht="13.5" x14ac:dyDescent="0.3">
      <c r="A739" s="106">
        <f t="shared" si="172"/>
        <v>732</v>
      </c>
      <c r="B739" s="102" t="str">
        <f>'Input 1 - Schedule 1'!H741</f>
        <v/>
      </c>
      <c r="C739" s="95">
        <f>'Input 1 - Schedule 1'!I741</f>
        <v>0</v>
      </c>
      <c r="D739" s="95">
        <f>'Input 1 - Schedule 1'!J741</f>
        <v>0</v>
      </c>
      <c r="E739" s="95">
        <f>'Input 1 - Schedule 1'!K741</f>
        <v>0</v>
      </c>
      <c r="F739" s="95">
        <f>'Input 1 - Schedule 1'!L741</f>
        <v>0</v>
      </c>
      <c r="G739" s="95">
        <f>'Input 1 - Schedule 1'!N741</f>
        <v>0</v>
      </c>
      <c r="H739" s="95" t="str">
        <f>'Input 1 - Schedule 1'!O741</f>
        <v/>
      </c>
      <c r="I739" s="95">
        <f>'Input 1 - Schedule 1'!W741</f>
        <v>0</v>
      </c>
      <c r="J739" s="69"/>
      <c r="K739" s="51"/>
      <c r="L739" s="69"/>
      <c r="M739" s="69"/>
      <c r="N739" s="95">
        <f>SUMIFS('Input 3 - Capital Instruments'!$L$13:$L$229,'Input 3 - Capital Instruments'!$O$13:$O$229,C739,'Input 3 - Capital Instruments'!$M$13:$M$229,"Y",'Input 3 - Capital Instruments'!$G$13:$G$229,"Surplus Notes (or similar)")</f>
        <v>0</v>
      </c>
      <c r="O739" s="69"/>
      <c r="P739" s="69"/>
      <c r="Q739" s="69"/>
      <c r="R739" s="96">
        <f t="shared" si="164"/>
        <v>0</v>
      </c>
      <c r="S739" s="95">
        <f t="shared" si="165"/>
        <v>0</v>
      </c>
      <c r="T739" s="69"/>
      <c r="U739" s="69"/>
      <c r="V739" s="69"/>
      <c r="W739" s="95" t="str">
        <f t="shared" si="173"/>
        <v/>
      </c>
      <c r="Z739" s="69"/>
      <c r="AB739" s="69"/>
      <c r="AC739" s="69"/>
      <c r="AD739" s="69"/>
      <c r="AE739" s="69"/>
      <c r="AF739" s="69"/>
      <c r="AG739" s="69"/>
      <c r="AH739" s="97">
        <f t="shared" si="163"/>
        <v>0</v>
      </c>
      <c r="AJ739" s="98">
        <f t="shared" si="166"/>
        <v>0</v>
      </c>
      <c r="AK739" s="103">
        <f t="shared" si="167"/>
        <v>0</v>
      </c>
      <c r="AL739" s="104">
        <f t="shared" si="176"/>
        <v>0</v>
      </c>
      <c r="AM739" s="98">
        <f t="shared" si="168"/>
        <v>0</v>
      </c>
      <c r="AN739" s="103">
        <f t="shared" si="169"/>
        <v>0</v>
      </c>
      <c r="AO739" s="104">
        <f t="shared" si="177"/>
        <v>0</v>
      </c>
      <c r="AP739" s="105" t="str">
        <f t="shared" si="170"/>
        <v/>
      </c>
      <c r="AQ739" s="105" t="str">
        <f t="shared" si="171"/>
        <v/>
      </c>
      <c r="AR739" s="98">
        <f>'Input 1 - Schedule 1'!AL741</f>
        <v>0</v>
      </c>
      <c r="AS739" s="98">
        <f t="shared" si="174"/>
        <v>0</v>
      </c>
      <c r="AT739" s="99">
        <f t="shared" si="175"/>
        <v>0</v>
      </c>
      <c r="AV739" s="84" t="s">
        <v>20</v>
      </c>
    </row>
    <row r="740" spans="1:48" ht="13.5" x14ac:dyDescent="0.3">
      <c r="A740" s="106">
        <f t="shared" si="172"/>
        <v>733</v>
      </c>
      <c r="B740" s="102" t="str">
        <f>'Input 1 - Schedule 1'!H742</f>
        <v/>
      </c>
      <c r="C740" s="95">
        <f>'Input 1 - Schedule 1'!I742</f>
        <v>0</v>
      </c>
      <c r="D740" s="95">
        <f>'Input 1 - Schedule 1'!J742</f>
        <v>0</v>
      </c>
      <c r="E740" s="95">
        <f>'Input 1 - Schedule 1'!K742</f>
        <v>0</v>
      </c>
      <c r="F740" s="95">
        <f>'Input 1 - Schedule 1'!L742</f>
        <v>0</v>
      </c>
      <c r="G740" s="95">
        <f>'Input 1 - Schedule 1'!N742</f>
        <v>0</v>
      </c>
      <c r="H740" s="95" t="str">
        <f>'Input 1 - Schedule 1'!O742</f>
        <v/>
      </c>
      <c r="I740" s="95">
        <f>'Input 1 - Schedule 1'!W742</f>
        <v>0</v>
      </c>
      <c r="J740" s="69"/>
      <c r="K740" s="51"/>
      <c r="L740" s="69"/>
      <c r="M740" s="69"/>
      <c r="N740" s="95">
        <f>SUMIFS('Input 3 - Capital Instruments'!$L$13:$L$229,'Input 3 - Capital Instruments'!$O$13:$O$229,C740,'Input 3 - Capital Instruments'!$M$13:$M$229,"Y",'Input 3 - Capital Instruments'!$G$13:$G$229,"Surplus Notes (or similar)")</f>
        <v>0</v>
      </c>
      <c r="O740" s="69"/>
      <c r="P740" s="69"/>
      <c r="Q740" s="69"/>
      <c r="R740" s="96">
        <f t="shared" si="164"/>
        <v>0</v>
      </c>
      <c r="S740" s="95">
        <f t="shared" si="165"/>
        <v>0</v>
      </c>
      <c r="T740" s="69"/>
      <c r="U740" s="69"/>
      <c r="V740" s="69"/>
      <c r="W740" s="95" t="str">
        <f t="shared" si="173"/>
        <v/>
      </c>
      <c r="Z740" s="69"/>
      <c r="AB740" s="69"/>
      <c r="AC740" s="69"/>
      <c r="AD740" s="69"/>
      <c r="AE740" s="69"/>
      <c r="AF740" s="69"/>
      <c r="AG740" s="69"/>
      <c r="AH740" s="97">
        <f t="shared" si="163"/>
        <v>0</v>
      </c>
      <c r="AJ740" s="98">
        <f t="shared" si="166"/>
        <v>0</v>
      </c>
      <c r="AK740" s="103">
        <f t="shared" si="167"/>
        <v>0</v>
      </c>
      <c r="AL740" s="104">
        <f t="shared" si="176"/>
        <v>0</v>
      </c>
      <c r="AM740" s="98">
        <f t="shared" si="168"/>
        <v>0</v>
      </c>
      <c r="AN740" s="103">
        <f t="shared" si="169"/>
        <v>0</v>
      </c>
      <c r="AO740" s="104">
        <f t="shared" si="177"/>
        <v>0</v>
      </c>
      <c r="AP740" s="105" t="str">
        <f t="shared" si="170"/>
        <v/>
      </c>
      <c r="AQ740" s="105" t="str">
        <f t="shared" si="171"/>
        <v/>
      </c>
      <c r="AR740" s="98">
        <f>'Input 1 - Schedule 1'!AL742</f>
        <v>0</v>
      </c>
      <c r="AS740" s="98">
        <f t="shared" si="174"/>
        <v>0</v>
      </c>
      <c r="AT740" s="99">
        <f t="shared" si="175"/>
        <v>0</v>
      </c>
      <c r="AV740" s="84" t="s">
        <v>20</v>
      </c>
    </row>
    <row r="741" spans="1:48" ht="13.5" x14ac:dyDescent="0.3">
      <c r="A741" s="106">
        <f t="shared" si="172"/>
        <v>734</v>
      </c>
      <c r="B741" s="102" t="str">
        <f>'Input 1 - Schedule 1'!H743</f>
        <v/>
      </c>
      <c r="C741" s="95">
        <f>'Input 1 - Schedule 1'!I743</f>
        <v>0</v>
      </c>
      <c r="D741" s="95">
        <f>'Input 1 - Schedule 1'!J743</f>
        <v>0</v>
      </c>
      <c r="E741" s="95">
        <f>'Input 1 - Schedule 1'!K743</f>
        <v>0</v>
      </c>
      <c r="F741" s="95">
        <f>'Input 1 - Schedule 1'!L743</f>
        <v>0</v>
      </c>
      <c r="G741" s="95">
        <f>'Input 1 - Schedule 1'!N743</f>
        <v>0</v>
      </c>
      <c r="H741" s="95" t="str">
        <f>'Input 1 - Schedule 1'!O743</f>
        <v/>
      </c>
      <c r="I741" s="95">
        <f>'Input 1 - Schedule 1'!W743</f>
        <v>0</v>
      </c>
      <c r="J741" s="69"/>
      <c r="K741" s="51"/>
      <c r="L741" s="69"/>
      <c r="M741" s="69"/>
      <c r="N741" s="95">
        <f>SUMIFS('Input 3 - Capital Instruments'!$L$13:$L$229,'Input 3 - Capital Instruments'!$O$13:$O$229,C741,'Input 3 - Capital Instruments'!$M$13:$M$229,"Y",'Input 3 - Capital Instruments'!$G$13:$G$229,"Surplus Notes (or similar)")</f>
        <v>0</v>
      </c>
      <c r="O741" s="69"/>
      <c r="P741" s="69"/>
      <c r="Q741" s="69"/>
      <c r="R741" s="96">
        <f t="shared" si="164"/>
        <v>0</v>
      </c>
      <c r="S741" s="95">
        <f t="shared" si="165"/>
        <v>0</v>
      </c>
      <c r="T741" s="69"/>
      <c r="U741" s="69"/>
      <c r="V741" s="69"/>
      <c r="W741" s="95" t="str">
        <f t="shared" si="173"/>
        <v/>
      </c>
      <c r="Z741" s="69"/>
      <c r="AB741" s="69"/>
      <c r="AC741" s="69"/>
      <c r="AD741" s="69"/>
      <c r="AE741" s="69"/>
      <c r="AF741" s="69"/>
      <c r="AG741" s="69"/>
      <c r="AH741" s="97">
        <f t="shared" si="163"/>
        <v>0</v>
      </c>
      <c r="AJ741" s="98">
        <f t="shared" si="166"/>
        <v>0</v>
      </c>
      <c r="AK741" s="103">
        <f t="shared" si="167"/>
        <v>0</v>
      </c>
      <c r="AL741" s="104">
        <f t="shared" si="176"/>
        <v>0</v>
      </c>
      <c r="AM741" s="98">
        <f t="shared" si="168"/>
        <v>0</v>
      </c>
      <c r="AN741" s="103">
        <f t="shared" si="169"/>
        <v>0</v>
      </c>
      <c r="AO741" s="104">
        <f t="shared" si="177"/>
        <v>0</v>
      </c>
      <c r="AP741" s="105" t="str">
        <f t="shared" si="170"/>
        <v/>
      </c>
      <c r="AQ741" s="105" t="str">
        <f t="shared" si="171"/>
        <v/>
      </c>
      <c r="AR741" s="98">
        <f>'Input 1 - Schedule 1'!AL743</f>
        <v>0</v>
      </c>
      <c r="AS741" s="98">
        <f t="shared" si="174"/>
        <v>0</v>
      </c>
      <c r="AT741" s="99">
        <f t="shared" si="175"/>
        <v>0</v>
      </c>
      <c r="AV741" s="84" t="s">
        <v>20</v>
      </c>
    </row>
    <row r="742" spans="1:48" ht="13.5" x14ac:dyDescent="0.3">
      <c r="A742" s="106">
        <f t="shared" si="172"/>
        <v>735</v>
      </c>
      <c r="B742" s="102" t="str">
        <f>'Input 1 - Schedule 1'!H744</f>
        <v/>
      </c>
      <c r="C742" s="95">
        <f>'Input 1 - Schedule 1'!I744</f>
        <v>0</v>
      </c>
      <c r="D742" s="95">
        <f>'Input 1 - Schedule 1'!J744</f>
        <v>0</v>
      </c>
      <c r="E742" s="95">
        <f>'Input 1 - Schedule 1'!K744</f>
        <v>0</v>
      </c>
      <c r="F742" s="95">
        <f>'Input 1 - Schedule 1'!L744</f>
        <v>0</v>
      </c>
      <c r="G742" s="95">
        <f>'Input 1 - Schedule 1'!N744</f>
        <v>0</v>
      </c>
      <c r="H742" s="95" t="str">
        <f>'Input 1 - Schedule 1'!O744</f>
        <v/>
      </c>
      <c r="I742" s="95">
        <f>'Input 1 - Schedule 1'!W744</f>
        <v>0</v>
      </c>
      <c r="J742" s="69"/>
      <c r="K742" s="51"/>
      <c r="L742" s="69"/>
      <c r="M742" s="69"/>
      <c r="N742" s="95">
        <f>SUMIFS('Input 3 - Capital Instruments'!$L$13:$L$229,'Input 3 - Capital Instruments'!$O$13:$O$229,C742,'Input 3 - Capital Instruments'!$M$13:$M$229,"Y",'Input 3 - Capital Instruments'!$G$13:$G$229,"Surplus Notes (or similar)")</f>
        <v>0</v>
      </c>
      <c r="O742" s="69"/>
      <c r="P742" s="69"/>
      <c r="Q742" s="69"/>
      <c r="R742" s="96">
        <f t="shared" si="164"/>
        <v>0</v>
      </c>
      <c r="S742" s="95">
        <f t="shared" si="165"/>
        <v>0</v>
      </c>
      <c r="T742" s="69"/>
      <c r="U742" s="69"/>
      <c r="V742" s="69"/>
      <c r="W742" s="95" t="str">
        <f t="shared" si="173"/>
        <v/>
      </c>
      <c r="Z742" s="69"/>
      <c r="AB742" s="69"/>
      <c r="AC742" s="69"/>
      <c r="AD742" s="69"/>
      <c r="AE742" s="69"/>
      <c r="AF742" s="69"/>
      <c r="AG742" s="69"/>
      <c r="AH742" s="97">
        <f t="shared" si="163"/>
        <v>0</v>
      </c>
      <c r="AJ742" s="98">
        <f t="shared" si="166"/>
        <v>0</v>
      </c>
      <c r="AK742" s="103">
        <f t="shared" si="167"/>
        <v>0</v>
      </c>
      <c r="AL742" s="104">
        <f t="shared" si="176"/>
        <v>0</v>
      </c>
      <c r="AM742" s="98">
        <f t="shared" si="168"/>
        <v>0</v>
      </c>
      <c r="AN742" s="103">
        <f t="shared" si="169"/>
        <v>0</v>
      </c>
      <c r="AO742" s="104">
        <f t="shared" si="177"/>
        <v>0</v>
      </c>
      <c r="AP742" s="105" t="str">
        <f t="shared" si="170"/>
        <v/>
      </c>
      <c r="AQ742" s="105" t="str">
        <f t="shared" si="171"/>
        <v/>
      </c>
      <c r="AR742" s="98">
        <f>'Input 1 - Schedule 1'!AL744</f>
        <v>0</v>
      </c>
      <c r="AS742" s="98">
        <f t="shared" si="174"/>
        <v>0</v>
      </c>
      <c r="AT742" s="99">
        <f t="shared" si="175"/>
        <v>0</v>
      </c>
      <c r="AV742" s="84" t="s">
        <v>20</v>
      </c>
    </row>
    <row r="743" spans="1:48" ht="13.5" x14ac:dyDescent="0.3">
      <c r="A743" s="106">
        <f t="shared" si="172"/>
        <v>736</v>
      </c>
      <c r="B743" s="102" t="str">
        <f>'Input 1 - Schedule 1'!H745</f>
        <v/>
      </c>
      <c r="C743" s="95">
        <f>'Input 1 - Schedule 1'!I745</f>
        <v>0</v>
      </c>
      <c r="D743" s="95">
        <f>'Input 1 - Schedule 1'!J745</f>
        <v>0</v>
      </c>
      <c r="E743" s="95">
        <f>'Input 1 - Schedule 1'!K745</f>
        <v>0</v>
      </c>
      <c r="F743" s="95">
        <f>'Input 1 - Schedule 1'!L745</f>
        <v>0</v>
      </c>
      <c r="G743" s="95">
        <f>'Input 1 - Schedule 1'!N745</f>
        <v>0</v>
      </c>
      <c r="H743" s="95" t="str">
        <f>'Input 1 - Schedule 1'!O745</f>
        <v/>
      </c>
      <c r="I743" s="95">
        <f>'Input 1 - Schedule 1'!W745</f>
        <v>0</v>
      </c>
      <c r="J743" s="69"/>
      <c r="K743" s="51"/>
      <c r="L743" s="69"/>
      <c r="M743" s="69"/>
      <c r="N743" s="95">
        <f>SUMIFS('Input 3 - Capital Instruments'!$L$13:$L$229,'Input 3 - Capital Instruments'!$O$13:$O$229,C743,'Input 3 - Capital Instruments'!$M$13:$M$229,"Y",'Input 3 - Capital Instruments'!$G$13:$G$229,"Surplus Notes (or similar)")</f>
        <v>0</v>
      </c>
      <c r="O743" s="69"/>
      <c r="P743" s="69"/>
      <c r="Q743" s="69"/>
      <c r="R743" s="96">
        <f t="shared" si="164"/>
        <v>0</v>
      </c>
      <c r="S743" s="95">
        <f t="shared" si="165"/>
        <v>0</v>
      </c>
      <c r="T743" s="69"/>
      <c r="U743" s="69"/>
      <c r="V743" s="69"/>
      <c r="W743" s="95" t="str">
        <f t="shared" si="173"/>
        <v/>
      </c>
      <c r="Z743" s="69"/>
      <c r="AB743" s="69"/>
      <c r="AC743" s="69"/>
      <c r="AD743" s="69"/>
      <c r="AE743" s="69"/>
      <c r="AF743" s="69"/>
      <c r="AG743" s="69"/>
      <c r="AH743" s="97">
        <f t="shared" si="163"/>
        <v>0</v>
      </c>
      <c r="AJ743" s="98">
        <f t="shared" si="166"/>
        <v>0</v>
      </c>
      <c r="AK743" s="103">
        <f t="shared" si="167"/>
        <v>0</v>
      </c>
      <c r="AL743" s="104">
        <f t="shared" si="176"/>
        <v>0</v>
      </c>
      <c r="AM743" s="98">
        <f t="shared" si="168"/>
        <v>0</v>
      </c>
      <c r="AN743" s="103">
        <f t="shared" si="169"/>
        <v>0</v>
      </c>
      <c r="AO743" s="104">
        <f t="shared" si="177"/>
        <v>0</v>
      </c>
      <c r="AP743" s="105" t="str">
        <f t="shared" si="170"/>
        <v/>
      </c>
      <c r="AQ743" s="105" t="str">
        <f t="shared" si="171"/>
        <v/>
      </c>
      <c r="AR743" s="98">
        <f>'Input 1 - Schedule 1'!AL745</f>
        <v>0</v>
      </c>
      <c r="AS743" s="98">
        <f t="shared" si="174"/>
        <v>0</v>
      </c>
      <c r="AT743" s="99">
        <f t="shared" si="175"/>
        <v>0</v>
      </c>
      <c r="AV743" s="84" t="s">
        <v>20</v>
      </c>
    </row>
    <row r="744" spans="1:48" ht="13.5" x14ac:dyDescent="0.3">
      <c r="A744" s="106">
        <f t="shared" si="172"/>
        <v>737</v>
      </c>
      <c r="B744" s="102" t="str">
        <f>'Input 1 - Schedule 1'!H746</f>
        <v/>
      </c>
      <c r="C744" s="95">
        <f>'Input 1 - Schedule 1'!I746</f>
        <v>0</v>
      </c>
      <c r="D744" s="95">
        <f>'Input 1 - Schedule 1'!J746</f>
        <v>0</v>
      </c>
      <c r="E744" s="95">
        <f>'Input 1 - Schedule 1'!K746</f>
        <v>0</v>
      </c>
      <c r="F744" s="95">
        <f>'Input 1 - Schedule 1'!L746</f>
        <v>0</v>
      </c>
      <c r="G744" s="95">
        <f>'Input 1 - Schedule 1'!N746</f>
        <v>0</v>
      </c>
      <c r="H744" s="95" t="str">
        <f>'Input 1 - Schedule 1'!O746</f>
        <v/>
      </c>
      <c r="I744" s="95">
        <f>'Input 1 - Schedule 1'!W746</f>
        <v>0</v>
      </c>
      <c r="J744" s="69"/>
      <c r="K744" s="51"/>
      <c r="L744" s="69"/>
      <c r="M744" s="69"/>
      <c r="N744" s="95">
        <f>SUMIFS('Input 3 - Capital Instruments'!$L$13:$L$229,'Input 3 - Capital Instruments'!$O$13:$O$229,C744,'Input 3 - Capital Instruments'!$M$13:$M$229,"Y",'Input 3 - Capital Instruments'!$G$13:$G$229,"Surplus Notes (or similar)")</f>
        <v>0</v>
      </c>
      <c r="O744" s="69"/>
      <c r="P744" s="69"/>
      <c r="Q744" s="69"/>
      <c r="R744" s="96">
        <f t="shared" si="164"/>
        <v>0</v>
      </c>
      <c r="S744" s="95">
        <f t="shared" si="165"/>
        <v>0</v>
      </c>
      <c r="T744" s="69"/>
      <c r="U744" s="69"/>
      <c r="V744" s="69"/>
      <c r="W744" s="95" t="str">
        <f t="shared" si="173"/>
        <v/>
      </c>
      <c r="Z744" s="69"/>
      <c r="AB744" s="69"/>
      <c r="AC744" s="69"/>
      <c r="AD744" s="69"/>
      <c r="AE744" s="69"/>
      <c r="AF744" s="69"/>
      <c r="AG744" s="69"/>
      <c r="AH744" s="97">
        <f t="shared" si="163"/>
        <v>0</v>
      </c>
      <c r="AJ744" s="98">
        <f t="shared" si="166"/>
        <v>0</v>
      </c>
      <c r="AK744" s="103">
        <f t="shared" si="167"/>
        <v>0</v>
      </c>
      <c r="AL744" s="104">
        <f t="shared" si="176"/>
        <v>0</v>
      </c>
      <c r="AM744" s="98">
        <f t="shared" si="168"/>
        <v>0</v>
      </c>
      <c r="AN744" s="103">
        <f t="shared" si="169"/>
        <v>0</v>
      </c>
      <c r="AO744" s="104">
        <f t="shared" si="177"/>
        <v>0</v>
      </c>
      <c r="AP744" s="105" t="str">
        <f t="shared" si="170"/>
        <v/>
      </c>
      <c r="AQ744" s="105" t="str">
        <f t="shared" si="171"/>
        <v/>
      </c>
      <c r="AR744" s="98">
        <f>'Input 1 - Schedule 1'!AL746</f>
        <v>0</v>
      </c>
      <c r="AS744" s="98">
        <f t="shared" si="174"/>
        <v>0</v>
      </c>
      <c r="AT744" s="99">
        <f t="shared" si="175"/>
        <v>0</v>
      </c>
      <c r="AV744" s="84" t="s">
        <v>20</v>
      </c>
    </row>
    <row r="745" spans="1:48" ht="13.5" x14ac:dyDescent="0.3">
      <c r="A745" s="106">
        <f t="shared" si="172"/>
        <v>738</v>
      </c>
      <c r="B745" s="102" t="str">
        <f>'Input 1 - Schedule 1'!H747</f>
        <v/>
      </c>
      <c r="C745" s="95">
        <f>'Input 1 - Schedule 1'!I747</f>
        <v>0</v>
      </c>
      <c r="D745" s="95">
        <f>'Input 1 - Schedule 1'!J747</f>
        <v>0</v>
      </c>
      <c r="E745" s="95">
        <f>'Input 1 - Schedule 1'!K747</f>
        <v>0</v>
      </c>
      <c r="F745" s="95">
        <f>'Input 1 - Schedule 1'!L747</f>
        <v>0</v>
      </c>
      <c r="G745" s="95">
        <f>'Input 1 - Schedule 1'!N747</f>
        <v>0</v>
      </c>
      <c r="H745" s="95" t="str">
        <f>'Input 1 - Schedule 1'!O747</f>
        <v/>
      </c>
      <c r="I745" s="95">
        <f>'Input 1 - Schedule 1'!W747</f>
        <v>0</v>
      </c>
      <c r="J745" s="69"/>
      <c r="K745" s="51"/>
      <c r="L745" s="69"/>
      <c r="M745" s="69"/>
      <c r="N745" s="95">
        <f>SUMIFS('Input 3 - Capital Instruments'!$L$13:$L$229,'Input 3 - Capital Instruments'!$O$13:$O$229,C745,'Input 3 - Capital Instruments'!$M$13:$M$229,"Y",'Input 3 - Capital Instruments'!$G$13:$G$229,"Surplus Notes (or similar)")</f>
        <v>0</v>
      </c>
      <c r="O745" s="69"/>
      <c r="P745" s="69"/>
      <c r="Q745" s="69"/>
      <c r="R745" s="96">
        <f t="shared" si="164"/>
        <v>0</v>
      </c>
      <c r="S745" s="95">
        <f t="shared" si="165"/>
        <v>0</v>
      </c>
      <c r="T745" s="69"/>
      <c r="U745" s="69"/>
      <c r="V745" s="69"/>
      <c r="W745" s="95" t="str">
        <f t="shared" si="173"/>
        <v/>
      </c>
      <c r="Z745" s="69"/>
      <c r="AB745" s="69"/>
      <c r="AC745" s="69"/>
      <c r="AD745" s="69"/>
      <c r="AE745" s="69"/>
      <c r="AF745" s="69"/>
      <c r="AG745" s="69"/>
      <c r="AH745" s="97">
        <f t="shared" si="163"/>
        <v>0</v>
      </c>
      <c r="AJ745" s="98">
        <f t="shared" si="166"/>
        <v>0</v>
      </c>
      <c r="AK745" s="103">
        <f t="shared" si="167"/>
        <v>0</v>
      </c>
      <c r="AL745" s="104">
        <f t="shared" si="176"/>
        <v>0</v>
      </c>
      <c r="AM745" s="98">
        <f t="shared" si="168"/>
        <v>0</v>
      </c>
      <c r="AN745" s="103">
        <f t="shared" si="169"/>
        <v>0</v>
      </c>
      <c r="AO745" s="104">
        <f t="shared" si="177"/>
        <v>0</v>
      </c>
      <c r="AP745" s="105" t="str">
        <f t="shared" si="170"/>
        <v/>
      </c>
      <c r="AQ745" s="105" t="str">
        <f t="shared" si="171"/>
        <v/>
      </c>
      <c r="AR745" s="98">
        <f>'Input 1 - Schedule 1'!AL747</f>
        <v>0</v>
      </c>
      <c r="AS745" s="98">
        <f t="shared" si="174"/>
        <v>0</v>
      </c>
      <c r="AT745" s="99">
        <f t="shared" si="175"/>
        <v>0</v>
      </c>
      <c r="AV745" s="84" t="s">
        <v>20</v>
      </c>
    </row>
    <row r="746" spans="1:48" ht="13.5" x14ac:dyDescent="0.3">
      <c r="A746" s="106">
        <f t="shared" si="172"/>
        <v>739</v>
      </c>
      <c r="B746" s="102" t="str">
        <f>'Input 1 - Schedule 1'!H748</f>
        <v/>
      </c>
      <c r="C746" s="95">
        <f>'Input 1 - Schedule 1'!I748</f>
        <v>0</v>
      </c>
      <c r="D746" s="95">
        <f>'Input 1 - Schedule 1'!J748</f>
        <v>0</v>
      </c>
      <c r="E746" s="95">
        <f>'Input 1 - Schedule 1'!K748</f>
        <v>0</v>
      </c>
      <c r="F746" s="95">
        <f>'Input 1 - Schedule 1'!L748</f>
        <v>0</v>
      </c>
      <c r="G746" s="95">
        <f>'Input 1 - Schedule 1'!N748</f>
        <v>0</v>
      </c>
      <c r="H746" s="95" t="str">
        <f>'Input 1 - Schedule 1'!O748</f>
        <v/>
      </c>
      <c r="I746" s="95">
        <f>'Input 1 - Schedule 1'!W748</f>
        <v>0</v>
      </c>
      <c r="J746" s="69"/>
      <c r="K746" s="51"/>
      <c r="L746" s="69"/>
      <c r="M746" s="69"/>
      <c r="N746" s="95">
        <f>SUMIFS('Input 3 - Capital Instruments'!$L$13:$L$229,'Input 3 - Capital Instruments'!$O$13:$O$229,C746,'Input 3 - Capital Instruments'!$M$13:$M$229,"Y",'Input 3 - Capital Instruments'!$G$13:$G$229,"Surplus Notes (or similar)")</f>
        <v>0</v>
      </c>
      <c r="O746" s="69"/>
      <c r="P746" s="69"/>
      <c r="Q746" s="69"/>
      <c r="R746" s="96">
        <f t="shared" si="164"/>
        <v>0</v>
      </c>
      <c r="S746" s="95">
        <f t="shared" si="165"/>
        <v>0</v>
      </c>
      <c r="T746" s="69"/>
      <c r="U746" s="69"/>
      <c r="V746" s="69"/>
      <c r="W746" s="95" t="str">
        <f t="shared" si="173"/>
        <v/>
      </c>
      <c r="Z746" s="69"/>
      <c r="AB746" s="69"/>
      <c r="AC746" s="69"/>
      <c r="AD746" s="69"/>
      <c r="AE746" s="69"/>
      <c r="AF746" s="69"/>
      <c r="AG746" s="69"/>
      <c r="AH746" s="97">
        <f t="shared" si="163"/>
        <v>0</v>
      </c>
      <c r="AJ746" s="98">
        <f t="shared" si="166"/>
        <v>0</v>
      </c>
      <c r="AK746" s="103">
        <f t="shared" si="167"/>
        <v>0</v>
      </c>
      <c r="AL746" s="104">
        <f t="shared" si="176"/>
        <v>0</v>
      </c>
      <c r="AM746" s="98">
        <f t="shared" si="168"/>
        <v>0</v>
      </c>
      <c r="AN746" s="103">
        <f t="shared" si="169"/>
        <v>0</v>
      </c>
      <c r="AO746" s="104">
        <f t="shared" si="177"/>
        <v>0</v>
      </c>
      <c r="AP746" s="105" t="str">
        <f t="shared" si="170"/>
        <v/>
      </c>
      <c r="AQ746" s="105" t="str">
        <f t="shared" si="171"/>
        <v/>
      </c>
      <c r="AR746" s="98">
        <f>'Input 1 - Schedule 1'!AL748</f>
        <v>0</v>
      </c>
      <c r="AS746" s="98">
        <f t="shared" si="174"/>
        <v>0</v>
      </c>
      <c r="AT746" s="99">
        <f t="shared" si="175"/>
        <v>0</v>
      </c>
      <c r="AV746" s="84" t="s">
        <v>20</v>
      </c>
    </row>
    <row r="747" spans="1:48" ht="13.5" x14ac:dyDescent="0.3">
      <c r="A747" s="106">
        <f t="shared" si="172"/>
        <v>740</v>
      </c>
      <c r="B747" s="102" t="str">
        <f>'Input 1 - Schedule 1'!H749</f>
        <v/>
      </c>
      <c r="C747" s="95">
        <f>'Input 1 - Schedule 1'!I749</f>
        <v>0</v>
      </c>
      <c r="D747" s="95">
        <f>'Input 1 - Schedule 1'!J749</f>
        <v>0</v>
      </c>
      <c r="E747" s="95">
        <f>'Input 1 - Schedule 1'!K749</f>
        <v>0</v>
      </c>
      <c r="F747" s="95">
        <f>'Input 1 - Schedule 1'!L749</f>
        <v>0</v>
      </c>
      <c r="G747" s="95">
        <f>'Input 1 - Schedule 1'!N749</f>
        <v>0</v>
      </c>
      <c r="H747" s="95" t="str">
        <f>'Input 1 - Schedule 1'!O749</f>
        <v/>
      </c>
      <c r="I747" s="95">
        <f>'Input 1 - Schedule 1'!W749</f>
        <v>0</v>
      </c>
      <c r="J747" s="69"/>
      <c r="K747" s="51"/>
      <c r="L747" s="69"/>
      <c r="M747" s="69"/>
      <c r="N747" s="95">
        <f>SUMIFS('Input 3 - Capital Instruments'!$L$13:$L$229,'Input 3 - Capital Instruments'!$O$13:$O$229,C747,'Input 3 - Capital Instruments'!$M$13:$M$229,"Y",'Input 3 - Capital Instruments'!$G$13:$G$229,"Surplus Notes (or similar)")</f>
        <v>0</v>
      </c>
      <c r="O747" s="69"/>
      <c r="P747" s="69"/>
      <c r="Q747" s="69"/>
      <c r="R747" s="96">
        <f t="shared" si="164"/>
        <v>0</v>
      </c>
      <c r="S747" s="95">
        <f t="shared" si="165"/>
        <v>0</v>
      </c>
      <c r="T747" s="69"/>
      <c r="U747" s="69"/>
      <c r="V747" s="69"/>
      <c r="W747" s="95" t="str">
        <f t="shared" si="173"/>
        <v/>
      </c>
      <c r="Z747" s="69"/>
      <c r="AB747" s="69"/>
      <c r="AC747" s="69"/>
      <c r="AD747" s="69"/>
      <c r="AE747" s="69"/>
      <c r="AF747" s="69"/>
      <c r="AG747" s="69"/>
      <c r="AH747" s="97">
        <f t="shared" si="163"/>
        <v>0</v>
      </c>
      <c r="AJ747" s="98">
        <f t="shared" si="166"/>
        <v>0</v>
      </c>
      <c r="AK747" s="103">
        <f t="shared" si="167"/>
        <v>0</v>
      </c>
      <c r="AL747" s="104">
        <f t="shared" si="176"/>
        <v>0</v>
      </c>
      <c r="AM747" s="98">
        <f t="shared" si="168"/>
        <v>0</v>
      </c>
      <c r="AN747" s="103">
        <f t="shared" si="169"/>
        <v>0</v>
      </c>
      <c r="AO747" s="104">
        <f t="shared" si="177"/>
        <v>0</v>
      </c>
      <c r="AP747" s="105" t="str">
        <f t="shared" si="170"/>
        <v/>
      </c>
      <c r="AQ747" s="105" t="str">
        <f t="shared" si="171"/>
        <v/>
      </c>
      <c r="AR747" s="98">
        <f>'Input 1 - Schedule 1'!AL749</f>
        <v>0</v>
      </c>
      <c r="AS747" s="98">
        <f t="shared" si="174"/>
        <v>0</v>
      </c>
      <c r="AT747" s="99">
        <f t="shared" si="175"/>
        <v>0</v>
      </c>
      <c r="AV747" s="84" t="s">
        <v>20</v>
      </c>
    </row>
    <row r="748" spans="1:48" ht="13.5" x14ac:dyDescent="0.3">
      <c r="A748" s="106">
        <f t="shared" si="172"/>
        <v>741</v>
      </c>
      <c r="B748" s="102" t="str">
        <f>'Input 1 - Schedule 1'!H750</f>
        <v/>
      </c>
      <c r="C748" s="95">
        <f>'Input 1 - Schedule 1'!I750</f>
        <v>0</v>
      </c>
      <c r="D748" s="95">
        <f>'Input 1 - Schedule 1'!J750</f>
        <v>0</v>
      </c>
      <c r="E748" s="95">
        <f>'Input 1 - Schedule 1'!K750</f>
        <v>0</v>
      </c>
      <c r="F748" s="95">
        <f>'Input 1 - Schedule 1'!L750</f>
        <v>0</v>
      </c>
      <c r="G748" s="95">
        <f>'Input 1 - Schedule 1'!N750</f>
        <v>0</v>
      </c>
      <c r="H748" s="95" t="str">
        <f>'Input 1 - Schedule 1'!O750</f>
        <v/>
      </c>
      <c r="I748" s="95">
        <f>'Input 1 - Schedule 1'!W750</f>
        <v>0</v>
      </c>
      <c r="J748" s="69"/>
      <c r="K748" s="51"/>
      <c r="L748" s="69"/>
      <c r="M748" s="69"/>
      <c r="N748" s="95">
        <f>SUMIFS('Input 3 - Capital Instruments'!$L$13:$L$229,'Input 3 - Capital Instruments'!$O$13:$O$229,C748,'Input 3 - Capital Instruments'!$M$13:$M$229,"Y",'Input 3 - Capital Instruments'!$G$13:$G$229,"Surplus Notes (or similar)")</f>
        <v>0</v>
      </c>
      <c r="O748" s="69"/>
      <c r="P748" s="69"/>
      <c r="Q748" s="69"/>
      <c r="R748" s="96">
        <f t="shared" si="164"/>
        <v>0</v>
      </c>
      <c r="S748" s="95">
        <f t="shared" si="165"/>
        <v>0</v>
      </c>
      <c r="T748" s="69"/>
      <c r="U748" s="69"/>
      <c r="V748" s="69"/>
      <c r="W748" s="95" t="str">
        <f t="shared" si="173"/>
        <v/>
      </c>
      <c r="Z748" s="69"/>
      <c r="AB748" s="69"/>
      <c r="AC748" s="69"/>
      <c r="AD748" s="69"/>
      <c r="AE748" s="69"/>
      <c r="AF748" s="69"/>
      <c r="AG748" s="69"/>
      <c r="AH748" s="97">
        <f t="shared" si="163"/>
        <v>0</v>
      </c>
      <c r="AJ748" s="98">
        <f t="shared" si="166"/>
        <v>0</v>
      </c>
      <c r="AK748" s="103">
        <f t="shared" si="167"/>
        <v>0</v>
      </c>
      <c r="AL748" s="104">
        <f t="shared" si="176"/>
        <v>0</v>
      </c>
      <c r="AM748" s="98">
        <f t="shared" si="168"/>
        <v>0</v>
      </c>
      <c r="AN748" s="103">
        <f t="shared" si="169"/>
        <v>0</v>
      </c>
      <c r="AO748" s="104">
        <f t="shared" si="177"/>
        <v>0</v>
      </c>
      <c r="AP748" s="105" t="str">
        <f t="shared" si="170"/>
        <v/>
      </c>
      <c r="AQ748" s="105" t="str">
        <f t="shared" si="171"/>
        <v/>
      </c>
      <c r="AR748" s="98">
        <f>'Input 1 - Schedule 1'!AL750</f>
        <v>0</v>
      </c>
      <c r="AS748" s="98">
        <f t="shared" si="174"/>
        <v>0</v>
      </c>
      <c r="AT748" s="99">
        <f t="shared" si="175"/>
        <v>0</v>
      </c>
      <c r="AV748" s="84" t="s">
        <v>20</v>
      </c>
    </row>
    <row r="749" spans="1:48" ht="13.5" x14ac:dyDescent="0.3">
      <c r="A749" s="106">
        <f t="shared" si="172"/>
        <v>742</v>
      </c>
      <c r="B749" s="102" t="str">
        <f>'Input 1 - Schedule 1'!H751</f>
        <v/>
      </c>
      <c r="C749" s="95">
        <f>'Input 1 - Schedule 1'!I751</f>
        <v>0</v>
      </c>
      <c r="D749" s="95">
        <f>'Input 1 - Schedule 1'!J751</f>
        <v>0</v>
      </c>
      <c r="E749" s="95">
        <f>'Input 1 - Schedule 1'!K751</f>
        <v>0</v>
      </c>
      <c r="F749" s="95">
        <f>'Input 1 - Schedule 1'!L751</f>
        <v>0</v>
      </c>
      <c r="G749" s="95">
        <f>'Input 1 - Schedule 1'!N751</f>
        <v>0</v>
      </c>
      <c r="H749" s="95" t="str">
        <f>'Input 1 - Schedule 1'!O751</f>
        <v/>
      </c>
      <c r="I749" s="95">
        <f>'Input 1 - Schedule 1'!W751</f>
        <v>0</v>
      </c>
      <c r="J749" s="69"/>
      <c r="K749" s="51"/>
      <c r="L749" s="69"/>
      <c r="M749" s="69"/>
      <c r="N749" s="95">
        <f>SUMIFS('Input 3 - Capital Instruments'!$L$13:$L$229,'Input 3 - Capital Instruments'!$O$13:$O$229,C749,'Input 3 - Capital Instruments'!$M$13:$M$229,"Y",'Input 3 - Capital Instruments'!$G$13:$G$229,"Surplus Notes (or similar)")</f>
        <v>0</v>
      </c>
      <c r="O749" s="69"/>
      <c r="P749" s="69"/>
      <c r="Q749" s="69"/>
      <c r="R749" s="96">
        <f t="shared" si="164"/>
        <v>0</v>
      </c>
      <c r="S749" s="95">
        <f t="shared" si="165"/>
        <v>0</v>
      </c>
      <c r="T749" s="69"/>
      <c r="U749" s="69"/>
      <c r="V749" s="69"/>
      <c r="W749" s="95" t="str">
        <f t="shared" si="173"/>
        <v/>
      </c>
      <c r="Z749" s="69"/>
      <c r="AB749" s="69"/>
      <c r="AC749" s="69"/>
      <c r="AD749" s="69"/>
      <c r="AE749" s="69"/>
      <c r="AF749" s="69"/>
      <c r="AG749" s="69"/>
      <c r="AH749" s="97">
        <f t="shared" si="163"/>
        <v>0</v>
      </c>
      <c r="AJ749" s="98">
        <f t="shared" si="166"/>
        <v>0</v>
      </c>
      <c r="AK749" s="103">
        <f t="shared" si="167"/>
        <v>0</v>
      </c>
      <c r="AL749" s="104">
        <f t="shared" si="176"/>
        <v>0</v>
      </c>
      <c r="AM749" s="98">
        <f t="shared" si="168"/>
        <v>0</v>
      </c>
      <c r="AN749" s="103">
        <f t="shared" si="169"/>
        <v>0</v>
      </c>
      <c r="AO749" s="104">
        <f t="shared" si="177"/>
        <v>0</v>
      </c>
      <c r="AP749" s="105" t="str">
        <f t="shared" si="170"/>
        <v/>
      </c>
      <c r="AQ749" s="105" t="str">
        <f t="shared" si="171"/>
        <v/>
      </c>
      <c r="AR749" s="98">
        <f>'Input 1 - Schedule 1'!AL751</f>
        <v>0</v>
      </c>
      <c r="AS749" s="98">
        <f t="shared" si="174"/>
        <v>0</v>
      </c>
      <c r="AT749" s="99">
        <f t="shared" si="175"/>
        <v>0</v>
      </c>
      <c r="AV749" s="84" t="s">
        <v>20</v>
      </c>
    </row>
    <row r="750" spans="1:48" ht="13.5" x14ac:dyDescent="0.3">
      <c r="A750" s="106">
        <f t="shared" si="172"/>
        <v>743</v>
      </c>
      <c r="B750" s="102" t="str">
        <f>'Input 1 - Schedule 1'!H752</f>
        <v/>
      </c>
      <c r="C750" s="95">
        <f>'Input 1 - Schedule 1'!I752</f>
        <v>0</v>
      </c>
      <c r="D750" s="95">
        <f>'Input 1 - Schedule 1'!J752</f>
        <v>0</v>
      </c>
      <c r="E750" s="95">
        <f>'Input 1 - Schedule 1'!K752</f>
        <v>0</v>
      </c>
      <c r="F750" s="95">
        <f>'Input 1 - Schedule 1'!L752</f>
        <v>0</v>
      </c>
      <c r="G750" s="95">
        <f>'Input 1 - Schedule 1'!N752</f>
        <v>0</v>
      </c>
      <c r="H750" s="95" t="str">
        <f>'Input 1 - Schedule 1'!O752</f>
        <v/>
      </c>
      <c r="I750" s="95">
        <f>'Input 1 - Schedule 1'!W752</f>
        <v>0</v>
      </c>
      <c r="J750" s="69"/>
      <c r="K750" s="51"/>
      <c r="L750" s="69"/>
      <c r="M750" s="69"/>
      <c r="N750" s="95">
        <f>SUMIFS('Input 3 - Capital Instruments'!$L$13:$L$229,'Input 3 - Capital Instruments'!$O$13:$O$229,C750,'Input 3 - Capital Instruments'!$M$13:$M$229,"Y",'Input 3 - Capital Instruments'!$G$13:$G$229,"Surplus Notes (or similar)")</f>
        <v>0</v>
      </c>
      <c r="O750" s="69"/>
      <c r="P750" s="69"/>
      <c r="Q750" s="69"/>
      <c r="R750" s="96">
        <f t="shared" si="164"/>
        <v>0</v>
      </c>
      <c r="S750" s="95">
        <f t="shared" si="165"/>
        <v>0</v>
      </c>
      <c r="T750" s="69"/>
      <c r="U750" s="69"/>
      <c r="V750" s="69"/>
      <c r="W750" s="95" t="str">
        <f t="shared" si="173"/>
        <v/>
      </c>
      <c r="Z750" s="69"/>
      <c r="AB750" s="69"/>
      <c r="AC750" s="69"/>
      <c r="AD750" s="69"/>
      <c r="AE750" s="69"/>
      <c r="AF750" s="69"/>
      <c r="AG750" s="69"/>
      <c r="AH750" s="97">
        <f t="shared" si="163"/>
        <v>0</v>
      </c>
      <c r="AJ750" s="98">
        <f t="shared" si="166"/>
        <v>0</v>
      </c>
      <c r="AK750" s="103">
        <f t="shared" si="167"/>
        <v>0</v>
      </c>
      <c r="AL750" s="104">
        <f t="shared" si="176"/>
        <v>0</v>
      </c>
      <c r="AM750" s="98">
        <f t="shared" si="168"/>
        <v>0</v>
      </c>
      <c r="AN750" s="103">
        <f t="shared" si="169"/>
        <v>0</v>
      </c>
      <c r="AO750" s="104">
        <f t="shared" si="177"/>
        <v>0</v>
      </c>
      <c r="AP750" s="105" t="str">
        <f t="shared" si="170"/>
        <v/>
      </c>
      <c r="AQ750" s="105" t="str">
        <f t="shared" si="171"/>
        <v/>
      </c>
      <c r="AR750" s="98">
        <f>'Input 1 - Schedule 1'!AL752</f>
        <v>0</v>
      </c>
      <c r="AS750" s="98">
        <f t="shared" si="174"/>
        <v>0</v>
      </c>
      <c r="AT750" s="99">
        <f t="shared" si="175"/>
        <v>0</v>
      </c>
      <c r="AV750" s="84" t="s">
        <v>20</v>
      </c>
    </row>
    <row r="751" spans="1:48" ht="13.5" x14ac:dyDescent="0.3">
      <c r="A751" s="106">
        <f t="shared" si="172"/>
        <v>744</v>
      </c>
      <c r="B751" s="102" t="str">
        <f>'Input 1 - Schedule 1'!H753</f>
        <v/>
      </c>
      <c r="C751" s="95">
        <f>'Input 1 - Schedule 1'!I753</f>
        <v>0</v>
      </c>
      <c r="D751" s="95">
        <f>'Input 1 - Schedule 1'!J753</f>
        <v>0</v>
      </c>
      <c r="E751" s="95">
        <f>'Input 1 - Schedule 1'!K753</f>
        <v>0</v>
      </c>
      <c r="F751" s="95">
        <f>'Input 1 - Schedule 1'!L753</f>
        <v>0</v>
      </c>
      <c r="G751" s="95">
        <f>'Input 1 - Schedule 1'!N753</f>
        <v>0</v>
      </c>
      <c r="H751" s="95" t="str">
        <f>'Input 1 - Schedule 1'!O753</f>
        <v/>
      </c>
      <c r="I751" s="95">
        <f>'Input 1 - Schedule 1'!W753</f>
        <v>0</v>
      </c>
      <c r="J751" s="69"/>
      <c r="K751" s="51"/>
      <c r="L751" s="69"/>
      <c r="M751" s="69"/>
      <c r="N751" s="95">
        <f>SUMIFS('Input 3 - Capital Instruments'!$L$13:$L$229,'Input 3 - Capital Instruments'!$O$13:$O$229,C751,'Input 3 - Capital Instruments'!$M$13:$M$229,"Y",'Input 3 - Capital Instruments'!$G$13:$G$229,"Surplus Notes (or similar)")</f>
        <v>0</v>
      </c>
      <c r="O751" s="69"/>
      <c r="P751" s="69"/>
      <c r="Q751" s="69"/>
      <c r="R751" s="96">
        <f t="shared" si="164"/>
        <v>0</v>
      </c>
      <c r="S751" s="95">
        <f t="shared" si="165"/>
        <v>0</v>
      </c>
      <c r="T751" s="69"/>
      <c r="U751" s="69"/>
      <c r="V751" s="69"/>
      <c r="W751" s="95" t="str">
        <f t="shared" si="173"/>
        <v/>
      </c>
      <c r="Z751" s="69"/>
      <c r="AB751" s="69"/>
      <c r="AC751" s="69"/>
      <c r="AD751" s="69"/>
      <c r="AE751" s="69"/>
      <c r="AF751" s="69"/>
      <c r="AG751" s="69"/>
      <c r="AH751" s="97">
        <f t="shared" si="163"/>
        <v>0</v>
      </c>
      <c r="AJ751" s="98">
        <f t="shared" si="166"/>
        <v>0</v>
      </c>
      <c r="AK751" s="103">
        <f t="shared" si="167"/>
        <v>0</v>
      </c>
      <c r="AL751" s="104">
        <f t="shared" si="176"/>
        <v>0</v>
      </c>
      <c r="AM751" s="98">
        <f t="shared" si="168"/>
        <v>0</v>
      </c>
      <c r="AN751" s="103">
        <f t="shared" si="169"/>
        <v>0</v>
      </c>
      <c r="AO751" s="104">
        <f t="shared" si="177"/>
        <v>0</v>
      </c>
      <c r="AP751" s="105" t="str">
        <f t="shared" si="170"/>
        <v/>
      </c>
      <c r="AQ751" s="105" t="str">
        <f t="shared" si="171"/>
        <v/>
      </c>
      <c r="AR751" s="98">
        <f>'Input 1 - Schedule 1'!AL753</f>
        <v>0</v>
      </c>
      <c r="AS751" s="98">
        <f t="shared" si="174"/>
        <v>0</v>
      </c>
      <c r="AT751" s="99">
        <f t="shared" si="175"/>
        <v>0</v>
      </c>
      <c r="AV751" s="84" t="s">
        <v>20</v>
      </c>
    </row>
    <row r="752" spans="1:48" ht="13.5" x14ac:dyDescent="0.3">
      <c r="A752" s="106">
        <f t="shared" si="172"/>
        <v>745</v>
      </c>
      <c r="B752" s="102" t="str">
        <f>'Input 1 - Schedule 1'!H754</f>
        <v/>
      </c>
      <c r="C752" s="95">
        <f>'Input 1 - Schedule 1'!I754</f>
        <v>0</v>
      </c>
      <c r="D752" s="95">
        <f>'Input 1 - Schedule 1'!J754</f>
        <v>0</v>
      </c>
      <c r="E752" s="95">
        <f>'Input 1 - Schedule 1'!K754</f>
        <v>0</v>
      </c>
      <c r="F752" s="95">
        <f>'Input 1 - Schedule 1'!L754</f>
        <v>0</v>
      </c>
      <c r="G752" s="95">
        <f>'Input 1 - Schedule 1'!N754</f>
        <v>0</v>
      </c>
      <c r="H752" s="95" t="str">
        <f>'Input 1 - Schedule 1'!O754</f>
        <v/>
      </c>
      <c r="I752" s="95">
        <f>'Input 1 - Schedule 1'!W754</f>
        <v>0</v>
      </c>
      <c r="J752" s="69"/>
      <c r="K752" s="51"/>
      <c r="L752" s="69"/>
      <c r="M752" s="69"/>
      <c r="N752" s="95">
        <f>SUMIFS('Input 3 - Capital Instruments'!$L$13:$L$229,'Input 3 - Capital Instruments'!$O$13:$O$229,C752,'Input 3 - Capital Instruments'!$M$13:$M$229,"Y",'Input 3 - Capital Instruments'!$G$13:$G$229,"Surplus Notes (or similar)")</f>
        <v>0</v>
      </c>
      <c r="O752" s="69"/>
      <c r="P752" s="69"/>
      <c r="Q752" s="69"/>
      <c r="R752" s="96">
        <f t="shared" si="164"/>
        <v>0</v>
      </c>
      <c r="S752" s="95">
        <f t="shared" si="165"/>
        <v>0</v>
      </c>
      <c r="T752" s="69"/>
      <c r="U752" s="69"/>
      <c r="V752" s="69"/>
      <c r="W752" s="95" t="str">
        <f t="shared" si="173"/>
        <v/>
      </c>
      <c r="Z752" s="69"/>
      <c r="AB752" s="69"/>
      <c r="AC752" s="69"/>
      <c r="AD752" s="69"/>
      <c r="AE752" s="69"/>
      <c r="AF752" s="69"/>
      <c r="AG752" s="69"/>
      <c r="AH752" s="97">
        <f t="shared" si="163"/>
        <v>0</v>
      </c>
      <c r="AJ752" s="98">
        <f t="shared" si="166"/>
        <v>0</v>
      </c>
      <c r="AK752" s="103">
        <f t="shared" si="167"/>
        <v>0</v>
      </c>
      <c r="AL752" s="104">
        <f t="shared" si="176"/>
        <v>0</v>
      </c>
      <c r="AM752" s="98">
        <f t="shared" si="168"/>
        <v>0</v>
      </c>
      <c r="AN752" s="103">
        <f t="shared" si="169"/>
        <v>0</v>
      </c>
      <c r="AO752" s="104">
        <f t="shared" si="177"/>
        <v>0</v>
      </c>
      <c r="AP752" s="105" t="str">
        <f t="shared" si="170"/>
        <v/>
      </c>
      <c r="AQ752" s="105" t="str">
        <f t="shared" si="171"/>
        <v/>
      </c>
      <c r="AR752" s="98">
        <f>'Input 1 - Schedule 1'!AL754</f>
        <v>0</v>
      </c>
      <c r="AS752" s="98">
        <f t="shared" si="174"/>
        <v>0</v>
      </c>
      <c r="AT752" s="99">
        <f t="shared" si="175"/>
        <v>0</v>
      </c>
      <c r="AV752" s="84" t="s">
        <v>20</v>
      </c>
    </row>
    <row r="753" spans="1:48" ht="13.5" x14ac:dyDescent="0.3">
      <c r="A753" s="106">
        <f t="shared" si="172"/>
        <v>746</v>
      </c>
      <c r="B753" s="102" t="str">
        <f>'Input 1 - Schedule 1'!H755</f>
        <v/>
      </c>
      <c r="C753" s="95">
        <f>'Input 1 - Schedule 1'!I755</f>
        <v>0</v>
      </c>
      <c r="D753" s="95">
        <f>'Input 1 - Schedule 1'!J755</f>
        <v>0</v>
      </c>
      <c r="E753" s="95">
        <f>'Input 1 - Schedule 1'!K755</f>
        <v>0</v>
      </c>
      <c r="F753" s="95">
        <f>'Input 1 - Schedule 1'!L755</f>
        <v>0</v>
      </c>
      <c r="G753" s="95">
        <f>'Input 1 - Schedule 1'!N755</f>
        <v>0</v>
      </c>
      <c r="H753" s="95" t="str">
        <f>'Input 1 - Schedule 1'!O755</f>
        <v/>
      </c>
      <c r="I753" s="95">
        <f>'Input 1 - Schedule 1'!W755</f>
        <v>0</v>
      </c>
      <c r="J753" s="69"/>
      <c r="K753" s="51"/>
      <c r="L753" s="69"/>
      <c r="M753" s="69"/>
      <c r="N753" s="95">
        <f>SUMIFS('Input 3 - Capital Instruments'!$L$13:$L$229,'Input 3 - Capital Instruments'!$O$13:$O$229,C753,'Input 3 - Capital Instruments'!$M$13:$M$229,"Y",'Input 3 - Capital Instruments'!$G$13:$G$229,"Surplus Notes (or similar)")</f>
        <v>0</v>
      </c>
      <c r="O753" s="69"/>
      <c r="P753" s="69"/>
      <c r="Q753" s="69"/>
      <c r="R753" s="96">
        <f t="shared" si="164"/>
        <v>0</v>
      </c>
      <c r="S753" s="95">
        <f t="shared" si="165"/>
        <v>0</v>
      </c>
      <c r="T753" s="69"/>
      <c r="U753" s="69"/>
      <c r="V753" s="69"/>
      <c r="W753" s="95" t="str">
        <f t="shared" si="173"/>
        <v/>
      </c>
      <c r="Z753" s="69"/>
      <c r="AB753" s="69"/>
      <c r="AC753" s="69"/>
      <c r="AD753" s="69"/>
      <c r="AE753" s="69"/>
      <c r="AF753" s="69"/>
      <c r="AG753" s="69"/>
      <c r="AH753" s="97">
        <f t="shared" si="163"/>
        <v>0</v>
      </c>
      <c r="AJ753" s="98">
        <f t="shared" si="166"/>
        <v>0</v>
      </c>
      <c r="AK753" s="103">
        <f t="shared" si="167"/>
        <v>0</v>
      </c>
      <c r="AL753" s="104">
        <f t="shared" si="176"/>
        <v>0</v>
      </c>
      <c r="AM753" s="98">
        <f t="shared" si="168"/>
        <v>0</v>
      </c>
      <c r="AN753" s="103">
        <f t="shared" si="169"/>
        <v>0</v>
      </c>
      <c r="AO753" s="104">
        <f t="shared" si="177"/>
        <v>0</v>
      </c>
      <c r="AP753" s="105" t="str">
        <f t="shared" si="170"/>
        <v/>
      </c>
      <c r="AQ753" s="105" t="str">
        <f t="shared" si="171"/>
        <v/>
      </c>
      <c r="AR753" s="98">
        <f>'Input 1 - Schedule 1'!AL755</f>
        <v>0</v>
      </c>
      <c r="AS753" s="98">
        <f t="shared" si="174"/>
        <v>0</v>
      </c>
      <c r="AT753" s="99">
        <f t="shared" si="175"/>
        <v>0</v>
      </c>
      <c r="AV753" s="84" t="s">
        <v>20</v>
      </c>
    </row>
    <row r="754" spans="1:48" ht="13.5" x14ac:dyDescent="0.3">
      <c r="A754" s="106">
        <f t="shared" si="172"/>
        <v>747</v>
      </c>
      <c r="B754" s="102" t="str">
        <f>'Input 1 - Schedule 1'!H756</f>
        <v/>
      </c>
      <c r="C754" s="95">
        <f>'Input 1 - Schedule 1'!I756</f>
        <v>0</v>
      </c>
      <c r="D754" s="95">
        <f>'Input 1 - Schedule 1'!J756</f>
        <v>0</v>
      </c>
      <c r="E754" s="95">
        <f>'Input 1 - Schedule 1'!K756</f>
        <v>0</v>
      </c>
      <c r="F754" s="95">
        <f>'Input 1 - Schedule 1'!L756</f>
        <v>0</v>
      </c>
      <c r="G754" s="95">
        <f>'Input 1 - Schedule 1'!N756</f>
        <v>0</v>
      </c>
      <c r="H754" s="95" t="str">
        <f>'Input 1 - Schedule 1'!O756</f>
        <v/>
      </c>
      <c r="I754" s="95">
        <f>'Input 1 - Schedule 1'!W756</f>
        <v>0</v>
      </c>
      <c r="J754" s="69"/>
      <c r="K754" s="51"/>
      <c r="L754" s="69"/>
      <c r="M754" s="69"/>
      <c r="N754" s="95">
        <f>SUMIFS('Input 3 - Capital Instruments'!$L$13:$L$229,'Input 3 - Capital Instruments'!$O$13:$O$229,C754,'Input 3 - Capital Instruments'!$M$13:$M$229,"Y",'Input 3 - Capital Instruments'!$G$13:$G$229,"Surplus Notes (or similar)")</f>
        <v>0</v>
      </c>
      <c r="O754" s="69"/>
      <c r="P754" s="69"/>
      <c r="Q754" s="69"/>
      <c r="R754" s="96">
        <f t="shared" si="164"/>
        <v>0</v>
      </c>
      <c r="S754" s="95">
        <f t="shared" si="165"/>
        <v>0</v>
      </c>
      <c r="T754" s="69"/>
      <c r="U754" s="69"/>
      <c r="V754" s="69"/>
      <c r="W754" s="95" t="str">
        <f t="shared" si="173"/>
        <v/>
      </c>
      <c r="Z754" s="69"/>
      <c r="AB754" s="69"/>
      <c r="AC754" s="69"/>
      <c r="AD754" s="69"/>
      <c r="AE754" s="69"/>
      <c r="AF754" s="69"/>
      <c r="AG754" s="69"/>
      <c r="AH754" s="97">
        <f t="shared" si="163"/>
        <v>0</v>
      </c>
      <c r="AJ754" s="98">
        <f t="shared" si="166"/>
        <v>0</v>
      </c>
      <c r="AK754" s="103">
        <f t="shared" si="167"/>
        <v>0</v>
      </c>
      <c r="AL754" s="104">
        <f t="shared" si="176"/>
        <v>0</v>
      </c>
      <c r="AM754" s="98">
        <f t="shared" si="168"/>
        <v>0</v>
      </c>
      <c r="AN754" s="103">
        <f t="shared" si="169"/>
        <v>0</v>
      </c>
      <c r="AO754" s="104">
        <f t="shared" si="177"/>
        <v>0</v>
      </c>
      <c r="AP754" s="105" t="str">
        <f t="shared" si="170"/>
        <v/>
      </c>
      <c r="AQ754" s="105" t="str">
        <f t="shared" si="171"/>
        <v/>
      </c>
      <c r="AR754" s="98">
        <f>'Input 1 - Schedule 1'!AL756</f>
        <v>0</v>
      </c>
      <c r="AS754" s="98">
        <f t="shared" si="174"/>
        <v>0</v>
      </c>
      <c r="AT754" s="99">
        <f t="shared" si="175"/>
        <v>0</v>
      </c>
      <c r="AV754" s="84" t="s">
        <v>20</v>
      </c>
    </row>
    <row r="755" spans="1:48" ht="13.5" x14ac:dyDescent="0.3">
      <c r="A755" s="106">
        <f t="shared" si="172"/>
        <v>748</v>
      </c>
      <c r="B755" s="102" t="str">
        <f>'Input 1 - Schedule 1'!H757</f>
        <v/>
      </c>
      <c r="C755" s="95">
        <f>'Input 1 - Schedule 1'!I757</f>
        <v>0</v>
      </c>
      <c r="D755" s="95">
        <f>'Input 1 - Schedule 1'!J757</f>
        <v>0</v>
      </c>
      <c r="E755" s="95">
        <f>'Input 1 - Schedule 1'!K757</f>
        <v>0</v>
      </c>
      <c r="F755" s="95">
        <f>'Input 1 - Schedule 1'!L757</f>
        <v>0</v>
      </c>
      <c r="G755" s="95">
        <f>'Input 1 - Schedule 1'!N757</f>
        <v>0</v>
      </c>
      <c r="H755" s="95" t="str">
        <f>'Input 1 - Schedule 1'!O757</f>
        <v/>
      </c>
      <c r="I755" s="95">
        <f>'Input 1 - Schedule 1'!W757</f>
        <v>0</v>
      </c>
      <c r="J755" s="69"/>
      <c r="K755" s="51"/>
      <c r="L755" s="69"/>
      <c r="M755" s="69"/>
      <c r="N755" s="95">
        <f>SUMIFS('Input 3 - Capital Instruments'!$L$13:$L$229,'Input 3 - Capital Instruments'!$O$13:$O$229,C755,'Input 3 - Capital Instruments'!$M$13:$M$229,"Y",'Input 3 - Capital Instruments'!$G$13:$G$229,"Surplus Notes (or similar)")</f>
        <v>0</v>
      </c>
      <c r="O755" s="69"/>
      <c r="P755" s="69"/>
      <c r="Q755" s="69"/>
      <c r="R755" s="96">
        <f t="shared" si="164"/>
        <v>0</v>
      </c>
      <c r="S755" s="95">
        <f t="shared" si="165"/>
        <v>0</v>
      </c>
      <c r="T755" s="69"/>
      <c r="U755" s="69"/>
      <c r="V755" s="69"/>
      <c r="W755" s="95" t="str">
        <f t="shared" si="173"/>
        <v/>
      </c>
      <c r="Z755" s="69"/>
      <c r="AB755" s="69"/>
      <c r="AC755" s="69"/>
      <c r="AD755" s="69"/>
      <c r="AE755" s="69"/>
      <c r="AF755" s="69"/>
      <c r="AG755" s="69"/>
      <c r="AH755" s="97">
        <f t="shared" si="163"/>
        <v>0</v>
      </c>
      <c r="AJ755" s="98">
        <f t="shared" si="166"/>
        <v>0</v>
      </c>
      <c r="AK755" s="103">
        <f t="shared" si="167"/>
        <v>0</v>
      </c>
      <c r="AL755" s="104">
        <f t="shared" si="176"/>
        <v>0</v>
      </c>
      <c r="AM755" s="98">
        <f t="shared" si="168"/>
        <v>0</v>
      </c>
      <c r="AN755" s="103">
        <f t="shared" si="169"/>
        <v>0</v>
      </c>
      <c r="AO755" s="104">
        <f t="shared" si="177"/>
        <v>0</v>
      </c>
      <c r="AP755" s="105" t="str">
        <f t="shared" si="170"/>
        <v/>
      </c>
      <c r="AQ755" s="105" t="str">
        <f t="shared" si="171"/>
        <v/>
      </c>
      <c r="AR755" s="98">
        <f>'Input 1 - Schedule 1'!AL757</f>
        <v>0</v>
      </c>
      <c r="AS755" s="98">
        <f t="shared" si="174"/>
        <v>0</v>
      </c>
      <c r="AT755" s="99">
        <f t="shared" si="175"/>
        <v>0</v>
      </c>
      <c r="AV755" s="84" t="s">
        <v>20</v>
      </c>
    </row>
    <row r="756" spans="1:48" ht="13.5" x14ac:dyDescent="0.3">
      <c r="A756" s="106">
        <f t="shared" si="172"/>
        <v>749</v>
      </c>
      <c r="B756" s="102" t="str">
        <f>'Input 1 - Schedule 1'!H758</f>
        <v/>
      </c>
      <c r="C756" s="95">
        <f>'Input 1 - Schedule 1'!I758</f>
        <v>0</v>
      </c>
      <c r="D756" s="95">
        <f>'Input 1 - Schedule 1'!J758</f>
        <v>0</v>
      </c>
      <c r="E756" s="95">
        <f>'Input 1 - Schedule 1'!K758</f>
        <v>0</v>
      </c>
      <c r="F756" s="95">
        <f>'Input 1 - Schedule 1'!L758</f>
        <v>0</v>
      </c>
      <c r="G756" s="95">
        <f>'Input 1 - Schedule 1'!N758</f>
        <v>0</v>
      </c>
      <c r="H756" s="95" t="str">
        <f>'Input 1 - Schedule 1'!O758</f>
        <v/>
      </c>
      <c r="I756" s="95">
        <f>'Input 1 - Schedule 1'!W758</f>
        <v>0</v>
      </c>
      <c r="J756" s="69"/>
      <c r="K756" s="51"/>
      <c r="L756" s="69"/>
      <c r="M756" s="69"/>
      <c r="N756" s="95">
        <f>SUMIFS('Input 3 - Capital Instruments'!$L$13:$L$229,'Input 3 - Capital Instruments'!$O$13:$O$229,C756,'Input 3 - Capital Instruments'!$M$13:$M$229,"Y",'Input 3 - Capital Instruments'!$G$13:$G$229,"Surplus Notes (or similar)")</f>
        <v>0</v>
      </c>
      <c r="O756" s="69"/>
      <c r="P756" s="69"/>
      <c r="Q756" s="69"/>
      <c r="R756" s="96">
        <f t="shared" si="164"/>
        <v>0</v>
      </c>
      <c r="S756" s="95">
        <f t="shared" si="165"/>
        <v>0</v>
      </c>
      <c r="T756" s="69"/>
      <c r="U756" s="69"/>
      <c r="V756" s="69"/>
      <c r="W756" s="95" t="str">
        <f t="shared" si="173"/>
        <v/>
      </c>
      <c r="Z756" s="69"/>
      <c r="AB756" s="69"/>
      <c r="AC756" s="69"/>
      <c r="AD756" s="69"/>
      <c r="AE756" s="69"/>
      <c r="AF756" s="69"/>
      <c r="AG756" s="69"/>
      <c r="AH756" s="97">
        <f t="shared" si="163"/>
        <v>0</v>
      </c>
      <c r="AJ756" s="98">
        <f t="shared" si="166"/>
        <v>0</v>
      </c>
      <c r="AK756" s="103">
        <f t="shared" si="167"/>
        <v>0</v>
      </c>
      <c r="AL756" s="104">
        <f t="shared" si="176"/>
        <v>0</v>
      </c>
      <c r="AM756" s="98">
        <f t="shared" si="168"/>
        <v>0</v>
      </c>
      <c r="AN756" s="103">
        <f t="shared" si="169"/>
        <v>0</v>
      </c>
      <c r="AO756" s="104">
        <f t="shared" si="177"/>
        <v>0</v>
      </c>
      <c r="AP756" s="105" t="str">
        <f t="shared" si="170"/>
        <v/>
      </c>
      <c r="AQ756" s="105" t="str">
        <f t="shared" si="171"/>
        <v/>
      </c>
      <c r="AR756" s="98">
        <f>'Input 1 - Schedule 1'!AL758</f>
        <v>0</v>
      </c>
      <c r="AS756" s="98">
        <f t="shared" si="174"/>
        <v>0</v>
      </c>
      <c r="AT756" s="99">
        <f t="shared" si="175"/>
        <v>0</v>
      </c>
      <c r="AV756" s="84" t="s">
        <v>20</v>
      </c>
    </row>
    <row r="757" spans="1:48" ht="13.5" x14ac:dyDescent="0.3">
      <c r="A757" s="106">
        <f t="shared" si="172"/>
        <v>750</v>
      </c>
      <c r="B757" s="102" t="str">
        <f>'Input 1 - Schedule 1'!H759</f>
        <v/>
      </c>
      <c r="C757" s="95">
        <f>'Input 1 - Schedule 1'!I759</f>
        <v>0</v>
      </c>
      <c r="D757" s="95">
        <f>'Input 1 - Schedule 1'!J759</f>
        <v>0</v>
      </c>
      <c r="E757" s="95">
        <f>'Input 1 - Schedule 1'!K759</f>
        <v>0</v>
      </c>
      <c r="F757" s="95">
        <f>'Input 1 - Schedule 1'!L759</f>
        <v>0</v>
      </c>
      <c r="G757" s="95">
        <f>'Input 1 - Schedule 1'!N759</f>
        <v>0</v>
      </c>
      <c r="H757" s="95" t="str">
        <f>'Input 1 - Schedule 1'!O759</f>
        <v/>
      </c>
      <c r="I757" s="95">
        <f>'Input 1 - Schedule 1'!W759</f>
        <v>0</v>
      </c>
      <c r="J757" s="69"/>
      <c r="K757" s="51"/>
      <c r="L757" s="69"/>
      <c r="M757" s="69"/>
      <c r="N757" s="95">
        <f>SUMIFS('Input 3 - Capital Instruments'!$L$13:$L$229,'Input 3 - Capital Instruments'!$O$13:$O$229,C757,'Input 3 - Capital Instruments'!$M$13:$M$229,"Y",'Input 3 - Capital Instruments'!$G$13:$G$229,"Surplus Notes (or similar)")</f>
        <v>0</v>
      </c>
      <c r="O757" s="69"/>
      <c r="P757" s="69"/>
      <c r="Q757" s="69"/>
      <c r="R757" s="96">
        <f t="shared" si="164"/>
        <v>0</v>
      </c>
      <c r="S757" s="95">
        <f t="shared" si="165"/>
        <v>0</v>
      </c>
      <c r="T757" s="69"/>
      <c r="U757" s="69"/>
      <c r="V757" s="69"/>
      <c r="W757" s="95" t="str">
        <f t="shared" si="173"/>
        <v/>
      </c>
      <c r="Z757" s="69"/>
      <c r="AB757" s="69"/>
      <c r="AC757" s="69"/>
      <c r="AD757" s="69"/>
      <c r="AE757" s="69"/>
      <c r="AF757" s="69"/>
      <c r="AG757" s="69"/>
      <c r="AH757" s="97">
        <f t="shared" si="163"/>
        <v>0</v>
      </c>
      <c r="AJ757" s="98">
        <f t="shared" si="166"/>
        <v>0</v>
      </c>
      <c r="AK757" s="103">
        <f t="shared" si="167"/>
        <v>0</v>
      </c>
      <c r="AL757" s="104">
        <f t="shared" si="176"/>
        <v>0</v>
      </c>
      <c r="AM757" s="98">
        <f t="shared" si="168"/>
        <v>0</v>
      </c>
      <c r="AN757" s="103">
        <f t="shared" si="169"/>
        <v>0</v>
      </c>
      <c r="AO757" s="104">
        <f t="shared" si="177"/>
        <v>0</v>
      </c>
      <c r="AP757" s="105" t="str">
        <f t="shared" si="170"/>
        <v/>
      </c>
      <c r="AQ757" s="105" t="str">
        <f t="shared" si="171"/>
        <v/>
      </c>
      <c r="AR757" s="98">
        <f>'Input 1 - Schedule 1'!AL759</f>
        <v>0</v>
      </c>
      <c r="AS757" s="98">
        <f t="shared" si="174"/>
        <v>0</v>
      </c>
      <c r="AT757" s="99">
        <f t="shared" si="175"/>
        <v>0</v>
      </c>
      <c r="AV757" s="84" t="s">
        <v>20</v>
      </c>
    </row>
    <row r="758" spans="1:48" ht="13.5" x14ac:dyDescent="0.3">
      <c r="A758" s="106">
        <f t="shared" si="172"/>
        <v>751</v>
      </c>
      <c r="B758" s="102" t="str">
        <f>'Input 1 - Schedule 1'!H760</f>
        <v/>
      </c>
      <c r="C758" s="95">
        <f>'Input 1 - Schedule 1'!I760</f>
        <v>0</v>
      </c>
      <c r="D758" s="95">
        <f>'Input 1 - Schedule 1'!J760</f>
        <v>0</v>
      </c>
      <c r="E758" s="95">
        <f>'Input 1 - Schedule 1'!K760</f>
        <v>0</v>
      </c>
      <c r="F758" s="95">
        <f>'Input 1 - Schedule 1'!L760</f>
        <v>0</v>
      </c>
      <c r="G758" s="95">
        <f>'Input 1 - Schedule 1'!N760</f>
        <v>0</v>
      </c>
      <c r="H758" s="95" t="str">
        <f>'Input 1 - Schedule 1'!O760</f>
        <v/>
      </c>
      <c r="I758" s="95">
        <f>'Input 1 - Schedule 1'!W760</f>
        <v>0</v>
      </c>
      <c r="J758" s="69"/>
      <c r="K758" s="51"/>
      <c r="L758" s="69"/>
      <c r="M758" s="69"/>
      <c r="N758" s="95">
        <f>SUMIFS('Input 3 - Capital Instruments'!$L$13:$L$229,'Input 3 - Capital Instruments'!$O$13:$O$229,C758,'Input 3 - Capital Instruments'!$M$13:$M$229,"Y",'Input 3 - Capital Instruments'!$G$13:$G$229,"Surplus Notes (or similar)")</f>
        <v>0</v>
      </c>
      <c r="O758" s="69"/>
      <c r="P758" s="69"/>
      <c r="Q758" s="69"/>
      <c r="R758" s="96">
        <f t="shared" si="164"/>
        <v>0</v>
      </c>
      <c r="S758" s="95">
        <f t="shared" si="165"/>
        <v>0</v>
      </c>
      <c r="T758" s="69"/>
      <c r="U758" s="69"/>
      <c r="V758" s="69"/>
      <c r="W758" s="95" t="str">
        <f t="shared" si="173"/>
        <v/>
      </c>
      <c r="Z758" s="69"/>
      <c r="AB758" s="69"/>
      <c r="AC758" s="69"/>
      <c r="AD758" s="69"/>
      <c r="AE758" s="69"/>
      <c r="AF758" s="69"/>
      <c r="AG758" s="69"/>
      <c r="AH758" s="97">
        <f t="shared" si="163"/>
        <v>0</v>
      </c>
      <c r="AJ758" s="98">
        <f t="shared" si="166"/>
        <v>0</v>
      </c>
      <c r="AK758" s="103">
        <f t="shared" si="167"/>
        <v>0</v>
      </c>
      <c r="AL758" s="104">
        <f t="shared" si="176"/>
        <v>0</v>
      </c>
      <c r="AM758" s="98">
        <f t="shared" si="168"/>
        <v>0</v>
      </c>
      <c r="AN758" s="103">
        <f t="shared" si="169"/>
        <v>0</v>
      </c>
      <c r="AO758" s="104">
        <f t="shared" si="177"/>
        <v>0</v>
      </c>
      <c r="AP758" s="105" t="str">
        <f t="shared" si="170"/>
        <v/>
      </c>
      <c r="AQ758" s="105" t="str">
        <f t="shared" si="171"/>
        <v/>
      </c>
      <c r="AR758" s="98">
        <f>'Input 1 - Schedule 1'!AL760</f>
        <v>0</v>
      </c>
      <c r="AS758" s="98">
        <f t="shared" si="174"/>
        <v>0</v>
      </c>
      <c r="AT758" s="99">
        <f t="shared" si="175"/>
        <v>0</v>
      </c>
      <c r="AV758" s="84" t="s">
        <v>20</v>
      </c>
    </row>
    <row r="759" spans="1:48" ht="13.5" x14ac:dyDescent="0.3">
      <c r="A759" s="106">
        <f t="shared" si="172"/>
        <v>752</v>
      </c>
      <c r="B759" s="102" t="str">
        <f>'Input 1 - Schedule 1'!H761</f>
        <v/>
      </c>
      <c r="C759" s="95">
        <f>'Input 1 - Schedule 1'!I761</f>
        <v>0</v>
      </c>
      <c r="D759" s="95">
        <f>'Input 1 - Schedule 1'!J761</f>
        <v>0</v>
      </c>
      <c r="E759" s="95">
        <f>'Input 1 - Schedule 1'!K761</f>
        <v>0</v>
      </c>
      <c r="F759" s="95">
        <f>'Input 1 - Schedule 1'!L761</f>
        <v>0</v>
      </c>
      <c r="G759" s="95">
        <f>'Input 1 - Schedule 1'!N761</f>
        <v>0</v>
      </c>
      <c r="H759" s="95" t="str">
        <f>'Input 1 - Schedule 1'!O761</f>
        <v/>
      </c>
      <c r="I759" s="95">
        <f>'Input 1 - Schedule 1'!W761</f>
        <v>0</v>
      </c>
      <c r="J759" s="69"/>
      <c r="K759" s="51"/>
      <c r="L759" s="69"/>
      <c r="M759" s="69"/>
      <c r="N759" s="95">
        <f>SUMIFS('Input 3 - Capital Instruments'!$L$13:$L$229,'Input 3 - Capital Instruments'!$O$13:$O$229,C759,'Input 3 - Capital Instruments'!$M$13:$M$229,"Y",'Input 3 - Capital Instruments'!$G$13:$G$229,"Surplus Notes (or similar)")</f>
        <v>0</v>
      </c>
      <c r="O759" s="69"/>
      <c r="P759" s="69"/>
      <c r="Q759" s="69"/>
      <c r="R759" s="96">
        <f t="shared" si="164"/>
        <v>0</v>
      </c>
      <c r="S759" s="95">
        <f t="shared" si="165"/>
        <v>0</v>
      </c>
      <c r="T759" s="69"/>
      <c r="U759" s="69"/>
      <c r="V759" s="69"/>
      <c r="W759" s="95" t="str">
        <f t="shared" si="173"/>
        <v/>
      </c>
      <c r="Z759" s="69"/>
      <c r="AB759" s="69"/>
      <c r="AC759" s="69"/>
      <c r="AD759" s="69"/>
      <c r="AE759" s="69"/>
      <c r="AF759" s="69"/>
      <c r="AG759" s="69"/>
      <c r="AH759" s="97">
        <f t="shared" si="163"/>
        <v>0</v>
      </c>
      <c r="AJ759" s="98">
        <f t="shared" si="166"/>
        <v>0</v>
      </c>
      <c r="AK759" s="103">
        <f t="shared" si="167"/>
        <v>0</v>
      </c>
      <c r="AL759" s="104">
        <f t="shared" si="176"/>
        <v>0</v>
      </c>
      <c r="AM759" s="98">
        <f t="shared" si="168"/>
        <v>0</v>
      </c>
      <c r="AN759" s="103">
        <f t="shared" si="169"/>
        <v>0</v>
      </c>
      <c r="AO759" s="104">
        <f t="shared" si="177"/>
        <v>0</v>
      </c>
      <c r="AP759" s="105" t="str">
        <f t="shared" si="170"/>
        <v/>
      </c>
      <c r="AQ759" s="105" t="str">
        <f t="shared" si="171"/>
        <v/>
      </c>
      <c r="AR759" s="98">
        <f>'Input 1 - Schedule 1'!AL761</f>
        <v>0</v>
      </c>
      <c r="AS759" s="98">
        <f t="shared" si="174"/>
        <v>0</v>
      </c>
      <c r="AT759" s="99">
        <f t="shared" si="175"/>
        <v>0</v>
      </c>
      <c r="AV759" s="84" t="s">
        <v>20</v>
      </c>
    </row>
    <row r="760" spans="1:48" ht="13.5" x14ac:dyDescent="0.3">
      <c r="A760" s="106">
        <f t="shared" si="172"/>
        <v>753</v>
      </c>
      <c r="B760" s="102" t="str">
        <f>'Input 1 - Schedule 1'!H762</f>
        <v/>
      </c>
      <c r="C760" s="95">
        <f>'Input 1 - Schedule 1'!I762</f>
        <v>0</v>
      </c>
      <c r="D760" s="95">
        <f>'Input 1 - Schedule 1'!J762</f>
        <v>0</v>
      </c>
      <c r="E760" s="95">
        <f>'Input 1 - Schedule 1'!K762</f>
        <v>0</v>
      </c>
      <c r="F760" s="95">
        <f>'Input 1 - Schedule 1'!L762</f>
        <v>0</v>
      </c>
      <c r="G760" s="95">
        <f>'Input 1 - Schedule 1'!N762</f>
        <v>0</v>
      </c>
      <c r="H760" s="95" t="str">
        <f>'Input 1 - Schedule 1'!O762</f>
        <v/>
      </c>
      <c r="I760" s="95">
        <f>'Input 1 - Schedule 1'!W762</f>
        <v>0</v>
      </c>
      <c r="J760" s="69"/>
      <c r="K760" s="51"/>
      <c r="L760" s="69"/>
      <c r="M760" s="69"/>
      <c r="N760" s="95">
        <f>SUMIFS('Input 3 - Capital Instruments'!$L$13:$L$229,'Input 3 - Capital Instruments'!$O$13:$O$229,C760,'Input 3 - Capital Instruments'!$M$13:$M$229,"Y",'Input 3 - Capital Instruments'!$G$13:$G$229,"Surplus Notes (or similar)")</f>
        <v>0</v>
      </c>
      <c r="O760" s="69"/>
      <c r="P760" s="69"/>
      <c r="Q760" s="69"/>
      <c r="R760" s="96">
        <f t="shared" si="164"/>
        <v>0</v>
      </c>
      <c r="S760" s="95">
        <f t="shared" si="165"/>
        <v>0</v>
      </c>
      <c r="T760" s="69"/>
      <c r="U760" s="69"/>
      <c r="V760" s="69"/>
      <c r="W760" s="95" t="str">
        <f t="shared" si="173"/>
        <v/>
      </c>
      <c r="Z760" s="69"/>
      <c r="AB760" s="69"/>
      <c r="AC760" s="69"/>
      <c r="AD760" s="69"/>
      <c r="AE760" s="69"/>
      <c r="AF760" s="69"/>
      <c r="AG760" s="69"/>
      <c r="AH760" s="97">
        <f t="shared" si="163"/>
        <v>0</v>
      </c>
      <c r="AJ760" s="98">
        <f t="shared" si="166"/>
        <v>0</v>
      </c>
      <c r="AK760" s="103">
        <f t="shared" si="167"/>
        <v>0</v>
      </c>
      <c r="AL760" s="104">
        <f t="shared" si="176"/>
        <v>0</v>
      </c>
      <c r="AM760" s="98">
        <f t="shared" si="168"/>
        <v>0</v>
      </c>
      <c r="AN760" s="103">
        <f t="shared" si="169"/>
        <v>0</v>
      </c>
      <c r="AO760" s="104">
        <f t="shared" si="177"/>
        <v>0</v>
      </c>
      <c r="AP760" s="105" t="str">
        <f t="shared" si="170"/>
        <v/>
      </c>
      <c r="AQ760" s="105" t="str">
        <f t="shared" si="171"/>
        <v/>
      </c>
      <c r="AR760" s="98">
        <f>'Input 1 - Schedule 1'!AL762</f>
        <v>0</v>
      </c>
      <c r="AS760" s="98">
        <f t="shared" si="174"/>
        <v>0</v>
      </c>
      <c r="AT760" s="99">
        <f t="shared" si="175"/>
        <v>0</v>
      </c>
      <c r="AV760" s="84" t="s">
        <v>20</v>
      </c>
    </row>
    <row r="761" spans="1:48" ht="13.5" x14ac:dyDescent="0.3">
      <c r="A761" s="106">
        <f t="shared" si="172"/>
        <v>754</v>
      </c>
      <c r="B761" s="102" t="str">
        <f>'Input 1 - Schedule 1'!H763</f>
        <v/>
      </c>
      <c r="C761" s="95">
        <f>'Input 1 - Schedule 1'!I763</f>
        <v>0</v>
      </c>
      <c r="D761" s="95">
        <f>'Input 1 - Schedule 1'!J763</f>
        <v>0</v>
      </c>
      <c r="E761" s="95">
        <f>'Input 1 - Schedule 1'!K763</f>
        <v>0</v>
      </c>
      <c r="F761" s="95">
        <f>'Input 1 - Schedule 1'!L763</f>
        <v>0</v>
      </c>
      <c r="G761" s="95">
        <f>'Input 1 - Schedule 1'!N763</f>
        <v>0</v>
      </c>
      <c r="H761" s="95" t="str">
        <f>'Input 1 - Schedule 1'!O763</f>
        <v/>
      </c>
      <c r="I761" s="95">
        <f>'Input 1 - Schedule 1'!W763</f>
        <v>0</v>
      </c>
      <c r="J761" s="69"/>
      <c r="K761" s="51"/>
      <c r="L761" s="69"/>
      <c r="M761" s="69"/>
      <c r="N761" s="95">
        <f>SUMIFS('Input 3 - Capital Instruments'!$L$13:$L$229,'Input 3 - Capital Instruments'!$O$13:$O$229,C761,'Input 3 - Capital Instruments'!$M$13:$M$229,"Y",'Input 3 - Capital Instruments'!$G$13:$G$229,"Surplus Notes (or similar)")</f>
        <v>0</v>
      </c>
      <c r="O761" s="69"/>
      <c r="P761" s="69"/>
      <c r="Q761" s="69"/>
      <c r="R761" s="96">
        <f t="shared" si="164"/>
        <v>0</v>
      </c>
      <c r="S761" s="95">
        <f t="shared" si="165"/>
        <v>0</v>
      </c>
      <c r="T761" s="69"/>
      <c r="U761" s="69"/>
      <c r="V761" s="69"/>
      <c r="W761" s="95" t="str">
        <f t="shared" si="173"/>
        <v/>
      </c>
      <c r="Z761" s="69"/>
      <c r="AB761" s="69"/>
      <c r="AC761" s="69"/>
      <c r="AD761" s="69"/>
      <c r="AE761" s="69"/>
      <c r="AF761" s="69"/>
      <c r="AG761" s="69"/>
      <c r="AH761" s="97">
        <f t="shared" si="163"/>
        <v>0</v>
      </c>
      <c r="AJ761" s="98">
        <f t="shared" si="166"/>
        <v>0</v>
      </c>
      <c r="AK761" s="103">
        <f t="shared" si="167"/>
        <v>0</v>
      </c>
      <c r="AL761" s="104">
        <f t="shared" si="176"/>
        <v>0</v>
      </c>
      <c r="AM761" s="98">
        <f t="shared" si="168"/>
        <v>0</v>
      </c>
      <c r="AN761" s="103">
        <f t="shared" si="169"/>
        <v>0</v>
      </c>
      <c r="AO761" s="104">
        <f t="shared" si="177"/>
        <v>0</v>
      </c>
      <c r="AP761" s="105" t="str">
        <f t="shared" si="170"/>
        <v/>
      </c>
      <c r="AQ761" s="105" t="str">
        <f t="shared" si="171"/>
        <v/>
      </c>
      <c r="AR761" s="98">
        <f>'Input 1 - Schedule 1'!AL763</f>
        <v>0</v>
      </c>
      <c r="AS761" s="98">
        <f t="shared" si="174"/>
        <v>0</v>
      </c>
      <c r="AT761" s="99">
        <f t="shared" si="175"/>
        <v>0</v>
      </c>
      <c r="AV761" s="84" t="s">
        <v>20</v>
      </c>
    </row>
    <row r="762" spans="1:48" ht="13.5" x14ac:dyDescent="0.3">
      <c r="A762" s="106">
        <f t="shared" si="172"/>
        <v>755</v>
      </c>
      <c r="B762" s="102" t="str">
        <f>'Input 1 - Schedule 1'!H764</f>
        <v/>
      </c>
      <c r="C762" s="95">
        <f>'Input 1 - Schedule 1'!I764</f>
        <v>0</v>
      </c>
      <c r="D762" s="95">
        <f>'Input 1 - Schedule 1'!J764</f>
        <v>0</v>
      </c>
      <c r="E762" s="95">
        <f>'Input 1 - Schedule 1'!K764</f>
        <v>0</v>
      </c>
      <c r="F762" s="95">
        <f>'Input 1 - Schedule 1'!L764</f>
        <v>0</v>
      </c>
      <c r="G762" s="95">
        <f>'Input 1 - Schedule 1'!N764</f>
        <v>0</v>
      </c>
      <c r="H762" s="95" t="str">
        <f>'Input 1 - Schedule 1'!O764</f>
        <v/>
      </c>
      <c r="I762" s="95">
        <f>'Input 1 - Schedule 1'!W764</f>
        <v>0</v>
      </c>
      <c r="J762" s="69"/>
      <c r="K762" s="51"/>
      <c r="L762" s="69"/>
      <c r="M762" s="69"/>
      <c r="N762" s="95">
        <f>SUMIFS('Input 3 - Capital Instruments'!$L$13:$L$229,'Input 3 - Capital Instruments'!$O$13:$O$229,C762,'Input 3 - Capital Instruments'!$M$13:$M$229,"Y",'Input 3 - Capital Instruments'!$G$13:$G$229,"Surplus Notes (or similar)")</f>
        <v>0</v>
      </c>
      <c r="O762" s="69"/>
      <c r="P762" s="69"/>
      <c r="Q762" s="69"/>
      <c r="R762" s="96">
        <f t="shared" si="164"/>
        <v>0</v>
      </c>
      <c r="S762" s="95">
        <f t="shared" si="165"/>
        <v>0</v>
      </c>
      <c r="T762" s="69"/>
      <c r="U762" s="69"/>
      <c r="V762" s="69"/>
      <c r="W762" s="95" t="str">
        <f t="shared" si="173"/>
        <v/>
      </c>
      <c r="Z762" s="69"/>
      <c r="AB762" s="69"/>
      <c r="AC762" s="69"/>
      <c r="AD762" s="69"/>
      <c r="AE762" s="69"/>
      <c r="AF762" s="69"/>
      <c r="AG762" s="69"/>
      <c r="AH762" s="97">
        <f t="shared" si="163"/>
        <v>0</v>
      </c>
      <c r="AJ762" s="98">
        <f t="shared" si="166"/>
        <v>0</v>
      </c>
      <c r="AK762" s="103">
        <f t="shared" si="167"/>
        <v>0</v>
      </c>
      <c r="AL762" s="104">
        <f t="shared" si="176"/>
        <v>0</v>
      </c>
      <c r="AM762" s="98">
        <f t="shared" si="168"/>
        <v>0</v>
      </c>
      <c r="AN762" s="103">
        <f t="shared" si="169"/>
        <v>0</v>
      </c>
      <c r="AO762" s="104">
        <f t="shared" si="177"/>
        <v>0</v>
      </c>
      <c r="AP762" s="105" t="str">
        <f t="shared" si="170"/>
        <v/>
      </c>
      <c r="AQ762" s="105" t="str">
        <f t="shared" si="171"/>
        <v/>
      </c>
      <c r="AR762" s="98">
        <f>'Input 1 - Schedule 1'!AL764</f>
        <v>0</v>
      </c>
      <c r="AS762" s="98">
        <f t="shared" si="174"/>
        <v>0</v>
      </c>
      <c r="AT762" s="99">
        <f t="shared" si="175"/>
        <v>0</v>
      </c>
      <c r="AV762" s="84" t="s">
        <v>20</v>
      </c>
    </row>
    <row r="763" spans="1:48" ht="13.5" x14ac:dyDescent="0.3">
      <c r="A763" s="106">
        <f t="shared" si="172"/>
        <v>756</v>
      </c>
      <c r="B763" s="102" t="str">
        <f>'Input 1 - Schedule 1'!H765</f>
        <v/>
      </c>
      <c r="C763" s="95">
        <f>'Input 1 - Schedule 1'!I765</f>
        <v>0</v>
      </c>
      <c r="D763" s="95">
        <f>'Input 1 - Schedule 1'!J765</f>
        <v>0</v>
      </c>
      <c r="E763" s="95">
        <f>'Input 1 - Schedule 1'!K765</f>
        <v>0</v>
      </c>
      <c r="F763" s="95">
        <f>'Input 1 - Schedule 1'!L765</f>
        <v>0</v>
      </c>
      <c r="G763" s="95">
        <f>'Input 1 - Schedule 1'!N765</f>
        <v>0</v>
      </c>
      <c r="H763" s="95" t="str">
        <f>'Input 1 - Schedule 1'!O765</f>
        <v/>
      </c>
      <c r="I763" s="95">
        <f>'Input 1 - Schedule 1'!W765</f>
        <v>0</v>
      </c>
      <c r="J763" s="69"/>
      <c r="K763" s="51"/>
      <c r="L763" s="69"/>
      <c r="M763" s="69"/>
      <c r="N763" s="95">
        <f>SUMIFS('Input 3 - Capital Instruments'!$L$13:$L$229,'Input 3 - Capital Instruments'!$O$13:$O$229,C763,'Input 3 - Capital Instruments'!$M$13:$M$229,"Y",'Input 3 - Capital Instruments'!$G$13:$G$229,"Surplus Notes (or similar)")</f>
        <v>0</v>
      </c>
      <c r="O763" s="69"/>
      <c r="P763" s="69"/>
      <c r="Q763" s="69"/>
      <c r="R763" s="96">
        <f t="shared" si="164"/>
        <v>0</v>
      </c>
      <c r="S763" s="95">
        <f t="shared" si="165"/>
        <v>0</v>
      </c>
      <c r="T763" s="69"/>
      <c r="U763" s="69"/>
      <c r="V763" s="69"/>
      <c r="W763" s="95" t="str">
        <f t="shared" si="173"/>
        <v/>
      </c>
      <c r="Z763" s="69"/>
      <c r="AB763" s="69"/>
      <c r="AC763" s="69"/>
      <c r="AD763" s="69"/>
      <c r="AE763" s="69"/>
      <c r="AF763" s="69"/>
      <c r="AG763" s="69"/>
      <c r="AH763" s="97">
        <f t="shared" si="163"/>
        <v>0</v>
      </c>
      <c r="AJ763" s="98">
        <f t="shared" si="166"/>
        <v>0</v>
      </c>
      <c r="AK763" s="103">
        <f t="shared" si="167"/>
        <v>0</v>
      </c>
      <c r="AL763" s="104">
        <f t="shared" si="176"/>
        <v>0</v>
      </c>
      <c r="AM763" s="98">
        <f t="shared" si="168"/>
        <v>0</v>
      </c>
      <c r="AN763" s="103">
        <f t="shared" si="169"/>
        <v>0</v>
      </c>
      <c r="AO763" s="104">
        <f t="shared" si="177"/>
        <v>0</v>
      </c>
      <c r="AP763" s="105" t="str">
        <f t="shared" si="170"/>
        <v/>
      </c>
      <c r="AQ763" s="105" t="str">
        <f t="shared" si="171"/>
        <v/>
      </c>
      <c r="AR763" s="98">
        <f>'Input 1 - Schedule 1'!AL765</f>
        <v>0</v>
      </c>
      <c r="AS763" s="98">
        <f t="shared" si="174"/>
        <v>0</v>
      </c>
      <c r="AT763" s="99">
        <f t="shared" si="175"/>
        <v>0</v>
      </c>
      <c r="AV763" s="84" t="s">
        <v>20</v>
      </c>
    </row>
    <row r="764" spans="1:48" ht="13.5" x14ac:dyDescent="0.3">
      <c r="A764" s="106">
        <f t="shared" si="172"/>
        <v>757</v>
      </c>
      <c r="B764" s="102" t="str">
        <f>'Input 1 - Schedule 1'!H766</f>
        <v/>
      </c>
      <c r="C764" s="95">
        <f>'Input 1 - Schedule 1'!I766</f>
        <v>0</v>
      </c>
      <c r="D764" s="95">
        <f>'Input 1 - Schedule 1'!J766</f>
        <v>0</v>
      </c>
      <c r="E764" s="95">
        <f>'Input 1 - Schedule 1'!K766</f>
        <v>0</v>
      </c>
      <c r="F764" s="95">
        <f>'Input 1 - Schedule 1'!L766</f>
        <v>0</v>
      </c>
      <c r="G764" s="95">
        <f>'Input 1 - Schedule 1'!N766</f>
        <v>0</v>
      </c>
      <c r="H764" s="95" t="str">
        <f>'Input 1 - Schedule 1'!O766</f>
        <v/>
      </c>
      <c r="I764" s="95">
        <f>'Input 1 - Schedule 1'!W766</f>
        <v>0</v>
      </c>
      <c r="J764" s="69"/>
      <c r="K764" s="51"/>
      <c r="L764" s="69"/>
      <c r="M764" s="69"/>
      <c r="N764" s="95">
        <f>SUMIFS('Input 3 - Capital Instruments'!$L$13:$L$229,'Input 3 - Capital Instruments'!$O$13:$O$229,C764,'Input 3 - Capital Instruments'!$M$13:$M$229,"Y",'Input 3 - Capital Instruments'!$G$13:$G$229,"Surplus Notes (or similar)")</f>
        <v>0</v>
      </c>
      <c r="O764" s="69"/>
      <c r="P764" s="69"/>
      <c r="Q764" s="69"/>
      <c r="R764" s="96">
        <f t="shared" si="164"/>
        <v>0</v>
      </c>
      <c r="S764" s="95">
        <f t="shared" si="165"/>
        <v>0</v>
      </c>
      <c r="T764" s="69"/>
      <c r="U764" s="69"/>
      <c r="V764" s="69"/>
      <c r="W764" s="95" t="str">
        <f t="shared" si="173"/>
        <v/>
      </c>
      <c r="Z764" s="69"/>
      <c r="AB764" s="69"/>
      <c r="AC764" s="69"/>
      <c r="AD764" s="69"/>
      <c r="AE764" s="69"/>
      <c r="AF764" s="69"/>
      <c r="AG764" s="69"/>
      <c r="AH764" s="97">
        <f t="shared" si="163"/>
        <v>0</v>
      </c>
      <c r="AJ764" s="98">
        <f t="shared" si="166"/>
        <v>0</v>
      </c>
      <c r="AK764" s="103">
        <f t="shared" si="167"/>
        <v>0</v>
      </c>
      <c r="AL764" s="104">
        <f t="shared" si="176"/>
        <v>0</v>
      </c>
      <c r="AM764" s="98">
        <f t="shared" si="168"/>
        <v>0</v>
      </c>
      <c r="AN764" s="103">
        <f t="shared" si="169"/>
        <v>0</v>
      </c>
      <c r="AO764" s="104">
        <f t="shared" si="177"/>
        <v>0</v>
      </c>
      <c r="AP764" s="105" t="str">
        <f t="shared" si="170"/>
        <v/>
      </c>
      <c r="AQ764" s="105" t="str">
        <f t="shared" si="171"/>
        <v/>
      </c>
      <c r="AR764" s="98">
        <f>'Input 1 - Schedule 1'!AL766</f>
        <v>0</v>
      </c>
      <c r="AS764" s="98">
        <f t="shared" si="174"/>
        <v>0</v>
      </c>
      <c r="AT764" s="99">
        <f t="shared" si="175"/>
        <v>0</v>
      </c>
      <c r="AV764" s="84" t="s">
        <v>20</v>
      </c>
    </row>
    <row r="765" spans="1:48" ht="13.5" x14ac:dyDescent="0.3">
      <c r="A765" s="106">
        <f t="shared" si="172"/>
        <v>758</v>
      </c>
      <c r="B765" s="102" t="str">
        <f>'Input 1 - Schedule 1'!H767</f>
        <v/>
      </c>
      <c r="C765" s="95">
        <f>'Input 1 - Schedule 1'!I767</f>
        <v>0</v>
      </c>
      <c r="D765" s="95">
        <f>'Input 1 - Schedule 1'!J767</f>
        <v>0</v>
      </c>
      <c r="E765" s="95">
        <f>'Input 1 - Schedule 1'!K767</f>
        <v>0</v>
      </c>
      <c r="F765" s="95">
        <f>'Input 1 - Schedule 1'!L767</f>
        <v>0</v>
      </c>
      <c r="G765" s="95">
        <f>'Input 1 - Schedule 1'!N767</f>
        <v>0</v>
      </c>
      <c r="H765" s="95" t="str">
        <f>'Input 1 - Schedule 1'!O767</f>
        <v/>
      </c>
      <c r="I765" s="95">
        <f>'Input 1 - Schedule 1'!W767</f>
        <v>0</v>
      </c>
      <c r="J765" s="69"/>
      <c r="K765" s="51"/>
      <c r="L765" s="69"/>
      <c r="M765" s="69"/>
      <c r="N765" s="95">
        <f>SUMIFS('Input 3 - Capital Instruments'!$L$13:$L$229,'Input 3 - Capital Instruments'!$O$13:$O$229,C765,'Input 3 - Capital Instruments'!$M$13:$M$229,"Y",'Input 3 - Capital Instruments'!$G$13:$G$229,"Surplus Notes (or similar)")</f>
        <v>0</v>
      </c>
      <c r="O765" s="69"/>
      <c r="P765" s="69"/>
      <c r="Q765" s="69"/>
      <c r="R765" s="96">
        <f t="shared" si="164"/>
        <v>0</v>
      </c>
      <c r="S765" s="95">
        <f t="shared" si="165"/>
        <v>0</v>
      </c>
      <c r="T765" s="69"/>
      <c r="U765" s="69"/>
      <c r="V765" s="69"/>
      <c r="W765" s="95" t="str">
        <f t="shared" si="173"/>
        <v/>
      </c>
      <c r="Z765" s="69"/>
      <c r="AB765" s="69"/>
      <c r="AC765" s="69"/>
      <c r="AD765" s="69"/>
      <c r="AE765" s="69"/>
      <c r="AF765" s="69"/>
      <c r="AG765" s="69"/>
      <c r="AH765" s="97">
        <f t="shared" si="163"/>
        <v>0</v>
      </c>
      <c r="AJ765" s="98">
        <f t="shared" si="166"/>
        <v>0</v>
      </c>
      <c r="AK765" s="103">
        <f t="shared" si="167"/>
        <v>0</v>
      </c>
      <c r="AL765" s="104">
        <f t="shared" si="176"/>
        <v>0</v>
      </c>
      <c r="AM765" s="98">
        <f t="shared" si="168"/>
        <v>0</v>
      </c>
      <c r="AN765" s="103">
        <f t="shared" si="169"/>
        <v>0</v>
      </c>
      <c r="AO765" s="104">
        <f t="shared" si="177"/>
        <v>0</v>
      </c>
      <c r="AP765" s="105" t="str">
        <f t="shared" si="170"/>
        <v/>
      </c>
      <c r="AQ765" s="105" t="str">
        <f t="shared" si="171"/>
        <v/>
      </c>
      <c r="AR765" s="98">
        <f>'Input 1 - Schedule 1'!AL767</f>
        <v>0</v>
      </c>
      <c r="AS765" s="98">
        <f t="shared" si="174"/>
        <v>0</v>
      </c>
      <c r="AT765" s="99">
        <f t="shared" si="175"/>
        <v>0</v>
      </c>
      <c r="AV765" s="84" t="s">
        <v>20</v>
      </c>
    </row>
    <row r="766" spans="1:48" ht="13.5" x14ac:dyDescent="0.3">
      <c r="A766" s="106">
        <f t="shared" si="172"/>
        <v>759</v>
      </c>
      <c r="B766" s="102" t="str">
        <f>'Input 1 - Schedule 1'!H768</f>
        <v/>
      </c>
      <c r="C766" s="95">
        <f>'Input 1 - Schedule 1'!I768</f>
        <v>0</v>
      </c>
      <c r="D766" s="95">
        <f>'Input 1 - Schedule 1'!J768</f>
        <v>0</v>
      </c>
      <c r="E766" s="95">
        <f>'Input 1 - Schedule 1'!K768</f>
        <v>0</v>
      </c>
      <c r="F766" s="95">
        <f>'Input 1 - Schedule 1'!L768</f>
        <v>0</v>
      </c>
      <c r="G766" s="95">
        <f>'Input 1 - Schedule 1'!N768</f>
        <v>0</v>
      </c>
      <c r="H766" s="95" t="str">
        <f>'Input 1 - Schedule 1'!O768</f>
        <v/>
      </c>
      <c r="I766" s="95">
        <f>'Input 1 - Schedule 1'!W768</f>
        <v>0</v>
      </c>
      <c r="J766" s="69"/>
      <c r="K766" s="51"/>
      <c r="L766" s="69"/>
      <c r="M766" s="69"/>
      <c r="N766" s="95">
        <f>SUMIFS('Input 3 - Capital Instruments'!$L$13:$L$229,'Input 3 - Capital Instruments'!$O$13:$O$229,C766,'Input 3 - Capital Instruments'!$M$13:$M$229,"Y",'Input 3 - Capital Instruments'!$G$13:$G$229,"Surplus Notes (or similar)")</f>
        <v>0</v>
      </c>
      <c r="O766" s="69"/>
      <c r="P766" s="69"/>
      <c r="Q766" s="69"/>
      <c r="R766" s="96">
        <f t="shared" si="164"/>
        <v>0</v>
      </c>
      <c r="S766" s="95">
        <f t="shared" si="165"/>
        <v>0</v>
      </c>
      <c r="T766" s="69"/>
      <c r="U766" s="69"/>
      <c r="V766" s="69"/>
      <c r="W766" s="95" t="str">
        <f t="shared" si="173"/>
        <v/>
      </c>
      <c r="Z766" s="69"/>
      <c r="AB766" s="69"/>
      <c r="AC766" s="69"/>
      <c r="AD766" s="69"/>
      <c r="AE766" s="69"/>
      <c r="AF766" s="69"/>
      <c r="AG766" s="69"/>
      <c r="AH766" s="97">
        <f t="shared" si="163"/>
        <v>0</v>
      </c>
      <c r="AJ766" s="98">
        <f t="shared" si="166"/>
        <v>0</v>
      </c>
      <c r="AK766" s="103">
        <f t="shared" si="167"/>
        <v>0</v>
      </c>
      <c r="AL766" s="104">
        <f t="shared" si="176"/>
        <v>0</v>
      </c>
      <c r="AM766" s="98">
        <f t="shared" si="168"/>
        <v>0</v>
      </c>
      <c r="AN766" s="103">
        <f t="shared" si="169"/>
        <v>0</v>
      </c>
      <c r="AO766" s="104">
        <f t="shared" si="177"/>
        <v>0</v>
      </c>
      <c r="AP766" s="105" t="str">
        <f t="shared" si="170"/>
        <v/>
      </c>
      <c r="AQ766" s="105" t="str">
        <f t="shared" si="171"/>
        <v/>
      </c>
      <c r="AR766" s="98">
        <f>'Input 1 - Schedule 1'!AL768</f>
        <v>0</v>
      </c>
      <c r="AS766" s="98">
        <f t="shared" si="174"/>
        <v>0</v>
      </c>
      <c r="AT766" s="99">
        <f t="shared" si="175"/>
        <v>0</v>
      </c>
      <c r="AV766" s="84" t="s">
        <v>20</v>
      </c>
    </row>
    <row r="767" spans="1:48" ht="13.5" x14ac:dyDescent="0.3">
      <c r="A767" s="106">
        <f t="shared" si="172"/>
        <v>760</v>
      </c>
      <c r="B767" s="102" t="str">
        <f>'Input 1 - Schedule 1'!H769</f>
        <v/>
      </c>
      <c r="C767" s="95">
        <f>'Input 1 - Schedule 1'!I769</f>
        <v>0</v>
      </c>
      <c r="D767" s="95">
        <f>'Input 1 - Schedule 1'!J769</f>
        <v>0</v>
      </c>
      <c r="E767" s="95">
        <f>'Input 1 - Schedule 1'!K769</f>
        <v>0</v>
      </c>
      <c r="F767" s="95">
        <f>'Input 1 - Schedule 1'!L769</f>
        <v>0</v>
      </c>
      <c r="G767" s="95">
        <f>'Input 1 - Schedule 1'!N769</f>
        <v>0</v>
      </c>
      <c r="H767" s="95" t="str">
        <f>'Input 1 - Schedule 1'!O769</f>
        <v/>
      </c>
      <c r="I767" s="95">
        <f>'Input 1 - Schedule 1'!W769</f>
        <v>0</v>
      </c>
      <c r="J767" s="69"/>
      <c r="K767" s="51"/>
      <c r="L767" s="69"/>
      <c r="M767" s="69"/>
      <c r="N767" s="95">
        <f>SUMIFS('Input 3 - Capital Instruments'!$L$13:$L$229,'Input 3 - Capital Instruments'!$O$13:$O$229,C767,'Input 3 - Capital Instruments'!$M$13:$M$229,"Y",'Input 3 - Capital Instruments'!$G$13:$G$229,"Surplus Notes (or similar)")</f>
        <v>0</v>
      </c>
      <c r="O767" s="69"/>
      <c r="P767" s="69"/>
      <c r="Q767" s="69"/>
      <c r="R767" s="96">
        <f t="shared" si="164"/>
        <v>0</v>
      </c>
      <c r="S767" s="95">
        <f t="shared" si="165"/>
        <v>0</v>
      </c>
      <c r="T767" s="69"/>
      <c r="U767" s="69"/>
      <c r="V767" s="69"/>
      <c r="W767" s="95" t="str">
        <f t="shared" si="173"/>
        <v/>
      </c>
      <c r="Z767" s="69"/>
      <c r="AB767" s="69"/>
      <c r="AC767" s="69"/>
      <c r="AD767" s="69"/>
      <c r="AE767" s="69"/>
      <c r="AF767" s="69"/>
      <c r="AG767" s="69"/>
      <c r="AH767" s="97">
        <f t="shared" si="163"/>
        <v>0</v>
      </c>
      <c r="AJ767" s="98">
        <f t="shared" si="166"/>
        <v>0</v>
      </c>
      <c r="AK767" s="103">
        <f t="shared" si="167"/>
        <v>0</v>
      </c>
      <c r="AL767" s="104">
        <f t="shared" si="176"/>
        <v>0</v>
      </c>
      <c r="AM767" s="98">
        <f t="shared" si="168"/>
        <v>0</v>
      </c>
      <c r="AN767" s="103">
        <f t="shared" si="169"/>
        <v>0</v>
      </c>
      <c r="AO767" s="104">
        <f t="shared" si="177"/>
        <v>0</v>
      </c>
      <c r="AP767" s="105" t="str">
        <f t="shared" si="170"/>
        <v/>
      </c>
      <c r="AQ767" s="105" t="str">
        <f t="shared" si="171"/>
        <v/>
      </c>
      <c r="AR767" s="98">
        <f>'Input 1 - Schedule 1'!AL769</f>
        <v>0</v>
      </c>
      <c r="AS767" s="98">
        <f t="shared" si="174"/>
        <v>0</v>
      </c>
      <c r="AT767" s="99">
        <f t="shared" si="175"/>
        <v>0</v>
      </c>
      <c r="AV767" s="84" t="s">
        <v>20</v>
      </c>
    </row>
    <row r="768" spans="1:48" ht="13.5" x14ac:dyDescent="0.3">
      <c r="A768" s="106">
        <f t="shared" si="172"/>
        <v>761</v>
      </c>
      <c r="B768" s="102" t="str">
        <f>'Input 1 - Schedule 1'!H770</f>
        <v/>
      </c>
      <c r="C768" s="95">
        <f>'Input 1 - Schedule 1'!I770</f>
        <v>0</v>
      </c>
      <c r="D768" s="95">
        <f>'Input 1 - Schedule 1'!J770</f>
        <v>0</v>
      </c>
      <c r="E768" s="95">
        <f>'Input 1 - Schedule 1'!K770</f>
        <v>0</v>
      </c>
      <c r="F768" s="95">
        <f>'Input 1 - Schedule 1'!L770</f>
        <v>0</v>
      </c>
      <c r="G768" s="95">
        <f>'Input 1 - Schedule 1'!N770</f>
        <v>0</v>
      </c>
      <c r="H768" s="95" t="str">
        <f>'Input 1 - Schedule 1'!O770</f>
        <v/>
      </c>
      <c r="I768" s="95">
        <f>'Input 1 - Schedule 1'!W770</f>
        <v>0</v>
      </c>
      <c r="J768" s="69"/>
      <c r="K768" s="51"/>
      <c r="L768" s="69"/>
      <c r="M768" s="69"/>
      <c r="N768" s="95">
        <f>SUMIFS('Input 3 - Capital Instruments'!$L$13:$L$229,'Input 3 - Capital Instruments'!$O$13:$O$229,C768,'Input 3 - Capital Instruments'!$M$13:$M$229,"Y",'Input 3 - Capital Instruments'!$G$13:$G$229,"Surplus Notes (or similar)")</f>
        <v>0</v>
      </c>
      <c r="O768" s="69"/>
      <c r="P768" s="69"/>
      <c r="Q768" s="69"/>
      <c r="R768" s="96">
        <f t="shared" si="164"/>
        <v>0</v>
      </c>
      <c r="S768" s="95">
        <f t="shared" si="165"/>
        <v>0</v>
      </c>
      <c r="T768" s="69"/>
      <c r="U768" s="69"/>
      <c r="V768" s="69"/>
      <c r="W768" s="95" t="str">
        <f t="shared" si="173"/>
        <v/>
      </c>
      <c r="Z768" s="69"/>
      <c r="AB768" s="69"/>
      <c r="AC768" s="69"/>
      <c r="AD768" s="69"/>
      <c r="AE768" s="69"/>
      <c r="AF768" s="69"/>
      <c r="AG768" s="69"/>
      <c r="AH768" s="97">
        <f t="shared" si="163"/>
        <v>0</v>
      </c>
      <c r="AJ768" s="98">
        <f t="shared" si="166"/>
        <v>0</v>
      </c>
      <c r="AK768" s="103">
        <f t="shared" si="167"/>
        <v>0</v>
      </c>
      <c r="AL768" s="104">
        <f t="shared" si="176"/>
        <v>0</v>
      </c>
      <c r="AM768" s="98">
        <f t="shared" si="168"/>
        <v>0</v>
      </c>
      <c r="AN768" s="103">
        <f t="shared" si="169"/>
        <v>0</v>
      </c>
      <c r="AO768" s="104">
        <f t="shared" si="177"/>
        <v>0</v>
      </c>
      <c r="AP768" s="105" t="str">
        <f t="shared" si="170"/>
        <v/>
      </c>
      <c r="AQ768" s="105" t="str">
        <f t="shared" si="171"/>
        <v/>
      </c>
      <c r="AR768" s="98">
        <f>'Input 1 - Schedule 1'!AL770</f>
        <v>0</v>
      </c>
      <c r="AS768" s="98">
        <f t="shared" si="174"/>
        <v>0</v>
      </c>
      <c r="AT768" s="99">
        <f t="shared" si="175"/>
        <v>0</v>
      </c>
      <c r="AV768" s="84" t="s">
        <v>20</v>
      </c>
    </row>
    <row r="769" spans="1:48" ht="13.5" x14ac:dyDescent="0.3">
      <c r="A769" s="106">
        <f t="shared" si="172"/>
        <v>762</v>
      </c>
      <c r="B769" s="102" t="str">
        <f>'Input 1 - Schedule 1'!H771</f>
        <v/>
      </c>
      <c r="C769" s="95">
        <f>'Input 1 - Schedule 1'!I771</f>
        <v>0</v>
      </c>
      <c r="D769" s="95">
        <f>'Input 1 - Schedule 1'!J771</f>
        <v>0</v>
      </c>
      <c r="E769" s="95">
        <f>'Input 1 - Schedule 1'!K771</f>
        <v>0</v>
      </c>
      <c r="F769" s="95">
        <f>'Input 1 - Schedule 1'!L771</f>
        <v>0</v>
      </c>
      <c r="G769" s="95">
        <f>'Input 1 - Schedule 1'!N771</f>
        <v>0</v>
      </c>
      <c r="H769" s="95" t="str">
        <f>'Input 1 - Schedule 1'!O771</f>
        <v/>
      </c>
      <c r="I769" s="95">
        <f>'Input 1 - Schedule 1'!W771</f>
        <v>0</v>
      </c>
      <c r="J769" s="69"/>
      <c r="K769" s="51"/>
      <c r="L769" s="69"/>
      <c r="M769" s="69"/>
      <c r="N769" s="95">
        <f>SUMIFS('Input 3 - Capital Instruments'!$L$13:$L$229,'Input 3 - Capital Instruments'!$O$13:$O$229,C769,'Input 3 - Capital Instruments'!$M$13:$M$229,"Y",'Input 3 - Capital Instruments'!$G$13:$G$229,"Surplus Notes (or similar)")</f>
        <v>0</v>
      </c>
      <c r="O769" s="69"/>
      <c r="P769" s="69"/>
      <c r="Q769" s="69"/>
      <c r="R769" s="96">
        <f t="shared" si="164"/>
        <v>0</v>
      </c>
      <c r="S769" s="95">
        <f t="shared" si="165"/>
        <v>0</v>
      </c>
      <c r="T769" s="69"/>
      <c r="U769" s="69"/>
      <c r="V769" s="69"/>
      <c r="W769" s="95" t="str">
        <f t="shared" si="173"/>
        <v/>
      </c>
      <c r="Z769" s="69"/>
      <c r="AB769" s="69"/>
      <c r="AC769" s="69"/>
      <c r="AD769" s="69"/>
      <c r="AE769" s="69"/>
      <c r="AF769" s="69"/>
      <c r="AG769" s="69"/>
      <c r="AH769" s="97">
        <f t="shared" si="163"/>
        <v>0</v>
      </c>
      <c r="AJ769" s="98">
        <f t="shared" si="166"/>
        <v>0</v>
      </c>
      <c r="AK769" s="103">
        <f t="shared" si="167"/>
        <v>0</v>
      </c>
      <c r="AL769" s="104">
        <f t="shared" si="176"/>
        <v>0</v>
      </c>
      <c r="AM769" s="98">
        <f t="shared" si="168"/>
        <v>0</v>
      </c>
      <c r="AN769" s="103">
        <f t="shared" si="169"/>
        <v>0</v>
      </c>
      <c r="AO769" s="104">
        <f t="shared" si="177"/>
        <v>0</v>
      </c>
      <c r="AP769" s="105" t="str">
        <f t="shared" si="170"/>
        <v/>
      </c>
      <c r="AQ769" s="105" t="str">
        <f t="shared" si="171"/>
        <v/>
      </c>
      <c r="AR769" s="98">
        <f>'Input 1 - Schedule 1'!AL771</f>
        <v>0</v>
      </c>
      <c r="AS769" s="98">
        <f t="shared" si="174"/>
        <v>0</v>
      </c>
      <c r="AT769" s="99">
        <f t="shared" si="175"/>
        <v>0</v>
      </c>
      <c r="AV769" s="84" t="s">
        <v>20</v>
      </c>
    </row>
    <row r="770" spans="1:48" ht="13.5" x14ac:dyDescent="0.3">
      <c r="A770" s="106">
        <f t="shared" si="172"/>
        <v>763</v>
      </c>
      <c r="B770" s="102" t="str">
        <f>'Input 1 - Schedule 1'!H772</f>
        <v/>
      </c>
      <c r="C770" s="95">
        <f>'Input 1 - Schedule 1'!I772</f>
        <v>0</v>
      </c>
      <c r="D770" s="95">
        <f>'Input 1 - Schedule 1'!J772</f>
        <v>0</v>
      </c>
      <c r="E770" s="95">
        <f>'Input 1 - Schedule 1'!K772</f>
        <v>0</v>
      </c>
      <c r="F770" s="95">
        <f>'Input 1 - Schedule 1'!L772</f>
        <v>0</v>
      </c>
      <c r="G770" s="95">
        <f>'Input 1 - Schedule 1'!N772</f>
        <v>0</v>
      </c>
      <c r="H770" s="95" t="str">
        <f>'Input 1 - Schedule 1'!O772</f>
        <v/>
      </c>
      <c r="I770" s="95">
        <f>'Input 1 - Schedule 1'!W772</f>
        <v>0</v>
      </c>
      <c r="J770" s="69"/>
      <c r="K770" s="51"/>
      <c r="L770" s="69"/>
      <c r="M770" s="69"/>
      <c r="N770" s="95">
        <f>SUMIFS('Input 3 - Capital Instruments'!$L$13:$L$229,'Input 3 - Capital Instruments'!$O$13:$O$229,C770,'Input 3 - Capital Instruments'!$M$13:$M$229,"Y",'Input 3 - Capital Instruments'!$G$13:$G$229,"Surplus Notes (or similar)")</f>
        <v>0</v>
      </c>
      <c r="O770" s="69"/>
      <c r="P770" s="69"/>
      <c r="Q770" s="69"/>
      <c r="R770" s="96">
        <f t="shared" si="164"/>
        <v>0</v>
      </c>
      <c r="S770" s="95">
        <f t="shared" si="165"/>
        <v>0</v>
      </c>
      <c r="T770" s="69"/>
      <c r="U770" s="69"/>
      <c r="V770" s="69"/>
      <c r="W770" s="95" t="str">
        <f t="shared" si="173"/>
        <v/>
      </c>
      <c r="Z770" s="69"/>
      <c r="AB770" s="69"/>
      <c r="AC770" s="69"/>
      <c r="AD770" s="69"/>
      <c r="AE770" s="69"/>
      <c r="AF770" s="69"/>
      <c r="AG770" s="69"/>
      <c r="AH770" s="97">
        <f t="shared" si="163"/>
        <v>0</v>
      </c>
      <c r="AJ770" s="98">
        <f t="shared" si="166"/>
        <v>0</v>
      </c>
      <c r="AK770" s="103">
        <f t="shared" si="167"/>
        <v>0</v>
      </c>
      <c r="AL770" s="104">
        <f t="shared" si="176"/>
        <v>0</v>
      </c>
      <c r="AM770" s="98">
        <f t="shared" si="168"/>
        <v>0</v>
      </c>
      <c r="AN770" s="103">
        <f t="shared" si="169"/>
        <v>0</v>
      </c>
      <c r="AO770" s="104">
        <f t="shared" si="177"/>
        <v>0</v>
      </c>
      <c r="AP770" s="105" t="str">
        <f t="shared" si="170"/>
        <v/>
      </c>
      <c r="AQ770" s="105" t="str">
        <f t="shared" si="171"/>
        <v/>
      </c>
      <c r="AR770" s="98">
        <f>'Input 1 - Schedule 1'!AL772</f>
        <v>0</v>
      </c>
      <c r="AS770" s="98">
        <f t="shared" si="174"/>
        <v>0</v>
      </c>
      <c r="AT770" s="99">
        <f t="shared" si="175"/>
        <v>0</v>
      </c>
      <c r="AV770" s="84" t="s">
        <v>20</v>
      </c>
    </row>
    <row r="771" spans="1:48" ht="13.5" x14ac:dyDescent="0.3">
      <c r="A771" s="106">
        <f t="shared" si="172"/>
        <v>764</v>
      </c>
      <c r="B771" s="102" t="str">
        <f>'Input 1 - Schedule 1'!H773</f>
        <v/>
      </c>
      <c r="C771" s="95">
        <f>'Input 1 - Schedule 1'!I773</f>
        <v>0</v>
      </c>
      <c r="D771" s="95">
        <f>'Input 1 - Schedule 1'!J773</f>
        <v>0</v>
      </c>
      <c r="E771" s="95">
        <f>'Input 1 - Schedule 1'!K773</f>
        <v>0</v>
      </c>
      <c r="F771" s="95">
        <f>'Input 1 - Schedule 1'!L773</f>
        <v>0</v>
      </c>
      <c r="G771" s="95">
        <f>'Input 1 - Schedule 1'!N773</f>
        <v>0</v>
      </c>
      <c r="H771" s="95" t="str">
        <f>'Input 1 - Schedule 1'!O773</f>
        <v/>
      </c>
      <c r="I771" s="95">
        <f>'Input 1 - Schedule 1'!W773</f>
        <v>0</v>
      </c>
      <c r="J771" s="69"/>
      <c r="K771" s="51"/>
      <c r="L771" s="69"/>
      <c r="M771" s="69"/>
      <c r="N771" s="95">
        <f>SUMIFS('Input 3 - Capital Instruments'!$L$13:$L$229,'Input 3 - Capital Instruments'!$O$13:$O$229,C771,'Input 3 - Capital Instruments'!$M$13:$M$229,"Y",'Input 3 - Capital Instruments'!$G$13:$G$229,"Surplus Notes (or similar)")</f>
        <v>0</v>
      </c>
      <c r="O771" s="69"/>
      <c r="P771" s="69"/>
      <c r="Q771" s="69"/>
      <c r="R771" s="96">
        <f t="shared" si="164"/>
        <v>0</v>
      </c>
      <c r="S771" s="95">
        <f t="shared" si="165"/>
        <v>0</v>
      </c>
      <c r="T771" s="69"/>
      <c r="U771" s="69"/>
      <c r="V771" s="69"/>
      <c r="W771" s="95" t="str">
        <f t="shared" si="173"/>
        <v/>
      </c>
      <c r="Z771" s="69"/>
      <c r="AB771" s="69"/>
      <c r="AC771" s="69"/>
      <c r="AD771" s="69"/>
      <c r="AE771" s="69"/>
      <c r="AF771" s="69"/>
      <c r="AG771" s="69"/>
      <c r="AH771" s="97">
        <f t="shared" si="163"/>
        <v>0</v>
      </c>
      <c r="AJ771" s="98">
        <f t="shared" si="166"/>
        <v>0</v>
      </c>
      <c r="AK771" s="103">
        <f t="shared" si="167"/>
        <v>0</v>
      </c>
      <c r="AL771" s="104">
        <f t="shared" si="176"/>
        <v>0</v>
      </c>
      <c r="AM771" s="98">
        <f t="shared" si="168"/>
        <v>0</v>
      </c>
      <c r="AN771" s="103">
        <f t="shared" si="169"/>
        <v>0</v>
      </c>
      <c r="AO771" s="104">
        <f t="shared" si="177"/>
        <v>0</v>
      </c>
      <c r="AP771" s="105" t="str">
        <f t="shared" si="170"/>
        <v/>
      </c>
      <c r="AQ771" s="105" t="str">
        <f t="shared" si="171"/>
        <v/>
      </c>
      <c r="AR771" s="98">
        <f>'Input 1 - Schedule 1'!AL773</f>
        <v>0</v>
      </c>
      <c r="AS771" s="98">
        <f t="shared" si="174"/>
        <v>0</v>
      </c>
      <c r="AT771" s="99">
        <f t="shared" si="175"/>
        <v>0</v>
      </c>
      <c r="AV771" s="84" t="s">
        <v>20</v>
      </c>
    </row>
    <row r="772" spans="1:48" ht="13.5" x14ac:dyDescent="0.3">
      <c r="A772" s="106">
        <f t="shared" si="172"/>
        <v>765</v>
      </c>
      <c r="B772" s="102" t="str">
        <f>'Input 1 - Schedule 1'!H774</f>
        <v/>
      </c>
      <c r="C772" s="95">
        <f>'Input 1 - Schedule 1'!I774</f>
        <v>0</v>
      </c>
      <c r="D772" s="95">
        <f>'Input 1 - Schedule 1'!J774</f>
        <v>0</v>
      </c>
      <c r="E772" s="95">
        <f>'Input 1 - Schedule 1'!K774</f>
        <v>0</v>
      </c>
      <c r="F772" s="95">
        <f>'Input 1 - Schedule 1'!L774</f>
        <v>0</v>
      </c>
      <c r="G772" s="95">
        <f>'Input 1 - Schedule 1'!N774</f>
        <v>0</v>
      </c>
      <c r="H772" s="95" t="str">
        <f>'Input 1 - Schedule 1'!O774</f>
        <v/>
      </c>
      <c r="I772" s="95">
        <f>'Input 1 - Schedule 1'!W774</f>
        <v>0</v>
      </c>
      <c r="J772" s="69"/>
      <c r="K772" s="51"/>
      <c r="L772" s="69"/>
      <c r="M772" s="69"/>
      <c r="N772" s="95">
        <f>SUMIFS('Input 3 - Capital Instruments'!$L$13:$L$229,'Input 3 - Capital Instruments'!$O$13:$O$229,C772,'Input 3 - Capital Instruments'!$M$13:$M$229,"Y",'Input 3 - Capital Instruments'!$G$13:$G$229,"Surplus Notes (or similar)")</f>
        <v>0</v>
      </c>
      <c r="O772" s="69"/>
      <c r="P772" s="69"/>
      <c r="Q772" s="69"/>
      <c r="R772" s="96">
        <f t="shared" si="164"/>
        <v>0</v>
      </c>
      <c r="S772" s="95">
        <f t="shared" si="165"/>
        <v>0</v>
      </c>
      <c r="T772" s="69"/>
      <c r="U772" s="69"/>
      <c r="V772" s="69"/>
      <c r="W772" s="95" t="str">
        <f t="shared" si="173"/>
        <v/>
      </c>
      <c r="Z772" s="69"/>
      <c r="AB772" s="69"/>
      <c r="AC772" s="69"/>
      <c r="AD772" s="69"/>
      <c r="AE772" s="69"/>
      <c r="AF772" s="69"/>
      <c r="AG772" s="69"/>
      <c r="AH772" s="97">
        <f t="shared" si="163"/>
        <v>0</v>
      </c>
      <c r="AJ772" s="98">
        <f t="shared" si="166"/>
        <v>0</v>
      </c>
      <c r="AK772" s="103">
        <f t="shared" si="167"/>
        <v>0</v>
      </c>
      <c r="AL772" s="104">
        <f t="shared" si="176"/>
        <v>0</v>
      </c>
      <c r="AM772" s="98">
        <f t="shared" si="168"/>
        <v>0</v>
      </c>
      <c r="AN772" s="103">
        <f t="shared" si="169"/>
        <v>0</v>
      </c>
      <c r="AO772" s="104">
        <f t="shared" si="177"/>
        <v>0</v>
      </c>
      <c r="AP772" s="105" t="str">
        <f t="shared" si="170"/>
        <v/>
      </c>
      <c r="AQ772" s="105" t="str">
        <f t="shared" si="171"/>
        <v/>
      </c>
      <c r="AR772" s="98">
        <f>'Input 1 - Schedule 1'!AL774</f>
        <v>0</v>
      </c>
      <c r="AS772" s="98">
        <f t="shared" si="174"/>
        <v>0</v>
      </c>
      <c r="AT772" s="99">
        <f t="shared" si="175"/>
        <v>0</v>
      </c>
      <c r="AV772" s="84" t="s">
        <v>20</v>
      </c>
    </row>
    <row r="773" spans="1:48" ht="13.5" x14ac:dyDescent="0.3">
      <c r="A773" s="106">
        <f t="shared" si="172"/>
        <v>766</v>
      </c>
      <c r="B773" s="102" t="str">
        <f>'Input 1 - Schedule 1'!H775</f>
        <v/>
      </c>
      <c r="C773" s="95">
        <f>'Input 1 - Schedule 1'!I775</f>
        <v>0</v>
      </c>
      <c r="D773" s="95">
        <f>'Input 1 - Schedule 1'!J775</f>
        <v>0</v>
      </c>
      <c r="E773" s="95">
        <f>'Input 1 - Schedule 1'!K775</f>
        <v>0</v>
      </c>
      <c r="F773" s="95">
        <f>'Input 1 - Schedule 1'!L775</f>
        <v>0</v>
      </c>
      <c r="G773" s="95">
        <f>'Input 1 - Schedule 1'!N775</f>
        <v>0</v>
      </c>
      <c r="H773" s="95" t="str">
        <f>'Input 1 - Schedule 1'!O775</f>
        <v/>
      </c>
      <c r="I773" s="95">
        <f>'Input 1 - Schedule 1'!W775</f>
        <v>0</v>
      </c>
      <c r="J773" s="69"/>
      <c r="K773" s="51"/>
      <c r="L773" s="69"/>
      <c r="M773" s="69"/>
      <c r="N773" s="95">
        <f>SUMIFS('Input 3 - Capital Instruments'!$L$13:$L$229,'Input 3 - Capital Instruments'!$O$13:$O$229,C773,'Input 3 - Capital Instruments'!$M$13:$M$229,"Y",'Input 3 - Capital Instruments'!$G$13:$G$229,"Surplus Notes (or similar)")</f>
        <v>0</v>
      </c>
      <c r="O773" s="69"/>
      <c r="P773" s="69"/>
      <c r="Q773" s="69"/>
      <c r="R773" s="96">
        <f t="shared" si="164"/>
        <v>0</v>
      </c>
      <c r="S773" s="95">
        <f t="shared" si="165"/>
        <v>0</v>
      </c>
      <c r="T773" s="69"/>
      <c r="U773" s="69"/>
      <c r="V773" s="69"/>
      <c r="W773" s="95" t="str">
        <f t="shared" si="173"/>
        <v/>
      </c>
      <c r="Z773" s="69"/>
      <c r="AB773" s="69"/>
      <c r="AC773" s="69"/>
      <c r="AD773" s="69"/>
      <c r="AE773" s="69"/>
      <c r="AF773" s="69"/>
      <c r="AG773" s="69"/>
      <c r="AH773" s="97">
        <f t="shared" si="163"/>
        <v>0</v>
      </c>
      <c r="AJ773" s="98">
        <f t="shared" si="166"/>
        <v>0</v>
      </c>
      <c r="AK773" s="103">
        <f t="shared" si="167"/>
        <v>0</v>
      </c>
      <c r="AL773" s="104">
        <f t="shared" si="176"/>
        <v>0</v>
      </c>
      <c r="AM773" s="98">
        <f t="shared" si="168"/>
        <v>0</v>
      </c>
      <c r="AN773" s="103">
        <f t="shared" si="169"/>
        <v>0</v>
      </c>
      <c r="AO773" s="104">
        <f t="shared" si="177"/>
        <v>0</v>
      </c>
      <c r="AP773" s="105" t="str">
        <f t="shared" si="170"/>
        <v/>
      </c>
      <c r="AQ773" s="105" t="str">
        <f t="shared" si="171"/>
        <v/>
      </c>
      <c r="AR773" s="98">
        <f>'Input 1 - Schedule 1'!AL775</f>
        <v>0</v>
      </c>
      <c r="AS773" s="98">
        <f t="shared" si="174"/>
        <v>0</v>
      </c>
      <c r="AT773" s="99">
        <f t="shared" si="175"/>
        <v>0</v>
      </c>
      <c r="AV773" s="84" t="s">
        <v>20</v>
      </c>
    </row>
    <row r="774" spans="1:48" ht="13.5" x14ac:dyDescent="0.3">
      <c r="A774" s="106">
        <f t="shared" si="172"/>
        <v>767</v>
      </c>
      <c r="B774" s="102" t="str">
        <f>'Input 1 - Schedule 1'!H776</f>
        <v/>
      </c>
      <c r="C774" s="95">
        <f>'Input 1 - Schedule 1'!I776</f>
        <v>0</v>
      </c>
      <c r="D774" s="95">
        <f>'Input 1 - Schedule 1'!J776</f>
        <v>0</v>
      </c>
      <c r="E774" s="95">
        <f>'Input 1 - Schedule 1'!K776</f>
        <v>0</v>
      </c>
      <c r="F774" s="95">
        <f>'Input 1 - Schedule 1'!L776</f>
        <v>0</v>
      </c>
      <c r="G774" s="95">
        <f>'Input 1 - Schedule 1'!N776</f>
        <v>0</v>
      </c>
      <c r="H774" s="95" t="str">
        <f>'Input 1 - Schedule 1'!O776</f>
        <v/>
      </c>
      <c r="I774" s="95">
        <f>'Input 1 - Schedule 1'!W776</f>
        <v>0</v>
      </c>
      <c r="J774" s="69"/>
      <c r="K774" s="51"/>
      <c r="L774" s="69"/>
      <c r="M774" s="69"/>
      <c r="N774" s="95">
        <f>SUMIFS('Input 3 - Capital Instruments'!$L$13:$L$229,'Input 3 - Capital Instruments'!$O$13:$O$229,C774,'Input 3 - Capital Instruments'!$M$13:$M$229,"Y",'Input 3 - Capital Instruments'!$G$13:$G$229,"Surplus Notes (or similar)")</f>
        <v>0</v>
      </c>
      <c r="O774" s="69"/>
      <c r="P774" s="69"/>
      <c r="Q774" s="69"/>
      <c r="R774" s="96">
        <f t="shared" si="164"/>
        <v>0</v>
      </c>
      <c r="S774" s="95">
        <f t="shared" si="165"/>
        <v>0</v>
      </c>
      <c r="T774" s="69"/>
      <c r="U774" s="69"/>
      <c r="V774" s="69"/>
      <c r="W774" s="95" t="str">
        <f t="shared" si="173"/>
        <v/>
      </c>
      <c r="Z774" s="69"/>
      <c r="AB774" s="69"/>
      <c r="AC774" s="69"/>
      <c r="AD774" s="69"/>
      <c r="AE774" s="69"/>
      <c r="AF774" s="69"/>
      <c r="AG774" s="69"/>
      <c r="AH774" s="97">
        <f t="shared" si="163"/>
        <v>0</v>
      </c>
      <c r="AJ774" s="98">
        <f t="shared" si="166"/>
        <v>0</v>
      </c>
      <c r="AK774" s="103">
        <f t="shared" si="167"/>
        <v>0</v>
      </c>
      <c r="AL774" s="104">
        <f t="shared" si="176"/>
        <v>0</v>
      </c>
      <c r="AM774" s="98">
        <f t="shared" si="168"/>
        <v>0</v>
      </c>
      <c r="AN774" s="103">
        <f t="shared" si="169"/>
        <v>0</v>
      </c>
      <c r="AO774" s="104">
        <f t="shared" si="177"/>
        <v>0</v>
      </c>
      <c r="AP774" s="105" t="str">
        <f t="shared" si="170"/>
        <v/>
      </c>
      <c r="AQ774" s="105" t="str">
        <f t="shared" si="171"/>
        <v/>
      </c>
      <c r="AR774" s="98">
        <f>'Input 1 - Schedule 1'!AL776</f>
        <v>0</v>
      </c>
      <c r="AS774" s="98">
        <f t="shared" si="174"/>
        <v>0</v>
      </c>
      <c r="AT774" s="99">
        <f t="shared" si="175"/>
        <v>0</v>
      </c>
      <c r="AV774" s="84" t="s">
        <v>20</v>
      </c>
    </row>
    <row r="775" spans="1:48" ht="13.5" x14ac:dyDescent="0.3">
      <c r="A775" s="106">
        <f t="shared" si="172"/>
        <v>768</v>
      </c>
      <c r="B775" s="102" t="str">
        <f>'Input 1 - Schedule 1'!H777</f>
        <v/>
      </c>
      <c r="C775" s="95">
        <f>'Input 1 - Schedule 1'!I777</f>
        <v>0</v>
      </c>
      <c r="D775" s="95">
        <f>'Input 1 - Schedule 1'!J777</f>
        <v>0</v>
      </c>
      <c r="E775" s="95">
        <f>'Input 1 - Schedule 1'!K777</f>
        <v>0</v>
      </c>
      <c r="F775" s="95">
        <f>'Input 1 - Schedule 1'!L777</f>
        <v>0</v>
      </c>
      <c r="G775" s="95">
        <f>'Input 1 - Schedule 1'!N777</f>
        <v>0</v>
      </c>
      <c r="H775" s="95" t="str">
        <f>'Input 1 - Schedule 1'!O777</f>
        <v/>
      </c>
      <c r="I775" s="95">
        <f>'Input 1 - Schedule 1'!W777</f>
        <v>0</v>
      </c>
      <c r="J775" s="69"/>
      <c r="K775" s="51"/>
      <c r="L775" s="69"/>
      <c r="M775" s="69"/>
      <c r="N775" s="95">
        <f>SUMIFS('Input 3 - Capital Instruments'!$L$13:$L$229,'Input 3 - Capital Instruments'!$O$13:$O$229,C775,'Input 3 - Capital Instruments'!$M$13:$M$229,"Y",'Input 3 - Capital Instruments'!$G$13:$G$229,"Surplus Notes (or similar)")</f>
        <v>0</v>
      </c>
      <c r="O775" s="69"/>
      <c r="P775" s="69"/>
      <c r="Q775" s="69"/>
      <c r="R775" s="96">
        <f t="shared" si="164"/>
        <v>0</v>
      </c>
      <c r="S775" s="95">
        <f t="shared" si="165"/>
        <v>0</v>
      </c>
      <c r="T775" s="69"/>
      <c r="U775" s="69"/>
      <c r="V775" s="69"/>
      <c r="W775" s="95" t="str">
        <f t="shared" si="173"/>
        <v/>
      </c>
      <c r="Z775" s="69"/>
      <c r="AB775" s="69"/>
      <c r="AC775" s="69"/>
      <c r="AD775" s="69"/>
      <c r="AE775" s="69"/>
      <c r="AF775" s="69"/>
      <c r="AG775" s="69"/>
      <c r="AH775" s="97">
        <f t="shared" ref="AH775:AH838" si="178">AB775-SUM(AC775:AG775)</f>
        <v>0</v>
      </c>
      <c r="AJ775" s="98">
        <f t="shared" si="166"/>
        <v>0</v>
      </c>
      <c r="AK775" s="103">
        <f t="shared" si="167"/>
        <v>0</v>
      </c>
      <c r="AL775" s="104">
        <f t="shared" si="176"/>
        <v>0</v>
      </c>
      <c r="AM775" s="98">
        <f t="shared" si="168"/>
        <v>0</v>
      </c>
      <c r="AN775" s="103">
        <f t="shared" si="169"/>
        <v>0</v>
      </c>
      <c r="AO775" s="104">
        <f t="shared" si="177"/>
        <v>0</v>
      </c>
      <c r="AP775" s="105" t="str">
        <f t="shared" si="170"/>
        <v/>
      </c>
      <c r="AQ775" s="105" t="str">
        <f t="shared" si="171"/>
        <v/>
      </c>
      <c r="AR775" s="98">
        <f>'Input 1 - Schedule 1'!AL777</f>
        <v>0</v>
      </c>
      <c r="AS775" s="98">
        <f t="shared" si="174"/>
        <v>0</v>
      </c>
      <c r="AT775" s="99">
        <f t="shared" si="175"/>
        <v>0</v>
      </c>
      <c r="AV775" s="84" t="s">
        <v>20</v>
      </c>
    </row>
    <row r="776" spans="1:48" ht="13.5" x14ac:dyDescent="0.3">
      <c r="A776" s="106">
        <f t="shared" si="172"/>
        <v>769</v>
      </c>
      <c r="B776" s="102" t="str">
        <f>'Input 1 - Schedule 1'!H778</f>
        <v/>
      </c>
      <c r="C776" s="95">
        <f>'Input 1 - Schedule 1'!I778</f>
        <v>0</v>
      </c>
      <c r="D776" s="95">
        <f>'Input 1 - Schedule 1'!J778</f>
        <v>0</v>
      </c>
      <c r="E776" s="95">
        <f>'Input 1 - Schedule 1'!K778</f>
        <v>0</v>
      </c>
      <c r="F776" s="95">
        <f>'Input 1 - Schedule 1'!L778</f>
        <v>0</v>
      </c>
      <c r="G776" s="95">
        <f>'Input 1 - Schedule 1'!N778</f>
        <v>0</v>
      </c>
      <c r="H776" s="95" t="str">
        <f>'Input 1 - Schedule 1'!O778</f>
        <v/>
      </c>
      <c r="I776" s="95">
        <f>'Input 1 - Schedule 1'!W778</f>
        <v>0</v>
      </c>
      <c r="J776" s="69"/>
      <c r="K776" s="51"/>
      <c r="L776" s="69"/>
      <c r="M776" s="69"/>
      <c r="N776" s="95">
        <f>SUMIFS('Input 3 - Capital Instruments'!$L$13:$L$229,'Input 3 - Capital Instruments'!$O$13:$O$229,C776,'Input 3 - Capital Instruments'!$M$13:$M$229,"Y",'Input 3 - Capital Instruments'!$G$13:$G$229,"Surplus Notes (or similar)")</f>
        <v>0</v>
      </c>
      <c r="O776" s="69"/>
      <c r="P776" s="69"/>
      <c r="Q776" s="69"/>
      <c r="R776" s="96">
        <f t="shared" ref="R776:R839" si="179">L776-SUM(M776:Q776)</f>
        <v>0</v>
      </c>
      <c r="S776" s="95">
        <f t="shared" ref="S776:S839" si="180">J776-L776</f>
        <v>0</v>
      </c>
      <c r="T776" s="69"/>
      <c r="U776" s="69"/>
      <c r="V776" s="69"/>
      <c r="W776" s="95" t="str">
        <f t="shared" si="173"/>
        <v/>
      </c>
      <c r="Z776" s="69"/>
      <c r="AB776" s="69"/>
      <c r="AC776" s="69"/>
      <c r="AD776" s="69"/>
      <c r="AE776" s="69"/>
      <c r="AF776" s="69"/>
      <c r="AG776" s="69"/>
      <c r="AH776" s="97">
        <f t="shared" si="178"/>
        <v>0</v>
      </c>
      <c r="AJ776" s="98">
        <f t="shared" si="166"/>
        <v>0</v>
      </c>
      <c r="AK776" s="103">
        <f t="shared" si="167"/>
        <v>0</v>
      </c>
      <c r="AL776" s="104">
        <f t="shared" si="176"/>
        <v>0</v>
      </c>
      <c r="AM776" s="98">
        <f t="shared" si="168"/>
        <v>0</v>
      </c>
      <c r="AN776" s="103">
        <f t="shared" si="169"/>
        <v>0</v>
      </c>
      <c r="AO776" s="104">
        <f t="shared" si="177"/>
        <v>0</v>
      </c>
      <c r="AP776" s="105" t="str">
        <f t="shared" si="170"/>
        <v/>
      </c>
      <c r="AQ776" s="105" t="str">
        <f t="shared" si="171"/>
        <v/>
      </c>
      <c r="AR776" s="98">
        <f>'Input 1 - Schedule 1'!AL778</f>
        <v>0</v>
      </c>
      <c r="AS776" s="98">
        <f t="shared" si="174"/>
        <v>0</v>
      </c>
      <c r="AT776" s="99">
        <f t="shared" si="175"/>
        <v>0</v>
      </c>
      <c r="AV776" s="84" t="s">
        <v>20</v>
      </c>
    </row>
    <row r="777" spans="1:48" ht="13.5" x14ac:dyDescent="0.3">
      <c r="A777" s="106">
        <f t="shared" si="172"/>
        <v>770</v>
      </c>
      <c r="B777" s="102" t="str">
        <f>'Input 1 - Schedule 1'!H779</f>
        <v/>
      </c>
      <c r="C777" s="95">
        <f>'Input 1 - Schedule 1'!I779</f>
        <v>0</v>
      </c>
      <c r="D777" s="95">
        <f>'Input 1 - Schedule 1'!J779</f>
        <v>0</v>
      </c>
      <c r="E777" s="95">
        <f>'Input 1 - Schedule 1'!K779</f>
        <v>0</v>
      </c>
      <c r="F777" s="95">
        <f>'Input 1 - Schedule 1'!L779</f>
        <v>0</v>
      </c>
      <c r="G777" s="95">
        <f>'Input 1 - Schedule 1'!N779</f>
        <v>0</v>
      </c>
      <c r="H777" s="95" t="str">
        <f>'Input 1 - Schedule 1'!O779</f>
        <v/>
      </c>
      <c r="I777" s="95">
        <f>'Input 1 - Schedule 1'!W779</f>
        <v>0</v>
      </c>
      <c r="J777" s="69"/>
      <c r="K777" s="51"/>
      <c r="L777" s="69"/>
      <c r="M777" s="69"/>
      <c r="N777" s="95">
        <f>SUMIFS('Input 3 - Capital Instruments'!$L$13:$L$229,'Input 3 - Capital Instruments'!$O$13:$O$229,C777,'Input 3 - Capital Instruments'!$M$13:$M$229,"Y",'Input 3 - Capital Instruments'!$G$13:$G$229,"Surplus Notes (or similar)")</f>
        <v>0</v>
      </c>
      <c r="O777" s="69"/>
      <c r="P777" s="69"/>
      <c r="Q777" s="69"/>
      <c r="R777" s="96">
        <f t="shared" si="179"/>
        <v>0</v>
      </c>
      <c r="S777" s="95">
        <f t="shared" si="180"/>
        <v>0</v>
      </c>
      <c r="T777" s="69"/>
      <c r="U777" s="69"/>
      <c r="V777" s="69"/>
      <c r="W777" s="95" t="str">
        <f t="shared" si="173"/>
        <v/>
      </c>
      <c r="Z777" s="69"/>
      <c r="AB777" s="69"/>
      <c r="AC777" s="69"/>
      <c r="AD777" s="69"/>
      <c r="AE777" s="69"/>
      <c r="AF777" s="69"/>
      <c r="AG777" s="69"/>
      <c r="AH777" s="97">
        <f t="shared" si="178"/>
        <v>0</v>
      </c>
      <c r="AJ777" s="98">
        <f t="shared" ref="AJ777:AJ840" si="181">SUMPRODUCT(J$7:J$1008*(G$7:G$1008=$C777))</f>
        <v>0</v>
      </c>
      <c r="AK777" s="103">
        <f t="shared" ref="AK777:AK840" si="182">M777</f>
        <v>0</v>
      </c>
      <c r="AL777" s="104">
        <f t="shared" si="176"/>
        <v>0</v>
      </c>
      <c r="AM777" s="98">
        <f t="shared" ref="AM777:AM840" si="183">SUMPRODUCT(Z$7:Z$1008*(G$7:G$1008=$C777))</f>
        <v>0</v>
      </c>
      <c r="AN777" s="103">
        <f t="shared" ref="AN777:AN840" si="184">AC777</f>
        <v>0</v>
      </c>
      <c r="AO777" s="104">
        <f t="shared" si="177"/>
        <v>0</v>
      </c>
      <c r="AP777" s="105" t="str">
        <f t="shared" ref="AP777:AP840" si="185">IFERROR(L777/AB777,"")</f>
        <v/>
      </c>
      <c r="AQ777" s="105" t="str">
        <f t="shared" ref="AQ777:AQ840" si="186">IFERROR(R777/AH777,"")</f>
        <v/>
      </c>
      <c r="AR777" s="98">
        <f>'Input 1 - Schedule 1'!AL779</f>
        <v>0</v>
      </c>
      <c r="AS777" s="98">
        <f t="shared" si="174"/>
        <v>0</v>
      </c>
      <c r="AT777" s="99">
        <f t="shared" si="175"/>
        <v>0</v>
      </c>
      <c r="AV777" s="84" t="s">
        <v>20</v>
      </c>
    </row>
    <row r="778" spans="1:48" ht="13.5" x14ac:dyDescent="0.3">
      <c r="A778" s="106">
        <f t="shared" ref="A778:A841" si="187">A777+1</f>
        <v>771</v>
      </c>
      <c r="B778" s="102" t="str">
        <f>'Input 1 - Schedule 1'!H780</f>
        <v/>
      </c>
      <c r="C778" s="95">
        <f>'Input 1 - Schedule 1'!I780</f>
        <v>0</v>
      </c>
      <c r="D778" s="95">
        <f>'Input 1 - Schedule 1'!J780</f>
        <v>0</v>
      </c>
      <c r="E778" s="95">
        <f>'Input 1 - Schedule 1'!K780</f>
        <v>0</v>
      </c>
      <c r="F778" s="95">
        <f>'Input 1 - Schedule 1'!L780</f>
        <v>0</v>
      </c>
      <c r="G778" s="95">
        <f>'Input 1 - Schedule 1'!N780</f>
        <v>0</v>
      </c>
      <c r="H778" s="95" t="str">
        <f>'Input 1 - Schedule 1'!O780</f>
        <v/>
      </c>
      <c r="I778" s="95">
        <f>'Input 1 - Schedule 1'!W780</f>
        <v>0</v>
      </c>
      <c r="J778" s="69"/>
      <c r="K778" s="51"/>
      <c r="L778" s="69"/>
      <c r="M778" s="69"/>
      <c r="N778" s="95">
        <f>SUMIFS('Input 3 - Capital Instruments'!$L$13:$L$229,'Input 3 - Capital Instruments'!$O$13:$O$229,C778,'Input 3 - Capital Instruments'!$M$13:$M$229,"Y",'Input 3 - Capital Instruments'!$G$13:$G$229,"Surplus Notes (or similar)")</f>
        <v>0</v>
      </c>
      <c r="O778" s="69"/>
      <c r="P778" s="69"/>
      <c r="Q778" s="69"/>
      <c r="R778" s="96">
        <f t="shared" si="179"/>
        <v>0</v>
      </c>
      <c r="S778" s="95">
        <f t="shared" si="180"/>
        <v>0</v>
      </c>
      <c r="T778" s="69"/>
      <c r="U778" s="69"/>
      <c r="V778" s="69"/>
      <c r="W778" s="95" t="str">
        <f t="shared" ref="W778:W841" si="188">IFERROR(AVERAGE(T778:V778),"")</f>
        <v/>
      </c>
      <c r="Z778" s="69"/>
      <c r="AB778" s="69"/>
      <c r="AC778" s="69"/>
      <c r="AD778" s="69"/>
      <c r="AE778" s="69"/>
      <c r="AF778" s="69"/>
      <c r="AG778" s="69"/>
      <c r="AH778" s="97">
        <f t="shared" si="178"/>
        <v>0</v>
      </c>
      <c r="AJ778" s="98">
        <f t="shared" si="181"/>
        <v>0</v>
      </c>
      <c r="AK778" s="103">
        <f t="shared" si="182"/>
        <v>0</v>
      </c>
      <c r="AL778" s="104">
        <f t="shared" si="176"/>
        <v>0</v>
      </c>
      <c r="AM778" s="98">
        <f t="shared" si="183"/>
        <v>0</v>
      </c>
      <c r="AN778" s="103">
        <f t="shared" si="184"/>
        <v>0</v>
      </c>
      <c r="AO778" s="104">
        <f t="shared" si="177"/>
        <v>0</v>
      </c>
      <c r="AP778" s="105" t="str">
        <f t="shared" si="185"/>
        <v/>
      </c>
      <c r="AQ778" s="105" t="str">
        <f t="shared" si="186"/>
        <v/>
      </c>
      <c r="AR778" s="98">
        <f>'Input 1 - Schedule 1'!AL780</f>
        <v>0</v>
      </c>
      <c r="AS778" s="98">
        <f t="shared" ref="AS778:AS841" si="189">L778</f>
        <v>0</v>
      </c>
      <c r="AT778" s="99">
        <f t="shared" ref="AT778:AT841" si="190">AR778-AS778</f>
        <v>0</v>
      </c>
      <c r="AV778" s="84" t="s">
        <v>20</v>
      </c>
    </row>
    <row r="779" spans="1:48" ht="13.5" x14ac:dyDescent="0.3">
      <c r="A779" s="106">
        <f t="shared" si="187"/>
        <v>772</v>
      </c>
      <c r="B779" s="102" t="str">
        <f>'Input 1 - Schedule 1'!H781</f>
        <v/>
      </c>
      <c r="C779" s="95">
        <f>'Input 1 - Schedule 1'!I781</f>
        <v>0</v>
      </c>
      <c r="D779" s="95">
        <f>'Input 1 - Schedule 1'!J781</f>
        <v>0</v>
      </c>
      <c r="E779" s="95">
        <f>'Input 1 - Schedule 1'!K781</f>
        <v>0</v>
      </c>
      <c r="F779" s="95">
        <f>'Input 1 - Schedule 1'!L781</f>
        <v>0</v>
      </c>
      <c r="G779" s="95">
        <f>'Input 1 - Schedule 1'!N781</f>
        <v>0</v>
      </c>
      <c r="H779" s="95" t="str">
        <f>'Input 1 - Schedule 1'!O781</f>
        <v/>
      </c>
      <c r="I779" s="95">
        <f>'Input 1 - Schedule 1'!W781</f>
        <v>0</v>
      </c>
      <c r="J779" s="69"/>
      <c r="K779" s="51"/>
      <c r="L779" s="69"/>
      <c r="M779" s="69"/>
      <c r="N779" s="95">
        <f>SUMIFS('Input 3 - Capital Instruments'!$L$13:$L$229,'Input 3 - Capital Instruments'!$O$13:$O$229,C779,'Input 3 - Capital Instruments'!$M$13:$M$229,"Y",'Input 3 - Capital Instruments'!$G$13:$G$229,"Surplus Notes (or similar)")</f>
        <v>0</v>
      </c>
      <c r="O779" s="69"/>
      <c r="P779" s="69"/>
      <c r="Q779" s="69"/>
      <c r="R779" s="96">
        <f t="shared" si="179"/>
        <v>0</v>
      </c>
      <c r="S779" s="95">
        <f t="shared" si="180"/>
        <v>0</v>
      </c>
      <c r="T779" s="69"/>
      <c r="U779" s="69"/>
      <c r="V779" s="69"/>
      <c r="W779" s="95" t="str">
        <f t="shared" si="188"/>
        <v/>
      </c>
      <c r="Z779" s="69"/>
      <c r="AB779" s="69"/>
      <c r="AC779" s="69"/>
      <c r="AD779" s="69"/>
      <c r="AE779" s="69"/>
      <c r="AF779" s="69"/>
      <c r="AG779" s="69"/>
      <c r="AH779" s="97">
        <f t="shared" si="178"/>
        <v>0</v>
      </c>
      <c r="AJ779" s="98">
        <f t="shared" si="181"/>
        <v>0</v>
      </c>
      <c r="AK779" s="103">
        <f t="shared" si="182"/>
        <v>0</v>
      </c>
      <c r="AL779" s="104">
        <f t="shared" ref="AL779:AL842" si="191">AJ779-AK779</f>
        <v>0</v>
      </c>
      <c r="AM779" s="98">
        <f t="shared" si="183"/>
        <v>0</v>
      </c>
      <c r="AN779" s="103">
        <f t="shared" si="184"/>
        <v>0</v>
      </c>
      <c r="AO779" s="104">
        <f t="shared" ref="AO779:AO842" si="192">AM779-AN779</f>
        <v>0</v>
      </c>
      <c r="AP779" s="105" t="str">
        <f t="shared" si="185"/>
        <v/>
      </c>
      <c r="AQ779" s="105" t="str">
        <f t="shared" si="186"/>
        <v/>
      </c>
      <c r="AR779" s="98">
        <f>'Input 1 - Schedule 1'!AL781</f>
        <v>0</v>
      </c>
      <c r="AS779" s="98">
        <f t="shared" si="189"/>
        <v>0</v>
      </c>
      <c r="AT779" s="99">
        <f t="shared" si="190"/>
        <v>0</v>
      </c>
      <c r="AV779" s="84" t="s">
        <v>20</v>
      </c>
    </row>
    <row r="780" spans="1:48" ht="13.5" x14ac:dyDescent="0.3">
      <c r="A780" s="106">
        <f t="shared" si="187"/>
        <v>773</v>
      </c>
      <c r="B780" s="102" t="str">
        <f>'Input 1 - Schedule 1'!H782</f>
        <v/>
      </c>
      <c r="C780" s="95">
        <f>'Input 1 - Schedule 1'!I782</f>
        <v>0</v>
      </c>
      <c r="D780" s="95">
        <f>'Input 1 - Schedule 1'!J782</f>
        <v>0</v>
      </c>
      <c r="E780" s="95">
        <f>'Input 1 - Schedule 1'!K782</f>
        <v>0</v>
      </c>
      <c r="F780" s="95">
        <f>'Input 1 - Schedule 1'!L782</f>
        <v>0</v>
      </c>
      <c r="G780" s="95">
        <f>'Input 1 - Schedule 1'!N782</f>
        <v>0</v>
      </c>
      <c r="H780" s="95" t="str">
        <f>'Input 1 - Schedule 1'!O782</f>
        <v/>
      </c>
      <c r="I780" s="95">
        <f>'Input 1 - Schedule 1'!W782</f>
        <v>0</v>
      </c>
      <c r="J780" s="69"/>
      <c r="K780" s="51"/>
      <c r="L780" s="69"/>
      <c r="M780" s="69"/>
      <c r="N780" s="95">
        <f>SUMIFS('Input 3 - Capital Instruments'!$L$13:$L$229,'Input 3 - Capital Instruments'!$O$13:$O$229,C780,'Input 3 - Capital Instruments'!$M$13:$M$229,"Y",'Input 3 - Capital Instruments'!$G$13:$G$229,"Surplus Notes (or similar)")</f>
        <v>0</v>
      </c>
      <c r="O780" s="69"/>
      <c r="P780" s="69"/>
      <c r="Q780" s="69"/>
      <c r="R780" s="96">
        <f t="shared" si="179"/>
        <v>0</v>
      </c>
      <c r="S780" s="95">
        <f t="shared" si="180"/>
        <v>0</v>
      </c>
      <c r="T780" s="69"/>
      <c r="U780" s="69"/>
      <c r="V780" s="69"/>
      <c r="W780" s="95" t="str">
        <f t="shared" si="188"/>
        <v/>
      </c>
      <c r="Z780" s="69"/>
      <c r="AB780" s="69"/>
      <c r="AC780" s="69"/>
      <c r="AD780" s="69"/>
      <c r="AE780" s="69"/>
      <c r="AF780" s="69"/>
      <c r="AG780" s="69"/>
      <c r="AH780" s="97">
        <f t="shared" si="178"/>
        <v>0</v>
      </c>
      <c r="AJ780" s="98">
        <f t="shared" si="181"/>
        <v>0</v>
      </c>
      <c r="AK780" s="103">
        <f t="shared" si="182"/>
        <v>0</v>
      </c>
      <c r="AL780" s="104">
        <f t="shared" si="191"/>
        <v>0</v>
      </c>
      <c r="AM780" s="98">
        <f t="shared" si="183"/>
        <v>0</v>
      </c>
      <c r="AN780" s="103">
        <f t="shared" si="184"/>
        <v>0</v>
      </c>
      <c r="AO780" s="104">
        <f t="shared" si="192"/>
        <v>0</v>
      </c>
      <c r="AP780" s="105" t="str">
        <f t="shared" si="185"/>
        <v/>
      </c>
      <c r="AQ780" s="105" t="str">
        <f t="shared" si="186"/>
        <v/>
      </c>
      <c r="AR780" s="98">
        <f>'Input 1 - Schedule 1'!AL782</f>
        <v>0</v>
      </c>
      <c r="AS780" s="98">
        <f t="shared" si="189"/>
        <v>0</v>
      </c>
      <c r="AT780" s="99">
        <f t="shared" si="190"/>
        <v>0</v>
      </c>
      <c r="AV780" s="84" t="s">
        <v>20</v>
      </c>
    </row>
    <row r="781" spans="1:48" ht="13.5" x14ac:dyDescent="0.3">
      <c r="A781" s="106">
        <f t="shared" si="187"/>
        <v>774</v>
      </c>
      <c r="B781" s="102" t="str">
        <f>'Input 1 - Schedule 1'!H783</f>
        <v/>
      </c>
      <c r="C781" s="95">
        <f>'Input 1 - Schedule 1'!I783</f>
        <v>0</v>
      </c>
      <c r="D781" s="95">
        <f>'Input 1 - Schedule 1'!J783</f>
        <v>0</v>
      </c>
      <c r="E781" s="95">
        <f>'Input 1 - Schedule 1'!K783</f>
        <v>0</v>
      </c>
      <c r="F781" s="95">
        <f>'Input 1 - Schedule 1'!L783</f>
        <v>0</v>
      </c>
      <c r="G781" s="95">
        <f>'Input 1 - Schedule 1'!N783</f>
        <v>0</v>
      </c>
      <c r="H781" s="95" t="str">
        <f>'Input 1 - Schedule 1'!O783</f>
        <v/>
      </c>
      <c r="I781" s="95">
        <f>'Input 1 - Schedule 1'!W783</f>
        <v>0</v>
      </c>
      <c r="J781" s="69"/>
      <c r="K781" s="51"/>
      <c r="L781" s="69"/>
      <c r="M781" s="69"/>
      <c r="N781" s="95">
        <f>SUMIFS('Input 3 - Capital Instruments'!$L$13:$L$229,'Input 3 - Capital Instruments'!$O$13:$O$229,C781,'Input 3 - Capital Instruments'!$M$13:$M$229,"Y",'Input 3 - Capital Instruments'!$G$13:$G$229,"Surplus Notes (or similar)")</f>
        <v>0</v>
      </c>
      <c r="O781" s="69"/>
      <c r="P781" s="69"/>
      <c r="Q781" s="69"/>
      <c r="R781" s="96">
        <f t="shared" si="179"/>
        <v>0</v>
      </c>
      <c r="S781" s="95">
        <f t="shared" si="180"/>
        <v>0</v>
      </c>
      <c r="T781" s="69"/>
      <c r="U781" s="69"/>
      <c r="V781" s="69"/>
      <c r="W781" s="95" t="str">
        <f t="shared" si="188"/>
        <v/>
      </c>
      <c r="Z781" s="69"/>
      <c r="AB781" s="69"/>
      <c r="AC781" s="69"/>
      <c r="AD781" s="69"/>
      <c r="AE781" s="69"/>
      <c r="AF781" s="69"/>
      <c r="AG781" s="69"/>
      <c r="AH781" s="97">
        <f t="shared" si="178"/>
        <v>0</v>
      </c>
      <c r="AJ781" s="98">
        <f t="shared" si="181"/>
        <v>0</v>
      </c>
      <c r="AK781" s="103">
        <f t="shared" si="182"/>
        <v>0</v>
      </c>
      <c r="AL781" s="104">
        <f t="shared" si="191"/>
        <v>0</v>
      </c>
      <c r="AM781" s="98">
        <f t="shared" si="183"/>
        <v>0</v>
      </c>
      <c r="AN781" s="103">
        <f t="shared" si="184"/>
        <v>0</v>
      </c>
      <c r="AO781" s="104">
        <f t="shared" si="192"/>
        <v>0</v>
      </c>
      <c r="AP781" s="105" t="str">
        <f t="shared" si="185"/>
        <v/>
      </c>
      <c r="AQ781" s="105" t="str">
        <f t="shared" si="186"/>
        <v/>
      </c>
      <c r="AR781" s="98">
        <f>'Input 1 - Schedule 1'!AL783</f>
        <v>0</v>
      </c>
      <c r="AS781" s="98">
        <f t="shared" si="189"/>
        <v>0</v>
      </c>
      <c r="AT781" s="99">
        <f t="shared" si="190"/>
        <v>0</v>
      </c>
      <c r="AV781" s="84" t="s">
        <v>20</v>
      </c>
    </row>
    <row r="782" spans="1:48" ht="13.5" x14ac:dyDescent="0.3">
      <c r="A782" s="106">
        <f t="shared" si="187"/>
        <v>775</v>
      </c>
      <c r="B782" s="102" t="str">
        <f>'Input 1 - Schedule 1'!H784</f>
        <v/>
      </c>
      <c r="C782" s="95">
        <f>'Input 1 - Schedule 1'!I784</f>
        <v>0</v>
      </c>
      <c r="D782" s="95">
        <f>'Input 1 - Schedule 1'!J784</f>
        <v>0</v>
      </c>
      <c r="E782" s="95">
        <f>'Input 1 - Schedule 1'!K784</f>
        <v>0</v>
      </c>
      <c r="F782" s="95">
        <f>'Input 1 - Schedule 1'!L784</f>
        <v>0</v>
      </c>
      <c r="G782" s="95">
        <f>'Input 1 - Schedule 1'!N784</f>
        <v>0</v>
      </c>
      <c r="H782" s="95" t="str">
        <f>'Input 1 - Schedule 1'!O784</f>
        <v/>
      </c>
      <c r="I782" s="95">
        <f>'Input 1 - Schedule 1'!W784</f>
        <v>0</v>
      </c>
      <c r="J782" s="69"/>
      <c r="K782" s="51"/>
      <c r="L782" s="69"/>
      <c r="M782" s="69"/>
      <c r="N782" s="95">
        <f>SUMIFS('Input 3 - Capital Instruments'!$L$13:$L$229,'Input 3 - Capital Instruments'!$O$13:$O$229,C782,'Input 3 - Capital Instruments'!$M$13:$M$229,"Y",'Input 3 - Capital Instruments'!$G$13:$G$229,"Surplus Notes (or similar)")</f>
        <v>0</v>
      </c>
      <c r="O782" s="69"/>
      <c r="P782" s="69"/>
      <c r="Q782" s="69"/>
      <c r="R782" s="96">
        <f t="shared" si="179"/>
        <v>0</v>
      </c>
      <c r="S782" s="95">
        <f t="shared" si="180"/>
        <v>0</v>
      </c>
      <c r="T782" s="69"/>
      <c r="U782" s="69"/>
      <c r="V782" s="69"/>
      <c r="W782" s="95" t="str">
        <f t="shared" si="188"/>
        <v/>
      </c>
      <c r="Z782" s="69"/>
      <c r="AB782" s="69"/>
      <c r="AC782" s="69"/>
      <c r="AD782" s="69"/>
      <c r="AE782" s="69"/>
      <c r="AF782" s="69"/>
      <c r="AG782" s="69"/>
      <c r="AH782" s="97">
        <f t="shared" si="178"/>
        <v>0</v>
      </c>
      <c r="AJ782" s="98">
        <f t="shared" si="181"/>
        <v>0</v>
      </c>
      <c r="AK782" s="103">
        <f t="shared" si="182"/>
        <v>0</v>
      </c>
      <c r="AL782" s="104">
        <f t="shared" si="191"/>
        <v>0</v>
      </c>
      <c r="AM782" s="98">
        <f t="shared" si="183"/>
        <v>0</v>
      </c>
      <c r="AN782" s="103">
        <f t="shared" si="184"/>
        <v>0</v>
      </c>
      <c r="AO782" s="104">
        <f t="shared" si="192"/>
        <v>0</v>
      </c>
      <c r="AP782" s="105" t="str">
        <f t="shared" si="185"/>
        <v/>
      </c>
      <c r="AQ782" s="105" t="str">
        <f t="shared" si="186"/>
        <v/>
      </c>
      <c r="AR782" s="98">
        <f>'Input 1 - Schedule 1'!AL784</f>
        <v>0</v>
      </c>
      <c r="AS782" s="98">
        <f t="shared" si="189"/>
        <v>0</v>
      </c>
      <c r="AT782" s="99">
        <f t="shared" si="190"/>
        <v>0</v>
      </c>
      <c r="AV782" s="84" t="s">
        <v>20</v>
      </c>
    </row>
    <row r="783" spans="1:48" ht="13.5" x14ac:dyDescent="0.3">
      <c r="A783" s="106">
        <f t="shared" si="187"/>
        <v>776</v>
      </c>
      <c r="B783" s="102" t="str">
        <f>'Input 1 - Schedule 1'!H785</f>
        <v/>
      </c>
      <c r="C783" s="95">
        <f>'Input 1 - Schedule 1'!I785</f>
        <v>0</v>
      </c>
      <c r="D783" s="95">
        <f>'Input 1 - Schedule 1'!J785</f>
        <v>0</v>
      </c>
      <c r="E783" s="95">
        <f>'Input 1 - Schedule 1'!K785</f>
        <v>0</v>
      </c>
      <c r="F783" s="95">
        <f>'Input 1 - Schedule 1'!L785</f>
        <v>0</v>
      </c>
      <c r="G783" s="95">
        <f>'Input 1 - Schedule 1'!N785</f>
        <v>0</v>
      </c>
      <c r="H783" s="95" t="str">
        <f>'Input 1 - Schedule 1'!O785</f>
        <v/>
      </c>
      <c r="I783" s="95">
        <f>'Input 1 - Schedule 1'!W785</f>
        <v>0</v>
      </c>
      <c r="J783" s="69"/>
      <c r="K783" s="51"/>
      <c r="L783" s="69"/>
      <c r="M783" s="69"/>
      <c r="N783" s="95">
        <f>SUMIFS('Input 3 - Capital Instruments'!$L$13:$L$229,'Input 3 - Capital Instruments'!$O$13:$O$229,C783,'Input 3 - Capital Instruments'!$M$13:$M$229,"Y",'Input 3 - Capital Instruments'!$G$13:$G$229,"Surplus Notes (or similar)")</f>
        <v>0</v>
      </c>
      <c r="O783" s="69"/>
      <c r="P783" s="69"/>
      <c r="Q783" s="69"/>
      <c r="R783" s="96">
        <f t="shared" si="179"/>
        <v>0</v>
      </c>
      <c r="S783" s="95">
        <f t="shared" si="180"/>
        <v>0</v>
      </c>
      <c r="T783" s="69"/>
      <c r="U783" s="69"/>
      <c r="V783" s="69"/>
      <c r="W783" s="95" t="str">
        <f t="shared" si="188"/>
        <v/>
      </c>
      <c r="Z783" s="69"/>
      <c r="AB783" s="69"/>
      <c r="AC783" s="69"/>
      <c r="AD783" s="69"/>
      <c r="AE783" s="69"/>
      <c r="AF783" s="69"/>
      <c r="AG783" s="69"/>
      <c r="AH783" s="97">
        <f t="shared" si="178"/>
        <v>0</v>
      </c>
      <c r="AJ783" s="98">
        <f t="shared" si="181"/>
        <v>0</v>
      </c>
      <c r="AK783" s="103">
        <f t="shared" si="182"/>
        <v>0</v>
      </c>
      <c r="AL783" s="104">
        <f t="shared" si="191"/>
        <v>0</v>
      </c>
      <c r="AM783" s="98">
        <f t="shared" si="183"/>
        <v>0</v>
      </c>
      <c r="AN783" s="103">
        <f t="shared" si="184"/>
        <v>0</v>
      </c>
      <c r="AO783" s="104">
        <f t="shared" si="192"/>
        <v>0</v>
      </c>
      <c r="AP783" s="105" t="str">
        <f t="shared" si="185"/>
        <v/>
      </c>
      <c r="AQ783" s="105" t="str">
        <f t="shared" si="186"/>
        <v/>
      </c>
      <c r="AR783" s="98">
        <f>'Input 1 - Schedule 1'!AL785</f>
        <v>0</v>
      </c>
      <c r="AS783" s="98">
        <f t="shared" si="189"/>
        <v>0</v>
      </c>
      <c r="AT783" s="99">
        <f t="shared" si="190"/>
        <v>0</v>
      </c>
      <c r="AV783" s="84" t="s">
        <v>20</v>
      </c>
    </row>
    <row r="784" spans="1:48" ht="13.5" x14ac:dyDescent="0.3">
      <c r="A784" s="106">
        <f t="shared" si="187"/>
        <v>777</v>
      </c>
      <c r="B784" s="102" t="str">
        <f>'Input 1 - Schedule 1'!H786</f>
        <v/>
      </c>
      <c r="C784" s="95">
        <f>'Input 1 - Schedule 1'!I786</f>
        <v>0</v>
      </c>
      <c r="D784" s="95">
        <f>'Input 1 - Schedule 1'!J786</f>
        <v>0</v>
      </c>
      <c r="E784" s="95">
        <f>'Input 1 - Schedule 1'!K786</f>
        <v>0</v>
      </c>
      <c r="F784" s="95">
        <f>'Input 1 - Schedule 1'!L786</f>
        <v>0</v>
      </c>
      <c r="G784" s="95">
        <f>'Input 1 - Schedule 1'!N786</f>
        <v>0</v>
      </c>
      <c r="H784" s="95" t="str">
        <f>'Input 1 - Schedule 1'!O786</f>
        <v/>
      </c>
      <c r="I784" s="95">
        <f>'Input 1 - Schedule 1'!W786</f>
        <v>0</v>
      </c>
      <c r="J784" s="69"/>
      <c r="K784" s="51"/>
      <c r="L784" s="69"/>
      <c r="M784" s="69"/>
      <c r="N784" s="95">
        <f>SUMIFS('Input 3 - Capital Instruments'!$L$13:$L$229,'Input 3 - Capital Instruments'!$O$13:$O$229,C784,'Input 3 - Capital Instruments'!$M$13:$M$229,"Y",'Input 3 - Capital Instruments'!$G$13:$G$229,"Surplus Notes (or similar)")</f>
        <v>0</v>
      </c>
      <c r="O784" s="69"/>
      <c r="P784" s="69"/>
      <c r="Q784" s="69"/>
      <c r="R784" s="96">
        <f t="shared" si="179"/>
        <v>0</v>
      </c>
      <c r="S784" s="95">
        <f t="shared" si="180"/>
        <v>0</v>
      </c>
      <c r="T784" s="69"/>
      <c r="U784" s="69"/>
      <c r="V784" s="69"/>
      <c r="W784" s="95" t="str">
        <f t="shared" si="188"/>
        <v/>
      </c>
      <c r="Z784" s="69"/>
      <c r="AB784" s="69"/>
      <c r="AC784" s="69"/>
      <c r="AD784" s="69"/>
      <c r="AE784" s="69"/>
      <c r="AF784" s="69"/>
      <c r="AG784" s="69"/>
      <c r="AH784" s="97">
        <f t="shared" si="178"/>
        <v>0</v>
      </c>
      <c r="AJ784" s="98">
        <f t="shared" si="181"/>
        <v>0</v>
      </c>
      <c r="AK784" s="103">
        <f t="shared" si="182"/>
        <v>0</v>
      </c>
      <c r="AL784" s="104">
        <f t="shared" si="191"/>
        <v>0</v>
      </c>
      <c r="AM784" s="98">
        <f t="shared" si="183"/>
        <v>0</v>
      </c>
      <c r="AN784" s="103">
        <f t="shared" si="184"/>
        <v>0</v>
      </c>
      <c r="AO784" s="104">
        <f t="shared" si="192"/>
        <v>0</v>
      </c>
      <c r="AP784" s="105" t="str">
        <f t="shared" si="185"/>
        <v/>
      </c>
      <c r="AQ784" s="105" t="str">
        <f t="shared" si="186"/>
        <v/>
      </c>
      <c r="AR784" s="98">
        <f>'Input 1 - Schedule 1'!AL786</f>
        <v>0</v>
      </c>
      <c r="AS784" s="98">
        <f t="shared" si="189"/>
        <v>0</v>
      </c>
      <c r="AT784" s="99">
        <f t="shared" si="190"/>
        <v>0</v>
      </c>
      <c r="AV784" s="84" t="s">
        <v>20</v>
      </c>
    </row>
    <row r="785" spans="1:48" ht="13.5" x14ac:dyDescent="0.3">
      <c r="A785" s="106">
        <f t="shared" si="187"/>
        <v>778</v>
      </c>
      <c r="B785" s="102" t="str">
        <f>'Input 1 - Schedule 1'!H787</f>
        <v/>
      </c>
      <c r="C785" s="95">
        <f>'Input 1 - Schedule 1'!I787</f>
        <v>0</v>
      </c>
      <c r="D785" s="95">
        <f>'Input 1 - Schedule 1'!J787</f>
        <v>0</v>
      </c>
      <c r="E785" s="95">
        <f>'Input 1 - Schedule 1'!K787</f>
        <v>0</v>
      </c>
      <c r="F785" s="95">
        <f>'Input 1 - Schedule 1'!L787</f>
        <v>0</v>
      </c>
      <c r="G785" s="95">
        <f>'Input 1 - Schedule 1'!N787</f>
        <v>0</v>
      </c>
      <c r="H785" s="95" t="str">
        <f>'Input 1 - Schedule 1'!O787</f>
        <v/>
      </c>
      <c r="I785" s="95">
        <f>'Input 1 - Schedule 1'!W787</f>
        <v>0</v>
      </c>
      <c r="J785" s="69"/>
      <c r="K785" s="51"/>
      <c r="L785" s="69"/>
      <c r="M785" s="69"/>
      <c r="N785" s="95">
        <f>SUMIFS('Input 3 - Capital Instruments'!$L$13:$L$229,'Input 3 - Capital Instruments'!$O$13:$O$229,C785,'Input 3 - Capital Instruments'!$M$13:$M$229,"Y",'Input 3 - Capital Instruments'!$G$13:$G$229,"Surplus Notes (or similar)")</f>
        <v>0</v>
      </c>
      <c r="O785" s="69"/>
      <c r="P785" s="69"/>
      <c r="Q785" s="69"/>
      <c r="R785" s="96">
        <f t="shared" si="179"/>
        <v>0</v>
      </c>
      <c r="S785" s="95">
        <f t="shared" si="180"/>
        <v>0</v>
      </c>
      <c r="T785" s="69"/>
      <c r="U785" s="69"/>
      <c r="V785" s="69"/>
      <c r="W785" s="95" t="str">
        <f t="shared" si="188"/>
        <v/>
      </c>
      <c r="Z785" s="69"/>
      <c r="AB785" s="69"/>
      <c r="AC785" s="69"/>
      <c r="AD785" s="69"/>
      <c r="AE785" s="69"/>
      <c r="AF785" s="69"/>
      <c r="AG785" s="69"/>
      <c r="AH785" s="97">
        <f t="shared" si="178"/>
        <v>0</v>
      </c>
      <c r="AJ785" s="98">
        <f t="shared" si="181"/>
        <v>0</v>
      </c>
      <c r="AK785" s="103">
        <f t="shared" si="182"/>
        <v>0</v>
      </c>
      <c r="AL785" s="104">
        <f t="shared" si="191"/>
        <v>0</v>
      </c>
      <c r="AM785" s="98">
        <f t="shared" si="183"/>
        <v>0</v>
      </c>
      <c r="AN785" s="103">
        <f t="shared" si="184"/>
        <v>0</v>
      </c>
      <c r="AO785" s="104">
        <f t="shared" si="192"/>
        <v>0</v>
      </c>
      <c r="AP785" s="105" t="str">
        <f t="shared" si="185"/>
        <v/>
      </c>
      <c r="AQ785" s="105" t="str">
        <f t="shared" si="186"/>
        <v/>
      </c>
      <c r="AR785" s="98">
        <f>'Input 1 - Schedule 1'!AL787</f>
        <v>0</v>
      </c>
      <c r="AS785" s="98">
        <f t="shared" si="189"/>
        <v>0</v>
      </c>
      <c r="AT785" s="99">
        <f t="shared" si="190"/>
        <v>0</v>
      </c>
      <c r="AV785" s="84" t="s">
        <v>20</v>
      </c>
    </row>
    <row r="786" spans="1:48" ht="13.5" x14ac:dyDescent="0.3">
      <c r="A786" s="106">
        <f t="shared" si="187"/>
        <v>779</v>
      </c>
      <c r="B786" s="102" t="str">
        <f>'Input 1 - Schedule 1'!H788</f>
        <v/>
      </c>
      <c r="C786" s="95">
        <f>'Input 1 - Schedule 1'!I788</f>
        <v>0</v>
      </c>
      <c r="D786" s="95">
        <f>'Input 1 - Schedule 1'!J788</f>
        <v>0</v>
      </c>
      <c r="E786" s="95">
        <f>'Input 1 - Schedule 1'!K788</f>
        <v>0</v>
      </c>
      <c r="F786" s="95">
        <f>'Input 1 - Schedule 1'!L788</f>
        <v>0</v>
      </c>
      <c r="G786" s="95">
        <f>'Input 1 - Schedule 1'!N788</f>
        <v>0</v>
      </c>
      <c r="H786" s="95" t="str">
        <f>'Input 1 - Schedule 1'!O788</f>
        <v/>
      </c>
      <c r="I786" s="95">
        <f>'Input 1 - Schedule 1'!W788</f>
        <v>0</v>
      </c>
      <c r="J786" s="69"/>
      <c r="K786" s="51"/>
      <c r="L786" s="69"/>
      <c r="M786" s="69"/>
      <c r="N786" s="95">
        <f>SUMIFS('Input 3 - Capital Instruments'!$L$13:$L$229,'Input 3 - Capital Instruments'!$O$13:$O$229,C786,'Input 3 - Capital Instruments'!$M$13:$M$229,"Y",'Input 3 - Capital Instruments'!$G$13:$G$229,"Surplus Notes (or similar)")</f>
        <v>0</v>
      </c>
      <c r="O786" s="69"/>
      <c r="P786" s="69"/>
      <c r="Q786" s="69"/>
      <c r="R786" s="96">
        <f t="shared" si="179"/>
        <v>0</v>
      </c>
      <c r="S786" s="95">
        <f t="shared" si="180"/>
        <v>0</v>
      </c>
      <c r="T786" s="69"/>
      <c r="U786" s="69"/>
      <c r="V786" s="69"/>
      <c r="W786" s="95" t="str">
        <f t="shared" si="188"/>
        <v/>
      </c>
      <c r="Z786" s="69"/>
      <c r="AB786" s="69"/>
      <c r="AC786" s="69"/>
      <c r="AD786" s="69"/>
      <c r="AE786" s="69"/>
      <c r="AF786" s="69"/>
      <c r="AG786" s="69"/>
      <c r="AH786" s="97">
        <f t="shared" si="178"/>
        <v>0</v>
      </c>
      <c r="AJ786" s="98">
        <f t="shared" si="181"/>
        <v>0</v>
      </c>
      <c r="AK786" s="103">
        <f t="shared" si="182"/>
        <v>0</v>
      </c>
      <c r="AL786" s="104">
        <f t="shared" si="191"/>
        <v>0</v>
      </c>
      <c r="AM786" s="98">
        <f t="shared" si="183"/>
        <v>0</v>
      </c>
      <c r="AN786" s="103">
        <f t="shared" si="184"/>
        <v>0</v>
      </c>
      <c r="AO786" s="104">
        <f t="shared" si="192"/>
        <v>0</v>
      </c>
      <c r="AP786" s="105" t="str">
        <f t="shared" si="185"/>
        <v/>
      </c>
      <c r="AQ786" s="105" t="str">
        <f t="shared" si="186"/>
        <v/>
      </c>
      <c r="AR786" s="98">
        <f>'Input 1 - Schedule 1'!AL788</f>
        <v>0</v>
      </c>
      <c r="AS786" s="98">
        <f t="shared" si="189"/>
        <v>0</v>
      </c>
      <c r="AT786" s="99">
        <f t="shared" si="190"/>
        <v>0</v>
      </c>
      <c r="AV786" s="84" t="s">
        <v>20</v>
      </c>
    </row>
    <row r="787" spans="1:48" ht="13.5" x14ac:dyDescent="0.3">
      <c r="A787" s="106">
        <f t="shared" si="187"/>
        <v>780</v>
      </c>
      <c r="B787" s="102" t="str">
        <f>'Input 1 - Schedule 1'!H789</f>
        <v/>
      </c>
      <c r="C787" s="95">
        <f>'Input 1 - Schedule 1'!I789</f>
        <v>0</v>
      </c>
      <c r="D787" s="95">
        <f>'Input 1 - Schedule 1'!J789</f>
        <v>0</v>
      </c>
      <c r="E787" s="95">
        <f>'Input 1 - Schedule 1'!K789</f>
        <v>0</v>
      </c>
      <c r="F787" s="95">
        <f>'Input 1 - Schedule 1'!L789</f>
        <v>0</v>
      </c>
      <c r="G787" s="95">
        <f>'Input 1 - Schedule 1'!N789</f>
        <v>0</v>
      </c>
      <c r="H787" s="95" t="str">
        <f>'Input 1 - Schedule 1'!O789</f>
        <v/>
      </c>
      <c r="I787" s="95">
        <f>'Input 1 - Schedule 1'!W789</f>
        <v>0</v>
      </c>
      <c r="J787" s="69"/>
      <c r="K787" s="51"/>
      <c r="L787" s="69"/>
      <c r="M787" s="69"/>
      <c r="N787" s="95">
        <f>SUMIFS('Input 3 - Capital Instruments'!$L$13:$L$229,'Input 3 - Capital Instruments'!$O$13:$O$229,C787,'Input 3 - Capital Instruments'!$M$13:$M$229,"Y",'Input 3 - Capital Instruments'!$G$13:$G$229,"Surplus Notes (or similar)")</f>
        <v>0</v>
      </c>
      <c r="O787" s="69"/>
      <c r="P787" s="69"/>
      <c r="Q787" s="69"/>
      <c r="R787" s="96">
        <f t="shared" si="179"/>
        <v>0</v>
      </c>
      <c r="S787" s="95">
        <f t="shared" si="180"/>
        <v>0</v>
      </c>
      <c r="T787" s="69"/>
      <c r="U787" s="69"/>
      <c r="V787" s="69"/>
      <c r="W787" s="95" t="str">
        <f t="shared" si="188"/>
        <v/>
      </c>
      <c r="Z787" s="69"/>
      <c r="AB787" s="69"/>
      <c r="AC787" s="69"/>
      <c r="AD787" s="69"/>
      <c r="AE787" s="69"/>
      <c r="AF787" s="69"/>
      <c r="AG787" s="69"/>
      <c r="AH787" s="97">
        <f t="shared" si="178"/>
        <v>0</v>
      </c>
      <c r="AJ787" s="98">
        <f t="shared" si="181"/>
        <v>0</v>
      </c>
      <c r="AK787" s="103">
        <f t="shared" si="182"/>
        <v>0</v>
      </c>
      <c r="AL787" s="104">
        <f t="shared" si="191"/>
        <v>0</v>
      </c>
      <c r="AM787" s="98">
        <f t="shared" si="183"/>
        <v>0</v>
      </c>
      <c r="AN787" s="103">
        <f t="shared" si="184"/>
        <v>0</v>
      </c>
      <c r="AO787" s="104">
        <f t="shared" si="192"/>
        <v>0</v>
      </c>
      <c r="AP787" s="105" t="str">
        <f t="shared" si="185"/>
        <v/>
      </c>
      <c r="AQ787" s="105" t="str">
        <f t="shared" si="186"/>
        <v/>
      </c>
      <c r="AR787" s="98">
        <f>'Input 1 - Schedule 1'!AL789</f>
        <v>0</v>
      </c>
      <c r="AS787" s="98">
        <f t="shared" si="189"/>
        <v>0</v>
      </c>
      <c r="AT787" s="99">
        <f t="shared" si="190"/>
        <v>0</v>
      </c>
      <c r="AV787" s="84" t="s">
        <v>20</v>
      </c>
    </row>
    <row r="788" spans="1:48" ht="13.5" x14ac:dyDescent="0.3">
      <c r="A788" s="106">
        <f t="shared" si="187"/>
        <v>781</v>
      </c>
      <c r="B788" s="102" t="str">
        <f>'Input 1 - Schedule 1'!H790</f>
        <v/>
      </c>
      <c r="C788" s="95">
        <f>'Input 1 - Schedule 1'!I790</f>
        <v>0</v>
      </c>
      <c r="D788" s="95">
        <f>'Input 1 - Schedule 1'!J790</f>
        <v>0</v>
      </c>
      <c r="E788" s="95">
        <f>'Input 1 - Schedule 1'!K790</f>
        <v>0</v>
      </c>
      <c r="F788" s="95">
        <f>'Input 1 - Schedule 1'!L790</f>
        <v>0</v>
      </c>
      <c r="G788" s="95">
        <f>'Input 1 - Schedule 1'!N790</f>
        <v>0</v>
      </c>
      <c r="H788" s="95" t="str">
        <f>'Input 1 - Schedule 1'!O790</f>
        <v/>
      </c>
      <c r="I788" s="95">
        <f>'Input 1 - Schedule 1'!W790</f>
        <v>0</v>
      </c>
      <c r="J788" s="69"/>
      <c r="K788" s="51"/>
      <c r="L788" s="69"/>
      <c r="M788" s="69"/>
      <c r="N788" s="95">
        <f>SUMIFS('Input 3 - Capital Instruments'!$L$13:$L$229,'Input 3 - Capital Instruments'!$O$13:$O$229,C788,'Input 3 - Capital Instruments'!$M$13:$M$229,"Y",'Input 3 - Capital Instruments'!$G$13:$G$229,"Surplus Notes (or similar)")</f>
        <v>0</v>
      </c>
      <c r="O788" s="69"/>
      <c r="P788" s="69"/>
      <c r="Q788" s="69"/>
      <c r="R788" s="96">
        <f t="shared" si="179"/>
        <v>0</v>
      </c>
      <c r="S788" s="95">
        <f t="shared" si="180"/>
        <v>0</v>
      </c>
      <c r="T788" s="69"/>
      <c r="U788" s="69"/>
      <c r="V788" s="69"/>
      <c r="W788" s="95" t="str">
        <f t="shared" si="188"/>
        <v/>
      </c>
      <c r="Z788" s="69"/>
      <c r="AB788" s="69"/>
      <c r="AC788" s="69"/>
      <c r="AD788" s="69"/>
      <c r="AE788" s="69"/>
      <c r="AF788" s="69"/>
      <c r="AG788" s="69"/>
      <c r="AH788" s="97">
        <f t="shared" si="178"/>
        <v>0</v>
      </c>
      <c r="AJ788" s="98">
        <f t="shared" si="181"/>
        <v>0</v>
      </c>
      <c r="AK788" s="103">
        <f t="shared" si="182"/>
        <v>0</v>
      </c>
      <c r="AL788" s="104">
        <f t="shared" si="191"/>
        <v>0</v>
      </c>
      <c r="AM788" s="98">
        <f t="shared" si="183"/>
        <v>0</v>
      </c>
      <c r="AN788" s="103">
        <f t="shared" si="184"/>
        <v>0</v>
      </c>
      <c r="AO788" s="104">
        <f t="shared" si="192"/>
        <v>0</v>
      </c>
      <c r="AP788" s="105" t="str">
        <f t="shared" si="185"/>
        <v/>
      </c>
      <c r="AQ788" s="105" t="str">
        <f t="shared" si="186"/>
        <v/>
      </c>
      <c r="AR788" s="98">
        <f>'Input 1 - Schedule 1'!AL790</f>
        <v>0</v>
      </c>
      <c r="AS788" s="98">
        <f t="shared" si="189"/>
        <v>0</v>
      </c>
      <c r="AT788" s="99">
        <f t="shared" si="190"/>
        <v>0</v>
      </c>
      <c r="AV788" s="84" t="s">
        <v>20</v>
      </c>
    </row>
    <row r="789" spans="1:48" ht="13.5" x14ac:dyDescent="0.3">
      <c r="A789" s="106">
        <f t="shared" si="187"/>
        <v>782</v>
      </c>
      <c r="B789" s="102" t="str">
        <f>'Input 1 - Schedule 1'!H791</f>
        <v/>
      </c>
      <c r="C789" s="95">
        <f>'Input 1 - Schedule 1'!I791</f>
        <v>0</v>
      </c>
      <c r="D789" s="95">
        <f>'Input 1 - Schedule 1'!J791</f>
        <v>0</v>
      </c>
      <c r="E789" s="95">
        <f>'Input 1 - Schedule 1'!K791</f>
        <v>0</v>
      </c>
      <c r="F789" s="95">
        <f>'Input 1 - Schedule 1'!L791</f>
        <v>0</v>
      </c>
      <c r="G789" s="95">
        <f>'Input 1 - Schedule 1'!N791</f>
        <v>0</v>
      </c>
      <c r="H789" s="95" t="str">
        <f>'Input 1 - Schedule 1'!O791</f>
        <v/>
      </c>
      <c r="I789" s="95">
        <f>'Input 1 - Schedule 1'!W791</f>
        <v>0</v>
      </c>
      <c r="J789" s="69"/>
      <c r="K789" s="51"/>
      <c r="L789" s="69"/>
      <c r="M789" s="69"/>
      <c r="N789" s="95">
        <f>SUMIFS('Input 3 - Capital Instruments'!$L$13:$L$229,'Input 3 - Capital Instruments'!$O$13:$O$229,C789,'Input 3 - Capital Instruments'!$M$13:$M$229,"Y",'Input 3 - Capital Instruments'!$G$13:$G$229,"Surplus Notes (or similar)")</f>
        <v>0</v>
      </c>
      <c r="O789" s="69"/>
      <c r="P789" s="69"/>
      <c r="Q789" s="69"/>
      <c r="R789" s="96">
        <f t="shared" si="179"/>
        <v>0</v>
      </c>
      <c r="S789" s="95">
        <f t="shared" si="180"/>
        <v>0</v>
      </c>
      <c r="T789" s="69"/>
      <c r="U789" s="69"/>
      <c r="V789" s="69"/>
      <c r="W789" s="95" t="str">
        <f t="shared" si="188"/>
        <v/>
      </c>
      <c r="Z789" s="69"/>
      <c r="AB789" s="69"/>
      <c r="AC789" s="69"/>
      <c r="AD789" s="69"/>
      <c r="AE789" s="69"/>
      <c r="AF789" s="69"/>
      <c r="AG789" s="69"/>
      <c r="AH789" s="97">
        <f t="shared" si="178"/>
        <v>0</v>
      </c>
      <c r="AJ789" s="98">
        <f t="shared" si="181"/>
        <v>0</v>
      </c>
      <c r="AK789" s="103">
        <f t="shared" si="182"/>
        <v>0</v>
      </c>
      <c r="AL789" s="104">
        <f t="shared" si="191"/>
        <v>0</v>
      </c>
      <c r="AM789" s="98">
        <f t="shared" si="183"/>
        <v>0</v>
      </c>
      <c r="AN789" s="103">
        <f t="shared" si="184"/>
        <v>0</v>
      </c>
      <c r="AO789" s="104">
        <f t="shared" si="192"/>
        <v>0</v>
      </c>
      <c r="AP789" s="105" t="str">
        <f t="shared" si="185"/>
        <v/>
      </c>
      <c r="AQ789" s="105" t="str">
        <f t="shared" si="186"/>
        <v/>
      </c>
      <c r="AR789" s="98">
        <f>'Input 1 - Schedule 1'!AL791</f>
        <v>0</v>
      </c>
      <c r="AS789" s="98">
        <f t="shared" si="189"/>
        <v>0</v>
      </c>
      <c r="AT789" s="99">
        <f t="shared" si="190"/>
        <v>0</v>
      </c>
      <c r="AV789" s="84" t="s">
        <v>20</v>
      </c>
    </row>
    <row r="790" spans="1:48" ht="13.5" x14ac:dyDescent="0.3">
      <c r="A790" s="106">
        <f t="shared" si="187"/>
        <v>783</v>
      </c>
      <c r="B790" s="102" t="str">
        <f>'Input 1 - Schedule 1'!H792</f>
        <v/>
      </c>
      <c r="C790" s="95">
        <f>'Input 1 - Schedule 1'!I792</f>
        <v>0</v>
      </c>
      <c r="D790" s="95">
        <f>'Input 1 - Schedule 1'!J792</f>
        <v>0</v>
      </c>
      <c r="E790" s="95">
        <f>'Input 1 - Schedule 1'!K792</f>
        <v>0</v>
      </c>
      <c r="F790" s="95">
        <f>'Input 1 - Schedule 1'!L792</f>
        <v>0</v>
      </c>
      <c r="G790" s="95">
        <f>'Input 1 - Schedule 1'!N792</f>
        <v>0</v>
      </c>
      <c r="H790" s="95" t="str">
        <f>'Input 1 - Schedule 1'!O792</f>
        <v/>
      </c>
      <c r="I790" s="95">
        <f>'Input 1 - Schedule 1'!W792</f>
        <v>0</v>
      </c>
      <c r="J790" s="69"/>
      <c r="K790" s="51"/>
      <c r="L790" s="69"/>
      <c r="M790" s="69"/>
      <c r="N790" s="95">
        <f>SUMIFS('Input 3 - Capital Instruments'!$L$13:$L$229,'Input 3 - Capital Instruments'!$O$13:$O$229,C790,'Input 3 - Capital Instruments'!$M$13:$M$229,"Y",'Input 3 - Capital Instruments'!$G$13:$G$229,"Surplus Notes (or similar)")</f>
        <v>0</v>
      </c>
      <c r="O790" s="69"/>
      <c r="P790" s="69"/>
      <c r="Q790" s="69"/>
      <c r="R790" s="96">
        <f t="shared" si="179"/>
        <v>0</v>
      </c>
      <c r="S790" s="95">
        <f t="shared" si="180"/>
        <v>0</v>
      </c>
      <c r="T790" s="69"/>
      <c r="U790" s="69"/>
      <c r="V790" s="69"/>
      <c r="W790" s="95" t="str">
        <f t="shared" si="188"/>
        <v/>
      </c>
      <c r="Z790" s="69"/>
      <c r="AB790" s="69"/>
      <c r="AC790" s="69"/>
      <c r="AD790" s="69"/>
      <c r="AE790" s="69"/>
      <c r="AF790" s="69"/>
      <c r="AG790" s="69"/>
      <c r="AH790" s="97">
        <f t="shared" si="178"/>
        <v>0</v>
      </c>
      <c r="AJ790" s="98">
        <f t="shared" si="181"/>
        <v>0</v>
      </c>
      <c r="AK790" s="103">
        <f t="shared" si="182"/>
        <v>0</v>
      </c>
      <c r="AL790" s="104">
        <f t="shared" si="191"/>
        <v>0</v>
      </c>
      <c r="AM790" s="98">
        <f t="shared" si="183"/>
        <v>0</v>
      </c>
      <c r="AN790" s="103">
        <f t="shared" si="184"/>
        <v>0</v>
      </c>
      <c r="AO790" s="104">
        <f t="shared" si="192"/>
        <v>0</v>
      </c>
      <c r="AP790" s="105" t="str">
        <f t="shared" si="185"/>
        <v/>
      </c>
      <c r="AQ790" s="105" t="str">
        <f t="shared" si="186"/>
        <v/>
      </c>
      <c r="AR790" s="98">
        <f>'Input 1 - Schedule 1'!AL792</f>
        <v>0</v>
      </c>
      <c r="AS790" s="98">
        <f t="shared" si="189"/>
        <v>0</v>
      </c>
      <c r="AT790" s="99">
        <f t="shared" si="190"/>
        <v>0</v>
      </c>
      <c r="AV790" s="84" t="s">
        <v>20</v>
      </c>
    </row>
    <row r="791" spans="1:48" ht="13.5" x14ac:dyDescent="0.3">
      <c r="A791" s="106">
        <f t="shared" si="187"/>
        <v>784</v>
      </c>
      <c r="B791" s="102" t="str">
        <f>'Input 1 - Schedule 1'!H793</f>
        <v/>
      </c>
      <c r="C791" s="95">
        <f>'Input 1 - Schedule 1'!I793</f>
        <v>0</v>
      </c>
      <c r="D791" s="95">
        <f>'Input 1 - Schedule 1'!J793</f>
        <v>0</v>
      </c>
      <c r="E791" s="95">
        <f>'Input 1 - Schedule 1'!K793</f>
        <v>0</v>
      </c>
      <c r="F791" s="95">
        <f>'Input 1 - Schedule 1'!L793</f>
        <v>0</v>
      </c>
      <c r="G791" s="95">
        <f>'Input 1 - Schedule 1'!N793</f>
        <v>0</v>
      </c>
      <c r="H791" s="95" t="str">
        <f>'Input 1 - Schedule 1'!O793</f>
        <v/>
      </c>
      <c r="I791" s="95">
        <f>'Input 1 - Schedule 1'!W793</f>
        <v>0</v>
      </c>
      <c r="J791" s="69"/>
      <c r="K791" s="51"/>
      <c r="L791" s="69"/>
      <c r="M791" s="69"/>
      <c r="N791" s="95">
        <f>SUMIFS('Input 3 - Capital Instruments'!$L$13:$L$229,'Input 3 - Capital Instruments'!$O$13:$O$229,C791,'Input 3 - Capital Instruments'!$M$13:$M$229,"Y",'Input 3 - Capital Instruments'!$G$13:$G$229,"Surplus Notes (or similar)")</f>
        <v>0</v>
      </c>
      <c r="O791" s="69"/>
      <c r="P791" s="69"/>
      <c r="Q791" s="69"/>
      <c r="R791" s="96">
        <f t="shared" si="179"/>
        <v>0</v>
      </c>
      <c r="S791" s="95">
        <f t="shared" si="180"/>
        <v>0</v>
      </c>
      <c r="T791" s="69"/>
      <c r="U791" s="69"/>
      <c r="V791" s="69"/>
      <c r="W791" s="95" t="str">
        <f t="shared" si="188"/>
        <v/>
      </c>
      <c r="Z791" s="69"/>
      <c r="AB791" s="69"/>
      <c r="AC791" s="69"/>
      <c r="AD791" s="69"/>
      <c r="AE791" s="69"/>
      <c r="AF791" s="69"/>
      <c r="AG791" s="69"/>
      <c r="AH791" s="97">
        <f t="shared" si="178"/>
        <v>0</v>
      </c>
      <c r="AJ791" s="98">
        <f t="shared" si="181"/>
        <v>0</v>
      </c>
      <c r="AK791" s="103">
        <f t="shared" si="182"/>
        <v>0</v>
      </c>
      <c r="AL791" s="104">
        <f t="shared" si="191"/>
        <v>0</v>
      </c>
      <c r="AM791" s="98">
        <f t="shared" si="183"/>
        <v>0</v>
      </c>
      <c r="AN791" s="103">
        <f t="shared" si="184"/>
        <v>0</v>
      </c>
      <c r="AO791" s="104">
        <f t="shared" si="192"/>
        <v>0</v>
      </c>
      <c r="AP791" s="105" t="str">
        <f t="shared" si="185"/>
        <v/>
      </c>
      <c r="AQ791" s="105" t="str">
        <f t="shared" si="186"/>
        <v/>
      </c>
      <c r="AR791" s="98">
        <f>'Input 1 - Schedule 1'!AL793</f>
        <v>0</v>
      </c>
      <c r="AS791" s="98">
        <f t="shared" si="189"/>
        <v>0</v>
      </c>
      <c r="AT791" s="99">
        <f t="shared" si="190"/>
        <v>0</v>
      </c>
      <c r="AV791" s="84" t="s">
        <v>20</v>
      </c>
    </row>
    <row r="792" spans="1:48" ht="13.5" x14ac:dyDescent="0.3">
      <c r="A792" s="106">
        <f t="shared" si="187"/>
        <v>785</v>
      </c>
      <c r="B792" s="102" t="str">
        <f>'Input 1 - Schedule 1'!H794</f>
        <v/>
      </c>
      <c r="C792" s="95">
        <f>'Input 1 - Schedule 1'!I794</f>
        <v>0</v>
      </c>
      <c r="D792" s="95">
        <f>'Input 1 - Schedule 1'!J794</f>
        <v>0</v>
      </c>
      <c r="E792" s="95">
        <f>'Input 1 - Schedule 1'!K794</f>
        <v>0</v>
      </c>
      <c r="F792" s="95">
        <f>'Input 1 - Schedule 1'!L794</f>
        <v>0</v>
      </c>
      <c r="G792" s="95">
        <f>'Input 1 - Schedule 1'!N794</f>
        <v>0</v>
      </c>
      <c r="H792" s="95" t="str">
        <f>'Input 1 - Schedule 1'!O794</f>
        <v/>
      </c>
      <c r="I792" s="95">
        <f>'Input 1 - Schedule 1'!W794</f>
        <v>0</v>
      </c>
      <c r="J792" s="69"/>
      <c r="K792" s="51"/>
      <c r="L792" s="69"/>
      <c r="M792" s="69"/>
      <c r="N792" s="95">
        <f>SUMIFS('Input 3 - Capital Instruments'!$L$13:$L$229,'Input 3 - Capital Instruments'!$O$13:$O$229,C792,'Input 3 - Capital Instruments'!$M$13:$M$229,"Y",'Input 3 - Capital Instruments'!$G$13:$G$229,"Surplus Notes (or similar)")</f>
        <v>0</v>
      </c>
      <c r="O792" s="69"/>
      <c r="P792" s="69"/>
      <c r="Q792" s="69"/>
      <c r="R792" s="96">
        <f t="shared" si="179"/>
        <v>0</v>
      </c>
      <c r="S792" s="95">
        <f t="shared" si="180"/>
        <v>0</v>
      </c>
      <c r="T792" s="69"/>
      <c r="U792" s="69"/>
      <c r="V792" s="69"/>
      <c r="W792" s="95" t="str">
        <f t="shared" si="188"/>
        <v/>
      </c>
      <c r="Z792" s="69"/>
      <c r="AB792" s="69"/>
      <c r="AC792" s="69"/>
      <c r="AD792" s="69"/>
      <c r="AE792" s="69"/>
      <c r="AF792" s="69"/>
      <c r="AG792" s="69"/>
      <c r="AH792" s="97">
        <f t="shared" si="178"/>
        <v>0</v>
      </c>
      <c r="AJ792" s="98">
        <f t="shared" si="181"/>
        <v>0</v>
      </c>
      <c r="AK792" s="103">
        <f t="shared" si="182"/>
        <v>0</v>
      </c>
      <c r="AL792" s="104">
        <f t="shared" si="191"/>
        <v>0</v>
      </c>
      <c r="AM792" s="98">
        <f t="shared" si="183"/>
        <v>0</v>
      </c>
      <c r="AN792" s="103">
        <f t="shared" si="184"/>
        <v>0</v>
      </c>
      <c r="AO792" s="104">
        <f t="shared" si="192"/>
        <v>0</v>
      </c>
      <c r="AP792" s="105" t="str">
        <f t="shared" si="185"/>
        <v/>
      </c>
      <c r="AQ792" s="105" t="str">
        <f t="shared" si="186"/>
        <v/>
      </c>
      <c r="AR792" s="98">
        <f>'Input 1 - Schedule 1'!AL794</f>
        <v>0</v>
      </c>
      <c r="AS792" s="98">
        <f t="shared" si="189"/>
        <v>0</v>
      </c>
      <c r="AT792" s="99">
        <f t="shared" si="190"/>
        <v>0</v>
      </c>
      <c r="AV792" s="84" t="s">
        <v>20</v>
      </c>
    </row>
    <row r="793" spans="1:48" ht="13.5" x14ac:dyDescent="0.3">
      <c r="A793" s="106">
        <f t="shared" si="187"/>
        <v>786</v>
      </c>
      <c r="B793" s="102" t="str">
        <f>'Input 1 - Schedule 1'!H795</f>
        <v/>
      </c>
      <c r="C793" s="95">
        <f>'Input 1 - Schedule 1'!I795</f>
        <v>0</v>
      </c>
      <c r="D793" s="95">
        <f>'Input 1 - Schedule 1'!J795</f>
        <v>0</v>
      </c>
      <c r="E793" s="95">
        <f>'Input 1 - Schedule 1'!K795</f>
        <v>0</v>
      </c>
      <c r="F793" s="95">
        <f>'Input 1 - Schedule 1'!L795</f>
        <v>0</v>
      </c>
      <c r="G793" s="95">
        <f>'Input 1 - Schedule 1'!N795</f>
        <v>0</v>
      </c>
      <c r="H793" s="95" t="str">
        <f>'Input 1 - Schedule 1'!O795</f>
        <v/>
      </c>
      <c r="I793" s="95">
        <f>'Input 1 - Schedule 1'!W795</f>
        <v>0</v>
      </c>
      <c r="J793" s="69"/>
      <c r="K793" s="51"/>
      <c r="L793" s="69"/>
      <c r="M793" s="69"/>
      <c r="N793" s="95">
        <f>SUMIFS('Input 3 - Capital Instruments'!$L$13:$L$229,'Input 3 - Capital Instruments'!$O$13:$O$229,C793,'Input 3 - Capital Instruments'!$M$13:$M$229,"Y",'Input 3 - Capital Instruments'!$G$13:$G$229,"Surplus Notes (or similar)")</f>
        <v>0</v>
      </c>
      <c r="O793" s="69"/>
      <c r="P793" s="69"/>
      <c r="Q793" s="69"/>
      <c r="R793" s="96">
        <f t="shared" si="179"/>
        <v>0</v>
      </c>
      <c r="S793" s="95">
        <f t="shared" si="180"/>
        <v>0</v>
      </c>
      <c r="T793" s="69"/>
      <c r="U793" s="69"/>
      <c r="V793" s="69"/>
      <c r="W793" s="95" t="str">
        <f t="shared" si="188"/>
        <v/>
      </c>
      <c r="Z793" s="69"/>
      <c r="AB793" s="69"/>
      <c r="AC793" s="69"/>
      <c r="AD793" s="69"/>
      <c r="AE793" s="69"/>
      <c r="AF793" s="69"/>
      <c r="AG793" s="69"/>
      <c r="AH793" s="97">
        <f t="shared" si="178"/>
        <v>0</v>
      </c>
      <c r="AJ793" s="98">
        <f t="shared" si="181"/>
        <v>0</v>
      </c>
      <c r="AK793" s="103">
        <f t="shared" si="182"/>
        <v>0</v>
      </c>
      <c r="AL793" s="104">
        <f t="shared" si="191"/>
        <v>0</v>
      </c>
      <c r="AM793" s="98">
        <f t="shared" si="183"/>
        <v>0</v>
      </c>
      <c r="AN793" s="103">
        <f t="shared" si="184"/>
        <v>0</v>
      </c>
      <c r="AO793" s="104">
        <f t="shared" si="192"/>
        <v>0</v>
      </c>
      <c r="AP793" s="105" t="str">
        <f t="shared" si="185"/>
        <v/>
      </c>
      <c r="AQ793" s="105" t="str">
        <f t="shared" si="186"/>
        <v/>
      </c>
      <c r="AR793" s="98">
        <f>'Input 1 - Schedule 1'!AL795</f>
        <v>0</v>
      </c>
      <c r="AS793" s="98">
        <f t="shared" si="189"/>
        <v>0</v>
      </c>
      <c r="AT793" s="99">
        <f t="shared" si="190"/>
        <v>0</v>
      </c>
      <c r="AV793" s="84" t="s">
        <v>20</v>
      </c>
    </row>
    <row r="794" spans="1:48" ht="13.5" x14ac:dyDescent="0.3">
      <c r="A794" s="106">
        <f t="shared" si="187"/>
        <v>787</v>
      </c>
      <c r="B794" s="102" t="str">
        <f>'Input 1 - Schedule 1'!H796</f>
        <v/>
      </c>
      <c r="C794" s="95">
        <f>'Input 1 - Schedule 1'!I796</f>
        <v>0</v>
      </c>
      <c r="D794" s="95">
        <f>'Input 1 - Schedule 1'!J796</f>
        <v>0</v>
      </c>
      <c r="E794" s="95">
        <f>'Input 1 - Schedule 1'!K796</f>
        <v>0</v>
      </c>
      <c r="F794" s="95">
        <f>'Input 1 - Schedule 1'!L796</f>
        <v>0</v>
      </c>
      <c r="G794" s="95">
        <f>'Input 1 - Schedule 1'!N796</f>
        <v>0</v>
      </c>
      <c r="H794" s="95" t="str">
        <f>'Input 1 - Schedule 1'!O796</f>
        <v/>
      </c>
      <c r="I794" s="95">
        <f>'Input 1 - Schedule 1'!W796</f>
        <v>0</v>
      </c>
      <c r="J794" s="69"/>
      <c r="K794" s="51"/>
      <c r="L794" s="69"/>
      <c r="M794" s="69"/>
      <c r="N794" s="95">
        <f>SUMIFS('Input 3 - Capital Instruments'!$L$13:$L$229,'Input 3 - Capital Instruments'!$O$13:$O$229,C794,'Input 3 - Capital Instruments'!$M$13:$M$229,"Y",'Input 3 - Capital Instruments'!$G$13:$G$229,"Surplus Notes (or similar)")</f>
        <v>0</v>
      </c>
      <c r="O794" s="69"/>
      <c r="P794" s="69"/>
      <c r="Q794" s="69"/>
      <c r="R794" s="96">
        <f t="shared" si="179"/>
        <v>0</v>
      </c>
      <c r="S794" s="95">
        <f t="shared" si="180"/>
        <v>0</v>
      </c>
      <c r="T794" s="69"/>
      <c r="U794" s="69"/>
      <c r="V794" s="69"/>
      <c r="W794" s="95" t="str">
        <f t="shared" si="188"/>
        <v/>
      </c>
      <c r="Z794" s="69"/>
      <c r="AB794" s="69"/>
      <c r="AC794" s="69"/>
      <c r="AD794" s="69"/>
      <c r="AE794" s="69"/>
      <c r="AF794" s="69"/>
      <c r="AG794" s="69"/>
      <c r="AH794" s="97">
        <f t="shared" si="178"/>
        <v>0</v>
      </c>
      <c r="AJ794" s="98">
        <f t="shared" si="181"/>
        <v>0</v>
      </c>
      <c r="AK794" s="103">
        <f t="shared" si="182"/>
        <v>0</v>
      </c>
      <c r="AL794" s="104">
        <f t="shared" si="191"/>
        <v>0</v>
      </c>
      <c r="AM794" s="98">
        <f t="shared" si="183"/>
        <v>0</v>
      </c>
      <c r="AN794" s="103">
        <f t="shared" si="184"/>
        <v>0</v>
      </c>
      <c r="AO794" s="104">
        <f t="shared" si="192"/>
        <v>0</v>
      </c>
      <c r="AP794" s="105" t="str">
        <f t="shared" si="185"/>
        <v/>
      </c>
      <c r="AQ794" s="105" t="str">
        <f t="shared" si="186"/>
        <v/>
      </c>
      <c r="AR794" s="98">
        <f>'Input 1 - Schedule 1'!AL796</f>
        <v>0</v>
      </c>
      <c r="AS794" s="98">
        <f t="shared" si="189"/>
        <v>0</v>
      </c>
      <c r="AT794" s="99">
        <f t="shared" si="190"/>
        <v>0</v>
      </c>
      <c r="AV794" s="84" t="s">
        <v>20</v>
      </c>
    </row>
    <row r="795" spans="1:48" ht="13.5" x14ac:dyDescent="0.3">
      <c r="A795" s="106">
        <f t="shared" si="187"/>
        <v>788</v>
      </c>
      <c r="B795" s="102" t="str">
        <f>'Input 1 - Schedule 1'!H797</f>
        <v/>
      </c>
      <c r="C795" s="95">
        <f>'Input 1 - Schedule 1'!I797</f>
        <v>0</v>
      </c>
      <c r="D795" s="95">
        <f>'Input 1 - Schedule 1'!J797</f>
        <v>0</v>
      </c>
      <c r="E795" s="95">
        <f>'Input 1 - Schedule 1'!K797</f>
        <v>0</v>
      </c>
      <c r="F795" s="95">
        <f>'Input 1 - Schedule 1'!L797</f>
        <v>0</v>
      </c>
      <c r="G795" s="95">
        <f>'Input 1 - Schedule 1'!N797</f>
        <v>0</v>
      </c>
      <c r="H795" s="95" t="str">
        <f>'Input 1 - Schedule 1'!O797</f>
        <v/>
      </c>
      <c r="I795" s="95">
        <f>'Input 1 - Schedule 1'!W797</f>
        <v>0</v>
      </c>
      <c r="J795" s="69"/>
      <c r="K795" s="51"/>
      <c r="L795" s="69"/>
      <c r="M795" s="69"/>
      <c r="N795" s="95">
        <f>SUMIFS('Input 3 - Capital Instruments'!$L$13:$L$229,'Input 3 - Capital Instruments'!$O$13:$O$229,C795,'Input 3 - Capital Instruments'!$M$13:$M$229,"Y",'Input 3 - Capital Instruments'!$G$13:$G$229,"Surplus Notes (or similar)")</f>
        <v>0</v>
      </c>
      <c r="O795" s="69"/>
      <c r="P795" s="69"/>
      <c r="Q795" s="69"/>
      <c r="R795" s="96">
        <f t="shared" si="179"/>
        <v>0</v>
      </c>
      <c r="S795" s="95">
        <f t="shared" si="180"/>
        <v>0</v>
      </c>
      <c r="T795" s="69"/>
      <c r="U795" s="69"/>
      <c r="V795" s="69"/>
      <c r="W795" s="95" t="str">
        <f t="shared" si="188"/>
        <v/>
      </c>
      <c r="Z795" s="69"/>
      <c r="AB795" s="69"/>
      <c r="AC795" s="69"/>
      <c r="AD795" s="69"/>
      <c r="AE795" s="69"/>
      <c r="AF795" s="69"/>
      <c r="AG795" s="69"/>
      <c r="AH795" s="97">
        <f t="shared" si="178"/>
        <v>0</v>
      </c>
      <c r="AJ795" s="98">
        <f t="shared" si="181"/>
        <v>0</v>
      </c>
      <c r="AK795" s="103">
        <f t="shared" si="182"/>
        <v>0</v>
      </c>
      <c r="AL795" s="104">
        <f t="shared" si="191"/>
        <v>0</v>
      </c>
      <c r="AM795" s="98">
        <f t="shared" si="183"/>
        <v>0</v>
      </c>
      <c r="AN795" s="103">
        <f t="shared" si="184"/>
        <v>0</v>
      </c>
      <c r="AO795" s="104">
        <f t="shared" si="192"/>
        <v>0</v>
      </c>
      <c r="AP795" s="105" t="str">
        <f t="shared" si="185"/>
        <v/>
      </c>
      <c r="AQ795" s="105" t="str">
        <f t="shared" si="186"/>
        <v/>
      </c>
      <c r="AR795" s="98">
        <f>'Input 1 - Schedule 1'!AL797</f>
        <v>0</v>
      </c>
      <c r="AS795" s="98">
        <f t="shared" si="189"/>
        <v>0</v>
      </c>
      <c r="AT795" s="99">
        <f t="shared" si="190"/>
        <v>0</v>
      </c>
      <c r="AV795" s="84" t="s">
        <v>20</v>
      </c>
    </row>
    <row r="796" spans="1:48" ht="13.5" x14ac:dyDescent="0.3">
      <c r="A796" s="106">
        <f t="shared" si="187"/>
        <v>789</v>
      </c>
      <c r="B796" s="102" t="str">
        <f>'Input 1 - Schedule 1'!H798</f>
        <v/>
      </c>
      <c r="C796" s="95">
        <f>'Input 1 - Schedule 1'!I798</f>
        <v>0</v>
      </c>
      <c r="D796" s="95">
        <f>'Input 1 - Schedule 1'!J798</f>
        <v>0</v>
      </c>
      <c r="E796" s="95">
        <f>'Input 1 - Schedule 1'!K798</f>
        <v>0</v>
      </c>
      <c r="F796" s="95">
        <f>'Input 1 - Schedule 1'!L798</f>
        <v>0</v>
      </c>
      <c r="G796" s="95">
        <f>'Input 1 - Schedule 1'!N798</f>
        <v>0</v>
      </c>
      <c r="H796" s="95" t="str">
        <f>'Input 1 - Schedule 1'!O798</f>
        <v/>
      </c>
      <c r="I796" s="95">
        <f>'Input 1 - Schedule 1'!W798</f>
        <v>0</v>
      </c>
      <c r="J796" s="69"/>
      <c r="K796" s="51"/>
      <c r="L796" s="69"/>
      <c r="M796" s="69"/>
      <c r="N796" s="95">
        <f>SUMIFS('Input 3 - Capital Instruments'!$L$13:$L$229,'Input 3 - Capital Instruments'!$O$13:$O$229,C796,'Input 3 - Capital Instruments'!$M$13:$M$229,"Y",'Input 3 - Capital Instruments'!$G$13:$G$229,"Surplus Notes (or similar)")</f>
        <v>0</v>
      </c>
      <c r="O796" s="69"/>
      <c r="P796" s="69"/>
      <c r="Q796" s="69"/>
      <c r="R796" s="96">
        <f t="shared" si="179"/>
        <v>0</v>
      </c>
      <c r="S796" s="95">
        <f t="shared" si="180"/>
        <v>0</v>
      </c>
      <c r="T796" s="69"/>
      <c r="U796" s="69"/>
      <c r="V796" s="69"/>
      <c r="W796" s="95" t="str">
        <f t="shared" si="188"/>
        <v/>
      </c>
      <c r="Z796" s="69"/>
      <c r="AB796" s="69"/>
      <c r="AC796" s="69"/>
      <c r="AD796" s="69"/>
      <c r="AE796" s="69"/>
      <c r="AF796" s="69"/>
      <c r="AG796" s="69"/>
      <c r="AH796" s="97">
        <f t="shared" si="178"/>
        <v>0</v>
      </c>
      <c r="AJ796" s="98">
        <f t="shared" si="181"/>
        <v>0</v>
      </c>
      <c r="AK796" s="103">
        <f t="shared" si="182"/>
        <v>0</v>
      </c>
      <c r="AL796" s="104">
        <f t="shared" si="191"/>
        <v>0</v>
      </c>
      <c r="AM796" s="98">
        <f t="shared" si="183"/>
        <v>0</v>
      </c>
      <c r="AN796" s="103">
        <f t="shared" si="184"/>
        <v>0</v>
      </c>
      <c r="AO796" s="104">
        <f t="shared" si="192"/>
        <v>0</v>
      </c>
      <c r="AP796" s="105" t="str">
        <f t="shared" si="185"/>
        <v/>
      </c>
      <c r="AQ796" s="105" t="str">
        <f t="shared" si="186"/>
        <v/>
      </c>
      <c r="AR796" s="98">
        <f>'Input 1 - Schedule 1'!AL798</f>
        <v>0</v>
      </c>
      <c r="AS796" s="98">
        <f t="shared" si="189"/>
        <v>0</v>
      </c>
      <c r="AT796" s="99">
        <f t="shared" si="190"/>
        <v>0</v>
      </c>
      <c r="AV796" s="84" t="s">
        <v>20</v>
      </c>
    </row>
    <row r="797" spans="1:48" ht="13.5" x14ac:dyDescent="0.3">
      <c r="A797" s="106">
        <f t="shared" si="187"/>
        <v>790</v>
      </c>
      <c r="B797" s="102" t="str">
        <f>'Input 1 - Schedule 1'!H799</f>
        <v/>
      </c>
      <c r="C797" s="95">
        <f>'Input 1 - Schedule 1'!I799</f>
        <v>0</v>
      </c>
      <c r="D797" s="95">
        <f>'Input 1 - Schedule 1'!J799</f>
        <v>0</v>
      </c>
      <c r="E797" s="95">
        <f>'Input 1 - Schedule 1'!K799</f>
        <v>0</v>
      </c>
      <c r="F797" s="95">
        <f>'Input 1 - Schedule 1'!L799</f>
        <v>0</v>
      </c>
      <c r="G797" s="95">
        <f>'Input 1 - Schedule 1'!N799</f>
        <v>0</v>
      </c>
      <c r="H797" s="95" t="str">
        <f>'Input 1 - Schedule 1'!O799</f>
        <v/>
      </c>
      <c r="I797" s="95">
        <f>'Input 1 - Schedule 1'!W799</f>
        <v>0</v>
      </c>
      <c r="J797" s="69"/>
      <c r="K797" s="51"/>
      <c r="L797" s="69"/>
      <c r="M797" s="69"/>
      <c r="N797" s="95">
        <f>SUMIFS('Input 3 - Capital Instruments'!$L$13:$L$229,'Input 3 - Capital Instruments'!$O$13:$O$229,C797,'Input 3 - Capital Instruments'!$M$13:$M$229,"Y",'Input 3 - Capital Instruments'!$G$13:$G$229,"Surplus Notes (or similar)")</f>
        <v>0</v>
      </c>
      <c r="O797" s="69"/>
      <c r="P797" s="69"/>
      <c r="Q797" s="69"/>
      <c r="R797" s="96">
        <f t="shared" si="179"/>
        <v>0</v>
      </c>
      <c r="S797" s="95">
        <f t="shared" si="180"/>
        <v>0</v>
      </c>
      <c r="T797" s="69"/>
      <c r="U797" s="69"/>
      <c r="V797" s="69"/>
      <c r="W797" s="95" t="str">
        <f t="shared" si="188"/>
        <v/>
      </c>
      <c r="Z797" s="69"/>
      <c r="AB797" s="69"/>
      <c r="AC797" s="69"/>
      <c r="AD797" s="69"/>
      <c r="AE797" s="69"/>
      <c r="AF797" s="69"/>
      <c r="AG797" s="69"/>
      <c r="AH797" s="97">
        <f t="shared" si="178"/>
        <v>0</v>
      </c>
      <c r="AJ797" s="98">
        <f t="shared" si="181"/>
        <v>0</v>
      </c>
      <c r="AK797" s="103">
        <f t="shared" si="182"/>
        <v>0</v>
      </c>
      <c r="AL797" s="104">
        <f t="shared" si="191"/>
        <v>0</v>
      </c>
      <c r="AM797" s="98">
        <f t="shared" si="183"/>
        <v>0</v>
      </c>
      <c r="AN797" s="103">
        <f t="shared" si="184"/>
        <v>0</v>
      </c>
      <c r="AO797" s="104">
        <f t="shared" si="192"/>
        <v>0</v>
      </c>
      <c r="AP797" s="105" t="str">
        <f t="shared" si="185"/>
        <v/>
      </c>
      <c r="AQ797" s="105" t="str">
        <f t="shared" si="186"/>
        <v/>
      </c>
      <c r="AR797" s="98">
        <f>'Input 1 - Schedule 1'!AL799</f>
        <v>0</v>
      </c>
      <c r="AS797" s="98">
        <f t="shared" si="189"/>
        <v>0</v>
      </c>
      <c r="AT797" s="99">
        <f t="shared" si="190"/>
        <v>0</v>
      </c>
      <c r="AV797" s="84" t="s">
        <v>20</v>
      </c>
    </row>
    <row r="798" spans="1:48" ht="13.5" x14ac:dyDescent="0.3">
      <c r="A798" s="106">
        <f t="shared" si="187"/>
        <v>791</v>
      </c>
      <c r="B798" s="102" t="str">
        <f>'Input 1 - Schedule 1'!H800</f>
        <v/>
      </c>
      <c r="C798" s="95">
        <f>'Input 1 - Schedule 1'!I800</f>
        <v>0</v>
      </c>
      <c r="D798" s="95">
        <f>'Input 1 - Schedule 1'!J800</f>
        <v>0</v>
      </c>
      <c r="E798" s="95">
        <f>'Input 1 - Schedule 1'!K800</f>
        <v>0</v>
      </c>
      <c r="F798" s="95">
        <f>'Input 1 - Schedule 1'!L800</f>
        <v>0</v>
      </c>
      <c r="G798" s="95">
        <f>'Input 1 - Schedule 1'!N800</f>
        <v>0</v>
      </c>
      <c r="H798" s="95" t="str">
        <f>'Input 1 - Schedule 1'!O800</f>
        <v/>
      </c>
      <c r="I798" s="95">
        <f>'Input 1 - Schedule 1'!W800</f>
        <v>0</v>
      </c>
      <c r="J798" s="69"/>
      <c r="K798" s="51"/>
      <c r="L798" s="69"/>
      <c r="M798" s="69"/>
      <c r="N798" s="95">
        <f>SUMIFS('Input 3 - Capital Instruments'!$L$13:$L$229,'Input 3 - Capital Instruments'!$O$13:$O$229,C798,'Input 3 - Capital Instruments'!$M$13:$M$229,"Y",'Input 3 - Capital Instruments'!$G$13:$G$229,"Surplus Notes (or similar)")</f>
        <v>0</v>
      </c>
      <c r="O798" s="69"/>
      <c r="P798" s="69"/>
      <c r="Q798" s="69"/>
      <c r="R798" s="96">
        <f t="shared" si="179"/>
        <v>0</v>
      </c>
      <c r="S798" s="95">
        <f t="shared" si="180"/>
        <v>0</v>
      </c>
      <c r="T798" s="69"/>
      <c r="U798" s="69"/>
      <c r="V798" s="69"/>
      <c r="W798" s="95" t="str">
        <f t="shared" si="188"/>
        <v/>
      </c>
      <c r="Z798" s="69"/>
      <c r="AB798" s="69"/>
      <c r="AC798" s="69"/>
      <c r="AD798" s="69"/>
      <c r="AE798" s="69"/>
      <c r="AF798" s="69"/>
      <c r="AG798" s="69"/>
      <c r="AH798" s="97">
        <f t="shared" si="178"/>
        <v>0</v>
      </c>
      <c r="AJ798" s="98">
        <f t="shared" si="181"/>
        <v>0</v>
      </c>
      <c r="AK798" s="103">
        <f t="shared" si="182"/>
        <v>0</v>
      </c>
      <c r="AL798" s="104">
        <f t="shared" si="191"/>
        <v>0</v>
      </c>
      <c r="AM798" s="98">
        <f t="shared" si="183"/>
        <v>0</v>
      </c>
      <c r="AN798" s="103">
        <f t="shared" si="184"/>
        <v>0</v>
      </c>
      <c r="AO798" s="104">
        <f t="shared" si="192"/>
        <v>0</v>
      </c>
      <c r="AP798" s="105" t="str">
        <f t="shared" si="185"/>
        <v/>
      </c>
      <c r="AQ798" s="105" t="str">
        <f t="shared" si="186"/>
        <v/>
      </c>
      <c r="AR798" s="98">
        <f>'Input 1 - Schedule 1'!AL800</f>
        <v>0</v>
      </c>
      <c r="AS798" s="98">
        <f t="shared" si="189"/>
        <v>0</v>
      </c>
      <c r="AT798" s="99">
        <f t="shared" si="190"/>
        <v>0</v>
      </c>
      <c r="AV798" s="84" t="s">
        <v>20</v>
      </c>
    </row>
    <row r="799" spans="1:48" ht="13.5" x14ac:dyDescent="0.3">
      <c r="A799" s="106">
        <f t="shared" si="187"/>
        <v>792</v>
      </c>
      <c r="B799" s="102" t="str">
        <f>'Input 1 - Schedule 1'!H801</f>
        <v/>
      </c>
      <c r="C799" s="95">
        <f>'Input 1 - Schedule 1'!I801</f>
        <v>0</v>
      </c>
      <c r="D799" s="95">
        <f>'Input 1 - Schedule 1'!J801</f>
        <v>0</v>
      </c>
      <c r="E799" s="95">
        <f>'Input 1 - Schedule 1'!K801</f>
        <v>0</v>
      </c>
      <c r="F799" s="95">
        <f>'Input 1 - Schedule 1'!L801</f>
        <v>0</v>
      </c>
      <c r="G799" s="95">
        <f>'Input 1 - Schedule 1'!N801</f>
        <v>0</v>
      </c>
      <c r="H799" s="95" t="str">
        <f>'Input 1 - Schedule 1'!O801</f>
        <v/>
      </c>
      <c r="I799" s="95">
        <f>'Input 1 - Schedule 1'!W801</f>
        <v>0</v>
      </c>
      <c r="J799" s="69"/>
      <c r="K799" s="51"/>
      <c r="L799" s="69"/>
      <c r="M799" s="69"/>
      <c r="N799" s="95">
        <f>SUMIFS('Input 3 - Capital Instruments'!$L$13:$L$229,'Input 3 - Capital Instruments'!$O$13:$O$229,C799,'Input 3 - Capital Instruments'!$M$13:$M$229,"Y",'Input 3 - Capital Instruments'!$G$13:$G$229,"Surplus Notes (or similar)")</f>
        <v>0</v>
      </c>
      <c r="O799" s="69"/>
      <c r="P799" s="69"/>
      <c r="Q799" s="69"/>
      <c r="R799" s="96">
        <f t="shared" si="179"/>
        <v>0</v>
      </c>
      <c r="S799" s="95">
        <f t="shared" si="180"/>
        <v>0</v>
      </c>
      <c r="T799" s="69"/>
      <c r="U799" s="69"/>
      <c r="V799" s="69"/>
      <c r="W799" s="95" t="str">
        <f t="shared" si="188"/>
        <v/>
      </c>
      <c r="Z799" s="69"/>
      <c r="AB799" s="69"/>
      <c r="AC799" s="69"/>
      <c r="AD799" s="69"/>
      <c r="AE799" s="69"/>
      <c r="AF799" s="69"/>
      <c r="AG799" s="69"/>
      <c r="AH799" s="97">
        <f t="shared" si="178"/>
        <v>0</v>
      </c>
      <c r="AJ799" s="98">
        <f t="shared" si="181"/>
        <v>0</v>
      </c>
      <c r="AK799" s="103">
        <f t="shared" si="182"/>
        <v>0</v>
      </c>
      <c r="AL799" s="104">
        <f t="shared" si="191"/>
        <v>0</v>
      </c>
      <c r="AM799" s="98">
        <f t="shared" si="183"/>
        <v>0</v>
      </c>
      <c r="AN799" s="103">
        <f t="shared" si="184"/>
        <v>0</v>
      </c>
      <c r="AO799" s="104">
        <f t="shared" si="192"/>
        <v>0</v>
      </c>
      <c r="AP799" s="105" t="str">
        <f t="shared" si="185"/>
        <v/>
      </c>
      <c r="AQ799" s="105" t="str">
        <f t="shared" si="186"/>
        <v/>
      </c>
      <c r="AR799" s="98">
        <f>'Input 1 - Schedule 1'!AL801</f>
        <v>0</v>
      </c>
      <c r="AS799" s="98">
        <f t="shared" si="189"/>
        <v>0</v>
      </c>
      <c r="AT799" s="99">
        <f t="shared" si="190"/>
        <v>0</v>
      </c>
      <c r="AV799" s="84" t="s">
        <v>20</v>
      </c>
    </row>
    <row r="800" spans="1:48" ht="13.5" x14ac:dyDescent="0.3">
      <c r="A800" s="106">
        <f t="shared" si="187"/>
        <v>793</v>
      </c>
      <c r="B800" s="102" t="str">
        <f>'Input 1 - Schedule 1'!H802</f>
        <v/>
      </c>
      <c r="C800" s="95">
        <f>'Input 1 - Schedule 1'!I802</f>
        <v>0</v>
      </c>
      <c r="D800" s="95">
        <f>'Input 1 - Schedule 1'!J802</f>
        <v>0</v>
      </c>
      <c r="E800" s="95">
        <f>'Input 1 - Schedule 1'!K802</f>
        <v>0</v>
      </c>
      <c r="F800" s="95">
        <f>'Input 1 - Schedule 1'!L802</f>
        <v>0</v>
      </c>
      <c r="G800" s="95">
        <f>'Input 1 - Schedule 1'!N802</f>
        <v>0</v>
      </c>
      <c r="H800" s="95" t="str">
        <f>'Input 1 - Schedule 1'!O802</f>
        <v/>
      </c>
      <c r="I800" s="95">
        <f>'Input 1 - Schedule 1'!W802</f>
        <v>0</v>
      </c>
      <c r="J800" s="69"/>
      <c r="K800" s="51"/>
      <c r="L800" s="69"/>
      <c r="M800" s="69"/>
      <c r="N800" s="95">
        <f>SUMIFS('Input 3 - Capital Instruments'!$L$13:$L$229,'Input 3 - Capital Instruments'!$O$13:$O$229,C800,'Input 3 - Capital Instruments'!$M$13:$M$229,"Y",'Input 3 - Capital Instruments'!$G$13:$G$229,"Surplus Notes (or similar)")</f>
        <v>0</v>
      </c>
      <c r="O800" s="69"/>
      <c r="P800" s="69"/>
      <c r="Q800" s="69"/>
      <c r="R800" s="96">
        <f t="shared" si="179"/>
        <v>0</v>
      </c>
      <c r="S800" s="95">
        <f t="shared" si="180"/>
        <v>0</v>
      </c>
      <c r="T800" s="69"/>
      <c r="U800" s="69"/>
      <c r="V800" s="69"/>
      <c r="W800" s="95" t="str">
        <f t="shared" si="188"/>
        <v/>
      </c>
      <c r="Z800" s="69"/>
      <c r="AB800" s="69"/>
      <c r="AC800" s="69"/>
      <c r="AD800" s="69"/>
      <c r="AE800" s="69"/>
      <c r="AF800" s="69"/>
      <c r="AG800" s="69"/>
      <c r="AH800" s="97">
        <f t="shared" si="178"/>
        <v>0</v>
      </c>
      <c r="AJ800" s="98">
        <f t="shared" si="181"/>
        <v>0</v>
      </c>
      <c r="AK800" s="103">
        <f t="shared" si="182"/>
        <v>0</v>
      </c>
      <c r="AL800" s="104">
        <f t="shared" si="191"/>
        <v>0</v>
      </c>
      <c r="AM800" s="98">
        <f t="shared" si="183"/>
        <v>0</v>
      </c>
      <c r="AN800" s="103">
        <f t="shared" si="184"/>
        <v>0</v>
      </c>
      <c r="AO800" s="104">
        <f t="shared" si="192"/>
        <v>0</v>
      </c>
      <c r="AP800" s="105" t="str">
        <f t="shared" si="185"/>
        <v/>
      </c>
      <c r="AQ800" s="105" t="str">
        <f t="shared" si="186"/>
        <v/>
      </c>
      <c r="AR800" s="98">
        <f>'Input 1 - Schedule 1'!AL802</f>
        <v>0</v>
      </c>
      <c r="AS800" s="98">
        <f t="shared" si="189"/>
        <v>0</v>
      </c>
      <c r="AT800" s="99">
        <f t="shared" si="190"/>
        <v>0</v>
      </c>
      <c r="AV800" s="84" t="s">
        <v>20</v>
      </c>
    </row>
    <row r="801" spans="1:48" ht="13.5" x14ac:dyDescent="0.3">
      <c r="A801" s="106">
        <f t="shared" si="187"/>
        <v>794</v>
      </c>
      <c r="B801" s="102" t="str">
        <f>'Input 1 - Schedule 1'!H803</f>
        <v/>
      </c>
      <c r="C801" s="95">
        <f>'Input 1 - Schedule 1'!I803</f>
        <v>0</v>
      </c>
      <c r="D801" s="95">
        <f>'Input 1 - Schedule 1'!J803</f>
        <v>0</v>
      </c>
      <c r="E801" s="95">
        <f>'Input 1 - Schedule 1'!K803</f>
        <v>0</v>
      </c>
      <c r="F801" s="95">
        <f>'Input 1 - Schedule 1'!L803</f>
        <v>0</v>
      </c>
      <c r="G801" s="95">
        <f>'Input 1 - Schedule 1'!N803</f>
        <v>0</v>
      </c>
      <c r="H801" s="95" t="str">
        <f>'Input 1 - Schedule 1'!O803</f>
        <v/>
      </c>
      <c r="I801" s="95">
        <f>'Input 1 - Schedule 1'!W803</f>
        <v>0</v>
      </c>
      <c r="J801" s="69"/>
      <c r="K801" s="51"/>
      <c r="L801" s="69"/>
      <c r="M801" s="69"/>
      <c r="N801" s="95">
        <f>SUMIFS('Input 3 - Capital Instruments'!$L$13:$L$229,'Input 3 - Capital Instruments'!$O$13:$O$229,C801,'Input 3 - Capital Instruments'!$M$13:$M$229,"Y",'Input 3 - Capital Instruments'!$G$13:$G$229,"Surplus Notes (or similar)")</f>
        <v>0</v>
      </c>
      <c r="O801" s="69"/>
      <c r="P801" s="69"/>
      <c r="Q801" s="69"/>
      <c r="R801" s="96">
        <f t="shared" si="179"/>
        <v>0</v>
      </c>
      <c r="S801" s="95">
        <f t="shared" si="180"/>
        <v>0</v>
      </c>
      <c r="T801" s="69"/>
      <c r="U801" s="69"/>
      <c r="V801" s="69"/>
      <c r="W801" s="95" t="str">
        <f t="shared" si="188"/>
        <v/>
      </c>
      <c r="Z801" s="69"/>
      <c r="AB801" s="69"/>
      <c r="AC801" s="69"/>
      <c r="AD801" s="69"/>
      <c r="AE801" s="69"/>
      <c r="AF801" s="69"/>
      <c r="AG801" s="69"/>
      <c r="AH801" s="97">
        <f t="shared" si="178"/>
        <v>0</v>
      </c>
      <c r="AJ801" s="98">
        <f t="shared" si="181"/>
        <v>0</v>
      </c>
      <c r="AK801" s="103">
        <f t="shared" si="182"/>
        <v>0</v>
      </c>
      <c r="AL801" s="104">
        <f t="shared" si="191"/>
        <v>0</v>
      </c>
      <c r="AM801" s="98">
        <f t="shared" si="183"/>
        <v>0</v>
      </c>
      <c r="AN801" s="103">
        <f t="shared" si="184"/>
        <v>0</v>
      </c>
      <c r="AO801" s="104">
        <f t="shared" si="192"/>
        <v>0</v>
      </c>
      <c r="AP801" s="105" t="str">
        <f t="shared" si="185"/>
        <v/>
      </c>
      <c r="AQ801" s="105" t="str">
        <f t="shared" si="186"/>
        <v/>
      </c>
      <c r="AR801" s="98">
        <f>'Input 1 - Schedule 1'!AL803</f>
        <v>0</v>
      </c>
      <c r="AS801" s="98">
        <f t="shared" si="189"/>
        <v>0</v>
      </c>
      <c r="AT801" s="99">
        <f t="shared" si="190"/>
        <v>0</v>
      </c>
      <c r="AV801" s="84" t="s">
        <v>20</v>
      </c>
    </row>
    <row r="802" spans="1:48" ht="13.5" x14ac:dyDescent="0.3">
      <c r="A802" s="106">
        <f t="shared" si="187"/>
        <v>795</v>
      </c>
      <c r="B802" s="102" t="str">
        <f>'Input 1 - Schedule 1'!H804</f>
        <v/>
      </c>
      <c r="C802" s="95">
        <f>'Input 1 - Schedule 1'!I804</f>
        <v>0</v>
      </c>
      <c r="D802" s="95">
        <f>'Input 1 - Schedule 1'!J804</f>
        <v>0</v>
      </c>
      <c r="E802" s="95">
        <f>'Input 1 - Schedule 1'!K804</f>
        <v>0</v>
      </c>
      <c r="F802" s="95">
        <f>'Input 1 - Schedule 1'!L804</f>
        <v>0</v>
      </c>
      <c r="G802" s="95">
        <f>'Input 1 - Schedule 1'!N804</f>
        <v>0</v>
      </c>
      <c r="H802" s="95" t="str">
        <f>'Input 1 - Schedule 1'!O804</f>
        <v/>
      </c>
      <c r="I802" s="95">
        <f>'Input 1 - Schedule 1'!W804</f>
        <v>0</v>
      </c>
      <c r="J802" s="69"/>
      <c r="K802" s="51"/>
      <c r="L802" s="69"/>
      <c r="M802" s="69"/>
      <c r="N802" s="95">
        <f>SUMIFS('Input 3 - Capital Instruments'!$L$13:$L$229,'Input 3 - Capital Instruments'!$O$13:$O$229,C802,'Input 3 - Capital Instruments'!$M$13:$M$229,"Y",'Input 3 - Capital Instruments'!$G$13:$G$229,"Surplus Notes (or similar)")</f>
        <v>0</v>
      </c>
      <c r="O802" s="69"/>
      <c r="P802" s="69"/>
      <c r="Q802" s="69"/>
      <c r="R802" s="96">
        <f t="shared" si="179"/>
        <v>0</v>
      </c>
      <c r="S802" s="95">
        <f t="shared" si="180"/>
        <v>0</v>
      </c>
      <c r="T802" s="69"/>
      <c r="U802" s="69"/>
      <c r="V802" s="69"/>
      <c r="W802" s="95" t="str">
        <f t="shared" si="188"/>
        <v/>
      </c>
      <c r="Z802" s="69"/>
      <c r="AB802" s="69"/>
      <c r="AC802" s="69"/>
      <c r="AD802" s="69"/>
      <c r="AE802" s="69"/>
      <c r="AF802" s="69"/>
      <c r="AG802" s="69"/>
      <c r="AH802" s="97">
        <f t="shared" si="178"/>
        <v>0</v>
      </c>
      <c r="AJ802" s="98">
        <f t="shared" si="181"/>
        <v>0</v>
      </c>
      <c r="AK802" s="103">
        <f t="shared" si="182"/>
        <v>0</v>
      </c>
      <c r="AL802" s="104">
        <f t="shared" si="191"/>
        <v>0</v>
      </c>
      <c r="AM802" s="98">
        <f t="shared" si="183"/>
        <v>0</v>
      </c>
      <c r="AN802" s="103">
        <f t="shared" si="184"/>
        <v>0</v>
      </c>
      <c r="AO802" s="104">
        <f t="shared" si="192"/>
        <v>0</v>
      </c>
      <c r="AP802" s="105" t="str">
        <f t="shared" si="185"/>
        <v/>
      </c>
      <c r="AQ802" s="105" t="str">
        <f t="shared" si="186"/>
        <v/>
      </c>
      <c r="AR802" s="98">
        <f>'Input 1 - Schedule 1'!AL804</f>
        <v>0</v>
      </c>
      <c r="AS802" s="98">
        <f t="shared" si="189"/>
        <v>0</v>
      </c>
      <c r="AT802" s="99">
        <f t="shared" si="190"/>
        <v>0</v>
      </c>
      <c r="AV802" s="84" t="s">
        <v>20</v>
      </c>
    </row>
    <row r="803" spans="1:48" ht="13.5" x14ac:dyDescent="0.3">
      <c r="A803" s="106">
        <f t="shared" si="187"/>
        <v>796</v>
      </c>
      <c r="B803" s="102" t="str">
        <f>'Input 1 - Schedule 1'!H805</f>
        <v/>
      </c>
      <c r="C803" s="95">
        <f>'Input 1 - Schedule 1'!I805</f>
        <v>0</v>
      </c>
      <c r="D803" s="95">
        <f>'Input 1 - Schedule 1'!J805</f>
        <v>0</v>
      </c>
      <c r="E803" s="95">
        <f>'Input 1 - Schedule 1'!K805</f>
        <v>0</v>
      </c>
      <c r="F803" s="95">
        <f>'Input 1 - Schedule 1'!L805</f>
        <v>0</v>
      </c>
      <c r="G803" s="95">
        <f>'Input 1 - Schedule 1'!N805</f>
        <v>0</v>
      </c>
      <c r="H803" s="95" t="str">
        <f>'Input 1 - Schedule 1'!O805</f>
        <v/>
      </c>
      <c r="I803" s="95">
        <f>'Input 1 - Schedule 1'!W805</f>
        <v>0</v>
      </c>
      <c r="J803" s="69"/>
      <c r="K803" s="51"/>
      <c r="L803" s="69"/>
      <c r="M803" s="69"/>
      <c r="N803" s="95">
        <f>SUMIFS('Input 3 - Capital Instruments'!$L$13:$L$229,'Input 3 - Capital Instruments'!$O$13:$O$229,C803,'Input 3 - Capital Instruments'!$M$13:$M$229,"Y",'Input 3 - Capital Instruments'!$G$13:$G$229,"Surplus Notes (or similar)")</f>
        <v>0</v>
      </c>
      <c r="O803" s="69"/>
      <c r="P803" s="69"/>
      <c r="Q803" s="69"/>
      <c r="R803" s="96">
        <f t="shared" si="179"/>
        <v>0</v>
      </c>
      <c r="S803" s="95">
        <f t="shared" si="180"/>
        <v>0</v>
      </c>
      <c r="T803" s="69"/>
      <c r="U803" s="69"/>
      <c r="V803" s="69"/>
      <c r="W803" s="95" t="str">
        <f t="shared" si="188"/>
        <v/>
      </c>
      <c r="Z803" s="69"/>
      <c r="AB803" s="69"/>
      <c r="AC803" s="69"/>
      <c r="AD803" s="69"/>
      <c r="AE803" s="69"/>
      <c r="AF803" s="69"/>
      <c r="AG803" s="69"/>
      <c r="AH803" s="97">
        <f t="shared" si="178"/>
        <v>0</v>
      </c>
      <c r="AJ803" s="98">
        <f t="shared" si="181"/>
        <v>0</v>
      </c>
      <c r="AK803" s="103">
        <f t="shared" si="182"/>
        <v>0</v>
      </c>
      <c r="AL803" s="104">
        <f t="shared" si="191"/>
        <v>0</v>
      </c>
      <c r="AM803" s="98">
        <f t="shared" si="183"/>
        <v>0</v>
      </c>
      <c r="AN803" s="103">
        <f t="shared" si="184"/>
        <v>0</v>
      </c>
      <c r="AO803" s="104">
        <f t="shared" si="192"/>
        <v>0</v>
      </c>
      <c r="AP803" s="105" t="str">
        <f t="shared" si="185"/>
        <v/>
      </c>
      <c r="AQ803" s="105" t="str">
        <f t="shared" si="186"/>
        <v/>
      </c>
      <c r="AR803" s="98">
        <f>'Input 1 - Schedule 1'!AL805</f>
        <v>0</v>
      </c>
      <c r="AS803" s="98">
        <f t="shared" si="189"/>
        <v>0</v>
      </c>
      <c r="AT803" s="99">
        <f t="shared" si="190"/>
        <v>0</v>
      </c>
      <c r="AV803" s="84" t="s">
        <v>20</v>
      </c>
    </row>
    <row r="804" spans="1:48" ht="13.5" x14ac:dyDescent="0.3">
      <c r="A804" s="106">
        <f t="shared" si="187"/>
        <v>797</v>
      </c>
      <c r="B804" s="102" t="str">
        <f>'Input 1 - Schedule 1'!H806</f>
        <v/>
      </c>
      <c r="C804" s="95">
        <f>'Input 1 - Schedule 1'!I806</f>
        <v>0</v>
      </c>
      <c r="D804" s="95">
        <f>'Input 1 - Schedule 1'!J806</f>
        <v>0</v>
      </c>
      <c r="E804" s="95">
        <f>'Input 1 - Schedule 1'!K806</f>
        <v>0</v>
      </c>
      <c r="F804" s="95">
        <f>'Input 1 - Schedule 1'!L806</f>
        <v>0</v>
      </c>
      <c r="G804" s="95">
        <f>'Input 1 - Schedule 1'!N806</f>
        <v>0</v>
      </c>
      <c r="H804" s="95" t="str">
        <f>'Input 1 - Schedule 1'!O806</f>
        <v/>
      </c>
      <c r="I804" s="95">
        <f>'Input 1 - Schedule 1'!W806</f>
        <v>0</v>
      </c>
      <c r="J804" s="69"/>
      <c r="K804" s="51"/>
      <c r="L804" s="69"/>
      <c r="M804" s="69"/>
      <c r="N804" s="95">
        <f>SUMIFS('Input 3 - Capital Instruments'!$L$13:$L$229,'Input 3 - Capital Instruments'!$O$13:$O$229,C804,'Input 3 - Capital Instruments'!$M$13:$M$229,"Y",'Input 3 - Capital Instruments'!$G$13:$G$229,"Surplus Notes (or similar)")</f>
        <v>0</v>
      </c>
      <c r="O804" s="69"/>
      <c r="P804" s="69"/>
      <c r="Q804" s="69"/>
      <c r="R804" s="96">
        <f t="shared" si="179"/>
        <v>0</v>
      </c>
      <c r="S804" s="95">
        <f t="shared" si="180"/>
        <v>0</v>
      </c>
      <c r="T804" s="69"/>
      <c r="U804" s="69"/>
      <c r="V804" s="69"/>
      <c r="W804" s="95" t="str">
        <f t="shared" si="188"/>
        <v/>
      </c>
      <c r="Z804" s="69"/>
      <c r="AB804" s="69"/>
      <c r="AC804" s="69"/>
      <c r="AD804" s="69"/>
      <c r="AE804" s="69"/>
      <c r="AF804" s="69"/>
      <c r="AG804" s="69"/>
      <c r="AH804" s="97">
        <f t="shared" si="178"/>
        <v>0</v>
      </c>
      <c r="AJ804" s="98">
        <f t="shared" si="181"/>
        <v>0</v>
      </c>
      <c r="AK804" s="103">
        <f t="shared" si="182"/>
        <v>0</v>
      </c>
      <c r="AL804" s="104">
        <f t="shared" si="191"/>
        <v>0</v>
      </c>
      <c r="AM804" s="98">
        <f t="shared" si="183"/>
        <v>0</v>
      </c>
      <c r="AN804" s="103">
        <f t="shared" si="184"/>
        <v>0</v>
      </c>
      <c r="AO804" s="104">
        <f t="shared" si="192"/>
        <v>0</v>
      </c>
      <c r="AP804" s="105" t="str">
        <f t="shared" si="185"/>
        <v/>
      </c>
      <c r="AQ804" s="105" t="str">
        <f t="shared" si="186"/>
        <v/>
      </c>
      <c r="AR804" s="98">
        <f>'Input 1 - Schedule 1'!AL806</f>
        <v>0</v>
      </c>
      <c r="AS804" s="98">
        <f t="shared" si="189"/>
        <v>0</v>
      </c>
      <c r="AT804" s="99">
        <f t="shared" si="190"/>
        <v>0</v>
      </c>
      <c r="AV804" s="84" t="s">
        <v>20</v>
      </c>
    </row>
    <row r="805" spans="1:48" ht="13.5" x14ac:dyDescent="0.3">
      <c r="A805" s="106">
        <f t="shared" si="187"/>
        <v>798</v>
      </c>
      <c r="B805" s="102" t="str">
        <f>'Input 1 - Schedule 1'!H807</f>
        <v/>
      </c>
      <c r="C805" s="95">
        <f>'Input 1 - Schedule 1'!I807</f>
        <v>0</v>
      </c>
      <c r="D805" s="95">
        <f>'Input 1 - Schedule 1'!J807</f>
        <v>0</v>
      </c>
      <c r="E805" s="95">
        <f>'Input 1 - Schedule 1'!K807</f>
        <v>0</v>
      </c>
      <c r="F805" s="95">
        <f>'Input 1 - Schedule 1'!L807</f>
        <v>0</v>
      </c>
      <c r="G805" s="95">
        <f>'Input 1 - Schedule 1'!N807</f>
        <v>0</v>
      </c>
      <c r="H805" s="95" t="str">
        <f>'Input 1 - Schedule 1'!O807</f>
        <v/>
      </c>
      <c r="I805" s="95">
        <f>'Input 1 - Schedule 1'!W807</f>
        <v>0</v>
      </c>
      <c r="J805" s="69"/>
      <c r="K805" s="51"/>
      <c r="L805" s="69"/>
      <c r="M805" s="69"/>
      <c r="N805" s="95">
        <f>SUMIFS('Input 3 - Capital Instruments'!$L$13:$L$229,'Input 3 - Capital Instruments'!$O$13:$O$229,C805,'Input 3 - Capital Instruments'!$M$13:$M$229,"Y",'Input 3 - Capital Instruments'!$G$13:$G$229,"Surplus Notes (or similar)")</f>
        <v>0</v>
      </c>
      <c r="O805" s="69"/>
      <c r="P805" s="69"/>
      <c r="Q805" s="69"/>
      <c r="R805" s="96">
        <f t="shared" si="179"/>
        <v>0</v>
      </c>
      <c r="S805" s="95">
        <f t="shared" si="180"/>
        <v>0</v>
      </c>
      <c r="T805" s="69"/>
      <c r="U805" s="69"/>
      <c r="V805" s="69"/>
      <c r="W805" s="95" t="str">
        <f t="shared" si="188"/>
        <v/>
      </c>
      <c r="Z805" s="69"/>
      <c r="AB805" s="69"/>
      <c r="AC805" s="69"/>
      <c r="AD805" s="69"/>
      <c r="AE805" s="69"/>
      <c r="AF805" s="69"/>
      <c r="AG805" s="69"/>
      <c r="AH805" s="97">
        <f t="shared" si="178"/>
        <v>0</v>
      </c>
      <c r="AJ805" s="98">
        <f t="shared" si="181"/>
        <v>0</v>
      </c>
      <c r="AK805" s="103">
        <f t="shared" si="182"/>
        <v>0</v>
      </c>
      <c r="AL805" s="104">
        <f t="shared" si="191"/>
        <v>0</v>
      </c>
      <c r="AM805" s="98">
        <f t="shared" si="183"/>
        <v>0</v>
      </c>
      <c r="AN805" s="103">
        <f t="shared" si="184"/>
        <v>0</v>
      </c>
      <c r="AO805" s="104">
        <f t="shared" si="192"/>
        <v>0</v>
      </c>
      <c r="AP805" s="105" t="str">
        <f t="shared" si="185"/>
        <v/>
      </c>
      <c r="AQ805" s="105" t="str">
        <f t="shared" si="186"/>
        <v/>
      </c>
      <c r="AR805" s="98">
        <f>'Input 1 - Schedule 1'!AL807</f>
        <v>0</v>
      </c>
      <c r="AS805" s="98">
        <f t="shared" si="189"/>
        <v>0</v>
      </c>
      <c r="AT805" s="99">
        <f t="shared" si="190"/>
        <v>0</v>
      </c>
      <c r="AV805" s="84" t="s">
        <v>20</v>
      </c>
    </row>
    <row r="806" spans="1:48" ht="13.5" x14ac:dyDescent="0.3">
      <c r="A806" s="106">
        <f t="shared" si="187"/>
        <v>799</v>
      </c>
      <c r="B806" s="102" t="str">
        <f>'Input 1 - Schedule 1'!H808</f>
        <v/>
      </c>
      <c r="C806" s="95">
        <f>'Input 1 - Schedule 1'!I808</f>
        <v>0</v>
      </c>
      <c r="D806" s="95">
        <f>'Input 1 - Schedule 1'!J808</f>
        <v>0</v>
      </c>
      <c r="E806" s="95">
        <f>'Input 1 - Schedule 1'!K808</f>
        <v>0</v>
      </c>
      <c r="F806" s="95">
        <f>'Input 1 - Schedule 1'!L808</f>
        <v>0</v>
      </c>
      <c r="G806" s="95">
        <f>'Input 1 - Schedule 1'!N808</f>
        <v>0</v>
      </c>
      <c r="H806" s="95" t="str">
        <f>'Input 1 - Schedule 1'!O808</f>
        <v/>
      </c>
      <c r="I806" s="95">
        <f>'Input 1 - Schedule 1'!W808</f>
        <v>0</v>
      </c>
      <c r="J806" s="69"/>
      <c r="K806" s="51"/>
      <c r="L806" s="69"/>
      <c r="M806" s="69"/>
      <c r="N806" s="95">
        <f>SUMIFS('Input 3 - Capital Instruments'!$L$13:$L$229,'Input 3 - Capital Instruments'!$O$13:$O$229,C806,'Input 3 - Capital Instruments'!$M$13:$M$229,"Y",'Input 3 - Capital Instruments'!$G$13:$G$229,"Surplus Notes (or similar)")</f>
        <v>0</v>
      </c>
      <c r="O806" s="69"/>
      <c r="P806" s="69"/>
      <c r="Q806" s="69"/>
      <c r="R806" s="96">
        <f t="shared" si="179"/>
        <v>0</v>
      </c>
      <c r="S806" s="95">
        <f t="shared" si="180"/>
        <v>0</v>
      </c>
      <c r="T806" s="69"/>
      <c r="U806" s="69"/>
      <c r="V806" s="69"/>
      <c r="W806" s="95" t="str">
        <f t="shared" si="188"/>
        <v/>
      </c>
      <c r="Z806" s="69"/>
      <c r="AB806" s="69"/>
      <c r="AC806" s="69"/>
      <c r="AD806" s="69"/>
      <c r="AE806" s="69"/>
      <c r="AF806" s="69"/>
      <c r="AG806" s="69"/>
      <c r="AH806" s="97">
        <f t="shared" si="178"/>
        <v>0</v>
      </c>
      <c r="AJ806" s="98">
        <f t="shared" si="181"/>
        <v>0</v>
      </c>
      <c r="AK806" s="103">
        <f t="shared" si="182"/>
        <v>0</v>
      </c>
      <c r="AL806" s="104">
        <f t="shared" si="191"/>
        <v>0</v>
      </c>
      <c r="AM806" s="98">
        <f t="shared" si="183"/>
        <v>0</v>
      </c>
      <c r="AN806" s="103">
        <f t="shared" si="184"/>
        <v>0</v>
      </c>
      <c r="AO806" s="104">
        <f t="shared" si="192"/>
        <v>0</v>
      </c>
      <c r="AP806" s="105" t="str">
        <f t="shared" si="185"/>
        <v/>
      </c>
      <c r="AQ806" s="105" t="str">
        <f t="shared" si="186"/>
        <v/>
      </c>
      <c r="AR806" s="98">
        <f>'Input 1 - Schedule 1'!AL808</f>
        <v>0</v>
      </c>
      <c r="AS806" s="98">
        <f t="shared" si="189"/>
        <v>0</v>
      </c>
      <c r="AT806" s="99">
        <f t="shared" si="190"/>
        <v>0</v>
      </c>
      <c r="AV806" s="84" t="s">
        <v>20</v>
      </c>
    </row>
    <row r="807" spans="1:48" ht="13.5" x14ac:dyDescent="0.3">
      <c r="A807" s="106">
        <f t="shared" si="187"/>
        <v>800</v>
      </c>
      <c r="B807" s="102" t="str">
        <f>'Input 1 - Schedule 1'!H809</f>
        <v/>
      </c>
      <c r="C807" s="95">
        <f>'Input 1 - Schedule 1'!I809</f>
        <v>0</v>
      </c>
      <c r="D807" s="95">
        <f>'Input 1 - Schedule 1'!J809</f>
        <v>0</v>
      </c>
      <c r="E807" s="95">
        <f>'Input 1 - Schedule 1'!K809</f>
        <v>0</v>
      </c>
      <c r="F807" s="95">
        <f>'Input 1 - Schedule 1'!L809</f>
        <v>0</v>
      </c>
      <c r="G807" s="95">
        <f>'Input 1 - Schedule 1'!N809</f>
        <v>0</v>
      </c>
      <c r="H807" s="95" t="str">
        <f>'Input 1 - Schedule 1'!O809</f>
        <v/>
      </c>
      <c r="I807" s="95">
        <f>'Input 1 - Schedule 1'!W809</f>
        <v>0</v>
      </c>
      <c r="J807" s="69"/>
      <c r="K807" s="51"/>
      <c r="L807" s="69"/>
      <c r="M807" s="69"/>
      <c r="N807" s="95">
        <f>SUMIFS('Input 3 - Capital Instruments'!$L$13:$L$229,'Input 3 - Capital Instruments'!$O$13:$O$229,C807,'Input 3 - Capital Instruments'!$M$13:$M$229,"Y",'Input 3 - Capital Instruments'!$G$13:$G$229,"Surplus Notes (or similar)")</f>
        <v>0</v>
      </c>
      <c r="O807" s="69"/>
      <c r="P807" s="69"/>
      <c r="Q807" s="69"/>
      <c r="R807" s="96">
        <f t="shared" si="179"/>
        <v>0</v>
      </c>
      <c r="S807" s="95">
        <f t="shared" si="180"/>
        <v>0</v>
      </c>
      <c r="T807" s="69"/>
      <c r="U807" s="69"/>
      <c r="V807" s="69"/>
      <c r="W807" s="95" t="str">
        <f t="shared" si="188"/>
        <v/>
      </c>
      <c r="Z807" s="69"/>
      <c r="AB807" s="69"/>
      <c r="AC807" s="69"/>
      <c r="AD807" s="69"/>
      <c r="AE807" s="69"/>
      <c r="AF807" s="69"/>
      <c r="AG807" s="69"/>
      <c r="AH807" s="97">
        <f t="shared" si="178"/>
        <v>0</v>
      </c>
      <c r="AJ807" s="98">
        <f t="shared" si="181"/>
        <v>0</v>
      </c>
      <c r="AK807" s="103">
        <f t="shared" si="182"/>
        <v>0</v>
      </c>
      <c r="AL807" s="104">
        <f t="shared" si="191"/>
        <v>0</v>
      </c>
      <c r="AM807" s="98">
        <f t="shared" si="183"/>
        <v>0</v>
      </c>
      <c r="AN807" s="103">
        <f t="shared" si="184"/>
        <v>0</v>
      </c>
      <c r="AO807" s="104">
        <f t="shared" si="192"/>
        <v>0</v>
      </c>
      <c r="AP807" s="105" t="str">
        <f t="shared" si="185"/>
        <v/>
      </c>
      <c r="AQ807" s="105" t="str">
        <f t="shared" si="186"/>
        <v/>
      </c>
      <c r="AR807" s="98">
        <f>'Input 1 - Schedule 1'!AL809</f>
        <v>0</v>
      </c>
      <c r="AS807" s="98">
        <f t="shared" si="189"/>
        <v>0</v>
      </c>
      <c r="AT807" s="99">
        <f t="shared" si="190"/>
        <v>0</v>
      </c>
      <c r="AV807" s="84" t="s">
        <v>20</v>
      </c>
    </row>
    <row r="808" spans="1:48" ht="13.5" x14ac:dyDescent="0.3">
      <c r="A808" s="106">
        <f t="shared" si="187"/>
        <v>801</v>
      </c>
      <c r="B808" s="102" t="str">
        <f>'Input 1 - Schedule 1'!H810</f>
        <v/>
      </c>
      <c r="C808" s="95">
        <f>'Input 1 - Schedule 1'!I810</f>
        <v>0</v>
      </c>
      <c r="D808" s="95">
        <f>'Input 1 - Schedule 1'!J810</f>
        <v>0</v>
      </c>
      <c r="E808" s="95">
        <f>'Input 1 - Schedule 1'!K810</f>
        <v>0</v>
      </c>
      <c r="F808" s="95">
        <f>'Input 1 - Schedule 1'!L810</f>
        <v>0</v>
      </c>
      <c r="G808" s="95">
        <f>'Input 1 - Schedule 1'!N810</f>
        <v>0</v>
      </c>
      <c r="H808" s="95" t="str">
        <f>'Input 1 - Schedule 1'!O810</f>
        <v/>
      </c>
      <c r="I808" s="95">
        <f>'Input 1 - Schedule 1'!W810</f>
        <v>0</v>
      </c>
      <c r="J808" s="69"/>
      <c r="K808" s="51"/>
      <c r="L808" s="69"/>
      <c r="M808" s="69"/>
      <c r="N808" s="95">
        <f>SUMIFS('Input 3 - Capital Instruments'!$L$13:$L$229,'Input 3 - Capital Instruments'!$O$13:$O$229,C808,'Input 3 - Capital Instruments'!$M$13:$M$229,"Y",'Input 3 - Capital Instruments'!$G$13:$G$229,"Surplus Notes (or similar)")</f>
        <v>0</v>
      </c>
      <c r="O808" s="69"/>
      <c r="P808" s="69"/>
      <c r="Q808" s="69"/>
      <c r="R808" s="96">
        <f t="shared" si="179"/>
        <v>0</v>
      </c>
      <c r="S808" s="95">
        <f t="shared" si="180"/>
        <v>0</v>
      </c>
      <c r="T808" s="69"/>
      <c r="U808" s="69"/>
      <c r="V808" s="69"/>
      <c r="W808" s="95" t="str">
        <f t="shared" si="188"/>
        <v/>
      </c>
      <c r="Z808" s="69"/>
      <c r="AB808" s="69"/>
      <c r="AC808" s="69"/>
      <c r="AD808" s="69"/>
      <c r="AE808" s="69"/>
      <c r="AF808" s="69"/>
      <c r="AG808" s="69"/>
      <c r="AH808" s="97">
        <f t="shared" si="178"/>
        <v>0</v>
      </c>
      <c r="AJ808" s="98">
        <f t="shared" si="181"/>
        <v>0</v>
      </c>
      <c r="AK808" s="103">
        <f t="shared" si="182"/>
        <v>0</v>
      </c>
      <c r="AL808" s="104">
        <f t="shared" si="191"/>
        <v>0</v>
      </c>
      <c r="AM808" s="98">
        <f t="shared" si="183"/>
        <v>0</v>
      </c>
      <c r="AN808" s="103">
        <f t="shared" si="184"/>
        <v>0</v>
      </c>
      <c r="AO808" s="104">
        <f t="shared" si="192"/>
        <v>0</v>
      </c>
      <c r="AP808" s="105" t="str">
        <f t="shared" si="185"/>
        <v/>
      </c>
      <c r="AQ808" s="105" t="str">
        <f t="shared" si="186"/>
        <v/>
      </c>
      <c r="AR808" s="98">
        <f>'Input 1 - Schedule 1'!AL810</f>
        <v>0</v>
      </c>
      <c r="AS808" s="98">
        <f t="shared" si="189"/>
        <v>0</v>
      </c>
      <c r="AT808" s="99">
        <f t="shared" si="190"/>
        <v>0</v>
      </c>
      <c r="AV808" s="84" t="s">
        <v>20</v>
      </c>
    </row>
    <row r="809" spans="1:48" ht="13.5" x14ac:dyDescent="0.3">
      <c r="A809" s="106">
        <f t="shared" si="187"/>
        <v>802</v>
      </c>
      <c r="B809" s="102" t="str">
        <f>'Input 1 - Schedule 1'!H811</f>
        <v/>
      </c>
      <c r="C809" s="95">
        <f>'Input 1 - Schedule 1'!I811</f>
        <v>0</v>
      </c>
      <c r="D809" s="95">
        <f>'Input 1 - Schedule 1'!J811</f>
        <v>0</v>
      </c>
      <c r="E809" s="95">
        <f>'Input 1 - Schedule 1'!K811</f>
        <v>0</v>
      </c>
      <c r="F809" s="95">
        <f>'Input 1 - Schedule 1'!L811</f>
        <v>0</v>
      </c>
      <c r="G809" s="95">
        <f>'Input 1 - Schedule 1'!N811</f>
        <v>0</v>
      </c>
      <c r="H809" s="95" t="str">
        <f>'Input 1 - Schedule 1'!O811</f>
        <v/>
      </c>
      <c r="I809" s="95">
        <f>'Input 1 - Schedule 1'!W811</f>
        <v>0</v>
      </c>
      <c r="J809" s="69"/>
      <c r="K809" s="51"/>
      <c r="L809" s="69"/>
      <c r="M809" s="69"/>
      <c r="N809" s="95">
        <f>SUMIFS('Input 3 - Capital Instruments'!$L$13:$L$229,'Input 3 - Capital Instruments'!$O$13:$O$229,C809,'Input 3 - Capital Instruments'!$M$13:$M$229,"Y",'Input 3 - Capital Instruments'!$G$13:$G$229,"Surplus Notes (or similar)")</f>
        <v>0</v>
      </c>
      <c r="O809" s="69"/>
      <c r="P809" s="69"/>
      <c r="Q809" s="69"/>
      <c r="R809" s="96">
        <f t="shared" si="179"/>
        <v>0</v>
      </c>
      <c r="S809" s="95">
        <f t="shared" si="180"/>
        <v>0</v>
      </c>
      <c r="T809" s="69"/>
      <c r="U809" s="69"/>
      <c r="V809" s="69"/>
      <c r="W809" s="95" t="str">
        <f t="shared" si="188"/>
        <v/>
      </c>
      <c r="Z809" s="69"/>
      <c r="AB809" s="69"/>
      <c r="AC809" s="69"/>
      <c r="AD809" s="69"/>
      <c r="AE809" s="69"/>
      <c r="AF809" s="69"/>
      <c r="AG809" s="69"/>
      <c r="AH809" s="97">
        <f t="shared" si="178"/>
        <v>0</v>
      </c>
      <c r="AJ809" s="98">
        <f t="shared" si="181"/>
        <v>0</v>
      </c>
      <c r="AK809" s="103">
        <f t="shared" si="182"/>
        <v>0</v>
      </c>
      <c r="AL809" s="104">
        <f t="shared" si="191"/>
        <v>0</v>
      </c>
      <c r="AM809" s="98">
        <f t="shared" si="183"/>
        <v>0</v>
      </c>
      <c r="AN809" s="103">
        <f t="shared" si="184"/>
        <v>0</v>
      </c>
      <c r="AO809" s="104">
        <f t="shared" si="192"/>
        <v>0</v>
      </c>
      <c r="AP809" s="105" t="str">
        <f t="shared" si="185"/>
        <v/>
      </c>
      <c r="AQ809" s="105" t="str">
        <f t="shared" si="186"/>
        <v/>
      </c>
      <c r="AR809" s="98">
        <f>'Input 1 - Schedule 1'!AL811</f>
        <v>0</v>
      </c>
      <c r="AS809" s="98">
        <f t="shared" si="189"/>
        <v>0</v>
      </c>
      <c r="AT809" s="99">
        <f t="shared" si="190"/>
        <v>0</v>
      </c>
      <c r="AV809" s="84" t="s">
        <v>20</v>
      </c>
    </row>
    <row r="810" spans="1:48" ht="13.5" x14ac:dyDescent="0.3">
      <c r="A810" s="106">
        <f t="shared" si="187"/>
        <v>803</v>
      </c>
      <c r="B810" s="102" t="str">
        <f>'Input 1 - Schedule 1'!H812</f>
        <v/>
      </c>
      <c r="C810" s="95">
        <f>'Input 1 - Schedule 1'!I812</f>
        <v>0</v>
      </c>
      <c r="D810" s="95">
        <f>'Input 1 - Schedule 1'!J812</f>
        <v>0</v>
      </c>
      <c r="E810" s="95">
        <f>'Input 1 - Schedule 1'!K812</f>
        <v>0</v>
      </c>
      <c r="F810" s="95">
        <f>'Input 1 - Schedule 1'!L812</f>
        <v>0</v>
      </c>
      <c r="G810" s="95">
        <f>'Input 1 - Schedule 1'!N812</f>
        <v>0</v>
      </c>
      <c r="H810" s="95" t="str">
        <f>'Input 1 - Schedule 1'!O812</f>
        <v/>
      </c>
      <c r="I810" s="95">
        <f>'Input 1 - Schedule 1'!W812</f>
        <v>0</v>
      </c>
      <c r="J810" s="69"/>
      <c r="K810" s="51"/>
      <c r="L810" s="69"/>
      <c r="M810" s="69"/>
      <c r="N810" s="95">
        <f>SUMIFS('Input 3 - Capital Instruments'!$L$13:$L$229,'Input 3 - Capital Instruments'!$O$13:$O$229,C810,'Input 3 - Capital Instruments'!$M$13:$M$229,"Y",'Input 3 - Capital Instruments'!$G$13:$G$229,"Surplus Notes (or similar)")</f>
        <v>0</v>
      </c>
      <c r="O810" s="69"/>
      <c r="P810" s="69"/>
      <c r="Q810" s="69"/>
      <c r="R810" s="96">
        <f t="shared" si="179"/>
        <v>0</v>
      </c>
      <c r="S810" s="95">
        <f t="shared" si="180"/>
        <v>0</v>
      </c>
      <c r="T810" s="69"/>
      <c r="U810" s="69"/>
      <c r="V810" s="69"/>
      <c r="W810" s="95" t="str">
        <f t="shared" si="188"/>
        <v/>
      </c>
      <c r="Z810" s="69"/>
      <c r="AB810" s="69"/>
      <c r="AC810" s="69"/>
      <c r="AD810" s="69"/>
      <c r="AE810" s="69"/>
      <c r="AF810" s="69"/>
      <c r="AG810" s="69"/>
      <c r="AH810" s="97">
        <f t="shared" si="178"/>
        <v>0</v>
      </c>
      <c r="AJ810" s="98">
        <f t="shared" si="181"/>
        <v>0</v>
      </c>
      <c r="AK810" s="103">
        <f t="shared" si="182"/>
        <v>0</v>
      </c>
      <c r="AL810" s="104">
        <f t="shared" si="191"/>
        <v>0</v>
      </c>
      <c r="AM810" s="98">
        <f t="shared" si="183"/>
        <v>0</v>
      </c>
      <c r="AN810" s="103">
        <f t="shared" si="184"/>
        <v>0</v>
      </c>
      <c r="AO810" s="104">
        <f t="shared" si="192"/>
        <v>0</v>
      </c>
      <c r="AP810" s="105" t="str">
        <f t="shared" si="185"/>
        <v/>
      </c>
      <c r="AQ810" s="105" t="str">
        <f t="shared" si="186"/>
        <v/>
      </c>
      <c r="AR810" s="98">
        <f>'Input 1 - Schedule 1'!AL812</f>
        <v>0</v>
      </c>
      <c r="AS810" s="98">
        <f t="shared" si="189"/>
        <v>0</v>
      </c>
      <c r="AT810" s="99">
        <f t="shared" si="190"/>
        <v>0</v>
      </c>
      <c r="AV810" s="84" t="s">
        <v>20</v>
      </c>
    </row>
    <row r="811" spans="1:48" ht="13.5" x14ac:dyDescent="0.3">
      <c r="A811" s="106">
        <f t="shared" si="187"/>
        <v>804</v>
      </c>
      <c r="B811" s="102" t="str">
        <f>'Input 1 - Schedule 1'!H813</f>
        <v/>
      </c>
      <c r="C811" s="95">
        <f>'Input 1 - Schedule 1'!I813</f>
        <v>0</v>
      </c>
      <c r="D811" s="95">
        <f>'Input 1 - Schedule 1'!J813</f>
        <v>0</v>
      </c>
      <c r="E811" s="95">
        <f>'Input 1 - Schedule 1'!K813</f>
        <v>0</v>
      </c>
      <c r="F811" s="95">
        <f>'Input 1 - Schedule 1'!L813</f>
        <v>0</v>
      </c>
      <c r="G811" s="95">
        <f>'Input 1 - Schedule 1'!N813</f>
        <v>0</v>
      </c>
      <c r="H811" s="95" t="str">
        <f>'Input 1 - Schedule 1'!O813</f>
        <v/>
      </c>
      <c r="I811" s="95">
        <f>'Input 1 - Schedule 1'!W813</f>
        <v>0</v>
      </c>
      <c r="J811" s="69"/>
      <c r="K811" s="51"/>
      <c r="L811" s="69"/>
      <c r="M811" s="69"/>
      <c r="N811" s="95">
        <f>SUMIFS('Input 3 - Capital Instruments'!$L$13:$L$229,'Input 3 - Capital Instruments'!$O$13:$O$229,C811,'Input 3 - Capital Instruments'!$M$13:$M$229,"Y",'Input 3 - Capital Instruments'!$G$13:$G$229,"Surplus Notes (or similar)")</f>
        <v>0</v>
      </c>
      <c r="O811" s="69"/>
      <c r="P811" s="69"/>
      <c r="Q811" s="69"/>
      <c r="R811" s="96">
        <f t="shared" si="179"/>
        <v>0</v>
      </c>
      <c r="S811" s="95">
        <f t="shared" si="180"/>
        <v>0</v>
      </c>
      <c r="T811" s="69"/>
      <c r="U811" s="69"/>
      <c r="V811" s="69"/>
      <c r="W811" s="95" t="str">
        <f t="shared" si="188"/>
        <v/>
      </c>
      <c r="Z811" s="69"/>
      <c r="AB811" s="69"/>
      <c r="AC811" s="69"/>
      <c r="AD811" s="69"/>
      <c r="AE811" s="69"/>
      <c r="AF811" s="69"/>
      <c r="AG811" s="69"/>
      <c r="AH811" s="97">
        <f t="shared" si="178"/>
        <v>0</v>
      </c>
      <c r="AJ811" s="98">
        <f t="shared" si="181"/>
        <v>0</v>
      </c>
      <c r="AK811" s="103">
        <f t="shared" si="182"/>
        <v>0</v>
      </c>
      <c r="AL811" s="104">
        <f t="shared" si="191"/>
        <v>0</v>
      </c>
      <c r="AM811" s="98">
        <f t="shared" si="183"/>
        <v>0</v>
      </c>
      <c r="AN811" s="103">
        <f t="shared" si="184"/>
        <v>0</v>
      </c>
      <c r="AO811" s="104">
        <f t="shared" si="192"/>
        <v>0</v>
      </c>
      <c r="AP811" s="105" t="str">
        <f t="shared" si="185"/>
        <v/>
      </c>
      <c r="AQ811" s="105" t="str">
        <f t="shared" si="186"/>
        <v/>
      </c>
      <c r="AR811" s="98">
        <f>'Input 1 - Schedule 1'!AL813</f>
        <v>0</v>
      </c>
      <c r="AS811" s="98">
        <f t="shared" si="189"/>
        <v>0</v>
      </c>
      <c r="AT811" s="99">
        <f t="shared" si="190"/>
        <v>0</v>
      </c>
      <c r="AV811" s="84" t="s">
        <v>20</v>
      </c>
    </row>
    <row r="812" spans="1:48" ht="13.5" x14ac:dyDescent="0.3">
      <c r="A812" s="106">
        <f t="shared" si="187"/>
        <v>805</v>
      </c>
      <c r="B812" s="102" t="str">
        <f>'Input 1 - Schedule 1'!H814</f>
        <v/>
      </c>
      <c r="C812" s="95">
        <f>'Input 1 - Schedule 1'!I814</f>
        <v>0</v>
      </c>
      <c r="D812" s="95">
        <f>'Input 1 - Schedule 1'!J814</f>
        <v>0</v>
      </c>
      <c r="E812" s="95">
        <f>'Input 1 - Schedule 1'!K814</f>
        <v>0</v>
      </c>
      <c r="F812" s="95">
        <f>'Input 1 - Schedule 1'!L814</f>
        <v>0</v>
      </c>
      <c r="G812" s="95">
        <f>'Input 1 - Schedule 1'!N814</f>
        <v>0</v>
      </c>
      <c r="H812" s="95" t="str">
        <f>'Input 1 - Schedule 1'!O814</f>
        <v/>
      </c>
      <c r="I812" s="95">
        <f>'Input 1 - Schedule 1'!W814</f>
        <v>0</v>
      </c>
      <c r="J812" s="69"/>
      <c r="K812" s="51"/>
      <c r="L812" s="69"/>
      <c r="M812" s="69"/>
      <c r="N812" s="95">
        <f>SUMIFS('Input 3 - Capital Instruments'!$L$13:$L$229,'Input 3 - Capital Instruments'!$O$13:$O$229,C812,'Input 3 - Capital Instruments'!$M$13:$M$229,"Y",'Input 3 - Capital Instruments'!$G$13:$G$229,"Surplus Notes (or similar)")</f>
        <v>0</v>
      </c>
      <c r="O812" s="69"/>
      <c r="P812" s="69"/>
      <c r="Q812" s="69"/>
      <c r="R812" s="96">
        <f t="shared" si="179"/>
        <v>0</v>
      </c>
      <c r="S812" s="95">
        <f t="shared" si="180"/>
        <v>0</v>
      </c>
      <c r="T812" s="69"/>
      <c r="U812" s="69"/>
      <c r="V812" s="69"/>
      <c r="W812" s="95" t="str">
        <f t="shared" si="188"/>
        <v/>
      </c>
      <c r="Z812" s="69"/>
      <c r="AB812" s="69"/>
      <c r="AC812" s="69"/>
      <c r="AD812" s="69"/>
      <c r="AE812" s="69"/>
      <c r="AF812" s="69"/>
      <c r="AG812" s="69"/>
      <c r="AH812" s="97">
        <f t="shared" si="178"/>
        <v>0</v>
      </c>
      <c r="AJ812" s="98">
        <f t="shared" si="181"/>
        <v>0</v>
      </c>
      <c r="AK812" s="103">
        <f t="shared" si="182"/>
        <v>0</v>
      </c>
      <c r="AL812" s="104">
        <f t="shared" si="191"/>
        <v>0</v>
      </c>
      <c r="AM812" s="98">
        <f t="shared" si="183"/>
        <v>0</v>
      </c>
      <c r="AN812" s="103">
        <f t="shared" si="184"/>
        <v>0</v>
      </c>
      <c r="AO812" s="104">
        <f t="shared" si="192"/>
        <v>0</v>
      </c>
      <c r="AP812" s="105" t="str">
        <f t="shared" si="185"/>
        <v/>
      </c>
      <c r="AQ812" s="105" t="str">
        <f t="shared" si="186"/>
        <v/>
      </c>
      <c r="AR812" s="98">
        <f>'Input 1 - Schedule 1'!AL814</f>
        <v>0</v>
      </c>
      <c r="AS812" s="98">
        <f t="shared" si="189"/>
        <v>0</v>
      </c>
      <c r="AT812" s="99">
        <f t="shared" si="190"/>
        <v>0</v>
      </c>
      <c r="AV812" s="84" t="s">
        <v>20</v>
      </c>
    </row>
    <row r="813" spans="1:48" ht="13.5" x14ac:dyDescent="0.3">
      <c r="A813" s="106">
        <f t="shared" si="187"/>
        <v>806</v>
      </c>
      <c r="B813" s="102" t="str">
        <f>'Input 1 - Schedule 1'!H815</f>
        <v/>
      </c>
      <c r="C813" s="95">
        <f>'Input 1 - Schedule 1'!I815</f>
        <v>0</v>
      </c>
      <c r="D813" s="95">
        <f>'Input 1 - Schedule 1'!J815</f>
        <v>0</v>
      </c>
      <c r="E813" s="95">
        <f>'Input 1 - Schedule 1'!K815</f>
        <v>0</v>
      </c>
      <c r="F813" s="95">
        <f>'Input 1 - Schedule 1'!L815</f>
        <v>0</v>
      </c>
      <c r="G813" s="95">
        <f>'Input 1 - Schedule 1'!N815</f>
        <v>0</v>
      </c>
      <c r="H813" s="95" t="str">
        <f>'Input 1 - Schedule 1'!O815</f>
        <v/>
      </c>
      <c r="I813" s="95">
        <f>'Input 1 - Schedule 1'!W815</f>
        <v>0</v>
      </c>
      <c r="J813" s="69"/>
      <c r="K813" s="51"/>
      <c r="L813" s="69"/>
      <c r="M813" s="69"/>
      <c r="N813" s="95">
        <f>SUMIFS('Input 3 - Capital Instruments'!$L$13:$L$229,'Input 3 - Capital Instruments'!$O$13:$O$229,C813,'Input 3 - Capital Instruments'!$M$13:$M$229,"Y",'Input 3 - Capital Instruments'!$G$13:$G$229,"Surplus Notes (or similar)")</f>
        <v>0</v>
      </c>
      <c r="O813" s="69"/>
      <c r="P813" s="69"/>
      <c r="Q813" s="69"/>
      <c r="R813" s="96">
        <f t="shared" si="179"/>
        <v>0</v>
      </c>
      <c r="S813" s="95">
        <f t="shared" si="180"/>
        <v>0</v>
      </c>
      <c r="T813" s="69"/>
      <c r="U813" s="69"/>
      <c r="V813" s="69"/>
      <c r="W813" s="95" t="str">
        <f t="shared" si="188"/>
        <v/>
      </c>
      <c r="Z813" s="69"/>
      <c r="AB813" s="69"/>
      <c r="AC813" s="69"/>
      <c r="AD813" s="69"/>
      <c r="AE813" s="69"/>
      <c r="AF813" s="69"/>
      <c r="AG813" s="69"/>
      <c r="AH813" s="97">
        <f t="shared" si="178"/>
        <v>0</v>
      </c>
      <c r="AJ813" s="98">
        <f t="shared" si="181"/>
        <v>0</v>
      </c>
      <c r="AK813" s="103">
        <f t="shared" si="182"/>
        <v>0</v>
      </c>
      <c r="AL813" s="104">
        <f t="shared" si="191"/>
        <v>0</v>
      </c>
      <c r="AM813" s="98">
        <f t="shared" si="183"/>
        <v>0</v>
      </c>
      <c r="AN813" s="103">
        <f t="shared" si="184"/>
        <v>0</v>
      </c>
      <c r="AO813" s="104">
        <f t="shared" si="192"/>
        <v>0</v>
      </c>
      <c r="AP813" s="105" t="str">
        <f t="shared" si="185"/>
        <v/>
      </c>
      <c r="AQ813" s="105" t="str">
        <f t="shared" si="186"/>
        <v/>
      </c>
      <c r="AR813" s="98">
        <f>'Input 1 - Schedule 1'!AL815</f>
        <v>0</v>
      </c>
      <c r="AS813" s="98">
        <f t="shared" si="189"/>
        <v>0</v>
      </c>
      <c r="AT813" s="99">
        <f t="shared" si="190"/>
        <v>0</v>
      </c>
      <c r="AV813" s="84" t="s">
        <v>20</v>
      </c>
    </row>
    <row r="814" spans="1:48" ht="13.5" x14ac:dyDescent="0.3">
      <c r="A814" s="106">
        <f t="shared" si="187"/>
        <v>807</v>
      </c>
      <c r="B814" s="102" t="str">
        <f>'Input 1 - Schedule 1'!H816</f>
        <v/>
      </c>
      <c r="C814" s="95">
        <f>'Input 1 - Schedule 1'!I816</f>
        <v>0</v>
      </c>
      <c r="D814" s="95">
        <f>'Input 1 - Schedule 1'!J816</f>
        <v>0</v>
      </c>
      <c r="E814" s="95">
        <f>'Input 1 - Schedule 1'!K816</f>
        <v>0</v>
      </c>
      <c r="F814" s="95">
        <f>'Input 1 - Schedule 1'!L816</f>
        <v>0</v>
      </c>
      <c r="G814" s="95">
        <f>'Input 1 - Schedule 1'!N816</f>
        <v>0</v>
      </c>
      <c r="H814" s="95" t="str">
        <f>'Input 1 - Schedule 1'!O816</f>
        <v/>
      </c>
      <c r="I814" s="95">
        <f>'Input 1 - Schedule 1'!W816</f>
        <v>0</v>
      </c>
      <c r="J814" s="69"/>
      <c r="K814" s="51"/>
      <c r="L814" s="69"/>
      <c r="M814" s="69"/>
      <c r="N814" s="95">
        <f>SUMIFS('Input 3 - Capital Instruments'!$L$13:$L$229,'Input 3 - Capital Instruments'!$O$13:$O$229,C814,'Input 3 - Capital Instruments'!$M$13:$M$229,"Y",'Input 3 - Capital Instruments'!$G$13:$G$229,"Surplus Notes (or similar)")</f>
        <v>0</v>
      </c>
      <c r="O814" s="69"/>
      <c r="P814" s="69"/>
      <c r="Q814" s="69"/>
      <c r="R814" s="96">
        <f t="shared" si="179"/>
        <v>0</v>
      </c>
      <c r="S814" s="95">
        <f t="shared" si="180"/>
        <v>0</v>
      </c>
      <c r="T814" s="69"/>
      <c r="U814" s="69"/>
      <c r="V814" s="69"/>
      <c r="W814" s="95" t="str">
        <f t="shared" si="188"/>
        <v/>
      </c>
      <c r="Z814" s="69"/>
      <c r="AB814" s="69"/>
      <c r="AC814" s="69"/>
      <c r="AD814" s="69"/>
      <c r="AE814" s="69"/>
      <c r="AF814" s="69"/>
      <c r="AG814" s="69"/>
      <c r="AH814" s="97">
        <f t="shared" si="178"/>
        <v>0</v>
      </c>
      <c r="AJ814" s="98">
        <f t="shared" si="181"/>
        <v>0</v>
      </c>
      <c r="AK814" s="103">
        <f t="shared" si="182"/>
        <v>0</v>
      </c>
      <c r="AL814" s="104">
        <f t="shared" si="191"/>
        <v>0</v>
      </c>
      <c r="AM814" s="98">
        <f t="shared" si="183"/>
        <v>0</v>
      </c>
      <c r="AN814" s="103">
        <f t="shared" si="184"/>
        <v>0</v>
      </c>
      <c r="AO814" s="104">
        <f t="shared" si="192"/>
        <v>0</v>
      </c>
      <c r="AP814" s="105" t="str">
        <f t="shared" si="185"/>
        <v/>
      </c>
      <c r="AQ814" s="105" t="str">
        <f t="shared" si="186"/>
        <v/>
      </c>
      <c r="AR814" s="98">
        <f>'Input 1 - Schedule 1'!AL816</f>
        <v>0</v>
      </c>
      <c r="AS814" s="98">
        <f t="shared" si="189"/>
        <v>0</v>
      </c>
      <c r="AT814" s="99">
        <f t="shared" si="190"/>
        <v>0</v>
      </c>
      <c r="AV814" s="84" t="s">
        <v>20</v>
      </c>
    </row>
    <row r="815" spans="1:48" ht="13.5" x14ac:dyDescent="0.3">
      <c r="A815" s="106">
        <f t="shared" si="187"/>
        <v>808</v>
      </c>
      <c r="B815" s="102" t="str">
        <f>'Input 1 - Schedule 1'!H817</f>
        <v/>
      </c>
      <c r="C815" s="95">
        <f>'Input 1 - Schedule 1'!I817</f>
        <v>0</v>
      </c>
      <c r="D815" s="95">
        <f>'Input 1 - Schedule 1'!J817</f>
        <v>0</v>
      </c>
      <c r="E815" s="95">
        <f>'Input 1 - Schedule 1'!K817</f>
        <v>0</v>
      </c>
      <c r="F815" s="95">
        <f>'Input 1 - Schedule 1'!L817</f>
        <v>0</v>
      </c>
      <c r="G815" s="95">
        <f>'Input 1 - Schedule 1'!N817</f>
        <v>0</v>
      </c>
      <c r="H815" s="95" t="str">
        <f>'Input 1 - Schedule 1'!O817</f>
        <v/>
      </c>
      <c r="I815" s="95">
        <f>'Input 1 - Schedule 1'!W817</f>
        <v>0</v>
      </c>
      <c r="J815" s="69"/>
      <c r="K815" s="51"/>
      <c r="L815" s="69"/>
      <c r="M815" s="69"/>
      <c r="N815" s="95">
        <f>SUMIFS('Input 3 - Capital Instruments'!$L$13:$L$229,'Input 3 - Capital Instruments'!$O$13:$O$229,C815,'Input 3 - Capital Instruments'!$M$13:$M$229,"Y",'Input 3 - Capital Instruments'!$G$13:$G$229,"Surplus Notes (or similar)")</f>
        <v>0</v>
      </c>
      <c r="O815" s="69"/>
      <c r="P815" s="69"/>
      <c r="Q815" s="69"/>
      <c r="R815" s="96">
        <f t="shared" si="179"/>
        <v>0</v>
      </c>
      <c r="S815" s="95">
        <f t="shared" si="180"/>
        <v>0</v>
      </c>
      <c r="T815" s="69"/>
      <c r="U815" s="69"/>
      <c r="V815" s="69"/>
      <c r="W815" s="95" t="str">
        <f t="shared" si="188"/>
        <v/>
      </c>
      <c r="Z815" s="69"/>
      <c r="AB815" s="69"/>
      <c r="AC815" s="69"/>
      <c r="AD815" s="69"/>
      <c r="AE815" s="69"/>
      <c r="AF815" s="69"/>
      <c r="AG815" s="69"/>
      <c r="AH815" s="97">
        <f t="shared" si="178"/>
        <v>0</v>
      </c>
      <c r="AJ815" s="98">
        <f t="shared" si="181"/>
        <v>0</v>
      </c>
      <c r="AK815" s="103">
        <f t="shared" si="182"/>
        <v>0</v>
      </c>
      <c r="AL815" s="104">
        <f t="shared" si="191"/>
        <v>0</v>
      </c>
      <c r="AM815" s="98">
        <f t="shared" si="183"/>
        <v>0</v>
      </c>
      <c r="AN815" s="103">
        <f t="shared" si="184"/>
        <v>0</v>
      </c>
      <c r="AO815" s="104">
        <f t="shared" si="192"/>
        <v>0</v>
      </c>
      <c r="AP815" s="105" t="str">
        <f t="shared" si="185"/>
        <v/>
      </c>
      <c r="AQ815" s="105" t="str">
        <f t="shared" si="186"/>
        <v/>
      </c>
      <c r="AR815" s="98">
        <f>'Input 1 - Schedule 1'!AL817</f>
        <v>0</v>
      </c>
      <c r="AS815" s="98">
        <f t="shared" si="189"/>
        <v>0</v>
      </c>
      <c r="AT815" s="99">
        <f t="shared" si="190"/>
        <v>0</v>
      </c>
      <c r="AV815" s="84" t="s">
        <v>20</v>
      </c>
    </row>
    <row r="816" spans="1:48" ht="13.5" x14ac:dyDescent="0.3">
      <c r="A816" s="106">
        <f t="shared" si="187"/>
        <v>809</v>
      </c>
      <c r="B816" s="102" t="str">
        <f>'Input 1 - Schedule 1'!H818</f>
        <v/>
      </c>
      <c r="C816" s="95">
        <f>'Input 1 - Schedule 1'!I818</f>
        <v>0</v>
      </c>
      <c r="D816" s="95">
        <f>'Input 1 - Schedule 1'!J818</f>
        <v>0</v>
      </c>
      <c r="E816" s="95">
        <f>'Input 1 - Schedule 1'!K818</f>
        <v>0</v>
      </c>
      <c r="F816" s="95">
        <f>'Input 1 - Schedule 1'!L818</f>
        <v>0</v>
      </c>
      <c r="G816" s="95">
        <f>'Input 1 - Schedule 1'!N818</f>
        <v>0</v>
      </c>
      <c r="H816" s="95" t="str">
        <f>'Input 1 - Schedule 1'!O818</f>
        <v/>
      </c>
      <c r="I816" s="95">
        <f>'Input 1 - Schedule 1'!W818</f>
        <v>0</v>
      </c>
      <c r="J816" s="69"/>
      <c r="K816" s="51"/>
      <c r="L816" s="69"/>
      <c r="M816" s="69"/>
      <c r="N816" s="95">
        <f>SUMIFS('Input 3 - Capital Instruments'!$L$13:$L$229,'Input 3 - Capital Instruments'!$O$13:$O$229,C816,'Input 3 - Capital Instruments'!$M$13:$M$229,"Y",'Input 3 - Capital Instruments'!$G$13:$G$229,"Surplus Notes (or similar)")</f>
        <v>0</v>
      </c>
      <c r="O816" s="69"/>
      <c r="P816" s="69"/>
      <c r="Q816" s="69"/>
      <c r="R816" s="96">
        <f t="shared" si="179"/>
        <v>0</v>
      </c>
      <c r="S816" s="95">
        <f t="shared" si="180"/>
        <v>0</v>
      </c>
      <c r="T816" s="69"/>
      <c r="U816" s="69"/>
      <c r="V816" s="69"/>
      <c r="W816" s="95" t="str">
        <f t="shared" si="188"/>
        <v/>
      </c>
      <c r="Z816" s="69"/>
      <c r="AB816" s="69"/>
      <c r="AC816" s="69"/>
      <c r="AD816" s="69"/>
      <c r="AE816" s="69"/>
      <c r="AF816" s="69"/>
      <c r="AG816" s="69"/>
      <c r="AH816" s="97">
        <f t="shared" si="178"/>
        <v>0</v>
      </c>
      <c r="AJ816" s="98">
        <f t="shared" si="181"/>
        <v>0</v>
      </c>
      <c r="AK816" s="103">
        <f t="shared" si="182"/>
        <v>0</v>
      </c>
      <c r="AL816" s="104">
        <f t="shared" si="191"/>
        <v>0</v>
      </c>
      <c r="AM816" s="98">
        <f t="shared" si="183"/>
        <v>0</v>
      </c>
      <c r="AN816" s="103">
        <f t="shared" si="184"/>
        <v>0</v>
      </c>
      <c r="AO816" s="104">
        <f t="shared" si="192"/>
        <v>0</v>
      </c>
      <c r="AP816" s="105" t="str">
        <f t="shared" si="185"/>
        <v/>
      </c>
      <c r="AQ816" s="105" t="str">
        <f t="shared" si="186"/>
        <v/>
      </c>
      <c r="AR816" s="98">
        <f>'Input 1 - Schedule 1'!AL818</f>
        <v>0</v>
      </c>
      <c r="AS816" s="98">
        <f t="shared" si="189"/>
        <v>0</v>
      </c>
      <c r="AT816" s="99">
        <f t="shared" si="190"/>
        <v>0</v>
      </c>
      <c r="AV816" s="84" t="s">
        <v>20</v>
      </c>
    </row>
    <row r="817" spans="1:48" ht="13.5" x14ac:dyDescent="0.3">
      <c r="A817" s="106">
        <f t="shared" si="187"/>
        <v>810</v>
      </c>
      <c r="B817" s="102" t="str">
        <f>'Input 1 - Schedule 1'!H819</f>
        <v/>
      </c>
      <c r="C817" s="95">
        <f>'Input 1 - Schedule 1'!I819</f>
        <v>0</v>
      </c>
      <c r="D817" s="95">
        <f>'Input 1 - Schedule 1'!J819</f>
        <v>0</v>
      </c>
      <c r="E817" s="95">
        <f>'Input 1 - Schedule 1'!K819</f>
        <v>0</v>
      </c>
      <c r="F817" s="95">
        <f>'Input 1 - Schedule 1'!L819</f>
        <v>0</v>
      </c>
      <c r="G817" s="95">
        <f>'Input 1 - Schedule 1'!N819</f>
        <v>0</v>
      </c>
      <c r="H817" s="95" t="str">
        <f>'Input 1 - Schedule 1'!O819</f>
        <v/>
      </c>
      <c r="I817" s="95">
        <f>'Input 1 - Schedule 1'!W819</f>
        <v>0</v>
      </c>
      <c r="J817" s="69"/>
      <c r="K817" s="51"/>
      <c r="L817" s="69"/>
      <c r="M817" s="69"/>
      <c r="N817" s="95">
        <f>SUMIFS('Input 3 - Capital Instruments'!$L$13:$L$229,'Input 3 - Capital Instruments'!$O$13:$O$229,C817,'Input 3 - Capital Instruments'!$M$13:$M$229,"Y",'Input 3 - Capital Instruments'!$G$13:$G$229,"Surplus Notes (or similar)")</f>
        <v>0</v>
      </c>
      <c r="O817" s="69"/>
      <c r="P817" s="69"/>
      <c r="Q817" s="69"/>
      <c r="R817" s="96">
        <f t="shared" si="179"/>
        <v>0</v>
      </c>
      <c r="S817" s="95">
        <f t="shared" si="180"/>
        <v>0</v>
      </c>
      <c r="T817" s="69"/>
      <c r="U817" s="69"/>
      <c r="V817" s="69"/>
      <c r="W817" s="95" t="str">
        <f t="shared" si="188"/>
        <v/>
      </c>
      <c r="Z817" s="69"/>
      <c r="AB817" s="69"/>
      <c r="AC817" s="69"/>
      <c r="AD817" s="69"/>
      <c r="AE817" s="69"/>
      <c r="AF817" s="69"/>
      <c r="AG817" s="69"/>
      <c r="AH817" s="97">
        <f t="shared" si="178"/>
        <v>0</v>
      </c>
      <c r="AJ817" s="98">
        <f t="shared" si="181"/>
        <v>0</v>
      </c>
      <c r="AK817" s="103">
        <f t="shared" si="182"/>
        <v>0</v>
      </c>
      <c r="AL817" s="104">
        <f t="shared" si="191"/>
        <v>0</v>
      </c>
      <c r="AM817" s="98">
        <f t="shared" si="183"/>
        <v>0</v>
      </c>
      <c r="AN817" s="103">
        <f t="shared" si="184"/>
        <v>0</v>
      </c>
      <c r="AO817" s="104">
        <f t="shared" si="192"/>
        <v>0</v>
      </c>
      <c r="AP817" s="105" t="str">
        <f t="shared" si="185"/>
        <v/>
      </c>
      <c r="AQ817" s="105" t="str">
        <f t="shared" si="186"/>
        <v/>
      </c>
      <c r="AR817" s="98">
        <f>'Input 1 - Schedule 1'!AL819</f>
        <v>0</v>
      </c>
      <c r="AS817" s="98">
        <f t="shared" si="189"/>
        <v>0</v>
      </c>
      <c r="AT817" s="99">
        <f t="shared" si="190"/>
        <v>0</v>
      </c>
      <c r="AV817" s="84" t="s">
        <v>20</v>
      </c>
    </row>
    <row r="818" spans="1:48" ht="13.5" x14ac:dyDescent="0.3">
      <c r="A818" s="106">
        <f t="shared" si="187"/>
        <v>811</v>
      </c>
      <c r="B818" s="102" t="str">
        <f>'Input 1 - Schedule 1'!H820</f>
        <v/>
      </c>
      <c r="C818" s="95">
        <f>'Input 1 - Schedule 1'!I820</f>
        <v>0</v>
      </c>
      <c r="D818" s="95">
        <f>'Input 1 - Schedule 1'!J820</f>
        <v>0</v>
      </c>
      <c r="E818" s="95">
        <f>'Input 1 - Schedule 1'!K820</f>
        <v>0</v>
      </c>
      <c r="F818" s="95">
        <f>'Input 1 - Schedule 1'!L820</f>
        <v>0</v>
      </c>
      <c r="G818" s="95">
        <f>'Input 1 - Schedule 1'!N820</f>
        <v>0</v>
      </c>
      <c r="H818" s="95" t="str">
        <f>'Input 1 - Schedule 1'!O820</f>
        <v/>
      </c>
      <c r="I818" s="95">
        <f>'Input 1 - Schedule 1'!W820</f>
        <v>0</v>
      </c>
      <c r="J818" s="69"/>
      <c r="K818" s="51"/>
      <c r="L818" s="69"/>
      <c r="M818" s="69"/>
      <c r="N818" s="95">
        <f>SUMIFS('Input 3 - Capital Instruments'!$L$13:$L$229,'Input 3 - Capital Instruments'!$O$13:$O$229,C818,'Input 3 - Capital Instruments'!$M$13:$M$229,"Y",'Input 3 - Capital Instruments'!$G$13:$G$229,"Surplus Notes (or similar)")</f>
        <v>0</v>
      </c>
      <c r="O818" s="69"/>
      <c r="P818" s="69"/>
      <c r="Q818" s="69"/>
      <c r="R818" s="96">
        <f t="shared" si="179"/>
        <v>0</v>
      </c>
      <c r="S818" s="95">
        <f t="shared" si="180"/>
        <v>0</v>
      </c>
      <c r="T818" s="69"/>
      <c r="U818" s="69"/>
      <c r="V818" s="69"/>
      <c r="W818" s="95" t="str">
        <f t="shared" si="188"/>
        <v/>
      </c>
      <c r="Z818" s="69"/>
      <c r="AB818" s="69"/>
      <c r="AC818" s="69"/>
      <c r="AD818" s="69"/>
      <c r="AE818" s="69"/>
      <c r="AF818" s="69"/>
      <c r="AG818" s="69"/>
      <c r="AH818" s="97">
        <f t="shared" si="178"/>
        <v>0</v>
      </c>
      <c r="AJ818" s="98">
        <f t="shared" si="181"/>
        <v>0</v>
      </c>
      <c r="AK818" s="103">
        <f t="shared" si="182"/>
        <v>0</v>
      </c>
      <c r="AL818" s="104">
        <f t="shared" si="191"/>
        <v>0</v>
      </c>
      <c r="AM818" s="98">
        <f t="shared" si="183"/>
        <v>0</v>
      </c>
      <c r="AN818" s="103">
        <f t="shared" si="184"/>
        <v>0</v>
      </c>
      <c r="AO818" s="104">
        <f t="shared" si="192"/>
        <v>0</v>
      </c>
      <c r="AP818" s="105" t="str">
        <f t="shared" si="185"/>
        <v/>
      </c>
      <c r="AQ818" s="105" t="str">
        <f t="shared" si="186"/>
        <v/>
      </c>
      <c r="AR818" s="98">
        <f>'Input 1 - Schedule 1'!AL820</f>
        <v>0</v>
      </c>
      <c r="AS818" s="98">
        <f t="shared" si="189"/>
        <v>0</v>
      </c>
      <c r="AT818" s="99">
        <f t="shared" si="190"/>
        <v>0</v>
      </c>
      <c r="AV818" s="84" t="s">
        <v>20</v>
      </c>
    </row>
    <row r="819" spans="1:48" ht="13.5" x14ac:dyDescent="0.3">
      <c r="A819" s="106">
        <f t="shared" si="187"/>
        <v>812</v>
      </c>
      <c r="B819" s="102" t="str">
        <f>'Input 1 - Schedule 1'!H821</f>
        <v/>
      </c>
      <c r="C819" s="95">
        <f>'Input 1 - Schedule 1'!I821</f>
        <v>0</v>
      </c>
      <c r="D819" s="95">
        <f>'Input 1 - Schedule 1'!J821</f>
        <v>0</v>
      </c>
      <c r="E819" s="95">
        <f>'Input 1 - Schedule 1'!K821</f>
        <v>0</v>
      </c>
      <c r="F819" s="95">
        <f>'Input 1 - Schedule 1'!L821</f>
        <v>0</v>
      </c>
      <c r="G819" s="95">
        <f>'Input 1 - Schedule 1'!N821</f>
        <v>0</v>
      </c>
      <c r="H819" s="95" t="str">
        <f>'Input 1 - Schedule 1'!O821</f>
        <v/>
      </c>
      <c r="I819" s="95">
        <f>'Input 1 - Schedule 1'!W821</f>
        <v>0</v>
      </c>
      <c r="J819" s="69"/>
      <c r="K819" s="51"/>
      <c r="L819" s="69"/>
      <c r="M819" s="69"/>
      <c r="N819" s="95">
        <f>SUMIFS('Input 3 - Capital Instruments'!$L$13:$L$229,'Input 3 - Capital Instruments'!$O$13:$O$229,C819,'Input 3 - Capital Instruments'!$M$13:$M$229,"Y",'Input 3 - Capital Instruments'!$G$13:$G$229,"Surplus Notes (or similar)")</f>
        <v>0</v>
      </c>
      <c r="O819" s="69"/>
      <c r="P819" s="69"/>
      <c r="Q819" s="69"/>
      <c r="R819" s="96">
        <f t="shared" si="179"/>
        <v>0</v>
      </c>
      <c r="S819" s="95">
        <f t="shared" si="180"/>
        <v>0</v>
      </c>
      <c r="T819" s="69"/>
      <c r="U819" s="69"/>
      <c r="V819" s="69"/>
      <c r="W819" s="95" t="str">
        <f t="shared" si="188"/>
        <v/>
      </c>
      <c r="Z819" s="69"/>
      <c r="AB819" s="69"/>
      <c r="AC819" s="69"/>
      <c r="AD819" s="69"/>
      <c r="AE819" s="69"/>
      <c r="AF819" s="69"/>
      <c r="AG819" s="69"/>
      <c r="AH819" s="97">
        <f t="shared" si="178"/>
        <v>0</v>
      </c>
      <c r="AJ819" s="98">
        <f t="shared" si="181"/>
        <v>0</v>
      </c>
      <c r="AK819" s="103">
        <f t="shared" si="182"/>
        <v>0</v>
      </c>
      <c r="AL819" s="104">
        <f t="shared" si="191"/>
        <v>0</v>
      </c>
      <c r="AM819" s="98">
        <f t="shared" si="183"/>
        <v>0</v>
      </c>
      <c r="AN819" s="103">
        <f t="shared" si="184"/>
        <v>0</v>
      </c>
      <c r="AO819" s="104">
        <f t="shared" si="192"/>
        <v>0</v>
      </c>
      <c r="AP819" s="105" t="str">
        <f t="shared" si="185"/>
        <v/>
      </c>
      <c r="AQ819" s="105" t="str">
        <f t="shared" si="186"/>
        <v/>
      </c>
      <c r="AR819" s="98">
        <f>'Input 1 - Schedule 1'!AL821</f>
        <v>0</v>
      </c>
      <c r="AS819" s="98">
        <f t="shared" si="189"/>
        <v>0</v>
      </c>
      <c r="AT819" s="99">
        <f t="shared" si="190"/>
        <v>0</v>
      </c>
      <c r="AV819" s="84" t="s">
        <v>20</v>
      </c>
    </row>
    <row r="820" spans="1:48" ht="13.5" x14ac:dyDescent="0.3">
      <c r="A820" s="106">
        <f t="shared" si="187"/>
        <v>813</v>
      </c>
      <c r="B820" s="102" t="str">
        <f>'Input 1 - Schedule 1'!H822</f>
        <v/>
      </c>
      <c r="C820" s="95">
        <f>'Input 1 - Schedule 1'!I822</f>
        <v>0</v>
      </c>
      <c r="D820" s="95">
        <f>'Input 1 - Schedule 1'!J822</f>
        <v>0</v>
      </c>
      <c r="E820" s="95">
        <f>'Input 1 - Schedule 1'!K822</f>
        <v>0</v>
      </c>
      <c r="F820" s="95">
        <f>'Input 1 - Schedule 1'!L822</f>
        <v>0</v>
      </c>
      <c r="G820" s="95">
        <f>'Input 1 - Schedule 1'!N822</f>
        <v>0</v>
      </c>
      <c r="H820" s="95" t="str">
        <f>'Input 1 - Schedule 1'!O822</f>
        <v/>
      </c>
      <c r="I820" s="95">
        <f>'Input 1 - Schedule 1'!W822</f>
        <v>0</v>
      </c>
      <c r="J820" s="69"/>
      <c r="K820" s="51"/>
      <c r="L820" s="69"/>
      <c r="M820" s="69"/>
      <c r="N820" s="95">
        <f>SUMIFS('Input 3 - Capital Instruments'!$L$13:$L$229,'Input 3 - Capital Instruments'!$O$13:$O$229,C820,'Input 3 - Capital Instruments'!$M$13:$M$229,"Y",'Input 3 - Capital Instruments'!$G$13:$G$229,"Surplus Notes (or similar)")</f>
        <v>0</v>
      </c>
      <c r="O820" s="69"/>
      <c r="P820" s="69"/>
      <c r="Q820" s="69"/>
      <c r="R820" s="96">
        <f t="shared" si="179"/>
        <v>0</v>
      </c>
      <c r="S820" s="95">
        <f t="shared" si="180"/>
        <v>0</v>
      </c>
      <c r="T820" s="69"/>
      <c r="U820" s="69"/>
      <c r="V820" s="69"/>
      <c r="W820" s="95" t="str">
        <f t="shared" si="188"/>
        <v/>
      </c>
      <c r="Z820" s="69"/>
      <c r="AB820" s="69"/>
      <c r="AC820" s="69"/>
      <c r="AD820" s="69"/>
      <c r="AE820" s="69"/>
      <c r="AF820" s="69"/>
      <c r="AG820" s="69"/>
      <c r="AH820" s="97">
        <f t="shared" si="178"/>
        <v>0</v>
      </c>
      <c r="AJ820" s="98">
        <f t="shared" si="181"/>
        <v>0</v>
      </c>
      <c r="AK820" s="103">
        <f t="shared" si="182"/>
        <v>0</v>
      </c>
      <c r="AL820" s="104">
        <f t="shared" si="191"/>
        <v>0</v>
      </c>
      <c r="AM820" s="98">
        <f t="shared" si="183"/>
        <v>0</v>
      </c>
      <c r="AN820" s="103">
        <f t="shared" si="184"/>
        <v>0</v>
      </c>
      <c r="AO820" s="104">
        <f t="shared" si="192"/>
        <v>0</v>
      </c>
      <c r="AP820" s="105" t="str">
        <f t="shared" si="185"/>
        <v/>
      </c>
      <c r="AQ820" s="105" t="str">
        <f t="shared" si="186"/>
        <v/>
      </c>
      <c r="AR820" s="98">
        <f>'Input 1 - Schedule 1'!AL822</f>
        <v>0</v>
      </c>
      <c r="AS820" s="98">
        <f t="shared" si="189"/>
        <v>0</v>
      </c>
      <c r="AT820" s="99">
        <f t="shared" si="190"/>
        <v>0</v>
      </c>
      <c r="AV820" s="84" t="s">
        <v>20</v>
      </c>
    </row>
    <row r="821" spans="1:48" ht="13.5" x14ac:dyDescent="0.3">
      <c r="A821" s="106">
        <f t="shared" si="187"/>
        <v>814</v>
      </c>
      <c r="B821" s="102" t="str">
        <f>'Input 1 - Schedule 1'!H823</f>
        <v/>
      </c>
      <c r="C821" s="95">
        <f>'Input 1 - Schedule 1'!I823</f>
        <v>0</v>
      </c>
      <c r="D821" s="95">
        <f>'Input 1 - Schedule 1'!J823</f>
        <v>0</v>
      </c>
      <c r="E821" s="95">
        <f>'Input 1 - Schedule 1'!K823</f>
        <v>0</v>
      </c>
      <c r="F821" s="95">
        <f>'Input 1 - Schedule 1'!L823</f>
        <v>0</v>
      </c>
      <c r="G821" s="95">
        <f>'Input 1 - Schedule 1'!N823</f>
        <v>0</v>
      </c>
      <c r="H821" s="95" t="str">
        <f>'Input 1 - Schedule 1'!O823</f>
        <v/>
      </c>
      <c r="I821" s="95">
        <f>'Input 1 - Schedule 1'!W823</f>
        <v>0</v>
      </c>
      <c r="J821" s="69"/>
      <c r="K821" s="51"/>
      <c r="L821" s="69"/>
      <c r="M821" s="69"/>
      <c r="N821" s="95">
        <f>SUMIFS('Input 3 - Capital Instruments'!$L$13:$L$229,'Input 3 - Capital Instruments'!$O$13:$O$229,C821,'Input 3 - Capital Instruments'!$M$13:$M$229,"Y",'Input 3 - Capital Instruments'!$G$13:$G$229,"Surplus Notes (or similar)")</f>
        <v>0</v>
      </c>
      <c r="O821" s="69"/>
      <c r="P821" s="69"/>
      <c r="Q821" s="69"/>
      <c r="R821" s="96">
        <f t="shared" si="179"/>
        <v>0</v>
      </c>
      <c r="S821" s="95">
        <f t="shared" si="180"/>
        <v>0</v>
      </c>
      <c r="T821" s="69"/>
      <c r="U821" s="69"/>
      <c r="V821" s="69"/>
      <c r="W821" s="95" t="str">
        <f t="shared" si="188"/>
        <v/>
      </c>
      <c r="Z821" s="69"/>
      <c r="AB821" s="69"/>
      <c r="AC821" s="69"/>
      <c r="AD821" s="69"/>
      <c r="AE821" s="69"/>
      <c r="AF821" s="69"/>
      <c r="AG821" s="69"/>
      <c r="AH821" s="97">
        <f t="shared" si="178"/>
        <v>0</v>
      </c>
      <c r="AJ821" s="98">
        <f t="shared" si="181"/>
        <v>0</v>
      </c>
      <c r="AK821" s="103">
        <f t="shared" si="182"/>
        <v>0</v>
      </c>
      <c r="AL821" s="104">
        <f t="shared" si="191"/>
        <v>0</v>
      </c>
      <c r="AM821" s="98">
        <f t="shared" si="183"/>
        <v>0</v>
      </c>
      <c r="AN821" s="103">
        <f t="shared" si="184"/>
        <v>0</v>
      </c>
      <c r="AO821" s="104">
        <f t="shared" si="192"/>
        <v>0</v>
      </c>
      <c r="AP821" s="105" t="str">
        <f t="shared" si="185"/>
        <v/>
      </c>
      <c r="AQ821" s="105" t="str">
        <f t="shared" si="186"/>
        <v/>
      </c>
      <c r="AR821" s="98">
        <f>'Input 1 - Schedule 1'!AL823</f>
        <v>0</v>
      </c>
      <c r="AS821" s="98">
        <f t="shared" si="189"/>
        <v>0</v>
      </c>
      <c r="AT821" s="99">
        <f t="shared" si="190"/>
        <v>0</v>
      </c>
      <c r="AV821" s="84" t="s">
        <v>20</v>
      </c>
    </row>
    <row r="822" spans="1:48" ht="13.5" x14ac:dyDescent="0.3">
      <c r="A822" s="106">
        <f t="shared" si="187"/>
        <v>815</v>
      </c>
      <c r="B822" s="102" t="str">
        <f>'Input 1 - Schedule 1'!H824</f>
        <v/>
      </c>
      <c r="C822" s="95">
        <f>'Input 1 - Schedule 1'!I824</f>
        <v>0</v>
      </c>
      <c r="D822" s="95">
        <f>'Input 1 - Schedule 1'!J824</f>
        <v>0</v>
      </c>
      <c r="E822" s="95">
        <f>'Input 1 - Schedule 1'!K824</f>
        <v>0</v>
      </c>
      <c r="F822" s="95">
        <f>'Input 1 - Schedule 1'!L824</f>
        <v>0</v>
      </c>
      <c r="G822" s="95">
        <f>'Input 1 - Schedule 1'!N824</f>
        <v>0</v>
      </c>
      <c r="H822" s="95" t="str">
        <f>'Input 1 - Schedule 1'!O824</f>
        <v/>
      </c>
      <c r="I822" s="95">
        <f>'Input 1 - Schedule 1'!W824</f>
        <v>0</v>
      </c>
      <c r="J822" s="69"/>
      <c r="K822" s="51"/>
      <c r="L822" s="69"/>
      <c r="M822" s="69"/>
      <c r="N822" s="95">
        <f>SUMIFS('Input 3 - Capital Instruments'!$L$13:$L$229,'Input 3 - Capital Instruments'!$O$13:$O$229,C822,'Input 3 - Capital Instruments'!$M$13:$M$229,"Y",'Input 3 - Capital Instruments'!$G$13:$G$229,"Surplus Notes (or similar)")</f>
        <v>0</v>
      </c>
      <c r="O822" s="69"/>
      <c r="P822" s="69"/>
      <c r="Q822" s="69"/>
      <c r="R822" s="96">
        <f t="shared" si="179"/>
        <v>0</v>
      </c>
      <c r="S822" s="95">
        <f t="shared" si="180"/>
        <v>0</v>
      </c>
      <c r="T822" s="69"/>
      <c r="U822" s="69"/>
      <c r="V822" s="69"/>
      <c r="W822" s="95" t="str">
        <f t="shared" si="188"/>
        <v/>
      </c>
      <c r="Z822" s="69"/>
      <c r="AB822" s="69"/>
      <c r="AC822" s="69"/>
      <c r="AD822" s="69"/>
      <c r="AE822" s="69"/>
      <c r="AF822" s="69"/>
      <c r="AG822" s="69"/>
      <c r="AH822" s="97">
        <f t="shared" si="178"/>
        <v>0</v>
      </c>
      <c r="AJ822" s="98">
        <f t="shared" si="181"/>
        <v>0</v>
      </c>
      <c r="AK822" s="103">
        <f t="shared" si="182"/>
        <v>0</v>
      </c>
      <c r="AL822" s="104">
        <f t="shared" si="191"/>
        <v>0</v>
      </c>
      <c r="AM822" s="98">
        <f t="shared" si="183"/>
        <v>0</v>
      </c>
      <c r="AN822" s="103">
        <f t="shared" si="184"/>
        <v>0</v>
      </c>
      <c r="AO822" s="104">
        <f t="shared" si="192"/>
        <v>0</v>
      </c>
      <c r="AP822" s="105" t="str">
        <f t="shared" si="185"/>
        <v/>
      </c>
      <c r="AQ822" s="105" t="str">
        <f t="shared" si="186"/>
        <v/>
      </c>
      <c r="AR822" s="98">
        <f>'Input 1 - Schedule 1'!AL824</f>
        <v>0</v>
      </c>
      <c r="AS822" s="98">
        <f t="shared" si="189"/>
        <v>0</v>
      </c>
      <c r="AT822" s="99">
        <f t="shared" si="190"/>
        <v>0</v>
      </c>
      <c r="AV822" s="84" t="s">
        <v>20</v>
      </c>
    </row>
    <row r="823" spans="1:48" ht="13.5" x14ac:dyDescent="0.3">
      <c r="A823" s="106">
        <f t="shared" si="187"/>
        <v>816</v>
      </c>
      <c r="B823" s="102" t="str">
        <f>'Input 1 - Schedule 1'!H825</f>
        <v/>
      </c>
      <c r="C823" s="95">
        <f>'Input 1 - Schedule 1'!I825</f>
        <v>0</v>
      </c>
      <c r="D823" s="95">
        <f>'Input 1 - Schedule 1'!J825</f>
        <v>0</v>
      </c>
      <c r="E823" s="95">
        <f>'Input 1 - Schedule 1'!K825</f>
        <v>0</v>
      </c>
      <c r="F823" s="95">
        <f>'Input 1 - Schedule 1'!L825</f>
        <v>0</v>
      </c>
      <c r="G823" s="95">
        <f>'Input 1 - Schedule 1'!N825</f>
        <v>0</v>
      </c>
      <c r="H823" s="95" t="str">
        <f>'Input 1 - Schedule 1'!O825</f>
        <v/>
      </c>
      <c r="I823" s="95">
        <f>'Input 1 - Schedule 1'!W825</f>
        <v>0</v>
      </c>
      <c r="J823" s="69"/>
      <c r="K823" s="51"/>
      <c r="L823" s="69"/>
      <c r="M823" s="69"/>
      <c r="N823" s="95">
        <f>SUMIFS('Input 3 - Capital Instruments'!$L$13:$L$229,'Input 3 - Capital Instruments'!$O$13:$O$229,C823,'Input 3 - Capital Instruments'!$M$13:$M$229,"Y",'Input 3 - Capital Instruments'!$G$13:$G$229,"Surplus Notes (or similar)")</f>
        <v>0</v>
      </c>
      <c r="O823" s="69"/>
      <c r="P823" s="69"/>
      <c r="Q823" s="69"/>
      <c r="R823" s="96">
        <f t="shared" si="179"/>
        <v>0</v>
      </c>
      <c r="S823" s="95">
        <f t="shared" si="180"/>
        <v>0</v>
      </c>
      <c r="T823" s="69"/>
      <c r="U823" s="69"/>
      <c r="V823" s="69"/>
      <c r="W823" s="95" t="str">
        <f t="shared" si="188"/>
        <v/>
      </c>
      <c r="Z823" s="69"/>
      <c r="AB823" s="69"/>
      <c r="AC823" s="69"/>
      <c r="AD823" s="69"/>
      <c r="AE823" s="69"/>
      <c r="AF823" s="69"/>
      <c r="AG823" s="69"/>
      <c r="AH823" s="97">
        <f t="shared" si="178"/>
        <v>0</v>
      </c>
      <c r="AJ823" s="98">
        <f t="shared" si="181"/>
        <v>0</v>
      </c>
      <c r="AK823" s="103">
        <f t="shared" si="182"/>
        <v>0</v>
      </c>
      <c r="AL823" s="104">
        <f t="shared" si="191"/>
        <v>0</v>
      </c>
      <c r="AM823" s="98">
        <f t="shared" si="183"/>
        <v>0</v>
      </c>
      <c r="AN823" s="103">
        <f t="shared" si="184"/>
        <v>0</v>
      </c>
      <c r="AO823" s="104">
        <f t="shared" si="192"/>
        <v>0</v>
      </c>
      <c r="AP823" s="105" t="str">
        <f t="shared" si="185"/>
        <v/>
      </c>
      <c r="AQ823" s="105" t="str">
        <f t="shared" si="186"/>
        <v/>
      </c>
      <c r="AR823" s="98">
        <f>'Input 1 - Schedule 1'!AL825</f>
        <v>0</v>
      </c>
      <c r="AS823" s="98">
        <f t="shared" si="189"/>
        <v>0</v>
      </c>
      <c r="AT823" s="99">
        <f t="shared" si="190"/>
        <v>0</v>
      </c>
      <c r="AV823" s="84" t="s">
        <v>20</v>
      </c>
    </row>
    <row r="824" spans="1:48" ht="13.5" x14ac:dyDescent="0.3">
      <c r="A824" s="106">
        <f t="shared" si="187"/>
        <v>817</v>
      </c>
      <c r="B824" s="102" t="str">
        <f>'Input 1 - Schedule 1'!H826</f>
        <v/>
      </c>
      <c r="C824" s="95">
        <f>'Input 1 - Schedule 1'!I826</f>
        <v>0</v>
      </c>
      <c r="D824" s="95">
        <f>'Input 1 - Schedule 1'!J826</f>
        <v>0</v>
      </c>
      <c r="E824" s="95">
        <f>'Input 1 - Schedule 1'!K826</f>
        <v>0</v>
      </c>
      <c r="F824" s="95">
        <f>'Input 1 - Schedule 1'!L826</f>
        <v>0</v>
      </c>
      <c r="G824" s="95">
        <f>'Input 1 - Schedule 1'!N826</f>
        <v>0</v>
      </c>
      <c r="H824" s="95" t="str">
        <f>'Input 1 - Schedule 1'!O826</f>
        <v/>
      </c>
      <c r="I824" s="95">
        <f>'Input 1 - Schedule 1'!W826</f>
        <v>0</v>
      </c>
      <c r="J824" s="69"/>
      <c r="K824" s="51"/>
      <c r="L824" s="69"/>
      <c r="M824" s="69"/>
      <c r="N824" s="95">
        <f>SUMIFS('Input 3 - Capital Instruments'!$L$13:$L$229,'Input 3 - Capital Instruments'!$O$13:$O$229,C824,'Input 3 - Capital Instruments'!$M$13:$M$229,"Y",'Input 3 - Capital Instruments'!$G$13:$G$229,"Surplus Notes (or similar)")</f>
        <v>0</v>
      </c>
      <c r="O824" s="69"/>
      <c r="P824" s="69"/>
      <c r="Q824" s="69"/>
      <c r="R824" s="96">
        <f t="shared" si="179"/>
        <v>0</v>
      </c>
      <c r="S824" s="95">
        <f t="shared" si="180"/>
        <v>0</v>
      </c>
      <c r="T824" s="69"/>
      <c r="U824" s="69"/>
      <c r="V824" s="69"/>
      <c r="W824" s="95" t="str">
        <f t="shared" si="188"/>
        <v/>
      </c>
      <c r="Z824" s="69"/>
      <c r="AB824" s="69"/>
      <c r="AC824" s="69"/>
      <c r="AD824" s="69"/>
      <c r="AE824" s="69"/>
      <c r="AF824" s="69"/>
      <c r="AG824" s="69"/>
      <c r="AH824" s="97">
        <f t="shared" si="178"/>
        <v>0</v>
      </c>
      <c r="AJ824" s="98">
        <f t="shared" si="181"/>
        <v>0</v>
      </c>
      <c r="AK824" s="103">
        <f t="shared" si="182"/>
        <v>0</v>
      </c>
      <c r="AL824" s="104">
        <f t="shared" si="191"/>
        <v>0</v>
      </c>
      <c r="AM824" s="98">
        <f t="shared" si="183"/>
        <v>0</v>
      </c>
      <c r="AN824" s="103">
        <f t="shared" si="184"/>
        <v>0</v>
      </c>
      <c r="AO824" s="104">
        <f t="shared" si="192"/>
        <v>0</v>
      </c>
      <c r="AP824" s="105" t="str">
        <f t="shared" si="185"/>
        <v/>
      </c>
      <c r="AQ824" s="105" t="str">
        <f t="shared" si="186"/>
        <v/>
      </c>
      <c r="AR824" s="98">
        <f>'Input 1 - Schedule 1'!AL826</f>
        <v>0</v>
      </c>
      <c r="AS824" s="98">
        <f t="shared" si="189"/>
        <v>0</v>
      </c>
      <c r="AT824" s="99">
        <f t="shared" si="190"/>
        <v>0</v>
      </c>
      <c r="AV824" s="84" t="s">
        <v>20</v>
      </c>
    </row>
    <row r="825" spans="1:48" ht="13.5" x14ac:dyDescent="0.3">
      <c r="A825" s="106">
        <f t="shared" si="187"/>
        <v>818</v>
      </c>
      <c r="B825" s="102" t="str">
        <f>'Input 1 - Schedule 1'!H827</f>
        <v/>
      </c>
      <c r="C825" s="95">
        <f>'Input 1 - Schedule 1'!I827</f>
        <v>0</v>
      </c>
      <c r="D825" s="95">
        <f>'Input 1 - Schedule 1'!J827</f>
        <v>0</v>
      </c>
      <c r="E825" s="95">
        <f>'Input 1 - Schedule 1'!K827</f>
        <v>0</v>
      </c>
      <c r="F825" s="95">
        <f>'Input 1 - Schedule 1'!L827</f>
        <v>0</v>
      </c>
      <c r="G825" s="95">
        <f>'Input 1 - Schedule 1'!N827</f>
        <v>0</v>
      </c>
      <c r="H825" s="95" t="str">
        <f>'Input 1 - Schedule 1'!O827</f>
        <v/>
      </c>
      <c r="I825" s="95">
        <f>'Input 1 - Schedule 1'!W827</f>
        <v>0</v>
      </c>
      <c r="J825" s="69"/>
      <c r="K825" s="51"/>
      <c r="L825" s="69"/>
      <c r="M825" s="69"/>
      <c r="N825" s="95">
        <f>SUMIFS('Input 3 - Capital Instruments'!$L$13:$L$229,'Input 3 - Capital Instruments'!$O$13:$O$229,C825,'Input 3 - Capital Instruments'!$M$13:$M$229,"Y",'Input 3 - Capital Instruments'!$G$13:$G$229,"Surplus Notes (or similar)")</f>
        <v>0</v>
      </c>
      <c r="O825" s="69"/>
      <c r="P825" s="69"/>
      <c r="Q825" s="69"/>
      <c r="R825" s="96">
        <f t="shared" si="179"/>
        <v>0</v>
      </c>
      <c r="S825" s="95">
        <f t="shared" si="180"/>
        <v>0</v>
      </c>
      <c r="T825" s="69"/>
      <c r="U825" s="69"/>
      <c r="V825" s="69"/>
      <c r="W825" s="95" t="str">
        <f t="shared" si="188"/>
        <v/>
      </c>
      <c r="Z825" s="69"/>
      <c r="AB825" s="69"/>
      <c r="AC825" s="69"/>
      <c r="AD825" s="69"/>
      <c r="AE825" s="69"/>
      <c r="AF825" s="69"/>
      <c r="AG825" s="69"/>
      <c r="AH825" s="97">
        <f t="shared" si="178"/>
        <v>0</v>
      </c>
      <c r="AJ825" s="98">
        <f t="shared" si="181"/>
        <v>0</v>
      </c>
      <c r="AK825" s="103">
        <f t="shared" si="182"/>
        <v>0</v>
      </c>
      <c r="AL825" s="104">
        <f t="shared" si="191"/>
        <v>0</v>
      </c>
      <c r="AM825" s="98">
        <f t="shared" si="183"/>
        <v>0</v>
      </c>
      <c r="AN825" s="103">
        <f t="shared" si="184"/>
        <v>0</v>
      </c>
      <c r="AO825" s="104">
        <f t="shared" si="192"/>
        <v>0</v>
      </c>
      <c r="AP825" s="105" t="str">
        <f t="shared" si="185"/>
        <v/>
      </c>
      <c r="AQ825" s="105" t="str">
        <f t="shared" si="186"/>
        <v/>
      </c>
      <c r="AR825" s="98">
        <f>'Input 1 - Schedule 1'!AL827</f>
        <v>0</v>
      </c>
      <c r="AS825" s="98">
        <f t="shared" si="189"/>
        <v>0</v>
      </c>
      <c r="AT825" s="99">
        <f t="shared" si="190"/>
        <v>0</v>
      </c>
      <c r="AV825" s="84" t="s">
        <v>20</v>
      </c>
    </row>
    <row r="826" spans="1:48" ht="13.5" x14ac:dyDescent="0.3">
      <c r="A826" s="106">
        <f t="shared" si="187"/>
        <v>819</v>
      </c>
      <c r="B826" s="102" t="str">
        <f>'Input 1 - Schedule 1'!H828</f>
        <v/>
      </c>
      <c r="C826" s="95">
        <f>'Input 1 - Schedule 1'!I828</f>
        <v>0</v>
      </c>
      <c r="D826" s="95">
        <f>'Input 1 - Schedule 1'!J828</f>
        <v>0</v>
      </c>
      <c r="E826" s="95">
        <f>'Input 1 - Schedule 1'!K828</f>
        <v>0</v>
      </c>
      <c r="F826" s="95">
        <f>'Input 1 - Schedule 1'!L828</f>
        <v>0</v>
      </c>
      <c r="G826" s="95">
        <f>'Input 1 - Schedule 1'!N828</f>
        <v>0</v>
      </c>
      <c r="H826" s="95" t="str">
        <f>'Input 1 - Schedule 1'!O828</f>
        <v/>
      </c>
      <c r="I826" s="95">
        <f>'Input 1 - Schedule 1'!W828</f>
        <v>0</v>
      </c>
      <c r="J826" s="69"/>
      <c r="K826" s="51"/>
      <c r="L826" s="69"/>
      <c r="M826" s="69"/>
      <c r="N826" s="95">
        <f>SUMIFS('Input 3 - Capital Instruments'!$L$13:$L$229,'Input 3 - Capital Instruments'!$O$13:$O$229,C826,'Input 3 - Capital Instruments'!$M$13:$M$229,"Y",'Input 3 - Capital Instruments'!$G$13:$G$229,"Surplus Notes (or similar)")</f>
        <v>0</v>
      </c>
      <c r="O826" s="69"/>
      <c r="P826" s="69"/>
      <c r="Q826" s="69"/>
      <c r="R826" s="96">
        <f t="shared" si="179"/>
        <v>0</v>
      </c>
      <c r="S826" s="95">
        <f t="shared" si="180"/>
        <v>0</v>
      </c>
      <c r="T826" s="69"/>
      <c r="U826" s="69"/>
      <c r="V826" s="69"/>
      <c r="W826" s="95" t="str">
        <f t="shared" si="188"/>
        <v/>
      </c>
      <c r="Z826" s="69"/>
      <c r="AB826" s="69"/>
      <c r="AC826" s="69"/>
      <c r="AD826" s="69"/>
      <c r="AE826" s="69"/>
      <c r="AF826" s="69"/>
      <c r="AG826" s="69"/>
      <c r="AH826" s="97">
        <f t="shared" si="178"/>
        <v>0</v>
      </c>
      <c r="AJ826" s="98">
        <f t="shared" si="181"/>
        <v>0</v>
      </c>
      <c r="AK826" s="103">
        <f t="shared" si="182"/>
        <v>0</v>
      </c>
      <c r="AL826" s="104">
        <f t="shared" si="191"/>
        <v>0</v>
      </c>
      <c r="AM826" s="98">
        <f t="shared" si="183"/>
        <v>0</v>
      </c>
      <c r="AN826" s="103">
        <f t="shared" si="184"/>
        <v>0</v>
      </c>
      <c r="AO826" s="104">
        <f t="shared" si="192"/>
        <v>0</v>
      </c>
      <c r="AP826" s="105" t="str">
        <f t="shared" si="185"/>
        <v/>
      </c>
      <c r="AQ826" s="105" t="str">
        <f t="shared" si="186"/>
        <v/>
      </c>
      <c r="AR826" s="98">
        <f>'Input 1 - Schedule 1'!AL828</f>
        <v>0</v>
      </c>
      <c r="AS826" s="98">
        <f t="shared" si="189"/>
        <v>0</v>
      </c>
      <c r="AT826" s="99">
        <f t="shared" si="190"/>
        <v>0</v>
      </c>
      <c r="AV826" s="84" t="s">
        <v>20</v>
      </c>
    </row>
    <row r="827" spans="1:48" ht="13.5" x14ac:dyDescent="0.3">
      <c r="A827" s="106">
        <f t="shared" si="187"/>
        <v>820</v>
      </c>
      <c r="B827" s="102" t="str">
        <f>'Input 1 - Schedule 1'!H829</f>
        <v/>
      </c>
      <c r="C827" s="95">
        <f>'Input 1 - Schedule 1'!I829</f>
        <v>0</v>
      </c>
      <c r="D827" s="95">
        <f>'Input 1 - Schedule 1'!J829</f>
        <v>0</v>
      </c>
      <c r="E827" s="95">
        <f>'Input 1 - Schedule 1'!K829</f>
        <v>0</v>
      </c>
      <c r="F827" s="95">
        <f>'Input 1 - Schedule 1'!L829</f>
        <v>0</v>
      </c>
      <c r="G827" s="95">
        <f>'Input 1 - Schedule 1'!N829</f>
        <v>0</v>
      </c>
      <c r="H827" s="95" t="str">
        <f>'Input 1 - Schedule 1'!O829</f>
        <v/>
      </c>
      <c r="I827" s="95">
        <f>'Input 1 - Schedule 1'!W829</f>
        <v>0</v>
      </c>
      <c r="J827" s="69"/>
      <c r="K827" s="51"/>
      <c r="L827" s="69"/>
      <c r="M827" s="69"/>
      <c r="N827" s="95">
        <f>SUMIFS('Input 3 - Capital Instruments'!$L$13:$L$229,'Input 3 - Capital Instruments'!$O$13:$O$229,C827,'Input 3 - Capital Instruments'!$M$13:$M$229,"Y",'Input 3 - Capital Instruments'!$G$13:$G$229,"Surplus Notes (or similar)")</f>
        <v>0</v>
      </c>
      <c r="O827" s="69"/>
      <c r="P827" s="69"/>
      <c r="Q827" s="69"/>
      <c r="R827" s="96">
        <f t="shared" si="179"/>
        <v>0</v>
      </c>
      <c r="S827" s="95">
        <f t="shared" si="180"/>
        <v>0</v>
      </c>
      <c r="T827" s="69"/>
      <c r="U827" s="69"/>
      <c r="V827" s="69"/>
      <c r="W827" s="95" t="str">
        <f t="shared" si="188"/>
        <v/>
      </c>
      <c r="Z827" s="69"/>
      <c r="AB827" s="69"/>
      <c r="AC827" s="69"/>
      <c r="AD827" s="69"/>
      <c r="AE827" s="69"/>
      <c r="AF827" s="69"/>
      <c r="AG827" s="69"/>
      <c r="AH827" s="97">
        <f t="shared" si="178"/>
        <v>0</v>
      </c>
      <c r="AJ827" s="98">
        <f t="shared" si="181"/>
        <v>0</v>
      </c>
      <c r="AK827" s="103">
        <f t="shared" si="182"/>
        <v>0</v>
      </c>
      <c r="AL827" s="104">
        <f t="shared" si="191"/>
        <v>0</v>
      </c>
      <c r="AM827" s="98">
        <f t="shared" si="183"/>
        <v>0</v>
      </c>
      <c r="AN827" s="103">
        <f t="shared" si="184"/>
        <v>0</v>
      </c>
      <c r="AO827" s="104">
        <f t="shared" si="192"/>
        <v>0</v>
      </c>
      <c r="AP827" s="105" t="str">
        <f t="shared" si="185"/>
        <v/>
      </c>
      <c r="AQ827" s="105" t="str">
        <f t="shared" si="186"/>
        <v/>
      </c>
      <c r="AR827" s="98">
        <f>'Input 1 - Schedule 1'!AL829</f>
        <v>0</v>
      </c>
      <c r="AS827" s="98">
        <f t="shared" si="189"/>
        <v>0</v>
      </c>
      <c r="AT827" s="99">
        <f t="shared" si="190"/>
        <v>0</v>
      </c>
      <c r="AV827" s="84" t="s">
        <v>20</v>
      </c>
    </row>
    <row r="828" spans="1:48" ht="13.5" x14ac:dyDescent="0.3">
      <c r="A828" s="106">
        <f t="shared" si="187"/>
        <v>821</v>
      </c>
      <c r="B828" s="102" t="str">
        <f>'Input 1 - Schedule 1'!H830</f>
        <v/>
      </c>
      <c r="C828" s="95">
        <f>'Input 1 - Schedule 1'!I830</f>
        <v>0</v>
      </c>
      <c r="D828" s="95">
        <f>'Input 1 - Schedule 1'!J830</f>
        <v>0</v>
      </c>
      <c r="E828" s="95">
        <f>'Input 1 - Schedule 1'!K830</f>
        <v>0</v>
      </c>
      <c r="F828" s="95">
        <f>'Input 1 - Schedule 1'!L830</f>
        <v>0</v>
      </c>
      <c r="G828" s="95">
        <f>'Input 1 - Schedule 1'!N830</f>
        <v>0</v>
      </c>
      <c r="H828" s="95" t="str">
        <f>'Input 1 - Schedule 1'!O830</f>
        <v/>
      </c>
      <c r="I828" s="95">
        <f>'Input 1 - Schedule 1'!W830</f>
        <v>0</v>
      </c>
      <c r="J828" s="69"/>
      <c r="K828" s="51"/>
      <c r="L828" s="69"/>
      <c r="M828" s="69"/>
      <c r="N828" s="95">
        <f>SUMIFS('Input 3 - Capital Instruments'!$L$13:$L$229,'Input 3 - Capital Instruments'!$O$13:$O$229,C828,'Input 3 - Capital Instruments'!$M$13:$M$229,"Y",'Input 3 - Capital Instruments'!$G$13:$G$229,"Surplus Notes (or similar)")</f>
        <v>0</v>
      </c>
      <c r="O828" s="69"/>
      <c r="P828" s="69"/>
      <c r="Q828" s="69"/>
      <c r="R828" s="96">
        <f t="shared" si="179"/>
        <v>0</v>
      </c>
      <c r="S828" s="95">
        <f t="shared" si="180"/>
        <v>0</v>
      </c>
      <c r="T828" s="69"/>
      <c r="U828" s="69"/>
      <c r="V828" s="69"/>
      <c r="W828" s="95" t="str">
        <f t="shared" si="188"/>
        <v/>
      </c>
      <c r="Z828" s="69"/>
      <c r="AB828" s="69"/>
      <c r="AC828" s="69"/>
      <c r="AD828" s="69"/>
      <c r="AE828" s="69"/>
      <c r="AF828" s="69"/>
      <c r="AG828" s="69"/>
      <c r="AH828" s="97">
        <f t="shared" si="178"/>
        <v>0</v>
      </c>
      <c r="AJ828" s="98">
        <f t="shared" si="181"/>
        <v>0</v>
      </c>
      <c r="AK828" s="103">
        <f t="shared" si="182"/>
        <v>0</v>
      </c>
      <c r="AL828" s="104">
        <f t="shared" si="191"/>
        <v>0</v>
      </c>
      <c r="AM828" s="98">
        <f t="shared" si="183"/>
        <v>0</v>
      </c>
      <c r="AN828" s="103">
        <f t="shared" si="184"/>
        <v>0</v>
      </c>
      <c r="AO828" s="104">
        <f t="shared" si="192"/>
        <v>0</v>
      </c>
      <c r="AP828" s="105" t="str">
        <f t="shared" si="185"/>
        <v/>
      </c>
      <c r="AQ828" s="105" t="str">
        <f t="shared" si="186"/>
        <v/>
      </c>
      <c r="AR828" s="98">
        <f>'Input 1 - Schedule 1'!AL830</f>
        <v>0</v>
      </c>
      <c r="AS828" s="98">
        <f t="shared" si="189"/>
        <v>0</v>
      </c>
      <c r="AT828" s="99">
        <f t="shared" si="190"/>
        <v>0</v>
      </c>
      <c r="AV828" s="84" t="s">
        <v>20</v>
      </c>
    </row>
    <row r="829" spans="1:48" ht="13.5" x14ac:dyDescent="0.3">
      <c r="A829" s="106">
        <f t="shared" si="187"/>
        <v>822</v>
      </c>
      <c r="B829" s="102" t="str">
        <f>'Input 1 - Schedule 1'!H831</f>
        <v/>
      </c>
      <c r="C829" s="95">
        <f>'Input 1 - Schedule 1'!I831</f>
        <v>0</v>
      </c>
      <c r="D829" s="95">
        <f>'Input 1 - Schedule 1'!J831</f>
        <v>0</v>
      </c>
      <c r="E829" s="95">
        <f>'Input 1 - Schedule 1'!K831</f>
        <v>0</v>
      </c>
      <c r="F829" s="95">
        <f>'Input 1 - Schedule 1'!L831</f>
        <v>0</v>
      </c>
      <c r="G829" s="95">
        <f>'Input 1 - Schedule 1'!N831</f>
        <v>0</v>
      </c>
      <c r="H829" s="95" t="str">
        <f>'Input 1 - Schedule 1'!O831</f>
        <v/>
      </c>
      <c r="I829" s="95">
        <f>'Input 1 - Schedule 1'!W831</f>
        <v>0</v>
      </c>
      <c r="J829" s="69"/>
      <c r="K829" s="51"/>
      <c r="L829" s="69"/>
      <c r="M829" s="69"/>
      <c r="N829" s="95">
        <f>SUMIFS('Input 3 - Capital Instruments'!$L$13:$L$229,'Input 3 - Capital Instruments'!$O$13:$O$229,C829,'Input 3 - Capital Instruments'!$M$13:$M$229,"Y",'Input 3 - Capital Instruments'!$G$13:$G$229,"Surplus Notes (or similar)")</f>
        <v>0</v>
      </c>
      <c r="O829" s="69"/>
      <c r="P829" s="69"/>
      <c r="Q829" s="69"/>
      <c r="R829" s="96">
        <f t="shared" si="179"/>
        <v>0</v>
      </c>
      <c r="S829" s="95">
        <f t="shared" si="180"/>
        <v>0</v>
      </c>
      <c r="T829" s="69"/>
      <c r="U829" s="69"/>
      <c r="V829" s="69"/>
      <c r="W829" s="95" t="str">
        <f t="shared" si="188"/>
        <v/>
      </c>
      <c r="Z829" s="69"/>
      <c r="AB829" s="69"/>
      <c r="AC829" s="69"/>
      <c r="AD829" s="69"/>
      <c r="AE829" s="69"/>
      <c r="AF829" s="69"/>
      <c r="AG829" s="69"/>
      <c r="AH829" s="97">
        <f t="shared" si="178"/>
        <v>0</v>
      </c>
      <c r="AJ829" s="98">
        <f t="shared" si="181"/>
        <v>0</v>
      </c>
      <c r="AK829" s="103">
        <f t="shared" si="182"/>
        <v>0</v>
      </c>
      <c r="AL829" s="104">
        <f t="shared" si="191"/>
        <v>0</v>
      </c>
      <c r="AM829" s="98">
        <f t="shared" si="183"/>
        <v>0</v>
      </c>
      <c r="AN829" s="103">
        <f t="shared" si="184"/>
        <v>0</v>
      </c>
      <c r="AO829" s="104">
        <f t="shared" si="192"/>
        <v>0</v>
      </c>
      <c r="AP829" s="105" t="str">
        <f t="shared" si="185"/>
        <v/>
      </c>
      <c r="AQ829" s="105" t="str">
        <f t="shared" si="186"/>
        <v/>
      </c>
      <c r="AR829" s="98">
        <f>'Input 1 - Schedule 1'!AL831</f>
        <v>0</v>
      </c>
      <c r="AS829" s="98">
        <f t="shared" si="189"/>
        <v>0</v>
      </c>
      <c r="AT829" s="99">
        <f t="shared" si="190"/>
        <v>0</v>
      </c>
      <c r="AV829" s="84" t="s">
        <v>20</v>
      </c>
    </row>
    <row r="830" spans="1:48" ht="13.5" x14ac:dyDescent="0.3">
      <c r="A830" s="106">
        <f t="shared" si="187"/>
        <v>823</v>
      </c>
      <c r="B830" s="102" t="str">
        <f>'Input 1 - Schedule 1'!H832</f>
        <v/>
      </c>
      <c r="C830" s="95">
        <f>'Input 1 - Schedule 1'!I832</f>
        <v>0</v>
      </c>
      <c r="D830" s="95">
        <f>'Input 1 - Schedule 1'!J832</f>
        <v>0</v>
      </c>
      <c r="E830" s="95">
        <f>'Input 1 - Schedule 1'!K832</f>
        <v>0</v>
      </c>
      <c r="F830" s="95">
        <f>'Input 1 - Schedule 1'!L832</f>
        <v>0</v>
      </c>
      <c r="G830" s="95">
        <f>'Input 1 - Schedule 1'!N832</f>
        <v>0</v>
      </c>
      <c r="H830" s="95" t="str">
        <f>'Input 1 - Schedule 1'!O832</f>
        <v/>
      </c>
      <c r="I830" s="95">
        <f>'Input 1 - Schedule 1'!W832</f>
        <v>0</v>
      </c>
      <c r="J830" s="69"/>
      <c r="K830" s="51"/>
      <c r="L830" s="69"/>
      <c r="M830" s="69"/>
      <c r="N830" s="95">
        <f>SUMIFS('Input 3 - Capital Instruments'!$L$13:$L$229,'Input 3 - Capital Instruments'!$O$13:$O$229,C830,'Input 3 - Capital Instruments'!$M$13:$M$229,"Y",'Input 3 - Capital Instruments'!$G$13:$G$229,"Surplus Notes (or similar)")</f>
        <v>0</v>
      </c>
      <c r="O830" s="69"/>
      <c r="P830" s="69"/>
      <c r="Q830" s="69"/>
      <c r="R830" s="96">
        <f t="shared" si="179"/>
        <v>0</v>
      </c>
      <c r="S830" s="95">
        <f t="shared" si="180"/>
        <v>0</v>
      </c>
      <c r="T830" s="69"/>
      <c r="U830" s="69"/>
      <c r="V830" s="69"/>
      <c r="W830" s="95" t="str">
        <f t="shared" si="188"/>
        <v/>
      </c>
      <c r="Z830" s="69"/>
      <c r="AB830" s="69"/>
      <c r="AC830" s="69"/>
      <c r="AD830" s="69"/>
      <c r="AE830" s="69"/>
      <c r="AF830" s="69"/>
      <c r="AG830" s="69"/>
      <c r="AH830" s="97">
        <f t="shared" si="178"/>
        <v>0</v>
      </c>
      <c r="AJ830" s="98">
        <f t="shared" si="181"/>
        <v>0</v>
      </c>
      <c r="AK830" s="103">
        <f t="shared" si="182"/>
        <v>0</v>
      </c>
      <c r="AL830" s="104">
        <f t="shared" si="191"/>
        <v>0</v>
      </c>
      <c r="AM830" s="98">
        <f t="shared" si="183"/>
        <v>0</v>
      </c>
      <c r="AN830" s="103">
        <f t="shared" si="184"/>
        <v>0</v>
      </c>
      <c r="AO830" s="104">
        <f t="shared" si="192"/>
        <v>0</v>
      </c>
      <c r="AP830" s="105" t="str">
        <f t="shared" si="185"/>
        <v/>
      </c>
      <c r="AQ830" s="105" t="str">
        <f t="shared" si="186"/>
        <v/>
      </c>
      <c r="AR830" s="98">
        <f>'Input 1 - Schedule 1'!AL832</f>
        <v>0</v>
      </c>
      <c r="AS830" s="98">
        <f t="shared" si="189"/>
        <v>0</v>
      </c>
      <c r="AT830" s="99">
        <f t="shared" si="190"/>
        <v>0</v>
      </c>
      <c r="AV830" s="84" t="s">
        <v>20</v>
      </c>
    </row>
    <row r="831" spans="1:48" ht="13.5" x14ac:dyDescent="0.3">
      <c r="A831" s="106">
        <f t="shared" si="187"/>
        <v>824</v>
      </c>
      <c r="B831" s="102" t="str">
        <f>'Input 1 - Schedule 1'!H833</f>
        <v/>
      </c>
      <c r="C831" s="95">
        <f>'Input 1 - Schedule 1'!I833</f>
        <v>0</v>
      </c>
      <c r="D831" s="95">
        <f>'Input 1 - Schedule 1'!J833</f>
        <v>0</v>
      </c>
      <c r="E831" s="95">
        <f>'Input 1 - Schedule 1'!K833</f>
        <v>0</v>
      </c>
      <c r="F831" s="95">
        <f>'Input 1 - Schedule 1'!L833</f>
        <v>0</v>
      </c>
      <c r="G831" s="95">
        <f>'Input 1 - Schedule 1'!N833</f>
        <v>0</v>
      </c>
      <c r="H831" s="95" t="str">
        <f>'Input 1 - Schedule 1'!O833</f>
        <v/>
      </c>
      <c r="I831" s="95">
        <f>'Input 1 - Schedule 1'!W833</f>
        <v>0</v>
      </c>
      <c r="J831" s="69"/>
      <c r="K831" s="51"/>
      <c r="L831" s="69"/>
      <c r="M831" s="69"/>
      <c r="N831" s="95">
        <f>SUMIFS('Input 3 - Capital Instruments'!$L$13:$L$229,'Input 3 - Capital Instruments'!$O$13:$O$229,C831,'Input 3 - Capital Instruments'!$M$13:$M$229,"Y",'Input 3 - Capital Instruments'!$G$13:$G$229,"Surplus Notes (or similar)")</f>
        <v>0</v>
      </c>
      <c r="O831" s="69"/>
      <c r="P831" s="69"/>
      <c r="Q831" s="69"/>
      <c r="R831" s="96">
        <f t="shared" si="179"/>
        <v>0</v>
      </c>
      <c r="S831" s="95">
        <f t="shared" si="180"/>
        <v>0</v>
      </c>
      <c r="T831" s="69"/>
      <c r="U831" s="69"/>
      <c r="V831" s="69"/>
      <c r="W831" s="95" t="str">
        <f t="shared" si="188"/>
        <v/>
      </c>
      <c r="Z831" s="69"/>
      <c r="AB831" s="69"/>
      <c r="AC831" s="69"/>
      <c r="AD831" s="69"/>
      <c r="AE831" s="69"/>
      <c r="AF831" s="69"/>
      <c r="AG831" s="69"/>
      <c r="AH831" s="97">
        <f t="shared" si="178"/>
        <v>0</v>
      </c>
      <c r="AJ831" s="98">
        <f t="shared" si="181"/>
        <v>0</v>
      </c>
      <c r="AK831" s="103">
        <f t="shared" si="182"/>
        <v>0</v>
      </c>
      <c r="AL831" s="104">
        <f t="shared" si="191"/>
        <v>0</v>
      </c>
      <c r="AM831" s="98">
        <f t="shared" si="183"/>
        <v>0</v>
      </c>
      <c r="AN831" s="103">
        <f t="shared" si="184"/>
        <v>0</v>
      </c>
      <c r="AO831" s="104">
        <f t="shared" si="192"/>
        <v>0</v>
      </c>
      <c r="AP831" s="105" t="str">
        <f t="shared" si="185"/>
        <v/>
      </c>
      <c r="AQ831" s="105" t="str">
        <f t="shared" si="186"/>
        <v/>
      </c>
      <c r="AR831" s="98">
        <f>'Input 1 - Schedule 1'!AL833</f>
        <v>0</v>
      </c>
      <c r="AS831" s="98">
        <f t="shared" si="189"/>
        <v>0</v>
      </c>
      <c r="AT831" s="99">
        <f t="shared" si="190"/>
        <v>0</v>
      </c>
      <c r="AV831" s="84" t="s">
        <v>20</v>
      </c>
    </row>
    <row r="832" spans="1:48" ht="13.5" x14ac:dyDescent="0.3">
      <c r="A832" s="106">
        <f t="shared" si="187"/>
        <v>825</v>
      </c>
      <c r="B832" s="102" t="str">
        <f>'Input 1 - Schedule 1'!H834</f>
        <v/>
      </c>
      <c r="C832" s="95">
        <f>'Input 1 - Schedule 1'!I834</f>
        <v>0</v>
      </c>
      <c r="D832" s="95">
        <f>'Input 1 - Schedule 1'!J834</f>
        <v>0</v>
      </c>
      <c r="E832" s="95">
        <f>'Input 1 - Schedule 1'!K834</f>
        <v>0</v>
      </c>
      <c r="F832" s="95">
        <f>'Input 1 - Schedule 1'!L834</f>
        <v>0</v>
      </c>
      <c r="G832" s="95">
        <f>'Input 1 - Schedule 1'!N834</f>
        <v>0</v>
      </c>
      <c r="H832" s="95" t="str">
        <f>'Input 1 - Schedule 1'!O834</f>
        <v/>
      </c>
      <c r="I832" s="95">
        <f>'Input 1 - Schedule 1'!W834</f>
        <v>0</v>
      </c>
      <c r="J832" s="69"/>
      <c r="K832" s="51"/>
      <c r="L832" s="69"/>
      <c r="M832" s="69"/>
      <c r="N832" s="95">
        <f>SUMIFS('Input 3 - Capital Instruments'!$L$13:$L$229,'Input 3 - Capital Instruments'!$O$13:$O$229,C832,'Input 3 - Capital Instruments'!$M$13:$M$229,"Y",'Input 3 - Capital Instruments'!$G$13:$G$229,"Surplus Notes (or similar)")</f>
        <v>0</v>
      </c>
      <c r="O832" s="69"/>
      <c r="P832" s="69"/>
      <c r="Q832" s="69"/>
      <c r="R832" s="96">
        <f t="shared" si="179"/>
        <v>0</v>
      </c>
      <c r="S832" s="95">
        <f t="shared" si="180"/>
        <v>0</v>
      </c>
      <c r="T832" s="69"/>
      <c r="U832" s="69"/>
      <c r="V832" s="69"/>
      <c r="W832" s="95" t="str">
        <f t="shared" si="188"/>
        <v/>
      </c>
      <c r="Z832" s="69"/>
      <c r="AB832" s="69"/>
      <c r="AC832" s="69"/>
      <c r="AD832" s="69"/>
      <c r="AE832" s="69"/>
      <c r="AF832" s="69"/>
      <c r="AG832" s="69"/>
      <c r="AH832" s="97">
        <f t="shared" si="178"/>
        <v>0</v>
      </c>
      <c r="AJ832" s="98">
        <f t="shared" si="181"/>
        <v>0</v>
      </c>
      <c r="AK832" s="103">
        <f t="shared" si="182"/>
        <v>0</v>
      </c>
      <c r="AL832" s="104">
        <f t="shared" si="191"/>
        <v>0</v>
      </c>
      <c r="AM832" s="98">
        <f t="shared" si="183"/>
        <v>0</v>
      </c>
      <c r="AN832" s="103">
        <f t="shared" si="184"/>
        <v>0</v>
      </c>
      <c r="AO832" s="104">
        <f t="shared" si="192"/>
        <v>0</v>
      </c>
      <c r="AP832" s="105" t="str">
        <f t="shared" si="185"/>
        <v/>
      </c>
      <c r="AQ832" s="105" t="str">
        <f t="shared" si="186"/>
        <v/>
      </c>
      <c r="AR832" s="98">
        <f>'Input 1 - Schedule 1'!AL834</f>
        <v>0</v>
      </c>
      <c r="AS832" s="98">
        <f t="shared" si="189"/>
        <v>0</v>
      </c>
      <c r="AT832" s="99">
        <f t="shared" si="190"/>
        <v>0</v>
      </c>
      <c r="AV832" s="84" t="s">
        <v>20</v>
      </c>
    </row>
    <row r="833" spans="1:48" ht="13.5" x14ac:dyDescent="0.3">
      <c r="A833" s="106">
        <f t="shared" si="187"/>
        <v>826</v>
      </c>
      <c r="B833" s="102" t="str">
        <f>'Input 1 - Schedule 1'!H835</f>
        <v/>
      </c>
      <c r="C833" s="95">
        <f>'Input 1 - Schedule 1'!I835</f>
        <v>0</v>
      </c>
      <c r="D833" s="95">
        <f>'Input 1 - Schedule 1'!J835</f>
        <v>0</v>
      </c>
      <c r="E833" s="95">
        <f>'Input 1 - Schedule 1'!K835</f>
        <v>0</v>
      </c>
      <c r="F833" s="95">
        <f>'Input 1 - Schedule 1'!L835</f>
        <v>0</v>
      </c>
      <c r="G833" s="95">
        <f>'Input 1 - Schedule 1'!N835</f>
        <v>0</v>
      </c>
      <c r="H833" s="95" t="str">
        <f>'Input 1 - Schedule 1'!O835</f>
        <v/>
      </c>
      <c r="I833" s="95">
        <f>'Input 1 - Schedule 1'!W835</f>
        <v>0</v>
      </c>
      <c r="J833" s="69"/>
      <c r="K833" s="51"/>
      <c r="L833" s="69"/>
      <c r="M833" s="69"/>
      <c r="N833" s="95">
        <f>SUMIFS('Input 3 - Capital Instruments'!$L$13:$L$229,'Input 3 - Capital Instruments'!$O$13:$O$229,C833,'Input 3 - Capital Instruments'!$M$13:$M$229,"Y",'Input 3 - Capital Instruments'!$G$13:$G$229,"Surplus Notes (or similar)")</f>
        <v>0</v>
      </c>
      <c r="O833" s="69"/>
      <c r="P833" s="69"/>
      <c r="Q833" s="69"/>
      <c r="R833" s="96">
        <f t="shared" si="179"/>
        <v>0</v>
      </c>
      <c r="S833" s="95">
        <f t="shared" si="180"/>
        <v>0</v>
      </c>
      <c r="T833" s="69"/>
      <c r="U833" s="69"/>
      <c r="V833" s="69"/>
      <c r="W833" s="95" t="str">
        <f t="shared" si="188"/>
        <v/>
      </c>
      <c r="Z833" s="69"/>
      <c r="AB833" s="69"/>
      <c r="AC833" s="69"/>
      <c r="AD833" s="69"/>
      <c r="AE833" s="69"/>
      <c r="AF833" s="69"/>
      <c r="AG833" s="69"/>
      <c r="AH833" s="97">
        <f t="shared" si="178"/>
        <v>0</v>
      </c>
      <c r="AJ833" s="98">
        <f t="shared" si="181"/>
        <v>0</v>
      </c>
      <c r="AK833" s="103">
        <f t="shared" si="182"/>
        <v>0</v>
      </c>
      <c r="AL833" s="104">
        <f t="shared" si="191"/>
        <v>0</v>
      </c>
      <c r="AM833" s="98">
        <f t="shared" si="183"/>
        <v>0</v>
      </c>
      <c r="AN833" s="103">
        <f t="shared" si="184"/>
        <v>0</v>
      </c>
      <c r="AO833" s="104">
        <f t="shared" si="192"/>
        <v>0</v>
      </c>
      <c r="AP833" s="105" t="str">
        <f t="shared" si="185"/>
        <v/>
      </c>
      <c r="AQ833" s="105" t="str">
        <f t="shared" si="186"/>
        <v/>
      </c>
      <c r="AR833" s="98">
        <f>'Input 1 - Schedule 1'!AL835</f>
        <v>0</v>
      </c>
      <c r="AS833" s="98">
        <f t="shared" si="189"/>
        <v>0</v>
      </c>
      <c r="AT833" s="99">
        <f t="shared" si="190"/>
        <v>0</v>
      </c>
      <c r="AV833" s="84" t="s">
        <v>20</v>
      </c>
    </row>
    <row r="834" spans="1:48" ht="13.5" x14ac:dyDescent="0.3">
      <c r="A834" s="106">
        <f t="shared" si="187"/>
        <v>827</v>
      </c>
      <c r="B834" s="102" t="str">
        <f>'Input 1 - Schedule 1'!H836</f>
        <v/>
      </c>
      <c r="C834" s="95">
        <f>'Input 1 - Schedule 1'!I836</f>
        <v>0</v>
      </c>
      <c r="D834" s="95">
        <f>'Input 1 - Schedule 1'!J836</f>
        <v>0</v>
      </c>
      <c r="E834" s="95">
        <f>'Input 1 - Schedule 1'!K836</f>
        <v>0</v>
      </c>
      <c r="F834" s="95">
        <f>'Input 1 - Schedule 1'!L836</f>
        <v>0</v>
      </c>
      <c r="G834" s="95">
        <f>'Input 1 - Schedule 1'!N836</f>
        <v>0</v>
      </c>
      <c r="H834" s="95" t="str">
        <f>'Input 1 - Schedule 1'!O836</f>
        <v/>
      </c>
      <c r="I834" s="95">
        <f>'Input 1 - Schedule 1'!W836</f>
        <v>0</v>
      </c>
      <c r="J834" s="69"/>
      <c r="K834" s="51"/>
      <c r="L834" s="69"/>
      <c r="M834" s="69"/>
      <c r="N834" s="95">
        <f>SUMIFS('Input 3 - Capital Instruments'!$L$13:$L$229,'Input 3 - Capital Instruments'!$O$13:$O$229,C834,'Input 3 - Capital Instruments'!$M$13:$M$229,"Y",'Input 3 - Capital Instruments'!$G$13:$G$229,"Surplus Notes (or similar)")</f>
        <v>0</v>
      </c>
      <c r="O834" s="69"/>
      <c r="P834" s="69"/>
      <c r="Q834" s="69"/>
      <c r="R834" s="96">
        <f t="shared" si="179"/>
        <v>0</v>
      </c>
      <c r="S834" s="95">
        <f t="shared" si="180"/>
        <v>0</v>
      </c>
      <c r="T834" s="69"/>
      <c r="U834" s="69"/>
      <c r="V834" s="69"/>
      <c r="W834" s="95" t="str">
        <f t="shared" si="188"/>
        <v/>
      </c>
      <c r="Z834" s="69"/>
      <c r="AB834" s="69"/>
      <c r="AC834" s="69"/>
      <c r="AD834" s="69"/>
      <c r="AE834" s="69"/>
      <c r="AF834" s="69"/>
      <c r="AG834" s="69"/>
      <c r="AH834" s="97">
        <f t="shared" si="178"/>
        <v>0</v>
      </c>
      <c r="AJ834" s="98">
        <f t="shared" si="181"/>
        <v>0</v>
      </c>
      <c r="AK834" s="103">
        <f t="shared" si="182"/>
        <v>0</v>
      </c>
      <c r="AL834" s="104">
        <f t="shared" si="191"/>
        <v>0</v>
      </c>
      <c r="AM834" s="98">
        <f t="shared" si="183"/>
        <v>0</v>
      </c>
      <c r="AN834" s="103">
        <f t="shared" si="184"/>
        <v>0</v>
      </c>
      <c r="AO834" s="104">
        <f t="shared" si="192"/>
        <v>0</v>
      </c>
      <c r="AP834" s="105" t="str">
        <f t="shared" si="185"/>
        <v/>
      </c>
      <c r="AQ834" s="105" t="str">
        <f t="shared" si="186"/>
        <v/>
      </c>
      <c r="AR834" s="98">
        <f>'Input 1 - Schedule 1'!AL836</f>
        <v>0</v>
      </c>
      <c r="AS834" s="98">
        <f t="shared" si="189"/>
        <v>0</v>
      </c>
      <c r="AT834" s="99">
        <f t="shared" si="190"/>
        <v>0</v>
      </c>
      <c r="AV834" s="84" t="s">
        <v>20</v>
      </c>
    </row>
    <row r="835" spans="1:48" ht="13.5" x14ac:dyDescent="0.3">
      <c r="A835" s="106">
        <f t="shared" si="187"/>
        <v>828</v>
      </c>
      <c r="B835" s="102" t="str">
        <f>'Input 1 - Schedule 1'!H837</f>
        <v/>
      </c>
      <c r="C835" s="95">
        <f>'Input 1 - Schedule 1'!I837</f>
        <v>0</v>
      </c>
      <c r="D835" s="95">
        <f>'Input 1 - Schedule 1'!J837</f>
        <v>0</v>
      </c>
      <c r="E835" s="95">
        <f>'Input 1 - Schedule 1'!K837</f>
        <v>0</v>
      </c>
      <c r="F835" s="95">
        <f>'Input 1 - Schedule 1'!L837</f>
        <v>0</v>
      </c>
      <c r="G835" s="95">
        <f>'Input 1 - Schedule 1'!N837</f>
        <v>0</v>
      </c>
      <c r="H835" s="95" t="str">
        <f>'Input 1 - Schedule 1'!O837</f>
        <v/>
      </c>
      <c r="I835" s="95">
        <f>'Input 1 - Schedule 1'!W837</f>
        <v>0</v>
      </c>
      <c r="J835" s="69"/>
      <c r="K835" s="51"/>
      <c r="L835" s="69"/>
      <c r="M835" s="69"/>
      <c r="N835" s="95">
        <f>SUMIFS('Input 3 - Capital Instruments'!$L$13:$L$229,'Input 3 - Capital Instruments'!$O$13:$O$229,C835,'Input 3 - Capital Instruments'!$M$13:$M$229,"Y",'Input 3 - Capital Instruments'!$G$13:$G$229,"Surplus Notes (or similar)")</f>
        <v>0</v>
      </c>
      <c r="O835" s="69"/>
      <c r="P835" s="69"/>
      <c r="Q835" s="69"/>
      <c r="R835" s="96">
        <f t="shared" si="179"/>
        <v>0</v>
      </c>
      <c r="S835" s="95">
        <f t="shared" si="180"/>
        <v>0</v>
      </c>
      <c r="T835" s="69"/>
      <c r="U835" s="69"/>
      <c r="V835" s="69"/>
      <c r="W835" s="95" t="str">
        <f t="shared" si="188"/>
        <v/>
      </c>
      <c r="Z835" s="69"/>
      <c r="AB835" s="69"/>
      <c r="AC835" s="69"/>
      <c r="AD835" s="69"/>
      <c r="AE835" s="69"/>
      <c r="AF835" s="69"/>
      <c r="AG835" s="69"/>
      <c r="AH835" s="97">
        <f t="shared" si="178"/>
        <v>0</v>
      </c>
      <c r="AJ835" s="98">
        <f t="shared" si="181"/>
        <v>0</v>
      </c>
      <c r="AK835" s="103">
        <f t="shared" si="182"/>
        <v>0</v>
      </c>
      <c r="AL835" s="104">
        <f t="shared" si="191"/>
        <v>0</v>
      </c>
      <c r="AM835" s="98">
        <f t="shared" si="183"/>
        <v>0</v>
      </c>
      <c r="AN835" s="103">
        <f t="shared" si="184"/>
        <v>0</v>
      </c>
      <c r="AO835" s="104">
        <f t="shared" si="192"/>
        <v>0</v>
      </c>
      <c r="AP835" s="105" t="str">
        <f t="shared" si="185"/>
        <v/>
      </c>
      <c r="AQ835" s="105" t="str">
        <f t="shared" si="186"/>
        <v/>
      </c>
      <c r="AR835" s="98">
        <f>'Input 1 - Schedule 1'!AL837</f>
        <v>0</v>
      </c>
      <c r="AS835" s="98">
        <f t="shared" si="189"/>
        <v>0</v>
      </c>
      <c r="AT835" s="99">
        <f t="shared" si="190"/>
        <v>0</v>
      </c>
      <c r="AV835" s="84" t="s">
        <v>20</v>
      </c>
    </row>
    <row r="836" spans="1:48" ht="13.5" x14ac:dyDescent="0.3">
      <c r="A836" s="106">
        <f t="shared" si="187"/>
        <v>829</v>
      </c>
      <c r="B836" s="102" t="str">
        <f>'Input 1 - Schedule 1'!H838</f>
        <v/>
      </c>
      <c r="C836" s="95">
        <f>'Input 1 - Schedule 1'!I838</f>
        <v>0</v>
      </c>
      <c r="D836" s="95">
        <f>'Input 1 - Schedule 1'!J838</f>
        <v>0</v>
      </c>
      <c r="E836" s="95">
        <f>'Input 1 - Schedule 1'!K838</f>
        <v>0</v>
      </c>
      <c r="F836" s="95">
        <f>'Input 1 - Schedule 1'!L838</f>
        <v>0</v>
      </c>
      <c r="G836" s="95">
        <f>'Input 1 - Schedule 1'!N838</f>
        <v>0</v>
      </c>
      <c r="H836" s="95" t="str">
        <f>'Input 1 - Schedule 1'!O838</f>
        <v/>
      </c>
      <c r="I836" s="95">
        <f>'Input 1 - Schedule 1'!W838</f>
        <v>0</v>
      </c>
      <c r="J836" s="69"/>
      <c r="K836" s="51"/>
      <c r="L836" s="69"/>
      <c r="M836" s="69"/>
      <c r="N836" s="95">
        <f>SUMIFS('Input 3 - Capital Instruments'!$L$13:$L$229,'Input 3 - Capital Instruments'!$O$13:$O$229,C836,'Input 3 - Capital Instruments'!$M$13:$M$229,"Y",'Input 3 - Capital Instruments'!$G$13:$G$229,"Surplus Notes (or similar)")</f>
        <v>0</v>
      </c>
      <c r="O836" s="69"/>
      <c r="P836" s="69"/>
      <c r="Q836" s="69"/>
      <c r="R836" s="96">
        <f t="shared" si="179"/>
        <v>0</v>
      </c>
      <c r="S836" s="95">
        <f t="shared" si="180"/>
        <v>0</v>
      </c>
      <c r="T836" s="69"/>
      <c r="U836" s="69"/>
      <c r="V836" s="69"/>
      <c r="W836" s="95" t="str">
        <f t="shared" si="188"/>
        <v/>
      </c>
      <c r="Z836" s="69"/>
      <c r="AB836" s="69"/>
      <c r="AC836" s="69"/>
      <c r="AD836" s="69"/>
      <c r="AE836" s="69"/>
      <c r="AF836" s="69"/>
      <c r="AG836" s="69"/>
      <c r="AH836" s="97">
        <f t="shared" si="178"/>
        <v>0</v>
      </c>
      <c r="AJ836" s="98">
        <f t="shared" si="181"/>
        <v>0</v>
      </c>
      <c r="AK836" s="103">
        <f t="shared" si="182"/>
        <v>0</v>
      </c>
      <c r="AL836" s="104">
        <f t="shared" si="191"/>
        <v>0</v>
      </c>
      <c r="AM836" s="98">
        <f t="shared" si="183"/>
        <v>0</v>
      </c>
      <c r="AN836" s="103">
        <f t="shared" si="184"/>
        <v>0</v>
      </c>
      <c r="AO836" s="104">
        <f t="shared" si="192"/>
        <v>0</v>
      </c>
      <c r="AP836" s="105" t="str">
        <f t="shared" si="185"/>
        <v/>
      </c>
      <c r="AQ836" s="105" t="str">
        <f t="shared" si="186"/>
        <v/>
      </c>
      <c r="AR836" s="98">
        <f>'Input 1 - Schedule 1'!AL838</f>
        <v>0</v>
      </c>
      <c r="AS836" s="98">
        <f t="shared" si="189"/>
        <v>0</v>
      </c>
      <c r="AT836" s="99">
        <f t="shared" si="190"/>
        <v>0</v>
      </c>
      <c r="AV836" s="84" t="s">
        <v>20</v>
      </c>
    </row>
    <row r="837" spans="1:48" ht="13.5" x14ac:dyDescent="0.3">
      <c r="A837" s="106">
        <f t="shared" si="187"/>
        <v>830</v>
      </c>
      <c r="B837" s="102" t="str">
        <f>'Input 1 - Schedule 1'!H839</f>
        <v/>
      </c>
      <c r="C837" s="95">
        <f>'Input 1 - Schedule 1'!I839</f>
        <v>0</v>
      </c>
      <c r="D837" s="95">
        <f>'Input 1 - Schedule 1'!J839</f>
        <v>0</v>
      </c>
      <c r="E837" s="95">
        <f>'Input 1 - Schedule 1'!K839</f>
        <v>0</v>
      </c>
      <c r="F837" s="95">
        <f>'Input 1 - Schedule 1'!L839</f>
        <v>0</v>
      </c>
      <c r="G837" s="95">
        <f>'Input 1 - Schedule 1'!N839</f>
        <v>0</v>
      </c>
      <c r="H837" s="95" t="str">
        <f>'Input 1 - Schedule 1'!O839</f>
        <v/>
      </c>
      <c r="I837" s="95">
        <f>'Input 1 - Schedule 1'!W839</f>
        <v>0</v>
      </c>
      <c r="J837" s="69"/>
      <c r="K837" s="51"/>
      <c r="L837" s="69"/>
      <c r="M837" s="69"/>
      <c r="N837" s="95">
        <f>SUMIFS('Input 3 - Capital Instruments'!$L$13:$L$229,'Input 3 - Capital Instruments'!$O$13:$O$229,C837,'Input 3 - Capital Instruments'!$M$13:$M$229,"Y",'Input 3 - Capital Instruments'!$G$13:$G$229,"Surplus Notes (or similar)")</f>
        <v>0</v>
      </c>
      <c r="O837" s="69"/>
      <c r="P837" s="69"/>
      <c r="Q837" s="69"/>
      <c r="R837" s="96">
        <f t="shared" si="179"/>
        <v>0</v>
      </c>
      <c r="S837" s="95">
        <f t="shared" si="180"/>
        <v>0</v>
      </c>
      <c r="T837" s="69"/>
      <c r="U837" s="69"/>
      <c r="V837" s="69"/>
      <c r="W837" s="95" t="str">
        <f t="shared" si="188"/>
        <v/>
      </c>
      <c r="Z837" s="69"/>
      <c r="AB837" s="69"/>
      <c r="AC837" s="69"/>
      <c r="AD837" s="69"/>
      <c r="AE837" s="69"/>
      <c r="AF837" s="69"/>
      <c r="AG837" s="69"/>
      <c r="AH837" s="97">
        <f t="shared" si="178"/>
        <v>0</v>
      </c>
      <c r="AJ837" s="98">
        <f t="shared" si="181"/>
        <v>0</v>
      </c>
      <c r="AK837" s="103">
        <f t="shared" si="182"/>
        <v>0</v>
      </c>
      <c r="AL837" s="104">
        <f t="shared" si="191"/>
        <v>0</v>
      </c>
      <c r="AM837" s="98">
        <f t="shared" si="183"/>
        <v>0</v>
      </c>
      <c r="AN837" s="103">
        <f t="shared" si="184"/>
        <v>0</v>
      </c>
      <c r="AO837" s="104">
        <f t="shared" si="192"/>
        <v>0</v>
      </c>
      <c r="AP837" s="105" t="str">
        <f t="shared" si="185"/>
        <v/>
      </c>
      <c r="AQ837" s="105" t="str">
        <f t="shared" si="186"/>
        <v/>
      </c>
      <c r="AR837" s="98">
        <f>'Input 1 - Schedule 1'!AL839</f>
        <v>0</v>
      </c>
      <c r="AS837" s="98">
        <f t="shared" si="189"/>
        <v>0</v>
      </c>
      <c r="AT837" s="99">
        <f t="shared" si="190"/>
        <v>0</v>
      </c>
      <c r="AV837" s="84" t="s">
        <v>20</v>
      </c>
    </row>
    <row r="838" spans="1:48" ht="13.5" x14ac:dyDescent="0.3">
      <c r="A838" s="106">
        <f t="shared" si="187"/>
        <v>831</v>
      </c>
      <c r="B838" s="102" t="str">
        <f>'Input 1 - Schedule 1'!H840</f>
        <v/>
      </c>
      <c r="C838" s="95">
        <f>'Input 1 - Schedule 1'!I840</f>
        <v>0</v>
      </c>
      <c r="D838" s="95">
        <f>'Input 1 - Schedule 1'!J840</f>
        <v>0</v>
      </c>
      <c r="E838" s="95">
        <f>'Input 1 - Schedule 1'!K840</f>
        <v>0</v>
      </c>
      <c r="F838" s="95">
        <f>'Input 1 - Schedule 1'!L840</f>
        <v>0</v>
      </c>
      <c r="G838" s="95">
        <f>'Input 1 - Schedule 1'!N840</f>
        <v>0</v>
      </c>
      <c r="H838" s="95" t="str">
        <f>'Input 1 - Schedule 1'!O840</f>
        <v/>
      </c>
      <c r="I838" s="95">
        <f>'Input 1 - Schedule 1'!W840</f>
        <v>0</v>
      </c>
      <c r="J838" s="69"/>
      <c r="K838" s="51"/>
      <c r="L838" s="69"/>
      <c r="M838" s="69"/>
      <c r="N838" s="95">
        <f>SUMIFS('Input 3 - Capital Instruments'!$L$13:$L$229,'Input 3 - Capital Instruments'!$O$13:$O$229,C838,'Input 3 - Capital Instruments'!$M$13:$M$229,"Y",'Input 3 - Capital Instruments'!$G$13:$G$229,"Surplus Notes (or similar)")</f>
        <v>0</v>
      </c>
      <c r="O838" s="69"/>
      <c r="P838" s="69"/>
      <c r="Q838" s="69"/>
      <c r="R838" s="96">
        <f t="shared" si="179"/>
        <v>0</v>
      </c>
      <c r="S838" s="95">
        <f t="shared" si="180"/>
        <v>0</v>
      </c>
      <c r="T838" s="69"/>
      <c r="U838" s="69"/>
      <c r="V838" s="69"/>
      <c r="W838" s="95" t="str">
        <f t="shared" si="188"/>
        <v/>
      </c>
      <c r="Z838" s="69"/>
      <c r="AB838" s="69"/>
      <c r="AC838" s="69"/>
      <c r="AD838" s="69"/>
      <c r="AE838" s="69"/>
      <c r="AF838" s="69"/>
      <c r="AG838" s="69"/>
      <c r="AH838" s="97">
        <f t="shared" si="178"/>
        <v>0</v>
      </c>
      <c r="AJ838" s="98">
        <f t="shared" si="181"/>
        <v>0</v>
      </c>
      <c r="AK838" s="103">
        <f t="shared" si="182"/>
        <v>0</v>
      </c>
      <c r="AL838" s="104">
        <f t="shared" si="191"/>
        <v>0</v>
      </c>
      <c r="AM838" s="98">
        <f t="shared" si="183"/>
        <v>0</v>
      </c>
      <c r="AN838" s="103">
        <f t="shared" si="184"/>
        <v>0</v>
      </c>
      <c r="AO838" s="104">
        <f t="shared" si="192"/>
        <v>0</v>
      </c>
      <c r="AP838" s="105" t="str">
        <f t="shared" si="185"/>
        <v/>
      </c>
      <c r="AQ838" s="105" t="str">
        <f t="shared" si="186"/>
        <v/>
      </c>
      <c r="AR838" s="98">
        <f>'Input 1 - Schedule 1'!AL840</f>
        <v>0</v>
      </c>
      <c r="AS838" s="98">
        <f t="shared" si="189"/>
        <v>0</v>
      </c>
      <c r="AT838" s="99">
        <f t="shared" si="190"/>
        <v>0</v>
      </c>
      <c r="AV838" s="84" t="s">
        <v>20</v>
      </c>
    </row>
    <row r="839" spans="1:48" ht="13.5" x14ac:dyDescent="0.3">
      <c r="A839" s="106">
        <f t="shared" si="187"/>
        <v>832</v>
      </c>
      <c r="B839" s="102" t="str">
        <f>'Input 1 - Schedule 1'!H841</f>
        <v/>
      </c>
      <c r="C839" s="95">
        <f>'Input 1 - Schedule 1'!I841</f>
        <v>0</v>
      </c>
      <c r="D839" s="95">
        <f>'Input 1 - Schedule 1'!J841</f>
        <v>0</v>
      </c>
      <c r="E839" s="95">
        <f>'Input 1 - Schedule 1'!K841</f>
        <v>0</v>
      </c>
      <c r="F839" s="95">
        <f>'Input 1 - Schedule 1'!L841</f>
        <v>0</v>
      </c>
      <c r="G839" s="95">
        <f>'Input 1 - Schedule 1'!N841</f>
        <v>0</v>
      </c>
      <c r="H839" s="95" t="str">
        <f>'Input 1 - Schedule 1'!O841</f>
        <v/>
      </c>
      <c r="I839" s="95">
        <f>'Input 1 - Schedule 1'!W841</f>
        <v>0</v>
      </c>
      <c r="J839" s="69"/>
      <c r="K839" s="51"/>
      <c r="L839" s="69"/>
      <c r="M839" s="69"/>
      <c r="N839" s="95">
        <f>SUMIFS('Input 3 - Capital Instruments'!$L$13:$L$229,'Input 3 - Capital Instruments'!$O$13:$O$229,C839,'Input 3 - Capital Instruments'!$M$13:$M$229,"Y",'Input 3 - Capital Instruments'!$G$13:$G$229,"Surplus Notes (or similar)")</f>
        <v>0</v>
      </c>
      <c r="O839" s="69"/>
      <c r="P839" s="69"/>
      <c r="Q839" s="69"/>
      <c r="R839" s="96">
        <f t="shared" si="179"/>
        <v>0</v>
      </c>
      <c r="S839" s="95">
        <f t="shared" si="180"/>
        <v>0</v>
      </c>
      <c r="T839" s="69"/>
      <c r="U839" s="69"/>
      <c r="V839" s="69"/>
      <c r="W839" s="95" t="str">
        <f t="shared" si="188"/>
        <v/>
      </c>
      <c r="Z839" s="69"/>
      <c r="AB839" s="69"/>
      <c r="AC839" s="69"/>
      <c r="AD839" s="69"/>
      <c r="AE839" s="69"/>
      <c r="AF839" s="69"/>
      <c r="AG839" s="69"/>
      <c r="AH839" s="97">
        <f t="shared" ref="AH839:AH902" si="193">AB839-SUM(AC839:AG839)</f>
        <v>0</v>
      </c>
      <c r="AJ839" s="98">
        <f t="shared" si="181"/>
        <v>0</v>
      </c>
      <c r="AK839" s="103">
        <f t="shared" si="182"/>
        <v>0</v>
      </c>
      <c r="AL839" s="104">
        <f t="shared" si="191"/>
        <v>0</v>
      </c>
      <c r="AM839" s="98">
        <f t="shared" si="183"/>
        <v>0</v>
      </c>
      <c r="AN839" s="103">
        <f t="shared" si="184"/>
        <v>0</v>
      </c>
      <c r="AO839" s="104">
        <f t="shared" si="192"/>
        <v>0</v>
      </c>
      <c r="AP839" s="105" t="str">
        <f t="shared" si="185"/>
        <v/>
      </c>
      <c r="AQ839" s="105" t="str">
        <f t="shared" si="186"/>
        <v/>
      </c>
      <c r="AR839" s="98">
        <f>'Input 1 - Schedule 1'!AL841</f>
        <v>0</v>
      </c>
      <c r="AS839" s="98">
        <f t="shared" si="189"/>
        <v>0</v>
      </c>
      <c r="AT839" s="99">
        <f t="shared" si="190"/>
        <v>0</v>
      </c>
      <c r="AV839" s="84" t="s">
        <v>20</v>
      </c>
    </row>
    <row r="840" spans="1:48" ht="13.5" x14ac:dyDescent="0.3">
      <c r="A840" s="106">
        <f t="shared" si="187"/>
        <v>833</v>
      </c>
      <c r="B840" s="102" t="str">
        <f>'Input 1 - Schedule 1'!H842</f>
        <v/>
      </c>
      <c r="C840" s="95">
        <f>'Input 1 - Schedule 1'!I842</f>
        <v>0</v>
      </c>
      <c r="D840" s="95">
        <f>'Input 1 - Schedule 1'!J842</f>
        <v>0</v>
      </c>
      <c r="E840" s="95">
        <f>'Input 1 - Schedule 1'!K842</f>
        <v>0</v>
      </c>
      <c r="F840" s="95">
        <f>'Input 1 - Schedule 1'!L842</f>
        <v>0</v>
      </c>
      <c r="G840" s="95">
        <f>'Input 1 - Schedule 1'!N842</f>
        <v>0</v>
      </c>
      <c r="H840" s="95" t="str">
        <f>'Input 1 - Schedule 1'!O842</f>
        <v/>
      </c>
      <c r="I840" s="95">
        <f>'Input 1 - Schedule 1'!W842</f>
        <v>0</v>
      </c>
      <c r="J840" s="69"/>
      <c r="K840" s="51"/>
      <c r="L840" s="69"/>
      <c r="M840" s="69"/>
      <c r="N840" s="95">
        <f>SUMIFS('Input 3 - Capital Instruments'!$L$13:$L$229,'Input 3 - Capital Instruments'!$O$13:$O$229,C840,'Input 3 - Capital Instruments'!$M$13:$M$229,"Y",'Input 3 - Capital Instruments'!$G$13:$G$229,"Surplus Notes (or similar)")</f>
        <v>0</v>
      </c>
      <c r="O840" s="69"/>
      <c r="P840" s="69"/>
      <c r="Q840" s="69"/>
      <c r="R840" s="96">
        <f t="shared" ref="R840:R903" si="194">L840-SUM(M840:Q840)</f>
        <v>0</v>
      </c>
      <c r="S840" s="95">
        <f t="shared" ref="S840:S903" si="195">J840-L840</f>
        <v>0</v>
      </c>
      <c r="T840" s="69"/>
      <c r="U840" s="69"/>
      <c r="V840" s="69"/>
      <c r="W840" s="95" t="str">
        <f t="shared" si="188"/>
        <v/>
      </c>
      <c r="Z840" s="69"/>
      <c r="AB840" s="69"/>
      <c r="AC840" s="69"/>
      <c r="AD840" s="69"/>
      <c r="AE840" s="69"/>
      <c r="AF840" s="69"/>
      <c r="AG840" s="69"/>
      <c r="AH840" s="97">
        <f t="shared" si="193"/>
        <v>0</v>
      </c>
      <c r="AJ840" s="98">
        <f t="shared" si="181"/>
        <v>0</v>
      </c>
      <c r="AK840" s="103">
        <f t="shared" si="182"/>
        <v>0</v>
      </c>
      <c r="AL840" s="104">
        <f t="shared" si="191"/>
        <v>0</v>
      </c>
      <c r="AM840" s="98">
        <f t="shared" si="183"/>
        <v>0</v>
      </c>
      <c r="AN840" s="103">
        <f t="shared" si="184"/>
        <v>0</v>
      </c>
      <c r="AO840" s="104">
        <f t="shared" si="192"/>
        <v>0</v>
      </c>
      <c r="AP840" s="105" t="str">
        <f t="shared" si="185"/>
        <v/>
      </c>
      <c r="AQ840" s="105" t="str">
        <f t="shared" si="186"/>
        <v/>
      </c>
      <c r="AR840" s="98">
        <f>'Input 1 - Schedule 1'!AL842</f>
        <v>0</v>
      </c>
      <c r="AS840" s="98">
        <f t="shared" si="189"/>
        <v>0</v>
      </c>
      <c r="AT840" s="99">
        <f t="shared" si="190"/>
        <v>0</v>
      </c>
      <c r="AV840" s="84" t="s">
        <v>20</v>
      </c>
    </row>
    <row r="841" spans="1:48" ht="13.5" x14ac:dyDescent="0.3">
      <c r="A841" s="106">
        <f t="shared" si="187"/>
        <v>834</v>
      </c>
      <c r="B841" s="102" t="str">
        <f>'Input 1 - Schedule 1'!H843</f>
        <v/>
      </c>
      <c r="C841" s="95">
        <f>'Input 1 - Schedule 1'!I843</f>
        <v>0</v>
      </c>
      <c r="D841" s="95">
        <f>'Input 1 - Schedule 1'!J843</f>
        <v>0</v>
      </c>
      <c r="E841" s="95">
        <f>'Input 1 - Schedule 1'!K843</f>
        <v>0</v>
      </c>
      <c r="F841" s="95">
        <f>'Input 1 - Schedule 1'!L843</f>
        <v>0</v>
      </c>
      <c r="G841" s="95">
        <f>'Input 1 - Schedule 1'!N843</f>
        <v>0</v>
      </c>
      <c r="H841" s="95" t="str">
        <f>'Input 1 - Schedule 1'!O843</f>
        <v/>
      </c>
      <c r="I841" s="95">
        <f>'Input 1 - Schedule 1'!W843</f>
        <v>0</v>
      </c>
      <c r="J841" s="69"/>
      <c r="K841" s="51"/>
      <c r="L841" s="69"/>
      <c r="M841" s="69"/>
      <c r="N841" s="95">
        <f>SUMIFS('Input 3 - Capital Instruments'!$L$13:$L$229,'Input 3 - Capital Instruments'!$O$13:$O$229,C841,'Input 3 - Capital Instruments'!$M$13:$M$229,"Y",'Input 3 - Capital Instruments'!$G$13:$G$229,"Surplus Notes (or similar)")</f>
        <v>0</v>
      </c>
      <c r="O841" s="69"/>
      <c r="P841" s="69"/>
      <c r="Q841" s="69"/>
      <c r="R841" s="96">
        <f t="shared" si="194"/>
        <v>0</v>
      </c>
      <c r="S841" s="95">
        <f t="shared" si="195"/>
        <v>0</v>
      </c>
      <c r="T841" s="69"/>
      <c r="U841" s="69"/>
      <c r="V841" s="69"/>
      <c r="W841" s="95" t="str">
        <f t="shared" si="188"/>
        <v/>
      </c>
      <c r="Z841" s="69"/>
      <c r="AB841" s="69"/>
      <c r="AC841" s="69"/>
      <c r="AD841" s="69"/>
      <c r="AE841" s="69"/>
      <c r="AF841" s="69"/>
      <c r="AG841" s="69"/>
      <c r="AH841" s="97">
        <f t="shared" si="193"/>
        <v>0</v>
      </c>
      <c r="AJ841" s="98">
        <f t="shared" ref="AJ841:AJ904" si="196">SUMPRODUCT(J$7:J$1008*(G$7:G$1008=$C841))</f>
        <v>0</v>
      </c>
      <c r="AK841" s="103">
        <f t="shared" ref="AK841:AK904" si="197">M841</f>
        <v>0</v>
      </c>
      <c r="AL841" s="104">
        <f t="shared" si="191"/>
        <v>0</v>
      </c>
      <c r="AM841" s="98">
        <f t="shared" ref="AM841:AM904" si="198">SUMPRODUCT(Z$7:Z$1008*(G$7:G$1008=$C841))</f>
        <v>0</v>
      </c>
      <c r="AN841" s="103">
        <f t="shared" ref="AN841:AN904" si="199">AC841</f>
        <v>0</v>
      </c>
      <c r="AO841" s="104">
        <f t="shared" si="192"/>
        <v>0</v>
      </c>
      <c r="AP841" s="105" t="str">
        <f t="shared" ref="AP841:AP904" si="200">IFERROR(L841/AB841,"")</f>
        <v/>
      </c>
      <c r="AQ841" s="105" t="str">
        <f t="shared" ref="AQ841:AQ904" si="201">IFERROR(R841/AH841,"")</f>
        <v/>
      </c>
      <c r="AR841" s="98">
        <f>'Input 1 - Schedule 1'!AL843</f>
        <v>0</v>
      </c>
      <c r="AS841" s="98">
        <f t="shared" si="189"/>
        <v>0</v>
      </c>
      <c r="AT841" s="99">
        <f t="shared" si="190"/>
        <v>0</v>
      </c>
      <c r="AV841" s="84" t="s">
        <v>20</v>
      </c>
    </row>
    <row r="842" spans="1:48" ht="13.5" x14ac:dyDescent="0.3">
      <c r="A842" s="106">
        <f t="shared" ref="A842:A905" si="202">A841+1</f>
        <v>835</v>
      </c>
      <c r="B842" s="102" t="str">
        <f>'Input 1 - Schedule 1'!H844</f>
        <v/>
      </c>
      <c r="C842" s="95">
        <f>'Input 1 - Schedule 1'!I844</f>
        <v>0</v>
      </c>
      <c r="D842" s="95">
        <f>'Input 1 - Schedule 1'!J844</f>
        <v>0</v>
      </c>
      <c r="E842" s="95">
        <f>'Input 1 - Schedule 1'!K844</f>
        <v>0</v>
      </c>
      <c r="F842" s="95">
        <f>'Input 1 - Schedule 1'!L844</f>
        <v>0</v>
      </c>
      <c r="G842" s="95">
        <f>'Input 1 - Schedule 1'!N844</f>
        <v>0</v>
      </c>
      <c r="H842" s="95" t="str">
        <f>'Input 1 - Schedule 1'!O844</f>
        <v/>
      </c>
      <c r="I842" s="95">
        <f>'Input 1 - Schedule 1'!W844</f>
        <v>0</v>
      </c>
      <c r="J842" s="69"/>
      <c r="K842" s="51"/>
      <c r="L842" s="69"/>
      <c r="M842" s="69"/>
      <c r="N842" s="95">
        <f>SUMIFS('Input 3 - Capital Instruments'!$L$13:$L$229,'Input 3 - Capital Instruments'!$O$13:$O$229,C842,'Input 3 - Capital Instruments'!$M$13:$M$229,"Y",'Input 3 - Capital Instruments'!$G$13:$G$229,"Surplus Notes (or similar)")</f>
        <v>0</v>
      </c>
      <c r="O842" s="69"/>
      <c r="P842" s="69"/>
      <c r="Q842" s="69"/>
      <c r="R842" s="96">
        <f t="shared" si="194"/>
        <v>0</v>
      </c>
      <c r="S842" s="95">
        <f t="shared" si="195"/>
        <v>0</v>
      </c>
      <c r="T842" s="69"/>
      <c r="U842" s="69"/>
      <c r="V842" s="69"/>
      <c r="W842" s="95" t="str">
        <f t="shared" ref="W842:W905" si="203">IFERROR(AVERAGE(T842:V842),"")</f>
        <v/>
      </c>
      <c r="Z842" s="69"/>
      <c r="AB842" s="69"/>
      <c r="AC842" s="69"/>
      <c r="AD842" s="69"/>
      <c r="AE842" s="69"/>
      <c r="AF842" s="69"/>
      <c r="AG842" s="69"/>
      <c r="AH842" s="97">
        <f t="shared" si="193"/>
        <v>0</v>
      </c>
      <c r="AJ842" s="98">
        <f t="shared" si="196"/>
        <v>0</v>
      </c>
      <c r="AK842" s="103">
        <f t="shared" si="197"/>
        <v>0</v>
      </c>
      <c r="AL842" s="104">
        <f t="shared" si="191"/>
        <v>0</v>
      </c>
      <c r="AM842" s="98">
        <f t="shared" si="198"/>
        <v>0</v>
      </c>
      <c r="AN842" s="103">
        <f t="shared" si="199"/>
        <v>0</v>
      </c>
      <c r="AO842" s="104">
        <f t="shared" si="192"/>
        <v>0</v>
      </c>
      <c r="AP842" s="105" t="str">
        <f t="shared" si="200"/>
        <v/>
      </c>
      <c r="AQ842" s="105" t="str">
        <f t="shared" si="201"/>
        <v/>
      </c>
      <c r="AR842" s="98">
        <f>'Input 1 - Schedule 1'!AL844</f>
        <v>0</v>
      </c>
      <c r="AS842" s="98">
        <f t="shared" ref="AS842:AS905" si="204">L842</f>
        <v>0</v>
      </c>
      <c r="AT842" s="99">
        <f t="shared" ref="AT842:AT905" si="205">AR842-AS842</f>
        <v>0</v>
      </c>
      <c r="AV842" s="84" t="s">
        <v>20</v>
      </c>
    </row>
    <row r="843" spans="1:48" ht="13.5" x14ac:dyDescent="0.3">
      <c r="A843" s="106">
        <f t="shared" si="202"/>
        <v>836</v>
      </c>
      <c r="B843" s="102" t="str">
        <f>'Input 1 - Schedule 1'!H845</f>
        <v/>
      </c>
      <c r="C843" s="95">
        <f>'Input 1 - Schedule 1'!I845</f>
        <v>0</v>
      </c>
      <c r="D843" s="95">
        <f>'Input 1 - Schedule 1'!J845</f>
        <v>0</v>
      </c>
      <c r="E843" s="95">
        <f>'Input 1 - Schedule 1'!K845</f>
        <v>0</v>
      </c>
      <c r="F843" s="95">
        <f>'Input 1 - Schedule 1'!L845</f>
        <v>0</v>
      </c>
      <c r="G843" s="95">
        <f>'Input 1 - Schedule 1'!N845</f>
        <v>0</v>
      </c>
      <c r="H843" s="95" t="str">
        <f>'Input 1 - Schedule 1'!O845</f>
        <v/>
      </c>
      <c r="I843" s="95">
        <f>'Input 1 - Schedule 1'!W845</f>
        <v>0</v>
      </c>
      <c r="J843" s="69"/>
      <c r="K843" s="51"/>
      <c r="L843" s="69"/>
      <c r="M843" s="69"/>
      <c r="N843" s="95">
        <f>SUMIFS('Input 3 - Capital Instruments'!$L$13:$L$229,'Input 3 - Capital Instruments'!$O$13:$O$229,C843,'Input 3 - Capital Instruments'!$M$13:$M$229,"Y",'Input 3 - Capital Instruments'!$G$13:$G$229,"Surplus Notes (or similar)")</f>
        <v>0</v>
      </c>
      <c r="O843" s="69"/>
      <c r="P843" s="69"/>
      <c r="Q843" s="69"/>
      <c r="R843" s="96">
        <f t="shared" si="194"/>
        <v>0</v>
      </c>
      <c r="S843" s="95">
        <f t="shared" si="195"/>
        <v>0</v>
      </c>
      <c r="T843" s="69"/>
      <c r="U843" s="69"/>
      <c r="V843" s="69"/>
      <c r="W843" s="95" t="str">
        <f t="shared" si="203"/>
        <v/>
      </c>
      <c r="Z843" s="69"/>
      <c r="AB843" s="69"/>
      <c r="AC843" s="69"/>
      <c r="AD843" s="69"/>
      <c r="AE843" s="69"/>
      <c r="AF843" s="69"/>
      <c r="AG843" s="69"/>
      <c r="AH843" s="97">
        <f t="shared" si="193"/>
        <v>0</v>
      </c>
      <c r="AJ843" s="98">
        <f t="shared" si="196"/>
        <v>0</v>
      </c>
      <c r="AK843" s="103">
        <f t="shared" si="197"/>
        <v>0</v>
      </c>
      <c r="AL843" s="104">
        <f t="shared" ref="AL843:AL906" si="206">AJ843-AK843</f>
        <v>0</v>
      </c>
      <c r="AM843" s="98">
        <f t="shared" si="198"/>
        <v>0</v>
      </c>
      <c r="AN843" s="103">
        <f t="shared" si="199"/>
        <v>0</v>
      </c>
      <c r="AO843" s="104">
        <f t="shared" ref="AO843:AO906" si="207">AM843-AN843</f>
        <v>0</v>
      </c>
      <c r="AP843" s="105" t="str">
        <f t="shared" si="200"/>
        <v/>
      </c>
      <c r="AQ843" s="105" t="str">
        <f t="shared" si="201"/>
        <v/>
      </c>
      <c r="AR843" s="98">
        <f>'Input 1 - Schedule 1'!AL845</f>
        <v>0</v>
      </c>
      <c r="AS843" s="98">
        <f t="shared" si="204"/>
        <v>0</v>
      </c>
      <c r="AT843" s="99">
        <f t="shared" si="205"/>
        <v>0</v>
      </c>
      <c r="AV843" s="84" t="s">
        <v>20</v>
      </c>
    </row>
    <row r="844" spans="1:48" ht="13.5" x14ac:dyDescent="0.3">
      <c r="A844" s="106">
        <f t="shared" si="202"/>
        <v>837</v>
      </c>
      <c r="B844" s="102" t="str">
        <f>'Input 1 - Schedule 1'!H846</f>
        <v/>
      </c>
      <c r="C844" s="95">
        <f>'Input 1 - Schedule 1'!I846</f>
        <v>0</v>
      </c>
      <c r="D844" s="95">
        <f>'Input 1 - Schedule 1'!J846</f>
        <v>0</v>
      </c>
      <c r="E844" s="95">
        <f>'Input 1 - Schedule 1'!K846</f>
        <v>0</v>
      </c>
      <c r="F844" s="95">
        <f>'Input 1 - Schedule 1'!L846</f>
        <v>0</v>
      </c>
      <c r="G844" s="95">
        <f>'Input 1 - Schedule 1'!N846</f>
        <v>0</v>
      </c>
      <c r="H844" s="95" t="str">
        <f>'Input 1 - Schedule 1'!O846</f>
        <v/>
      </c>
      <c r="I844" s="95">
        <f>'Input 1 - Schedule 1'!W846</f>
        <v>0</v>
      </c>
      <c r="J844" s="69"/>
      <c r="K844" s="51"/>
      <c r="L844" s="69"/>
      <c r="M844" s="69"/>
      <c r="N844" s="95">
        <f>SUMIFS('Input 3 - Capital Instruments'!$L$13:$L$229,'Input 3 - Capital Instruments'!$O$13:$O$229,C844,'Input 3 - Capital Instruments'!$M$13:$M$229,"Y",'Input 3 - Capital Instruments'!$G$13:$G$229,"Surplus Notes (or similar)")</f>
        <v>0</v>
      </c>
      <c r="O844" s="69"/>
      <c r="P844" s="69"/>
      <c r="Q844" s="69"/>
      <c r="R844" s="96">
        <f t="shared" si="194"/>
        <v>0</v>
      </c>
      <c r="S844" s="95">
        <f t="shared" si="195"/>
        <v>0</v>
      </c>
      <c r="T844" s="69"/>
      <c r="U844" s="69"/>
      <c r="V844" s="69"/>
      <c r="W844" s="95" t="str">
        <f t="shared" si="203"/>
        <v/>
      </c>
      <c r="Z844" s="69"/>
      <c r="AB844" s="69"/>
      <c r="AC844" s="69"/>
      <c r="AD844" s="69"/>
      <c r="AE844" s="69"/>
      <c r="AF844" s="69"/>
      <c r="AG844" s="69"/>
      <c r="AH844" s="97">
        <f t="shared" si="193"/>
        <v>0</v>
      </c>
      <c r="AJ844" s="98">
        <f t="shared" si="196"/>
        <v>0</v>
      </c>
      <c r="AK844" s="103">
        <f t="shared" si="197"/>
        <v>0</v>
      </c>
      <c r="AL844" s="104">
        <f t="shared" si="206"/>
        <v>0</v>
      </c>
      <c r="AM844" s="98">
        <f t="shared" si="198"/>
        <v>0</v>
      </c>
      <c r="AN844" s="103">
        <f t="shared" si="199"/>
        <v>0</v>
      </c>
      <c r="AO844" s="104">
        <f t="shared" si="207"/>
        <v>0</v>
      </c>
      <c r="AP844" s="105" t="str">
        <f t="shared" si="200"/>
        <v/>
      </c>
      <c r="AQ844" s="105" t="str">
        <f t="shared" si="201"/>
        <v/>
      </c>
      <c r="AR844" s="98">
        <f>'Input 1 - Schedule 1'!AL846</f>
        <v>0</v>
      </c>
      <c r="AS844" s="98">
        <f t="shared" si="204"/>
        <v>0</v>
      </c>
      <c r="AT844" s="99">
        <f t="shared" si="205"/>
        <v>0</v>
      </c>
      <c r="AV844" s="84" t="s">
        <v>20</v>
      </c>
    </row>
    <row r="845" spans="1:48" ht="13.5" x14ac:dyDescent="0.3">
      <c r="A845" s="106">
        <f t="shared" si="202"/>
        <v>838</v>
      </c>
      <c r="B845" s="102" t="str">
        <f>'Input 1 - Schedule 1'!H847</f>
        <v/>
      </c>
      <c r="C845" s="95">
        <f>'Input 1 - Schedule 1'!I847</f>
        <v>0</v>
      </c>
      <c r="D845" s="95">
        <f>'Input 1 - Schedule 1'!J847</f>
        <v>0</v>
      </c>
      <c r="E845" s="95">
        <f>'Input 1 - Schedule 1'!K847</f>
        <v>0</v>
      </c>
      <c r="F845" s="95">
        <f>'Input 1 - Schedule 1'!L847</f>
        <v>0</v>
      </c>
      <c r="G845" s="95">
        <f>'Input 1 - Schedule 1'!N847</f>
        <v>0</v>
      </c>
      <c r="H845" s="95" t="str">
        <f>'Input 1 - Schedule 1'!O847</f>
        <v/>
      </c>
      <c r="I845" s="95">
        <f>'Input 1 - Schedule 1'!W847</f>
        <v>0</v>
      </c>
      <c r="J845" s="69"/>
      <c r="K845" s="51"/>
      <c r="L845" s="69"/>
      <c r="M845" s="69"/>
      <c r="N845" s="95">
        <f>SUMIFS('Input 3 - Capital Instruments'!$L$13:$L$229,'Input 3 - Capital Instruments'!$O$13:$O$229,C845,'Input 3 - Capital Instruments'!$M$13:$M$229,"Y",'Input 3 - Capital Instruments'!$G$13:$G$229,"Surplus Notes (or similar)")</f>
        <v>0</v>
      </c>
      <c r="O845" s="69"/>
      <c r="P845" s="69"/>
      <c r="Q845" s="69"/>
      <c r="R845" s="96">
        <f t="shared" si="194"/>
        <v>0</v>
      </c>
      <c r="S845" s="95">
        <f t="shared" si="195"/>
        <v>0</v>
      </c>
      <c r="T845" s="69"/>
      <c r="U845" s="69"/>
      <c r="V845" s="69"/>
      <c r="W845" s="95" t="str">
        <f t="shared" si="203"/>
        <v/>
      </c>
      <c r="Z845" s="69"/>
      <c r="AB845" s="69"/>
      <c r="AC845" s="69"/>
      <c r="AD845" s="69"/>
      <c r="AE845" s="69"/>
      <c r="AF845" s="69"/>
      <c r="AG845" s="69"/>
      <c r="AH845" s="97">
        <f t="shared" si="193"/>
        <v>0</v>
      </c>
      <c r="AJ845" s="98">
        <f t="shared" si="196"/>
        <v>0</v>
      </c>
      <c r="AK845" s="103">
        <f t="shared" si="197"/>
        <v>0</v>
      </c>
      <c r="AL845" s="104">
        <f t="shared" si="206"/>
        <v>0</v>
      </c>
      <c r="AM845" s="98">
        <f t="shared" si="198"/>
        <v>0</v>
      </c>
      <c r="AN845" s="103">
        <f t="shared" si="199"/>
        <v>0</v>
      </c>
      <c r="AO845" s="104">
        <f t="shared" si="207"/>
        <v>0</v>
      </c>
      <c r="AP845" s="105" t="str">
        <f t="shared" si="200"/>
        <v/>
      </c>
      <c r="AQ845" s="105" t="str">
        <f t="shared" si="201"/>
        <v/>
      </c>
      <c r="AR845" s="98">
        <f>'Input 1 - Schedule 1'!AL847</f>
        <v>0</v>
      </c>
      <c r="AS845" s="98">
        <f t="shared" si="204"/>
        <v>0</v>
      </c>
      <c r="AT845" s="99">
        <f t="shared" si="205"/>
        <v>0</v>
      </c>
      <c r="AV845" s="84" t="s">
        <v>20</v>
      </c>
    </row>
    <row r="846" spans="1:48" ht="13.5" x14ac:dyDescent="0.3">
      <c r="A846" s="106">
        <f t="shared" si="202"/>
        <v>839</v>
      </c>
      <c r="B846" s="102" t="str">
        <f>'Input 1 - Schedule 1'!H848</f>
        <v/>
      </c>
      <c r="C846" s="95">
        <f>'Input 1 - Schedule 1'!I848</f>
        <v>0</v>
      </c>
      <c r="D846" s="95">
        <f>'Input 1 - Schedule 1'!J848</f>
        <v>0</v>
      </c>
      <c r="E846" s="95">
        <f>'Input 1 - Schedule 1'!K848</f>
        <v>0</v>
      </c>
      <c r="F846" s="95">
        <f>'Input 1 - Schedule 1'!L848</f>
        <v>0</v>
      </c>
      <c r="G846" s="95">
        <f>'Input 1 - Schedule 1'!N848</f>
        <v>0</v>
      </c>
      <c r="H846" s="95" t="str">
        <f>'Input 1 - Schedule 1'!O848</f>
        <v/>
      </c>
      <c r="I846" s="95">
        <f>'Input 1 - Schedule 1'!W848</f>
        <v>0</v>
      </c>
      <c r="J846" s="69"/>
      <c r="K846" s="51"/>
      <c r="L846" s="69"/>
      <c r="M846" s="69"/>
      <c r="N846" s="95">
        <f>SUMIFS('Input 3 - Capital Instruments'!$L$13:$L$229,'Input 3 - Capital Instruments'!$O$13:$O$229,C846,'Input 3 - Capital Instruments'!$M$13:$M$229,"Y",'Input 3 - Capital Instruments'!$G$13:$G$229,"Surplus Notes (or similar)")</f>
        <v>0</v>
      </c>
      <c r="O846" s="69"/>
      <c r="P846" s="69"/>
      <c r="Q846" s="69"/>
      <c r="R846" s="96">
        <f t="shared" si="194"/>
        <v>0</v>
      </c>
      <c r="S846" s="95">
        <f t="shared" si="195"/>
        <v>0</v>
      </c>
      <c r="T846" s="69"/>
      <c r="U846" s="69"/>
      <c r="V846" s="69"/>
      <c r="W846" s="95" t="str">
        <f t="shared" si="203"/>
        <v/>
      </c>
      <c r="Z846" s="69"/>
      <c r="AB846" s="69"/>
      <c r="AC846" s="69"/>
      <c r="AD846" s="69"/>
      <c r="AE846" s="69"/>
      <c r="AF846" s="69"/>
      <c r="AG846" s="69"/>
      <c r="AH846" s="97">
        <f t="shared" si="193"/>
        <v>0</v>
      </c>
      <c r="AJ846" s="98">
        <f t="shared" si="196"/>
        <v>0</v>
      </c>
      <c r="AK846" s="103">
        <f t="shared" si="197"/>
        <v>0</v>
      </c>
      <c r="AL846" s="104">
        <f t="shared" si="206"/>
        <v>0</v>
      </c>
      <c r="AM846" s="98">
        <f t="shared" si="198"/>
        <v>0</v>
      </c>
      <c r="AN846" s="103">
        <f t="shared" si="199"/>
        <v>0</v>
      </c>
      <c r="AO846" s="104">
        <f t="shared" si="207"/>
        <v>0</v>
      </c>
      <c r="AP846" s="105" t="str">
        <f t="shared" si="200"/>
        <v/>
      </c>
      <c r="AQ846" s="105" t="str">
        <f t="shared" si="201"/>
        <v/>
      </c>
      <c r="AR846" s="98">
        <f>'Input 1 - Schedule 1'!AL848</f>
        <v>0</v>
      </c>
      <c r="AS846" s="98">
        <f t="shared" si="204"/>
        <v>0</v>
      </c>
      <c r="AT846" s="99">
        <f t="shared" si="205"/>
        <v>0</v>
      </c>
      <c r="AV846" s="84" t="s">
        <v>20</v>
      </c>
    </row>
    <row r="847" spans="1:48" ht="13.5" x14ac:dyDescent="0.3">
      <c r="A847" s="106">
        <f t="shared" si="202"/>
        <v>840</v>
      </c>
      <c r="B847" s="102" t="str">
        <f>'Input 1 - Schedule 1'!H849</f>
        <v/>
      </c>
      <c r="C847" s="95">
        <f>'Input 1 - Schedule 1'!I849</f>
        <v>0</v>
      </c>
      <c r="D847" s="95">
        <f>'Input 1 - Schedule 1'!J849</f>
        <v>0</v>
      </c>
      <c r="E847" s="95">
        <f>'Input 1 - Schedule 1'!K849</f>
        <v>0</v>
      </c>
      <c r="F847" s="95">
        <f>'Input 1 - Schedule 1'!L849</f>
        <v>0</v>
      </c>
      <c r="G847" s="95">
        <f>'Input 1 - Schedule 1'!N849</f>
        <v>0</v>
      </c>
      <c r="H847" s="95" t="str">
        <f>'Input 1 - Schedule 1'!O849</f>
        <v/>
      </c>
      <c r="I847" s="95">
        <f>'Input 1 - Schedule 1'!W849</f>
        <v>0</v>
      </c>
      <c r="J847" s="69"/>
      <c r="K847" s="51"/>
      <c r="L847" s="69"/>
      <c r="M847" s="69"/>
      <c r="N847" s="95">
        <f>SUMIFS('Input 3 - Capital Instruments'!$L$13:$L$229,'Input 3 - Capital Instruments'!$O$13:$O$229,C847,'Input 3 - Capital Instruments'!$M$13:$M$229,"Y",'Input 3 - Capital Instruments'!$G$13:$G$229,"Surplus Notes (or similar)")</f>
        <v>0</v>
      </c>
      <c r="O847" s="69"/>
      <c r="P847" s="69"/>
      <c r="Q847" s="69"/>
      <c r="R847" s="96">
        <f t="shared" si="194"/>
        <v>0</v>
      </c>
      <c r="S847" s="95">
        <f t="shared" si="195"/>
        <v>0</v>
      </c>
      <c r="T847" s="69"/>
      <c r="U847" s="69"/>
      <c r="V847" s="69"/>
      <c r="W847" s="95" t="str">
        <f t="shared" si="203"/>
        <v/>
      </c>
      <c r="Z847" s="69"/>
      <c r="AB847" s="69"/>
      <c r="AC847" s="69"/>
      <c r="AD847" s="69"/>
      <c r="AE847" s="69"/>
      <c r="AF847" s="69"/>
      <c r="AG847" s="69"/>
      <c r="AH847" s="97">
        <f t="shared" si="193"/>
        <v>0</v>
      </c>
      <c r="AJ847" s="98">
        <f t="shared" si="196"/>
        <v>0</v>
      </c>
      <c r="AK847" s="103">
        <f t="shared" si="197"/>
        <v>0</v>
      </c>
      <c r="AL847" s="104">
        <f t="shared" si="206"/>
        <v>0</v>
      </c>
      <c r="AM847" s="98">
        <f t="shared" si="198"/>
        <v>0</v>
      </c>
      <c r="AN847" s="103">
        <f t="shared" si="199"/>
        <v>0</v>
      </c>
      <c r="AO847" s="104">
        <f t="shared" si="207"/>
        <v>0</v>
      </c>
      <c r="AP847" s="105" t="str">
        <f t="shared" si="200"/>
        <v/>
      </c>
      <c r="AQ847" s="105" t="str">
        <f t="shared" si="201"/>
        <v/>
      </c>
      <c r="AR847" s="98">
        <f>'Input 1 - Schedule 1'!AL849</f>
        <v>0</v>
      </c>
      <c r="AS847" s="98">
        <f t="shared" si="204"/>
        <v>0</v>
      </c>
      <c r="AT847" s="99">
        <f t="shared" si="205"/>
        <v>0</v>
      </c>
      <c r="AV847" s="84" t="s">
        <v>20</v>
      </c>
    </row>
    <row r="848" spans="1:48" ht="13.5" x14ac:dyDescent="0.3">
      <c r="A848" s="106">
        <f t="shared" si="202"/>
        <v>841</v>
      </c>
      <c r="B848" s="102" t="str">
        <f>'Input 1 - Schedule 1'!H850</f>
        <v/>
      </c>
      <c r="C848" s="95">
        <f>'Input 1 - Schedule 1'!I850</f>
        <v>0</v>
      </c>
      <c r="D848" s="95">
        <f>'Input 1 - Schedule 1'!J850</f>
        <v>0</v>
      </c>
      <c r="E848" s="95">
        <f>'Input 1 - Schedule 1'!K850</f>
        <v>0</v>
      </c>
      <c r="F848" s="95">
        <f>'Input 1 - Schedule 1'!L850</f>
        <v>0</v>
      </c>
      <c r="G848" s="95">
        <f>'Input 1 - Schedule 1'!N850</f>
        <v>0</v>
      </c>
      <c r="H848" s="95" t="str">
        <f>'Input 1 - Schedule 1'!O850</f>
        <v/>
      </c>
      <c r="I848" s="95">
        <f>'Input 1 - Schedule 1'!W850</f>
        <v>0</v>
      </c>
      <c r="J848" s="69"/>
      <c r="K848" s="51"/>
      <c r="L848" s="69"/>
      <c r="M848" s="69"/>
      <c r="N848" s="95">
        <f>SUMIFS('Input 3 - Capital Instruments'!$L$13:$L$229,'Input 3 - Capital Instruments'!$O$13:$O$229,C848,'Input 3 - Capital Instruments'!$M$13:$M$229,"Y",'Input 3 - Capital Instruments'!$G$13:$G$229,"Surplus Notes (or similar)")</f>
        <v>0</v>
      </c>
      <c r="O848" s="69"/>
      <c r="P848" s="69"/>
      <c r="Q848" s="69"/>
      <c r="R848" s="96">
        <f t="shared" si="194"/>
        <v>0</v>
      </c>
      <c r="S848" s="95">
        <f t="shared" si="195"/>
        <v>0</v>
      </c>
      <c r="T848" s="69"/>
      <c r="U848" s="69"/>
      <c r="V848" s="69"/>
      <c r="W848" s="95" t="str">
        <f t="shared" si="203"/>
        <v/>
      </c>
      <c r="Z848" s="69"/>
      <c r="AB848" s="69"/>
      <c r="AC848" s="69"/>
      <c r="AD848" s="69"/>
      <c r="AE848" s="69"/>
      <c r="AF848" s="69"/>
      <c r="AG848" s="69"/>
      <c r="AH848" s="97">
        <f t="shared" si="193"/>
        <v>0</v>
      </c>
      <c r="AJ848" s="98">
        <f t="shared" si="196"/>
        <v>0</v>
      </c>
      <c r="AK848" s="103">
        <f t="shared" si="197"/>
        <v>0</v>
      </c>
      <c r="AL848" s="104">
        <f t="shared" si="206"/>
        <v>0</v>
      </c>
      <c r="AM848" s="98">
        <f t="shared" si="198"/>
        <v>0</v>
      </c>
      <c r="AN848" s="103">
        <f t="shared" si="199"/>
        <v>0</v>
      </c>
      <c r="AO848" s="104">
        <f t="shared" si="207"/>
        <v>0</v>
      </c>
      <c r="AP848" s="105" t="str">
        <f t="shared" si="200"/>
        <v/>
      </c>
      <c r="AQ848" s="105" t="str">
        <f t="shared" si="201"/>
        <v/>
      </c>
      <c r="AR848" s="98">
        <f>'Input 1 - Schedule 1'!AL850</f>
        <v>0</v>
      </c>
      <c r="AS848" s="98">
        <f t="shared" si="204"/>
        <v>0</v>
      </c>
      <c r="AT848" s="99">
        <f t="shared" si="205"/>
        <v>0</v>
      </c>
      <c r="AV848" s="84" t="s">
        <v>20</v>
      </c>
    </row>
    <row r="849" spans="1:48" ht="13.5" x14ac:dyDescent="0.3">
      <c r="A849" s="106">
        <f t="shared" si="202"/>
        <v>842</v>
      </c>
      <c r="B849" s="102" t="str">
        <f>'Input 1 - Schedule 1'!H851</f>
        <v/>
      </c>
      <c r="C849" s="95">
        <f>'Input 1 - Schedule 1'!I851</f>
        <v>0</v>
      </c>
      <c r="D849" s="95">
        <f>'Input 1 - Schedule 1'!J851</f>
        <v>0</v>
      </c>
      <c r="E849" s="95">
        <f>'Input 1 - Schedule 1'!K851</f>
        <v>0</v>
      </c>
      <c r="F849" s="95">
        <f>'Input 1 - Schedule 1'!L851</f>
        <v>0</v>
      </c>
      <c r="G849" s="95">
        <f>'Input 1 - Schedule 1'!N851</f>
        <v>0</v>
      </c>
      <c r="H849" s="95" t="str">
        <f>'Input 1 - Schedule 1'!O851</f>
        <v/>
      </c>
      <c r="I849" s="95">
        <f>'Input 1 - Schedule 1'!W851</f>
        <v>0</v>
      </c>
      <c r="J849" s="69"/>
      <c r="K849" s="51"/>
      <c r="L849" s="69"/>
      <c r="M849" s="69"/>
      <c r="N849" s="95">
        <f>SUMIFS('Input 3 - Capital Instruments'!$L$13:$L$229,'Input 3 - Capital Instruments'!$O$13:$O$229,C849,'Input 3 - Capital Instruments'!$M$13:$M$229,"Y",'Input 3 - Capital Instruments'!$G$13:$G$229,"Surplus Notes (or similar)")</f>
        <v>0</v>
      </c>
      <c r="O849" s="69"/>
      <c r="P849" s="69"/>
      <c r="Q849" s="69"/>
      <c r="R849" s="96">
        <f t="shared" si="194"/>
        <v>0</v>
      </c>
      <c r="S849" s="95">
        <f t="shared" si="195"/>
        <v>0</v>
      </c>
      <c r="T849" s="69"/>
      <c r="U849" s="69"/>
      <c r="V849" s="69"/>
      <c r="W849" s="95" t="str">
        <f t="shared" si="203"/>
        <v/>
      </c>
      <c r="Z849" s="69"/>
      <c r="AB849" s="69"/>
      <c r="AC849" s="69"/>
      <c r="AD849" s="69"/>
      <c r="AE849" s="69"/>
      <c r="AF849" s="69"/>
      <c r="AG849" s="69"/>
      <c r="AH849" s="97">
        <f t="shared" si="193"/>
        <v>0</v>
      </c>
      <c r="AJ849" s="98">
        <f t="shared" si="196"/>
        <v>0</v>
      </c>
      <c r="AK849" s="103">
        <f t="shared" si="197"/>
        <v>0</v>
      </c>
      <c r="AL849" s="104">
        <f t="shared" si="206"/>
        <v>0</v>
      </c>
      <c r="AM849" s="98">
        <f t="shared" si="198"/>
        <v>0</v>
      </c>
      <c r="AN849" s="103">
        <f t="shared" si="199"/>
        <v>0</v>
      </c>
      <c r="AO849" s="104">
        <f t="shared" si="207"/>
        <v>0</v>
      </c>
      <c r="AP849" s="105" t="str">
        <f t="shared" si="200"/>
        <v/>
      </c>
      <c r="AQ849" s="105" t="str">
        <f t="shared" si="201"/>
        <v/>
      </c>
      <c r="AR849" s="98">
        <f>'Input 1 - Schedule 1'!AL851</f>
        <v>0</v>
      </c>
      <c r="AS849" s="98">
        <f t="shared" si="204"/>
        <v>0</v>
      </c>
      <c r="AT849" s="99">
        <f t="shared" si="205"/>
        <v>0</v>
      </c>
      <c r="AV849" s="84" t="s">
        <v>20</v>
      </c>
    </row>
    <row r="850" spans="1:48" ht="13.5" x14ac:dyDescent="0.3">
      <c r="A850" s="106">
        <f t="shared" si="202"/>
        <v>843</v>
      </c>
      <c r="B850" s="102" t="str">
        <f>'Input 1 - Schedule 1'!H852</f>
        <v/>
      </c>
      <c r="C850" s="95">
        <f>'Input 1 - Schedule 1'!I852</f>
        <v>0</v>
      </c>
      <c r="D850" s="95">
        <f>'Input 1 - Schedule 1'!J852</f>
        <v>0</v>
      </c>
      <c r="E850" s="95">
        <f>'Input 1 - Schedule 1'!K852</f>
        <v>0</v>
      </c>
      <c r="F850" s="95">
        <f>'Input 1 - Schedule 1'!L852</f>
        <v>0</v>
      </c>
      <c r="G850" s="95">
        <f>'Input 1 - Schedule 1'!N852</f>
        <v>0</v>
      </c>
      <c r="H850" s="95" t="str">
        <f>'Input 1 - Schedule 1'!O852</f>
        <v/>
      </c>
      <c r="I850" s="95">
        <f>'Input 1 - Schedule 1'!W852</f>
        <v>0</v>
      </c>
      <c r="J850" s="69"/>
      <c r="K850" s="51"/>
      <c r="L850" s="69"/>
      <c r="M850" s="69"/>
      <c r="N850" s="95">
        <f>SUMIFS('Input 3 - Capital Instruments'!$L$13:$L$229,'Input 3 - Capital Instruments'!$O$13:$O$229,C850,'Input 3 - Capital Instruments'!$M$13:$M$229,"Y",'Input 3 - Capital Instruments'!$G$13:$G$229,"Surplus Notes (or similar)")</f>
        <v>0</v>
      </c>
      <c r="O850" s="69"/>
      <c r="P850" s="69"/>
      <c r="Q850" s="69"/>
      <c r="R850" s="96">
        <f t="shared" si="194"/>
        <v>0</v>
      </c>
      <c r="S850" s="95">
        <f t="shared" si="195"/>
        <v>0</v>
      </c>
      <c r="T850" s="69"/>
      <c r="U850" s="69"/>
      <c r="V850" s="69"/>
      <c r="W850" s="95" t="str">
        <f t="shared" si="203"/>
        <v/>
      </c>
      <c r="Z850" s="69"/>
      <c r="AB850" s="69"/>
      <c r="AC850" s="69"/>
      <c r="AD850" s="69"/>
      <c r="AE850" s="69"/>
      <c r="AF850" s="69"/>
      <c r="AG850" s="69"/>
      <c r="AH850" s="97">
        <f t="shared" si="193"/>
        <v>0</v>
      </c>
      <c r="AJ850" s="98">
        <f t="shared" si="196"/>
        <v>0</v>
      </c>
      <c r="AK850" s="103">
        <f t="shared" si="197"/>
        <v>0</v>
      </c>
      <c r="AL850" s="104">
        <f t="shared" si="206"/>
        <v>0</v>
      </c>
      <c r="AM850" s="98">
        <f t="shared" si="198"/>
        <v>0</v>
      </c>
      <c r="AN850" s="103">
        <f t="shared" si="199"/>
        <v>0</v>
      </c>
      <c r="AO850" s="104">
        <f t="shared" si="207"/>
        <v>0</v>
      </c>
      <c r="AP850" s="105" t="str">
        <f t="shared" si="200"/>
        <v/>
      </c>
      <c r="AQ850" s="105" t="str">
        <f t="shared" si="201"/>
        <v/>
      </c>
      <c r="AR850" s="98">
        <f>'Input 1 - Schedule 1'!AL852</f>
        <v>0</v>
      </c>
      <c r="AS850" s="98">
        <f t="shared" si="204"/>
        <v>0</v>
      </c>
      <c r="AT850" s="99">
        <f t="shared" si="205"/>
        <v>0</v>
      </c>
      <c r="AV850" s="84" t="s">
        <v>20</v>
      </c>
    </row>
    <row r="851" spans="1:48" ht="13.5" x14ac:dyDescent="0.3">
      <c r="A851" s="106">
        <f t="shared" si="202"/>
        <v>844</v>
      </c>
      <c r="B851" s="102" t="str">
        <f>'Input 1 - Schedule 1'!H853</f>
        <v/>
      </c>
      <c r="C851" s="95">
        <f>'Input 1 - Schedule 1'!I853</f>
        <v>0</v>
      </c>
      <c r="D851" s="95">
        <f>'Input 1 - Schedule 1'!J853</f>
        <v>0</v>
      </c>
      <c r="E851" s="95">
        <f>'Input 1 - Schedule 1'!K853</f>
        <v>0</v>
      </c>
      <c r="F851" s="95">
        <f>'Input 1 - Schedule 1'!L853</f>
        <v>0</v>
      </c>
      <c r="G851" s="95">
        <f>'Input 1 - Schedule 1'!N853</f>
        <v>0</v>
      </c>
      <c r="H851" s="95" t="str">
        <f>'Input 1 - Schedule 1'!O853</f>
        <v/>
      </c>
      <c r="I851" s="95">
        <f>'Input 1 - Schedule 1'!W853</f>
        <v>0</v>
      </c>
      <c r="J851" s="69"/>
      <c r="K851" s="51"/>
      <c r="L851" s="69"/>
      <c r="M851" s="69"/>
      <c r="N851" s="95">
        <f>SUMIFS('Input 3 - Capital Instruments'!$L$13:$L$229,'Input 3 - Capital Instruments'!$O$13:$O$229,C851,'Input 3 - Capital Instruments'!$M$13:$M$229,"Y",'Input 3 - Capital Instruments'!$G$13:$G$229,"Surplus Notes (or similar)")</f>
        <v>0</v>
      </c>
      <c r="O851" s="69"/>
      <c r="P851" s="69"/>
      <c r="Q851" s="69"/>
      <c r="R851" s="96">
        <f t="shared" si="194"/>
        <v>0</v>
      </c>
      <c r="S851" s="95">
        <f t="shared" si="195"/>
        <v>0</v>
      </c>
      <c r="T851" s="69"/>
      <c r="U851" s="69"/>
      <c r="V851" s="69"/>
      <c r="W851" s="95" t="str">
        <f t="shared" si="203"/>
        <v/>
      </c>
      <c r="Z851" s="69"/>
      <c r="AB851" s="69"/>
      <c r="AC851" s="69"/>
      <c r="AD851" s="69"/>
      <c r="AE851" s="69"/>
      <c r="AF851" s="69"/>
      <c r="AG851" s="69"/>
      <c r="AH851" s="97">
        <f t="shared" si="193"/>
        <v>0</v>
      </c>
      <c r="AJ851" s="98">
        <f t="shared" si="196"/>
        <v>0</v>
      </c>
      <c r="AK851" s="103">
        <f t="shared" si="197"/>
        <v>0</v>
      </c>
      <c r="AL851" s="104">
        <f t="shared" si="206"/>
        <v>0</v>
      </c>
      <c r="AM851" s="98">
        <f t="shared" si="198"/>
        <v>0</v>
      </c>
      <c r="AN851" s="103">
        <f t="shared" si="199"/>
        <v>0</v>
      </c>
      <c r="AO851" s="104">
        <f t="shared" si="207"/>
        <v>0</v>
      </c>
      <c r="AP851" s="105" t="str">
        <f t="shared" si="200"/>
        <v/>
      </c>
      <c r="AQ851" s="105" t="str">
        <f t="shared" si="201"/>
        <v/>
      </c>
      <c r="AR851" s="98">
        <f>'Input 1 - Schedule 1'!AL853</f>
        <v>0</v>
      </c>
      <c r="AS851" s="98">
        <f t="shared" si="204"/>
        <v>0</v>
      </c>
      <c r="AT851" s="99">
        <f t="shared" si="205"/>
        <v>0</v>
      </c>
      <c r="AV851" s="84" t="s">
        <v>20</v>
      </c>
    </row>
    <row r="852" spans="1:48" ht="13.5" x14ac:dyDescent="0.3">
      <c r="A852" s="106">
        <f t="shared" si="202"/>
        <v>845</v>
      </c>
      <c r="B852" s="102" t="str">
        <f>'Input 1 - Schedule 1'!H854</f>
        <v/>
      </c>
      <c r="C852" s="95">
        <f>'Input 1 - Schedule 1'!I854</f>
        <v>0</v>
      </c>
      <c r="D852" s="95">
        <f>'Input 1 - Schedule 1'!J854</f>
        <v>0</v>
      </c>
      <c r="E852" s="95">
        <f>'Input 1 - Schedule 1'!K854</f>
        <v>0</v>
      </c>
      <c r="F852" s="95">
        <f>'Input 1 - Schedule 1'!L854</f>
        <v>0</v>
      </c>
      <c r="G852" s="95">
        <f>'Input 1 - Schedule 1'!N854</f>
        <v>0</v>
      </c>
      <c r="H852" s="95" t="str">
        <f>'Input 1 - Schedule 1'!O854</f>
        <v/>
      </c>
      <c r="I852" s="95">
        <f>'Input 1 - Schedule 1'!W854</f>
        <v>0</v>
      </c>
      <c r="J852" s="69"/>
      <c r="K852" s="51"/>
      <c r="L852" s="69"/>
      <c r="M852" s="69"/>
      <c r="N852" s="95">
        <f>SUMIFS('Input 3 - Capital Instruments'!$L$13:$L$229,'Input 3 - Capital Instruments'!$O$13:$O$229,C852,'Input 3 - Capital Instruments'!$M$13:$M$229,"Y",'Input 3 - Capital Instruments'!$G$13:$G$229,"Surplus Notes (or similar)")</f>
        <v>0</v>
      </c>
      <c r="O852" s="69"/>
      <c r="P852" s="69"/>
      <c r="Q852" s="69"/>
      <c r="R852" s="96">
        <f t="shared" si="194"/>
        <v>0</v>
      </c>
      <c r="S852" s="95">
        <f t="shared" si="195"/>
        <v>0</v>
      </c>
      <c r="T852" s="69"/>
      <c r="U852" s="69"/>
      <c r="V852" s="69"/>
      <c r="W852" s="95" t="str">
        <f t="shared" si="203"/>
        <v/>
      </c>
      <c r="Z852" s="69"/>
      <c r="AB852" s="69"/>
      <c r="AC852" s="69"/>
      <c r="AD852" s="69"/>
      <c r="AE852" s="69"/>
      <c r="AF852" s="69"/>
      <c r="AG852" s="69"/>
      <c r="AH852" s="97">
        <f t="shared" si="193"/>
        <v>0</v>
      </c>
      <c r="AJ852" s="98">
        <f t="shared" si="196"/>
        <v>0</v>
      </c>
      <c r="AK852" s="103">
        <f t="shared" si="197"/>
        <v>0</v>
      </c>
      <c r="AL852" s="104">
        <f t="shared" si="206"/>
        <v>0</v>
      </c>
      <c r="AM852" s="98">
        <f t="shared" si="198"/>
        <v>0</v>
      </c>
      <c r="AN852" s="103">
        <f t="shared" si="199"/>
        <v>0</v>
      </c>
      <c r="AO852" s="104">
        <f t="shared" si="207"/>
        <v>0</v>
      </c>
      <c r="AP852" s="105" t="str">
        <f t="shared" si="200"/>
        <v/>
      </c>
      <c r="AQ852" s="105" t="str">
        <f t="shared" si="201"/>
        <v/>
      </c>
      <c r="AR852" s="98">
        <f>'Input 1 - Schedule 1'!AL854</f>
        <v>0</v>
      </c>
      <c r="AS852" s="98">
        <f t="shared" si="204"/>
        <v>0</v>
      </c>
      <c r="AT852" s="99">
        <f t="shared" si="205"/>
        <v>0</v>
      </c>
      <c r="AV852" s="84" t="s">
        <v>20</v>
      </c>
    </row>
    <row r="853" spans="1:48" ht="13.5" x14ac:dyDescent="0.3">
      <c r="A853" s="106">
        <f t="shared" si="202"/>
        <v>846</v>
      </c>
      <c r="B853" s="102" t="str">
        <f>'Input 1 - Schedule 1'!H855</f>
        <v/>
      </c>
      <c r="C853" s="95">
        <f>'Input 1 - Schedule 1'!I855</f>
        <v>0</v>
      </c>
      <c r="D853" s="95">
        <f>'Input 1 - Schedule 1'!J855</f>
        <v>0</v>
      </c>
      <c r="E853" s="95">
        <f>'Input 1 - Schedule 1'!K855</f>
        <v>0</v>
      </c>
      <c r="F853" s="95">
        <f>'Input 1 - Schedule 1'!L855</f>
        <v>0</v>
      </c>
      <c r="G853" s="95">
        <f>'Input 1 - Schedule 1'!N855</f>
        <v>0</v>
      </c>
      <c r="H853" s="95" t="str">
        <f>'Input 1 - Schedule 1'!O855</f>
        <v/>
      </c>
      <c r="I853" s="95">
        <f>'Input 1 - Schedule 1'!W855</f>
        <v>0</v>
      </c>
      <c r="J853" s="69"/>
      <c r="K853" s="51"/>
      <c r="L853" s="69"/>
      <c r="M853" s="69"/>
      <c r="N853" s="95">
        <f>SUMIFS('Input 3 - Capital Instruments'!$L$13:$L$229,'Input 3 - Capital Instruments'!$O$13:$O$229,C853,'Input 3 - Capital Instruments'!$M$13:$M$229,"Y",'Input 3 - Capital Instruments'!$G$13:$G$229,"Surplus Notes (or similar)")</f>
        <v>0</v>
      </c>
      <c r="O853" s="69"/>
      <c r="P853" s="69"/>
      <c r="Q853" s="69"/>
      <c r="R853" s="96">
        <f t="shared" si="194"/>
        <v>0</v>
      </c>
      <c r="S853" s="95">
        <f t="shared" si="195"/>
        <v>0</v>
      </c>
      <c r="T853" s="69"/>
      <c r="U853" s="69"/>
      <c r="V853" s="69"/>
      <c r="W853" s="95" t="str">
        <f t="shared" si="203"/>
        <v/>
      </c>
      <c r="Z853" s="69"/>
      <c r="AB853" s="69"/>
      <c r="AC853" s="69"/>
      <c r="AD853" s="69"/>
      <c r="AE853" s="69"/>
      <c r="AF853" s="69"/>
      <c r="AG853" s="69"/>
      <c r="AH853" s="97">
        <f t="shared" si="193"/>
        <v>0</v>
      </c>
      <c r="AJ853" s="98">
        <f t="shared" si="196"/>
        <v>0</v>
      </c>
      <c r="AK853" s="103">
        <f t="shared" si="197"/>
        <v>0</v>
      </c>
      <c r="AL853" s="104">
        <f t="shared" si="206"/>
        <v>0</v>
      </c>
      <c r="AM853" s="98">
        <f t="shared" si="198"/>
        <v>0</v>
      </c>
      <c r="AN853" s="103">
        <f t="shared" si="199"/>
        <v>0</v>
      </c>
      <c r="AO853" s="104">
        <f t="shared" si="207"/>
        <v>0</v>
      </c>
      <c r="AP853" s="105" t="str">
        <f t="shared" si="200"/>
        <v/>
      </c>
      <c r="AQ853" s="105" t="str">
        <f t="shared" si="201"/>
        <v/>
      </c>
      <c r="AR853" s="98">
        <f>'Input 1 - Schedule 1'!AL855</f>
        <v>0</v>
      </c>
      <c r="AS853" s="98">
        <f t="shared" si="204"/>
        <v>0</v>
      </c>
      <c r="AT853" s="99">
        <f t="shared" si="205"/>
        <v>0</v>
      </c>
      <c r="AV853" s="84" t="s">
        <v>20</v>
      </c>
    </row>
    <row r="854" spans="1:48" ht="13.5" x14ac:dyDescent="0.3">
      <c r="A854" s="106">
        <f t="shared" si="202"/>
        <v>847</v>
      </c>
      <c r="B854" s="102" t="str">
        <f>'Input 1 - Schedule 1'!H856</f>
        <v/>
      </c>
      <c r="C854" s="95">
        <f>'Input 1 - Schedule 1'!I856</f>
        <v>0</v>
      </c>
      <c r="D854" s="95">
        <f>'Input 1 - Schedule 1'!J856</f>
        <v>0</v>
      </c>
      <c r="E854" s="95">
        <f>'Input 1 - Schedule 1'!K856</f>
        <v>0</v>
      </c>
      <c r="F854" s="95">
        <f>'Input 1 - Schedule 1'!L856</f>
        <v>0</v>
      </c>
      <c r="G854" s="95">
        <f>'Input 1 - Schedule 1'!N856</f>
        <v>0</v>
      </c>
      <c r="H854" s="95" t="str">
        <f>'Input 1 - Schedule 1'!O856</f>
        <v/>
      </c>
      <c r="I854" s="95">
        <f>'Input 1 - Schedule 1'!W856</f>
        <v>0</v>
      </c>
      <c r="J854" s="69"/>
      <c r="K854" s="51"/>
      <c r="L854" s="69"/>
      <c r="M854" s="69"/>
      <c r="N854" s="95">
        <f>SUMIFS('Input 3 - Capital Instruments'!$L$13:$L$229,'Input 3 - Capital Instruments'!$O$13:$O$229,C854,'Input 3 - Capital Instruments'!$M$13:$M$229,"Y",'Input 3 - Capital Instruments'!$G$13:$G$229,"Surplus Notes (or similar)")</f>
        <v>0</v>
      </c>
      <c r="O854" s="69"/>
      <c r="P854" s="69"/>
      <c r="Q854" s="69"/>
      <c r="R854" s="96">
        <f t="shared" si="194"/>
        <v>0</v>
      </c>
      <c r="S854" s="95">
        <f t="shared" si="195"/>
        <v>0</v>
      </c>
      <c r="T854" s="69"/>
      <c r="U854" s="69"/>
      <c r="V854" s="69"/>
      <c r="W854" s="95" t="str">
        <f t="shared" si="203"/>
        <v/>
      </c>
      <c r="Z854" s="69"/>
      <c r="AB854" s="69"/>
      <c r="AC854" s="69"/>
      <c r="AD854" s="69"/>
      <c r="AE854" s="69"/>
      <c r="AF854" s="69"/>
      <c r="AG854" s="69"/>
      <c r="AH854" s="97">
        <f t="shared" si="193"/>
        <v>0</v>
      </c>
      <c r="AJ854" s="98">
        <f t="shared" si="196"/>
        <v>0</v>
      </c>
      <c r="AK854" s="103">
        <f t="shared" si="197"/>
        <v>0</v>
      </c>
      <c r="AL854" s="104">
        <f t="shared" si="206"/>
        <v>0</v>
      </c>
      <c r="AM854" s="98">
        <f t="shared" si="198"/>
        <v>0</v>
      </c>
      <c r="AN854" s="103">
        <f t="shared" si="199"/>
        <v>0</v>
      </c>
      <c r="AO854" s="104">
        <f t="shared" si="207"/>
        <v>0</v>
      </c>
      <c r="AP854" s="105" t="str">
        <f t="shared" si="200"/>
        <v/>
      </c>
      <c r="AQ854" s="105" t="str">
        <f t="shared" si="201"/>
        <v/>
      </c>
      <c r="AR854" s="98">
        <f>'Input 1 - Schedule 1'!AL856</f>
        <v>0</v>
      </c>
      <c r="AS854" s="98">
        <f t="shared" si="204"/>
        <v>0</v>
      </c>
      <c r="AT854" s="99">
        <f t="shared" si="205"/>
        <v>0</v>
      </c>
      <c r="AV854" s="84" t="s">
        <v>20</v>
      </c>
    </row>
    <row r="855" spans="1:48" ht="13.5" x14ac:dyDescent="0.3">
      <c r="A855" s="106">
        <f t="shared" si="202"/>
        <v>848</v>
      </c>
      <c r="B855" s="102" t="str">
        <f>'Input 1 - Schedule 1'!H857</f>
        <v/>
      </c>
      <c r="C855" s="95">
        <f>'Input 1 - Schedule 1'!I857</f>
        <v>0</v>
      </c>
      <c r="D855" s="95">
        <f>'Input 1 - Schedule 1'!J857</f>
        <v>0</v>
      </c>
      <c r="E855" s="95">
        <f>'Input 1 - Schedule 1'!K857</f>
        <v>0</v>
      </c>
      <c r="F855" s="95">
        <f>'Input 1 - Schedule 1'!L857</f>
        <v>0</v>
      </c>
      <c r="G855" s="95">
        <f>'Input 1 - Schedule 1'!N857</f>
        <v>0</v>
      </c>
      <c r="H855" s="95" t="str">
        <f>'Input 1 - Schedule 1'!O857</f>
        <v/>
      </c>
      <c r="I855" s="95">
        <f>'Input 1 - Schedule 1'!W857</f>
        <v>0</v>
      </c>
      <c r="J855" s="69"/>
      <c r="K855" s="51"/>
      <c r="L855" s="69"/>
      <c r="M855" s="69"/>
      <c r="N855" s="95">
        <f>SUMIFS('Input 3 - Capital Instruments'!$L$13:$L$229,'Input 3 - Capital Instruments'!$O$13:$O$229,C855,'Input 3 - Capital Instruments'!$M$13:$M$229,"Y",'Input 3 - Capital Instruments'!$G$13:$G$229,"Surplus Notes (or similar)")</f>
        <v>0</v>
      </c>
      <c r="O855" s="69"/>
      <c r="P855" s="69"/>
      <c r="Q855" s="69"/>
      <c r="R855" s="96">
        <f t="shared" si="194"/>
        <v>0</v>
      </c>
      <c r="S855" s="95">
        <f t="shared" si="195"/>
        <v>0</v>
      </c>
      <c r="T855" s="69"/>
      <c r="U855" s="69"/>
      <c r="V855" s="69"/>
      <c r="W855" s="95" t="str">
        <f t="shared" si="203"/>
        <v/>
      </c>
      <c r="Z855" s="69"/>
      <c r="AB855" s="69"/>
      <c r="AC855" s="69"/>
      <c r="AD855" s="69"/>
      <c r="AE855" s="69"/>
      <c r="AF855" s="69"/>
      <c r="AG855" s="69"/>
      <c r="AH855" s="97">
        <f t="shared" si="193"/>
        <v>0</v>
      </c>
      <c r="AJ855" s="98">
        <f t="shared" si="196"/>
        <v>0</v>
      </c>
      <c r="AK855" s="103">
        <f t="shared" si="197"/>
        <v>0</v>
      </c>
      <c r="AL855" s="104">
        <f t="shared" si="206"/>
        <v>0</v>
      </c>
      <c r="AM855" s="98">
        <f t="shared" si="198"/>
        <v>0</v>
      </c>
      <c r="AN855" s="103">
        <f t="shared" si="199"/>
        <v>0</v>
      </c>
      <c r="AO855" s="104">
        <f t="shared" si="207"/>
        <v>0</v>
      </c>
      <c r="AP855" s="105" t="str">
        <f t="shared" si="200"/>
        <v/>
      </c>
      <c r="AQ855" s="105" t="str">
        <f t="shared" si="201"/>
        <v/>
      </c>
      <c r="AR855" s="98">
        <f>'Input 1 - Schedule 1'!AL857</f>
        <v>0</v>
      </c>
      <c r="AS855" s="98">
        <f t="shared" si="204"/>
        <v>0</v>
      </c>
      <c r="AT855" s="99">
        <f t="shared" si="205"/>
        <v>0</v>
      </c>
      <c r="AV855" s="84" t="s">
        <v>20</v>
      </c>
    </row>
    <row r="856" spans="1:48" ht="13.5" x14ac:dyDescent="0.3">
      <c r="A856" s="106">
        <f t="shared" si="202"/>
        <v>849</v>
      </c>
      <c r="B856" s="102" t="str">
        <f>'Input 1 - Schedule 1'!H858</f>
        <v/>
      </c>
      <c r="C856" s="95">
        <f>'Input 1 - Schedule 1'!I858</f>
        <v>0</v>
      </c>
      <c r="D856" s="95">
        <f>'Input 1 - Schedule 1'!J858</f>
        <v>0</v>
      </c>
      <c r="E856" s="95">
        <f>'Input 1 - Schedule 1'!K858</f>
        <v>0</v>
      </c>
      <c r="F856" s="95">
        <f>'Input 1 - Schedule 1'!L858</f>
        <v>0</v>
      </c>
      <c r="G856" s="95">
        <f>'Input 1 - Schedule 1'!N858</f>
        <v>0</v>
      </c>
      <c r="H856" s="95" t="str">
        <f>'Input 1 - Schedule 1'!O858</f>
        <v/>
      </c>
      <c r="I856" s="95">
        <f>'Input 1 - Schedule 1'!W858</f>
        <v>0</v>
      </c>
      <c r="J856" s="69"/>
      <c r="K856" s="51"/>
      <c r="L856" s="69"/>
      <c r="M856" s="69"/>
      <c r="N856" s="95">
        <f>SUMIFS('Input 3 - Capital Instruments'!$L$13:$L$229,'Input 3 - Capital Instruments'!$O$13:$O$229,C856,'Input 3 - Capital Instruments'!$M$13:$M$229,"Y",'Input 3 - Capital Instruments'!$G$13:$G$229,"Surplus Notes (or similar)")</f>
        <v>0</v>
      </c>
      <c r="O856" s="69"/>
      <c r="P856" s="69"/>
      <c r="Q856" s="69"/>
      <c r="R856" s="96">
        <f t="shared" si="194"/>
        <v>0</v>
      </c>
      <c r="S856" s="95">
        <f t="shared" si="195"/>
        <v>0</v>
      </c>
      <c r="T856" s="69"/>
      <c r="U856" s="69"/>
      <c r="V856" s="69"/>
      <c r="W856" s="95" t="str">
        <f t="shared" si="203"/>
        <v/>
      </c>
      <c r="Z856" s="69"/>
      <c r="AB856" s="69"/>
      <c r="AC856" s="69"/>
      <c r="AD856" s="69"/>
      <c r="AE856" s="69"/>
      <c r="AF856" s="69"/>
      <c r="AG856" s="69"/>
      <c r="AH856" s="97">
        <f t="shared" si="193"/>
        <v>0</v>
      </c>
      <c r="AJ856" s="98">
        <f t="shared" si="196"/>
        <v>0</v>
      </c>
      <c r="AK856" s="103">
        <f t="shared" si="197"/>
        <v>0</v>
      </c>
      <c r="AL856" s="104">
        <f t="shared" si="206"/>
        <v>0</v>
      </c>
      <c r="AM856" s="98">
        <f t="shared" si="198"/>
        <v>0</v>
      </c>
      <c r="AN856" s="103">
        <f t="shared" si="199"/>
        <v>0</v>
      </c>
      <c r="AO856" s="104">
        <f t="shared" si="207"/>
        <v>0</v>
      </c>
      <c r="AP856" s="105" t="str">
        <f t="shared" si="200"/>
        <v/>
      </c>
      <c r="AQ856" s="105" t="str">
        <f t="shared" si="201"/>
        <v/>
      </c>
      <c r="AR856" s="98">
        <f>'Input 1 - Schedule 1'!AL858</f>
        <v>0</v>
      </c>
      <c r="AS856" s="98">
        <f t="shared" si="204"/>
        <v>0</v>
      </c>
      <c r="AT856" s="99">
        <f t="shared" si="205"/>
        <v>0</v>
      </c>
      <c r="AV856" s="84" t="s">
        <v>20</v>
      </c>
    </row>
    <row r="857" spans="1:48" ht="13.5" x14ac:dyDescent="0.3">
      <c r="A857" s="106">
        <f t="shared" si="202"/>
        <v>850</v>
      </c>
      <c r="B857" s="102" t="str">
        <f>'Input 1 - Schedule 1'!H859</f>
        <v/>
      </c>
      <c r="C857" s="95">
        <f>'Input 1 - Schedule 1'!I859</f>
        <v>0</v>
      </c>
      <c r="D857" s="95">
        <f>'Input 1 - Schedule 1'!J859</f>
        <v>0</v>
      </c>
      <c r="E857" s="95">
        <f>'Input 1 - Schedule 1'!K859</f>
        <v>0</v>
      </c>
      <c r="F857" s="95">
        <f>'Input 1 - Schedule 1'!L859</f>
        <v>0</v>
      </c>
      <c r="G857" s="95">
        <f>'Input 1 - Schedule 1'!N859</f>
        <v>0</v>
      </c>
      <c r="H857" s="95" t="str">
        <f>'Input 1 - Schedule 1'!O859</f>
        <v/>
      </c>
      <c r="I857" s="95">
        <f>'Input 1 - Schedule 1'!W859</f>
        <v>0</v>
      </c>
      <c r="J857" s="69"/>
      <c r="K857" s="51"/>
      <c r="L857" s="69"/>
      <c r="M857" s="69"/>
      <c r="N857" s="95">
        <f>SUMIFS('Input 3 - Capital Instruments'!$L$13:$L$229,'Input 3 - Capital Instruments'!$O$13:$O$229,C857,'Input 3 - Capital Instruments'!$M$13:$M$229,"Y",'Input 3 - Capital Instruments'!$G$13:$G$229,"Surplus Notes (or similar)")</f>
        <v>0</v>
      </c>
      <c r="O857" s="69"/>
      <c r="P857" s="69"/>
      <c r="Q857" s="69"/>
      <c r="R857" s="96">
        <f t="shared" si="194"/>
        <v>0</v>
      </c>
      <c r="S857" s="95">
        <f t="shared" si="195"/>
        <v>0</v>
      </c>
      <c r="T857" s="69"/>
      <c r="U857" s="69"/>
      <c r="V857" s="69"/>
      <c r="W857" s="95" t="str">
        <f t="shared" si="203"/>
        <v/>
      </c>
      <c r="Z857" s="69"/>
      <c r="AB857" s="69"/>
      <c r="AC857" s="69"/>
      <c r="AD857" s="69"/>
      <c r="AE857" s="69"/>
      <c r="AF857" s="69"/>
      <c r="AG857" s="69"/>
      <c r="AH857" s="97">
        <f t="shared" si="193"/>
        <v>0</v>
      </c>
      <c r="AJ857" s="98">
        <f t="shared" si="196"/>
        <v>0</v>
      </c>
      <c r="AK857" s="103">
        <f t="shared" si="197"/>
        <v>0</v>
      </c>
      <c r="AL857" s="104">
        <f t="shared" si="206"/>
        <v>0</v>
      </c>
      <c r="AM857" s="98">
        <f t="shared" si="198"/>
        <v>0</v>
      </c>
      <c r="AN857" s="103">
        <f t="shared" si="199"/>
        <v>0</v>
      </c>
      <c r="AO857" s="104">
        <f t="shared" si="207"/>
        <v>0</v>
      </c>
      <c r="AP857" s="105" t="str">
        <f t="shared" si="200"/>
        <v/>
      </c>
      <c r="AQ857" s="105" t="str">
        <f t="shared" si="201"/>
        <v/>
      </c>
      <c r="AR857" s="98">
        <f>'Input 1 - Schedule 1'!AL859</f>
        <v>0</v>
      </c>
      <c r="AS857" s="98">
        <f t="shared" si="204"/>
        <v>0</v>
      </c>
      <c r="AT857" s="99">
        <f t="shared" si="205"/>
        <v>0</v>
      </c>
      <c r="AV857" s="84" t="s">
        <v>20</v>
      </c>
    </row>
    <row r="858" spans="1:48" ht="13.5" x14ac:dyDescent="0.3">
      <c r="A858" s="106">
        <f t="shared" si="202"/>
        <v>851</v>
      </c>
      <c r="B858" s="102" t="str">
        <f>'Input 1 - Schedule 1'!H860</f>
        <v/>
      </c>
      <c r="C858" s="95">
        <f>'Input 1 - Schedule 1'!I860</f>
        <v>0</v>
      </c>
      <c r="D858" s="95">
        <f>'Input 1 - Schedule 1'!J860</f>
        <v>0</v>
      </c>
      <c r="E858" s="95">
        <f>'Input 1 - Schedule 1'!K860</f>
        <v>0</v>
      </c>
      <c r="F858" s="95">
        <f>'Input 1 - Schedule 1'!L860</f>
        <v>0</v>
      </c>
      <c r="G858" s="95">
        <f>'Input 1 - Schedule 1'!N860</f>
        <v>0</v>
      </c>
      <c r="H858" s="95" t="str">
        <f>'Input 1 - Schedule 1'!O860</f>
        <v/>
      </c>
      <c r="I858" s="95">
        <f>'Input 1 - Schedule 1'!W860</f>
        <v>0</v>
      </c>
      <c r="J858" s="69"/>
      <c r="K858" s="51"/>
      <c r="L858" s="69"/>
      <c r="M858" s="69"/>
      <c r="N858" s="95">
        <f>SUMIFS('Input 3 - Capital Instruments'!$L$13:$L$229,'Input 3 - Capital Instruments'!$O$13:$O$229,C858,'Input 3 - Capital Instruments'!$M$13:$M$229,"Y",'Input 3 - Capital Instruments'!$G$13:$G$229,"Surplus Notes (or similar)")</f>
        <v>0</v>
      </c>
      <c r="O858" s="69"/>
      <c r="P858" s="69"/>
      <c r="Q858" s="69"/>
      <c r="R858" s="96">
        <f t="shared" si="194"/>
        <v>0</v>
      </c>
      <c r="S858" s="95">
        <f t="shared" si="195"/>
        <v>0</v>
      </c>
      <c r="T858" s="69"/>
      <c r="U858" s="69"/>
      <c r="V858" s="69"/>
      <c r="W858" s="95" t="str">
        <f t="shared" si="203"/>
        <v/>
      </c>
      <c r="Z858" s="69"/>
      <c r="AB858" s="69"/>
      <c r="AC858" s="69"/>
      <c r="AD858" s="69"/>
      <c r="AE858" s="69"/>
      <c r="AF858" s="69"/>
      <c r="AG858" s="69"/>
      <c r="AH858" s="97">
        <f t="shared" si="193"/>
        <v>0</v>
      </c>
      <c r="AJ858" s="98">
        <f t="shared" si="196"/>
        <v>0</v>
      </c>
      <c r="AK858" s="103">
        <f t="shared" si="197"/>
        <v>0</v>
      </c>
      <c r="AL858" s="104">
        <f t="shared" si="206"/>
        <v>0</v>
      </c>
      <c r="AM858" s="98">
        <f t="shared" si="198"/>
        <v>0</v>
      </c>
      <c r="AN858" s="103">
        <f t="shared" si="199"/>
        <v>0</v>
      </c>
      <c r="AO858" s="104">
        <f t="shared" si="207"/>
        <v>0</v>
      </c>
      <c r="AP858" s="105" t="str">
        <f t="shared" si="200"/>
        <v/>
      </c>
      <c r="AQ858" s="105" t="str">
        <f t="shared" si="201"/>
        <v/>
      </c>
      <c r="AR858" s="98">
        <f>'Input 1 - Schedule 1'!AL860</f>
        <v>0</v>
      </c>
      <c r="AS858" s="98">
        <f t="shared" si="204"/>
        <v>0</v>
      </c>
      <c r="AT858" s="99">
        <f t="shared" si="205"/>
        <v>0</v>
      </c>
      <c r="AV858" s="84" t="s">
        <v>20</v>
      </c>
    </row>
    <row r="859" spans="1:48" ht="13.5" x14ac:dyDescent="0.3">
      <c r="A859" s="106">
        <f t="shared" si="202"/>
        <v>852</v>
      </c>
      <c r="B859" s="102" t="str">
        <f>'Input 1 - Schedule 1'!H861</f>
        <v/>
      </c>
      <c r="C859" s="95">
        <f>'Input 1 - Schedule 1'!I861</f>
        <v>0</v>
      </c>
      <c r="D859" s="95">
        <f>'Input 1 - Schedule 1'!J861</f>
        <v>0</v>
      </c>
      <c r="E859" s="95">
        <f>'Input 1 - Schedule 1'!K861</f>
        <v>0</v>
      </c>
      <c r="F859" s="95">
        <f>'Input 1 - Schedule 1'!L861</f>
        <v>0</v>
      </c>
      <c r="G859" s="95">
        <f>'Input 1 - Schedule 1'!N861</f>
        <v>0</v>
      </c>
      <c r="H859" s="95" t="str">
        <f>'Input 1 - Schedule 1'!O861</f>
        <v/>
      </c>
      <c r="I859" s="95">
        <f>'Input 1 - Schedule 1'!W861</f>
        <v>0</v>
      </c>
      <c r="J859" s="69"/>
      <c r="K859" s="51"/>
      <c r="L859" s="69"/>
      <c r="M859" s="69"/>
      <c r="N859" s="95">
        <f>SUMIFS('Input 3 - Capital Instruments'!$L$13:$L$229,'Input 3 - Capital Instruments'!$O$13:$O$229,C859,'Input 3 - Capital Instruments'!$M$13:$M$229,"Y",'Input 3 - Capital Instruments'!$G$13:$G$229,"Surplus Notes (or similar)")</f>
        <v>0</v>
      </c>
      <c r="O859" s="69"/>
      <c r="P859" s="69"/>
      <c r="Q859" s="69"/>
      <c r="R859" s="96">
        <f t="shared" si="194"/>
        <v>0</v>
      </c>
      <c r="S859" s="95">
        <f t="shared" si="195"/>
        <v>0</v>
      </c>
      <c r="T859" s="69"/>
      <c r="U859" s="69"/>
      <c r="V859" s="69"/>
      <c r="W859" s="95" t="str">
        <f t="shared" si="203"/>
        <v/>
      </c>
      <c r="Z859" s="69"/>
      <c r="AB859" s="69"/>
      <c r="AC859" s="69"/>
      <c r="AD859" s="69"/>
      <c r="AE859" s="69"/>
      <c r="AF859" s="69"/>
      <c r="AG859" s="69"/>
      <c r="AH859" s="97">
        <f t="shared" si="193"/>
        <v>0</v>
      </c>
      <c r="AJ859" s="98">
        <f t="shared" si="196"/>
        <v>0</v>
      </c>
      <c r="AK859" s="103">
        <f t="shared" si="197"/>
        <v>0</v>
      </c>
      <c r="AL859" s="104">
        <f t="shared" si="206"/>
        <v>0</v>
      </c>
      <c r="AM859" s="98">
        <f t="shared" si="198"/>
        <v>0</v>
      </c>
      <c r="AN859" s="103">
        <f t="shared" si="199"/>
        <v>0</v>
      </c>
      <c r="AO859" s="104">
        <f t="shared" si="207"/>
        <v>0</v>
      </c>
      <c r="AP859" s="105" t="str">
        <f t="shared" si="200"/>
        <v/>
      </c>
      <c r="AQ859" s="105" t="str">
        <f t="shared" si="201"/>
        <v/>
      </c>
      <c r="AR859" s="98">
        <f>'Input 1 - Schedule 1'!AL861</f>
        <v>0</v>
      </c>
      <c r="AS859" s="98">
        <f t="shared" si="204"/>
        <v>0</v>
      </c>
      <c r="AT859" s="99">
        <f t="shared" si="205"/>
        <v>0</v>
      </c>
      <c r="AV859" s="84" t="s">
        <v>20</v>
      </c>
    </row>
    <row r="860" spans="1:48" ht="13.5" x14ac:dyDescent="0.3">
      <c r="A860" s="106">
        <f t="shared" si="202"/>
        <v>853</v>
      </c>
      <c r="B860" s="102" t="str">
        <f>'Input 1 - Schedule 1'!H862</f>
        <v/>
      </c>
      <c r="C860" s="95">
        <f>'Input 1 - Schedule 1'!I862</f>
        <v>0</v>
      </c>
      <c r="D860" s="95">
        <f>'Input 1 - Schedule 1'!J862</f>
        <v>0</v>
      </c>
      <c r="E860" s="95">
        <f>'Input 1 - Schedule 1'!K862</f>
        <v>0</v>
      </c>
      <c r="F860" s="95">
        <f>'Input 1 - Schedule 1'!L862</f>
        <v>0</v>
      </c>
      <c r="G860" s="95">
        <f>'Input 1 - Schedule 1'!N862</f>
        <v>0</v>
      </c>
      <c r="H860" s="95" t="str">
        <f>'Input 1 - Schedule 1'!O862</f>
        <v/>
      </c>
      <c r="I860" s="95">
        <f>'Input 1 - Schedule 1'!W862</f>
        <v>0</v>
      </c>
      <c r="J860" s="69"/>
      <c r="K860" s="51"/>
      <c r="L860" s="69"/>
      <c r="M860" s="69"/>
      <c r="N860" s="95">
        <f>SUMIFS('Input 3 - Capital Instruments'!$L$13:$L$229,'Input 3 - Capital Instruments'!$O$13:$O$229,C860,'Input 3 - Capital Instruments'!$M$13:$M$229,"Y",'Input 3 - Capital Instruments'!$G$13:$G$229,"Surplus Notes (or similar)")</f>
        <v>0</v>
      </c>
      <c r="O860" s="69"/>
      <c r="P860" s="69"/>
      <c r="Q860" s="69"/>
      <c r="R860" s="96">
        <f t="shared" si="194"/>
        <v>0</v>
      </c>
      <c r="S860" s="95">
        <f t="shared" si="195"/>
        <v>0</v>
      </c>
      <c r="T860" s="69"/>
      <c r="U860" s="69"/>
      <c r="V860" s="69"/>
      <c r="W860" s="95" t="str">
        <f t="shared" si="203"/>
        <v/>
      </c>
      <c r="Z860" s="69"/>
      <c r="AB860" s="69"/>
      <c r="AC860" s="69"/>
      <c r="AD860" s="69"/>
      <c r="AE860" s="69"/>
      <c r="AF860" s="69"/>
      <c r="AG860" s="69"/>
      <c r="AH860" s="97">
        <f t="shared" si="193"/>
        <v>0</v>
      </c>
      <c r="AJ860" s="98">
        <f t="shared" si="196"/>
        <v>0</v>
      </c>
      <c r="AK860" s="103">
        <f t="shared" si="197"/>
        <v>0</v>
      </c>
      <c r="AL860" s="104">
        <f t="shared" si="206"/>
        <v>0</v>
      </c>
      <c r="AM860" s="98">
        <f t="shared" si="198"/>
        <v>0</v>
      </c>
      <c r="AN860" s="103">
        <f t="shared" si="199"/>
        <v>0</v>
      </c>
      <c r="AO860" s="104">
        <f t="shared" si="207"/>
        <v>0</v>
      </c>
      <c r="AP860" s="105" t="str">
        <f t="shared" si="200"/>
        <v/>
      </c>
      <c r="AQ860" s="105" t="str">
        <f t="shared" si="201"/>
        <v/>
      </c>
      <c r="AR860" s="98">
        <f>'Input 1 - Schedule 1'!AL862</f>
        <v>0</v>
      </c>
      <c r="AS860" s="98">
        <f t="shared" si="204"/>
        <v>0</v>
      </c>
      <c r="AT860" s="99">
        <f t="shared" si="205"/>
        <v>0</v>
      </c>
      <c r="AV860" s="84" t="s">
        <v>20</v>
      </c>
    </row>
    <row r="861" spans="1:48" ht="13.5" x14ac:dyDescent="0.3">
      <c r="A861" s="106">
        <f t="shared" si="202"/>
        <v>854</v>
      </c>
      <c r="B861" s="102" t="str">
        <f>'Input 1 - Schedule 1'!H863</f>
        <v/>
      </c>
      <c r="C861" s="95">
        <f>'Input 1 - Schedule 1'!I863</f>
        <v>0</v>
      </c>
      <c r="D861" s="95">
        <f>'Input 1 - Schedule 1'!J863</f>
        <v>0</v>
      </c>
      <c r="E861" s="95">
        <f>'Input 1 - Schedule 1'!K863</f>
        <v>0</v>
      </c>
      <c r="F861" s="95">
        <f>'Input 1 - Schedule 1'!L863</f>
        <v>0</v>
      </c>
      <c r="G861" s="95">
        <f>'Input 1 - Schedule 1'!N863</f>
        <v>0</v>
      </c>
      <c r="H861" s="95" t="str">
        <f>'Input 1 - Schedule 1'!O863</f>
        <v/>
      </c>
      <c r="I861" s="95">
        <f>'Input 1 - Schedule 1'!W863</f>
        <v>0</v>
      </c>
      <c r="J861" s="69"/>
      <c r="K861" s="51"/>
      <c r="L861" s="69"/>
      <c r="M861" s="69"/>
      <c r="N861" s="95">
        <f>SUMIFS('Input 3 - Capital Instruments'!$L$13:$L$229,'Input 3 - Capital Instruments'!$O$13:$O$229,C861,'Input 3 - Capital Instruments'!$M$13:$M$229,"Y",'Input 3 - Capital Instruments'!$G$13:$G$229,"Surplus Notes (or similar)")</f>
        <v>0</v>
      </c>
      <c r="O861" s="69"/>
      <c r="P861" s="69"/>
      <c r="Q861" s="69"/>
      <c r="R861" s="96">
        <f t="shared" si="194"/>
        <v>0</v>
      </c>
      <c r="S861" s="95">
        <f t="shared" si="195"/>
        <v>0</v>
      </c>
      <c r="T861" s="69"/>
      <c r="U861" s="69"/>
      <c r="V861" s="69"/>
      <c r="W861" s="95" t="str">
        <f t="shared" si="203"/>
        <v/>
      </c>
      <c r="Z861" s="69"/>
      <c r="AB861" s="69"/>
      <c r="AC861" s="69"/>
      <c r="AD861" s="69"/>
      <c r="AE861" s="69"/>
      <c r="AF861" s="69"/>
      <c r="AG861" s="69"/>
      <c r="AH861" s="97">
        <f t="shared" si="193"/>
        <v>0</v>
      </c>
      <c r="AJ861" s="98">
        <f t="shared" si="196"/>
        <v>0</v>
      </c>
      <c r="AK861" s="103">
        <f t="shared" si="197"/>
        <v>0</v>
      </c>
      <c r="AL861" s="104">
        <f t="shared" si="206"/>
        <v>0</v>
      </c>
      <c r="AM861" s="98">
        <f t="shared" si="198"/>
        <v>0</v>
      </c>
      <c r="AN861" s="103">
        <f t="shared" si="199"/>
        <v>0</v>
      </c>
      <c r="AO861" s="104">
        <f t="shared" si="207"/>
        <v>0</v>
      </c>
      <c r="AP861" s="105" t="str">
        <f t="shared" si="200"/>
        <v/>
      </c>
      <c r="AQ861" s="105" t="str">
        <f t="shared" si="201"/>
        <v/>
      </c>
      <c r="AR861" s="98">
        <f>'Input 1 - Schedule 1'!AL863</f>
        <v>0</v>
      </c>
      <c r="AS861" s="98">
        <f t="shared" si="204"/>
        <v>0</v>
      </c>
      <c r="AT861" s="99">
        <f t="shared" si="205"/>
        <v>0</v>
      </c>
      <c r="AV861" s="84" t="s">
        <v>20</v>
      </c>
    </row>
    <row r="862" spans="1:48" ht="13.5" x14ac:dyDescent="0.3">
      <c r="A862" s="106">
        <f t="shared" si="202"/>
        <v>855</v>
      </c>
      <c r="B862" s="102" t="str">
        <f>'Input 1 - Schedule 1'!H864</f>
        <v/>
      </c>
      <c r="C862" s="95">
        <f>'Input 1 - Schedule 1'!I864</f>
        <v>0</v>
      </c>
      <c r="D862" s="95">
        <f>'Input 1 - Schedule 1'!J864</f>
        <v>0</v>
      </c>
      <c r="E862" s="95">
        <f>'Input 1 - Schedule 1'!K864</f>
        <v>0</v>
      </c>
      <c r="F862" s="95">
        <f>'Input 1 - Schedule 1'!L864</f>
        <v>0</v>
      </c>
      <c r="G862" s="95">
        <f>'Input 1 - Schedule 1'!N864</f>
        <v>0</v>
      </c>
      <c r="H862" s="95" t="str">
        <f>'Input 1 - Schedule 1'!O864</f>
        <v/>
      </c>
      <c r="I862" s="95">
        <f>'Input 1 - Schedule 1'!W864</f>
        <v>0</v>
      </c>
      <c r="J862" s="69"/>
      <c r="K862" s="51"/>
      <c r="L862" s="69"/>
      <c r="M862" s="69"/>
      <c r="N862" s="95">
        <f>SUMIFS('Input 3 - Capital Instruments'!$L$13:$L$229,'Input 3 - Capital Instruments'!$O$13:$O$229,C862,'Input 3 - Capital Instruments'!$M$13:$M$229,"Y",'Input 3 - Capital Instruments'!$G$13:$G$229,"Surplus Notes (or similar)")</f>
        <v>0</v>
      </c>
      <c r="O862" s="69"/>
      <c r="P862" s="69"/>
      <c r="Q862" s="69"/>
      <c r="R862" s="96">
        <f t="shared" si="194"/>
        <v>0</v>
      </c>
      <c r="S862" s="95">
        <f t="shared" si="195"/>
        <v>0</v>
      </c>
      <c r="T862" s="69"/>
      <c r="U862" s="69"/>
      <c r="V862" s="69"/>
      <c r="W862" s="95" t="str">
        <f t="shared" si="203"/>
        <v/>
      </c>
      <c r="Z862" s="69"/>
      <c r="AB862" s="69"/>
      <c r="AC862" s="69"/>
      <c r="AD862" s="69"/>
      <c r="AE862" s="69"/>
      <c r="AF862" s="69"/>
      <c r="AG862" s="69"/>
      <c r="AH862" s="97">
        <f t="shared" si="193"/>
        <v>0</v>
      </c>
      <c r="AJ862" s="98">
        <f t="shared" si="196"/>
        <v>0</v>
      </c>
      <c r="AK862" s="103">
        <f t="shared" si="197"/>
        <v>0</v>
      </c>
      <c r="AL862" s="104">
        <f t="shared" si="206"/>
        <v>0</v>
      </c>
      <c r="AM862" s="98">
        <f t="shared" si="198"/>
        <v>0</v>
      </c>
      <c r="AN862" s="103">
        <f t="shared" si="199"/>
        <v>0</v>
      </c>
      <c r="AO862" s="104">
        <f t="shared" si="207"/>
        <v>0</v>
      </c>
      <c r="AP862" s="105" t="str">
        <f t="shared" si="200"/>
        <v/>
      </c>
      <c r="AQ862" s="105" t="str">
        <f t="shared" si="201"/>
        <v/>
      </c>
      <c r="AR862" s="98">
        <f>'Input 1 - Schedule 1'!AL864</f>
        <v>0</v>
      </c>
      <c r="AS862" s="98">
        <f t="shared" si="204"/>
        <v>0</v>
      </c>
      <c r="AT862" s="99">
        <f t="shared" si="205"/>
        <v>0</v>
      </c>
      <c r="AV862" s="84" t="s">
        <v>20</v>
      </c>
    </row>
    <row r="863" spans="1:48" ht="13.5" x14ac:dyDescent="0.3">
      <c r="A863" s="106">
        <f t="shared" si="202"/>
        <v>856</v>
      </c>
      <c r="B863" s="102" t="str">
        <f>'Input 1 - Schedule 1'!H865</f>
        <v/>
      </c>
      <c r="C863" s="95">
        <f>'Input 1 - Schedule 1'!I865</f>
        <v>0</v>
      </c>
      <c r="D863" s="95">
        <f>'Input 1 - Schedule 1'!J865</f>
        <v>0</v>
      </c>
      <c r="E863" s="95">
        <f>'Input 1 - Schedule 1'!K865</f>
        <v>0</v>
      </c>
      <c r="F863" s="95">
        <f>'Input 1 - Schedule 1'!L865</f>
        <v>0</v>
      </c>
      <c r="G863" s="95">
        <f>'Input 1 - Schedule 1'!N865</f>
        <v>0</v>
      </c>
      <c r="H863" s="95" t="str">
        <f>'Input 1 - Schedule 1'!O865</f>
        <v/>
      </c>
      <c r="I863" s="95">
        <f>'Input 1 - Schedule 1'!W865</f>
        <v>0</v>
      </c>
      <c r="J863" s="69"/>
      <c r="K863" s="51"/>
      <c r="L863" s="69"/>
      <c r="M863" s="69"/>
      <c r="N863" s="95">
        <f>SUMIFS('Input 3 - Capital Instruments'!$L$13:$L$229,'Input 3 - Capital Instruments'!$O$13:$O$229,C863,'Input 3 - Capital Instruments'!$M$13:$M$229,"Y",'Input 3 - Capital Instruments'!$G$13:$G$229,"Surplus Notes (or similar)")</f>
        <v>0</v>
      </c>
      <c r="O863" s="69"/>
      <c r="P863" s="69"/>
      <c r="Q863" s="69"/>
      <c r="R863" s="96">
        <f t="shared" si="194"/>
        <v>0</v>
      </c>
      <c r="S863" s="95">
        <f t="shared" si="195"/>
        <v>0</v>
      </c>
      <c r="T863" s="69"/>
      <c r="U863" s="69"/>
      <c r="V863" s="69"/>
      <c r="W863" s="95" t="str">
        <f t="shared" si="203"/>
        <v/>
      </c>
      <c r="Z863" s="69"/>
      <c r="AB863" s="69"/>
      <c r="AC863" s="69"/>
      <c r="AD863" s="69"/>
      <c r="AE863" s="69"/>
      <c r="AF863" s="69"/>
      <c r="AG863" s="69"/>
      <c r="AH863" s="97">
        <f t="shared" si="193"/>
        <v>0</v>
      </c>
      <c r="AJ863" s="98">
        <f t="shared" si="196"/>
        <v>0</v>
      </c>
      <c r="AK863" s="103">
        <f t="shared" si="197"/>
        <v>0</v>
      </c>
      <c r="AL863" s="104">
        <f t="shared" si="206"/>
        <v>0</v>
      </c>
      <c r="AM863" s="98">
        <f t="shared" si="198"/>
        <v>0</v>
      </c>
      <c r="AN863" s="103">
        <f t="shared" si="199"/>
        <v>0</v>
      </c>
      <c r="AO863" s="104">
        <f t="shared" si="207"/>
        <v>0</v>
      </c>
      <c r="AP863" s="105" t="str">
        <f t="shared" si="200"/>
        <v/>
      </c>
      <c r="AQ863" s="105" t="str">
        <f t="shared" si="201"/>
        <v/>
      </c>
      <c r="AR863" s="98">
        <f>'Input 1 - Schedule 1'!AL865</f>
        <v>0</v>
      </c>
      <c r="AS863" s="98">
        <f t="shared" si="204"/>
        <v>0</v>
      </c>
      <c r="AT863" s="99">
        <f t="shared" si="205"/>
        <v>0</v>
      </c>
      <c r="AV863" s="84" t="s">
        <v>20</v>
      </c>
    </row>
    <row r="864" spans="1:48" ht="13.5" x14ac:dyDescent="0.3">
      <c r="A864" s="106">
        <f t="shared" si="202"/>
        <v>857</v>
      </c>
      <c r="B864" s="102" t="str">
        <f>'Input 1 - Schedule 1'!H866</f>
        <v/>
      </c>
      <c r="C864" s="95">
        <f>'Input 1 - Schedule 1'!I866</f>
        <v>0</v>
      </c>
      <c r="D864" s="95">
        <f>'Input 1 - Schedule 1'!J866</f>
        <v>0</v>
      </c>
      <c r="E864" s="95">
        <f>'Input 1 - Schedule 1'!K866</f>
        <v>0</v>
      </c>
      <c r="F864" s="95">
        <f>'Input 1 - Schedule 1'!L866</f>
        <v>0</v>
      </c>
      <c r="G864" s="95">
        <f>'Input 1 - Schedule 1'!N866</f>
        <v>0</v>
      </c>
      <c r="H864" s="95" t="str">
        <f>'Input 1 - Schedule 1'!O866</f>
        <v/>
      </c>
      <c r="I864" s="95">
        <f>'Input 1 - Schedule 1'!W866</f>
        <v>0</v>
      </c>
      <c r="J864" s="69"/>
      <c r="K864" s="51"/>
      <c r="L864" s="69"/>
      <c r="M864" s="69"/>
      <c r="N864" s="95">
        <f>SUMIFS('Input 3 - Capital Instruments'!$L$13:$L$229,'Input 3 - Capital Instruments'!$O$13:$O$229,C864,'Input 3 - Capital Instruments'!$M$13:$M$229,"Y",'Input 3 - Capital Instruments'!$G$13:$G$229,"Surplus Notes (or similar)")</f>
        <v>0</v>
      </c>
      <c r="O864" s="69"/>
      <c r="P864" s="69"/>
      <c r="Q864" s="69"/>
      <c r="R864" s="96">
        <f t="shared" si="194"/>
        <v>0</v>
      </c>
      <c r="S864" s="95">
        <f t="shared" si="195"/>
        <v>0</v>
      </c>
      <c r="T864" s="69"/>
      <c r="U864" s="69"/>
      <c r="V864" s="69"/>
      <c r="W864" s="95" t="str">
        <f t="shared" si="203"/>
        <v/>
      </c>
      <c r="Z864" s="69"/>
      <c r="AB864" s="69"/>
      <c r="AC864" s="69"/>
      <c r="AD864" s="69"/>
      <c r="AE864" s="69"/>
      <c r="AF864" s="69"/>
      <c r="AG864" s="69"/>
      <c r="AH864" s="97">
        <f t="shared" si="193"/>
        <v>0</v>
      </c>
      <c r="AJ864" s="98">
        <f t="shared" si="196"/>
        <v>0</v>
      </c>
      <c r="AK864" s="103">
        <f t="shared" si="197"/>
        <v>0</v>
      </c>
      <c r="AL864" s="104">
        <f t="shared" si="206"/>
        <v>0</v>
      </c>
      <c r="AM864" s="98">
        <f t="shared" si="198"/>
        <v>0</v>
      </c>
      <c r="AN864" s="103">
        <f t="shared" si="199"/>
        <v>0</v>
      </c>
      <c r="AO864" s="104">
        <f t="shared" si="207"/>
        <v>0</v>
      </c>
      <c r="AP864" s="105" t="str">
        <f t="shared" si="200"/>
        <v/>
      </c>
      <c r="AQ864" s="105" t="str">
        <f t="shared" si="201"/>
        <v/>
      </c>
      <c r="AR864" s="98">
        <f>'Input 1 - Schedule 1'!AL866</f>
        <v>0</v>
      </c>
      <c r="AS864" s="98">
        <f t="shared" si="204"/>
        <v>0</v>
      </c>
      <c r="AT864" s="99">
        <f t="shared" si="205"/>
        <v>0</v>
      </c>
      <c r="AV864" s="84" t="s">
        <v>20</v>
      </c>
    </row>
    <row r="865" spans="1:48" ht="13.5" x14ac:dyDescent="0.3">
      <c r="A865" s="106">
        <f t="shared" si="202"/>
        <v>858</v>
      </c>
      <c r="B865" s="102" t="str">
        <f>'Input 1 - Schedule 1'!H867</f>
        <v/>
      </c>
      <c r="C865" s="95">
        <f>'Input 1 - Schedule 1'!I867</f>
        <v>0</v>
      </c>
      <c r="D865" s="95">
        <f>'Input 1 - Schedule 1'!J867</f>
        <v>0</v>
      </c>
      <c r="E865" s="95">
        <f>'Input 1 - Schedule 1'!K867</f>
        <v>0</v>
      </c>
      <c r="F865" s="95">
        <f>'Input 1 - Schedule 1'!L867</f>
        <v>0</v>
      </c>
      <c r="G865" s="95">
        <f>'Input 1 - Schedule 1'!N867</f>
        <v>0</v>
      </c>
      <c r="H865" s="95" t="str">
        <f>'Input 1 - Schedule 1'!O867</f>
        <v/>
      </c>
      <c r="I865" s="95">
        <f>'Input 1 - Schedule 1'!W867</f>
        <v>0</v>
      </c>
      <c r="J865" s="69"/>
      <c r="K865" s="51"/>
      <c r="L865" s="69"/>
      <c r="M865" s="69"/>
      <c r="N865" s="95">
        <f>SUMIFS('Input 3 - Capital Instruments'!$L$13:$L$229,'Input 3 - Capital Instruments'!$O$13:$O$229,C865,'Input 3 - Capital Instruments'!$M$13:$M$229,"Y",'Input 3 - Capital Instruments'!$G$13:$G$229,"Surplus Notes (or similar)")</f>
        <v>0</v>
      </c>
      <c r="O865" s="69"/>
      <c r="P865" s="69"/>
      <c r="Q865" s="69"/>
      <c r="R865" s="96">
        <f t="shared" si="194"/>
        <v>0</v>
      </c>
      <c r="S865" s="95">
        <f t="shared" si="195"/>
        <v>0</v>
      </c>
      <c r="T865" s="69"/>
      <c r="U865" s="69"/>
      <c r="V865" s="69"/>
      <c r="W865" s="95" t="str">
        <f t="shared" si="203"/>
        <v/>
      </c>
      <c r="Z865" s="69"/>
      <c r="AB865" s="69"/>
      <c r="AC865" s="69"/>
      <c r="AD865" s="69"/>
      <c r="AE865" s="69"/>
      <c r="AF865" s="69"/>
      <c r="AG865" s="69"/>
      <c r="AH865" s="97">
        <f t="shared" si="193"/>
        <v>0</v>
      </c>
      <c r="AJ865" s="98">
        <f t="shared" si="196"/>
        <v>0</v>
      </c>
      <c r="AK865" s="103">
        <f t="shared" si="197"/>
        <v>0</v>
      </c>
      <c r="AL865" s="104">
        <f t="shared" si="206"/>
        <v>0</v>
      </c>
      <c r="AM865" s="98">
        <f t="shared" si="198"/>
        <v>0</v>
      </c>
      <c r="AN865" s="103">
        <f t="shared" si="199"/>
        <v>0</v>
      </c>
      <c r="AO865" s="104">
        <f t="shared" si="207"/>
        <v>0</v>
      </c>
      <c r="AP865" s="105" t="str">
        <f t="shared" si="200"/>
        <v/>
      </c>
      <c r="AQ865" s="105" t="str">
        <f t="shared" si="201"/>
        <v/>
      </c>
      <c r="AR865" s="98">
        <f>'Input 1 - Schedule 1'!AL867</f>
        <v>0</v>
      </c>
      <c r="AS865" s="98">
        <f t="shared" si="204"/>
        <v>0</v>
      </c>
      <c r="AT865" s="99">
        <f t="shared" si="205"/>
        <v>0</v>
      </c>
      <c r="AV865" s="84" t="s">
        <v>20</v>
      </c>
    </row>
    <row r="866" spans="1:48" ht="13.5" x14ac:dyDescent="0.3">
      <c r="A866" s="106">
        <f t="shared" si="202"/>
        <v>859</v>
      </c>
      <c r="B866" s="102" t="str">
        <f>'Input 1 - Schedule 1'!H868</f>
        <v/>
      </c>
      <c r="C866" s="95">
        <f>'Input 1 - Schedule 1'!I868</f>
        <v>0</v>
      </c>
      <c r="D866" s="95">
        <f>'Input 1 - Schedule 1'!J868</f>
        <v>0</v>
      </c>
      <c r="E866" s="95">
        <f>'Input 1 - Schedule 1'!K868</f>
        <v>0</v>
      </c>
      <c r="F866" s="95">
        <f>'Input 1 - Schedule 1'!L868</f>
        <v>0</v>
      </c>
      <c r="G866" s="95">
        <f>'Input 1 - Schedule 1'!N868</f>
        <v>0</v>
      </c>
      <c r="H866" s="95" t="str">
        <f>'Input 1 - Schedule 1'!O868</f>
        <v/>
      </c>
      <c r="I866" s="95">
        <f>'Input 1 - Schedule 1'!W868</f>
        <v>0</v>
      </c>
      <c r="J866" s="69"/>
      <c r="K866" s="51"/>
      <c r="L866" s="69"/>
      <c r="M866" s="69"/>
      <c r="N866" s="95">
        <f>SUMIFS('Input 3 - Capital Instruments'!$L$13:$L$229,'Input 3 - Capital Instruments'!$O$13:$O$229,C866,'Input 3 - Capital Instruments'!$M$13:$M$229,"Y",'Input 3 - Capital Instruments'!$G$13:$G$229,"Surplus Notes (or similar)")</f>
        <v>0</v>
      </c>
      <c r="O866" s="69"/>
      <c r="P866" s="69"/>
      <c r="Q866" s="69"/>
      <c r="R866" s="96">
        <f t="shared" si="194"/>
        <v>0</v>
      </c>
      <c r="S866" s="95">
        <f t="shared" si="195"/>
        <v>0</v>
      </c>
      <c r="T866" s="69"/>
      <c r="U866" s="69"/>
      <c r="V866" s="69"/>
      <c r="W866" s="95" t="str">
        <f t="shared" si="203"/>
        <v/>
      </c>
      <c r="Z866" s="69"/>
      <c r="AB866" s="69"/>
      <c r="AC866" s="69"/>
      <c r="AD866" s="69"/>
      <c r="AE866" s="69"/>
      <c r="AF866" s="69"/>
      <c r="AG866" s="69"/>
      <c r="AH866" s="97">
        <f t="shared" si="193"/>
        <v>0</v>
      </c>
      <c r="AJ866" s="98">
        <f t="shared" si="196"/>
        <v>0</v>
      </c>
      <c r="AK866" s="103">
        <f t="shared" si="197"/>
        <v>0</v>
      </c>
      <c r="AL866" s="104">
        <f t="shared" si="206"/>
        <v>0</v>
      </c>
      <c r="AM866" s="98">
        <f t="shared" si="198"/>
        <v>0</v>
      </c>
      <c r="AN866" s="103">
        <f t="shared" si="199"/>
        <v>0</v>
      </c>
      <c r="AO866" s="104">
        <f t="shared" si="207"/>
        <v>0</v>
      </c>
      <c r="AP866" s="105" t="str">
        <f t="shared" si="200"/>
        <v/>
      </c>
      <c r="AQ866" s="105" t="str">
        <f t="shared" si="201"/>
        <v/>
      </c>
      <c r="AR866" s="98">
        <f>'Input 1 - Schedule 1'!AL868</f>
        <v>0</v>
      </c>
      <c r="AS866" s="98">
        <f t="shared" si="204"/>
        <v>0</v>
      </c>
      <c r="AT866" s="99">
        <f t="shared" si="205"/>
        <v>0</v>
      </c>
      <c r="AV866" s="84" t="s">
        <v>20</v>
      </c>
    </row>
    <row r="867" spans="1:48" ht="13.5" x14ac:dyDescent="0.3">
      <c r="A867" s="106">
        <f t="shared" si="202"/>
        <v>860</v>
      </c>
      <c r="B867" s="102" t="str">
        <f>'Input 1 - Schedule 1'!H869</f>
        <v/>
      </c>
      <c r="C867" s="95">
        <f>'Input 1 - Schedule 1'!I869</f>
        <v>0</v>
      </c>
      <c r="D867" s="95">
        <f>'Input 1 - Schedule 1'!J869</f>
        <v>0</v>
      </c>
      <c r="E867" s="95">
        <f>'Input 1 - Schedule 1'!K869</f>
        <v>0</v>
      </c>
      <c r="F867" s="95">
        <f>'Input 1 - Schedule 1'!L869</f>
        <v>0</v>
      </c>
      <c r="G867" s="95">
        <f>'Input 1 - Schedule 1'!N869</f>
        <v>0</v>
      </c>
      <c r="H867" s="95" t="str">
        <f>'Input 1 - Schedule 1'!O869</f>
        <v/>
      </c>
      <c r="I867" s="95">
        <f>'Input 1 - Schedule 1'!W869</f>
        <v>0</v>
      </c>
      <c r="J867" s="69"/>
      <c r="K867" s="51"/>
      <c r="L867" s="69"/>
      <c r="M867" s="69"/>
      <c r="N867" s="95">
        <f>SUMIFS('Input 3 - Capital Instruments'!$L$13:$L$229,'Input 3 - Capital Instruments'!$O$13:$O$229,C867,'Input 3 - Capital Instruments'!$M$13:$M$229,"Y",'Input 3 - Capital Instruments'!$G$13:$G$229,"Surplus Notes (or similar)")</f>
        <v>0</v>
      </c>
      <c r="O867" s="69"/>
      <c r="P867" s="69"/>
      <c r="Q867" s="69"/>
      <c r="R867" s="96">
        <f t="shared" si="194"/>
        <v>0</v>
      </c>
      <c r="S867" s="95">
        <f t="shared" si="195"/>
        <v>0</v>
      </c>
      <c r="T867" s="69"/>
      <c r="U867" s="69"/>
      <c r="V867" s="69"/>
      <c r="W867" s="95" t="str">
        <f t="shared" si="203"/>
        <v/>
      </c>
      <c r="Z867" s="69"/>
      <c r="AB867" s="69"/>
      <c r="AC867" s="69"/>
      <c r="AD867" s="69"/>
      <c r="AE867" s="69"/>
      <c r="AF867" s="69"/>
      <c r="AG867" s="69"/>
      <c r="AH867" s="97">
        <f t="shared" si="193"/>
        <v>0</v>
      </c>
      <c r="AJ867" s="98">
        <f t="shared" si="196"/>
        <v>0</v>
      </c>
      <c r="AK867" s="103">
        <f t="shared" si="197"/>
        <v>0</v>
      </c>
      <c r="AL867" s="104">
        <f t="shared" si="206"/>
        <v>0</v>
      </c>
      <c r="AM867" s="98">
        <f t="shared" si="198"/>
        <v>0</v>
      </c>
      <c r="AN867" s="103">
        <f t="shared" si="199"/>
        <v>0</v>
      </c>
      <c r="AO867" s="104">
        <f t="shared" si="207"/>
        <v>0</v>
      </c>
      <c r="AP867" s="105" t="str">
        <f t="shared" si="200"/>
        <v/>
      </c>
      <c r="AQ867" s="105" t="str">
        <f t="shared" si="201"/>
        <v/>
      </c>
      <c r="AR867" s="98">
        <f>'Input 1 - Schedule 1'!AL869</f>
        <v>0</v>
      </c>
      <c r="AS867" s="98">
        <f t="shared" si="204"/>
        <v>0</v>
      </c>
      <c r="AT867" s="99">
        <f t="shared" si="205"/>
        <v>0</v>
      </c>
      <c r="AV867" s="84" t="s">
        <v>20</v>
      </c>
    </row>
    <row r="868" spans="1:48" ht="13.5" x14ac:dyDescent="0.3">
      <c r="A868" s="106">
        <f t="shared" si="202"/>
        <v>861</v>
      </c>
      <c r="B868" s="102" t="str">
        <f>'Input 1 - Schedule 1'!H870</f>
        <v/>
      </c>
      <c r="C868" s="95">
        <f>'Input 1 - Schedule 1'!I870</f>
        <v>0</v>
      </c>
      <c r="D868" s="95">
        <f>'Input 1 - Schedule 1'!J870</f>
        <v>0</v>
      </c>
      <c r="E868" s="95">
        <f>'Input 1 - Schedule 1'!K870</f>
        <v>0</v>
      </c>
      <c r="F868" s="95">
        <f>'Input 1 - Schedule 1'!L870</f>
        <v>0</v>
      </c>
      <c r="G868" s="95">
        <f>'Input 1 - Schedule 1'!N870</f>
        <v>0</v>
      </c>
      <c r="H868" s="95" t="str">
        <f>'Input 1 - Schedule 1'!O870</f>
        <v/>
      </c>
      <c r="I868" s="95">
        <f>'Input 1 - Schedule 1'!W870</f>
        <v>0</v>
      </c>
      <c r="J868" s="69"/>
      <c r="K868" s="51"/>
      <c r="L868" s="69"/>
      <c r="M868" s="69"/>
      <c r="N868" s="95">
        <f>SUMIFS('Input 3 - Capital Instruments'!$L$13:$L$229,'Input 3 - Capital Instruments'!$O$13:$O$229,C868,'Input 3 - Capital Instruments'!$M$13:$M$229,"Y",'Input 3 - Capital Instruments'!$G$13:$G$229,"Surplus Notes (or similar)")</f>
        <v>0</v>
      </c>
      <c r="O868" s="69"/>
      <c r="P868" s="69"/>
      <c r="Q868" s="69"/>
      <c r="R868" s="96">
        <f t="shared" si="194"/>
        <v>0</v>
      </c>
      <c r="S868" s="95">
        <f t="shared" si="195"/>
        <v>0</v>
      </c>
      <c r="T868" s="69"/>
      <c r="U868" s="69"/>
      <c r="V868" s="69"/>
      <c r="W868" s="95" t="str">
        <f t="shared" si="203"/>
        <v/>
      </c>
      <c r="Z868" s="69"/>
      <c r="AB868" s="69"/>
      <c r="AC868" s="69"/>
      <c r="AD868" s="69"/>
      <c r="AE868" s="69"/>
      <c r="AF868" s="69"/>
      <c r="AG868" s="69"/>
      <c r="AH868" s="97">
        <f t="shared" si="193"/>
        <v>0</v>
      </c>
      <c r="AJ868" s="98">
        <f t="shared" si="196"/>
        <v>0</v>
      </c>
      <c r="AK868" s="103">
        <f t="shared" si="197"/>
        <v>0</v>
      </c>
      <c r="AL868" s="104">
        <f t="shared" si="206"/>
        <v>0</v>
      </c>
      <c r="AM868" s="98">
        <f t="shared" si="198"/>
        <v>0</v>
      </c>
      <c r="AN868" s="103">
        <f t="shared" si="199"/>
        <v>0</v>
      </c>
      <c r="AO868" s="104">
        <f t="shared" si="207"/>
        <v>0</v>
      </c>
      <c r="AP868" s="105" t="str">
        <f t="shared" si="200"/>
        <v/>
      </c>
      <c r="AQ868" s="105" t="str">
        <f t="shared" si="201"/>
        <v/>
      </c>
      <c r="AR868" s="98">
        <f>'Input 1 - Schedule 1'!AL870</f>
        <v>0</v>
      </c>
      <c r="AS868" s="98">
        <f t="shared" si="204"/>
        <v>0</v>
      </c>
      <c r="AT868" s="99">
        <f t="shared" si="205"/>
        <v>0</v>
      </c>
      <c r="AV868" s="84" t="s">
        <v>20</v>
      </c>
    </row>
    <row r="869" spans="1:48" ht="13.5" x14ac:dyDescent="0.3">
      <c r="A869" s="106">
        <f t="shared" si="202"/>
        <v>862</v>
      </c>
      <c r="B869" s="102" t="str">
        <f>'Input 1 - Schedule 1'!H871</f>
        <v/>
      </c>
      <c r="C869" s="95">
        <f>'Input 1 - Schedule 1'!I871</f>
        <v>0</v>
      </c>
      <c r="D869" s="95">
        <f>'Input 1 - Schedule 1'!J871</f>
        <v>0</v>
      </c>
      <c r="E869" s="95">
        <f>'Input 1 - Schedule 1'!K871</f>
        <v>0</v>
      </c>
      <c r="F869" s="95">
        <f>'Input 1 - Schedule 1'!L871</f>
        <v>0</v>
      </c>
      <c r="G869" s="95">
        <f>'Input 1 - Schedule 1'!N871</f>
        <v>0</v>
      </c>
      <c r="H869" s="95" t="str">
        <f>'Input 1 - Schedule 1'!O871</f>
        <v/>
      </c>
      <c r="I869" s="95">
        <f>'Input 1 - Schedule 1'!W871</f>
        <v>0</v>
      </c>
      <c r="J869" s="69"/>
      <c r="K869" s="51"/>
      <c r="L869" s="69"/>
      <c r="M869" s="69"/>
      <c r="N869" s="95">
        <f>SUMIFS('Input 3 - Capital Instruments'!$L$13:$L$229,'Input 3 - Capital Instruments'!$O$13:$O$229,C869,'Input 3 - Capital Instruments'!$M$13:$M$229,"Y",'Input 3 - Capital Instruments'!$G$13:$G$229,"Surplus Notes (or similar)")</f>
        <v>0</v>
      </c>
      <c r="O869" s="69"/>
      <c r="P869" s="69"/>
      <c r="Q869" s="69"/>
      <c r="R869" s="96">
        <f t="shared" si="194"/>
        <v>0</v>
      </c>
      <c r="S869" s="95">
        <f t="shared" si="195"/>
        <v>0</v>
      </c>
      <c r="T869" s="69"/>
      <c r="U869" s="69"/>
      <c r="V869" s="69"/>
      <c r="W869" s="95" t="str">
        <f t="shared" si="203"/>
        <v/>
      </c>
      <c r="Z869" s="69"/>
      <c r="AB869" s="69"/>
      <c r="AC869" s="69"/>
      <c r="AD869" s="69"/>
      <c r="AE869" s="69"/>
      <c r="AF869" s="69"/>
      <c r="AG869" s="69"/>
      <c r="AH869" s="97">
        <f t="shared" si="193"/>
        <v>0</v>
      </c>
      <c r="AJ869" s="98">
        <f t="shared" si="196"/>
        <v>0</v>
      </c>
      <c r="AK869" s="103">
        <f t="shared" si="197"/>
        <v>0</v>
      </c>
      <c r="AL869" s="104">
        <f t="shared" si="206"/>
        <v>0</v>
      </c>
      <c r="AM869" s="98">
        <f t="shared" si="198"/>
        <v>0</v>
      </c>
      <c r="AN869" s="103">
        <f t="shared" si="199"/>
        <v>0</v>
      </c>
      <c r="AO869" s="104">
        <f t="shared" si="207"/>
        <v>0</v>
      </c>
      <c r="AP869" s="105" t="str">
        <f t="shared" si="200"/>
        <v/>
      </c>
      <c r="AQ869" s="105" t="str">
        <f t="shared" si="201"/>
        <v/>
      </c>
      <c r="AR869" s="98">
        <f>'Input 1 - Schedule 1'!AL871</f>
        <v>0</v>
      </c>
      <c r="AS869" s="98">
        <f t="shared" si="204"/>
        <v>0</v>
      </c>
      <c r="AT869" s="99">
        <f t="shared" si="205"/>
        <v>0</v>
      </c>
      <c r="AV869" s="84" t="s">
        <v>20</v>
      </c>
    </row>
    <row r="870" spans="1:48" ht="13.5" x14ac:dyDescent="0.3">
      <c r="A870" s="106">
        <f t="shared" si="202"/>
        <v>863</v>
      </c>
      <c r="B870" s="102" t="str">
        <f>'Input 1 - Schedule 1'!H872</f>
        <v/>
      </c>
      <c r="C870" s="95">
        <f>'Input 1 - Schedule 1'!I872</f>
        <v>0</v>
      </c>
      <c r="D870" s="95">
        <f>'Input 1 - Schedule 1'!J872</f>
        <v>0</v>
      </c>
      <c r="E870" s="95">
        <f>'Input 1 - Schedule 1'!K872</f>
        <v>0</v>
      </c>
      <c r="F870" s="95">
        <f>'Input 1 - Schedule 1'!L872</f>
        <v>0</v>
      </c>
      <c r="G870" s="95">
        <f>'Input 1 - Schedule 1'!N872</f>
        <v>0</v>
      </c>
      <c r="H870" s="95" t="str">
        <f>'Input 1 - Schedule 1'!O872</f>
        <v/>
      </c>
      <c r="I870" s="95">
        <f>'Input 1 - Schedule 1'!W872</f>
        <v>0</v>
      </c>
      <c r="J870" s="69"/>
      <c r="K870" s="51"/>
      <c r="L870" s="69"/>
      <c r="M870" s="69"/>
      <c r="N870" s="95">
        <f>SUMIFS('Input 3 - Capital Instruments'!$L$13:$L$229,'Input 3 - Capital Instruments'!$O$13:$O$229,C870,'Input 3 - Capital Instruments'!$M$13:$M$229,"Y",'Input 3 - Capital Instruments'!$G$13:$G$229,"Surplus Notes (or similar)")</f>
        <v>0</v>
      </c>
      <c r="O870" s="69"/>
      <c r="P870" s="69"/>
      <c r="Q870" s="69"/>
      <c r="R870" s="96">
        <f t="shared" si="194"/>
        <v>0</v>
      </c>
      <c r="S870" s="95">
        <f t="shared" si="195"/>
        <v>0</v>
      </c>
      <c r="T870" s="69"/>
      <c r="U870" s="69"/>
      <c r="V870" s="69"/>
      <c r="W870" s="95" t="str">
        <f t="shared" si="203"/>
        <v/>
      </c>
      <c r="Z870" s="69"/>
      <c r="AB870" s="69"/>
      <c r="AC870" s="69"/>
      <c r="AD870" s="69"/>
      <c r="AE870" s="69"/>
      <c r="AF870" s="69"/>
      <c r="AG870" s="69"/>
      <c r="AH870" s="97">
        <f t="shared" si="193"/>
        <v>0</v>
      </c>
      <c r="AJ870" s="98">
        <f t="shared" si="196"/>
        <v>0</v>
      </c>
      <c r="AK870" s="103">
        <f t="shared" si="197"/>
        <v>0</v>
      </c>
      <c r="AL870" s="104">
        <f t="shared" si="206"/>
        <v>0</v>
      </c>
      <c r="AM870" s="98">
        <f t="shared" si="198"/>
        <v>0</v>
      </c>
      <c r="AN870" s="103">
        <f t="shared" si="199"/>
        <v>0</v>
      </c>
      <c r="AO870" s="104">
        <f t="shared" si="207"/>
        <v>0</v>
      </c>
      <c r="AP870" s="105" t="str">
        <f t="shared" si="200"/>
        <v/>
      </c>
      <c r="AQ870" s="105" t="str">
        <f t="shared" si="201"/>
        <v/>
      </c>
      <c r="AR870" s="98">
        <f>'Input 1 - Schedule 1'!AL872</f>
        <v>0</v>
      </c>
      <c r="AS870" s="98">
        <f t="shared" si="204"/>
        <v>0</v>
      </c>
      <c r="AT870" s="99">
        <f t="shared" si="205"/>
        <v>0</v>
      </c>
      <c r="AV870" s="84" t="s">
        <v>20</v>
      </c>
    </row>
    <row r="871" spans="1:48" ht="13.5" x14ac:dyDescent="0.3">
      <c r="A871" s="106">
        <f t="shared" si="202"/>
        <v>864</v>
      </c>
      <c r="B871" s="102" t="str">
        <f>'Input 1 - Schedule 1'!H873</f>
        <v/>
      </c>
      <c r="C871" s="95">
        <f>'Input 1 - Schedule 1'!I873</f>
        <v>0</v>
      </c>
      <c r="D871" s="95">
        <f>'Input 1 - Schedule 1'!J873</f>
        <v>0</v>
      </c>
      <c r="E871" s="95">
        <f>'Input 1 - Schedule 1'!K873</f>
        <v>0</v>
      </c>
      <c r="F871" s="95">
        <f>'Input 1 - Schedule 1'!L873</f>
        <v>0</v>
      </c>
      <c r="G871" s="95">
        <f>'Input 1 - Schedule 1'!N873</f>
        <v>0</v>
      </c>
      <c r="H871" s="95" t="str">
        <f>'Input 1 - Schedule 1'!O873</f>
        <v/>
      </c>
      <c r="I871" s="95">
        <f>'Input 1 - Schedule 1'!W873</f>
        <v>0</v>
      </c>
      <c r="J871" s="69"/>
      <c r="K871" s="51"/>
      <c r="L871" s="69"/>
      <c r="M871" s="69"/>
      <c r="N871" s="95">
        <f>SUMIFS('Input 3 - Capital Instruments'!$L$13:$L$229,'Input 3 - Capital Instruments'!$O$13:$O$229,C871,'Input 3 - Capital Instruments'!$M$13:$M$229,"Y",'Input 3 - Capital Instruments'!$G$13:$G$229,"Surplus Notes (or similar)")</f>
        <v>0</v>
      </c>
      <c r="O871" s="69"/>
      <c r="P871" s="69"/>
      <c r="Q871" s="69"/>
      <c r="R871" s="96">
        <f t="shared" si="194"/>
        <v>0</v>
      </c>
      <c r="S871" s="95">
        <f t="shared" si="195"/>
        <v>0</v>
      </c>
      <c r="T871" s="69"/>
      <c r="U871" s="69"/>
      <c r="V871" s="69"/>
      <c r="W871" s="95" t="str">
        <f t="shared" si="203"/>
        <v/>
      </c>
      <c r="Z871" s="69"/>
      <c r="AB871" s="69"/>
      <c r="AC871" s="69"/>
      <c r="AD871" s="69"/>
      <c r="AE871" s="69"/>
      <c r="AF871" s="69"/>
      <c r="AG871" s="69"/>
      <c r="AH871" s="97">
        <f t="shared" si="193"/>
        <v>0</v>
      </c>
      <c r="AJ871" s="98">
        <f t="shared" si="196"/>
        <v>0</v>
      </c>
      <c r="AK871" s="103">
        <f t="shared" si="197"/>
        <v>0</v>
      </c>
      <c r="AL871" s="104">
        <f t="shared" si="206"/>
        <v>0</v>
      </c>
      <c r="AM871" s="98">
        <f t="shared" si="198"/>
        <v>0</v>
      </c>
      <c r="AN871" s="103">
        <f t="shared" si="199"/>
        <v>0</v>
      </c>
      <c r="AO871" s="104">
        <f t="shared" si="207"/>
        <v>0</v>
      </c>
      <c r="AP871" s="105" t="str">
        <f t="shared" si="200"/>
        <v/>
      </c>
      <c r="AQ871" s="105" t="str">
        <f t="shared" si="201"/>
        <v/>
      </c>
      <c r="AR871" s="98">
        <f>'Input 1 - Schedule 1'!AL873</f>
        <v>0</v>
      </c>
      <c r="AS871" s="98">
        <f t="shared" si="204"/>
        <v>0</v>
      </c>
      <c r="AT871" s="99">
        <f t="shared" si="205"/>
        <v>0</v>
      </c>
      <c r="AV871" s="84" t="s">
        <v>20</v>
      </c>
    </row>
    <row r="872" spans="1:48" ht="13.5" x14ac:dyDescent="0.3">
      <c r="A872" s="106">
        <f t="shared" si="202"/>
        <v>865</v>
      </c>
      <c r="B872" s="102" t="str">
        <f>'Input 1 - Schedule 1'!H874</f>
        <v/>
      </c>
      <c r="C872" s="95">
        <f>'Input 1 - Schedule 1'!I874</f>
        <v>0</v>
      </c>
      <c r="D872" s="95">
        <f>'Input 1 - Schedule 1'!J874</f>
        <v>0</v>
      </c>
      <c r="E872" s="95">
        <f>'Input 1 - Schedule 1'!K874</f>
        <v>0</v>
      </c>
      <c r="F872" s="95">
        <f>'Input 1 - Schedule 1'!L874</f>
        <v>0</v>
      </c>
      <c r="G872" s="95">
        <f>'Input 1 - Schedule 1'!N874</f>
        <v>0</v>
      </c>
      <c r="H872" s="95" t="str">
        <f>'Input 1 - Schedule 1'!O874</f>
        <v/>
      </c>
      <c r="I872" s="95">
        <f>'Input 1 - Schedule 1'!W874</f>
        <v>0</v>
      </c>
      <c r="J872" s="69"/>
      <c r="K872" s="51"/>
      <c r="L872" s="69"/>
      <c r="M872" s="69"/>
      <c r="N872" s="95">
        <f>SUMIFS('Input 3 - Capital Instruments'!$L$13:$L$229,'Input 3 - Capital Instruments'!$O$13:$O$229,C872,'Input 3 - Capital Instruments'!$M$13:$M$229,"Y",'Input 3 - Capital Instruments'!$G$13:$G$229,"Surplus Notes (or similar)")</f>
        <v>0</v>
      </c>
      <c r="O872" s="69"/>
      <c r="P872" s="69"/>
      <c r="Q872" s="69"/>
      <c r="R872" s="96">
        <f t="shared" si="194"/>
        <v>0</v>
      </c>
      <c r="S872" s="95">
        <f t="shared" si="195"/>
        <v>0</v>
      </c>
      <c r="T872" s="69"/>
      <c r="U872" s="69"/>
      <c r="V872" s="69"/>
      <c r="W872" s="95" t="str">
        <f t="shared" si="203"/>
        <v/>
      </c>
      <c r="Z872" s="69"/>
      <c r="AB872" s="69"/>
      <c r="AC872" s="69"/>
      <c r="AD872" s="69"/>
      <c r="AE872" s="69"/>
      <c r="AF872" s="69"/>
      <c r="AG872" s="69"/>
      <c r="AH872" s="97">
        <f t="shared" si="193"/>
        <v>0</v>
      </c>
      <c r="AJ872" s="98">
        <f t="shared" si="196"/>
        <v>0</v>
      </c>
      <c r="AK872" s="103">
        <f t="shared" si="197"/>
        <v>0</v>
      </c>
      <c r="AL872" s="104">
        <f t="shared" si="206"/>
        <v>0</v>
      </c>
      <c r="AM872" s="98">
        <f t="shared" si="198"/>
        <v>0</v>
      </c>
      <c r="AN872" s="103">
        <f t="shared" si="199"/>
        <v>0</v>
      </c>
      <c r="AO872" s="104">
        <f t="shared" si="207"/>
        <v>0</v>
      </c>
      <c r="AP872" s="105" t="str">
        <f t="shared" si="200"/>
        <v/>
      </c>
      <c r="AQ872" s="105" t="str">
        <f t="shared" si="201"/>
        <v/>
      </c>
      <c r="AR872" s="98">
        <f>'Input 1 - Schedule 1'!AL874</f>
        <v>0</v>
      </c>
      <c r="AS872" s="98">
        <f t="shared" si="204"/>
        <v>0</v>
      </c>
      <c r="AT872" s="99">
        <f t="shared" si="205"/>
        <v>0</v>
      </c>
      <c r="AV872" s="84" t="s">
        <v>20</v>
      </c>
    </row>
    <row r="873" spans="1:48" ht="13.5" x14ac:dyDescent="0.3">
      <c r="A873" s="106">
        <f t="shared" si="202"/>
        <v>866</v>
      </c>
      <c r="B873" s="102" t="str">
        <f>'Input 1 - Schedule 1'!H875</f>
        <v/>
      </c>
      <c r="C873" s="95">
        <f>'Input 1 - Schedule 1'!I875</f>
        <v>0</v>
      </c>
      <c r="D873" s="95">
        <f>'Input 1 - Schedule 1'!J875</f>
        <v>0</v>
      </c>
      <c r="E873" s="95">
        <f>'Input 1 - Schedule 1'!K875</f>
        <v>0</v>
      </c>
      <c r="F873" s="95">
        <f>'Input 1 - Schedule 1'!L875</f>
        <v>0</v>
      </c>
      <c r="G873" s="95">
        <f>'Input 1 - Schedule 1'!N875</f>
        <v>0</v>
      </c>
      <c r="H873" s="95" t="str">
        <f>'Input 1 - Schedule 1'!O875</f>
        <v/>
      </c>
      <c r="I873" s="95">
        <f>'Input 1 - Schedule 1'!W875</f>
        <v>0</v>
      </c>
      <c r="J873" s="69"/>
      <c r="K873" s="51"/>
      <c r="L873" s="69"/>
      <c r="M873" s="69"/>
      <c r="N873" s="95">
        <f>SUMIFS('Input 3 - Capital Instruments'!$L$13:$L$229,'Input 3 - Capital Instruments'!$O$13:$O$229,C873,'Input 3 - Capital Instruments'!$M$13:$M$229,"Y",'Input 3 - Capital Instruments'!$G$13:$G$229,"Surplus Notes (or similar)")</f>
        <v>0</v>
      </c>
      <c r="O873" s="69"/>
      <c r="P873" s="69"/>
      <c r="Q873" s="69"/>
      <c r="R873" s="96">
        <f t="shared" si="194"/>
        <v>0</v>
      </c>
      <c r="S873" s="95">
        <f t="shared" si="195"/>
        <v>0</v>
      </c>
      <c r="T873" s="69"/>
      <c r="U873" s="69"/>
      <c r="V873" s="69"/>
      <c r="W873" s="95" t="str">
        <f t="shared" si="203"/>
        <v/>
      </c>
      <c r="Z873" s="69"/>
      <c r="AB873" s="69"/>
      <c r="AC873" s="69"/>
      <c r="AD873" s="69"/>
      <c r="AE873" s="69"/>
      <c r="AF873" s="69"/>
      <c r="AG873" s="69"/>
      <c r="AH873" s="97">
        <f t="shared" si="193"/>
        <v>0</v>
      </c>
      <c r="AJ873" s="98">
        <f t="shared" si="196"/>
        <v>0</v>
      </c>
      <c r="AK873" s="103">
        <f t="shared" si="197"/>
        <v>0</v>
      </c>
      <c r="AL873" s="104">
        <f t="shared" si="206"/>
        <v>0</v>
      </c>
      <c r="AM873" s="98">
        <f t="shared" si="198"/>
        <v>0</v>
      </c>
      <c r="AN873" s="103">
        <f t="shared" si="199"/>
        <v>0</v>
      </c>
      <c r="AO873" s="104">
        <f t="shared" si="207"/>
        <v>0</v>
      </c>
      <c r="AP873" s="105" t="str">
        <f t="shared" si="200"/>
        <v/>
      </c>
      <c r="AQ873" s="105" t="str">
        <f t="shared" si="201"/>
        <v/>
      </c>
      <c r="AR873" s="98">
        <f>'Input 1 - Schedule 1'!AL875</f>
        <v>0</v>
      </c>
      <c r="AS873" s="98">
        <f t="shared" si="204"/>
        <v>0</v>
      </c>
      <c r="AT873" s="99">
        <f t="shared" si="205"/>
        <v>0</v>
      </c>
      <c r="AV873" s="84" t="s">
        <v>20</v>
      </c>
    </row>
    <row r="874" spans="1:48" ht="13.5" x14ac:dyDescent="0.3">
      <c r="A874" s="106">
        <f t="shared" si="202"/>
        <v>867</v>
      </c>
      <c r="B874" s="102" t="str">
        <f>'Input 1 - Schedule 1'!H876</f>
        <v/>
      </c>
      <c r="C874" s="95">
        <f>'Input 1 - Schedule 1'!I876</f>
        <v>0</v>
      </c>
      <c r="D874" s="95">
        <f>'Input 1 - Schedule 1'!J876</f>
        <v>0</v>
      </c>
      <c r="E874" s="95">
        <f>'Input 1 - Schedule 1'!K876</f>
        <v>0</v>
      </c>
      <c r="F874" s="95">
        <f>'Input 1 - Schedule 1'!L876</f>
        <v>0</v>
      </c>
      <c r="G874" s="95">
        <f>'Input 1 - Schedule 1'!N876</f>
        <v>0</v>
      </c>
      <c r="H874" s="95" t="str">
        <f>'Input 1 - Schedule 1'!O876</f>
        <v/>
      </c>
      <c r="I874" s="95">
        <f>'Input 1 - Schedule 1'!W876</f>
        <v>0</v>
      </c>
      <c r="J874" s="69"/>
      <c r="K874" s="51"/>
      <c r="L874" s="69"/>
      <c r="M874" s="69"/>
      <c r="N874" s="95">
        <f>SUMIFS('Input 3 - Capital Instruments'!$L$13:$L$229,'Input 3 - Capital Instruments'!$O$13:$O$229,C874,'Input 3 - Capital Instruments'!$M$13:$M$229,"Y",'Input 3 - Capital Instruments'!$G$13:$G$229,"Surplus Notes (or similar)")</f>
        <v>0</v>
      </c>
      <c r="O874" s="69"/>
      <c r="P874" s="69"/>
      <c r="Q874" s="69"/>
      <c r="R874" s="96">
        <f t="shared" si="194"/>
        <v>0</v>
      </c>
      <c r="S874" s="95">
        <f t="shared" si="195"/>
        <v>0</v>
      </c>
      <c r="T874" s="69"/>
      <c r="U874" s="69"/>
      <c r="V874" s="69"/>
      <c r="W874" s="95" t="str">
        <f t="shared" si="203"/>
        <v/>
      </c>
      <c r="Z874" s="69"/>
      <c r="AB874" s="69"/>
      <c r="AC874" s="69"/>
      <c r="AD874" s="69"/>
      <c r="AE874" s="69"/>
      <c r="AF874" s="69"/>
      <c r="AG874" s="69"/>
      <c r="AH874" s="97">
        <f t="shared" si="193"/>
        <v>0</v>
      </c>
      <c r="AJ874" s="98">
        <f t="shared" si="196"/>
        <v>0</v>
      </c>
      <c r="AK874" s="103">
        <f t="shared" si="197"/>
        <v>0</v>
      </c>
      <c r="AL874" s="104">
        <f t="shared" si="206"/>
        <v>0</v>
      </c>
      <c r="AM874" s="98">
        <f t="shared" si="198"/>
        <v>0</v>
      </c>
      <c r="AN874" s="103">
        <f t="shared" si="199"/>
        <v>0</v>
      </c>
      <c r="AO874" s="104">
        <f t="shared" si="207"/>
        <v>0</v>
      </c>
      <c r="AP874" s="105" t="str">
        <f t="shared" si="200"/>
        <v/>
      </c>
      <c r="AQ874" s="105" t="str">
        <f t="shared" si="201"/>
        <v/>
      </c>
      <c r="AR874" s="98">
        <f>'Input 1 - Schedule 1'!AL876</f>
        <v>0</v>
      </c>
      <c r="AS874" s="98">
        <f t="shared" si="204"/>
        <v>0</v>
      </c>
      <c r="AT874" s="99">
        <f t="shared" si="205"/>
        <v>0</v>
      </c>
      <c r="AV874" s="84" t="s">
        <v>20</v>
      </c>
    </row>
    <row r="875" spans="1:48" ht="13.5" x14ac:dyDescent="0.3">
      <c r="A875" s="106">
        <f t="shared" si="202"/>
        <v>868</v>
      </c>
      <c r="B875" s="102" t="str">
        <f>'Input 1 - Schedule 1'!H877</f>
        <v/>
      </c>
      <c r="C875" s="95">
        <f>'Input 1 - Schedule 1'!I877</f>
        <v>0</v>
      </c>
      <c r="D875" s="95">
        <f>'Input 1 - Schedule 1'!J877</f>
        <v>0</v>
      </c>
      <c r="E875" s="95">
        <f>'Input 1 - Schedule 1'!K877</f>
        <v>0</v>
      </c>
      <c r="F875" s="95">
        <f>'Input 1 - Schedule 1'!L877</f>
        <v>0</v>
      </c>
      <c r="G875" s="95">
        <f>'Input 1 - Schedule 1'!N877</f>
        <v>0</v>
      </c>
      <c r="H875" s="95" t="str">
        <f>'Input 1 - Schedule 1'!O877</f>
        <v/>
      </c>
      <c r="I875" s="95">
        <f>'Input 1 - Schedule 1'!W877</f>
        <v>0</v>
      </c>
      <c r="J875" s="69"/>
      <c r="K875" s="51"/>
      <c r="L875" s="69"/>
      <c r="M875" s="69"/>
      <c r="N875" s="95">
        <f>SUMIFS('Input 3 - Capital Instruments'!$L$13:$L$229,'Input 3 - Capital Instruments'!$O$13:$O$229,C875,'Input 3 - Capital Instruments'!$M$13:$M$229,"Y",'Input 3 - Capital Instruments'!$G$13:$G$229,"Surplus Notes (or similar)")</f>
        <v>0</v>
      </c>
      <c r="O875" s="69"/>
      <c r="P875" s="69"/>
      <c r="Q875" s="69"/>
      <c r="R875" s="96">
        <f t="shared" si="194"/>
        <v>0</v>
      </c>
      <c r="S875" s="95">
        <f t="shared" si="195"/>
        <v>0</v>
      </c>
      <c r="T875" s="69"/>
      <c r="U875" s="69"/>
      <c r="V875" s="69"/>
      <c r="W875" s="95" t="str">
        <f t="shared" si="203"/>
        <v/>
      </c>
      <c r="Z875" s="69"/>
      <c r="AB875" s="69"/>
      <c r="AC875" s="69"/>
      <c r="AD875" s="69"/>
      <c r="AE875" s="69"/>
      <c r="AF875" s="69"/>
      <c r="AG875" s="69"/>
      <c r="AH875" s="97">
        <f t="shared" si="193"/>
        <v>0</v>
      </c>
      <c r="AJ875" s="98">
        <f t="shared" si="196"/>
        <v>0</v>
      </c>
      <c r="AK875" s="103">
        <f t="shared" si="197"/>
        <v>0</v>
      </c>
      <c r="AL875" s="104">
        <f t="shared" si="206"/>
        <v>0</v>
      </c>
      <c r="AM875" s="98">
        <f t="shared" si="198"/>
        <v>0</v>
      </c>
      <c r="AN875" s="103">
        <f t="shared" si="199"/>
        <v>0</v>
      </c>
      <c r="AO875" s="104">
        <f t="shared" si="207"/>
        <v>0</v>
      </c>
      <c r="AP875" s="105" t="str">
        <f t="shared" si="200"/>
        <v/>
      </c>
      <c r="AQ875" s="105" t="str">
        <f t="shared" si="201"/>
        <v/>
      </c>
      <c r="AR875" s="98">
        <f>'Input 1 - Schedule 1'!AL877</f>
        <v>0</v>
      </c>
      <c r="AS875" s="98">
        <f t="shared" si="204"/>
        <v>0</v>
      </c>
      <c r="AT875" s="99">
        <f t="shared" si="205"/>
        <v>0</v>
      </c>
      <c r="AV875" s="84" t="s">
        <v>20</v>
      </c>
    </row>
    <row r="876" spans="1:48" ht="13.5" x14ac:dyDescent="0.3">
      <c r="A876" s="106">
        <f t="shared" si="202"/>
        <v>869</v>
      </c>
      <c r="B876" s="102" t="str">
        <f>'Input 1 - Schedule 1'!H878</f>
        <v/>
      </c>
      <c r="C876" s="95">
        <f>'Input 1 - Schedule 1'!I878</f>
        <v>0</v>
      </c>
      <c r="D876" s="95">
        <f>'Input 1 - Schedule 1'!J878</f>
        <v>0</v>
      </c>
      <c r="E876" s="95">
        <f>'Input 1 - Schedule 1'!K878</f>
        <v>0</v>
      </c>
      <c r="F876" s="95">
        <f>'Input 1 - Schedule 1'!L878</f>
        <v>0</v>
      </c>
      <c r="G876" s="95">
        <f>'Input 1 - Schedule 1'!N878</f>
        <v>0</v>
      </c>
      <c r="H876" s="95" t="str">
        <f>'Input 1 - Schedule 1'!O878</f>
        <v/>
      </c>
      <c r="I876" s="95">
        <f>'Input 1 - Schedule 1'!W878</f>
        <v>0</v>
      </c>
      <c r="J876" s="69"/>
      <c r="K876" s="51"/>
      <c r="L876" s="69"/>
      <c r="M876" s="69"/>
      <c r="N876" s="95">
        <f>SUMIFS('Input 3 - Capital Instruments'!$L$13:$L$229,'Input 3 - Capital Instruments'!$O$13:$O$229,C876,'Input 3 - Capital Instruments'!$M$13:$M$229,"Y",'Input 3 - Capital Instruments'!$G$13:$G$229,"Surplus Notes (or similar)")</f>
        <v>0</v>
      </c>
      <c r="O876" s="69"/>
      <c r="P876" s="69"/>
      <c r="Q876" s="69"/>
      <c r="R876" s="96">
        <f t="shared" si="194"/>
        <v>0</v>
      </c>
      <c r="S876" s="95">
        <f t="shared" si="195"/>
        <v>0</v>
      </c>
      <c r="T876" s="69"/>
      <c r="U876" s="69"/>
      <c r="V876" s="69"/>
      <c r="W876" s="95" t="str">
        <f t="shared" si="203"/>
        <v/>
      </c>
      <c r="Z876" s="69"/>
      <c r="AB876" s="69"/>
      <c r="AC876" s="69"/>
      <c r="AD876" s="69"/>
      <c r="AE876" s="69"/>
      <c r="AF876" s="69"/>
      <c r="AG876" s="69"/>
      <c r="AH876" s="97">
        <f t="shared" si="193"/>
        <v>0</v>
      </c>
      <c r="AJ876" s="98">
        <f t="shared" si="196"/>
        <v>0</v>
      </c>
      <c r="AK876" s="103">
        <f t="shared" si="197"/>
        <v>0</v>
      </c>
      <c r="AL876" s="104">
        <f t="shared" si="206"/>
        <v>0</v>
      </c>
      <c r="AM876" s="98">
        <f t="shared" si="198"/>
        <v>0</v>
      </c>
      <c r="AN876" s="103">
        <f t="shared" si="199"/>
        <v>0</v>
      </c>
      <c r="AO876" s="104">
        <f t="shared" si="207"/>
        <v>0</v>
      </c>
      <c r="AP876" s="105" t="str">
        <f t="shared" si="200"/>
        <v/>
      </c>
      <c r="AQ876" s="105" t="str">
        <f t="shared" si="201"/>
        <v/>
      </c>
      <c r="AR876" s="98">
        <f>'Input 1 - Schedule 1'!AL878</f>
        <v>0</v>
      </c>
      <c r="AS876" s="98">
        <f t="shared" si="204"/>
        <v>0</v>
      </c>
      <c r="AT876" s="99">
        <f t="shared" si="205"/>
        <v>0</v>
      </c>
      <c r="AV876" s="84" t="s">
        <v>20</v>
      </c>
    </row>
    <row r="877" spans="1:48" ht="13.5" x14ac:dyDescent="0.3">
      <c r="A877" s="106">
        <f t="shared" si="202"/>
        <v>870</v>
      </c>
      <c r="B877" s="102" t="str">
        <f>'Input 1 - Schedule 1'!H879</f>
        <v/>
      </c>
      <c r="C877" s="95">
        <f>'Input 1 - Schedule 1'!I879</f>
        <v>0</v>
      </c>
      <c r="D877" s="95">
        <f>'Input 1 - Schedule 1'!J879</f>
        <v>0</v>
      </c>
      <c r="E877" s="95">
        <f>'Input 1 - Schedule 1'!K879</f>
        <v>0</v>
      </c>
      <c r="F877" s="95">
        <f>'Input 1 - Schedule 1'!L879</f>
        <v>0</v>
      </c>
      <c r="G877" s="95">
        <f>'Input 1 - Schedule 1'!N879</f>
        <v>0</v>
      </c>
      <c r="H877" s="95" t="str">
        <f>'Input 1 - Schedule 1'!O879</f>
        <v/>
      </c>
      <c r="I877" s="95">
        <f>'Input 1 - Schedule 1'!W879</f>
        <v>0</v>
      </c>
      <c r="J877" s="69"/>
      <c r="K877" s="51"/>
      <c r="L877" s="69"/>
      <c r="M877" s="69"/>
      <c r="N877" s="95">
        <f>SUMIFS('Input 3 - Capital Instruments'!$L$13:$L$229,'Input 3 - Capital Instruments'!$O$13:$O$229,C877,'Input 3 - Capital Instruments'!$M$13:$M$229,"Y",'Input 3 - Capital Instruments'!$G$13:$G$229,"Surplus Notes (or similar)")</f>
        <v>0</v>
      </c>
      <c r="O877" s="69"/>
      <c r="P877" s="69"/>
      <c r="Q877" s="69"/>
      <c r="R877" s="96">
        <f t="shared" si="194"/>
        <v>0</v>
      </c>
      <c r="S877" s="95">
        <f t="shared" si="195"/>
        <v>0</v>
      </c>
      <c r="T877" s="69"/>
      <c r="U877" s="69"/>
      <c r="V877" s="69"/>
      <c r="W877" s="95" t="str">
        <f t="shared" si="203"/>
        <v/>
      </c>
      <c r="Z877" s="69"/>
      <c r="AB877" s="69"/>
      <c r="AC877" s="69"/>
      <c r="AD877" s="69"/>
      <c r="AE877" s="69"/>
      <c r="AF877" s="69"/>
      <c r="AG877" s="69"/>
      <c r="AH877" s="97">
        <f t="shared" si="193"/>
        <v>0</v>
      </c>
      <c r="AJ877" s="98">
        <f t="shared" si="196"/>
        <v>0</v>
      </c>
      <c r="AK877" s="103">
        <f t="shared" si="197"/>
        <v>0</v>
      </c>
      <c r="AL877" s="104">
        <f t="shared" si="206"/>
        <v>0</v>
      </c>
      <c r="AM877" s="98">
        <f t="shared" si="198"/>
        <v>0</v>
      </c>
      <c r="AN877" s="103">
        <f t="shared" si="199"/>
        <v>0</v>
      </c>
      <c r="AO877" s="104">
        <f t="shared" si="207"/>
        <v>0</v>
      </c>
      <c r="AP877" s="105" t="str">
        <f t="shared" si="200"/>
        <v/>
      </c>
      <c r="AQ877" s="105" t="str">
        <f t="shared" si="201"/>
        <v/>
      </c>
      <c r="AR877" s="98">
        <f>'Input 1 - Schedule 1'!AL879</f>
        <v>0</v>
      </c>
      <c r="AS877" s="98">
        <f t="shared" si="204"/>
        <v>0</v>
      </c>
      <c r="AT877" s="99">
        <f t="shared" si="205"/>
        <v>0</v>
      </c>
      <c r="AV877" s="84" t="s">
        <v>20</v>
      </c>
    </row>
    <row r="878" spans="1:48" ht="13.5" x14ac:dyDescent="0.3">
      <c r="A878" s="106">
        <f t="shared" si="202"/>
        <v>871</v>
      </c>
      <c r="B878" s="102" t="str">
        <f>'Input 1 - Schedule 1'!H880</f>
        <v/>
      </c>
      <c r="C878" s="95">
        <f>'Input 1 - Schedule 1'!I880</f>
        <v>0</v>
      </c>
      <c r="D878" s="95">
        <f>'Input 1 - Schedule 1'!J880</f>
        <v>0</v>
      </c>
      <c r="E878" s="95">
        <f>'Input 1 - Schedule 1'!K880</f>
        <v>0</v>
      </c>
      <c r="F878" s="95">
        <f>'Input 1 - Schedule 1'!L880</f>
        <v>0</v>
      </c>
      <c r="G878" s="95">
        <f>'Input 1 - Schedule 1'!N880</f>
        <v>0</v>
      </c>
      <c r="H878" s="95" t="str">
        <f>'Input 1 - Schedule 1'!O880</f>
        <v/>
      </c>
      <c r="I878" s="95">
        <f>'Input 1 - Schedule 1'!W880</f>
        <v>0</v>
      </c>
      <c r="J878" s="69"/>
      <c r="K878" s="51"/>
      <c r="L878" s="69"/>
      <c r="M878" s="69"/>
      <c r="N878" s="95">
        <f>SUMIFS('Input 3 - Capital Instruments'!$L$13:$L$229,'Input 3 - Capital Instruments'!$O$13:$O$229,C878,'Input 3 - Capital Instruments'!$M$13:$M$229,"Y",'Input 3 - Capital Instruments'!$G$13:$G$229,"Surplus Notes (or similar)")</f>
        <v>0</v>
      </c>
      <c r="O878" s="69"/>
      <c r="P878" s="69"/>
      <c r="Q878" s="69"/>
      <c r="R878" s="96">
        <f t="shared" si="194"/>
        <v>0</v>
      </c>
      <c r="S878" s="95">
        <f t="shared" si="195"/>
        <v>0</v>
      </c>
      <c r="T878" s="69"/>
      <c r="U878" s="69"/>
      <c r="V878" s="69"/>
      <c r="W878" s="95" t="str">
        <f t="shared" si="203"/>
        <v/>
      </c>
      <c r="Z878" s="69"/>
      <c r="AB878" s="69"/>
      <c r="AC878" s="69"/>
      <c r="AD878" s="69"/>
      <c r="AE878" s="69"/>
      <c r="AF878" s="69"/>
      <c r="AG878" s="69"/>
      <c r="AH878" s="97">
        <f t="shared" si="193"/>
        <v>0</v>
      </c>
      <c r="AJ878" s="98">
        <f t="shared" si="196"/>
        <v>0</v>
      </c>
      <c r="AK878" s="103">
        <f t="shared" si="197"/>
        <v>0</v>
      </c>
      <c r="AL878" s="104">
        <f t="shared" si="206"/>
        <v>0</v>
      </c>
      <c r="AM878" s="98">
        <f t="shared" si="198"/>
        <v>0</v>
      </c>
      <c r="AN878" s="103">
        <f t="shared" si="199"/>
        <v>0</v>
      </c>
      <c r="AO878" s="104">
        <f t="shared" si="207"/>
        <v>0</v>
      </c>
      <c r="AP878" s="105" t="str">
        <f t="shared" si="200"/>
        <v/>
      </c>
      <c r="AQ878" s="105" t="str">
        <f t="shared" si="201"/>
        <v/>
      </c>
      <c r="AR878" s="98">
        <f>'Input 1 - Schedule 1'!AL880</f>
        <v>0</v>
      </c>
      <c r="AS878" s="98">
        <f t="shared" si="204"/>
        <v>0</v>
      </c>
      <c r="AT878" s="99">
        <f t="shared" si="205"/>
        <v>0</v>
      </c>
      <c r="AV878" s="84" t="s">
        <v>20</v>
      </c>
    </row>
    <row r="879" spans="1:48" ht="13.5" x14ac:dyDescent="0.3">
      <c r="A879" s="106">
        <f t="shared" si="202"/>
        <v>872</v>
      </c>
      <c r="B879" s="102" t="str">
        <f>'Input 1 - Schedule 1'!H881</f>
        <v/>
      </c>
      <c r="C879" s="95">
        <f>'Input 1 - Schedule 1'!I881</f>
        <v>0</v>
      </c>
      <c r="D879" s="95">
        <f>'Input 1 - Schedule 1'!J881</f>
        <v>0</v>
      </c>
      <c r="E879" s="95">
        <f>'Input 1 - Schedule 1'!K881</f>
        <v>0</v>
      </c>
      <c r="F879" s="95">
        <f>'Input 1 - Schedule 1'!L881</f>
        <v>0</v>
      </c>
      <c r="G879" s="95">
        <f>'Input 1 - Schedule 1'!N881</f>
        <v>0</v>
      </c>
      <c r="H879" s="95" t="str">
        <f>'Input 1 - Schedule 1'!O881</f>
        <v/>
      </c>
      <c r="I879" s="95">
        <f>'Input 1 - Schedule 1'!W881</f>
        <v>0</v>
      </c>
      <c r="J879" s="69"/>
      <c r="K879" s="51"/>
      <c r="L879" s="69"/>
      <c r="M879" s="69"/>
      <c r="N879" s="95">
        <f>SUMIFS('Input 3 - Capital Instruments'!$L$13:$L$229,'Input 3 - Capital Instruments'!$O$13:$O$229,C879,'Input 3 - Capital Instruments'!$M$13:$M$229,"Y",'Input 3 - Capital Instruments'!$G$13:$G$229,"Surplus Notes (or similar)")</f>
        <v>0</v>
      </c>
      <c r="O879" s="69"/>
      <c r="P879" s="69"/>
      <c r="Q879" s="69"/>
      <c r="R879" s="96">
        <f t="shared" si="194"/>
        <v>0</v>
      </c>
      <c r="S879" s="95">
        <f t="shared" si="195"/>
        <v>0</v>
      </c>
      <c r="T879" s="69"/>
      <c r="U879" s="69"/>
      <c r="V879" s="69"/>
      <c r="W879" s="95" t="str">
        <f t="shared" si="203"/>
        <v/>
      </c>
      <c r="Z879" s="69"/>
      <c r="AB879" s="69"/>
      <c r="AC879" s="69"/>
      <c r="AD879" s="69"/>
      <c r="AE879" s="69"/>
      <c r="AF879" s="69"/>
      <c r="AG879" s="69"/>
      <c r="AH879" s="97">
        <f t="shared" si="193"/>
        <v>0</v>
      </c>
      <c r="AJ879" s="98">
        <f t="shared" si="196"/>
        <v>0</v>
      </c>
      <c r="AK879" s="103">
        <f t="shared" si="197"/>
        <v>0</v>
      </c>
      <c r="AL879" s="104">
        <f t="shared" si="206"/>
        <v>0</v>
      </c>
      <c r="AM879" s="98">
        <f t="shared" si="198"/>
        <v>0</v>
      </c>
      <c r="AN879" s="103">
        <f t="shared" si="199"/>
        <v>0</v>
      </c>
      <c r="AO879" s="104">
        <f t="shared" si="207"/>
        <v>0</v>
      </c>
      <c r="AP879" s="105" t="str">
        <f t="shared" si="200"/>
        <v/>
      </c>
      <c r="AQ879" s="105" t="str">
        <f t="shared" si="201"/>
        <v/>
      </c>
      <c r="AR879" s="98">
        <f>'Input 1 - Schedule 1'!AL881</f>
        <v>0</v>
      </c>
      <c r="AS879" s="98">
        <f t="shared" si="204"/>
        <v>0</v>
      </c>
      <c r="AT879" s="99">
        <f t="shared" si="205"/>
        <v>0</v>
      </c>
      <c r="AV879" s="84" t="s">
        <v>20</v>
      </c>
    </row>
    <row r="880" spans="1:48" ht="13.5" x14ac:dyDescent="0.3">
      <c r="A880" s="106">
        <f t="shared" si="202"/>
        <v>873</v>
      </c>
      <c r="B880" s="102" t="str">
        <f>'Input 1 - Schedule 1'!H882</f>
        <v/>
      </c>
      <c r="C880" s="95">
        <f>'Input 1 - Schedule 1'!I882</f>
        <v>0</v>
      </c>
      <c r="D880" s="95">
        <f>'Input 1 - Schedule 1'!J882</f>
        <v>0</v>
      </c>
      <c r="E880" s="95">
        <f>'Input 1 - Schedule 1'!K882</f>
        <v>0</v>
      </c>
      <c r="F880" s="95">
        <f>'Input 1 - Schedule 1'!L882</f>
        <v>0</v>
      </c>
      <c r="G880" s="95">
        <f>'Input 1 - Schedule 1'!N882</f>
        <v>0</v>
      </c>
      <c r="H880" s="95" t="str">
        <f>'Input 1 - Schedule 1'!O882</f>
        <v/>
      </c>
      <c r="I880" s="95">
        <f>'Input 1 - Schedule 1'!W882</f>
        <v>0</v>
      </c>
      <c r="J880" s="69"/>
      <c r="K880" s="51"/>
      <c r="L880" s="69"/>
      <c r="M880" s="69"/>
      <c r="N880" s="95">
        <f>SUMIFS('Input 3 - Capital Instruments'!$L$13:$L$229,'Input 3 - Capital Instruments'!$O$13:$O$229,C880,'Input 3 - Capital Instruments'!$M$13:$M$229,"Y",'Input 3 - Capital Instruments'!$G$13:$G$229,"Surplus Notes (or similar)")</f>
        <v>0</v>
      </c>
      <c r="O880" s="69"/>
      <c r="P880" s="69"/>
      <c r="Q880" s="69"/>
      <c r="R880" s="96">
        <f t="shared" si="194"/>
        <v>0</v>
      </c>
      <c r="S880" s="95">
        <f t="shared" si="195"/>
        <v>0</v>
      </c>
      <c r="T880" s="69"/>
      <c r="U880" s="69"/>
      <c r="V880" s="69"/>
      <c r="W880" s="95" t="str">
        <f t="shared" si="203"/>
        <v/>
      </c>
      <c r="Z880" s="69"/>
      <c r="AB880" s="69"/>
      <c r="AC880" s="69"/>
      <c r="AD880" s="69"/>
      <c r="AE880" s="69"/>
      <c r="AF880" s="69"/>
      <c r="AG880" s="69"/>
      <c r="AH880" s="97">
        <f t="shared" si="193"/>
        <v>0</v>
      </c>
      <c r="AJ880" s="98">
        <f t="shared" si="196"/>
        <v>0</v>
      </c>
      <c r="AK880" s="103">
        <f t="shared" si="197"/>
        <v>0</v>
      </c>
      <c r="AL880" s="104">
        <f t="shared" si="206"/>
        <v>0</v>
      </c>
      <c r="AM880" s="98">
        <f t="shared" si="198"/>
        <v>0</v>
      </c>
      <c r="AN880" s="103">
        <f t="shared" si="199"/>
        <v>0</v>
      </c>
      <c r="AO880" s="104">
        <f t="shared" si="207"/>
        <v>0</v>
      </c>
      <c r="AP880" s="105" t="str">
        <f t="shared" si="200"/>
        <v/>
      </c>
      <c r="AQ880" s="105" t="str">
        <f t="shared" si="201"/>
        <v/>
      </c>
      <c r="AR880" s="98">
        <f>'Input 1 - Schedule 1'!AL882</f>
        <v>0</v>
      </c>
      <c r="AS880" s="98">
        <f t="shared" si="204"/>
        <v>0</v>
      </c>
      <c r="AT880" s="99">
        <f t="shared" si="205"/>
        <v>0</v>
      </c>
      <c r="AV880" s="84" t="s">
        <v>20</v>
      </c>
    </row>
    <row r="881" spans="1:48" ht="13.5" x14ac:dyDescent="0.3">
      <c r="A881" s="106">
        <f t="shared" si="202"/>
        <v>874</v>
      </c>
      <c r="B881" s="102" t="str">
        <f>'Input 1 - Schedule 1'!H883</f>
        <v/>
      </c>
      <c r="C881" s="95">
        <f>'Input 1 - Schedule 1'!I883</f>
        <v>0</v>
      </c>
      <c r="D881" s="95">
        <f>'Input 1 - Schedule 1'!J883</f>
        <v>0</v>
      </c>
      <c r="E881" s="95">
        <f>'Input 1 - Schedule 1'!K883</f>
        <v>0</v>
      </c>
      <c r="F881" s="95">
        <f>'Input 1 - Schedule 1'!L883</f>
        <v>0</v>
      </c>
      <c r="G881" s="95">
        <f>'Input 1 - Schedule 1'!N883</f>
        <v>0</v>
      </c>
      <c r="H881" s="95" t="str">
        <f>'Input 1 - Schedule 1'!O883</f>
        <v/>
      </c>
      <c r="I881" s="95">
        <f>'Input 1 - Schedule 1'!W883</f>
        <v>0</v>
      </c>
      <c r="J881" s="69"/>
      <c r="K881" s="51"/>
      <c r="L881" s="69"/>
      <c r="M881" s="69"/>
      <c r="N881" s="95">
        <f>SUMIFS('Input 3 - Capital Instruments'!$L$13:$L$229,'Input 3 - Capital Instruments'!$O$13:$O$229,C881,'Input 3 - Capital Instruments'!$M$13:$M$229,"Y",'Input 3 - Capital Instruments'!$G$13:$G$229,"Surplus Notes (or similar)")</f>
        <v>0</v>
      </c>
      <c r="O881" s="69"/>
      <c r="P881" s="69"/>
      <c r="Q881" s="69"/>
      <c r="R881" s="96">
        <f t="shared" si="194"/>
        <v>0</v>
      </c>
      <c r="S881" s="95">
        <f t="shared" si="195"/>
        <v>0</v>
      </c>
      <c r="T881" s="69"/>
      <c r="U881" s="69"/>
      <c r="V881" s="69"/>
      <c r="W881" s="95" t="str">
        <f t="shared" si="203"/>
        <v/>
      </c>
      <c r="Z881" s="69"/>
      <c r="AB881" s="69"/>
      <c r="AC881" s="69"/>
      <c r="AD881" s="69"/>
      <c r="AE881" s="69"/>
      <c r="AF881" s="69"/>
      <c r="AG881" s="69"/>
      <c r="AH881" s="97">
        <f t="shared" si="193"/>
        <v>0</v>
      </c>
      <c r="AJ881" s="98">
        <f t="shared" si="196"/>
        <v>0</v>
      </c>
      <c r="AK881" s="103">
        <f t="shared" si="197"/>
        <v>0</v>
      </c>
      <c r="AL881" s="104">
        <f t="shared" si="206"/>
        <v>0</v>
      </c>
      <c r="AM881" s="98">
        <f t="shared" si="198"/>
        <v>0</v>
      </c>
      <c r="AN881" s="103">
        <f t="shared" si="199"/>
        <v>0</v>
      </c>
      <c r="AO881" s="104">
        <f t="shared" si="207"/>
        <v>0</v>
      </c>
      <c r="AP881" s="105" t="str">
        <f t="shared" si="200"/>
        <v/>
      </c>
      <c r="AQ881" s="105" t="str">
        <f t="shared" si="201"/>
        <v/>
      </c>
      <c r="AR881" s="98">
        <f>'Input 1 - Schedule 1'!AL883</f>
        <v>0</v>
      </c>
      <c r="AS881" s="98">
        <f t="shared" si="204"/>
        <v>0</v>
      </c>
      <c r="AT881" s="99">
        <f t="shared" si="205"/>
        <v>0</v>
      </c>
      <c r="AV881" s="84" t="s">
        <v>20</v>
      </c>
    </row>
    <row r="882" spans="1:48" ht="13.5" x14ac:dyDescent="0.3">
      <c r="A882" s="106">
        <f t="shared" si="202"/>
        <v>875</v>
      </c>
      <c r="B882" s="102" t="str">
        <f>'Input 1 - Schedule 1'!H884</f>
        <v/>
      </c>
      <c r="C882" s="95">
        <f>'Input 1 - Schedule 1'!I884</f>
        <v>0</v>
      </c>
      <c r="D882" s="95">
        <f>'Input 1 - Schedule 1'!J884</f>
        <v>0</v>
      </c>
      <c r="E882" s="95">
        <f>'Input 1 - Schedule 1'!K884</f>
        <v>0</v>
      </c>
      <c r="F882" s="95">
        <f>'Input 1 - Schedule 1'!L884</f>
        <v>0</v>
      </c>
      <c r="G882" s="95">
        <f>'Input 1 - Schedule 1'!N884</f>
        <v>0</v>
      </c>
      <c r="H882" s="95" t="str">
        <f>'Input 1 - Schedule 1'!O884</f>
        <v/>
      </c>
      <c r="I882" s="95">
        <f>'Input 1 - Schedule 1'!W884</f>
        <v>0</v>
      </c>
      <c r="J882" s="69"/>
      <c r="K882" s="51"/>
      <c r="L882" s="69"/>
      <c r="M882" s="69"/>
      <c r="N882" s="95">
        <f>SUMIFS('Input 3 - Capital Instruments'!$L$13:$L$229,'Input 3 - Capital Instruments'!$O$13:$O$229,C882,'Input 3 - Capital Instruments'!$M$13:$M$229,"Y",'Input 3 - Capital Instruments'!$G$13:$G$229,"Surplus Notes (or similar)")</f>
        <v>0</v>
      </c>
      <c r="O882" s="69"/>
      <c r="P882" s="69"/>
      <c r="Q882" s="69"/>
      <c r="R882" s="96">
        <f t="shared" si="194"/>
        <v>0</v>
      </c>
      <c r="S882" s="95">
        <f t="shared" si="195"/>
        <v>0</v>
      </c>
      <c r="T882" s="69"/>
      <c r="U882" s="69"/>
      <c r="V882" s="69"/>
      <c r="W882" s="95" t="str">
        <f t="shared" si="203"/>
        <v/>
      </c>
      <c r="Z882" s="69"/>
      <c r="AB882" s="69"/>
      <c r="AC882" s="69"/>
      <c r="AD882" s="69"/>
      <c r="AE882" s="69"/>
      <c r="AF882" s="69"/>
      <c r="AG882" s="69"/>
      <c r="AH882" s="97">
        <f t="shared" si="193"/>
        <v>0</v>
      </c>
      <c r="AJ882" s="98">
        <f t="shared" si="196"/>
        <v>0</v>
      </c>
      <c r="AK882" s="103">
        <f t="shared" si="197"/>
        <v>0</v>
      </c>
      <c r="AL882" s="104">
        <f t="shared" si="206"/>
        <v>0</v>
      </c>
      <c r="AM882" s="98">
        <f t="shared" si="198"/>
        <v>0</v>
      </c>
      <c r="AN882" s="103">
        <f t="shared" si="199"/>
        <v>0</v>
      </c>
      <c r="AO882" s="104">
        <f t="shared" si="207"/>
        <v>0</v>
      </c>
      <c r="AP882" s="105" t="str">
        <f t="shared" si="200"/>
        <v/>
      </c>
      <c r="AQ882" s="105" t="str">
        <f t="shared" si="201"/>
        <v/>
      </c>
      <c r="AR882" s="98">
        <f>'Input 1 - Schedule 1'!AL884</f>
        <v>0</v>
      </c>
      <c r="AS882" s="98">
        <f t="shared" si="204"/>
        <v>0</v>
      </c>
      <c r="AT882" s="99">
        <f t="shared" si="205"/>
        <v>0</v>
      </c>
      <c r="AV882" s="84" t="s">
        <v>20</v>
      </c>
    </row>
    <row r="883" spans="1:48" ht="13.5" x14ac:dyDescent="0.3">
      <c r="A883" s="106">
        <f t="shared" si="202"/>
        <v>876</v>
      </c>
      <c r="B883" s="102" t="str">
        <f>'Input 1 - Schedule 1'!H885</f>
        <v/>
      </c>
      <c r="C883" s="95">
        <f>'Input 1 - Schedule 1'!I885</f>
        <v>0</v>
      </c>
      <c r="D883" s="95">
        <f>'Input 1 - Schedule 1'!J885</f>
        <v>0</v>
      </c>
      <c r="E883" s="95">
        <f>'Input 1 - Schedule 1'!K885</f>
        <v>0</v>
      </c>
      <c r="F883" s="95">
        <f>'Input 1 - Schedule 1'!L885</f>
        <v>0</v>
      </c>
      <c r="G883" s="95">
        <f>'Input 1 - Schedule 1'!N885</f>
        <v>0</v>
      </c>
      <c r="H883" s="95" t="str">
        <f>'Input 1 - Schedule 1'!O885</f>
        <v/>
      </c>
      <c r="I883" s="95">
        <f>'Input 1 - Schedule 1'!W885</f>
        <v>0</v>
      </c>
      <c r="J883" s="69"/>
      <c r="K883" s="51"/>
      <c r="L883" s="69"/>
      <c r="M883" s="69"/>
      <c r="N883" s="95">
        <f>SUMIFS('Input 3 - Capital Instruments'!$L$13:$L$229,'Input 3 - Capital Instruments'!$O$13:$O$229,C883,'Input 3 - Capital Instruments'!$M$13:$M$229,"Y",'Input 3 - Capital Instruments'!$G$13:$G$229,"Surplus Notes (or similar)")</f>
        <v>0</v>
      </c>
      <c r="O883" s="69"/>
      <c r="P883" s="69"/>
      <c r="Q883" s="69"/>
      <c r="R883" s="96">
        <f t="shared" si="194"/>
        <v>0</v>
      </c>
      <c r="S883" s="95">
        <f t="shared" si="195"/>
        <v>0</v>
      </c>
      <c r="T883" s="69"/>
      <c r="U883" s="69"/>
      <c r="V883" s="69"/>
      <c r="W883" s="95" t="str">
        <f t="shared" si="203"/>
        <v/>
      </c>
      <c r="Z883" s="69"/>
      <c r="AB883" s="69"/>
      <c r="AC883" s="69"/>
      <c r="AD883" s="69"/>
      <c r="AE883" s="69"/>
      <c r="AF883" s="69"/>
      <c r="AG883" s="69"/>
      <c r="AH883" s="97">
        <f t="shared" si="193"/>
        <v>0</v>
      </c>
      <c r="AJ883" s="98">
        <f t="shared" si="196"/>
        <v>0</v>
      </c>
      <c r="AK883" s="103">
        <f t="shared" si="197"/>
        <v>0</v>
      </c>
      <c r="AL883" s="104">
        <f t="shared" si="206"/>
        <v>0</v>
      </c>
      <c r="AM883" s="98">
        <f t="shared" si="198"/>
        <v>0</v>
      </c>
      <c r="AN883" s="103">
        <f t="shared" si="199"/>
        <v>0</v>
      </c>
      <c r="AO883" s="104">
        <f t="shared" si="207"/>
        <v>0</v>
      </c>
      <c r="AP883" s="105" t="str">
        <f t="shared" si="200"/>
        <v/>
      </c>
      <c r="AQ883" s="105" t="str">
        <f t="shared" si="201"/>
        <v/>
      </c>
      <c r="AR883" s="98">
        <f>'Input 1 - Schedule 1'!AL885</f>
        <v>0</v>
      </c>
      <c r="AS883" s="98">
        <f t="shared" si="204"/>
        <v>0</v>
      </c>
      <c r="AT883" s="99">
        <f t="shared" si="205"/>
        <v>0</v>
      </c>
      <c r="AV883" s="84" t="s">
        <v>20</v>
      </c>
    </row>
    <row r="884" spans="1:48" ht="13.5" x14ac:dyDescent="0.3">
      <c r="A884" s="106">
        <f t="shared" si="202"/>
        <v>877</v>
      </c>
      <c r="B884" s="102" t="str">
        <f>'Input 1 - Schedule 1'!H886</f>
        <v/>
      </c>
      <c r="C884" s="95">
        <f>'Input 1 - Schedule 1'!I886</f>
        <v>0</v>
      </c>
      <c r="D884" s="95">
        <f>'Input 1 - Schedule 1'!J886</f>
        <v>0</v>
      </c>
      <c r="E884" s="95">
        <f>'Input 1 - Schedule 1'!K886</f>
        <v>0</v>
      </c>
      <c r="F884" s="95">
        <f>'Input 1 - Schedule 1'!L886</f>
        <v>0</v>
      </c>
      <c r="G884" s="95">
        <f>'Input 1 - Schedule 1'!N886</f>
        <v>0</v>
      </c>
      <c r="H884" s="95" t="str">
        <f>'Input 1 - Schedule 1'!O886</f>
        <v/>
      </c>
      <c r="I884" s="95">
        <f>'Input 1 - Schedule 1'!W886</f>
        <v>0</v>
      </c>
      <c r="J884" s="69"/>
      <c r="K884" s="51"/>
      <c r="L884" s="69"/>
      <c r="M884" s="69"/>
      <c r="N884" s="95">
        <f>SUMIFS('Input 3 - Capital Instruments'!$L$13:$L$229,'Input 3 - Capital Instruments'!$O$13:$O$229,C884,'Input 3 - Capital Instruments'!$M$13:$M$229,"Y",'Input 3 - Capital Instruments'!$G$13:$G$229,"Surplus Notes (or similar)")</f>
        <v>0</v>
      </c>
      <c r="O884" s="69"/>
      <c r="P884" s="69"/>
      <c r="Q884" s="69"/>
      <c r="R884" s="96">
        <f t="shared" si="194"/>
        <v>0</v>
      </c>
      <c r="S884" s="95">
        <f t="shared" si="195"/>
        <v>0</v>
      </c>
      <c r="T884" s="69"/>
      <c r="U884" s="69"/>
      <c r="V884" s="69"/>
      <c r="W884" s="95" t="str">
        <f t="shared" si="203"/>
        <v/>
      </c>
      <c r="Z884" s="69"/>
      <c r="AB884" s="69"/>
      <c r="AC884" s="69"/>
      <c r="AD884" s="69"/>
      <c r="AE884" s="69"/>
      <c r="AF884" s="69"/>
      <c r="AG884" s="69"/>
      <c r="AH884" s="97">
        <f t="shared" si="193"/>
        <v>0</v>
      </c>
      <c r="AJ884" s="98">
        <f t="shared" si="196"/>
        <v>0</v>
      </c>
      <c r="AK884" s="103">
        <f t="shared" si="197"/>
        <v>0</v>
      </c>
      <c r="AL884" s="104">
        <f t="shared" si="206"/>
        <v>0</v>
      </c>
      <c r="AM884" s="98">
        <f t="shared" si="198"/>
        <v>0</v>
      </c>
      <c r="AN884" s="103">
        <f t="shared" si="199"/>
        <v>0</v>
      </c>
      <c r="AO884" s="104">
        <f t="shared" si="207"/>
        <v>0</v>
      </c>
      <c r="AP884" s="105" t="str">
        <f t="shared" si="200"/>
        <v/>
      </c>
      <c r="AQ884" s="105" t="str">
        <f t="shared" si="201"/>
        <v/>
      </c>
      <c r="AR884" s="98">
        <f>'Input 1 - Schedule 1'!AL886</f>
        <v>0</v>
      </c>
      <c r="AS884" s="98">
        <f t="shared" si="204"/>
        <v>0</v>
      </c>
      <c r="AT884" s="99">
        <f t="shared" si="205"/>
        <v>0</v>
      </c>
      <c r="AV884" s="84" t="s">
        <v>20</v>
      </c>
    </row>
    <row r="885" spans="1:48" ht="13.5" x14ac:dyDescent="0.3">
      <c r="A885" s="106">
        <f t="shared" si="202"/>
        <v>878</v>
      </c>
      <c r="B885" s="102" t="str">
        <f>'Input 1 - Schedule 1'!H887</f>
        <v/>
      </c>
      <c r="C885" s="95">
        <f>'Input 1 - Schedule 1'!I887</f>
        <v>0</v>
      </c>
      <c r="D885" s="95">
        <f>'Input 1 - Schedule 1'!J887</f>
        <v>0</v>
      </c>
      <c r="E885" s="95">
        <f>'Input 1 - Schedule 1'!K887</f>
        <v>0</v>
      </c>
      <c r="F885" s="95">
        <f>'Input 1 - Schedule 1'!L887</f>
        <v>0</v>
      </c>
      <c r="G885" s="95">
        <f>'Input 1 - Schedule 1'!N887</f>
        <v>0</v>
      </c>
      <c r="H885" s="95" t="str">
        <f>'Input 1 - Schedule 1'!O887</f>
        <v/>
      </c>
      <c r="I885" s="95">
        <f>'Input 1 - Schedule 1'!W887</f>
        <v>0</v>
      </c>
      <c r="J885" s="69"/>
      <c r="K885" s="51"/>
      <c r="L885" s="69"/>
      <c r="M885" s="69"/>
      <c r="N885" s="95">
        <f>SUMIFS('Input 3 - Capital Instruments'!$L$13:$L$229,'Input 3 - Capital Instruments'!$O$13:$O$229,C885,'Input 3 - Capital Instruments'!$M$13:$M$229,"Y",'Input 3 - Capital Instruments'!$G$13:$G$229,"Surplus Notes (or similar)")</f>
        <v>0</v>
      </c>
      <c r="O885" s="69"/>
      <c r="P885" s="69"/>
      <c r="Q885" s="69"/>
      <c r="R885" s="96">
        <f t="shared" si="194"/>
        <v>0</v>
      </c>
      <c r="S885" s="95">
        <f t="shared" si="195"/>
        <v>0</v>
      </c>
      <c r="T885" s="69"/>
      <c r="U885" s="69"/>
      <c r="V885" s="69"/>
      <c r="W885" s="95" t="str">
        <f t="shared" si="203"/>
        <v/>
      </c>
      <c r="Z885" s="69"/>
      <c r="AB885" s="69"/>
      <c r="AC885" s="69"/>
      <c r="AD885" s="69"/>
      <c r="AE885" s="69"/>
      <c r="AF885" s="69"/>
      <c r="AG885" s="69"/>
      <c r="AH885" s="97">
        <f t="shared" si="193"/>
        <v>0</v>
      </c>
      <c r="AJ885" s="98">
        <f t="shared" si="196"/>
        <v>0</v>
      </c>
      <c r="AK885" s="103">
        <f t="shared" si="197"/>
        <v>0</v>
      </c>
      <c r="AL885" s="104">
        <f t="shared" si="206"/>
        <v>0</v>
      </c>
      <c r="AM885" s="98">
        <f t="shared" si="198"/>
        <v>0</v>
      </c>
      <c r="AN885" s="103">
        <f t="shared" si="199"/>
        <v>0</v>
      </c>
      <c r="AO885" s="104">
        <f t="shared" si="207"/>
        <v>0</v>
      </c>
      <c r="AP885" s="105" t="str">
        <f t="shared" si="200"/>
        <v/>
      </c>
      <c r="AQ885" s="105" t="str">
        <f t="shared" si="201"/>
        <v/>
      </c>
      <c r="AR885" s="98">
        <f>'Input 1 - Schedule 1'!AL887</f>
        <v>0</v>
      </c>
      <c r="AS885" s="98">
        <f t="shared" si="204"/>
        <v>0</v>
      </c>
      <c r="AT885" s="99">
        <f t="shared" si="205"/>
        <v>0</v>
      </c>
      <c r="AV885" s="84" t="s">
        <v>20</v>
      </c>
    </row>
    <row r="886" spans="1:48" ht="13.5" x14ac:dyDescent="0.3">
      <c r="A886" s="106">
        <f t="shared" si="202"/>
        <v>879</v>
      </c>
      <c r="B886" s="102" t="str">
        <f>'Input 1 - Schedule 1'!H888</f>
        <v/>
      </c>
      <c r="C886" s="95">
        <f>'Input 1 - Schedule 1'!I888</f>
        <v>0</v>
      </c>
      <c r="D886" s="95">
        <f>'Input 1 - Schedule 1'!J888</f>
        <v>0</v>
      </c>
      <c r="E886" s="95">
        <f>'Input 1 - Schedule 1'!K888</f>
        <v>0</v>
      </c>
      <c r="F886" s="95">
        <f>'Input 1 - Schedule 1'!L888</f>
        <v>0</v>
      </c>
      <c r="G886" s="95">
        <f>'Input 1 - Schedule 1'!N888</f>
        <v>0</v>
      </c>
      <c r="H886" s="95" t="str">
        <f>'Input 1 - Schedule 1'!O888</f>
        <v/>
      </c>
      <c r="I886" s="95">
        <f>'Input 1 - Schedule 1'!W888</f>
        <v>0</v>
      </c>
      <c r="J886" s="69"/>
      <c r="K886" s="51"/>
      <c r="L886" s="69"/>
      <c r="M886" s="69"/>
      <c r="N886" s="95">
        <f>SUMIFS('Input 3 - Capital Instruments'!$L$13:$L$229,'Input 3 - Capital Instruments'!$O$13:$O$229,C886,'Input 3 - Capital Instruments'!$M$13:$M$229,"Y",'Input 3 - Capital Instruments'!$G$13:$G$229,"Surplus Notes (or similar)")</f>
        <v>0</v>
      </c>
      <c r="O886" s="69"/>
      <c r="P886" s="69"/>
      <c r="Q886" s="69"/>
      <c r="R886" s="96">
        <f t="shared" si="194"/>
        <v>0</v>
      </c>
      <c r="S886" s="95">
        <f t="shared" si="195"/>
        <v>0</v>
      </c>
      <c r="T886" s="69"/>
      <c r="U886" s="69"/>
      <c r="V886" s="69"/>
      <c r="W886" s="95" t="str">
        <f t="shared" si="203"/>
        <v/>
      </c>
      <c r="Z886" s="69"/>
      <c r="AB886" s="69"/>
      <c r="AC886" s="69"/>
      <c r="AD886" s="69"/>
      <c r="AE886" s="69"/>
      <c r="AF886" s="69"/>
      <c r="AG886" s="69"/>
      <c r="AH886" s="97">
        <f t="shared" si="193"/>
        <v>0</v>
      </c>
      <c r="AJ886" s="98">
        <f t="shared" si="196"/>
        <v>0</v>
      </c>
      <c r="AK886" s="103">
        <f t="shared" si="197"/>
        <v>0</v>
      </c>
      <c r="AL886" s="104">
        <f t="shared" si="206"/>
        <v>0</v>
      </c>
      <c r="AM886" s="98">
        <f t="shared" si="198"/>
        <v>0</v>
      </c>
      <c r="AN886" s="103">
        <f t="shared" si="199"/>
        <v>0</v>
      </c>
      <c r="AO886" s="104">
        <f t="shared" si="207"/>
        <v>0</v>
      </c>
      <c r="AP886" s="105" t="str">
        <f t="shared" si="200"/>
        <v/>
      </c>
      <c r="AQ886" s="105" t="str">
        <f t="shared" si="201"/>
        <v/>
      </c>
      <c r="AR886" s="98">
        <f>'Input 1 - Schedule 1'!AL888</f>
        <v>0</v>
      </c>
      <c r="AS886" s="98">
        <f t="shared" si="204"/>
        <v>0</v>
      </c>
      <c r="AT886" s="99">
        <f t="shared" si="205"/>
        <v>0</v>
      </c>
      <c r="AV886" s="84" t="s">
        <v>20</v>
      </c>
    </row>
    <row r="887" spans="1:48" ht="13.5" x14ac:dyDescent="0.3">
      <c r="A887" s="106">
        <f t="shared" si="202"/>
        <v>880</v>
      </c>
      <c r="B887" s="102" t="str">
        <f>'Input 1 - Schedule 1'!H889</f>
        <v/>
      </c>
      <c r="C887" s="95">
        <f>'Input 1 - Schedule 1'!I889</f>
        <v>0</v>
      </c>
      <c r="D887" s="95">
        <f>'Input 1 - Schedule 1'!J889</f>
        <v>0</v>
      </c>
      <c r="E887" s="95">
        <f>'Input 1 - Schedule 1'!K889</f>
        <v>0</v>
      </c>
      <c r="F887" s="95">
        <f>'Input 1 - Schedule 1'!L889</f>
        <v>0</v>
      </c>
      <c r="G887" s="95">
        <f>'Input 1 - Schedule 1'!N889</f>
        <v>0</v>
      </c>
      <c r="H887" s="95" t="str">
        <f>'Input 1 - Schedule 1'!O889</f>
        <v/>
      </c>
      <c r="I887" s="95">
        <f>'Input 1 - Schedule 1'!W889</f>
        <v>0</v>
      </c>
      <c r="J887" s="69"/>
      <c r="K887" s="51"/>
      <c r="L887" s="69"/>
      <c r="M887" s="69"/>
      <c r="N887" s="95">
        <f>SUMIFS('Input 3 - Capital Instruments'!$L$13:$L$229,'Input 3 - Capital Instruments'!$O$13:$O$229,C887,'Input 3 - Capital Instruments'!$M$13:$M$229,"Y",'Input 3 - Capital Instruments'!$G$13:$G$229,"Surplus Notes (or similar)")</f>
        <v>0</v>
      </c>
      <c r="O887" s="69"/>
      <c r="P887" s="69"/>
      <c r="Q887" s="69"/>
      <c r="R887" s="96">
        <f t="shared" si="194"/>
        <v>0</v>
      </c>
      <c r="S887" s="95">
        <f t="shared" si="195"/>
        <v>0</v>
      </c>
      <c r="T887" s="69"/>
      <c r="U887" s="69"/>
      <c r="V887" s="69"/>
      <c r="W887" s="95" t="str">
        <f t="shared" si="203"/>
        <v/>
      </c>
      <c r="Z887" s="69"/>
      <c r="AB887" s="69"/>
      <c r="AC887" s="69"/>
      <c r="AD887" s="69"/>
      <c r="AE887" s="69"/>
      <c r="AF887" s="69"/>
      <c r="AG887" s="69"/>
      <c r="AH887" s="97">
        <f t="shared" si="193"/>
        <v>0</v>
      </c>
      <c r="AJ887" s="98">
        <f t="shared" si="196"/>
        <v>0</v>
      </c>
      <c r="AK887" s="103">
        <f t="shared" si="197"/>
        <v>0</v>
      </c>
      <c r="AL887" s="104">
        <f t="shared" si="206"/>
        <v>0</v>
      </c>
      <c r="AM887" s="98">
        <f t="shared" si="198"/>
        <v>0</v>
      </c>
      <c r="AN887" s="103">
        <f t="shared" si="199"/>
        <v>0</v>
      </c>
      <c r="AO887" s="104">
        <f t="shared" si="207"/>
        <v>0</v>
      </c>
      <c r="AP887" s="105" t="str">
        <f t="shared" si="200"/>
        <v/>
      </c>
      <c r="AQ887" s="105" t="str">
        <f t="shared" si="201"/>
        <v/>
      </c>
      <c r="AR887" s="98">
        <f>'Input 1 - Schedule 1'!AL889</f>
        <v>0</v>
      </c>
      <c r="AS887" s="98">
        <f t="shared" si="204"/>
        <v>0</v>
      </c>
      <c r="AT887" s="99">
        <f t="shared" si="205"/>
        <v>0</v>
      </c>
      <c r="AV887" s="84" t="s">
        <v>20</v>
      </c>
    </row>
    <row r="888" spans="1:48" ht="13.5" x14ac:dyDescent="0.3">
      <c r="A888" s="106">
        <f t="shared" si="202"/>
        <v>881</v>
      </c>
      <c r="B888" s="102" t="str">
        <f>'Input 1 - Schedule 1'!H890</f>
        <v/>
      </c>
      <c r="C888" s="95">
        <f>'Input 1 - Schedule 1'!I890</f>
        <v>0</v>
      </c>
      <c r="D888" s="95">
        <f>'Input 1 - Schedule 1'!J890</f>
        <v>0</v>
      </c>
      <c r="E888" s="95">
        <f>'Input 1 - Schedule 1'!K890</f>
        <v>0</v>
      </c>
      <c r="F888" s="95">
        <f>'Input 1 - Schedule 1'!L890</f>
        <v>0</v>
      </c>
      <c r="G888" s="95">
        <f>'Input 1 - Schedule 1'!N890</f>
        <v>0</v>
      </c>
      <c r="H888" s="95" t="str">
        <f>'Input 1 - Schedule 1'!O890</f>
        <v/>
      </c>
      <c r="I888" s="95">
        <f>'Input 1 - Schedule 1'!W890</f>
        <v>0</v>
      </c>
      <c r="J888" s="69"/>
      <c r="K888" s="51"/>
      <c r="L888" s="69"/>
      <c r="M888" s="69"/>
      <c r="N888" s="95">
        <f>SUMIFS('Input 3 - Capital Instruments'!$L$13:$L$229,'Input 3 - Capital Instruments'!$O$13:$O$229,C888,'Input 3 - Capital Instruments'!$M$13:$M$229,"Y",'Input 3 - Capital Instruments'!$G$13:$G$229,"Surplus Notes (or similar)")</f>
        <v>0</v>
      </c>
      <c r="O888" s="69"/>
      <c r="P888" s="69"/>
      <c r="Q888" s="69"/>
      <c r="R888" s="96">
        <f t="shared" si="194"/>
        <v>0</v>
      </c>
      <c r="S888" s="95">
        <f t="shared" si="195"/>
        <v>0</v>
      </c>
      <c r="T888" s="69"/>
      <c r="U888" s="69"/>
      <c r="V888" s="69"/>
      <c r="W888" s="95" t="str">
        <f t="shared" si="203"/>
        <v/>
      </c>
      <c r="Z888" s="69"/>
      <c r="AB888" s="69"/>
      <c r="AC888" s="69"/>
      <c r="AD888" s="69"/>
      <c r="AE888" s="69"/>
      <c r="AF888" s="69"/>
      <c r="AG888" s="69"/>
      <c r="AH888" s="97">
        <f t="shared" si="193"/>
        <v>0</v>
      </c>
      <c r="AJ888" s="98">
        <f t="shared" si="196"/>
        <v>0</v>
      </c>
      <c r="AK888" s="103">
        <f t="shared" si="197"/>
        <v>0</v>
      </c>
      <c r="AL888" s="104">
        <f t="shared" si="206"/>
        <v>0</v>
      </c>
      <c r="AM888" s="98">
        <f t="shared" si="198"/>
        <v>0</v>
      </c>
      <c r="AN888" s="103">
        <f t="shared" si="199"/>
        <v>0</v>
      </c>
      <c r="AO888" s="104">
        <f t="shared" si="207"/>
        <v>0</v>
      </c>
      <c r="AP888" s="105" t="str">
        <f t="shared" si="200"/>
        <v/>
      </c>
      <c r="AQ888" s="105" t="str">
        <f t="shared" si="201"/>
        <v/>
      </c>
      <c r="AR888" s="98">
        <f>'Input 1 - Schedule 1'!AL890</f>
        <v>0</v>
      </c>
      <c r="AS888" s="98">
        <f t="shared" si="204"/>
        <v>0</v>
      </c>
      <c r="AT888" s="99">
        <f t="shared" si="205"/>
        <v>0</v>
      </c>
      <c r="AV888" s="84" t="s">
        <v>20</v>
      </c>
    </row>
    <row r="889" spans="1:48" ht="13.5" x14ac:dyDescent="0.3">
      <c r="A889" s="106">
        <f t="shared" si="202"/>
        <v>882</v>
      </c>
      <c r="B889" s="102" t="str">
        <f>'Input 1 - Schedule 1'!H891</f>
        <v/>
      </c>
      <c r="C889" s="95">
        <f>'Input 1 - Schedule 1'!I891</f>
        <v>0</v>
      </c>
      <c r="D889" s="95">
        <f>'Input 1 - Schedule 1'!J891</f>
        <v>0</v>
      </c>
      <c r="E889" s="95">
        <f>'Input 1 - Schedule 1'!K891</f>
        <v>0</v>
      </c>
      <c r="F889" s="95">
        <f>'Input 1 - Schedule 1'!L891</f>
        <v>0</v>
      </c>
      <c r="G889" s="95">
        <f>'Input 1 - Schedule 1'!N891</f>
        <v>0</v>
      </c>
      <c r="H889" s="95" t="str">
        <f>'Input 1 - Schedule 1'!O891</f>
        <v/>
      </c>
      <c r="I889" s="95">
        <f>'Input 1 - Schedule 1'!W891</f>
        <v>0</v>
      </c>
      <c r="J889" s="69"/>
      <c r="K889" s="51"/>
      <c r="L889" s="69"/>
      <c r="M889" s="69"/>
      <c r="N889" s="95">
        <f>SUMIFS('Input 3 - Capital Instruments'!$L$13:$L$229,'Input 3 - Capital Instruments'!$O$13:$O$229,C889,'Input 3 - Capital Instruments'!$M$13:$M$229,"Y",'Input 3 - Capital Instruments'!$G$13:$G$229,"Surplus Notes (or similar)")</f>
        <v>0</v>
      </c>
      <c r="O889" s="69"/>
      <c r="P889" s="69"/>
      <c r="Q889" s="69"/>
      <c r="R889" s="96">
        <f t="shared" si="194"/>
        <v>0</v>
      </c>
      <c r="S889" s="95">
        <f t="shared" si="195"/>
        <v>0</v>
      </c>
      <c r="T889" s="69"/>
      <c r="U889" s="69"/>
      <c r="V889" s="69"/>
      <c r="W889" s="95" t="str">
        <f t="shared" si="203"/>
        <v/>
      </c>
      <c r="Z889" s="69"/>
      <c r="AB889" s="69"/>
      <c r="AC889" s="69"/>
      <c r="AD889" s="69"/>
      <c r="AE889" s="69"/>
      <c r="AF889" s="69"/>
      <c r="AG889" s="69"/>
      <c r="AH889" s="97">
        <f t="shared" si="193"/>
        <v>0</v>
      </c>
      <c r="AJ889" s="98">
        <f t="shared" si="196"/>
        <v>0</v>
      </c>
      <c r="AK889" s="103">
        <f t="shared" si="197"/>
        <v>0</v>
      </c>
      <c r="AL889" s="104">
        <f t="shared" si="206"/>
        <v>0</v>
      </c>
      <c r="AM889" s="98">
        <f t="shared" si="198"/>
        <v>0</v>
      </c>
      <c r="AN889" s="103">
        <f t="shared" si="199"/>
        <v>0</v>
      </c>
      <c r="AO889" s="104">
        <f t="shared" si="207"/>
        <v>0</v>
      </c>
      <c r="AP889" s="105" t="str">
        <f t="shared" si="200"/>
        <v/>
      </c>
      <c r="AQ889" s="105" t="str">
        <f t="shared" si="201"/>
        <v/>
      </c>
      <c r="AR889" s="98">
        <f>'Input 1 - Schedule 1'!AL891</f>
        <v>0</v>
      </c>
      <c r="AS889" s="98">
        <f t="shared" si="204"/>
        <v>0</v>
      </c>
      <c r="AT889" s="99">
        <f t="shared" si="205"/>
        <v>0</v>
      </c>
      <c r="AV889" s="84" t="s">
        <v>20</v>
      </c>
    </row>
    <row r="890" spans="1:48" ht="13.5" x14ac:dyDescent="0.3">
      <c r="A890" s="106">
        <f t="shared" si="202"/>
        <v>883</v>
      </c>
      <c r="B890" s="102" t="str">
        <f>'Input 1 - Schedule 1'!H892</f>
        <v/>
      </c>
      <c r="C890" s="95">
        <f>'Input 1 - Schedule 1'!I892</f>
        <v>0</v>
      </c>
      <c r="D890" s="95">
        <f>'Input 1 - Schedule 1'!J892</f>
        <v>0</v>
      </c>
      <c r="E890" s="95">
        <f>'Input 1 - Schedule 1'!K892</f>
        <v>0</v>
      </c>
      <c r="F890" s="95">
        <f>'Input 1 - Schedule 1'!L892</f>
        <v>0</v>
      </c>
      <c r="G890" s="95">
        <f>'Input 1 - Schedule 1'!N892</f>
        <v>0</v>
      </c>
      <c r="H890" s="95" t="str">
        <f>'Input 1 - Schedule 1'!O892</f>
        <v/>
      </c>
      <c r="I890" s="95">
        <f>'Input 1 - Schedule 1'!W892</f>
        <v>0</v>
      </c>
      <c r="J890" s="69"/>
      <c r="K890" s="51"/>
      <c r="L890" s="69"/>
      <c r="M890" s="69"/>
      <c r="N890" s="95">
        <f>SUMIFS('Input 3 - Capital Instruments'!$L$13:$L$229,'Input 3 - Capital Instruments'!$O$13:$O$229,C890,'Input 3 - Capital Instruments'!$M$13:$M$229,"Y",'Input 3 - Capital Instruments'!$G$13:$G$229,"Surplus Notes (or similar)")</f>
        <v>0</v>
      </c>
      <c r="O890" s="69"/>
      <c r="P890" s="69"/>
      <c r="Q890" s="69"/>
      <c r="R890" s="96">
        <f t="shared" si="194"/>
        <v>0</v>
      </c>
      <c r="S890" s="95">
        <f t="shared" si="195"/>
        <v>0</v>
      </c>
      <c r="T890" s="69"/>
      <c r="U890" s="69"/>
      <c r="V890" s="69"/>
      <c r="W890" s="95" t="str">
        <f t="shared" si="203"/>
        <v/>
      </c>
      <c r="Z890" s="69"/>
      <c r="AB890" s="69"/>
      <c r="AC890" s="69"/>
      <c r="AD890" s="69"/>
      <c r="AE890" s="69"/>
      <c r="AF890" s="69"/>
      <c r="AG890" s="69"/>
      <c r="AH890" s="97">
        <f t="shared" si="193"/>
        <v>0</v>
      </c>
      <c r="AJ890" s="98">
        <f t="shared" si="196"/>
        <v>0</v>
      </c>
      <c r="AK890" s="103">
        <f t="shared" si="197"/>
        <v>0</v>
      </c>
      <c r="AL890" s="104">
        <f t="shared" si="206"/>
        <v>0</v>
      </c>
      <c r="AM890" s="98">
        <f t="shared" si="198"/>
        <v>0</v>
      </c>
      <c r="AN890" s="103">
        <f t="shared" si="199"/>
        <v>0</v>
      </c>
      <c r="AO890" s="104">
        <f t="shared" si="207"/>
        <v>0</v>
      </c>
      <c r="AP890" s="105" t="str">
        <f t="shared" si="200"/>
        <v/>
      </c>
      <c r="AQ890" s="105" t="str">
        <f t="shared" si="201"/>
        <v/>
      </c>
      <c r="AR890" s="98">
        <f>'Input 1 - Schedule 1'!AL892</f>
        <v>0</v>
      </c>
      <c r="AS890" s="98">
        <f t="shared" si="204"/>
        <v>0</v>
      </c>
      <c r="AT890" s="99">
        <f t="shared" si="205"/>
        <v>0</v>
      </c>
      <c r="AV890" s="84" t="s">
        <v>20</v>
      </c>
    </row>
    <row r="891" spans="1:48" ht="13.5" x14ac:dyDescent="0.3">
      <c r="A891" s="106">
        <f t="shared" si="202"/>
        <v>884</v>
      </c>
      <c r="B891" s="102" t="str">
        <f>'Input 1 - Schedule 1'!H893</f>
        <v/>
      </c>
      <c r="C891" s="95">
        <f>'Input 1 - Schedule 1'!I893</f>
        <v>0</v>
      </c>
      <c r="D891" s="95">
        <f>'Input 1 - Schedule 1'!J893</f>
        <v>0</v>
      </c>
      <c r="E891" s="95">
        <f>'Input 1 - Schedule 1'!K893</f>
        <v>0</v>
      </c>
      <c r="F891" s="95">
        <f>'Input 1 - Schedule 1'!L893</f>
        <v>0</v>
      </c>
      <c r="G891" s="95">
        <f>'Input 1 - Schedule 1'!N893</f>
        <v>0</v>
      </c>
      <c r="H891" s="95" t="str">
        <f>'Input 1 - Schedule 1'!O893</f>
        <v/>
      </c>
      <c r="I891" s="95">
        <f>'Input 1 - Schedule 1'!W893</f>
        <v>0</v>
      </c>
      <c r="J891" s="69"/>
      <c r="K891" s="51"/>
      <c r="L891" s="69"/>
      <c r="M891" s="69"/>
      <c r="N891" s="95">
        <f>SUMIFS('Input 3 - Capital Instruments'!$L$13:$L$229,'Input 3 - Capital Instruments'!$O$13:$O$229,C891,'Input 3 - Capital Instruments'!$M$13:$M$229,"Y",'Input 3 - Capital Instruments'!$G$13:$G$229,"Surplus Notes (or similar)")</f>
        <v>0</v>
      </c>
      <c r="O891" s="69"/>
      <c r="P891" s="69"/>
      <c r="Q891" s="69"/>
      <c r="R891" s="96">
        <f t="shared" si="194"/>
        <v>0</v>
      </c>
      <c r="S891" s="95">
        <f t="shared" si="195"/>
        <v>0</v>
      </c>
      <c r="T891" s="69"/>
      <c r="U891" s="69"/>
      <c r="V891" s="69"/>
      <c r="W891" s="95" t="str">
        <f t="shared" si="203"/>
        <v/>
      </c>
      <c r="Z891" s="69"/>
      <c r="AB891" s="69"/>
      <c r="AC891" s="69"/>
      <c r="AD891" s="69"/>
      <c r="AE891" s="69"/>
      <c r="AF891" s="69"/>
      <c r="AG891" s="69"/>
      <c r="AH891" s="97">
        <f t="shared" si="193"/>
        <v>0</v>
      </c>
      <c r="AJ891" s="98">
        <f t="shared" si="196"/>
        <v>0</v>
      </c>
      <c r="AK891" s="103">
        <f t="shared" si="197"/>
        <v>0</v>
      </c>
      <c r="AL891" s="104">
        <f t="shared" si="206"/>
        <v>0</v>
      </c>
      <c r="AM891" s="98">
        <f t="shared" si="198"/>
        <v>0</v>
      </c>
      <c r="AN891" s="103">
        <f t="shared" si="199"/>
        <v>0</v>
      </c>
      <c r="AO891" s="104">
        <f t="shared" si="207"/>
        <v>0</v>
      </c>
      <c r="AP891" s="105" t="str">
        <f t="shared" si="200"/>
        <v/>
      </c>
      <c r="AQ891" s="105" t="str">
        <f t="shared" si="201"/>
        <v/>
      </c>
      <c r="AR891" s="98">
        <f>'Input 1 - Schedule 1'!AL893</f>
        <v>0</v>
      </c>
      <c r="AS891" s="98">
        <f t="shared" si="204"/>
        <v>0</v>
      </c>
      <c r="AT891" s="99">
        <f t="shared" si="205"/>
        <v>0</v>
      </c>
      <c r="AV891" s="84" t="s">
        <v>20</v>
      </c>
    </row>
    <row r="892" spans="1:48" ht="13.5" x14ac:dyDescent="0.3">
      <c r="A892" s="106">
        <f t="shared" si="202"/>
        <v>885</v>
      </c>
      <c r="B892" s="102" t="str">
        <f>'Input 1 - Schedule 1'!H894</f>
        <v/>
      </c>
      <c r="C892" s="95">
        <f>'Input 1 - Schedule 1'!I894</f>
        <v>0</v>
      </c>
      <c r="D892" s="95">
        <f>'Input 1 - Schedule 1'!J894</f>
        <v>0</v>
      </c>
      <c r="E892" s="95">
        <f>'Input 1 - Schedule 1'!K894</f>
        <v>0</v>
      </c>
      <c r="F892" s="95">
        <f>'Input 1 - Schedule 1'!L894</f>
        <v>0</v>
      </c>
      <c r="G892" s="95">
        <f>'Input 1 - Schedule 1'!N894</f>
        <v>0</v>
      </c>
      <c r="H892" s="95" t="str">
        <f>'Input 1 - Schedule 1'!O894</f>
        <v/>
      </c>
      <c r="I892" s="95">
        <f>'Input 1 - Schedule 1'!W894</f>
        <v>0</v>
      </c>
      <c r="J892" s="69"/>
      <c r="K892" s="51"/>
      <c r="L892" s="69"/>
      <c r="M892" s="69"/>
      <c r="N892" s="95">
        <f>SUMIFS('Input 3 - Capital Instruments'!$L$13:$L$229,'Input 3 - Capital Instruments'!$O$13:$O$229,C892,'Input 3 - Capital Instruments'!$M$13:$M$229,"Y",'Input 3 - Capital Instruments'!$G$13:$G$229,"Surplus Notes (or similar)")</f>
        <v>0</v>
      </c>
      <c r="O892" s="69"/>
      <c r="P892" s="69"/>
      <c r="Q892" s="69"/>
      <c r="R892" s="96">
        <f t="shared" si="194"/>
        <v>0</v>
      </c>
      <c r="S892" s="95">
        <f t="shared" si="195"/>
        <v>0</v>
      </c>
      <c r="T892" s="69"/>
      <c r="U892" s="69"/>
      <c r="V892" s="69"/>
      <c r="W892" s="95" t="str">
        <f t="shared" si="203"/>
        <v/>
      </c>
      <c r="Z892" s="69"/>
      <c r="AB892" s="69"/>
      <c r="AC892" s="69"/>
      <c r="AD892" s="69"/>
      <c r="AE892" s="69"/>
      <c r="AF892" s="69"/>
      <c r="AG892" s="69"/>
      <c r="AH892" s="97">
        <f t="shared" si="193"/>
        <v>0</v>
      </c>
      <c r="AJ892" s="98">
        <f t="shared" si="196"/>
        <v>0</v>
      </c>
      <c r="AK892" s="103">
        <f t="shared" si="197"/>
        <v>0</v>
      </c>
      <c r="AL892" s="104">
        <f t="shared" si="206"/>
        <v>0</v>
      </c>
      <c r="AM892" s="98">
        <f t="shared" si="198"/>
        <v>0</v>
      </c>
      <c r="AN892" s="103">
        <f t="shared" si="199"/>
        <v>0</v>
      </c>
      <c r="AO892" s="104">
        <f t="shared" si="207"/>
        <v>0</v>
      </c>
      <c r="AP892" s="105" t="str">
        <f t="shared" si="200"/>
        <v/>
      </c>
      <c r="AQ892" s="105" t="str">
        <f t="shared" si="201"/>
        <v/>
      </c>
      <c r="AR892" s="98">
        <f>'Input 1 - Schedule 1'!AL894</f>
        <v>0</v>
      </c>
      <c r="AS892" s="98">
        <f t="shared" si="204"/>
        <v>0</v>
      </c>
      <c r="AT892" s="99">
        <f t="shared" si="205"/>
        <v>0</v>
      </c>
      <c r="AV892" s="84" t="s">
        <v>20</v>
      </c>
    </row>
    <row r="893" spans="1:48" ht="13.5" x14ac:dyDescent="0.3">
      <c r="A893" s="106">
        <f t="shared" si="202"/>
        <v>886</v>
      </c>
      <c r="B893" s="102" t="str">
        <f>'Input 1 - Schedule 1'!H895</f>
        <v/>
      </c>
      <c r="C893" s="95">
        <f>'Input 1 - Schedule 1'!I895</f>
        <v>0</v>
      </c>
      <c r="D893" s="95">
        <f>'Input 1 - Schedule 1'!J895</f>
        <v>0</v>
      </c>
      <c r="E893" s="95">
        <f>'Input 1 - Schedule 1'!K895</f>
        <v>0</v>
      </c>
      <c r="F893" s="95">
        <f>'Input 1 - Schedule 1'!L895</f>
        <v>0</v>
      </c>
      <c r="G893" s="95">
        <f>'Input 1 - Schedule 1'!N895</f>
        <v>0</v>
      </c>
      <c r="H893" s="95" t="str">
        <f>'Input 1 - Schedule 1'!O895</f>
        <v/>
      </c>
      <c r="I893" s="95">
        <f>'Input 1 - Schedule 1'!W895</f>
        <v>0</v>
      </c>
      <c r="J893" s="69"/>
      <c r="K893" s="51"/>
      <c r="L893" s="69"/>
      <c r="M893" s="69"/>
      <c r="N893" s="95">
        <f>SUMIFS('Input 3 - Capital Instruments'!$L$13:$L$229,'Input 3 - Capital Instruments'!$O$13:$O$229,C893,'Input 3 - Capital Instruments'!$M$13:$M$229,"Y",'Input 3 - Capital Instruments'!$G$13:$G$229,"Surplus Notes (or similar)")</f>
        <v>0</v>
      </c>
      <c r="O893" s="69"/>
      <c r="P893" s="69"/>
      <c r="Q893" s="69"/>
      <c r="R893" s="96">
        <f t="shared" si="194"/>
        <v>0</v>
      </c>
      <c r="S893" s="95">
        <f t="shared" si="195"/>
        <v>0</v>
      </c>
      <c r="T893" s="69"/>
      <c r="U893" s="69"/>
      <c r="V893" s="69"/>
      <c r="W893" s="95" t="str">
        <f t="shared" si="203"/>
        <v/>
      </c>
      <c r="Z893" s="69"/>
      <c r="AB893" s="69"/>
      <c r="AC893" s="69"/>
      <c r="AD893" s="69"/>
      <c r="AE893" s="69"/>
      <c r="AF893" s="69"/>
      <c r="AG893" s="69"/>
      <c r="AH893" s="97">
        <f t="shared" si="193"/>
        <v>0</v>
      </c>
      <c r="AJ893" s="98">
        <f t="shared" si="196"/>
        <v>0</v>
      </c>
      <c r="AK893" s="103">
        <f t="shared" si="197"/>
        <v>0</v>
      </c>
      <c r="AL893" s="104">
        <f t="shared" si="206"/>
        <v>0</v>
      </c>
      <c r="AM893" s="98">
        <f t="shared" si="198"/>
        <v>0</v>
      </c>
      <c r="AN893" s="103">
        <f t="shared" si="199"/>
        <v>0</v>
      </c>
      <c r="AO893" s="104">
        <f t="shared" si="207"/>
        <v>0</v>
      </c>
      <c r="AP893" s="105" t="str">
        <f t="shared" si="200"/>
        <v/>
      </c>
      <c r="AQ893" s="105" t="str">
        <f t="shared" si="201"/>
        <v/>
      </c>
      <c r="AR893" s="98">
        <f>'Input 1 - Schedule 1'!AL895</f>
        <v>0</v>
      </c>
      <c r="AS893" s="98">
        <f t="shared" si="204"/>
        <v>0</v>
      </c>
      <c r="AT893" s="99">
        <f t="shared" si="205"/>
        <v>0</v>
      </c>
      <c r="AV893" s="84" t="s">
        <v>20</v>
      </c>
    </row>
    <row r="894" spans="1:48" ht="13.5" x14ac:dyDescent="0.3">
      <c r="A894" s="106">
        <f t="shared" si="202"/>
        <v>887</v>
      </c>
      <c r="B894" s="102" t="str">
        <f>'Input 1 - Schedule 1'!H896</f>
        <v/>
      </c>
      <c r="C894" s="95">
        <f>'Input 1 - Schedule 1'!I896</f>
        <v>0</v>
      </c>
      <c r="D894" s="95">
        <f>'Input 1 - Schedule 1'!J896</f>
        <v>0</v>
      </c>
      <c r="E894" s="95">
        <f>'Input 1 - Schedule 1'!K896</f>
        <v>0</v>
      </c>
      <c r="F894" s="95">
        <f>'Input 1 - Schedule 1'!L896</f>
        <v>0</v>
      </c>
      <c r="G894" s="95">
        <f>'Input 1 - Schedule 1'!N896</f>
        <v>0</v>
      </c>
      <c r="H894" s="95" t="str">
        <f>'Input 1 - Schedule 1'!O896</f>
        <v/>
      </c>
      <c r="I894" s="95">
        <f>'Input 1 - Schedule 1'!W896</f>
        <v>0</v>
      </c>
      <c r="J894" s="69"/>
      <c r="K894" s="51"/>
      <c r="L894" s="69"/>
      <c r="M894" s="69"/>
      <c r="N894" s="95">
        <f>SUMIFS('Input 3 - Capital Instruments'!$L$13:$L$229,'Input 3 - Capital Instruments'!$O$13:$O$229,C894,'Input 3 - Capital Instruments'!$M$13:$M$229,"Y",'Input 3 - Capital Instruments'!$G$13:$G$229,"Surplus Notes (or similar)")</f>
        <v>0</v>
      </c>
      <c r="O894" s="69"/>
      <c r="P894" s="69"/>
      <c r="Q894" s="69"/>
      <c r="R894" s="96">
        <f t="shared" si="194"/>
        <v>0</v>
      </c>
      <c r="S894" s="95">
        <f t="shared" si="195"/>
        <v>0</v>
      </c>
      <c r="T894" s="69"/>
      <c r="U894" s="69"/>
      <c r="V894" s="69"/>
      <c r="W894" s="95" t="str">
        <f t="shared" si="203"/>
        <v/>
      </c>
      <c r="Z894" s="69"/>
      <c r="AB894" s="69"/>
      <c r="AC894" s="69"/>
      <c r="AD894" s="69"/>
      <c r="AE894" s="69"/>
      <c r="AF894" s="69"/>
      <c r="AG894" s="69"/>
      <c r="AH894" s="97">
        <f t="shared" si="193"/>
        <v>0</v>
      </c>
      <c r="AJ894" s="98">
        <f t="shared" si="196"/>
        <v>0</v>
      </c>
      <c r="AK894" s="103">
        <f t="shared" si="197"/>
        <v>0</v>
      </c>
      <c r="AL894" s="104">
        <f t="shared" si="206"/>
        <v>0</v>
      </c>
      <c r="AM894" s="98">
        <f t="shared" si="198"/>
        <v>0</v>
      </c>
      <c r="AN894" s="103">
        <f t="shared" si="199"/>
        <v>0</v>
      </c>
      <c r="AO894" s="104">
        <f t="shared" si="207"/>
        <v>0</v>
      </c>
      <c r="AP894" s="105" t="str">
        <f t="shared" si="200"/>
        <v/>
      </c>
      <c r="AQ894" s="105" t="str">
        <f t="shared" si="201"/>
        <v/>
      </c>
      <c r="AR894" s="98">
        <f>'Input 1 - Schedule 1'!AL896</f>
        <v>0</v>
      </c>
      <c r="AS894" s="98">
        <f t="shared" si="204"/>
        <v>0</v>
      </c>
      <c r="AT894" s="99">
        <f t="shared" si="205"/>
        <v>0</v>
      </c>
      <c r="AV894" s="84" t="s">
        <v>20</v>
      </c>
    </row>
    <row r="895" spans="1:48" ht="13.5" x14ac:dyDescent="0.3">
      <c r="A895" s="106">
        <f t="shared" si="202"/>
        <v>888</v>
      </c>
      <c r="B895" s="102" t="str">
        <f>'Input 1 - Schedule 1'!H897</f>
        <v/>
      </c>
      <c r="C895" s="95">
        <f>'Input 1 - Schedule 1'!I897</f>
        <v>0</v>
      </c>
      <c r="D895" s="95">
        <f>'Input 1 - Schedule 1'!J897</f>
        <v>0</v>
      </c>
      <c r="E895" s="95">
        <f>'Input 1 - Schedule 1'!K897</f>
        <v>0</v>
      </c>
      <c r="F895" s="95">
        <f>'Input 1 - Schedule 1'!L897</f>
        <v>0</v>
      </c>
      <c r="G895" s="95">
        <f>'Input 1 - Schedule 1'!N897</f>
        <v>0</v>
      </c>
      <c r="H895" s="95" t="str">
        <f>'Input 1 - Schedule 1'!O897</f>
        <v/>
      </c>
      <c r="I895" s="95">
        <f>'Input 1 - Schedule 1'!W897</f>
        <v>0</v>
      </c>
      <c r="J895" s="69"/>
      <c r="K895" s="51"/>
      <c r="L895" s="69"/>
      <c r="M895" s="69"/>
      <c r="N895" s="95">
        <f>SUMIFS('Input 3 - Capital Instruments'!$L$13:$L$229,'Input 3 - Capital Instruments'!$O$13:$O$229,C895,'Input 3 - Capital Instruments'!$M$13:$M$229,"Y",'Input 3 - Capital Instruments'!$G$13:$G$229,"Surplus Notes (or similar)")</f>
        <v>0</v>
      </c>
      <c r="O895" s="69"/>
      <c r="P895" s="69"/>
      <c r="Q895" s="69"/>
      <c r="R895" s="96">
        <f t="shared" si="194"/>
        <v>0</v>
      </c>
      <c r="S895" s="95">
        <f t="shared" si="195"/>
        <v>0</v>
      </c>
      <c r="T895" s="69"/>
      <c r="U895" s="69"/>
      <c r="V895" s="69"/>
      <c r="W895" s="95" t="str">
        <f t="shared" si="203"/>
        <v/>
      </c>
      <c r="Z895" s="69"/>
      <c r="AB895" s="69"/>
      <c r="AC895" s="69"/>
      <c r="AD895" s="69"/>
      <c r="AE895" s="69"/>
      <c r="AF895" s="69"/>
      <c r="AG895" s="69"/>
      <c r="AH895" s="97">
        <f t="shared" si="193"/>
        <v>0</v>
      </c>
      <c r="AJ895" s="98">
        <f t="shared" si="196"/>
        <v>0</v>
      </c>
      <c r="AK895" s="103">
        <f t="shared" si="197"/>
        <v>0</v>
      </c>
      <c r="AL895" s="104">
        <f t="shared" si="206"/>
        <v>0</v>
      </c>
      <c r="AM895" s="98">
        <f t="shared" si="198"/>
        <v>0</v>
      </c>
      <c r="AN895" s="103">
        <f t="shared" si="199"/>
        <v>0</v>
      </c>
      <c r="AO895" s="104">
        <f t="shared" si="207"/>
        <v>0</v>
      </c>
      <c r="AP895" s="105" t="str">
        <f t="shared" si="200"/>
        <v/>
      </c>
      <c r="AQ895" s="105" t="str">
        <f t="shared" si="201"/>
        <v/>
      </c>
      <c r="AR895" s="98">
        <f>'Input 1 - Schedule 1'!AL897</f>
        <v>0</v>
      </c>
      <c r="AS895" s="98">
        <f t="shared" si="204"/>
        <v>0</v>
      </c>
      <c r="AT895" s="99">
        <f t="shared" si="205"/>
        <v>0</v>
      </c>
      <c r="AV895" s="84" t="s">
        <v>20</v>
      </c>
    </row>
    <row r="896" spans="1:48" ht="13.5" x14ac:dyDescent="0.3">
      <c r="A896" s="106">
        <f t="shared" si="202"/>
        <v>889</v>
      </c>
      <c r="B896" s="102" t="str">
        <f>'Input 1 - Schedule 1'!H898</f>
        <v/>
      </c>
      <c r="C896" s="95">
        <f>'Input 1 - Schedule 1'!I898</f>
        <v>0</v>
      </c>
      <c r="D896" s="95">
        <f>'Input 1 - Schedule 1'!J898</f>
        <v>0</v>
      </c>
      <c r="E896" s="95">
        <f>'Input 1 - Schedule 1'!K898</f>
        <v>0</v>
      </c>
      <c r="F896" s="95">
        <f>'Input 1 - Schedule 1'!L898</f>
        <v>0</v>
      </c>
      <c r="G896" s="95">
        <f>'Input 1 - Schedule 1'!N898</f>
        <v>0</v>
      </c>
      <c r="H896" s="95" t="str">
        <f>'Input 1 - Schedule 1'!O898</f>
        <v/>
      </c>
      <c r="I896" s="95">
        <f>'Input 1 - Schedule 1'!W898</f>
        <v>0</v>
      </c>
      <c r="J896" s="69"/>
      <c r="K896" s="51"/>
      <c r="L896" s="69"/>
      <c r="M896" s="69"/>
      <c r="N896" s="95">
        <f>SUMIFS('Input 3 - Capital Instruments'!$L$13:$L$229,'Input 3 - Capital Instruments'!$O$13:$O$229,C896,'Input 3 - Capital Instruments'!$M$13:$M$229,"Y",'Input 3 - Capital Instruments'!$G$13:$G$229,"Surplus Notes (or similar)")</f>
        <v>0</v>
      </c>
      <c r="O896" s="69"/>
      <c r="P896" s="69"/>
      <c r="Q896" s="69"/>
      <c r="R896" s="96">
        <f t="shared" si="194"/>
        <v>0</v>
      </c>
      <c r="S896" s="95">
        <f t="shared" si="195"/>
        <v>0</v>
      </c>
      <c r="T896" s="69"/>
      <c r="U896" s="69"/>
      <c r="V896" s="69"/>
      <c r="W896" s="95" t="str">
        <f t="shared" si="203"/>
        <v/>
      </c>
      <c r="Z896" s="69"/>
      <c r="AB896" s="69"/>
      <c r="AC896" s="69"/>
      <c r="AD896" s="69"/>
      <c r="AE896" s="69"/>
      <c r="AF896" s="69"/>
      <c r="AG896" s="69"/>
      <c r="AH896" s="97">
        <f t="shared" si="193"/>
        <v>0</v>
      </c>
      <c r="AJ896" s="98">
        <f t="shared" si="196"/>
        <v>0</v>
      </c>
      <c r="AK896" s="103">
        <f t="shared" si="197"/>
        <v>0</v>
      </c>
      <c r="AL896" s="104">
        <f t="shared" si="206"/>
        <v>0</v>
      </c>
      <c r="AM896" s="98">
        <f t="shared" si="198"/>
        <v>0</v>
      </c>
      <c r="AN896" s="103">
        <f t="shared" si="199"/>
        <v>0</v>
      </c>
      <c r="AO896" s="104">
        <f t="shared" si="207"/>
        <v>0</v>
      </c>
      <c r="AP896" s="105" t="str">
        <f t="shared" si="200"/>
        <v/>
      </c>
      <c r="AQ896" s="105" t="str">
        <f t="shared" si="201"/>
        <v/>
      </c>
      <c r="AR896" s="98">
        <f>'Input 1 - Schedule 1'!AL898</f>
        <v>0</v>
      </c>
      <c r="AS896" s="98">
        <f t="shared" si="204"/>
        <v>0</v>
      </c>
      <c r="AT896" s="99">
        <f t="shared" si="205"/>
        <v>0</v>
      </c>
      <c r="AV896" s="84" t="s">
        <v>20</v>
      </c>
    </row>
    <row r="897" spans="1:48" ht="13.5" x14ac:dyDescent="0.3">
      <c r="A897" s="106">
        <f t="shared" si="202"/>
        <v>890</v>
      </c>
      <c r="B897" s="102" t="str">
        <f>'Input 1 - Schedule 1'!H899</f>
        <v/>
      </c>
      <c r="C897" s="95">
        <f>'Input 1 - Schedule 1'!I899</f>
        <v>0</v>
      </c>
      <c r="D897" s="95">
        <f>'Input 1 - Schedule 1'!J899</f>
        <v>0</v>
      </c>
      <c r="E897" s="95">
        <f>'Input 1 - Schedule 1'!K899</f>
        <v>0</v>
      </c>
      <c r="F897" s="95">
        <f>'Input 1 - Schedule 1'!L899</f>
        <v>0</v>
      </c>
      <c r="G897" s="95">
        <f>'Input 1 - Schedule 1'!N899</f>
        <v>0</v>
      </c>
      <c r="H897" s="95" t="str">
        <f>'Input 1 - Schedule 1'!O899</f>
        <v/>
      </c>
      <c r="I897" s="95">
        <f>'Input 1 - Schedule 1'!W899</f>
        <v>0</v>
      </c>
      <c r="J897" s="69"/>
      <c r="K897" s="51"/>
      <c r="L897" s="69"/>
      <c r="M897" s="69"/>
      <c r="N897" s="95">
        <f>SUMIFS('Input 3 - Capital Instruments'!$L$13:$L$229,'Input 3 - Capital Instruments'!$O$13:$O$229,C897,'Input 3 - Capital Instruments'!$M$13:$M$229,"Y",'Input 3 - Capital Instruments'!$G$13:$G$229,"Surplus Notes (or similar)")</f>
        <v>0</v>
      </c>
      <c r="O897" s="69"/>
      <c r="P897" s="69"/>
      <c r="Q897" s="69"/>
      <c r="R897" s="96">
        <f t="shared" si="194"/>
        <v>0</v>
      </c>
      <c r="S897" s="95">
        <f t="shared" si="195"/>
        <v>0</v>
      </c>
      <c r="T897" s="69"/>
      <c r="U897" s="69"/>
      <c r="V897" s="69"/>
      <c r="W897" s="95" t="str">
        <f t="shared" si="203"/>
        <v/>
      </c>
      <c r="Z897" s="69"/>
      <c r="AB897" s="69"/>
      <c r="AC897" s="69"/>
      <c r="AD897" s="69"/>
      <c r="AE897" s="69"/>
      <c r="AF897" s="69"/>
      <c r="AG897" s="69"/>
      <c r="AH897" s="97">
        <f t="shared" si="193"/>
        <v>0</v>
      </c>
      <c r="AJ897" s="98">
        <f t="shared" si="196"/>
        <v>0</v>
      </c>
      <c r="AK897" s="103">
        <f t="shared" si="197"/>
        <v>0</v>
      </c>
      <c r="AL897" s="104">
        <f t="shared" si="206"/>
        <v>0</v>
      </c>
      <c r="AM897" s="98">
        <f t="shared" si="198"/>
        <v>0</v>
      </c>
      <c r="AN897" s="103">
        <f t="shared" si="199"/>
        <v>0</v>
      </c>
      <c r="AO897" s="104">
        <f t="shared" si="207"/>
        <v>0</v>
      </c>
      <c r="AP897" s="105" t="str">
        <f t="shared" si="200"/>
        <v/>
      </c>
      <c r="AQ897" s="105" t="str">
        <f t="shared" si="201"/>
        <v/>
      </c>
      <c r="AR897" s="98">
        <f>'Input 1 - Schedule 1'!AL899</f>
        <v>0</v>
      </c>
      <c r="AS897" s="98">
        <f t="shared" si="204"/>
        <v>0</v>
      </c>
      <c r="AT897" s="99">
        <f t="shared" si="205"/>
        <v>0</v>
      </c>
      <c r="AV897" s="84" t="s">
        <v>20</v>
      </c>
    </row>
    <row r="898" spans="1:48" ht="13.5" x14ac:dyDescent="0.3">
      <c r="A898" s="106">
        <f t="shared" si="202"/>
        <v>891</v>
      </c>
      <c r="B898" s="102" t="str">
        <f>'Input 1 - Schedule 1'!H900</f>
        <v/>
      </c>
      <c r="C898" s="95">
        <f>'Input 1 - Schedule 1'!I900</f>
        <v>0</v>
      </c>
      <c r="D898" s="95">
        <f>'Input 1 - Schedule 1'!J900</f>
        <v>0</v>
      </c>
      <c r="E898" s="95">
        <f>'Input 1 - Schedule 1'!K900</f>
        <v>0</v>
      </c>
      <c r="F898" s="95">
        <f>'Input 1 - Schedule 1'!L900</f>
        <v>0</v>
      </c>
      <c r="G898" s="95">
        <f>'Input 1 - Schedule 1'!N900</f>
        <v>0</v>
      </c>
      <c r="H898" s="95" t="str">
        <f>'Input 1 - Schedule 1'!O900</f>
        <v/>
      </c>
      <c r="I898" s="95">
        <f>'Input 1 - Schedule 1'!W900</f>
        <v>0</v>
      </c>
      <c r="J898" s="69"/>
      <c r="K898" s="51"/>
      <c r="L898" s="69"/>
      <c r="M898" s="69"/>
      <c r="N898" s="95">
        <f>SUMIFS('Input 3 - Capital Instruments'!$L$13:$L$229,'Input 3 - Capital Instruments'!$O$13:$O$229,C898,'Input 3 - Capital Instruments'!$M$13:$M$229,"Y",'Input 3 - Capital Instruments'!$G$13:$G$229,"Surplus Notes (or similar)")</f>
        <v>0</v>
      </c>
      <c r="O898" s="69"/>
      <c r="P898" s="69"/>
      <c r="Q898" s="69"/>
      <c r="R898" s="96">
        <f t="shared" si="194"/>
        <v>0</v>
      </c>
      <c r="S898" s="95">
        <f t="shared" si="195"/>
        <v>0</v>
      </c>
      <c r="T898" s="69"/>
      <c r="U898" s="69"/>
      <c r="V898" s="69"/>
      <c r="W898" s="95" t="str">
        <f t="shared" si="203"/>
        <v/>
      </c>
      <c r="Z898" s="69"/>
      <c r="AB898" s="69"/>
      <c r="AC898" s="69"/>
      <c r="AD898" s="69"/>
      <c r="AE898" s="69"/>
      <c r="AF898" s="69"/>
      <c r="AG898" s="69"/>
      <c r="AH898" s="97">
        <f t="shared" si="193"/>
        <v>0</v>
      </c>
      <c r="AJ898" s="98">
        <f t="shared" si="196"/>
        <v>0</v>
      </c>
      <c r="AK898" s="103">
        <f t="shared" si="197"/>
        <v>0</v>
      </c>
      <c r="AL898" s="104">
        <f t="shared" si="206"/>
        <v>0</v>
      </c>
      <c r="AM898" s="98">
        <f t="shared" si="198"/>
        <v>0</v>
      </c>
      <c r="AN898" s="103">
        <f t="shared" si="199"/>
        <v>0</v>
      </c>
      <c r="AO898" s="104">
        <f t="shared" si="207"/>
        <v>0</v>
      </c>
      <c r="AP898" s="105" t="str">
        <f t="shared" si="200"/>
        <v/>
      </c>
      <c r="AQ898" s="105" t="str">
        <f t="shared" si="201"/>
        <v/>
      </c>
      <c r="AR898" s="98">
        <f>'Input 1 - Schedule 1'!AL900</f>
        <v>0</v>
      </c>
      <c r="AS898" s="98">
        <f t="shared" si="204"/>
        <v>0</v>
      </c>
      <c r="AT898" s="99">
        <f t="shared" si="205"/>
        <v>0</v>
      </c>
      <c r="AV898" s="84" t="s">
        <v>20</v>
      </c>
    </row>
    <row r="899" spans="1:48" ht="13.5" x14ac:dyDescent="0.3">
      <c r="A899" s="106">
        <f t="shared" si="202"/>
        <v>892</v>
      </c>
      <c r="B899" s="102" t="str">
        <f>'Input 1 - Schedule 1'!H901</f>
        <v/>
      </c>
      <c r="C899" s="95">
        <f>'Input 1 - Schedule 1'!I901</f>
        <v>0</v>
      </c>
      <c r="D899" s="95">
        <f>'Input 1 - Schedule 1'!J901</f>
        <v>0</v>
      </c>
      <c r="E899" s="95">
        <f>'Input 1 - Schedule 1'!K901</f>
        <v>0</v>
      </c>
      <c r="F899" s="95">
        <f>'Input 1 - Schedule 1'!L901</f>
        <v>0</v>
      </c>
      <c r="G899" s="95">
        <f>'Input 1 - Schedule 1'!N901</f>
        <v>0</v>
      </c>
      <c r="H899" s="95" t="str">
        <f>'Input 1 - Schedule 1'!O901</f>
        <v/>
      </c>
      <c r="I899" s="95">
        <f>'Input 1 - Schedule 1'!W901</f>
        <v>0</v>
      </c>
      <c r="J899" s="69"/>
      <c r="K899" s="51"/>
      <c r="L899" s="69"/>
      <c r="M899" s="69"/>
      <c r="N899" s="95">
        <f>SUMIFS('Input 3 - Capital Instruments'!$L$13:$L$229,'Input 3 - Capital Instruments'!$O$13:$O$229,C899,'Input 3 - Capital Instruments'!$M$13:$M$229,"Y",'Input 3 - Capital Instruments'!$G$13:$G$229,"Surplus Notes (or similar)")</f>
        <v>0</v>
      </c>
      <c r="O899" s="69"/>
      <c r="P899" s="69"/>
      <c r="Q899" s="69"/>
      <c r="R899" s="96">
        <f t="shared" si="194"/>
        <v>0</v>
      </c>
      <c r="S899" s="95">
        <f t="shared" si="195"/>
        <v>0</v>
      </c>
      <c r="T899" s="69"/>
      <c r="U899" s="69"/>
      <c r="V899" s="69"/>
      <c r="W899" s="95" t="str">
        <f t="shared" si="203"/>
        <v/>
      </c>
      <c r="Z899" s="69"/>
      <c r="AB899" s="69"/>
      <c r="AC899" s="69"/>
      <c r="AD899" s="69"/>
      <c r="AE899" s="69"/>
      <c r="AF899" s="69"/>
      <c r="AG899" s="69"/>
      <c r="AH899" s="97">
        <f t="shared" si="193"/>
        <v>0</v>
      </c>
      <c r="AJ899" s="98">
        <f t="shared" si="196"/>
        <v>0</v>
      </c>
      <c r="AK899" s="103">
        <f t="shared" si="197"/>
        <v>0</v>
      </c>
      <c r="AL899" s="104">
        <f t="shared" si="206"/>
        <v>0</v>
      </c>
      <c r="AM899" s="98">
        <f t="shared" si="198"/>
        <v>0</v>
      </c>
      <c r="AN899" s="103">
        <f t="shared" si="199"/>
        <v>0</v>
      </c>
      <c r="AO899" s="104">
        <f t="shared" si="207"/>
        <v>0</v>
      </c>
      <c r="AP899" s="105" t="str">
        <f t="shared" si="200"/>
        <v/>
      </c>
      <c r="AQ899" s="105" t="str">
        <f t="shared" si="201"/>
        <v/>
      </c>
      <c r="AR899" s="98">
        <f>'Input 1 - Schedule 1'!AL901</f>
        <v>0</v>
      </c>
      <c r="AS899" s="98">
        <f t="shared" si="204"/>
        <v>0</v>
      </c>
      <c r="AT899" s="99">
        <f t="shared" si="205"/>
        <v>0</v>
      </c>
      <c r="AV899" s="84" t="s">
        <v>20</v>
      </c>
    </row>
    <row r="900" spans="1:48" ht="13.5" x14ac:dyDescent="0.3">
      <c r="A900" s="106">
        <f t="shared" si="202"/>
        <v>893</v>
      </c>
      <c r="B900" s="102" t="str">
        <f>'Input 1 - Schedule 1'!H902</f>
        <v/>
      </c>
      <c r="C900" s="95">
        <f>'Input 1 - Schedule 1'!I902</f>
        <v>0</v>
      </c>
      <c r="D900" s="95">
        <f>'Input 1 - Schedule 1'!J902</f>
        <v>0</v>
      </c>
      <c r="E900" s="95">
        <f>'Input 1 - Schedule 1'!K902</f>
        <v>0</v>
      </c>
      <c r="F900" s="95">
        <f>'Input 1 - Schedule 1'!L902</f>
        <v>0</v>
      </c>
      <c r="G900" s="95">
        <f>'Input 1 - Schedule 1'!N902</f>
        <v>0</v>
      </c>
      <c r="H900" s="95" t="str">
        <f>'Input 1 - Schedule 1'!O902</f>
        <v/>
      </c>
      <c r="I900" s="95">
        <f>'Input 1 - Schedule 1'!W902</f>
        <v>0</v>
      </c>
      <c r="J900" s="69"/>
      <c r="K900" s="51"/>
      <c r="L900" s="69"/>
      <c r="M900" s="69"/>
      <c r="N900" s="95">
        <f>SUMIFS('Input 3 - Capital Instruments'!$L$13:$L$229,'Input 3 - Capital Instruments'!$O$13:$O$229,C900,'Input 3 - Capital Instruments'!$M$13:$M$229,"Y",'Input 3 - Capital Instruments'!$G$13:$G$229,"Surplus Notes (or similar)")</f>
        <v>0</v>
      </c>
      <c r="O900" s="69"/>
      <c r="P900" s="69"/>
      <c r="Q900" s="69"/>
      <c r="R900" s="96">
        <f t="shared" si="194"/>
        <v>0</v>
      </c>
      <c r="S900" s="95">
        <f t="shared" si="195"/>
        <v>0</v>
      </c>
      <c r="T900" s="69"/>
      <c r="U900" s="69"/>
      <c r="V900" s="69"/>
      <c r="W900" s="95" t="str">
        <f t="shared" si="203"/>
        <v/>
      </c>
      <c r="Z900" s="69"/>
      <c r="AB900" s="69"/>
      <c r="AC900" s="69"/>
      <c r="AD900" s="69"/>
      <c r="AE900" s="69"/>
      <c r="AF900" s="69"/>
      <c r="AG900" s="69"/>
      <c r="AH900" s="97">
        <f t="shared" si="193"/>
        <v>0</v>
      </c>
      <c r="AJ900" s="98">
        <f t="shared" si="196"/>
        <v>0</v>
      </c>
      <c r="AK900" s="103">
        <f t="shared" si="197"/>
        <v>0</v>
      </c>
      <c r="AL900" s="104">
        <f t="shared" si="206"/>
        <v>0</v>
      </c>
      <c r="AM900" s="98">
        <f t="shared" si="198"/>
        <v>0</v>
      </c>
      <c r="AN900" s="103">
        <f t="shared" si="199"/>
        <v>0</v>
      </c>
      <c r="AO900" s="104">
        <f t="shared" si="207"/>
        <v>0</v>
      </c>
      <c r="AP900" s="105" t="str">
        <f t="shared" si="200"/>
        <v/>
      </c>
      <c r="AQ900" s="105" t="str">
        <f t="shared" si="201"/>
        <v/>
      </c>
      <c r="AR900" s="98">
        <f>'Input 1 - Schedule 1'!AL902</f>
        <v>0</v>
      </c>
      <c r="AS900" s="98">
        <f t="shared" si="204"/>
        <v>0</v>
      </c>
      <c r="AT900" s="99">
        <f t="shared" si="205"/>
        <v>0</v>
      </c>
      <c r="AV900" s="84" t="s">
        <v>20</v>
      </c>
    </row>
    <row r="901" spans="1:48" ht="13.5" x14ac:dyDescent="0.3">
      <c r="A901" s="106">
        <f t="shared" si="202"/>
        <v>894</v>
      </c>
      <c r="B901" s="102" t="str">
        <f>'Input 1 - Schedule 1'!H903</f>
        <v/>
      </c>
      <c r="C901" s="95">
        <f>'Input 1 - Schedule 1'!I903</f>
        <v>0</v>
      </c>
      <c r="D901" s="95">
        <f>'Input 1 - Schedule 1'!J903</f>
        <v>0</v>
      </c>
      <c r="E901" s="95">
        <f>'Input 1 - Schedule 1'!K903</f>
        <v>0</v>
      </c>
      <c r="F901" s="95">
        <f>'Input 1 - Schedule 1'!L903</f>
        <v>0</v>
      </c>
      <c r="G901" s="95">
        <f>'Input 1 - Schedule 1'!N903</f>
        <v>0</v>
      </c>
      <c r="H901" s="95" t="str">
        <f>'Input 1 - Schedule 1'!O903</f>
        <v/>
      </c>
      <c r="I901" s="95">
        <f>'Input 1 - Schedule 1'!W903</f>
        <v>0</v>
      </c>
      <c r="J901" s="69"/>
      <c r="K901" s="51"/>
      <c r="L901" s="69"/>
      <c r="M901" s="69"/>
      <c r="N901" s="95">
        <f>SUMIFS('Input 3 - Capital Instruments'!$L$13:$L$229,'Input 3 - Capital Instruments'!$O$13:$O$229,C901,'Input 3 - Capital Instruments'!$M$13:$M$229,"Y",'Input 3 - Capital Instruments'!$G$13:$G$229,"Surplus Notes (or similar)")</f>
        <v>0</v>
      </c>
      <c r="O901" s="69"/>
      <c r="P901" s="69"/>
      <c r="Q901" s="69"/>
      <c r="R901" s="96">
        <f t="shared" si="194"/>
        <v>0</v>
      </c>
      <c r="S901" s="95">
        <f t="shared" si="195"/>
        <v>0</v>
      </c>
      <c r="T901" s="69"/>
      <c r="U901" s="69"/>
      <c r="V901" s="69"/>
      <c r="W901" s="95" t="str">
        <f t="shared" si="203"/>
        <v/>
      </c>
      <c r="Z901" s="69"/>
      <c r="AB901" s="69"/>
      <c r="AC901" s="69"/>
      <c r="AD901" s="69"/>
      <c r="AE901" s="69"/>
      <c r="AF901" s="69"/>
      <c r="AG901" s="69"/>
      <c r="AH901" s="97">
        <f t="shared" si="193"/>
        <v>0</v>
      </c>
      <c r="AJ901" s="98">
        <f t="shared" si="196"/>
        <v>0</v>
      </c>
      <c r="AK901" s="103">
        <f t="shared" si="197"/>
        <v>0</v>
      </c>
      <c r="AL901" s="104">
        <f t="shared" si="206"/>
        <v>0</v>
      </c>
      <c r="AM901" s="98">
        <f t="shared" si="198"/>
        <v>0</v>
      </c>
      <c r="AN901" s="103">
        <f t="shared" si="199"/>
        <v>0</v>
      </c>
      <c r="AO901" s="104">
        <f t="shared" si="207"/>
        <v>0</v>
      </c>
      <c r="AP901" s="105" t="str">
        <f t="shared" si="200"/>
        <v/>
      </c>
      <c r="AQ901" s="105" t="str">
        <f t="shared" si="201"/>
        <v/>
      </c>
      <c r="AR901" s="98">
        <f>'Input 1 - Schedule 1'!AL903</f>
        <v>0</v>
      </c>
      <c r="AS901" s="98">
        <f t="shared" si="204"/>
        <v>0</v>
      </c>
      <c r="AT901" s="99">
        <f t="shared" si="205"/>
        <v>0</v>
      </c>
      <c r="AV901" s="84" t="s">
        <v>20</v>
      </c>
    </row>
    <row r="902" spans="1:48" ht="13.5" x14ac:dyDescent="0.3">
      <c r="A902" s="106">
        <f t="shared" si="202"/>
        <v>895</v>
      </c>
      <c r="B902" s="102" t="str">
        <f>'Input 1 - Schedule 1'!H904</f>
        <v/>
      </c>
      <c r="C902" s="95">
        <f>'Input 1 - Schedule 1'!I904</f>
        <v>0</v>
      </c>
      <c r="D902" s="95">
        <f>'Input 1 - Schedule 1'!J904</f>
        <v>0</v>
      </c>
      <c r="E902" s="95">
        <f>'Input 1 - Schedule 1'!K904</f>
        <v>0</v>
      </c>
      <c r="F902" s="95">
        <f>'Input 1 - Schedule 1'!L904</f>
        <v>0</v>
      </c>
      <c r="G902" s="95">
        <f>'Input 1 - Schedule 1'!N904</f>
        <v>0</v>
      </c>
      <c r="H902" s="95" t="str">
        <f>'Input 1 - Schedule 1'!O904</f>
        <v/>
      </c>
      <c r="I902" s="95">
        <f>'Input 1 - Schedule 1'!W904</f>
        <v>0</v>
      </c>
      <c r="J902" s="69"/>
      <c r="K902" s="51"/>
      <c r="L902" s="69"/>
      <c r="M902" s="69"/>
      <c r="N902" s="95">
        <f>SUMIFS('Input 3 - Capital Instruments'!$L$13:$L$229,'Input 3 - Capital Instruments'!$O$13:$O$229,C902,'Input 3 - Capital Instruments'!$M$13:$M$229,"Y",'Input 3 - Capital Instruments'!$G$13:$G$229,"Surplus Notes (or similar)")</f>
        <v>0</v>
      </c>
      <c r="O902" s="69"/>
      <c r="P902" s="69"/>
      <c r="Q902" s="69"/>
      <c r="R902" s="96">
        <f t="shared" si="194"/>
        <v>0</v>
      </c>
      <c r="S902" s="95">
        <f t="shared" si="195"/>
        <v>0</v>
      </c>
      <c r="T902" s="69"/>
      <c r="U902" s="69"/>
      <c r="V902" s="69"/>
      <c r="W902" s="95" t="str">
        <f t="shared" si="203"/>
        <v/>
      </c>
      <c r="Z902" s="69"/>
      <c r="AB902" s="69"/>
      <c r="AC902" s="69"/>
      <c r="AD902" s="69"/>
      <c r="AE902" s="69"/>
      <c r="AF902" s="69"/>
      <c r="AG902" s="69"/>
      <c r="AH902" s="97">
        <f t="shared" si="193"/>
        <v>0</v>
      </c>
      <c r="AJ902" s="98">
        <f t="shared" si="196"/>
        <v>0</v>
      </c>
      <c r="AK902" s="103">
        <f t="shared" si="197"/>
        <v>0</v>
      </c>
      <c r="AL902" s="104">
        <f t="shared" si="206"/>
        <v>0</v>
      </c>
      <c r="AM902" s="98">
        <f t="shared" si="198"/>
        <v>0</v>
      </c>
      <c r="AN902" s="103">
        <f t="shared" si="199"/>
        <v>0</v>
      </c>
      <c r="AO902" s="104">
        <f t="shared" si="207"/>
        <v>0</v>
      </c>
      <c r="AP902" s="105" t="str">
        <f t="shared" si="200"/>
        <v/>
      </c>
      <c r="AQ902" s="105" t="str">
        <f t="shared" si="201"/>
        <v/>
      </c>
      <c r="AR902" s="98">
        <f>'Input 1 - Schedule 1'!AL904</f>
        <v>0</v>
      </c>
      <c r="AS902" s="98">
        <f t="shared" si="204"/>
        <v>0</v>
      </c>
      <c r="AT902" s="99">
        <f t="shared" si="205"/>
        <v>0</v>
      </c>
      <c r="AV902" s="84" t="s">
        <v>20</v>
      </c>
    </row>
    <row r="903" spans="1:48" ht="13.5" x14ac:dyDescent="0.3">
      <c r="A903" s="106">
        <f t="shared" si="202"/>
        <v>896</v>
      </c>
      <c r="B903" s="102" t="str">
        <f>'Input 1 - Schedule 1'!H905</f>
        <v/>
      </c>
      <c r="C903" s="95">
        <f>'Input 1 - Schedule 1'!I905</f>
        <v>0</v>
      </c>
      <c r="D903" s="95">
        <f>'Input 1 - Schedule 1'!J905</f>
        <v>0</v>
      </c>
      <c r="E903" s="95">
        <f>'Input 1 - Schedule 1'!K905</f>
        <v>0</v>
      </c>
      <c r="F903" s="95">
        <f>'Input 1 - Schedule 1'!L905</f>
        <v>0</v>
      </c>
      <c r="G903" s="95">
        <f>'Input 1 - Schedule 1'!N905</f>
        <v>0</v>
      </c>
      <c r="H903" s="95" t="str">
        <f>'Input 1 - Schedule 1'!O905</f>
        <v/>
      </c>
      <c r="I903" s="95">
        <f>'Input 1 - Schedule 1'!W905</f>
        <v>0</v>
      </c>
      <c r="J903" s="69"/>
      <c r="K903" s="51"/>
      <c r="L903" s="69"/>
      <c r="M903" s="69"/>
      <c r="N903" s="95">
        <f>SUMIFS('Input 3 - Capital Instruments'!$L$13:$L$229,'Input 3 - Capital Instruments'!$O$13:$O$229,C903,'Input 3 - Capital Instruments'!$M$13:$M$229,"Y",'Input 3 - Capital Instruments'!$G$13:$G$229,"Surplus Notes (or similar)")</f>
        <v>0</v>
      </c>
      <c r="O903" s="69"/>
      <c r="P903" s="69"/>
      <c r="Q903" s="69"/>
      <c r="R903" s="96">
        <f t="shared" si="194"/>
        <v>0</v>
      </c>
      <c r="S903" s="95">
        <f t="shared" si="195"/>
        <v>0</v>
      </c>
      <c r="T903" s="69"/>
      <c r="U903" s="69"/>
      <c r="V903" s="69"/>
      <c r="W903" s="95" t="str">
        <f t="shared" si="203"/>
        <v/>
      </c>
      <c r="Z903" s="69"/>
      <c r="AB903" s="69"/>
      <c r="AC903" s="69"/>
      <c r="AD903" s="69"/>
      <c r="AE903" s="69"/>
      <c r="AF903" s="69"/>
      <c r="AG903" s="69"/>
      <c r="AH903" s="97">
        <f t="shared" ref="AH903:AH966" si="208">AB903-SUM(AC903:AG903)</f>
        <v>0</v>
      </c>
      <c r="AJ903" s="98">
        <f t="shared" si="196"/>
        <v>0</v>
      </c>
      <c r="AK903" s="103">
        <f t="shared" si="197"/>
        <v>0</v>
      </c>
      <c r="AL903" s="104">
        <f t="shared" si="206"/>
        <v>0</v>
      </c>
      <c r="AM903" s="98">
        <f t="shared" si="198"/>
        <v>0</v>
      </c>
      <c r="AN903" s="103">
        <f t="shared" si="199"/>
        <v>0</v>
      </c>
      <c r="AO903" s="104">
        <f t="shared" si="207"/>
        <v>0</v>
      </c>
      <c r="AP903" s="105" t="str">
        <f t="shared" si="200"/>
        <v/>
      </c>
      <c r="AQ903" s="105" t="str">
        <f t="shared" si="201"/>
        <v/>
      </c>
      <c r="AR903" s="98">
        <f>'Input 1 - Schedule 1'!AL905</f>
        <v>0</v>
      </c>
      <c r="AS903" s="98">
        <f t="shared" si="204"/>
        <v>0</v>
      </c>
      <c r="AT903" s="99">
        <f t="shared" si="205"/>
        <v>0</v>
      </c>
      <c r="AV903" s="84" t="s">
        <v>20</v>
      </c>
    </row>
    <row r="904" spans="1:48" ht="13.5" x14ac:dyDescent="0.3">
      <c r="A904" s="106">
        <f t="shared" si="202"/>
        <v>897</v>
      </c>
      <c r="B904" s="102" t="str">
        <f>'Input 1 - Schedule 1'!H906</f>
        <v/>
      </c>
      <c r="C904" s="95">
        <f>'Input 1 - Schedule 1'!I906</f>
        <v>0</v>
      </c>
      <c r="D904" s="95">
        <f>'Input 1 - Schedule 1'!J906</f>
        <v>0</v>
      </c>
      <c r="E904" s="95">
        <f>'Input 1 - Schedule 1'!K906</f>
        <v>0</v>
      </c>
      <c r="F904" s="95">
        <f>'Input 1 - Schedule 1'!L906</f>
        <v>0</v>
      </c>
      <c r="G904" s="95">
        <f>'Input 1 - Schedule 1'!N906</f>
        <v>0</v>
      </c>
      <c r="H904" s="95" t="str">
        <f>'Input 1 - Schedule 1'!O906</f>
        <v/>
      </c>
      <c r="I904" s="95">
        <f>'Input 1 - Schedule 1'!W906</f>
        <v>0</v>
      </c>
      <c r="J904" s="69"/>
      <c r="K904" s="51"/>
      <c r="L904" s="69"/>
      <c r="M904" s="69"/>
      <c r="N904" s="95">
        <f>SUMIFS('Input 3 - Capital Instruments'!$L$13:$L$229,'Input 3 - Capital Instruments'!$O$13:$O$229,C904,'Input 3 - Capital Instruments'!$M$13:$M$229,"Y",'Input 3 - Capital Instruments'!$G$13:$G$229,"Surplus Notes (or similar)")</f>
        <v>0</v>
      </c>
      <c r="O904" s="69"/>
      <c r="P904" s="69"/>
      <c r="Q904" s="69"/>
      <c r="R904" s="96">
        <f t="shared" ref="R904:R967" si="209">L904-SUM(M904:Q904)</f>
        <v>0</v>
      </c>
      <c r="S904" s="95">
        <f t="shared" ref="S904:S967" si="210">J904-L904</f>
        <v>0</v>
      </c>
      <c r="T904" s="69"/>
      <c r="U904" s="69"/>
      <c r="V904" s="69"/>
      <c r="W904" s="95" t="str">
        <f t="shared" si="203"/>
        <v/>
      </c>
      <c r="Z904" s="69"/>
      <c r="AB904" s="69"/>
      <c r="AC904" s="69"/>
      <c r="AD904" s="69"/>
      <c r="AE904" s="69"/>
      <c r="AF904" s="69"/>
      <c r="AG904" s="69"/>
      <c r="AH904" s="97">
        <f t="shared" si="208"/>
        <v>0</v>
      </c>
      <c r="AJ904" s="98">
        <f t="shared" si="196"/>
        <v>0</v>
      </c>
      <c r="AK904" s="103">
        <f t="shared" si="197"/>
        <v>0</v>
      </c>
      <c r="AL904" s="104">
        <f t="shared" si="206"/>
        <v>0</v>
      </c>
      <c r="AM904" s="98">
        <f t="shared" si="198"/>
        <v>0</v>
      </c>
      <c r="AN904" s="103">
        <f t="shared" si="199"/>
        <v>0</v>
      </c>
      <c r="AO904" s="104">
        <f t="shared" si="207"/>
        <v>0</v>
      </c>
      <c r="AP904" s="105" t="str">
        <f t="shared" si="200"/>
        <v/>
      </c>
      <c r="AQ904" s="105" t="str">
        <f t="shared" si="201"/>
        <v/>
      </c>
      <c r="AR904" s="98">
        <f>'Input 1 - Schedule 1'!AL906</f>
        <v>0</v>
      </c>
      <c r="AS904" s="98">
        <f t="shared" si="204"/>
        <v>0</v>
      </c>
      <c r="AT904" s="99">
        <f t="shared" si="205"/>
        <v>0</v>
      </c>
      <c r="AV904" s="84" t="s">
        <v>20</v>
      </c>
    </row>
    <row r="905" spans="1:48" ht="13.5" x14ac:dyDescent="0.3">
      <c r="A905" s="106">
        <f t="shared" si="202"/>
        <v>898</v>
      </c>
      <c r="B905" s="102" t="str">
        <f>'Input 1 - Schedule 1'!H907</f>
        <v/>
      </c>
      <c r="C905" s="95">
        <f>'Input 1 - Schedule 1'!I907</f>
        <v>0</v>
      </c>
      <c r="D905" s="95">
        <f>'Input 1 - Schedule 1'!J907</f>
        <v>0</v>
      </c>
      <c r="E905" s="95">
        <f>'Input 1 - Schedule 1'!K907</f>
        <v>0</v>
      </c>
      <c r="F905" s="95">
        <f>'Input 1 - Schedule 1'!L907</f>
        <v>0</v>
      </c>
      <c r="G905" s="95">
        <f>'Input 1 - Schedule 1'!N907</f>
        <v>0</v>
      </c>
      <c r="H905" s="95" t="str">
        <f>'Input 1 - Schedule 1'!O907</f>
        <v/>
      </c>
      <c r="I905" s="95">
        <f>'Input 1 - Schedule 1'!W907</f>
        <v>0</v>
      </c>
      <c r="J905" s="69"/>
      <c r="K905" s="51"/>
      <c r="L905" s="69"/>
      <c r="M905" s="69"/>
      <c r="N905" s="95">
        <f>SUMIFS('Input 3 - Capital Instruments'!$L$13:$L$229,'Input 3 - Capital Instruments'!$O$13:$O$229,C905,'Input 3 - Capital Instruments'!$M$13:$M$229,"Y",'Input 3 - Capital Instruments'!$G$13:$G$229,"Surplus Notes (or similar)")</f>
        <v>0</v>
      </c>
      <c r="O905" s="69"/>
      <c r="P905" s="69"/>
      <c r="Q905" s="69"/>
      <c r="R905" s="96">
        <f t="shared" si="209"/>
        <v>0</v>
      </c>
      <c r="S905" s="95">
        <f t="shared" si="210"/>
        <v>0</v>
      </c>
      <c r="T905" s="69"/>
      <c r="U905" s="69"/>
      <c r="V905" s="69"/>
      <c r="W905" s="95" t="str">
        <f t="shared" si="203"/>
        <v/>
      </c>
      <c r="Z905" s="69"/>
      <c r="AB905" s="69"/>
      <c r="AC905" s="69"/>
      <c r="AD905" s="69"/>
      <c r="AE905" s="69"/>
      <c r="AF905" s="69"/>
      <c r="AG905" s="69"/>
      <c r="AH905" s="97">
        <f t="shared" si="208"/>
        <v>0</v>
      </c>
      <c r="AJ905" s="98">
        <f t="shared" ref="AJ905:AJ968" si="211">SUMPRODUCT(J$7:J$1008*(G$7:G$1008=$C905))</f>
        <v>0</v>
      </c>
      <c r="AK905" s="103">
        <f t="shared" ref="AK905:AK968" si="212">M905</f>
        <v>0</v>
      </c>
      <c r="AL905" s="104">
        <f t="shared" si="206"/>
        <v>0</v>
      </c>
      <c r="AM905" s="98">
        <f t="shared" ref="AM905:AM968" si="213">SUMPRODUCT(Z$7:Z$1008*(G$7:G$1008=$C905))</f>
        <v>0</v>
      </c>
      <c r="AN905" s="103">
        <f t="shared" ref="AN905:AN968" si="214">AC905</f>
        <v>0</v>
      </c>
      <c r="AO905" s="104">
        <f t="shared" si="207"/>
        <v>0</v>
      </c>
      <c r="AP905" s="105" t="str">
        <f t="shared" ref="AP905:AP968" si="215">IFERROR(L905/AB905,"")</f>
        <v/>
      </c>
      <c r="AQ905" s="105" t="str">
        <f t="shared" ref="AQ905:AQ968" si="216">IFERROR(R905/AH905,"")</f>
        <v/>
      </c>
      <c r="AR905" s="98">
        <f>'Input 1 - Schedule 1'!AL907</f>
        <v>0</v>
      </c>
      <c r="AS905" s="98">
        <f t="shared" si="204"/>
        <v>0</v>
      </c>
      <c r="AT905" s="99">
        <f t="shared" si="205"/>
        <v>0</v>
      </c>
      <c r="AV905" s="84" t="s">
        <v>20</v>
      </c>
    </row>
    <row r="906" spans="1:48" ht="13.5" x14ac:dyDescent="0.3">
      <c r="A906" s="106">
        <f t="shared" ref="A906:A969" si="217">A905+1</f>
        <v>899</v>
      </c>
      <c r="B906" s="102" t="str">
        <f>'Input 1 - Schedule 1'!H908</f>
        <v/>
      </c>
      <c r="C906" s="95">
        <f>'Input 1 - Schedule 1'!I908</f>
        <v>0</v>
      </c>
      <c r="D906" s="95">
        <f>'Input 1 - Schedule 1'!J908</f>
        <v>0</v>
      </c>
      <c r="E906" s="95">
        <f>'Input 1 - Schedule 1'!K908</f>
        <v>0</v>
      </c>
      <c r="F906" s="95">
        <f>'Input 1 - Schedule 1'!L908</f>
        <v>0</v>
      </c>
      <c r="G906" s="95">
        <f>'Input 1 - Schedule 1'!N908</f>
        <v>0</v>
      </c>
      <c r="H906" s="95" t="str">
        <f>'Input 1 - Schedule 1'!O908</f>
        <v/>
      </c>
      <c r="I906" s="95">
        <f>'Input 1 - Schedule 1'!W908</f>
        <v>0</v>
      </c>
      <c r="J906" s="69"/>
      <c r="K906" s="51"/>
      <c r="L906" s="69"/>
      <c r="M906" s="69"/>
      <c r="N906" s="95">
        <f>SUMIFS('Input 3 - Capital Instruments'!$L$13:$L$229,'Input 3 - Capital Instruments'!$O$13:$O$229,C906,'Input 3 - Capital Instruments'!$M$13:$M$229,"Y",'Input 3 - Capital Instruments'!$G$13:$G$229,"Surplus Notes (or similar)")</f>
        <v>0</v>
      </c>
      <c r="O906" s="69"/>
      <c r="P906" s="69"/>
      <c r="Q906" s="69"/>
      <c r="R906" s="96">
        <f t="shared" si="209"/>
        <v>0</v>
      </c>
      <c r="S906" s="95">
        <f t="shared" si="210"/>
        <v>0</v>
      </c>
      <c r="T906" s="69"/>
      <c r="U906" s="69"/>
      <c r="V906" s="69"/>
      <c r="W906" s="95" t="str">
        <f t="shared" ref="W906:W969" si="218">IFERROR(AVERAGE(T906:V906),"")</f>
        <v/>
      </c>
      <c r="Z906" s="69"/>
      <c r="AB906" s="69"/>
      <c r="AC906" s="69"/>
      <c r="AD906" s="69"/>
      <c r="AE906" s="69"/>
      <c r="AF906" s="69"/>
      <c r="AG906" s="69"/>
      <c r="AH906" s="97">
        <f t="shared" si="208"/>
        <v>0</v>
      </c>
      <c r="AJ906" s="98">
        <f t="shared" si="211"/>
        <v>0</v>
      </c>
      <c r="AK906" s="103">
        <f t="shared" si="212"/>
        <v>0</v>
      </c>
      <c r="AL906" s="104">
        <f t="shared" si="206"/>
        <v>0</v>
      </c>
      <c r="AM906" s="98">
        <f t="shared" si="213"/>
        <v>0</v>
      </c>
      <c r="AN906" s="103">
        <f t="shared" si="214"/>
        <v>0</v>
      </c>
      <c r="AO906" s="104">
        <f t="shared" si="207"/>
        <v>0</v>
      </c>
      <c r="AP906" s="105" t="str">
        <f t="shared" si="215"/>
        <v/>
      </c>
      <c r="AQ906" s="105" t="str">
        <f t="shared" si="216"/>
        <v/>
      </c>
      <c r="AR906" s="98">
        <f>'Input 1 - Schedule 1'!AL908</f>
        <v>0</v>
      </c>
      <c r="AS906" s="98">
        <f t="shared" ref="AS906:AS969" si="219">L906</f>
        <v>0</v>
      </c>
      <c r="AT906" s="99">
        <f t="shared" ref="AT906:AT969" si="220">AR906-AS906</f>
        <v>0</v>
      </c>
      <c r="AV906" s="84" t="s">
        <v>20</v>
      </c>
    </row>
    <row r="907" spans="1:48" ht="13.5" x14ac:dyDescent="0.3">
      <c r="A907" s="106">
        <f t="shared" si="217"/>
        <v>900</v>
      </c>
      <c r="B907" s="102" t="str">
        <f>'Input 1 - Schedule 1'!H909</f>
        <v/>
      </c>
      <c r="C907" s="95">
        <f>'Input 1 - Schedule 1'!I909</f>
        <v>0</v>
      </c>
      <c r="D907" s="95">
        <f>'Input 1 - Schedule 1'!J909</f>
        <v>0</v>
      </c>
      <c r="E907" s="95">
        <f>'Input 1 - Schedule 1'!K909</f>
        <v>0</v>
      </c>
      <c r="F907" s="95">
        <f>'Input 1 - Schedule 1'!L909</f>
        <v>0</v>
      </c>
      <c r="G907" s="95">
        <f>'Input 1 - Schedule 1'!N909</f>
        <v>0</v>
      </c>
      <c r="H907" s="95" t="str">
        <f>'Input 1 - Schedule 1'!O909</f>
        <v/>
      </c>
      <c r="I907" s="95">
        <f>'Input 1 - Schedule 1'!W909</f>
        <v>0</v>
      </c>
      <c r="J907" s="69"/>
      <c r="K907" s="51"/>
      <c r="L907" s="69"/>
      <c r="M907" s="69"/>
      <c r="N907" s="95">
        <f>SUMIFS('Input 3 - Capital Instruments'!$L$13:$L$229,'Input 3 - Capital Instruments'!$O$13:$O$229,C907,'Input 3 - Capital Instruments'!$M$13:$M$229,"Y",'Input 3 - Capital Instruments'!$G$13:$G$229,"Surplus Notes (or similar)")</f>
        <v>0</v>
      </c>
      <c r="O907" s="69"/>
      <c r="P907" s="69"/>
      <c r="Q907" s="69"/>
      <c r="R907" s="96">
        <f t="shared" si="209"/>
        <v>0</v>
      </c>
      <c r="S907" s="95">
        <f t="shared" si="210"/>
        <v>0</v>
      </c>
      <c r="T907" s="69"/>
      <c r="U907" s="69"/>
      <c r="V907" s="69"/>
      <c r="W907" s="95" t="str">
        <f t="shared" si="218"/>
        <v/>
      </c>
      <c r="Z907" s="69"/>
      <c r="AB907" s="69"/>
      <c r="AC907" s="69"/>
      <c r="AD907" s="69"/>
      <c r="AE907" s="69"/>
      <c r="AF907" s="69"/>
      <c r="AG907" s="69"/>
      <c r="AH907" s="97">
        <f t="shared" si="208"/>
        <v>0</v>
      </c>
      <c r="AJ907" s="98">
        <f t="shared" si="211"/>
        <v>0</v>
      </c>
      <c r="AK907" s="103">
        <f t="shared" si="212"/>
        <v>0</v>
      </c>
      <c r="AL907" s="104">
        <f t="shared" ref="AL907:AL970" si="221">AJ907-AK907</f>
        <v>0</v>
      </c>
      <c r="AM907" s="98">
        <f t="shared" si="213"/>
        <v>0</v>
      </c>
      <c r="AN907" s="103">
        <f t="shared" si="214"/>
        <v>0</v>
      </c>
      <c r="AO907" s="104">
        <f t="shared" ref="AO907:AO970" si="222">AM907-AN907</f>
        <v>0</v>
      </c>
      <c r="AP907" s="105" t="str">
        <f t="shared" si="215"/>
        <v/>
      </c>
      <c r="AQ907" s="105" t="str">
        <f t="shared" si="216"/>
        <v/>
      </c>
      <c r="AR907" s="98">
        <f>'Input 1 - Schedule 1'!AL909</f>
        <v>0</v>
      </c>
      <c r="AS907" s="98">
        <f t="shared" si="219"/>
        <v>0</v>
      </c>
      <c r="AT907" s="99">
        <f t="shared" si="220"/>
        <v>0</v>
      </c>
      <c r="AV907" s="84" t="s">
        <v>20</v>
      </c>
    </row>
    <row r="908" spans="1:48" ht="13.5" x14ac:dyDescent="0.3">
      <c r="A908" s="106">
        <f t="shared" si="217"/>
        <v>901</v>
      </c>
      <c r="B908" s="102" t="str">
        <f>'Input 1 - Schedule 1'!H910</f>
        <v/>
      </c>
      <c r="C908" s="95">
        <f>'Input 1 - Schedule 1'!I910</f>
        <v>0</v>
      </c>
      <c r="D908" s="95">
        <f>'Input 1 - Schedule 1'!J910</f>
        <v>0</v>
      </c>
      <c r="E908" s="95">
        <f>'Input 1 - Schedule 1'!K910</f>
        <v>0</v>
      </c>
      <c r="F908" s="95">
        <f>'Input 1 - Schedule 1'!L910</f>
        <v>0</v>
      </c>
      <c r="G908" s="95">
        <f>'Input 1 - Schedule 1'!N910</f>
        <v>0</v>
      </c>
      <c r="H908" s="95" t="str">
        <f>'Input 1 - Schedule 1'!O910</f>
        <v/>
      </c>
      <c r="I908" s="95">
        <f>'Input 1 - Schedule 1'!W910</f>
        <v>0</v>
      </c>
      <c r="J908" s="69"/>
      <c r="K908" s="51"/>
      <c r="L908" s="69"/>
      <c r="M908" s="69"/>
      <c r="N908" s="95">
        <f>SUMIFS('Input 3 - Capital Instruments'!$L$13:$L$229,'Input 3 - Capital Instruments'!$O$13:$O$229,C908,'Input 3 - Capital Instruments'!$M$13:$M$229,"Y",'Input 3 - Capital Instruments'!$G$13:$G$229,"Surplus Notes (or similar)")</f>
        <v>0</v>
      </c>
      <c r="O908" s="69"/>
      <c r="P908" s="69"/>
      <c r="Q908" s="69"/>
      <c r="R908" s="96">
        <f t="shared" si="209"/>
        <v>0</v>
      </c>
      <c r="S908" s="95">
        <f t="shared" si="210"/>
        <v>0</v>
      </c>
      <c r="T908" s="69"/>
      <c r="U908" s="69"/>
      <c r="V908" s="69"/>
      <c r="W908" s="95" t="str">
        <f t="shared" si="218"/>
        <v/>
      </c>
      <c r="Z908" s="69"/>
      <c r="AB908" s="69"/>
      <c r="AC908" s="69"/>
      <c r="AD908" s="69"/>
      <c r="AE908" s="69"/>
      <c r="AF908" s="69"/>
      <c r="AG908" s="69"/>
      <c r="AH908" s="97">
        <f t="shared" si="208"/>
        <v>0</v>
      </c>
      <c r="AJ908" s="98">
        <f t="shared" si="211"/>
        <v>0</v>
      </c>
      <c r="AK908" s="103">
        <f t="shared" si="212"/>
        <v>0</v>
      </c>
      <c r="AL908" s="104">
        <f t="shared" si="221"/>
        <v>0</v>
      </c>
      <c r="AM908" s="98">
        <f t="shared" si="213"/>
        <v>0</v>
      </c>
      <c r="AN908" s="103">
        <f t="shared" si="214"/>
        <v>0</v>
      </c>
      <c r="AO908" s="104">
        <f t="shared" si="222"/>
        <v>0</v>
      </c>
      <c r="AP908" s="105" t="str">
        <f t="shared" si="215"/>
        <v/>
      </c>
      <c r="AQ908" s="105" t="str">
        <f t="shared" si="216"/>
        <v/>
      </c>
      <c r="AR908" s="98">
        <f>'Input 1 - Schedule 1'!AL910</f>
        <v>0</v>
      </c>
      <c r="AS908" s="98">
        <f t="shared" si="219"/>
        <v>0</v>
      </c>
      <c r="AT908" s="99">
        <f t="shared" si="220"/>
        <v>0</v>
      </c>
      <c r="AV908" s="84" t="s">
        <v>20</v>
      </c>
    </row>
    <row r="909" spans="1:48" ht="13.5" x14ac:dyDescent="0.3">
      <c r="A909" s="106">
        <f t="shared" si="217"/>
        <v>902</v>
      </c>
      <c r="B909" s="102" t="str">
        <f>'Input 1 - Schedule 1'!H911</f>
        <v/>
      </c>
      <c r="C909" s="95">
        <f>'Input 1 - Schedule 1'!I911</f>
        <v>0</v>
      </c>
      <c r="D909" s="95">
        <f>'Input 1 - Schedule 1'!J911</f>
        <v>0</v>
      </c>
      <c r="E909" s="95">
        <f>'Input 1 - Schedule 1'!K911</f>
        <v>0</v>
      </c>
      <c r="F909" s="95">
        <f>'Input 1 - Schedule 1'!L911</f>
        <v>0</v>
      </c>
      <c r="G909" s="95">
        <f>'Input 1 - Schedule 1'!N911</f>
        <v>0</v>
      </c>
      <c r="H909" s="95" t="str">
        <f>'Input 1 - Schedule 1'!O911</f>
        <v/>
      </c>
      <c r="I909" s="95">
        <f>'Input 1 - Schedule 1'!W911</f>
        <v>0</v>
      </c>
      <c r="J909" s="69"/>
      <c r="K909" s="51"/>
      <c r="L909" s="69"/>
      <c r="M909" s="69"/>
      <c r="N909" s="95">
        <f>SUMIFS('Input 3 - Capital Instruments'!$L$13:$L$229,'Input 3 - Capital Instruments'!$O$13:$O$229,C909,'Input 3 - Capital Instruments'!$M$13:$M$229,"Y",'Input 3 - Capital Instruments'!$G$13:$G$229,"Surplus Notes (or similar)")</f>
        <v>0</v>
      </c>
      <c r="O909" s="69"/>
      <c r="P909" s="69"/>
      <c r="Q909" s="69"/>
      <c r="R909" s="96">
        <f t="shared" si="209"/>
        <v>0</v>
      </c>
      <c r="S909" s="95">
        <f t="shared" si="210"/>
        <v>0</v>
      </c>
      <c r="T909" s="69"/>
      <c r="U909" s="69"/>
      <c r="V909" s="69"/>
      <c r="W909" s="95" t="str">
        <f t="shared" si="218"/>
        <v/>
      </c>
      <c r="Z909" s="69"/>
      <c r="AB909" s="69"/>
      <c r="AC909" s="69"/>
      <c r="AD909" s="69"/>
      <c r="AE909" s="69"/>
      <c r="AF909" s="69"/>
      <c r="AG909" s="69"/>
      <c r="AH909" s="97">
        <f t="shared" si="208"/>
        <v>0</v>
      </c>
      <c r="AJ909" s="98">
        <f t="shared" si="211"/>
        <v>0</v>
      </c>
      <c r="AK909" s="103">
        <f t="shared" si="212"/>
        <v>0</v>
      </c>
      <c r="AL909" s="104">
        <f t="shared" si="221"/>
        <v>0</v>
      </c>
      <c r="AM909" s="98">
        <f t="shared" si="213"/>
        <v>0</v>
      </c>
      <c r="AN909" s="103">
        <f t="shared" si="214"/>
        <v>0</v>
      </c>
      <c r="AO909" s="104">
        <f t="shared" si="222"/>
        <v>0</v>
      </c>
      <c r="AP909" s="105" t="str">
        <f t="shared" si="215"/>
        <v/>
      </c>
      <c r="AQ909" s="105" t="str">
        <f t="shared" si="216"/>
        <v/>
      </c>
      <c r="AR909" s="98">
        <f>'Input 1 - Schedule 1'!AL911</f>
        <v>0</v>
      </c>
      <c r="AS909" s="98">
        <f t="shared" si="219"/>
        <v>0</v>
      </c>
      <c r="AT909" s="99">
        <f t="shared" si="220"/>
        <v>0</v>
      </c>
      <c r="AV909" s="84" t="s">
        <v>20</v>
      </c>
    </row>
    <row r="910" spans="1:48" ht="13.5" x14ac:dyDescent="0.3">
      <c r="A910" s="106">
        <f t="shared" si="217"/>
        <v>903</v>
      </c>
      <c r="B910" s="102" t="str">
        <f>'Input 1 - Schedule 1'!H912</f>
        <v/>
      </c>
      <c r="C910" s="95">
        <f>'Input 1 - Schedule 1'!I912</f>
        <v>0</v>
      </c>
      <c r="D910" s="95">
        <f>'Input 1 - Schedule 1'!J912</f>
        <v>0</v>
      </c>
      <c r="E910" s="95">
        <f>'Input 1 - Schedule 1'!K912</f>
        <v>0</v>
      </c>
      <c r="F910" s="95">
        <f>'Input 1 - Schedule 1'!L912</f>
        <v>0</v>
      </c>
      <c r="G910" s="95">
        <f>'Input 1 - Schedule 1'!N912</f>
        <v>0</v>
      </c>
      <c r="H910" s="95" t="str">
        <f>'Input 1 - Schedule 1'!O912</f>
        <v/>
      </c>
      <c r="I910" s="95">
        <f>'Input 1 - Schedule 1'!W912</f>
        <v>0</v>
      </c>
      <c r="J910" s="69"/>
      <c r="K910" s="51"/>
      <c r="L910" s="69"/>
      <c r="M910" s="69"/>
      <c r="N910" s="95">
        <f>SUMIFS('Input 3 - Capital Instruments'!$L$13:$L$229,'Input 3 - Capital Instruments'!$O$13:$O$229,C910,'Input 3 - Capital Instruments'!$M$13:$M$229,"Y",'Input 3 - Capital Instruments'!$G$13:$G$229,"Surplus Notes (or similar)")</f>
        <v>0</v>
      </c>
      <c r="O910" s="69"/>
      <c r="P910" s="69"/>
      <c r="Q910" s="69"/>
      <c r="R910" s="96">
        <f t="shared" si="209"/>
        <v>0</v>
      </c>
      <c r="S910" s="95">
        <f t="shared" si="210"/>
        <v>0</v>
      </c>
      <c r="T910" s="69"/>
      <c r="U910" s="69"/>
      <c r="V910" s="69"/>
      <c r="W910" s="95" t="str">
        <f t="shared" si="218"/>
        <v/>
      </c>
      <c r="Z910" s="69"/>
      <c r="AB910" s="69"/>
      <c r="AC910" s="69"/>
      <c r="AD910" s="69"/>
      <c r="AE910" s="69"/>
      <c r="AF910" s="69"/>
      <c r="AG910" s="69"/>
      <c r="AH910" s="97">
        <f t="shared" si="208"/>
        <v>0</v>
      </c>
      <c r="AJ910" s="98">
        <f t="shared" si="211"/>
        <v>0</v>
      </c>
      <c r="AK910" s="103">
        <f t="shared" si="212"/>
        <v>0</v>
      </c>
      <c r="AL910" s="104">
        <f t="shared" si="221"/>
        <v>0</v>
      </c>
      <c r="AM910" s="98">
        <f t="shared" si="213"/>
        <v>0</v>
      </c>
      <c r="AN910" s="103">
        <f t="shared" si="214"/>
        <v>0</v>
      </c>
      <c r="AO910" s="104">
        <f t="shared" si="222"/>
        <v>0</v>
      </c>
      <c r="AP910" s="105" t="str">
        <f t="shared" si="215"/>
        <v/>
      </c>
      <c r="AQ910" s="105" t="str">
        <f t="shared" si="216"/>
        <v/>
      </c>
      <c r="AR910" s="98">
        <f>'Input 1 - Schedule 1'!AL912</f>
        <v>0</v>
      </c>
      <c r="AS910" s="98">
        <f t="shared" si="219"/>
        <v>0</v>
      </c>
      <c r="AT910" s="99">
        <f t="shared" si="220"/>
        <v>0</v>
      </c>
      <c r="AV910" s="84" t="s">
        <v>20</v>
      </c>
    </row>
    <row r="911" spans="1:48" ht="13.5" x14ac:dyDescent="0.3">
      <c r="A911" s="106">
        <f t="shared" si="217"/>
        <v>904</v>
      </c>
      <c r="B911" s="102" t="str">
        <f>'Input 1 - Schedule 1'!H913</f>
        <v/>
      </c>
      <c r="C911" s="95">
        <f>'Input 1 - Schedule 1'!I913</f>
        <v>0</v>
      </c>
      <c r="D911" s="95">
        <f>'Input 1 - Schedule 1'!J913</f>
        <v>0</v>
      </c>
      <c r="E911" s="95">
        <f>'Input 1 - Schedule 1'!K913</f>
        <v>0</v>
      </c>
      <c r="F911" s="95">
        <f>'Input 1 - Schedule 1'!L913</f>
        <v>0</v>
      </c>
      <c r="G911" s="95">
        <f>'Input 1 - Schedule 1'!N913</f>
        <v>0</v>
      </c>
      <c r="H911" s="95" t="str">
        <f>'Input 1 - Schedule 1'!O913</f>
        <v/>
      </c>
      <c r="I911" s="95">
        <f>'Input 1 - Schedule 1'!W913</f>
        <v>0</v>
      </c>
      <c r="J911" s="69"/>
      <c r="K911" s="51"/>
      <c r="L911" s="69"/>
      <c r="M911" s="69"/>
      <c r="N911" s="95">
        <f>SUMIFS('Input 3 - Capital Instruments'!$L$13:$L$229,'Input 3 - Capital Instruments'!$O$13:$O$229,C911,'Input 3 - Capital Instruments'!$M$13:$M$229,"Y",'Input 3 - Capital Instruments'!$G$13:$G$229,"Surplus Notes (or similar)")</f>
        <v>0</v>
      </c>
      <c r="O911" s="69"/>
      <c r="P911" s="69"/>
      <c r="Q911" s="69"/>
      <c r="R911" s="96">
        <f t="shared" si="209"/>
        <v>0</v>
      </c>
      <c r="S911" s="95">
        <f t="shared" si="210"/>
        <v>0</v>
      </c>
      <c r="T911" s="69"/>
      <c r="U911" s="69"/>
      <c r="V911" s="69"/>
      <c r="W911" s="95" t="str">
        <f t="shared" si="218"/>
        <v/>
      </c>
      <c r="Z911" s="69"/>
      <c r="AB911" s="69"/>
      <c r="AC911" s="69"/>
      <c r="AD911" s="69"/>
      <c r="AE911" s="69"/>
      <c r="AF911" s="69"/>
      <c r="AG911" s="69"/>
      <c r="AH911" s="97">
        <f t="shared" si="208"/>
        <v>0</v>
      </c>
      <c r="AJ911" s="98">
        <f t="shared" si="211"/>
        <v>0</v>
      </c>
      <c r="AK911" s="103">
        <f t="shared" si="212"/>
        <v>0</v>
      </c>
      <c r="AL911" s="104">
        <f t="shared" si="221"/>
        <v>0</v>
      </c>
      <c r="AM911" s="98">
        <f t="shared" si="213"/>
        <v>0</v>
      </c>
      <c r="AN911" s="103">
        <f t="shared" si="214"/>
        <v>0</v>
      </c>
      <c r="AO911" s="104">
        <f t="shared" si="222"/>
        <v>0</v>
      </c>
      <c r="AP911" s="105" t="str">
        <f t="shared" si="215"/>
        <v/>
      </c>
      <c r="AQ911" s="105" t="str">
        <f t="shared" si="216"/>
        <v/>
      </c>
      <c r="AR911" s="98">
        <f>'Input 1 - Schedule 1'!AL913</f>
        <v>0</v>
      </c>
      <c r="AS911" s="98">
        <f t="shared" si="219"/>
        <v>0</v>
      </c>
      <c r="AT911" s="99">
        <f t="shared" si="220"/>
        <v>0</v>
      </c>
      <c r="AV911" s="84" t="s">
        <v>20</v>
      </c>
    </row>
    <row r="912" spans="1:48" ht="13.5" x14ac:dyDescent="0.3">
      <c r="A912" s="106">
        <f t="shared" si="217"/>
        <v>905</v>
      </c>
      <c r="B912" s="102" t="str">
        <f>'Input 1 - Schedule 1'!H914</f>
        <v/>
      </c>
      <c r="C912" s="95">
        <f>'Input 1 - Schedule 1'!I914</f>
        <v>0</v>
      </c>
      <c r="D912" s="95">
        <f>'Input 1 - Schedule 1'!J914</f>
        <v>0</v>
      </c>
      <c r="E912" s="95">
        <f>'Input 1 - Schedule 1'!K914</f>
        <v>0</v>
      </c>
      <c r="F912" s="95">
        <f>'Input 1 - Schedule 1'!L914</f>
        <v>0</v>
      </c>
      <c r="G912" s="95">
        <f>'Input 1 - Schedule 1'!N914</f>
        <v>0</v>
      </c>
      <c r="H912" s="95" t="str">
        <f>'Input 1 - Schedule 1'!O914</f>
        <v/>
      </c>
      <c r="I912" s="95">
        <f>'Input 1 - Schedule 1'!W914</f>
        <v>0</v>
      </c>
      <c r="J912" s="69"/>
      <c r="K912" s="51"/>
      <c r="L912" s="69"/>
      <c r="M912" s="69"/>
      <c r="N912" s="95">
        <f>SUMIFS('Input 3 - Capital Instruments'!$L$13:$L$229,'Input 3 - Capital Instruments'!$O$13:$O$229,C912,'Input 3 - Capital Instruments'!$M$13:$M$229,"Y",'Input 3 - Capital Instruments'!$G$13:$G$229,"Surplus Notes (or similar)")</f>
        <v>0</v>
      </c>
      <c r="O912" s="69"/>
      <c r="P912" s="69"/>
      <c r="Q912" s="69"/>
      <c r="R912" s="96">
        <f t="shared" si="209"/>
        <v>0</v>
      </c>
      <c r="S912" s="95">
        <f t="shared" si="210"/>
        <v>0</v>
      </c>
      <c r="T912" s="69"/>
      <c r="U912" s="69"/>
      <c r="V912" s="69"/>
      <c r="W912" s="95" t="str">
        <f t="shared" si="218"/>
        <v/>
      </c>
      <c r="Z912" s="69"/>
      <c r="AB912" s="69"/>
      <c r="AC912" s="69"/>
      <c r="AD912" s="69"/>
      <c r="AE912" s="69"/>
      <c r="AF912" s="69"/>
      <c r="AG912" s="69"/>
      <c r="AH912" s="97">
        <f t="shared" si="208"/>
        <v>0</v>
      </c>
      <c r="AJ912" s="98">
        <f t="shared" si="211"/>
        <v>0</v>
      </c>
      <c r="AK912" s="103">
        <f t="shared" si="212"/>
        <v>0</v>
      </c>
      <c r="AL912" s="104">
        <f t="shared" si="221"/>
        <v>0</v>
      </c>
      <c r="AM912" s="98">
        <f t="shared" si="213"/>
        <v>0</v>
      </c>
      <c r="AN912" s="103">
        <f t="shared" si="214"/>
        <v>0</v>
      </c>
      <c r="AO912" s="104">
        <f t="shared" si="222"/>
        <v>0</v>
      </c>
      <c r="AP912" s="105" t="str">
        <f t="shared" si="215"/>
        <v/>
      </c>
      <c r="AQ912" s="105" t="str">
        <f t="shared" si="216"/>
        <v/>
      </c>
      <c r="AR912" s="98">
        <f>'Input 1 - Schedule 1'!AL914</f>
        <v>0</v>
      </c>
      <c r="AS912" s="98">
        <f t="shared" si="219"/>
        <v>0</v>
      </c>
      <c r="AT912" s="99">
        <f t="shared" si="220"/>
        <v>0</v>
      </c>
      <c r="AV912" s="84" t="s">
        <v>20</v>
      </c>
    </row>
    <row r="913" spans="1:48" ht="13.5" x14ac:dyDescent="0.3">
      <c r="A913" s="106">
        <f t="shared" si="217"/>
        <v>906</v>
      </c>
      <c r="B913" s="102" t="str">
        <f>'Input 1 - Schedule 1'!H915</f>
        <v/>
      </c>
      <c r="C913" s="95">
        <f>'Input 1 - Schedule 1'!I915</f>
        <v>0</v>
      </c>
      <c r="D913" s="95">
        <f>'Input 1 - Schedule 1'!J915</f>
        <v>0</v>
      </c>
      <c r="E913" s="95">
        <f>'Input 1 - Schedule 1'!K915</f>
        <v>0</v>
      </c>
      <c r="F913" s="95">
        <f>'Input 1 - Schedule 1'!L915</f>
        <v>0</v>
      </c>
      <c r="G913" s="95">
        <f>'Input 1 - Schedule 1'!N915</f>
        <v>0</v>
      </c>
      <c r="H913" s="95" t="str">
        <f>'Input 1 - Schedule 1'!O915</f>
        <v/>
      </c>
      <c r="I913" s="95">
        <f>'Input 1 - Schedule 1'!W915</f>
        <v>0</v>
      </c>
      <c r="J913" s="69"/>
      <c r="K913" s="51"/>
      <c r="L913" s="69"/>
      <c r="M913" s="69"/>
      <c r="N913" s="95">
        <f>SUMIFS('Input 3 - Capital Instruments'!$L$13:$L$229,'Input 3 - Capital Instruments'!$O$13:$O$229,C913,'Input 3 - Capital Instruments'!$M$13:$M$229,"Y",'Input 3 - Capital Instruments'!$G$13:$G$229,"Surplus Notes (or similar)")</f>
        <v>0</v>
      </c>
      <c r="O913" s="69"/>
      <c r="P913" s="69"/>
      <c r="Q913" s="69"/>
      <c r="R913" s="96">
        <f t="shared" si="209"/>
        <v>0</v>
      </c>
      <c r="S913" s="95">
        <f t="shared" si="210"/>
        <v>0</v>
      </c>
      <c r="T913" s="69"/>
      <c r="U913" s="69"/>
      <c r="V913" s="69"/>
      <c r="W913" s="95" t="str">
        <f t="shared" si="218"/>
        <v/>
      </c>
      <c r="Z913" s="69"/>
      <c r="AB913" s="69"/>
      <c r="AC913" s="69"/>
      <c r="AD913" s="69"/>
      <c r="AE913" s="69"/>
      <c r="AF913" s="69"/>
      <c r="AG913" s="69"/>
      <c r="AH913" s="97">
        <f t="shared" si="208"/>
        <v>0</v>
      </c>
      <c r="AJ913" s="98">
        <f t="shared" si="211"/>
        <v>0</v>
      </c>
      <c r="AK913" s="103">
        <f t="shared" si="212"/>
        <v>0</v>
      </c>
      <c r="AL913" s="104">
        <f t="shared" si="221"/>
        <v>0</v>
      </c>
      <c r="AM913" s="98">
        <f t="shared" si="213"/>
        <v>0</v>
      </c>
      <c r="AN913" s="103">
        <f t="shared" si="214"/>
        <v>0</v>
      </c>
      <c r="AO913" s="104">
        <f t="shared" si="222"/>
        <v>0</v>
      </c>
      <c r="AP913" s="105" t="str">
        <f t="shared" si="215"/>
        <v/>
      </c>
      <c r="AQ913" s="105" t="str">
        <f t="shared" si="216"/>
        <v/>
      </c>
      <c r="AR913" s="98">
        <f>'Input 1 - Schedule 1'!AL915</f>
        <v>0</v>
      </c>
      <c r="AS913" s="98">
        <f t="shared" si="219"/>
        <v>0</v>
      </c>
      <c r="AT913" s="99">
        <f t="shared" si="220"/>
        <v>0</v>
      </c>
      <c r="AV913" s="84" t="s">
        <v>20</v>
      </c>
    </row>
    <row r="914" spans="1:48" ht="13.5" x14ac:dyDescent="0.3">
      <c r="A914" s="106">
        <f t="shared" si="217"/>
        <v>907</v>
      </c>
      <c r="B914" s="102" t="str">
        <f>'Input 1 - Schedule 1'!H916</f>
        <v/>
      </c>
      <c r="C914" s="95">
        <f>'Input 1 - Schedule 1'!I916</f>
        <v>0</v>
      </c>
      <c r="D914" s="95">
        <f>'Input 1 - Schedule 1'!J916</f>
        <v>0</v>
      </c>
      <c r="E914" s="95">
        <f>'Input 1 - Schedule 1'!K916</f>
        <v>0</v>
      </c>
      <c r="F914" s="95">
        <f>'Input 1 - Schedule 1'!L916</f>
        <v>0</v>
      </c>
      <c r="G914" s="95">
        <f>'Input 1 - Schedule 1'!N916</f>
        <v>0</v>
      </c>
      <c r="H914" s="95" t="str">
        <f>'Input 1 - Schedule 1'!O916</f>
        <v/>
      </c>
      <c r="I914" s="95">
        <f>'Input 1 - Schedule 1'!W916</f>
        <v>0</v>
      </c>
      <c r="J914" s="69"/>
      <c r="K914" s="51"/>
      <c r="L914" s="69"/>
      <c r="M914" s="69"/>
      <c r="N914" s="95">
        <f>SUMIFS('Input 3 - Capital Instruments'!$L$13:$L$229,'Input 3 - Capital Instruments'!$O$13:$O$229,C914,'Input 3 - Capital Instruments'!$M$13:$M$229,"Y",'Input 3 - Capital Instruments'!$G$13:$G$229,"Surplus Notes (or similar)")</f>
        <v>0</v>
      </c>
      <c r="O914" s="69"/>
      <c r="P914" s="69"/>
      <c r="Q914" s="69"/>
      <c r="R914" s="96">
        <f t="shared" si="209"/>
        <v>0</v>
      </c>
      <c r="S914" s="95">
        <f t="shared" si="210"/>
        <v>0</v>
      </c>
      <c r="T914" s="69"/>
      <c r="U914" s="69"/>
      <c r="V914" s="69"/>
      <c r="W914" s="95" t="str">
        <f t="shared" si="218"/>
        <v/>
      </c>
      <c r="Z914" s="69"/>
      <c r="AB914" s="69"/>
      <c r="AC914" s="69"/>
      <c r="AD914" s="69"/>
      <c r="AE914" s="69"/>
      <c r="AF914" s="69"/>
      <c r="AG914" s="69"/>
      <c r="AH914" s="97">
        <f t="shared" si="208"/>
        <v>0</v>
      </c>
      <c r="AJ914" s="98">
        <f t="shared" si="211"/>
        <v>0</v>
      </c>
      <c r="AK914" s="103">
        <f t="shared" si="212"/>
        <v>0</v>
      </c>
      <c r="AL914" s="104">
        <f t="shared" si="221"/>
        <v>0</v>
      </c>
      <c r="AM914" s="98">
        <f t="shared" si="213"/>
        <v>0</v>
      </c>
      <c r="AN914" s="103">
        <f t="shared" si="214"/>
        <v>0</v>
      </c>
      <c r="AO914" s="104">
        <f t="shared" si="222"/>
        <v>0</v>
      </c>
      <c r="AP914" s="105" t="str">
        <f t="shared" si="215"/>
        <v/>
      </c>
      <c r="AQ914" s="105" t="str">
        <f t="shared" si="216"/>
        <v/>
      </c>
      <c r="AR914" s="98">
        <f>'Input 1 - Schedule 1'!AL916</f>
        <v>0</v>
      </c>
      <c r="AS914" s="98">
        <f t="shared" si="219"/>
        <v>0</v>
      </c>
      <c r="AT914" s="99">
        <f t="shared" si="220"/>
        <v>0</v>
      </c>
      <c r="AV914" s="84" t="s">
        <v>20</v>
      </c>
    </row>
    <row r="915" spans="1:48" ht="13.5" x14ac:dyDescent="0.3">
      <c r="A915" s="106">
        <f t="shared" si="217"/>
        <v>908</v>
      </c>
      <c r="B915" s="102" t="str">
        <f>'Input 1 - Schedule 1'!H917</f>
        <v/>
      </c>
      <c r="C915" s="95">
        <f>'Input 1 - Schedule 1'!I917</f>
        <v>0</v>
      </c>
      <c r="D915" s="95">
        <f>'Input 1 - Schedule 1'!J917</f>
        <v>0</v>
      </c>
      <c r="E915" s="95">
        <f>'Input 1 - Schedule 1'!K917</f>
        <v>0</v>
      </c>
      <c r="F915" s="95">
        <f>'Input 1 - Schedule 1'!L917</f>
        <v>0</v>
      </c>
      <c r="G915" s="95">
        <f>'Input 1 - Schedule 1'!N917</f>
        <v>0</v>
      </c>
      <c r="H915" s="95" t="str">
        <f>'Input 1 - Schedule 1'!O917</f>
        <v/>
      </c>
      <c r="I915" s="95">
        <f>'Input 1 - Schedule 1'!W917</f>
        <v>0</v>
      </c>
      <c r="J915" s="69"/>
      <c r="K915" s="51"/>
      <c r="L915" s="69"/>
      <c r="M915" s="69"/>
      <c r="N915" s="95">
        <f>SUMIFS('Input 3 - Capital Instruments'!$L$13:$L$229,'Input 3 - Capital Instruments'!$O$13:$O$229,C915,'Input 3 - Capital Instruments'!$M$13:$M$229,"Y",'Input 3 - Capital Instruments'!$G$13:$G$229,"Surplus Notes (or similar)")</f>
        <v>0</v>
      </c>
      <c r="O915" s="69"/>
      <c r="P915" s="69"/>
      <c r="Q915" s="69"/>
      <c r="R915" s="96">
        <f t="shared" si="209"/>
        <v>0</v>
      </c>
      <c r="S915" s="95">
        <f t="shared" si="210"/>
        <v>0</v>
      </c>
      <c r="T915" s="69"/>
      <c r="U915" s="69"/>
      <c r="V915" s="69"/>
      <c r="W915" s="95" t="str">
        <f t="shared" si="218"/>
        <v/>
      </c>
      <c r="Z915" s="69"/>
      <c r="AB915" s="69"/>
      <c r="AC915" s="69"/>
      <c r="AD915" s="69"/>
      <c r="AE915" s="69"/>
      <c r="AF915" s="69"/>
      <c r="AG915" s="69"/>
      <c r="AH915" s="97">
        <f t="shared" si="208"/>
        <v>0</v>
      </c>
      <c r="AJ915" s="98">
        <f t="shared" si="211"/>
        <v>0</v>
      </c>
      <c r="AK915" s="103">
        <f t="shared" si="212"/>
        <v>0</v>
      </c>
      <c r="AL915" s="104">
        <f t="shared" si="221"/>
        <v>0</v>
      </c>
      <c r="AM915" s="98">
        <f t="shared" si="213"/>
        <v>0</v>
      </c>
      <c r="AN915" s="103">
        <f t="shared" si="214"/>
        <v>0</v>
      </c>
      <c r="AO915" s="104">
        <f t="shared" si="222"/>
        <v>0</v>
      </c>
      <c r="AP915" s="105" t="str">
        <f t="shared" si="215"/>
        <v/>
      </c>
      <c r="AQ915" s="105" t="str">
        <f t="shared" si="216"/>
        <v/>
      </c>
      <c r="AR915" s="98">
        <f>'Input 1 - Schedule 1'!AL917</f>
        <v>0</v>
      </c>
      <c r="AS915" s="98">
        <f t="shared" si="219"/>
        <v>0</v>
      </c>
      <c r="AT915" s="99">
        <f t="shared" si="220"/>
        <v>0</v>
      </c>
      <c r="AV915" s="84" t="s">
        <v>20</v>
      </c>
    </row>
    <row r="916" spans="1:48" ht="13.5" x14ac:dyDescent="0.3">
      <c r="A916" s="106">
        <f t="shared" si="217"/>
        <v>909</v>
      </c>
      <c r="B916" s="102" t="str">
        <f>'Input 1 - Schedule 1'!H918</f>
        <v/>
      </c>
      <c r="C916" s="95">
        <f>'Input 1 - Schedule 1'!I918</f>
        <v>0</v>
      </c>
      <c r="D916" s="95">
        <f>'Input 1 - Schedule 1'!J918</f>
        <v>0</v>
      </c>
      <c r="E916" s="95">
        <f>'Input 1 - Schedule 1'!K918</f>
        <v>0</v>
      </c>
      <c r="F916" s="95">
        <f>'Input 1 - Schedule 1'!L918</f>
        <v>0</v>
      </c>
      <c r="G916" s="95">
        <f>'Input 1 - Schedule 1'!N918</f>
        <v>0</v>
      </c>
      <c r="H916" s="95" t="str">
        <f>'Input 1 - Schedule 1'!O918</f>
        <v/>
      </c>
      <c r="I916" s="95">
        <f>'Input 1 - Schedule 1'!W918</f>
        <v>0</v>
      </c>
      <c r="J916" s="69"/>
      <c r="K916" s="51"/>
      <c r="L916" s="69"/>
      <c r="M916" s="69"/>
      <c r="N916" s="95">
        <f>SUMIFS('Input 3 - Capital Instruments'!$L$13:$L$229,'Input 3 - Capital Instruments'!$O$13:$O$229,C916,'Input 3 - Capital Instruments'!$M$13:$M$229,"Y",'Input 3 - Capital Instruments'!$G$13:$G$229,"Surplus Notes (or similar)")</f>
        <v>0</v>
      </c>
      <c r="O916" s="69"/>
      <c r="P916" s="69"/>
      <c r="Q916" s="69"/>
      <c r="R916" s="96">
        <f t="shared" si="209"/>
        <v>0</v>
      </c>
      <c r="S916" s="95">
        <f t="shared" si="210"/>
        <v>0</v>
      </c>
      <c r="T916" s="69"/>
      <c r="U916" s="69"/>
      <c r="V916" s="69"/>
      <c r="W916" s="95" t="str">
        <f t="shared" si="218"/>
        <v/>
      </c>
      <c r="Z916" s="69"/>
      <c r="AB916" s="69"/>
      <c r="AC916" s="69"/>
      <c r="AD916" s="69"/>
      <c r="AE916" s="69"/>
      <c r="AF916" s="69"/>
      <c r="AG916" s="69"/>
      <c r="AH916" s="97">
        <f t="shared" si="208"/>
        <v>0</v>
      </c>
      <c r="AJ916" s="98">
        <f t="shared" si="211"/>
        <v>0</v>
      </c>
      <c r="AK916" s="103">
        <f t="shared" si="212"/>
        <v>0</v>
      </c>
      <c r="AL916" s="104">
        <f t="shared" si="221"/>
        <v>0</v>
      </c>
      <c r="AM916" s="98">
        <f t="shared" si="213"/>
        <v>0</v>
      </c>
      <c r="AN916" s="103">
        <f t="shared" si="214"/>
        <v>0</v>
      </c>
      <c r="AO916" s="104">
        <f t="shared" si="222"/>
        <v>0</v>
      </c>
      <c r="AP916" s="105" t="str">
        <f t="shared" si="215"/>
        <v/>
      </c>
      <c r="AQ916" s="105" t="str">
        <f t="shared" si="216"/>
        <v/>
      </c>
      <c r="AR916" s="98">
        <f>'Input 1 - Schedule 1'!AL918</f>
        <v>0</v>
      </c>
      <c r="AS916" s="98">
        <f t="shared" si="219"/>
        <v>0</v>
      </c>
      <c r="AT916" s="99">
        <f t="shared" si="220"/>
        <v>0</v>
      </c>
      <c r="AV916" s="84" t="s">
        <v>20</v>
      </c>
    </row>
    <row r="917" spans="1:48" ht="13.5" x14ac:dyDescent="0.3">
      <c r="A917" s="106">
        <f t="shared" si="217"/>
        <v>910</v>
      </c>
      <c r="B917" s="102" t="str">
        <f>'Input 1 - Schedule 1'!H919</f>
        <v/>
      </c>
      <c r="C917" s="95">
        <f>'Input 1 - Schedule 1'!I919</f>
        <v>0</v>
      </c>
      <c r="D917" s="95">
        <f>'Input 1 - Schedule 1'!J919</f>
        <v>0</v>
      </c>
      <c r="E917" s="95">
        <f>'Input 1 - Schedule 1'!K919</f>
        <v>0</v>
      </c>
      <c r="F917" s="95">
        <f>'Input 1 - Schedule 1'!L919</f>
        <v>0</v>
      </c>
      <c r="G917" s="95">
        <f>'Input 1 - Schedule 1'!N919</f>
        <v>0</v>
      </c>
      <c r="H917" s="95" t="str">
        <f>'Input 1 - Schedule 1'!O919</f>
        <v/>
      </c>
      <c r="I917" s="95">
        <f>'Input 1 - Schedule 1'!W919</f>
        <v>0</v>
      </c>
      <c r="J917" s="69"/>
      <c r="K917" s="51"/>
      <c r="L917" s="69"/>
      <c r="M917" s="69"/>
      <c r="N917" s="95">
        <f>SUMIFS('Input 3 - Capital Instruments'!$L$13:$L$229,'Input 3 - Capital Instruments'!$O$13:$O$229,C917,'Input 3 - Capital Instruments'!$M$13:$M$229,"Y",'Input 3 - Capital Instruments'!$G$13:$G$229,"Surplus Notes (or similar)")</f>
        <v>0</v>
      </c>
      <c r="O917" s="69"/>
      <c r="P917" s="69"/>
      <c r="Q917" s="69"/>
      <c r="R917" s="96">
        <f t="shared" si="209"/>
        <v>0</v>
      </c>
      <c r="S917" s="95">
        <f t="shared" si="210"/>
        <v>0</v>
      </c>
      <c r="T917" s="69"/>
      <c r="U917" s="69"/>
      <c r="V917" s="69"/>
      <c r="W917" s="95" t="str">
        <f t="shared" si="218"/>
        <v/>
      </c>
      <c r="Z917" s="69"/>
      <c r="AB917" s="69"/>
      <c r="AC917" s="69"/>
      <c r="AD917" s="69"/>
      <c r="AE917" s="69"/>
      <c r="AF917" s="69"/>
      <c r="AG917" s="69"/>
      <c r="AH917" s="97">
        <f t="shared" si="208"/>
        <v>0</v>
      </c>
      <c r="AJ917" s="98">
        <f t="shared" si="211"/>
        <v>0</v>
      </c>
      <c r="AK917" s="103">
        <f t="shared" si="212"/>
        <v>0</v>
      </c>
      <c r="AL917" s="104">
        <f t="shared" si="221"/>
        <v>0</v>
      </c>
      <c r="AM917" s="98">
        <f t="shared" si="213"/>
        <v>0</v>
      </c>
      <c r="AN917" s="103">
        <f t="shared" si="214"/>
        <v>0</v>
      </c>
      <c r="AO917" s="104">
        <f t="shared" si="222"/>
        <v>0</v>
      </c>
      <c r="AP917" s="105" t="str">
        <f t="shared" si="215"/>
        <v/>
      </c>
      <c r="AQ917" s="105" t="str">
        <f t="shared" si="216"/>
        <v/>
      </c>
      <c r="AR917" s="98">
        <f>'Input 1 - Schedule 1'!AL919</f>
        <v>0</v>
      </c>
      <c r="AS917" s="98">
        <f t="shared" si="219"/>
        <v>0</v>
      </c>
      <c r="AT917" s="99">
        <f t="shared" si="220"/>
        <v>0</v>
      </c>
      <c r="AV917" s="84" t="s">
        <v>20</v>
      </c>
    </row>
    <row r="918" spans="1:48" ht="13.5" x14ac:dyDescent="0.3">
      <c r="A918" s="106">
        <f t="shared" si="217"/>
        <v>911</v>
      </c>
      <c r="B918" s="102" t="str">
        <f>'Input 1 - Schedule 1'!H920</f>
        <v/>
      </c>
      <c r="C918" s="95">
        <f>'Input 1 - Schedule 1'!I920</f>
        <v>0</v>
      </c>
      <c r="D918" s="95">
        <f>'Input 1 - Schedule 1'!J920</f>
        <v>0</v>
      </c>
      <c r="E918" s="95">
        <f>'Input 1 - Schedule 1'!K920</f>
        <v>0</v>
      </c>
      <c r="F918" s="95">
        <f>'Input 1 - Schedule 1'!L920</f>
        <v>0</v>
      </c>
      <c r="G918" s="95">
        <f>'Input 1 - Schedule 1'!N920</f>
        <v>0</v>
      </c>
      <c r="H918" s="95" t="str">
        <f>'Input 1 - Schedule 1'!O920</f>
        <v/>
      </c>
      <c r="I918" s="95">
        <f>'Input 1 - Schedule 1'!W920</f>
        <v>0</v>
      </c>
      <c r="J918" s="69"/>
      <c r="K918" s="51"/>
      <c r="L918" s="69"/>
      <c r="M918" s="69"/>
      <c r="N918" s="95">
        <f>SUMIFS('Input 3 - Capital Instruments'!$L$13:$L$229,'Input 3 - Capital Instruments'!$O$13:$O$229,C918,'Input 3 - Capital Instruments'!$M$13:$M$229,"Y",'Input 3 - Capital Instruments'!$G$13:$G$229,"Surplus Notes (or similar)")</f>
        <v>0</v>
      </c>
      <c r="O918" s="69"/>
      <c r="P918" s="69"/>
      <c r="Q918" s="69"/>
      <c r="R918" s="96">
        <f t="shared" si="209"/>
        <v>0</v>
      </c>
      <c r="S918" s="95">
        <f t="shared" si="210"/>
        <v>0</v>
      </c>
      <c r="T918" s="69"/>
      <c r="U918" s="69"/>
      <c r="V918" s="69"/>
      <c r="W918" s="95" t="str">
        <f t="shared" si="218"/>
        <v/>
      </c>
      <c r="Z918" s="69"/>
      <c r="AB918" s="69"/>
      <c r="AC918" s="69"/>
      <c r="AD918" s="69"/>
      <c r="AE918" s="69"/>
      <c r="AF918" s="69"/>
      <c r="AG918" s="69"/>
      <c r="AH918" s="97">
        <f t="shared" si="208"/>
        <v>0</v>
      </c>
      <c r="AJ918" s="98">
        <f t="shared" si="211"/>
        <v>0</v>
      </c>
      <c r="AK918" s="103">
        <f t="shared" si="212"/>
        <v>0</v>
      </c>
      <c r="AL918" s="104">
        <f t="shared" si="221"/>
        <v>0</v>
      </c>
      <c r="AM918" s="98">
        <f t="shared" si="213"/>
        <v>0</v>
      </c>
      <c r="AN918" s="103">
        <f t="shared" si="214"/>
        <v>0</v>
      </c>
      <c r="AO918" s="104">
        <f t="shared" si="222"/>
        <v>0</v>
      </c>
      <c r="AP918" s="105" t="str">
        <f t="shared" si="215"/>
        <v/>
      </c>
      <c r="AQ918" s="105" t="str">
        <f t="shared" si="216"/>
        <v/>
      </c>
      <c r="AR918" s="98">
        <f>'Input 1 - Schedule 1'!AL920</f>
        <v>0</v>
      </c>
      <c r="AS918" s="98">
        <f t="shared" si="219"/>
        <v>0</v>
      </c>
      <c r="AT918" s="99">
        <f t="shared" si="220"/>
        <v>0</v>
      </c>
      <c r="AV918" s="84" t="s">
        <v>20</v>
      </c>
    </row>
    <row r="919" spans="1:48" ht="13.5" x14ac:dyDescent="0.3">
      <c r="A919" s="106">
        <f t="shared" si="217"/>
        <v>912</v>
      </c>
      <c r="B919" s="102" t="str">
        <f>'Input 1 - Schedule 1'!H921</f>
        <v/>
      </c>
      <c r="C919" s="95">
        <f>'Input 1 - Schedule 1'!I921</f>
        <v>0</v>
      </c>
      <c r="D919" s="95">
        <f>'Input 1 - Schedule 1'!J921</f>
        <v>0</v>
      </c>
      <c r="E919" s="95">
        <f>'Input 1 - Schedule 1'!K921</f>
        <v>0</v>
      </c>
      <c r="F919" s="95">
        <f>'Input 1 - Schedule 1'!L921</f>
        <v>0</v>
      </c>
      <c r="G919" s="95">
        <f>'Input 1 - Schedule 1'!N921</f>
        <v>0</v>
      </c>
      <c r="H919" s="95" t="str">
        <f>'Input 1 - Schedule 1'!O921</f>
        <v/>
      </c>
      <c r="I919" s="95">
        <f>'Input 1 - Schedule 1'!W921</f>
        <v>0</v>
      </c>
      <c r="J919" s="69"/>
      <c r="K919" s="51"/>
      <c r="L919" s="69"/>
      <c r="M919" s="69"/>
      <c r="N919" s="95">
        <f>SUMIFS('Input 3 - Capital Instruments'!$L$13:$L$229,'Input 3 - Capital Instruments'!$O$13:$O$229,C919,'Input 3 - Capital Instruments'!$M$13:$M$229,"Y",'Input 3 - Capital Instruments'!$G$13:$G$229,"Surplus Notes (or similar)")</f>
        <v>0</v>
      </c>
      <c r="O919" s="69"/>
      <c r="P919" s="69"/>
      <c r="Q919" s="69"/>
      <c r="R919" s="96">
        <f t="shared" si="209"/>
        <v>0</v>
      </c>
      <c r="S919" s="95">
        <f t="shared" si="210"/>
        <v>0</v>
      </c>
      <c r="T919" s="69"/>
      <c r="U919" s="69"/>
      <c r="V919" s="69"/>
      <c r="W919" s="95" t="str">
        <f t="shared" si="218"/>
        <v/>
      </c>
      <c r="Z919" s="69"/>
      <c r="AB919" s="69"/>
      <c r="AC919" s="69"/>
      <c r="AD919" s="69"/>
      <c r="AE919" s="69"/>
      <c r="AF919" s="69"/>
      <c r="AG919" s="69"/>
      <c r="AH919" s="97">
        <f t="shared" si="208"/>
        <v>0</v>
      </c>
      <c r="AJ919" s="98">
        <f t="shared" si="211"/>
        <v>0</v>
      </c>
      <c r="AK919" s="103">
        <f t="shared" si="212"/>
        <v>0</v>
      </c>
      <c r="AL919" s="104">
        <f t="shared" si="221"/>
        <v>0</v>
      </c>
      <c r="AM919" s="98">
        <f t="shared" si="213"/>
        <v>0</v>
      </c>
      <c r="AN919" s="103">
        <f t="shared" si="214"/>
        <v>0</v>
      </c>
      <c r="AO919" s="104">
        <f t="shared" si="222"/>
        <v>0</v>
      </c>
      <c r="AP919" s="105" t="str">
        <f t="shared" si="215"/>
        <v/>
      </c>
      <c r="AQ919" s="105" t="str">
        <f t="shared" si="216"/>
        <v/>
      </c>
      <c r="AR919" s="98">
        <f>'Input 1 - Schedule 1'!AL921</f>
        <v>0</v>
      </c>
      <c r="AS919" s="98">
        <f t="shared" si="219"/>
        <v>0</v>
      </c>
      <c r="AT919" s="99">
        <f t="shared" si="220"/>
        <v>0</v>
      </c>
      <c r="AV919" s="84" t="s">
        <v>20</v>
      </c>
    </row>
    <row r="920" spans="1:48" ht="13.5" x14ac:dyDescent="0.3">
      <c r="A920" s="106">
        <f t="shared" si="217"/>
        <v>913</v>
      </c>
      <c r="B920" s="102" t="str">
        <f>'Input 1 - Schedule 1'!H922</f>
        <v/>
      </c>
      <c r="C920" s="95">
        <f>'Input 1 - Schedule 1'!I922</f>
        <v>0</v>
      </c>
      <c r="D920" s="95">
        <f>'Input 1 - Schedule 1'!J922</f>
        <v>0</v>
      </c>
      <c r="E920" s="95">
        <f>'Input 1 - Schedule 1'!K922</f>
        <v>0</v>
      </c>
      <c r="F920" s="95">
        <f>'Input 1 - Schedule 1'!L922</f>
        <v>0</v>
      </c>
      <c r="G920" s="95">
        <f>'Input 1 - Schedule 1'!N922</f>
        <v>0</v>
      </c>
      <c r="H920" s="95" t="str">
        <f>'Input 1 - Schedule 1'!O922</f>
        <v/>
      </c>
      <c r="I920" s="95">
        <f>'Input 1 - Schedule 1'!W922</f>
        <v>0</v>
      </c>
      <c r="J920" s="69"/>
      <c r="K920" s="51"/>
      <c r="L920" s="69"/>
      <c r="M920" s="69"/>
      <c r="N920" s="95">
        <f>SUMIFS('Input 3 - Capital Instruments'!$L$13:$L$229,'Input 3 - Capital Instruments'!$O$13:$O$229,C920,'Input 3 - Capital Instruments'!$M$13:$M$229,"Y",'Input 3 - Capital Instruments'!$G$13:$G$229,"Surplus Notes (or similar)")</f>
        <v>0</v>
      </c>
      <c r="O920" s="69"/>
      <c r="P920" s="69"/>
      <c r="Q920" s="69"/>
      <c r="R920" s="96">
        <f t="shared" si="209"/>
        <v>0</v>
      </c>
      <c r="S920" s="95">
        <f t="shared" si="210"/>
        <v>0</v>
      </c>
      <c r="T920" s="69"/>
      <c r="U920" s="69"/>
      <c r="V920" s="69"/>
      <c r="W920" s="95" t="str">
        <f t="shared" si="218"/>
        <v/>
      </c>
      <c r="Z920" s="69"/>
      <c r="AB920" s="69"/>
      <c r="AC920" s="69"/>
      <c r="AD920" s="69"/>
      <c r="AE920" s="69"/>
      <c r="AF920" s="69"/>
      <c r="AG920" s="69"/>
      <c r="AH920" s="97">
        <f t="shared" si="208"/>
        <v>0</v>
      </c>
      <c r="AJ920" s="98">
        <f t="shared" si="211"/>
        <v>0</v>
      </c>
      <c r="AK920" s="103">
        <f t="shared" si="212"/>
        <v>0</v>
      </c>
      <c r="AL920" s="104">
        <f t="shared" si="221"/>
        <v>0</v>
      </c>
      <c r="AM920" s="98">
        <f t="shared" si="213"/>
        <v>0</v>
      </c>
      <c r="AN920" s="103">
        <f t="shared" si="214"/>
        <v>0</v>
      </c>
      <c r="AO920" s="104">
        <f t="shared" si="222"/>
        <v>0</v>
      </c>
      <c r="AP920" s="105" t="str">
        <f t="shared" si="215"/>
        <v/>
      </c>
      <c r="AQ920" s="105" t="str">
        <f t="shared" si="216"/>
        <v/>
      </c>
      <c r="AR920" s="98">
        <f>'Input 1 - Schedule 1'!AL922</f>
        <v>0</v>
      </c>
      <c r="AS920" s="98">
        <f t="shared" si="219"/>
        <v>0</v>
      </c>
      <c r="AT920" s="99">
        <f t="shared" si="220"/>
        <v>0</v>
      </c>
      <c r="AV920" s="84" t="s">
        <v>20</v>
      </c>
    </row>
    <row r="921" spans="1:48" ht="13.5" x14ac:dyDescent="0.3">
      <c r="A921" s="106">
        <f t="shared" si="217"/>
        <v>914</v>
      </c>
      <c r="B921" s="102" t="str">
        <f>'Input 1 - Schedule 1'!H923</f>
        <v/>
      </c>
      <c r="C921" s="95">
        <f>'Input 1 - Schedule 1'!I923</f>
        <v>0</v>
      </c>
      <c r="D921" s="95">
        <f>'Input 1 - Schedule 1'!J923</f>
        <v>0</v>
      </c>
      <c r="E921" s="95">
        <f>'Input 1 - Schedule 1'!K923</f>
        <v>0</v>
      </c>
      <c r="F921" s="95">
        <f>'Input 1 - Schedule 1'!L923</f>
        <v>0</v>
      </c>
      <c r="G921" s="95">
        <f>'Input 1 - Schedule 1'!N923</f>
        <v>0</v>
      </c>
      <c r="H921" s="95" t="str">
        <f>'Input 1 - Schedule 1'!O923</f>
        <v/>
      </c>
      <c r="I921" s="95">
        <f>'Input 1 - Schedule 1'!W923</f>
        <v>0</v>
      </c>
      <c r="J921" s="69"/>
      <c r="K921" s="51"/>
      <c r="L921" s="69"/>
      <c r="M921" s="69"/>
      <c r="N921" s="95">
        <f>SUMIFS('Input 3 - Capital Instruments'!$L$13:$L$229,'Input 3 - Capital Instruments'!$O$13:$O$229,C921,'Input 3 - Capital Instruments'!$M$13:$M$229,"Y",'Input 3 - Capital Instruments'!$G$13:$G$229,"Surplus Notes (or similar)")</f>
        <v>0</v>
      </c>
      <c r="O921" s="69"/>
      <c r="P921" s="69"/>
      <c r="Q921" s="69"/>
      <c r="R921" s="96">
        <f t="shared" si="209"/>
        <v>0</v>
      </c>
      <c r="S921" s="95">
        <f t="shared" si="210"/>
        <v>0</v>
      </c>
      <c r="T921" s="69"/>
      <c r="U921" s="69"/>
      <c r="V921" s="69"/>
      <c r="W921" s="95" t="str">
        <f t="shared" si="218"/>
        <v/>
      </c>
      <c r="Z921" s="69"/>
      <c r="AB921" s="69"/>
      <c r="AC921" s="69"/>
      <c r="AD921" s="69"/>
      <c r="AE921" s="69"/>
      <c r="AF921" s="69"/>
      <c r="AG921" s="69"/>
      <c r="AH921" s="97">
        <f t="shared" si="208"/>
        <v>0</v>
      </c>
      <c r="AJ921" s="98">
        <f t="shared" si="211"/>
        <v>0</v>
      </c>
      <c r="AK921" s="103">
        <f t="shared" si="212"/>
        <v>0</v>
      </c>
      <c r="AL921" s="104">
        <f t="shared" si="221"/>
        <v>0</v>
      </c>
      <c r="AM921" s="98">
        <f t="shared" si="213"/>
        <v>0</v>
      </c>
      <c r="AN921" s="103">
        <f t="shared" si="214"/>
        <v>0</v>
      </c>
      <c r="AO921" s="104">
        <f t="shared" si="222"/>
        <v>0</v>
      </c>
      <c r="AP921" s="105" t="str">
        <f t="shared" si="215"/>
        <v/>
      </c>
      <c r="AQ921" s="105" t="str">
        <f t="shared" si="216"/>
        <v/>
      </c>
      <c r="AR921" s="98">
        <f>'Input 1 - Schedule 1'!AL923</f>
        <v>0</v>
      </c>
      <c r="AS921" s="98">
        <f t="shared" si="219"/>
        <v>0</v>
      </c>
      <c r="AT921" s="99">
        <f t="shared" si="220"/>
        <v>0</v>
      </c>
      <c r="AV921" s="84" t="s">
        <v>20</v>
      </c>
    </row>
    <row r="922" spans="1:48" ht="13.5" x14ac:dyDescent="0.3">
      <c r="A922" s="106">
        <f t="shared" si="217"/>
        <v>915</v>
      </c>
      <c r="B922" s="102" t="str">
        <f>'Input 1 - Schedule 1'!H924</f>
        <v/>
      </c>
      <c r="C922" s="95">
        <f>'Input 1 - Schedule 1'!I924</f>
        <v>0</v>
      </c>
      <c r="D922" s="95">
        <f>'Input 1 - Schedule 1'!J924</f>
        <v>0</v>
      </c>
      <c r="E922" s="95">
        <f>'Input 1 - Schedule 1'!K924</f>
        <v>0</v>
      </c>
      <c r="F922" s="95">
        <f>'Input 1 - Schedule 1'!L924</f>
        <v>0</v>
      </c>
      <c r="G922" s="95">
        <f>'Input 1 - Schedule 1'!N924</f>
        <v>0</v>
      </c>
      <c r="H922" s="95" t="str">
        <f>'Input 1 - Schedule 1'!O924</f>
        <v/>
      </c>
      <c r="I922" s="95">
        <f>'Input 1 - Schedule 1'!W924</f>
        <v>0</v>
      </c>
      <c r="J922" s="69"/>
      <c r="K922" s="51"/>
      <c r="L922" s="69"/>
      <c r="M922" s="69"/>
      <c r="N922" s="95">
        <f>SUMIFS('Input 3 - Capital Instruments'!$L$13:$L$229,'Input 3 - Capital Instruments'!$O$13:$O$229,C922,'Input 3 - Capital Instruments'!$M$13:$M$229,"Y",'Input 3 - Capital Instruments'!$G$13:$G$229,"Surplus Notes (or similar)")</f>
        <v>0</v>
      </c>
      <c r="O922" s="69"/>
      <c r="P922" s="69"/>
      <c r="Q922" s="69"/>
      <c r="R922" s="96">
        <f t="shared" si="209"/>
        <v>0</v>
      </c>
      <c r="S922" s="95">
        <f t="shared" si="210"/>
        <v>0</v>
      </c>
      <c r="T922" s="69"/>
      <c r="U922" s="69"/>
      <c r="V922" s="69"/>
      <c r="W922" s="95" t="str">
        <f t="shared" si="218"/>
        <v/>
      </c>
      <c r="Z922" s="69"/>
      <c r="AB922" s="69"/>
      <c r="AC922" s="69"/>
      <c r="AD922" s="69"/>
      <c r="AE922" s="69"/>
      <c r="AF922" s="69"/>
      <c r="AG922" s="69"/>
      <c r="AH922" s="97">
        <f t="shared" si="208"/>
        <v>0</v>
      </c>
      <c r="AJ922" s="98">
        <f t="shared" si="211"/>
        <v>0</v>
      </c>
      <c r="AK922" s="103">
        <f t="shared" si="212"/>
        <v>0</v>
      </c>
      <c r="AL922" s="104">
        <f t="shared" si="221"/>
        <v>0</v>
      </c>
      <c r="AM922" s="98">
        <f t="shared" si="213"/>
        <v>0</v>
      </c>
      <c r="AN922" s="103">
        <f t="shared" si="214"/>
        <v>0</v>
      </c>
      <c r="AO922" s="104">
        <f t="shared" si="222"/>
        <v>0</v>
      </c>
      <c r="AP922" s="105" t="str">
        <f t="shared" si="215"/>
        <v/>
      </c>
      <c r="AQ922" s="105" t="str">
        <f t="shared" si="216"/>
        <v/>
      </c>
      <c r="AR922" s="98">
        <f>'Input 1 - Schedule 1'!AL924</f>
        <v>0</v>
      </c>
      <c r="AS922" s="98">
        <f t="shared" si="219"/>
        <v>0</v>
      </c>
      <c r="AT922" s="99">
        <f t="shared" si="220"/>
        <v>0</v>
      </c>
      <c r="AV922" s="84" t="s">
        <v>20</v>
      </c>
    </row>
    <row r="923" spans="1:48" ht="13.5" x14ac:dyDescent="0.3">
      <c r="A923" s="106">
        <f t="shared" si="217"/>
        <v>916</v>
      </c>
      <c r="B923" s="102" t="str">
        <f>'Input 1 - Schedule 1'!H925</f>
        <v/>
      </c>
      <c r="C923" s="95">
        <f>'Input 1 - Schedule 1'!I925</f>
        <v>0</v>
      </c>
      <c r="D923" s="95">
        <f>'Input 1 - Schedule 1'!J925</f>
        <v>0</v>
      </c>
      <c r="E923" s="95">
        <f>'Input 1 - Schedule 1'!K925</f>
        <v>0</v>
      </c>
      <c r="F923" s="95">
        <f>'Input 1 - Schedule 1'!L925</f>
        <v>0</v>
      </c>
      <c r="G923" s="95">
        <f>'Input 1 - Schedule 1'!N925</f>
        <v>0</v>
      </c>
      <c r="H923" s="95" t="str">
        <f>'Input 1 - Schedule 1'!O925</f>
        <v/>
      </c>
      <c r="I923" s="95">
        <f>'Input 1 - Schedule 1'!W925</f>
        <v>0</v>
      </c>
      <c r="J923" s="69"/>
      <c r="K923" s="51"/>
      <c r="L923" s="69"/>
      <c r="M923" s="69"/>
      <c r="N923" s="95">
        <f>SUMIFS('Input 3 - Capital Instruments'!$L$13:$L$229,'Input 3 - Capital Instruments'!$O$13:$O$229,C923,'Input 3 - Capital Instruments'!$M$13:$M$229,"Y",'Input 3 - Capital Instruments'!$G$13:$G$229,"Surplus Notes (or similar)")</f>
        <v>0</v>
      </c>
      <c r="O923" s="69"/>
      <c r="P923" s="69"/>
      <c r="Q923" s="69"/>
      <c r="R923" s="96">
        <f t="shared" si="209"/>
        <v>0</v>
      </c>
      <c r="S923" s="95">
        <f t="shared" si="210"/>
        <v>0</v>
      </c>
      <c r="T923" s="69"/>
      <c r="U923" s="69"/>
      <c r="V923" s="69"/>
      <c r="W923" s="95" t="str">
        <f t="shared" si="218"/>
        <v/>
      </c>
      <c r="Z923" s="69"/>
      <c r="AB923" s="69"/>
      <c r="AC923" s="69"/>
      <c r="AD923" s="69"/>
      <c r="AE923" s="69"/>
      <c r="AF923" s="69"/>
      <c r="AG923" s="69"/>
      <c r="AH923" s="97">
        <f t="shared" si="208"/>
        <v>0</v>
      </c>
      <c r="AJ923" s="98">
        <f t="shared" si="211"/>
        <v>0</v>
      </c>
      <c r="AK923" s="103">
        <f t="shared" si="212"/>
        <v>0</v>
      </c>
      <c r="AL923" s="104">
        <f t="shared" si="221"/>
        <v>0</v>
      </c>
      <c r="AM923" s="98">
        <f t="shared" si="213"/>
        <v>0</v>
      </c>
      <c r="AN923" s="103">
        <f t="shared" si="214"/>
        <v>0</v>
      </c>
      <c r="AO923" s="104">
        <f t="shared" si="222"/>
        <v>0</v>
      </c>
      <c r="AP923" s="105" t="str">
        <f t="shared" si="215"/>
        <v/>
      </c>
      <c r="AQ923" s="105" t="str">
        <f t="shared" si="216"/>
        <v/>
      </c>
      <c r="AR923" s="98">
        <f>'Input 1 - Schedule 1'!AL925</f>
        <v>0</v>
      </c>
      <c r="AS923" s="98">
        <f t="shared" si="219"/>
        <v>0</v>
      </c>
      <c r="AT923" s="99">
        <f t="shared" si="220"/>
        <v>0</v>
      </c>
      <c r="AV923" s="84" t="s">
        <v>20</v>
      </c>
    </row>
    <row r="924" spans="1:48" ht="13.5" x14ac:dyDescent="0.3">
      <c r="A924" s="106">
        <f t="shared" si="217"/>
        <v>917</v>
      </c>
      <c r="B924" s="102" t="str">
        <f>'Input 1 - Schedule 1'!H926</f>
        <v/>
      </c>
      <c r="C924" s="95">
        <f>'Input 1 - Schedule 1'!I926</f>
        <v>0</v>
      </c>
      <c r="D924" s="95">
        <f>'Input 1 - Schedule 1'!J926</f>
        <v>0</v>
      </c>
      <c r="E924" s="95">
        <f>'Input 1 - Schedule 1'!K926</f>
        <v>0</v>
      </c>
      <c r="F924" s="95">
        <f>'Input 1 - Schedule 1'!L926</f>
        <v>0</v>
      </c>
      <c r="G924" s="95">
        <f>'Input 1 - Schedule 1'!N926</f>
        <v>0</v>
      </c>
      <c r="H924" s="95" t="str">
        <f>'Input 1 - Schedule 1'!O926</f>
        <v/>
      </c>
      <c r="I924" s="95">
        <f>'Input 1 - Schedule 1'!W926</f>
        <v>0</v>
      </c>
      <c r="J924" s="69"/>
      <c r="K924" s="51"/>
      <c r="L924" s="69"/>
      <c r="M924" s="69"/>
      <c r="N924" s="95">
        <f>SUMIFS('Input 3 - Capital Instruments'!$L$13:$L$229,'Input 3 - Capital Instruments'!$O$13:$O$229,C924,'Input 3 - Capital Instruments'!$M$13:$M$229,"Y",'Input 3 - Capital Instruments'!$G$13:$G$229,"Surplus Notes (or similar)")</f>
        <v>0</v>
      </c>
      <c r="O924" s="69"/>
      <c r="P924" s="69"/>
      <c r="Q924" s="69"/>
      <c r="R924" s="96">
        <f t="shared" si="209"/>
        <v>0</v>
      </c>
      <c r="S924" s="95">
        <f t="shared" si="210"/>
        <v>0</v>
      </c>
      <c r="T924" s="69"/>
      <c r="U924" s="69"/>
      <c r="V924" s="69"/>
      <c r="W924" s="95" t="str">
        <f t="shared" si="218"/>
        <v/>
      </c>
      <c r="Z924" s="69"/>
      <c r="AB924" s="69"/>
      <c r="AC924" s="69"/>
      <c r="AD924" s="69"/>
      <c r="AE924" s="69"/>
      <c r="AF924" s="69"/>
      <c r="AG924" s="69"/>
      <c r="AH924" s="97">
        <f t="shared" si="208"/>
        <v>0</v>
      </c>
      <c r="AJ924" s="98">
        <f t="shared" si="211"/>
        <v>0</v>
      </c>
      <c r="AK924" s="103">
        <f t="shared" si="212"/>
        <v>0</v>
      </c>
      <c r="AL924" s="104">
        <f t="shared" si="221"/>
        <v>0</v>
      </c>
      <c r="AM924" s="98">
        <f t="shared" si="213"/>
        <v>0</v>
      </c>
      <c r="AN924" s="103">
        <f t="shared" si="214"/>
        <v>0</v>
      </c>
      <c r="AO924" s="104">
        <f t="shared" si="222"/>
        <v>0</v>
      </c>
      <c r="AP924" s="105" t="str">
        <f t="shared" si="215"/>
        <v/>
      </c>
      <c r="AQ924" s="105" t="str">
        <f t="shared" si="216"/>
        <v/>
      </c>
      <c r="AR924" s="98">
        <f>'Input 1 - Schedule 1'!AL926</f>
        <v>0</v>
      </c>
      <c r="AS924" s="98">
        <f t="shared" si="219"/>
        <v>0</v>
      </c>
      <c r="AT924" s="99">
        <f t="shared" si="220"/>
        <v>0</v>
      </c>
      <c r="AV924" s="84" t="s">
        <v>20</v>
      </c>
    </row>
    <row r="925" spans="1:48" ht="13.5" x14ac:dyDescent="0.3">
      <c r="A925" s="106">
        <f t="shared" si="217"/>
        <v>918</v>
      </c>
      <c r="B925" s="102" t="str">
        <f>'Input 1 - Schedule 1'!H927</f>
        <v/>
      </c>
      <c r="C925" s="95">
        <f>'Input 1 - Schedule 1'!I927</f>
        <v>0</v>
      </c>
      <c r="D925" s="95">
        <f>'Input 1 - Schedule 1'!J927</f>
        <v>0</v>
      </c>
      <c r="E925" s="95">
        <f>'Input 1 - Schedule 1'!K927</f>
        <v>0</v>
      </c>
      <c r="F925" s="95">
        <f>'Input 1 - Schedule 1'!L927</f>
        <v>0</v>
      </c>
      <c r="G925" s="95">
        <f>'Input 1 - Schedule 1'!N927</f>
        <v>0</v>
      </c>
      <c r="H925" s="95" t="str">
        <f>'Input 1 - Schedule 1'!O927</f>
        <v/>
      </c>
      <c r="I925" s="95">
        <f>'Input 1 - Schedule 1'!W927</f>
        <v>0</v>
      </c>
      <c r="J925" s="69"/>
      <c r="K925" s="51"/>
      <c r="L925" s="69"/>
      <c r="M925" s="69"/>
      <c r="N925" s="95">
        <f>SUMIFS('Input 3 - Capital Instruments'!$L$13:$L$229,'Input 3 - Capital Instruments'!$O$13:$O$229,C925,'Input 3 - Capital Instruments'!$M$13:$M$229,"Y",'Input 3 - Capital Instruments'!$G$13:$G$229,"Surplus Notes (or similar)")</f>
        <v>0</v>
      </c>
      <c r="O925" s="69"/>
      <c r="P925" s="69"/>
      <c r="Q925" s="69"/>
      <c r="R925" s="96">
        <f t="shared" si="209"/>
        <v>0</v>
      </c>
      <c r="S925" s="95">
        <f t="shared" si="210"/>
        <v>0</v>
      </c>
      <c r="T925" s="69"/>
      <c r="U925" s="69"/>
      <c r="V925" s="69"/>
      <c r="W925" s="95" t="str">
        <f t="shared" si="218"/>
        <v/>
      </c>
      <c r="Z925" s="69"/>
      <c r="AB925" s="69"/>
      <c r="AC925" s="69"/>
      <c r="AD925" s="69"/>
      <c r="AE925" s="69"/>
      <c r="AF925" s="69"/>
      <c r="AG925" s="69"/>
      <c r="AH925" s="97">
        <f t="shared" si="208"/>
        <v>0</v>
      </c>
      <c r="AJ925" s="98">
        <f t="shared" si="211"/>
        <v>0</v>
      </c>
      <c r="AK925" s="103">
        <f t="shared" si="212"/>
        <v>0</v>
      </c>
      <c r="AL925" s="104">
        <f t="shared" si="221"/>
        <v>0</v>
      </c>
      <c r="AM925" s="98">
        <f t="shared" si="213"/>
        <v>0</v>
      </c>
      <c r="AN925" s="103">
        <f t="shared" si="214"/>
        <v>0</v>
      </c>
      <c r="AO925" s="104">
        <f t="shared" si="222"/>
        <v>0</v>
      </c>
      <c r="AP925" s="105" t="str">
        <f t="shared" si="215"/>
        <v/>
      </c>
      <c r="AQ925" s="105" t="str">
        <f t="shared" si="216"/>
        <v/>
      </c>
      <c r="AR925" s="98">
        <f>'Input 1 - Schedule 1'!AL927</f>
        <v>0</v>
      </c>
      <c r="AS925" s="98">
        <f t="shared" si="219"/>
        <v>0</v>
      </c>
      <c r="AT925" s="99">
        <f t="shared" si="220"/>
        <v>0</v>
      </c>
      <c r="AV925" s="84" t="s">
        <v>20</v>
      </c>
    </row>
    <row r="926" spans="1:48" ht="13.5" x14ac:dyDescent="0.3">
      <c r="A926" s="106">
        <f t="shared" si="217"/>
        <v>919</v>
      </c>
      <c r="B926" s="102" t="str">
        <f>'Input 1 - Schedule 1'!H928</f>
        <v/>
      </c>
      <c r="C926" s="95">
        <f>'Input 1 - Schedule 1'!I928</f>
        <v>0</v>
      </c>
      <c r="D926" s="95">
        <f>'Input 1 - Schedule 1'!J928</f>
        <v>0</v>
      </c>
      <c r="E926" s="95">
        <f>'Input 1 - Schedule 1'!K928</f>
        <v>0</v>
      </c>
      <c r="F926" s="95">
        <f>'Input 1 - Schedule 1'!L928</f>
        <v>0</v>
      </c>
      <c r="G926" s="95">
        <f>'Input 1 - Schedule 1'!N928</f>
        <v>0</v>
      </c>
      <c r="H926" s="95" t="str">
        <f>'Input 1 - Schedule 1'!O928</f>
        <v/>
      </c>
      <c r="I926" s="95">
        <f>'Input 1 - Schedule 1'!W928</f>
        <v>0</v>
      </c>
      <c r="J926" s="69"/>
      <c r="K926" s="51"/>
      <c r="L926" s="69"/>
      <c r="M926" s="69"/>
      <c r="N926" s="95">
        <f>SUMIFS('Input 3 - Capital Instruments'!$L$13:$L$229,'Input 3 - Capital Instruments'!$O$13:$O$229,C926,'Input 3 - Capital Instruments'!$M$13:$M$229,"Y",'Input 3 - Capital Instruments'!$G$13:$G$229,"Surplus Notes (or similar)")</f>
        <v>0</v>
      </c>
      <c r="O926" s="69"/>
      <c r="P926" s="69"/>
      <c r="Q926" s="69"/>
      <c r="R926" s="96">
        <f t="shared" si="209"/>
        <v>0</v>
      </c>
      <c r="S926" s="95">
        <f t="shared" si="210"/>
        <v>0</v>
      </c>
      <c r="T926" s="69"/>
      <c r="U926" s="69"/>
      <c r="V926" s="69"/>
      <c r="W926" s="95" t="str">
        <f t="shared" si="218"/>
        <v/>
      </c>
      <c r="Z926" s="69"/>
      <c r="AB926" s="69"/>
      <c r="AC926" s="69"/>
      <c r="AD926" s="69"/>
      <c r="AE926" s="69"/>
      <c r="AF926" s="69"/>
      <c r="AG926" s="69"/>
      <c r="AH926" s="97">
        <f t="shared" si="208"/>
        <v>0</v>
      </c>
      <c r="AJ926" s="98">
        <f t="shared" si="211"/>
        <v>0</v>
      </c>
      <c r="AK926" s="103">
        <f t="shared" si="212"/>
        <v>0</v>
      </c>
      <c r="AL926" s="104">
        <f t="shared" si="221"/>
        <v>0</v>
      </c>
      <c r="AM926" s="98">
        <f t="shared" si="213"/>
        <v>0</v>
      </c>
      <c r="AN926" s="103">
        <f t="shared" si="214"/>
        <v>0</v>
      </c>
      <c r="AO926" s="104">
        <f t="shared" si="222"/>
        <v>0</v>
      </c>
      <c r="AP926" s="105" t="str">
        <f t="shared" si="215"/>
        <v/>
      </c>
      <c r="AQ926" s="105" t="str">
        <f t="shared" si="216"/>
        <v/>
      </c>
      <c r="AR926" s="98">
        <f>'Input 1 - Schedule 1'!AL928</f>
        <v>0</v>
      </c>
      <c r="AS926" s="98">
        <f t="shared" si="219"/>
        <v>0</v>
      </c>
      <c r="AT926" s="99">
        <f t="shared" si="220"/>
        <v>0</v>
      </c>
      <c r="AV926" s="84" t="s">
        <v>20</v>
      </c>
    </row>
    <row r="927" spans="1:48" ht="13.5" x14ac:dyDescent="0.3">
      <c r="A927" s="106">
        <f t="shared" si="217"/>
        <v>920</v>
      </c>
      <c r="B927" s="102" t="str">
        <f>'Input 1 - Schedule 1'!H929</f>
        <v/>
      </c>
      <c r="C927" s="95">
        <f>'Input 1 - Schedule 1'!I929</f>
        <v>0</v>
      </c>
      <c r="D927" s="95">
        <f>'Input 1 - Schedule 1'!J929</f>
        <v>0</v>
      </c>
      <c r="E927" s="95">
        <f>'Input 1 - Schedule 1'!K929</f>
        <v>0</v>
      </c>
      <c r="F927" s="95">
        <f>'Input 1 - Schedule 1'!L929</f>
        <v>0</v>
      </c>
      <c r="G927" s="95">
        <f>'Input 1 - Schedule 1'!N929</f>
        <v>0</v>
      </c>
      <c r="H927" s="95" t="str">
        <f>'Input 1 - Schedule 1'!O929</f>
        <v/>
      </c>
      <c r="I927" s="95">
        <f>'Input 1 - Schedule 1'!W929</f>
        <v>0</v>
      </c>
      <c r="J927" s="69"/>
      <c r="K927" s="51"/>
      <c r="L927" s="69"/>
      <c r="M927" s="69"/>
      <c r="N927" s="95">
        <f>SUMIFS('Input 3 - Capital Instruments'!$L$13:$L$229,'Input 3 - Capital Instruments'!$O$13:$O$229,C927,'Input 3 - Capital Instruments'!$M$13:$M$229,"Y",'Input 3 - Capital Instruments'!$G$13:$G$229,"Surplus Notes (or similar)")</f>
        <v>0</v>
      </c>
      <c r="O927" s="69"/>
      <c r="P927" s="69"/>
      <c r="Q927" s="69"/>
      <c r="R927" s="96">
        <f t="shared" si="209"/>
        <v>0</v>
      </c>
      <c r="S927" s="95">
        <f t="shared" si="210"/>
        <v>0</v>
      </c>
      <c r="T927" s="69"/>
      <c r="U927" s="69"/>
      <c r="V927" s="69"/>
      <c r="W927" s="95" t="str">
        <f t="shared" si="218"/>
        <v/>
      </c>
      <c r="Z927" s="69"/>
      <c r="AB927" s="69"/>
      <c r="AC927" s="69"/>
      <c r="AD927" s="69"/>
      <c r="AE927" s="69"/>
      <c r="AF927" s="69"/>
      <c r="AG927" s="69"/>
      <c r="AH927" s="97">
        <f t="shared" si="208"/>
        <v>0</v>
      </c>
      <c r="AJ927" s="98">
        <f t="shared" si="211"/>
        <v>0</v>
      </c>
      <c r="AK927" s="103">
        <f t="shared" si="212"/>
        <v>0</v>
      </c>
      <c r="AL927" s="104">
        <f t="shared" si="221"/>
        <v>0</v>
      </c>
      <c r="AM927" s="98">
        <f t="shared" si="213"/>
        <v>0</v>
      </c>
      <c r="AN927" s="103">
        <f t="shared" si="214"/>
        <v>0</v>
      </c>
      <c r="AO927" s="104">
        <f t="shared" si="222"/>
        <v>0</v>
      </c>
      <c r="AP927" s="105" t="str">
        <f t="shared" si="215"/>
        <v/>
      </c>
      <c r="AQ927" s="105" t="str">
        <f t="shared" si="216"/>
        <v/>
      </c>
      <c r="AR927" s="98">
        <f>'Input 1 - Schedule 1'!AL929</f>
        <v>0</v>
      </c>
      <c r="AS927" s="98">
        <f t="shared" si="219"/>
        <v>0</v>
      </c>
      <c r="AT927" s="99">
        <f t="shared" si="220"/>
        <v>0</v>
      </c>
      <c r="AV927" s="84" t="s">
        <v>20</v>
      </c>
    </row>
    <row r="928" spans="1:48" ht="13.5" x14ac:dyDescent="0.3">
      <c r="A928" s="106">
        <f t="shared" si="217"/>
        <v>921</v>
      </c>
      <c r="B928" s="102" t="str">
        <f>'Input 1 - Schedule 1'!H930</f>
        <v/>
      </c>
      <c r="C928" s="95">
        <f>'Input 1 - Schedule 1'!I930</f>
        <v>0</v>
      </c>
      <c r="D928" s="95">
        <f>'Input 1 - Schedule 1'!J930</f>
        <v>0</v>
      </c>
      <c r="E928" s="95">
        <f>'Input 1 - Schedule 1'!K930</f>
        <v>0</v>
      </c>
      <c r="F928" s="95">
        <f>'Input 1 - Schedule 1'!L930</f>
        <v>0</v>
      </c>
      <c r="G928" s="95">
        <f>'Input 1 - Schedule 1'!N930</f>
        <v>0</v>
      </c>
      <c r="H928" s="95" t="str">
        <f>'Input 1 - Schedule 1'!O930</f>
        <v/>
      </c>
      <c r="I928" s="95">
        <f>'Input 1 - Schedule 1'!W930</f>
        <v>0</v>
      </c>
      <c r="J928" s="69"/>
      <c r="K928" s="51"/>
      <c r="L928" s="69"/>
      <c r="M928" s="69"/>
      <c r="N928" s="95">
        <f>SUMIFS('Input 3 - Capital Instruments'!$L$13:$L$229,'Input 3 - Capital Instruments'!$O$13:$O$229,C928,'Input 3 - Capital Instruments'!$M$13:$M$229,"Y",'Input 3 - Capital Instruments'!$G$13:$G$229,"Surplus Notes (or similar)")</f>
        <v>0</v>
      </c>
      <c r="O928" s="69"/>
      <c r="P928" s="69"/>
      <c r="Q928" s="69"/>
      <c r="R928" s="96">
        <f t="shared" si="209"/>
        <v>0</v>
      </c>
      <c r="S928" s="95">
        <f t="shared" si="210"/>
        <v>0</v>
      </c>
      <c r="T928" s="69"/>
      <c r="U928" s="69"/>
      <c r="V928" s="69"/>
      <c r="W928" s="95" t="str">
        <f t="shared" si="218"/>
        <v/>
      </c>
      <c r="Z928" s="69"/>
      <c r="AB928" s="69"/>
      <c r="AC928" s="69"/>
      <c r="AD928" s="69"/>
      <c r="AE928" s="69"/>
      <c r="AF928" s="69"/>
      <c r="AG928" s="69"/>
      <c r="AH928" s="97">
        <f t="shared" si="208"/>
        <v>0</v>
      </c>
      <c r="AJ928" s="98">
        <f t="shared" si="211"/>
        <v>0</v>
      </c>
      <c r="AK928" s="103">
        <f t="shared" si="212"/>
        <v>0</v>
      </c>
      <c r="AL928" s="104">
        <f t="shared" si="221"/>
        <v>0</v>
      </c>
      <c r="AM928" s="98">
        <f t="shared" si="213"/>
        <v>0</v>
      </c>
      <c r="AN928" s="103">
        <f t="shared" si="214"/>
        <v>0</v>
      </c>
      <c r="AO928" s="104">
        <f t="shared" si="222"/>
        <v>0</v>
      </c>
      <c r="AP928" s="105" t="str">
        <f t="shared" si="215"/>
        <v/>
      </c>
      <c r="AQ928" s="105" t="str">
        <f t="shared" si="216"/>
        <v/>
      </c>
      <c r="AR928" s="98">
        <f>'Input 1 - Schedule 1'!AL930</f>
        <v>0</v>
      </c>
      <c r="AS928" s="98">
        <f t="shared" si="219"/>
        <v>0</v>
      </c>
      <c r="AT928" s="99">
        <f t="shared" si="220"/>
        <v>0</v>
      </c>
      <c r="AV928" s="84" t="s">
        <v>20</v>
      </c>
    </row>
    <row r="929" spans="1:48" ht="13.5" x14ac:dyDescent="0.3">
      <c r="A929" s="106">
        <f t="shared" si="217"/>
        <v>922</v>
      </c>
      <c r="B929" s="102" t="str">
        <f>'Input 1 - Schedule 1'!H931</f>
        <v/>
      </c>
      <c r="C929" s="95">
        <f>'Input 1 - Schedule 1'!I931</f>
        <v>0</v>
      </c>
      <c r="D929" s="95">
        <f>'Input 1 - Schedule 1'!J931</f>
        <v>0</v>
      </c>
      <c r="E929" s="95">
        <f>'Input 1 - Schedule 1'!K931</f>
        <v>0</v>
      </c>
      <c r="F929" s="95">
        <f>'Input 1 - Schedule 1'!L931</f>
        <v>0</v>
      </c>
      <c r="G929" s="95">
        <f>'Input 1 - Schedule 1'!N931</f>
        <v>0</v>
      </c>
      <c r="H929" s="95" t="str">
        <f>'Input 1 - Schedule 1'!O931</f>
        <v/>
      </c>
      <c r="I929" s="95">
        <f>'Input 1 - Schedule 1'!W931</f>
        <v>0</v>
      </c>
      <c r="J929" s="69"/>
      <c r="K929" s="51"/>
      <c r="L929" s="69"/>
      <c r="M929" s="69"/>
      <c r="N929" s="95">
        <f>SUMIFS('Input 3 - Capital Instruments'!$L$13:$L$229,'Input 3 - Capital Instruments'!$O$13:$O$229,C929,'Input 3 - Capital Instruments'!$M$13:$M$229,"Y",'Input 3 - Capital Instruments'!$G$13:$G$229,"Surplus Notes (or similar)")</f>
        <v>0</v>
      </c>
      <c r="O929" s="69"/>
      <c r="P929" s="69"/>
      <c r="Q929" s="69"/>
      <c r="R929" s="96">
        <f t="shared" si="209"/>
        <v>0</v>
      </c>
      <c r="S929" s="95">
        <f t="shared" si="210"/>
        <v>0</v>
      </c>
      <c r="T929" s="69"/>
      <c r="U929" s="69"/>
      <c r="V929" s="69"/>
      <c r="W929" s="95" t="str">
        <f t="shared" si="218"/>
        <v/>
      </c>
      <c r="Z929" s="69"/>
      <c r="AB929" s="69"/>
      <c r="AC929" s="69"/>
      <c r="AD929" s="69"/>
      <c r="AE929" s="69"/>
      <c r="AF929" s="69"/>
      <c r="AG929" s="69"/>
      <c r="AH929" s="97">
        <f t="shared" si="208"/>
        <v>0</v>
      </c>
      <c r="AJ929" s="98">
        <f t="shared" si="211"/>
        <v>0</v>
      </c>
      <c r="AK929" s="103">
        <f t="shared" si="212"/>
        <v>0</v>
      </c>
      <c r="AL929" s="104">
        <f t="shared" si="221"/>
        <v>0</v>
      </c>
      <c r="AM929" s="98">
        <f t="shared" si="213"/>
        <v>0</v>
      </c>
      <c r="AN929" s="103">
        <f t="shared" si="214"/>
        <v>0</v>
      </c>
      <c r="AO929" s="104">
        <f t="shared" si="222"/>
        <v>0</v>
      </c>
      <c r="AP929" s="105" t="str">
        <f t="shared" si="215"/>
        <v/>
      </c>
      <c r="AQ929" s="105" t="str">
        <f t="shared" si="216"/>
        <v/>
      </c>
      <c r="AR929" s="98">
        <f>'Input 1 - Schedule 1'!AL931</f>
        <v>0</v>
      </c>
      <c r="AS929" s="98">
        <f t="shared" si="219"/>
        <v>0</v>
      </c>
      <c r="AT929" s="99">
        <f t="shared" si="220"/>
        <v>0</v>
      </c>
      <c r="AV929" s="84" t="s">
        <v>20</v>
      </c>
    </row>
    <row r="930" spans="1:48" ht="13.5" x14ac:dyDescent="0.3">
      <c r="A930" s="106">
        <f t="shared" si="217"/>
        <v>923</v>
      </c>
      <c r="B930" s="102" t="str">
        <f>'Input 1 - Schedule 1'!H932</f>
        <v/>
      </c>
      <c r="C930" s="95">
        <f>'Input 1 - Schedule 1'!I932</f>
        <v>0</v>
      </c>
      <c r="D930" s="95">
        <f>'Input 1 - Schedule 1'!J932</f>
        <v>0</v>
      </c>
      <c r="E930" s="95">
        <f>'Input 1 - Schedule 1'!K932</f>
        <v>0</v>
      </c>
      <c r="F930" s="95">
        <f>'Input 1 - Schedule 1'!L932</f>
        <v>0</v>
      </c>
      <c r="G930" s="95">
        <f>'Input 1 - Schedule 1'!N932</f>
        <v>0</v>
      </c>
      <c r="H930" s="95" t="str">
        <f>'Input 1 - Schedule 1'!O932</f>
        <v/>
      </c>
      <c r="I930" s="95">
        <f>'Input 1 - Schedule 1'!W932</f>
        <v>0</v>
      </c>
      <c r="J930" s="69"/>
      <c r="K930" s="51"/>
      <c r="L930" s="69"/>
      <c r="M930" s="69"/>
      <c r="N930" s="95">
        <f>SUMIFS('Input 3 - Capital Instruments'!$L$13:$L$229,'Input 3 - Capital Instruments'!$O$13:$O$229,C930,'Input 3 - Capital Instruments'!$M$13:$M$229,"Y",'Input 3 - Capital Instruments'!$G$13:$G$229,"Surplus Notes (or similar)")</f>
        <v>0</v>
      </c>
      <c r="O930" s="69"/>
      <c r="P930" s="69"/>
      <c r="Q930" s="69"/>
      <c r="R930" s="96">
        <f t="shared" si="209"/>
        <v>0</v>
      </c>
      <c r="S930" s="95">
        <f t="shared" si="210"/>
        <v>0</v>
      </c>
      <c r="T930" s="69"/>
      <c r="U930" s="69"/>
      <c r="V930" s="69"/>
      <c r="W930" s="95" t="str">
        <f t="shared" si="218"/>
        <v/>
      </c>
      <c r="Z930" s="69"/>
      <c r="AB930" s="69"/>
      <c r="AC930" s="69"/>
      <c r="AD930" s="69"/>
      <c r="AE930" s="69"/>
      <c r="AF930" s="69"/>
      <c r="AG930" s="69"/>
      <c r="AH930" s="97">
        <f t="shared" si="208"/>
        <v>0</v>
      </c>
      <c r="AJ930" s="98">
        <f t="shared" si="211"/>
        <v>0</v>
      </c>
      <c r="AK930" s="103">
        <f t="shared" si="212"/>
        <v>0</v>
      </c>
      <c r="AL930" s="104">
        <f t="shared" si="221"/>
        <v>0</v>
      </c>
      <c r="AM930" s="98">
        <f t="shared" si="213"/>
        <v>0</v>
      </c>
      <c r="AN930" s="103">
        <f t="shared" si="214"/>
        <v>0</v>
      </c>
      <c r="AO930" s="104">
        <f t="shared" si="222"/>
        <v>0</v>
      </c>
      <c r="AP930" s="105" t="str">
        <f t="shared" si="215"/>
        <v/>
      </c>
      <c r="AQ930" s="105" t="str">
        <f t="shared" si="216"/>
        <v/>
      </c>
      <c r="AR930" s="98">
        <f>'Input 1 - Schedule 1'!AL932</f>
        <v>0</v>
      </c>
      <c r="AS930" s="98">
        <f t="shared" si="219"/>
        <v>0</v>
      </c>
      <c r="AT930" s="99">
        <f t="shared" si="220"/>
        <v>0</v>
      </c>
      <c r="AV930" s="84" t="s">
        <v>20</v>
      </c>
    </row>
    <row r="931" spans="1:48" ht="13.5" x14ac:dyDescent="0.3">
      <c r="A931" s="106">
        <f t="shared" si="217"/>
        <v>924</v>
      </c>
      <c r="B931" s="102" t="str">
        <f>'Input 1 - Schedule 1'!H933</f>
        <v/>
      </c>
      <c r="C931" s="95">
        <f>'Input 1 - Schedule 1'!I933</f>
        <v>0</v>
      </c>
      <c r="D931" s="95">
        <f>'Input 1 - Schedule 1'!J933</f>
        <v>0</v>
      </c>
      <c r="E931" s="95">
        <f>'Input 1 - Schedule 1'!K933</f>
        <v>0</v>
      </c>
      <c r="F931" s="95">
        <f>'Input 1 - Schedule 1'!L933</f>
        <v>0</v>
      </c>
      <c r="G931" s="95">
        <f>'Input 1 - Schedule 1'!N933</f>
        <v>0</v>
      </c>
      <c r="H931" s="95" t="str">
        <f>'Input 1 - Schedule 1'!O933</f>
        <v/>
      </c>
      <c r="I931" s="95">
        <f>'Input 1 - Schedule 1'!W933</f>
        <v>0</v>
      </c>
      <c r="J931" s="69"/>
      <c r="K931" s="51"/>
      <c r="L931" s="69"/>
      <c r="M931" s="69"/>
      <c r="N931" s="95">
        <f>SUMIFS('Input 3 - Capital Instruments'!$L$13:$L$229,'Input 3 - Capital Instruments'!$O$13:$O$229,C931,'Input 3 - Capital Instruments'!$M$13:$M$229,"Y",'Input 3 - Capital Instruments'!$G$13:$G$229,"Surplus Notes (or similar)")</f>
        <v>0</v>
      </c>
      <c r="O931" s="69"/>
      <c r="P931" s="69"/>
      <c r="Q931" s="69"/>
      <c r="R931" s="96">
        <f t="shared" si="209"/>
        <v>0</v>
      </c>
      <c r="S931" s="95">
        <f t="shared" si="210"/>
        <v>0</v>
      </c>
      <c r="T931" s="69"/>
      <c r="U931" s="69"/>
      <c r="V931" s="69"/>
      <c r="W931" s="95" t="str">
        <f t="shared" si="218"/>
        <v/>
      </c>
      <c r="Z931" s="69"/>
      <c r="AB931" s="69"/>
      <c r="AC931" s="69"/>
      <c r="AD931" s="69"/>
      <c r="AE931" s="69"/>
      <c r="AF931" s="69"/>
      <c r="AG931" s="69"/>
      <c r="AH931" s="97">
        <f t="shared" si="208"/>
        <v>0</v>
      </c>
      <c r="AJ931" s="98">
        <f t="shared" si="211"/>
        <v>0</v>
      </c>
      <c r="AK931" s="103">
        <f t="shared" si="212"/>
        <v>0</v>
      </c>
      <c r="AL931" s="104">
        <f t="shared" si="221"/>
        <v>0</v>
      </c>
      <c r="AM931" s="98">
        <f t="shared" si="213"/>
        <v>0</v>
      </c>
      <c r="AN931" s="103">
        <f t="shared" si="214"/>
        <v>0</v>
      </c>
      <c r="AO931" s="104">
        <f t="shared" si="222"/>
        <v>0</v>
      </c>
      <c r="AP931" s="105" t="str">
        <f t="shared" si="215"/>
        <v/>
      </c>
      <c r="AQ931" s="105" t="str">
        <f t="shared" si="216"/>
        <v/>
      </c>
      <c r="AR931" s="98">
        <f>'Input 1 - Schedule 1'!AL933</f>
        <v>0</v>
      </c>
      <c r="AS931" s="98">
        <f t="shared" si="219"/>
        <v>0</v>
      </c>
      <c r="AT931" s="99">
        <f t="shared" si="220"/>
        <v>0</v>
      </c>
      <c r="AV931" s="84" t="s">
        <v>20</v>
      </c>
    </row>
    <row r="932" spans="1:48" ht="13.5" x14ac:dyDescent="0.3">
      <c r="A932" s="106">
        <f t="shared" si="217"/>
        <v>925</v>
      </c>
      <c r="B932" s="102" t="str">
        <f>'Input 1 - Schedule 1'!H934</f>
        <v/>
      </c>
      <c r="C932" s="95">
        <f>'Input 1 - Schedule 1'!I934</f>
        <v>0</v>
      </c>
      <c r="D932" s="95">
        <f>'Input 1 - Schedule 1'!J934</f>
        <v>0</v>
      </c>
      <c r="E932" s="95">
        <f>'Input 1 - Schedule 1'!K934</f>
        <v>0</v>
      </c>
      <c r="F932" s="95">
        <f>'Input 1 - Schedule 1'!L934</f>
        <v>0</v>
      </c>
      <c r="G932" s="95">
        <f>'Input 1 - Schedule 1'!N934</f>
        <v>0</v>
      </c>
      <c r="H932" s="95" t="str">
        <f>'Input 1 - Schedule 1'!O934</f>
        <v/>
      </c>
      <c r="I932" s="95">
        <f>'Input 1 - Schedule 1'!W934</f>
        <v>0</v>
      </c>
      <c r="J932" s="69"/>
      <c r="K932" s="51"/>
      <c r="L932" s="69"/>
      <c r="M932" s="69"/>
      <c r="N932" s="95">
        <f>SUMIFS('Input 3 - Capital Instruments'!$L$13:$L$229,'Input 3 - Capital Instruments'!$O$13:$O$229,C932,'Input 3 - Capital Instruments'!$M$13:$M$229,"Y",'Input 3 - Capital Instruments'!$G$13:$G$229,"Surplus Notes (or similar)")</f>
        <v>0</v>
      </c>
      <c r="O932" s="69"/>
      <c r="P932" s="69"/>
      <c r="Q932" s="69"/>
      <c r="R932" s="96">
        <f t="shared" si="209"/>
        <v>0</v>
      </c>
      <c r="S932" s="95">
        <f t="shared" si="210"/>
        <v>0</v>
      </c>
      <c r="T932" s="69"/>
      <c r="U932" s="69"/>
      <c r="V932" s="69"/>
      <c r="W932" s="95" t="str">
        <f t="shared" si="218"/>
        <v/>
      </c>
      <c r="Z932" s="69"/>
      <c r="AB932" s="69"/>
      <c r="AC932" s="69"/>
      <c r="AD932" s="69"/>
      <c r="AE932" s="69"/>
      <c r="AF932" s="69"/>
      <c r="AG932" s="69"/>
      <c r="AH932" s="97">
        <f t="shared" si="208"/>
        <v>0</v>
      </c>
      <c r="AJ932" s="98">
        <f t="shared" si="211"/>
        <v>0</v>
      </c>
      <c r="AK932" s="103">
        <f t="shared" si="212"/>
        <v>0</v>
      </c>
      <c r="AL932" s="104">
        <f t="shared" si="221"/>
        <v>0</v>
      </c>
      <c r="AM932" s="98">
        <f t="shared" si="213"/>
        <v>0</v>
      </c>
      <c r="AN932" s="103">
        <f t="shared" si="214"/>
        <v>0</v>
      </c>
      <c r="AO932" s="104">
        <f t="shared" si="222"/>
        <v>0</v>
      </c>
      <c r="AP932" s="105" t="str">
        <f t="shared" si="215"/>
        <v/>
      </c>
      <c r="AQ932" s="105" t="str">
        <f t="shared" si="216"/>
        <v/>
      </c>
      <c r="AR932" s="98">
        <f>'Input 1 - Schedule 1'!AL934</f>
        <v>0</v>
      </c>
      <c r="AS932" s="98">
        <f t="shared" si="219"/>
        <v>0</v>
      </c>
      <c r="AT932" s="99">
        <f t="shared" si="220"/>
        <v>0</v>
      </c>
      <c r="AV932" s="84" t="s">
        <v>20</v>
      </c>
    </row>
    <row r="933" spans="1:48" ht="13.5" x14ac:dyDescent="0.3">
      <c r="A933" s="106">
        <f t="shared" si="217"/>
        <v>926</v>
      </c>
      <c r="B933" s="102" t="str">
        <f>'Input 1 - Schedule 1'!H935</f>
        <v/>
      </c>
      <c r="C933" s="95">
        <f>'Input 1 - Schedule 1'!I935</f>
        <v>0</v>
      </c>
      <c r="D933" s="95">
        <f>'Input 1 - Schedule 1'!J935</f>
        <v>0</v>
      </c>
      <c r="E933" s="95">
        <f>'Input 1 - Schedule 1'!K935</f>
        <v>0</v>
      </c>
      <c r="F933" s="95">
        <f>'Input 1 - Schedule 1'!L935</f>
        <v>0</v>
      </c>
      <c r="G933" s="95">
        <f>'Input 1 - Schedule 1'!N935</f>
        <v>0</v>
      </c>
      <c r="H933" s="95" t="str">
        <f>'Input 1 - Schedule 1'!O935</f>
        <v/>
      </c>
      <c r="I933" s="95">
        <f>'Input 1 - Schedule 1'!W935</f>
        <v>0</v>
      </c>
      <c r="J933" s="69"/>
      <c r="K933" s="51"/>
      <c r="L933" s="69"/>
      <c r="M933" s="69"/>
      <c r="N933" s="95">
        <f>SUMIFS('Input 3 - Capital Instruments'!$L$13:$L$229,'Input 3 - Capital Instruments'!$O$13:$O$229,C933,'Input 3 - Capital Instruments'!$M$13:$M$229,"Y",'Input 3 - Capital Instruments'!$G$13:$G$229,"Surplus Notes (or similar)")</f>
        <v>0</v>
      </c>
      <c r="O933" s="69"/>
      <c r="P933" s="69"/>
      <c r="Q933" s="69"/>
      <c r="R933" s="96">
        <f t="shared" si="209"/>
        <v>0</v>
      </c>
      <c r="S933" s="95">
        <f t="shared" si="210"/>
        <v>0</v>
      </c>
      <c r="T933" s="69"/>
      <c r="U933" s="69"/>
      <c r="V933" s="69"/>
      <c r="W933" s="95" t="str">
        <f t="shared" si="218"/>
        <v/>
      </c>
      <c r="Z933" s="69"/>
      <c r="AB933" s="69"/>
      <c r="AC933" s="69"/>
      <c r="AD933" s="69"/>
      <c r="AE933" s="69"/>
      <c r="AF933" s="69"/>
      <c r="AG933" s="69"/>
      <c r="AH933" s="97">
        <f t="shared" si="208"/>
        <v>0</v>
      </c>
      <c r="AJ933" s="98">
        <f t="shared" si="211"/>
        <v>0</v>
      </c>
      <c r="AK933" s="103">
        <f t="shared" si="212"/>
        <v>0</v>
      </c>
      <c r="AL933" s="104">
        <f t="shared" si="221"/>
        <v>0</v>
      </c>
      <c r="AM933" s="98">
        <f t="shared" si="213"/>
        <v>0</v>
      </c>
      <c r="AN933" s="103">
        <f t="shared" si="214"/>
        <v>0</v>
      </c>
      <c r="AO933" s="104">
        <f t="shared" si="222"/>
        <v>0</v>
      </c>
      <c r="AP933" s="105" t="str">
        <f t="shared" si="215"/>
        <v/>
      </c>
      <c r="AQ933" s="105" t="str">
        <f t="shared" si="216"/>
        <v/>
      </c>
      <c r="AR933" s="98">
        <f>'Input 1 - Schedule 1'!AL935</f>
        <v>0</v>
      </c>
      <c r="AS933" s="98">
        <f t="shared" si="219"/>
        <v>0</v>
      </c>
      <c r="AT933" s="99">
        <f t="shared" si="220"/>
        <v>0</v>
      </c>
      <c r="AV933" s="84" t="s">
        <v>20</v>
      </c>
    </row>
    <row r="934" spans="1:48" ht="13.5" x14ac:dyDescent="0.3">
      <c r="A934" s="106">
        <f t="shared" si="217"/>
        <v>927</v>
      </c>
      <c r="B934" s="102" t="str">
        <f>'Input 1 - Schedule 1'!H936</f>
        <v/>
      </c>
      <c r="C934" s="95">
        <f>'Input 1 - Schedule 1'!I936</f>
        <v>0</v>
      </c>
      <c r="D934" s="95">
        <f>'Input 1 - Schedule 1'!J936</f>
        <v>0</v>
      </c>
      <c r="E934" s="95">
        <f>'Input 1 - Schedule 1'!K936</f>
        <v>0</v>
      </c>
      <c r="F934" s="95">
        <f>'Input 1 - Schedule 1'!L936</f>
        <v>0</v>
      </c>
      <c r="G934" s="95">
        <f>'Input 1 - Schedule 1'!N936</f>
        <v>0</v>
      </c>
      <c r="H934" s="95" t="str">
        <f>'Input 1 - Schedule 1'!O936</f>
        <v/>
      </c>
      <c r="I934" s="95">
        <f>'Input 1 - Schedule 1'!W936</f>
        <v>0</v>
      </c>
      <c r="J934" s="69"/>
      <c r="K934" s="51"/>
      <c r="L934" s="69"/>
      <c r="M934" s="69"/>
      <c r="N934" s="95">
        <f>SUMIFS('Input 3 - Capital Instruments'!$L$13:$L$229,'Input 3 - Capital Instruments'!$O$13:$O$229,C934,'Input 3 - Capital Instruments'!$M$13:$M$229,"Y",'Input 3 - Capital Instruments'!$G$13:$G$229,"Surplus Notes (or similar)")</f>
        <v>0</v>
      </c>
      <c r="O934" s="69"/>
      <c r="P934" s="69"/>
      <c r="Q934" s="69"/>
      <c r="R934" s="96">
        <f t="shared" si="209"/>
        <v>0</v>
      </c>
      <c r="S934" s="95">
        <f t="shared" si="210"/>
        <v>0</v>
      </c>
      <c r="T934" s="69"/>
      <c r="U934" s="69"/>
      <c r="V934" s="69"/>
      <c r="W934" s="95" t="str">
        <f t="shared" si="218"/>
        <v/>
      </c>
      <c r="Z934" s="69"/>
      <c r="AB934" s="69"/>
      <c r="AC934" s="69"/>
      <c r="AD934" s="69"/>
      <c r="AE934" s="69"/>
      <c r="AF934" s="69"/>
      <c r="AG934" s="69"/>
      <c r="AH934" s="97">
        <f t="shared" si="208"/>
        <v>0</v>
      </c>
      <c r="AJ934" s="98">
        <f t="shared" si="211"/>
        <v>0</v>
      </c>
      <c r="AK934" s="103">
        <f t="shared" si="212"/>
        <v>0</v>
      </c>
      <c r="AL934" s="104">
        <f t="shared" si="221"/>
        <v>0</v>
      </c>
      <c r="AM934" s="98">
        <f t="shared" si="213"/>
        <v>0</v>
      </c>
      <c r="AN934" s="103">
        <f t="shared" si="214"/>
        <v>0</v>
      </c>
      <c r="AO934" s="104">
        <f t="shared" si="222"/>
        <v>0</v>
      </c>
      <c r="AP934" s="105" t="str">
        <f t="shared" si="215"/>
        <v/>
      </c>
      <c r="AQ934" s="105" t="str">
        <f t="shared" si="216"/>
        <v/>
      </c>
      <c r="AR934" s="98">
        <f>'Input 1 - Schedule 1'!AL936</f>
        <v>0</v>
      </c>
      <c r="AS934" s="98">
        <f t="shared" si="219"/>
        <v>0</v>
      </c>
      <c r="AT934" s="99">
        <f t="shared" si="220"/>
        <v>0</v>
      </c>
      <c r="AV934" s="84" t="s">
        <v>20</v>
      </c>
    </row>
    <row r="935" spans="1:48" ht="13.5" x14ac:dyDescent="0.3">
      <c r="A935" s="106">
        <f t="shared" si="217"/>
        <v>928</v>
      </c>
      <c r="B935" s="102" t="str">
        <f>'Input 1 - Schedule 1'!H937</f>
        <v/>
      </c>
      <c r="C935" s="95">
        <f>'Input 1 - Schedule 1'!I937</f>
        <v>0</v>
      </c>
      <c r="D935" s="95">
        <f>'Input 1 - Schedule 1'!J937</f>
        <v>0</v>
      </c>
      <c r="E935" s="95">
        <f>'Input 1 - Schedule 1'!K937</f>
        <v>0</v>
      </c>
      <c r="F935" s="95">
        <f>'Input 1 - Schedule 1'!L937</f>
        <v>0</v>
      </c>
      <c r="G935" s="95">
        <f>'Input 1 - Schedule 1'!N937</f>
        <v>0</v>
      </c>
      <c r="H935" s="95" t="str">
        <f>'Input 1 - Schedule 1'!O937</f>
        <v/>
      </c>
      <c r="I935" s="95">
        <f>'Input 1 - Schedule 1'!W937</f>
        <v>0</v>
      </c>
      <c r="J935" s="69"/>
      <c r="K935" s="51"/>
      <c r="L935" s="69"/>
      <c r="M935" s="69"/>
      <c r="N935" s="95">
        <f>SUMIFS('Input 3 - Capital Instruments'!$L$13:$L$229,'Input 3 - Capital Instruments'!$O$13:$O$229,C935,'Input 3 - Capital Instruments'!$M$13:$M$229,"Y",'Input 3 - Capital Instruments'!$G$13:$G$229,"Surplus Notes (or similar)")</f>
        <v>0</v>
      </c>
      <c r="O935" s="69"/>
      <c r="P935" s="69"/>
      <c r="Q935" s="69"/>
      <c r="R935" s="96">
        <f t="shared" si="209"/>
        <v>0</v>
      </c>
      <c r="S935" s="95">
        <f t="shared" si="210"/>
        <v>0</v>
      </c>
      <c r="T935" s="69"/>
      <c r="U935" s="69"/>
      <c r="V935" s="69"/>
      <c r="W935" s="95" t="str">
        <f t="shared" si="218"/>
        <v/>
      </c>
      <c r="Z935" s="69"/>
      <c r="AB935" s="69"/>
      <c r="AC935" s="69"/>
      <c r="AD935" s="69"/>
      <c r="AE935" s="69"/>
      <c r="AF935" s="69"/>
      <c r="AG935" s="69"/>
      <c r="AH935" s="97">
        <f t="shared" si="208"/>
        <v>0</v>
      </c>
      <c r="AJ935" s="98">
        <f t="shared" si="211"/>
        <v>0</v>
      </c>
      <c r="AK935" s="103">
        <f t="shared" si="212"/>
        <v>0</v>
      </c>
      <c r="AL935" s="104">
        <f t="shared" si="221"/>
        <v>0</v>
      </c>
      <c r="AM935" s="98">
        <f t="shared" si="213"/>
        <v>0</v>
      </c>
      <c r="AN935" s="103">
        <f t="shared" si="214"/>
        <v>0</v>
      </c>
      <c r="AO935" s="104">
        <f t="shared" si="222"/>
        <v>0</v>
      </c>
      <c r="AP935" s="105" t="str">
        <f t="shared" si="215"/>
        <v/>
      </c>
      <c r="AQ935" s="105" t="str">
        <f t="shared" si="216"/>
        <v/>
      </c>
      <c r="AR935" s="98">
        <f>'Input 1 - Schedule 1'!AL937</f>
        <v>0</v>
      </c>
      <c r="AS935" s="98">
        <f t="shared" si="219"/>
        <v>0</v>
      </c>
      <c r="AT935" s="99">
        <f t="shared" si="220"/>
        <v>0</v>
      </c>
      <c r="AV935" s="84" t="s">
        <v>20</v>
      </c>
    </row>
    <row r="936" spans="1:48" ht="13.5" x14ac:dyDescent="0.3">
      <c r="A936" s="106">
        <f t="shared" si="217"/>
        <v>929</v>
      </c>
      <c r="B936" s="102" t="str">
        <f>'Input 1 - Schedule 1'!H938</f>
        <v/>
      </c>
      <c r="C936" s="95">
        <f>'Input 1 - Schedule 1'!I938</f>
        <v>0</v>
      </c>
      <c r="D936" s="95">
        <f>'Input 1 - Schedule 1'!J938</f>
        <v>0</v>
      </c>
      <c r="E936" s="95">
        <f>'Input 1 - Schedule 1'!K938</f>
        <v>0</v>
      </c>
      <c r="F936" s="95">
        <f>'Input 1 - Schedule 1'!L938</f>
        <v>0</v>
      </c>
      <c r="G936" s="95">
        <f>'Input 1 - Schedule 1'!N938</f>
        <v>0</v>
      </c>
      <c r="H936" s="95" t="str">
        <f>'Input 1 - Schedule 1'!O938</f>
        <v/>
      </c>
      <c r="I936" s="95">
        <f>'Input 1 - Schedule 1'!W938</f>
        <v>0</v>
      </c>
      <c r="J936" s="69"/>
      <c r="K936" s="51"/>
      <c r="L936" s="69"/>
      <c r="M936" s="69"/>
      <c r="N936" s="95">
        <f>SUMIFS('Input 3 - Capital Instruments'!$L$13:$L$229,'Input 3 - Capital Instruments'!$O$13:$O$229,C936,'Input 3 - Capital Instruments'!$M$13:$M$229,"Y",'Input 3 - Capital Instruments'!$G$13:$G$229,"Surplus Notes (or similar)")</f>
        <v>0</v>
      </c>
      <c r="O936" s="69"/>
      <c r="P936" s="69"/>
      <c r="Q936" s="69"/>
      <c r="R936" s="96">
        <f t="shared" si="209"/>
        <v>0</v>
      </c>
      <c r="S936" s="95">
        <f t="shared" si="210"/>
        <v>0</v>
      </c>
      <c r="T936" s="69"/>
      <c r="U936" s="69"/>
      <c r="V936" s="69"/>
      <c r="W936" s="95" t="str">
        <f t="shared" si="218"/>
        <v/>
      </c>
      <c r="Z936" s="69"/>
      <c r="AB936" s="69"/>
      <c r="AC936" s="69"/>
      <c r="AD936" s="69"/>
      <c r="AE936" s="69"/>
      <c r="AF936" s="69"/>
      <c r="AG936" s="69"/>
      <c r="AH936" s="97">
        <f t="shared" si="208"/>
        <v>0</v>
      </c>
      <c r="AJ936" s="98">
        <f t="shared" si="211"/>
        <v>0</v>
      </c>
      <c r="AK936" s="103">
        <f t="shared" si="212"/>
        <v>0</v>
      </c>
      <c r="AL936" s="104">
        <f t="shared" si="221"/>
        <v>0</v>
      </c>
      <c r="AM936" s="98">
        <f t="shared" si="213"/>
        <v>0</v>
      </c>
      <c r="AN936" s="103">
        <f t="shared" si="214"/>
        <v>0</v>
      </c>
      <c r="AO936" s="104">
        <f t="shared" si="222"/>
        <v>0</v>
      </c>
      <c r="AP936" s="105" t="str">
        <f t="shared" si="215"/>
        <v/>
      </c>
      <c r="AQ936" s="105" t="str">
        <f t="shared" si="216"/>
        <v/>
      </c>
      <c r="AR936" s="98">
        <f>'Input 1 - Schedule 1'!AL938</f>
        <v>0</v>
      </c>
      <c r="AS936" s="98">
        <f t="shared" si="219"/>
        <v>0</v>
      </c>
      <c r="AT936" s="99">
        <f t="shared" si="220"/>
        <v>0</v>
      </c>
      <c r="AV936" s="84" t="s">
        <v>20</v>
      </c>
    </row>
    <row r="937" spans="1:48" ht="13.5" x14ac:dyDescent="0.3">
      <c r="A937" s="106">
        <f t="shared" si="217"/>
        <v>930</v>
      </c>
      <c r="B937" s="102" t="str">
        <f>'Input 1 - Schedule 1'!H939</f>
        <v/>
      </c>
      <c r="C937" s="95">
        <f>'Input 1 - Schedule 1'!I939</f>
        <v>0</v>
      </c>
      <c r="D937" s="95">
        <f>'Input 1 - Schedule 1'!J939</f>
        <v>0</v>
      </c>
      <c r="E937" s="95">
        <f>'Input 1 - Schedule 1'!K939</f>
        <v>0</v>
      </c>
      <c r="F937" s="95">
        <f>'Input 1 - Schedule 1'!L939</f>
        <v>0</v>
      </c>
      <c r="G937" s="95">
        <f>'Input 1 - Schedule 1'!N939</f>
        <v>0</v>
      </c>
      <c r="H937" s="95" t="str">
        <f>'Input 1 - Schedule 1'!O939</f>
        <v/>
      </c>
      <c r="I937" s="95">
        <f>'Input 1 - Schedule 1'!W939</f>
        <v>0</v>
      </c>
      <c r="J937" s="69"/>
      <c r="K937" s="51"/>
      <c r="L937" s="69"/>
      <c r="M937" s="69"/>
      <c r="N937" s="95">
        <f>SUMIFS('Input 3 - Capital Instruments'!$L$13:$L$229,'Input 3 - Capital Instruments'!$O$13:$O$229,C937,'Input 3 - Capital Instruments'!$M$13:$M$229,"Y",'Input 3 - Capital Instruments'!$G$13:$G$229,"Surplus Notes (or similar)")</f>
        <v>0</v>
      </c>
      <c r="O937" s="69"/>
      <c r="P937" s="69"/>
      <c r="Q937" s="69"/>
      <c r="R937" s="96">
        <f t="shared" si="209"/>
        <v>0</v>
      </c>
      <c r="S937" s="95">
        <f t="shared" si="210"/>
        <v>0</v>
      </c>
      <c r="T937" s="69"/>
      <c r="U937" s="69"/>
      <c r="V937" s="69"/>
      <c r="W937" s="95" t="str">
        <f t="shared" si="218"/>
        <v/>
      </c>
      <c r="Z937" s="69"/>
      <c r="AB937" s="69"/>
      <c r="AC937" s="69"/>
      <c r="AD937" s="69"/>
      <c r="AE937" s="69"/>
      <c r="AF937" s="69"/>
      <c r="AG937" s="69"/>
      <c r="AH937" s="97">
        <f t="shared" si="208"/>
        <v>0</v>
      </c>
      <c r="AJ937" s="98">
        <f t="shared" si="211"/>
        <v>0</v>
      </c>
      <c r="AK937" s="103">
        <f t="shared" si="212"/>
        <v>0</v>
      </c>
      <c r="AL937" s="104">
        <f t="shared" si="221"/>
        <v>0</v>
      </c>
      <c r="AM937" s="98">
        <f t="shared" si="213"/>
        <v>0</v>
      </c>
      <c r="AN937" s="103">
        <f t="shared" si="214"/>
        <v>0</v>
      </c>
      <c r="AO937" s="104">
        <f t="shared" si="222"/>
        <v>0</v>
      </c>
      <c r="AP937" s="105" t="str">
        <f t="shared" si="215"/>
        <v/>
      </c>
      <c r="AQ937" s="105" t="str">
        <f t="shared" si="216"/>
        <v/>
      </c>
      <c r="AR937" s="98">
        <f>'Input 1 - Schedule 1'!AL939</f>
        <v>0</v>
      </c>
      <c r="AS937" s="98">
        <f t="shared" si="219"/>
        <v>0</v>
      </c>
      <c r="AT937" s="99">
        <f t="shared" si="220"/>
        <v>0</v>
      </c>
      <c r="AV937" s="84" t="s">
        <v>20</v>
      </c>
    </row>
    <row r="938" spans="1:48" ht="13.5" x14ac:dyDescent="0.3">
      <c r="A938" s="106">
        <f t="shared" si="217"/>
        <v>931</v>
      </c>
      <c r="B938" s="102" t="str">
        <f>'Input 1 - Schedule 1'!H940</f>
        <v/>
      </c>
      <c r="C938" s="95">
        <f>'Input 1 - Schedule 1'!I940</f>
        <v>0</v>
      </c>
      <c r="D938" s="95">
        <f>'Input 1 - Schedule 1'!J940</f>
        <v>0</v>
      </c>
      <c r="E938" s="95">
        <f>'Input 1 - Schedule 1'!K940</f>
        <v>0</v>
      </c>
      <c r="F938" s="95">
        <f>'Input 1 - Schedule 1'!L940</f>
        <v>0</v>
      </c>
      <c r="G938" s="95">
        <f>'Input 1 - Schedule 1'!N940</f>
        <v>0</v>
      </c>
      <c r="H938" s="95" t="str">
        <f>'Input 1 - Schedule 1'!O940</f>
        <v/>
      </c>
      <c r="I938" s="95">
        <f>'Input 1 - Schedule 1'!W940</f>
        <v>0</v>
      </c>
      <c r="J938" s="69"/>
      <c r="K938" s="51"/>
      <c r="L938" s="69"/>
      <c r="M938" s="69"/>
      <c r="N938" s="95">
        <f>SUMIFS('Input 3 - Capital Instruments'!$L$13:$L$229,'Input 3 - Capital Instruments'!$O$13:$O$229,C938,'Input 3 - Capital Instruments'!$M$13:$M$229,"Y",'Input 3 - Capital Instruments'!$G$13:$G$229,"Surplus Notes (or similar)")</f>
        <v>0</v>
      </c>
      <c r="O938" s="69"/>
      <c r="P938" s="69"/>
      <c r="Q938" s="69"/>
      <c r="R938" s="96">
        <f t="shared" si="209"/>
        <v>0</v>
      </c>
      <c r="S938" s="95">
        <f t="shared" si="210"/>
        <v>0</v>
      </c>
      <c r="T938" s="69"/>
      <c r="U938" s="69"/>
      <c r="V938" s="69"/>
      <c r="W938" s="95" t="str">
        <f t="shared" si="218"/>
        <v/>
      </c>
      <c r="Z938" s="69"/>
      <c r="AB938" s="69"/>
      <c r="AC938" s="69"/>
      <c r="AD938" s="69"/>
      <c r="AE938" s="69"/>
      <c r="AF938" s="69"/>
      <c r="AG938" s="69"/>
      <c r="AH938" s="97">
        <f t="shared" si="208"/>
        <v>0</v>
      </c>
      <c r="AJ938" s="98">
        <f t="shared" si="211"/>
        <v>0</v>
      </c>
      <c r="AK938" s="103">
        <f t="shared" si="212"/>
        <v>0</v>
      </c>
      <c r="AL938" s="104">
        <f t="shared" si="221"/>
        <v>0</v>
      </c>
      <c r="AM938" s="98">
        <f t="shared" si="213"/>
        <v>0</v>
      </c>
      <c r="AN938" s="103">
        <f t="shared" si="214"/>
        <v>0</v>
      </c>
      <c r="AO938" s="104">
        <f t="shared" si="222"/>
        <v>0</v>
      </c>
      <c r="AP938" s="105" t="str">
        <f t="shared" si="215"/>
        <v/>
      </c>
      <c r="AQ938" s="105" t="str">
        <f t="shared" si="216"/>
        <v/>
      </c>
      <c r="AR938" s="98">
        <f>'Input 1 - Schedule 1'!AL940</f>
        <v>0</v>
      </c>
      <c r="AS938" s="98">
        <f t="shared" si="219"/>
        <v>0</v>
      </c>
      <c r="AT938" s="99">
        <f t="shared" si="220"/>
        <v>0</v>
      </c>
      <c r="AV938" s="84" t="s">
        <v>20</v>
      </c>
    </row>
    <row r="939" spans="1:48" ht="13.5" x14ac:dyDescent="0.3">
      <c r="A939" s="106">
        <f t="shared" si="217"/>
        <v>932</v>
      </c>
      <c r="B939" s="102" t="str">
        <f>'Input 1 - Schedule 1'!H941</f>
        <v/>
      </c>
      <c r="C939" s="95">
        <f>'Input 1 - Schedule 1'!I941</f>
        <v>0</v>
      </c>
      <c r="D939" s="95">
        <f>'Input 1 - Schedule 1'!J941</f>
        <v>0</v>
      </c>
      <c r="E939" s="95">
        <f>'Input 1 - Schedule 1'!K941</f>
        <v>0</v>
      </c>
      <c r="F939" s="95">
        <f>'Input 1 - Schedule 1'!L941</f>
        <v>0</v>
      </c>
      <c r="G939" s="95">
        <f>'Input 1 - Schedule 1'!N941</f>
        <v>0</v>
      </c>
      <c r="H939" s="95" t="str">
        <f>'Input 1 - Schedule 1'!O941</f>
        <v/>
      </c>
      <c r="I939" s="95">
        <f>'Input 1 - Schedule 1'!W941</f>
        <v>0</v>
      </c>
      <c r="J939" s="69"/>
      <c r="K939" s="51"/>
      <c r="L939" s="69"/>
      <c r="M939" s="69"/>
      <c r="N939" s="95">
        <f>SUMIFS('Input 3 - Capital Instruments'!$L$13:$L$229,'Input 3 - Capital Instruments'!$O$13:$O$229,C939,'Input 3 - Capital Instruments'!$M$13:$M$229,"Y",'Input 3 - Capital Instruments'!$G$13:$G$229,"Surplus Notes (or similar)")</f>
        <v>0</v>
      </c>
      <c r="O939" s="69"/>
      <c r="P939" s="69"/>
      <c r="Q939" s="69"/>
      <c r="R939" s="96">
        <f t="shared" si="209"/>
        <v>0</v>
      </c>
      <c r="S939" s="95">
        <f t="shared" si="210"/>
        <v>0</v>
      </c>
      <c r="T939" s="69"/>
      <c r="U939" s="69"/>
      <c r="V939" s="69"/>
      <c r="W939" s="95" t="str">
        <f t="shared" si="218"/>
        <v/>
      </c>
      <c r="Z939" s="69"/>
      <c r="AB939" s="69"/>
      <c r="AC939" s="69"/>
      <c r="AD939" s="69"/>
      <c r="AE939" s="69"/>
      <c r="AF939" s="69"/>
      <c r="AG939" s="69"/>
      <c r="AH939" s="97">
        <f t="shared" si="208"/>
        <v>0</v>
      </c>
      <c r="AJ939" s="98">
        <f t="shared" si="211"/>
        <v>0</v>
      </c>
      <c r="AK939" s="103">
        <f t="shared" si="212"/>
        <v>0</v>
      </c>
      <c r="AL939" s="104">
        <f t="shared" si="221"/>
        <v>0</v>
      </c>
      <c r="AM939" s="98">
        <f t="shared" si="213"/>
        <v>0</v>
      </c>
      <c r="AN939" s="103">
        <f t="shared" si="214"/>
        <v>0</v>
      </c>
      <c r="AO939" s="104">
        <f t="shared" si="222"/>
        <v>0</v>
      </c>
      <c r="AP939" s="105" t="str">
        <f t="shared" si="215"/>
        <v/>
      </c>
      <c r="AQ939" s="105" t="str">
        <f t="shared" si="216"/>
        <v/>
      </c>
      <c r="AR939" s="98">
        <f>'Input 1 - Schedule 1'!AL941</f>
        <v>0</v>
      </c>
      <c r="AS939" s="98">
        <f t="shared" si="219"/>
        <v>0</v>
      </c>
      <c r="AT939" s="99">
        <f t="shared" si="220"/>
        <v>0</v>
      </c>
      <c r="AV939" s="84" t="s">
        <v>20</v>
      </c>
    </row>
    <row r="940" spans="1:48" ht="13.5" x14ac:dyDescent="0.3">
      <c r="A940" s="106">
        <f t="shared" si="217"/>
        <v>933</v>
      </c>
      <c r="B940" s="102" t="str">
        <f>'Input 1 - Schedule 1'!H942</f>
        <v/>
      </c>
      <c r="C940" s="95">
        <f>'Input 1 - Schedule 1'!I942</f>
        <v>0</v>
      </c>
      <c r="D940" s="95">
        <f>'Input 1 - Schedule 1'!J942</f>
        <v>0</v>
      </c>
      <c r="E940" s="95">
        <f>'Input 1 - Schedule 1'!K942</f>
        <v>0</v>
      </c>
      <c r="F940" s="95">
        <f>'Input 1 - Schedule 1'!L942</f>
        <v>0</v>
      </c>
      <c r="G940" s="95">
        <f>'Input 1 - Schedule 1'!N942</f>
        <v>0</v>
      </c>
      <c r="H940" s="95" t="str">
        <f>'Input 1 - Schedule 1'!O942</f>
        <v/>
      </c>
      <c r="I940" s="95">
        <f>'Input 1 - Schedule 1'!W942</f>
        <v>0</v>
      </c>
      <c r="J940" s="69"/>
      <c r="K940" s="51"/>
      <c r="L940" s="69"/>
      <c r="M940" s="69"/>
      <c r="N940" s="95">
        <f>SUMIFS('Input 3 - Capital Instruments'!$L$13:$L$229,'Input 3 - Capital Instruments'!$O$13:$O$229,C940,'Input 3 - Capital Instruments'!$M$13:$M$229,"Y",'Input 3 - Capital Instruments'!$G$13:$G$229,"Surplus Notes (or similar)")</f>
        <v>0</v>
      </c>
      <c r="O940" s="69"/>
      <c r="P940" s="69"/>
      <c r="Q940" s="69"/>
      <c r="R940" s="96">
        <f t="shared" si="209"/>
        <v>0</v>
      </c>
      <c r="S940" s="95">
        <f t="shared" si="210"/>
        <v>0</v>
      </c>
      <c r="T940" s="69"/>
      <c r="U940" s="69"/>
      <c r="V940" s="69"/>
      <c r="W940" s="95" t="str">
        <f t="shared" si="218"/>
        <v/>
      </c>
      <c r="Z940" s="69"/>
      <c r="AB940" s="69"/>
      <c r="AC940" s="69"/>
      <c r="AD940" s="69"/>
      <c r="AE940" s="69"/>
      <c r="AF940" s="69"/>
      <c r="AG940" s="69"/>
      <c r="AH940" s="97">
        <f t="shared" si="208"/>
        <v>0</v>
      </c>
      <c r="AJ940" s="98">
        <f t="shared" si="211"/>
        <v>0</v>
      </c>
      <c r="AK940" s="103">
        <f t="shared" si="212"/>
        <v>0</v>
      </c>
      <c r="AL940" s="104">
        <f t="shared" si="221"/>
        <v>0</v>
      </c>
      <c r="AM940" s="98">
        <f t="shared" si="213"/>
        <v>0</v>
      </c>
      <c r="AN940" s="103">
        <f t="shared" si="214"/>
        <v>0</v>
      </c>
      <c r="AO940" s="104">
        <f t="shared" si="222"/>
        <v>0</v>
      </c>
      <c r="AP940" s="105" t="str">
        <f t="shared" si="215"/>
        <v/>
      </c>
      <c r="AQ940" s="105" t="str">
        <f t="shared" si="216"/>
        <v/>
      </c>
      <c r="AR940" s="98">
        <f>'Input 1 - Schedule 1'!AL942</f>
        <v>0</v>
      </c>
      <c r="AS940" s="98">
        <f t="shared" si="219"/>
        <v>0</v>
      </c>
      <c r="AT940" s="99">
        <f t="shared" si="220"/>
        <v>0</v>
      </c>
      <c r="AV940" s="84" t="s">
        <v>20</v>
      </c>
    </row>
    <row r="941" spans="1:48" ht="13.5" x14ac:dyDescent="0.3">
      <c r="A941" s="106">
        <f t="shared" si="217"/>
        <v>934</v>
      </c>
      <c r="B941" s="102" t="str">
        <f>'Input 1 - Schedule 1'!H943</f>
        <v/>
      </c>
      <c r="C941" s="95">
        <f>'Input 1 - Schedule 1'!I943</f>
        <v>0</v>
      </c>
      <c r="D941" s="95">
        <f>'Input 1 - Schedule 1'!J943</f>
        <v>0</v>
      </c>
      <c r="E941" s="95">
        <f>'Input 1 - Schedule 1'!K943</f>
        <v>0</v>
      </c>
      <c r="F941" s="95">
        <f>'Input 1 - Schedule 1'!L943</f>
        <v>0</v>
      </c>
      <c r="G941" s="95">
        <f>'Input 1 - Schedule 1'!N943</f>
        <v>0</v>
      </c>
      <c r="H941" s="95" t="str">
        <f>'Input 1 - Schedule 1'!O943</f>
        <v/>
      </c>
      <c r="I941" s="95">
        <f>'Input 1 - Schedule 1'!W943</f>
        <v>0</v>
      </c>
      <c r="J941" s="69"/>
      <c r="K941" s="51"/>
      <c r="L941" s="69"/>
      <c r="M941" s="69"/>
      <c r="N941" s="95">
        <f>SUMIFS('Input 3 - Capital Instruments'!$L$13:$L$229,'Input 3 - Capital Instruments'!$O$13:$O$229,C941,'Input 3 - Capital Instruments'!$M$13:$M$229,"Y",'Input 3 - Capital Instruments'!$G$13:$G$229,"Surplus Notes (or similar)")</f>
        <v>0</v>
      </c>
      <c r="O941" s="69"/>
      <c r="P941" s="69"/>
      <c r="Q941" s="69"/>
      <c r="R941" s="96">
        <f t="shared" si="209"/>
        <v>0</v>
      </c>
      <c r="S941" s="95">
        <f t="shared" si="210"/>
        <v>0</v>
      </c>
      <c r="T941" s="69"/>
      <c r="U941" s="69"/>
      <c r="V941" s="69"/>
      <c r="W941" s="95" t="str">
        <f t="shared" si="218"/>
        <v/>
      </c>
      <c r="Z941" s="69"/>
      <c r="AB941" s="69"/>
      <c r="AC941" s="69"/>
      <c r="AD941" s="69"/>
      <c r="AE941" s="69"/>
      <c r="AF941" s="69"/>
      <c r="AG941" s="69"/>
      <c r="AH941" s="97">
        <f t="shared" si="208"/>
        <v>0</v>
      </c>
      <c r="AJ941" s="98">
        <f t="shared" si="211"/>
        <v>0</v>
      </c>
      <c r="AK941" s="103">
        <f t="shared" si="212"/>
        <v>0</v>
      </c>
      <c r="AL941" s="104">
        <f t="shared" si="221"/>
        <v>0</v>
      </c>
      <c r="AM941" s="98">
        <f t="shared" si="213"/>
        <v>0</v>
      </c>
      <c r="AN941" s="103">
        <f t="shared" si="214"/>
        <v>0</v>
      </c>
      <c r="AO941" s="104">
        <f t="shared" si="222"/>
        <v>0</v>
      </c>
      <c r="AP941" s="105" t="str">
        <f t="shared" si="215"/>
        <v/>
      </c>
      <c r="AQ941" s="105" t="str">
        <f t="shared" si="216"/>
        <v/>
      </c>
      <c r="AR941" s="98">
        <f>'Input 1 - Schedule 1'!AL943</f>
        <v>0</v>
      </c>
      <c r="AS941" s="98">
        <f t="shared" si="219"/>
        <v>0</v>
      </c>
      <c r="AT941" s="99">
        <f t="shared" si="220"/>
        <v>0</v>
      </c>
      <c r="AV941" s="84" t="s">
        <v>20</v>
      </c>
    </row>
    <row r="942" spans="1:48" ht="13.5" x14ac:dyDescent="0.3">
      <c r="A942" s="106">
        <f t="shared" si="217"/>
        <v>935</v>
      </c>
      <c r="B942" s="102" t="str">
        <f>'Input 1 - Schedule 1'!H944</f>
        <v/>
      </c>
      <c r="C942" s="95">
        <f>'Input 1 - Schedule 1'!I944</f>
        <v>0</v>
      </c>
      <c r="D942" s="95">
        <f>'Input 1 - Schedule 1'!J944</f>
        <v>0</v>
      </c>
      <c r="E942" s="95">
        <f>'Input 1 - Schedule 1'!K944</f>
        <v>0</v>
      </c>
      <c r="F942" s="95">
        <f>'Input 1 - Schedule 1'!L944</f>
        <v>0</v>
      </c>
      <c r="G942" s="95">
        <f>'Input 1 - Schedule 1'!N944</f>
        <v>0</v>
      </c>
      <c r="H942" s="95" t="str">
        <f>'Input 1 - Schedule 1'!O944</f>
        <v/>
      </c>
      <c r="I942" s="95">
        <f>'Input 1 - Schedule 1'!W944</f>
        <v>0</v>
      </c>
      <c r="J942" s="69"/>
      <c r="K942" s="51"/>
      <c r="L942" s="69"/>
      <c r="M942" s="69"/>
      <c r="N942" s="95">
        <f>SUMIFS('Input 3 - Capital Instruments'!$L$13:$L$229,'Input 3 - Capital Instruments'!$O$13:$O$229,C942,'Input 3 - Capital Instruments'!$M$13:$M$229,"Y",'Input 3 - Capital Instruments'!$G$13:$G$229,"Surplus Notes (or similar)")</f>
        <v>0</v>
      </c>
      <c r="O942" s="69"/>
      <c r="P942" s="69"/>
      <c r="Q942" s="69"/>
      <c r="R942" s="96">
        <f t="shared" si="209"/>
        <v>0</v>
      </c>
      <c r="S942" s="95">
        <f t="shared" si="210"/>
        <v>0</v>
      </c>
      <c r="T942" s="69"/>
      <c r="U942" s="69"/>
      <c r="V942" s="69"/>
      <c r="W942" s="95" t="str">
        <f t="shared" si="218"/>
        <v/>
      </c>
      <c r="Z942" s="69"/>
      <c r="AB942" s="69"/>
      <c r="AC942" s="69"/>
      <c r="AD942" s="69"/>
      <c r="AE942" s="69"/>
      <c r="AF942" s="69"/>
      <c r="AG942" s="69"/>
      <c r="AH942" s="97">
        <f t="shared" si="208"/>
        <v>0</v>
      </c>
      <c r="AJ942" s="98">
        <f t="shared" si="211"/>
        <v>0</v>
      </c>
      <c r="AK942" s="103">
        <f t="shared" si="212"/>
        <v>0</v>
      </c>
      <c r="AL942" s="104">
        <f t="shared" si="221"/>
        <v>0</v>
      </c>
      <c r="AM942" s="98">
        <f t="shared" si="213"/>
        <v>0</v>
      </c>
      <c r="AN942" s="103">
        <f t="shared" si="214"/>
        <v>0</v>
      </c>
      <c r="AO942" s="104">
        <f t="shared" si="222"/>
        <v>0</v>
      </c>
      <c r="AP942" s="105" t="str">
        <f t="shared" si="215"/>
        <v/>
      </c>
      <c r="AQ942" s="105" t="str">
        <f t="shared" si="216"/>
        <v/>
      </c>
      <c r="AR942" s="98">
        <f>'Input 1 - Schedule 1'!AL944</f>
        <v>0</v>
      </c>
      <c r="AS942" s="98">
        <f t="shared" si="219"/>
        <v>0</v>
      </c>
      <c r="AT942" s="99">
        <f t="shared" si="220"/>
        <v>0</v>
      </c>
      <c r="AV942" s="84" t="s">
        <v>20</v>
      </c>
    </row>
    <row r="943" spans="1:48" ht="13.5" x14ac:dyDescent="0.3">
      <c r="A943" s="106">
        <f t="shared" si="217"/>
        <v>936</v>
      </c>
      <c r="B943" s="102" t="str">
        <f>'Input 1 - Schedule 1'!H945</f>
        <v/>
      </c>
      <c r="C943" s="95">
        <f>'Input 1 - Schedule 1'!I945</f>
        <v>0</v>
      </c>
      <c r="D943" s="95">
        <f>'Input 1 - Schedule 1'!J945</f>
        <v>0</v>
      </c>
      <c r="E943" s="95">
        <f>'Input 1 - Schedule 1'!K945</f>
        <v>0</v>
      </c>
      <c r="F943" s="95">
        <f>'Input 1 - Schedule 1'!L945</f>
        <v>0</v>
      </c>
      <c r="G943" s="95">
        <f>'Input 1 - Schedule 1'!N945</f>
        <v>0</v>
      </c>
      <c r="H943" s="95" t="str">
        <f>'Input 1 - Schedule 1'!O945</f>
        <v/>
      </c>
      <c r="I943" s="95">
        <f>'Input 1 - Schedule 1'!W945</f>
        <v>0</v>
      </c>
      <c r="J943" s="69"/>
      <c r="K943" s="51"/>
      <c r="L943" s="69"/>
      <c r="M943" s="69"/>
      <c r="N943" s="95">
        <f>SUMIFS('Input 3 - Capital Instruments'!$L$13:$L$229,'Input 3 - Capital Instruments'!$O$13:$O$229,C943,'Input 3 - Capital Instruments'!$M$13:$M$229,"Y",'Input 3 - Capital Instruments'!$G$13:$G$229,"Surplus Notes (or similar)")</f>
        <v>0</v>
      </c>
      <c r="O943" s="69"/>
      <c r="P943" s="69"/>
      <c r="Q943" s="69"/>
      <c r="R943" s="96">
        <f t="shared" si="209"/>
        <v>0</v>
      </c>
      <c r="S943" s="95">
        <f t="shared" si="210"/>
        <v>0</v>
      </c>
      <c r="T943" s="69"/>
      <c r="U943" s="69"/>
      <c r="V943" s="69"/>
      <c r="W943" s="95" t="str">
        <f t="shared" si="218"/>
        <v/>
      </c>
      <c r="Z943" s="69"/>
      <c r="AB943" s="69"/>
      <c r="AC943" s="69"/>
      <c r="AD943" s="69"/>
      <c r="AE943" s="69"/>
      <c r="AF943" s="69"/>
      <c r="AG943" s="69"/>
      <c r="AH943" s="97">
        <f t="shared" si="208"/>
        <v>0</v>
      </c>
      <c r="AJ943" s="98">
        <f t="shared" si="211"/>
        <v>0</v>
      </c>
      <c r="AK943" s="103">
        <f t="shared" si="212"/>
        <v>0</v>
      </c>
      <c r="AL943" s="104">
        <f t="shared" si="221"/>
        <v>0</v>
      </c>
      <c r="AM943" s="98">
        <f t="shared" si="213"/>
        <v>0</v>
      </c>
      <c r="AN943" s="103">
        <f t="shared" si="214"/>
        <v>0</v>
      </c>
      <c r="AO943" s="104">
        <f t="shared" si="222"/>
        <v>0</v>
      </c>
      <c r="AP943" s="105" t="str">
        <f t="shared" si="215"/>
        <v/>
      </c>
      <c r="AQ943" s="105" t="str">
        <f t="shared" si="216"/>
        <v/>
      </c>
      <c r="AR943" s="98">
        <f>'Input 1 - Schedule 1'!AL945</f>
        <v>0</v>
      </c>
      <c r="AS943" s="98">
        <f t="shared" si="219"/>
        <v>0</v>
      </c>
      <c r="AT943" s="99">
        <f t="shared" si="220"/>
        <v>0</v>
      </c>
      <c r="AV943" s="84" t="s">
        <v>20</v>
      </c>
    </row>
    <row r="944" spans="1:48" ht="13.5" x14ac:dyDescent="0.3">
      <c r="A944" s="106">
        <f t="shared" si="217"/>
        <v>937</v>
      </c>
      <c r="B944" s="102" t="str">
        <f>'Input 1 - Schedule 1'!H946</f>
        <v/>
      </c>
      <c r="C944" s="95">
        <f>'Input 1 - Schedule 1'!I946</f>
        <v>0</v>
      </c>
      <c r="D944" s="95">
        <f>'Input 1 - Schedule 1'!J946</f>
        <v>0</v>
      </c>
      <c r="E944" s="95">
        <f>'Input 1 - Schedule 1'!K946</f>
        <v>0</v>
      </c>
      <c r="F944" s="95">
        <f>'Input 1 - Schedule 1'!L946</f>
        <v>0</v>
      </c>
      <c r="G944" s="95">
        <f>'Input 1 - Schedule 1'!N946</f>
        <v>0</v>
      </c>
      <c r="H944" s="95" t="str">
        <f>'Input 1 - Schedule 1'!O946</f>
        <v/>
      </c>
      <c r="I944" s="95">
        <f>'Input 1 - Schedule 1'!W946</f>
        <v>0</v>
      </c>
      <c r="J944" s="69"/>
      <c r="K944" s="51"/>
      <c r="L944" s="69"/>
      <c r="M944" s="69"/>
      <c r="N944" s="95">
        <f>SUMIFS('Input 3 - Capital Instruments'!$L$13:$L$229,'Input 3 - Capital Instruments'!$O$13:$O$229,C944,'Input 3 - Capital Instruments'!$M$13:$M$229,"Y",'Input 3 - Capital Instruments'!$G$13:$G$229,"Surplus Notes (or similar)")</f>
        <v>0</v>
      </c>
      <c r="O944" s="69"/>
      <c r="P944" s="69"/>
      <c r="Q944" s="69"/>
      <c r="R944" s="96">
        <f t="shared" si="209"/>
        <v>0</v>
      </c>
      <c r="S944" s="95">
        <f t="shared" si="210"/>
        <v>0</v>
      </c>
      <c r="T944" s="69"/>
      <c r="U944" s="69"/>
      <c r="V944" s="69"/>
      <c r="W944" s="95" t="str">
        <f t="shared" si="218"/>
        <v/>
      </c>
      <c r="Z944" s="69"/>
      <c r="AB944" s="69"/>
      <c r="AC944" s="69"/>
      <c r="AD944" s="69"/>
      <c r="AE944" s="69"/>
      <c r="AF944" s="69"/>
      <c r="AG944" s="69"/>
      <c r="AH944" s="97">
        <f t="shared" si="208"/>
        <v>0</v>
      </c>
      <c r="AJ944" s="98">
        <f t="shared" si="211"/>
        <v>0</v>
      </c>
      <c r="AK944" s="103">
        <f t="shared" si="212"/>
        <v>0</v>
      </c>
      <c r="AL944" s="104">
        <f t="shared" si="221"/>
        <v>0</v>
      </c>
      <c r="AM944" s="98">
        <f t="shared" si="213"/>
        <v>0</v>
      </c>
      <c r="AN944" s="103">
        <f t="shared" si="214"/>
        <v>0</v>
      </c>
      <c r="AO944" s="104">
        <f t="shared" si="222"/>
        <v>0</v>
      </c>
      <c r="AP944" s="105" t="str">
        <f t="shared" si="215"/>
        <v/>
      </c>
      <c r="AQ944" s="105" t="str">
        <f t="shared" si="216"/>
        <v/>
      </c>
      <c r="AR944" s="98">
        <f>'Input 1 - Schedule 1'!AL946</f>
        <v>0</v>
      </c>
      <c r="AS944" s="98">
        <f t="shared" si="219"/>
        <v>0</v>
      </c>
      <c r="AT944" s="99">
        <f t="shared" si="220"/>
        <v>0</v>
      </c>
      <c r="AV944" s="84" t="s">
        <v>20</v>
      </c>
    </row>
    <row r="945" spans="1:48" ht="13.5" x14ac:dyDescent="0.3">
      <c r="A945" s="106">
        <f t="shared" si="217"/>
        <v>938</v>
      </c>
      <c r="B945" s="102" t="str">
        <f>'Input 1 - Schedule 1'!H947</f>
        <v/>
      </c>
      <c r="C945" s="95">
        <f>'Input 1 - Schedule 1'!I947</f>
        <v>0</v>
      </c>
      <c r="D945" s="95">
        <f>'Input 1 - Schedule 1'!J947</f>
        <v>0</v>
      </c>
      <c r="E945" s="95">
        <f>'Input 1 - Schedule 1'!K947</f>
        <v>0</v>
      </c>
      <c r="F945" s="95">
        <f>'Input 1 - Schedule 1'!L947</f>
        <v>0</v>
      </c>
      <c r="G945" s="95">
        <f>'Input 1 - Schedule 1'!N947</f>
        <v>0</v>
      </c>
      <c r="H945" s="95" t="str">
        <f>'Input 1 - Schedule 1'!O947</f>
        <v/>
      </c>
      <c r="I945" s="95">
        <f>'Input 1 - Schedule 1'!W947</f>
        <v>0</v>
      </c>
      <c r="J945" s="69"/>
      <c r="K945" s="51"/>
      <c r="L945" s="69"/>
      <c r="M945" s="69"/>
      <c r="N945" s="95">
        <f>SUMIFS('Input 3 - Capital Instruments'!$L$13:$L$229,'Input 3 - Capital Instruments'!$O$13:$O$229,C945,'Input 3 - Capital Instruments'!$M$13:$M$229,"Y",'Input 3 - Capital Instruments'!$G$13:$G$229,"Surplus Notes (or similar)")</f>
        <v>0</v>
      </c>
      <c r="O945" s="69"/>
      <c r="P945" s="69"/>
      <c r="Q945" s="69"/>
      <c r="R945" s="96">
        <f t="shared" si="209"/>
        <v>0</v>
      </c>
      <c r="S945" s="95">
        <f t="shared" si="210"/>
        <v>0</v>
      </c>
      <c r="T945" s="69"/>
      <c r="U945" s="69"/>
      <c r="V945" s="69"/>
      <c r="W945" s="95" t="str">
        <f t="shared" si="218"/>
        <v/>
      </c>
      <c r="Z945" s="69"/>
      <c r="AB945" s="69"/>
      <c r="AC945" s="69"/>
      <c r="AD945" s="69"/>
      <c r="AE945" s="69"/>
      <c r="AF945" s="69"/>
      <c r="AG945" s="69"/>
      <c r="AH945" s="97">
        <f t="shared" si="208"/>
        <v>0</v>
      </c>
      <c r="AJ945" s="98">
        <f t="shared" si="211"/>
        <v>0</v>
      </c>
      <c r="AK945" s="103">
        <f t="shared" si="212"/>
        <v>0</v>
      </c>
      <c r="AL945" s="104">
        <f t="shared" si="221"/>
        <v>0</v>
      </c>
      <c r="AM945" s="98">
        <f t="shared" si="213"/>
        <v>0</v>
      </c>
      <c r="AN945" s="103">
        <f t="shared" si="214"/>
        <v>0</v>
      </c>
      <c r="AO945" s="104">
        <f t="shared" si="222"/>
        <v>0</v>
      </c>
      <c r="AP945" s="105" t="str">
        <f t="shared" si="215"/>
        <v/>
      </c>
      <c r="AQ945" s="105" t="str">
        <f t="shared" si="216"/>
        <v/>
      </c>
      <c r="AR945" s="98">
        <f>'Input 1 - Schedule 1'!AL947</f>
        <v>0</v>
      </c>
      <c r="AS945" s="98">
        <f t="shared" si="219"/>
        <v>0</v>
      </c>
      <c r="AT945" s="99">
        <f t="shared" si="220"/>
        <v>0</v>
      </c>
      <c r="AV945" s="84" t="s">
        <v>20</v>
      </c>
    </row>
    <row r="946" spans="1:48" ht="13.5" x14ac:dyDescent="0.3">
      <c r="A946" s="106">
        <f t="shared" si="217"/>
        <v>939</v>
      </c>
      <c r="B946" s="102" t="str">
        <f>'Input 1 - Schedule 1'!H948</f>
        <v/>
      </c>
      <c r="C946" s="95">
        <f>'Input 1 - Schedule 1'!I948</f>
        <v>0</v>
      </c>
      <c r="D946" s="95">
        <f>'Input 1 - Schedule 1'!J948</f>
        <v>0</v>
      </c>
      <c r="E946" s="95">
        <f>'Input 1 - Schedule 1'!K948</f>
        <v>0</v>
      </c>
      <c r="F946" s="95">
        <f>'Input 1 - Schedule 1'!L948</f>
        <v>0</v>
      </c>
      <c r="G946" s="95">
        <f>'Input 1 - Schedule 1'!N948</f>
        <v>0</v>
      </c>
      <c r="H946" s="95" t="str">
        <f>'Input 1 - Schedule 1'!O948</f>
        <v/>
      </c>
      <c r="I946" s="95">
        <f>'Input 1 - Schedule 1'!W948</f>
        <v>0</v>
      </c>
      <c r="J946" s="69"/>
      <c r="K946" s="51"/>
      <c r="L946" s="69"/>
      <c r="M946" s="69"/>
      <c r="N946" s="95">
        <f>SUMIFS('Input 3 - Capital Instruments'!$L$13:$L$229,'Input 3 - Capital Instruments'!$O$13:$O$229,C946,'Input 3 - Capital Instruments'!$M$13:$M$229,"Y",'Input 3 - Capital Instruments'!$G$13:$G$229,"Surplus Notes (or similar)")</f>
        <v>0</v>
      </c>
      <c r="O946" s="69"/>
      <c r="P946" s="69"/>
      <c r="Q946" s="69"/>
      <c r="R946" s="96">
        <f t="shared" si="209"/>
        <v>0</v>
      </c>
      <c r="S946" s="95">
        <f t="shared" si="210"/>
        <v>0</v>
      </c>
      <c r="T946" s="69"/>
      <c r="U946" s="69"/>
      <c r="V946" s="69"/>
      <c r="W946" s="95" t="str">
        <f t="shared" si="218"/>
        <v/>
      </c>
      <c r="Z946" s="69"/>
      <c r="AB946" s="69"/>
      <c r="AC946" s="69"/>
      <c r="AD946" s="69"/>
      <c r="AE946" s="69"/>
      <c r="AF946" s="69"/>
      <c r="AG946" s="69"/>
      <c r="AH946" s="97">
        <f t="shared" si="208"/>
        <v>0</v>
      </c>
      <c r="AJ946" s="98">
        <f t="shared" si="211"/>
        <v>0</v>
      </c>
      <c r="AK946" s="103">
        <f t="shared" si="212"/>
        <v>0</v>
      </c>
      <c r="AL946" s="104">
        <f t="shared" si="221"/>
        <v>0</v>
      </c>
      <c r="AM946" s="98">
        <f t="shared" si="213"/>
        <v>0</v>
      </c>
      <c r="AN946" s="103">
        <f t="shared" si="214"/>
        <v>0</v>
      </c>
      <c r="AO946" s="104">
        <f t="shared" si="222"/>
        <v>0</v>
      </c>
      <c r="AP946" s="105" t="str">
        <f t="shared" si="215"/>
        <v/>
      </c>
      <c r="AQ946" s="105" t="str">
        <f t="shared" si="216"/>
        <v/>
      </c>
      <c r="AR946" s="98">
        <f>'Input 1 - Schedule 1'!AL948</f>
        <v>0</v>
      </c>
      <c r="AS946" s="98">
        <f t="shared" si="219"/>
        <v>0</v>
      </c>
      <c r="AT946" s="99">
        <f t="shared" si="220"/>
        <v>0</v>
      </c>
      <c r="AV946" s="84" t="s">
        <v>20</v>
      </c>
    </row>
    <row r="947" spans="1:48" ht="13.5" x14ac:dyDescent="0.3">
      <c r="A947" s="106">
        <f t="shared" si="217"/>
        <v>940</v>
      </c>
      <c r="B947" s="102" t="str">
        <f>'Input 1 - Schedule 1'!H949</f>
        <v/>
      </c>
      <c r="C947" s="95">
        <f>'Input 1 - Schedule 1'!I949</f>
        <v>0</v>
      </c>
      <c r="D947" s="95">
        <f>'Input 1 - Schedule 1'!J949</f>
        <v>0</v>
      </c>
      <c r="E947" s="95">
        <f>'Input 1 - Schedule 1'!K949</f>
        <v>0</v>
      </c>
      <c r="F947" s="95">
        <f>'Input 1 - Schedule 1'!L949</f>
        <v>0</v>
      </c>
      <c r="G947" s="95">
        <f>'Input 1 - Schedule 1'!N949</f>
        <v>0</v>
      </c>
      <c r="H947" s="95" t="str">
        <f>'Input 1 - Schedule 1'!O949</f>
        <v/>
      </c>
      <c r="I947" s="95">
        <f>'Input 1 - Schedule 1'!W949</f>
        <v>0</v>
      </c>
      <c r="J947" s="69"/>
      <c r="K947" s="51"/>
      <c r="L947" s="69"/>
      <c r="M947" s="69"/>
      <c r="N947" s="95">
        <f>SUMIFS('Input 3 - Capital Instruments'!$L$13:$L$229,'Input 3 - Capital Instruments'!$O$13:$O$229,C947,'Input 3 - Capital Instruments'!$M$13:$M$229,"Y",'Input 3 - Capital Instruments'!$G$13:$G$229,"Surplus Notes (or similar)")</f>
        <v>0</v>
      </c>
      <c r="O947" s="69"/>
      <c r="P947" s="69"/>
      <c r="Q947" s="69"/>
      <c r="R947" s="96">
        <f t="shared" si="209"/>
        <v>0</v>
      </c>
      <c r="S947" s="95">
        <f t="shared" si="210"/>
        <v>0</v>
      </c>
      <c r="T947" s="69"/>
      <c r="U947" s="69"/>
      <c r="V947" s="69"/>
      <c r="W947" s="95" t="str">
        <f t="shared" si="218"/>
        <v/>
      </c>
      <c r="Z947" s="69"/>
      <c r="AB947" s="69"/>
      <c r="AC947" s="69"/>
      <c r="AD947" s="69"/>
      <c r="AE947" s="69"/>
      <c r="AF947" s="69"/>
      <c r="AG947" s="69"/>
      <c r="AH947" s="97">
        <f t="shared" si="208"/>
        <v>0</v>
      </c>
      <c r="AJ947" s="98">
        <f t="shared" si="211"/>
        <v>0</v>
      </c>
      <c r="AK947" s="103">
        <f t="shared" si="212"/>
        <v>0</v>
      </c>
      <c r="AL947" s="104">
        <f t="shared" si="221"/>
        <v>0</v>
      </c>
      <c r="AM947" s="98">
        <f t="shared" si="213"/>
        <v>0</v>
      </c>
      <c r="AN947" s="103">
        <f t="shared" si="214"/>
        <v>0</v>
      </c>
      <c r="AO947" s="104">
        <f t="shared" si="222"/>
        <v>0</v>
      </c>
      <c r="AP947" s="105" t="str">
        <f t="shared" si="215"/>
        <v/>
      </c>
      <c r="AQ947" s="105" t="str">
        <f t="shared" si="216"/>
        <v/>
      </c>
      <c r="AR947" s="98">
        <f>'Input 1 - Schedule 1'!AL949</f>
        <v>0</v>
      </c>
      <c r="AS947" s="98">
        <f t="shared" si="219"/>
        <v>0</v>
      </c>
      <c r="AT947" s="99">
        <f t="shared" si="220"/>
        <v>0</v>
      </c>
      <c r="AV947" s="84" t="s">
        <v>20</v>
      </c>
    </row>
    <row r="948" spans="1:48" ht="13.5" x14ac:dyDescent="0.3">
      <c r="A948" s="106">
        <f t="shared" si="217"/>
        <v>941</v>
      </c>
      <c r="B948" s="102" t="str">
        <f>'Input 1 - Schedule 1'!H950</f>
        <v/>
      </c>
      <c r="C948" s="95">
        <f>'Input 1 - Schedule 1'!I950</f>
        <v>0</v>
      </c>
      <c r="D948" s="95">
        <f>'Input 1 - Schedule 1'!J950</f>
        <v>0</v>
      </c>
      <c r="E948" s="95">
        <f>'Input 1 - Schedule 1'!K950</f>
        <v>0</v>
      </c>
      <c r="F948" s="95">
        <f>'Input 1 - Schedule 1'!L950</f>
        <v>0</v>
      </c>
      <c r="G948" s="95">
        <f>'Input 1 - Schedule 1'!N950</f>
        <v>0</v>
      </c>
      <c r="H948" s="95" t="str">
        <f>'Input 1 - Schedule 1'!O950</f>
        <v/>
      </c>
      <c r="I948" s="95">
        <f>'Input 1 - Schedule 1'!W950</f>
        <v>0</v>
      </c>
      <c r="J948" s="69"/>
      <c r="K948" s="51"/>
      <c r="L948" s="69"/>
      <c r="M948" s="69"/>
      <c r="N948" s="95">
        <f>SUMIFS('Input 3 - Capital Instruments'!$L$13:$L$229,'Input 3 - Capital Instruments'!$O$13:$O$229,C948,'Input 3 - Capital Instruments'!$M$13:$M$229,"Y",'Input 3 - Capital Instruments'!$G$13:$G$229,"Surplus Notes (or similar)")</f>
        <v>0</v>
      </c>
      <c r="O948" s="69"/>
      <c r="P948" s="69"/>
      <c r="Q948" s="69"/>
      <c r="R948" s="96">
        <f t="shared" si="209"/>
        <v>0</v>
      </c>
      <c r="S948" s="95">
        <f t="shared" si="210"/>
        <v>0</v>
      </c>
      <c r="T948" s="69"/>
      <c r="U948" s="69"/>
      <c r="V948" s="69"/>
      <c r="W948" s="95" t="str">
        <f t="shared" si="218"/>
        <v/>
      </c>
      <c r="Z948" s="69"/>
      <c r="AB948" s="69"/>
      <c r="AC948" s="69"/>
      <c r="AD948" s="69"/>
      <c r="AE948" s="69"/>
      <c r="AF948" s="69"/>
      <c r="AG948" s="69"/>
      <c r="AH948" s="97">
        <f t="shared" si="208"/>
        <v>0</v>
      </c>
      <c r="AJ948" s="98">
        <f t="shared" si="211"/>
        <v>0</v>
      </c>
      <c r="AK948" s="103">
        <f t="shared" si="212"/>
        <v>0</v>
      </c>
      <c r="AL948" s="104">
        <f t="shared" si="221"/>
        <v>0</v>
      </c>
      <c r="AM948" s="98">
        <f t="shared" si="213"/>
        <v>0</v>
      </c>
      <c r="AN948" s="103">
        <f t="shared" si="214"/>
        <v>0</v>
      </c>
      <c r="AO948" s="104">
        <f t="shared" si="222"/>
        <v>0</v>
      </c>
      <c r="AP948" s="105" t="str">
        <f t="shared" si="215"/>
        <v/>
      </c>
      <c r="AQ948" s="105" t="str">
        <f t="shared" si="216"/>
        <v/>
      </c>
      <c r="AR948" s="98">
        <f>'Input 1 - Schedule 1'!AL950</f>
        <v>0</v>
      </c>
      <c r="AS948" s="98">
        <f t="shared" si="219"/>
        <v>0</v>
      </c>
      <c r="AT948" s="99">
        <f t="shared" si="220"/>
        <v>0</v>
      </c>
      <c r="AV948" s="84" t="s">
        <v>20</v>
      </c>
    </row>
    <row r="949" spans="1:48" ht="13.5" x14ac:dyDescent="0.3">
      <c r="A949" s="106">
        <f t="shared" si="217"/>
        <v>942</v>
      </c>
      <c r="B949" s="102" t="str">
        <f>'Input 1 - Schedule 1'!H951</f>
        <v/>
      </c>
      <c r="C949" s="95">
        <f>'Input 1 - Schedule 1'!I951</f>
        <v>0</v>
      </c>
      <c r="D949" s="95">
        <f>'Input 1 - Schedule 1'!J951</f>
        <v>0</v>
      </c>
      <c r="E949" s="95">
        <f>'Input 1 - Schedule 1'!K951</f>
        <v>0</v>
      </c>
      <c r="F949" s="95">
        <f>'Input 1 - Schedule 1'!L951</f>
        <v>0</v>
      </c>
      <c r="G949" s="95">
        <f>'Input 1 - Schedule 1'!N951</f>
        <v>0</v>
      </c>
      <c r="H949" s="95" t="str">
        <f>'Input 1 - Schedule 1'!O951</f>
        <v/>
      </c>
      <c r="I949" s="95">
        <f>'Input 1 - Schedule 1'!W951</f>
        <v>0</v>
      </c>
      <c r="J949" s="69"/>
      <c r="K949" s="51"/>
      <c r="L949" s="69"/>
      <c r="M949" s="69"/>
      <c r="N949" s="95">
        <f>SUMIFS('Input 3 - Capital Instruments'!$L$13:$L$229,'Input 3 - Capital Instruments'!$O$13:$O$229,C949,'Input 3 - Capital Instruments'!$M$13:$M$229,"Y",'Input 3 - Capital Instruments'!$G$13:$G$229,"Surplus Notes (or similar)")</f>
        <v>0</v>
      </c>
      <c r="O949" s="69"/>
      <c r="P949" s="69"/>
      <c r="Q949" s="69"/>
      <c r="R949" s="96">
        <f t="shared" si="209"/>
        <v>0</v>
      </c>
      <c r="S949" s="95">
        <f t="shared" si="210"/>
        <v>0</v>
      </c>
      <c r="T949" s="69"/>
      <c r="U949" s="69"/>
      <c r="V949" s="69"/>
      <c r="W949" s="95" t="str">
        <f t="shared" si="218"/>
        <v/>
      </c>
      <c r="Z949" s="69"/>
      <c r="AB949" s="69"/>
      <c r="AC949" s="69"/>
      <c r="AD949" s="69"/>
      <c r="AE949" s="69"/>
      <c r="AF949" s="69"/>
      <c r="AG949" s="69"/>
      <c r="AH949" s="97">
        <f t="shared" si="208"/>
        <v>0</v>
      </c>
      <c r="AJ949" s="98">
        <f t="shared" si="211"/>
        <v>0</v>
      </c>
      <c r="AK949" s="103">
        <f t="shared" si="212"/>
        <v>0</v>
      </c>
      <c r="AL949" s="104">
        <f t="shared" si="221"/>
        <v>0</v>
      </c>
      <c r="AM949" s="98">
        <f t="shared" si="213"/>
        <v>0</v>
      </c>
      <c r="AN949" s="103">
        <f t="shared" si="214"/>
        <v>0</v>
      </c>
      <c r="AO949" s="104">
        <f t="shared" si="222"/>
        <v>0</v>
      </c>
      <c r="AP949" s="105" t="str">
        <f t="shared" si="215"/>
        <v/>
      </c>
      <c r="AQ949" s="105" t="str">
        <f t="shared" si="216"/>
        <v/>
      </c>
      <c r="AR949" s="98">
        <f>'Input 1 - Schedule 1'!AL951</f>
        <v>0</v>
      </c>
      <c r="AS949" s="98">
        <f t="shared" si="219"/>
        <v>0</v>
      </c>
      <c r="AT949" s="99">
        <f t="shared" si="220"/>
        <v>0</v>
      </c>
      <c r="AV949" s="84" t="s">
        <v>20</v>
      </c>
    </row>
    <row r="950" spans="1:48" ht="13.5" x14ac:dyDescent="0.3">
      <c r="A950" s="106">
        <f t="shared" si="217"/>
        <v>943</v>
      </c>
      <c r="B950" s="102" t="str">
        <f>'Input 1 - Schedule 1'!H952</f>
        <v/>
      </c>
      <c r="C950" s="95">
        <f>'Input 1 - Schedule 1'!I952</f>
        <v>0</v>
      </c>
      <c r="D950" s="95">
        <f>'Input 1 - Schedule 1'!J952</f>
        <v>0</v>
      </c>
      <c r="E950" s="95">
        <f>'Input 1 - Schedule 1'!K952</f>
        <v>0</v>
      </c>
      <c r="F950" s="95">
        <f>'Input 1 - Schedule 1'!L952</f>
        <v>0</v>
      </c>
      <c r="G950" s="95">
        <f>'Input 1 - Schedule 1'!N952</f>
        <v>0</v>
      </c>
      <c r="H950" s="95" t="str">
        <f>'Input 1 - Schedule 1'!O952</f>
        <v/>
      </c>
      <c r="I950" s="95">
        <f>'Input 1 - Schedule 1'!W952</f>
        <v>0</v>
      </c>
      <c r="J950" s="69"/>
      <c r="K950" s="51"/>
      <c r="L950" s="69"/>
      <c r="M950" s="69"/>
      <c r="N950" s="95">
        <f>SUMIFS('Input 3 - Capital Instruments'!$L$13:$L$229,'Input 3 - Capital Instruments'!$O$13:$O$229,C950,'Input 3 - Capital Instruments'!$M$13:$M$229,"Y",'Input 3 - Capital Instruments'!$G$13:$G$229,"Surplus Notes (or similar)")</f>
        <v>0</v>
      </c>
      <c r="O950" s="69"/>
      <c r="P950" s="69"/>
      <c r="Q950" s="69"/>
      <c r="R950" s="96">
        <f t="shared" si="209"/>
        <v>0</v>
      </c>
      <c r="S950" s="95">
        <f t="shared" si="210"/>
        <v>0</v>
      </c>
      <c r="T950" s="69"/>
      <c r="U950" s="69"/>
      <c r="V950" s="69"/>
      <c r="W950" s="95" t="str">
        <f t="shared" si="218"/>
        <v/>
      </c>
      <c r="Z950" s="69"/>
      <c r="AB950" s="69"/>
      <c r="AC950" s="69"/>
      <c r="AD950" s="69"/>
      <c r="AE950" s="69"/>
      <c r="AF950" s="69"/>
      <c r="AG950" s="69"/>
      <c r="AH950" s="97">
        <f t="shared" si="208"/>
        <v>0</v>
      </c>
      <c r="AJ950" s="98">
        <f t="shared" si="211"/>
        <v>0</v>
      </c>
      <c r="AK950" s="103">
        <f t="shared" si="212"/>
        <v>0</v>
      </c>
      <c r="AL950" s="104">
        <f t="shared" si="221"/>
        <v>0</v>
      </c>
      <c r="AM950" s="98">
        <f t="shared" si="213"/>
        <v>0</v>
      </c>
      <c r="AN950" s="103">
        <f t="shared" si="214"/>
        <v>0</v>
      </c>
      <c r="AO950" s="104">
        <f t="shared" si="222"/>
        <v>0</v>
      </c>
      <c r="AP950" s="105" t="str">
        <f t="shared" si="215"/>
        <v/>
      </c>
      <c r="AQ950" s="105" t="str">
        <f t="shared" si="216"/>
        <v/>
      </c>
      <c r="AR950" s="98">
        <f>'Input 1 - Schedule 1'!AL952</f>
        <v>0</v>
      </c>
      <c r="AS950" s="98">
        <f t="shared" si="219"/>
        <v>0</v>
      </c>
      <c r="AT950" s="99">
        <f t="shared" si="220"/>
        <v>0</v>
      </c>
      <c r="AV950" s="84" t="s">
        <v>20</v>
      </c>
    </row>
    <row r="951" spans="1:48" ht="13.5" x14ac:dyDescent="0.3">
      <c r="A951" s="106">
        <f t="shared" si="217"/>
        <v>944</v>
      </c>
      <c r="B951" s="102" t="str">
        <f>'Input 1 - Schedule 1'!H953</f>
        <v/>
      </c>
      <c r="C951" s="95">
        <f>'Input 1 - Schedule 1'!I953</f>
        <v>0</v>
      </c>
      <c r="D951" s="95">
        <f>'Input 1 - Schedule 1'!J953</f>
        <v>0</v>
      </c>
      <c r="E951" s="95">
        <f>'Input 1 - Schedule 1'!K953</f>
        <v>0</v>
      </c>
      <c r="F951" s="95">
        <f>'Input 1 - Schedule 1'!L953</f>
        <v>0</v>
      </c>
      <c r="G951" s="95">
        <f>'Input 1 - Schedule 1'!N953</f>
        <v>0</v>
      </c>
      <c r="H951" s="95" t="str">
        <f>'Input 1 - Schedule 1'!O953</f>
        <v/>
      </c>
      <c r="I951" s="95">
        <f>'Input 1 - Schedule 1'!W953</f>
        <v>0</v>
      </c>
      <c r="J951" s="69"/>
      <c r="K951" s="51"/>
      <c r="L951" s="69"/>
      <c r="M951" s="69"/>
      <c r="N951" s="95">
        <f>SUMIFS('Input 3 - Capital Instruments'!$L$13:$L$229,'Input 3 - Capital Instruments'!$O$13:$O$229,C951,'Input 3 - Capital Instruments'!$M$13:$M$229,"Y",'Input 3 - Capital Instruments'!$G$13:$G$229,"Surplus Notes (or similar)")</f>
        <v>0</v>
      </c>
      <c r="O951" s="69"/>
      <c r="P951" s="69"/>
      <c r="Q951" s="69"/>
      <c r="R951" s="96">
        <f t="shared" si="209"/>
        <v>0</v>
      </c>
      <c r="S951" s="95">
        <f t="shared" si="210"/>
        <v>0</v>
      </c>
      <c r="T951" s="69"/>
      <c r="U951" s="69"/>
      <c r="V951" s="69"/>
      <c r="W951" s="95" t="str">
        <f t="shared" si="218"/>
        <v/>
      </c>
      <c r="Z951" s="69"/>
      <c r="AB951" s="69"/>
      <c r="AC951" s="69"/>
      <c r="AD951" s="69"/>
      <c r="AE951" s="69"/>
      <c r="AF951" s="69"/>
      <c r="AG951" s="69"/>
      <c r="AH951" s="97">
        <f t="shared" si="208"/>
        <v>0</v>
      </c>
      <c r="AJ951" s="98">
        <f t="shared" si="211"/>
        <v>0</v>
      </c>
      <c r="AK951" s="103">
        <f t="shared" si="212"/>
        <v>0</v>
      </c>
      <c r="AL951" s="104">
        <f t="shared" si="221"/>
        <v>0</v>
      </c>
      <c r="AM951" s="98">
        <f t="shared" si="213"/>
        <v>0</v>
      </c>
      <c r="AN951" s="103">
        <f t="shared" si="214"/>
        <v>0</v>
      </c>
      <c r="AO951" s="104">
        <f t="shared" si="222"/>
        <v>0</v>
      </c>
      <c r="AP951" s="105" t="str">
        <f t="shared" si="215"/>
        <v/>
      </c>
      <c r="AQ951" s="105" t="str">
        <f t="shared" si="216"/>
        <v/>
      </c>
      <c r="AR951" s="98">
        <f>'Input 1 - Schedule 1'!AL953</f>
        <v>0</v>
      </c>
      <c r="AS951" s="98">
        <f t="shared" si="219"/>
        <v>0</v>
      </c>
      <c r="AT951" s="99">
        <f t="shared" si="220"/>
        <v>0</v>
      </c>
      <c r="AV951" s="84" t="s">
        <v>20</v>
      </c>
    </row>
    <row r="952" spans="1:48" ht="13.5" x14ac:dyDescent="0.3">
      <c r="A952" s="106">
        <f t="shared" si="217"/>
        <v>945</v>
      </c>
      <c r="B952" s="102" t="str">
        <f>'Input 1 - Schedule 1'!H954</f>
        <v/>
      </c>
      <c r="C952" s="95">
        <f>'Input 1 - Schedule 1'!I954</f>
        <v>0</v>
      </c>
      <c r="D952" s="95">
        <f>'Input 1 - Schedule 1'!J954</f>
        <v>0</v>
      </c>
      <c r="E952" s="95">
        <f>'Input 1 - Schedule 1'!K954</f>
        <v>0</v>
      </c>
      <c r="F952" s="95">
        <f>'Input 1 - Schedule 1'!L954</f>
        <v>0</v>
      </c>
      <c r="G952" s="95">
        <f>'Input 1 - Schedule 1'!N954</f>
        <v>0</v>
      </c>
      <c r="H952" s="95" t="str">
        <f>'Input 1 - Schedule 1'!O954</f>
        <v/>
      </c>
      <c r="I952" s="95">
        <f>'Input 1 - Schedule 1'!W954</f>
        <v>0</v>
      </c>
      <c r="J952" s="69"/>
      <c r="K952" s="51"/>
      <c r="L952" s="69"/>
      <c r="M952" s="69"/>
      <c r="N952" s="95">
        <f>SUMIFS('Input 3 - Capital Instruments'!$L$13:$L$229,'Input 3 - Capital Instruments'!$O$13:$O$229,C952,'Input 3 - Capital Instruments'!$M$13:$M$229,"Y",'Input 3 - Capital Instruments'!$G$13:$G$229,"Surplus Notes (or similar)")</f>
        <v>0</v>
      </c>
      <c r="O952" s="69"/>
      <c r="P952" s="69"/>
      <c r="Q952" s="69"/>
      <c r="R952" s="96">
        <f t="shared" si="209"/>
        <v>0</v>
      </c>
      <c r="S952" s="95">
        <f t="shared" si="210"/>
        <v>0</v>
      </c>
      <c r="T952" s="69"/>
      <c r="U952" s="69"/>
      <c r="V952" s="69"/>
      <c r="W952" s="95" t="str">
        <f t="shared" si="218"/>
        <v/>
      </c>
      <c r="Z952" s="69"/>
      <c r="AB952" s="69"/>
      <c r="AC952" s="69"/>
      <c r="AD952" s="69"/>
      <c r="AE952" s="69"/>
      <c r="AF952" s="69"/>
      <c r="AG952" s="69"/>
      <c r="AH952" s="97">
        <f t="shared" si="208"/>
        <v>0</v>
      </c>
      <c r="AJ952" s="98">
        <f t="shared" si="211"/>
        <v>0</v>
      </c>
      <c r="AK952" s="103">
        <f t="shared" si="212"/>
        <v>0</v>
      </c>
      <c r="AL952" s="104">
        <f t="shared" si="221"/>
        <v>0</v>
      </c>
      <c r="AM952" s="98">
        <f t="shared" si="213"/>
        <v>0</v>
      </c>
      <c r="AN952" s="103">
        <f t="shared" si="214"/>
        <v>0</v>
      </c>
      <c r="AO952" s="104">
        <f t="shared" si="222"/>
        <v>0</v>
      </c>
      <c r="AP952" s="105" t="str">
        <f t="shared" si="215"/>
        <v/>
      </c>
      <c r="AQ952" s="105" t="str">
        <f t="shared" si="216"/>
        <v/>
      </c>
      <c r="AR952" s="98">
        <f>'Input 1 - Schedule 1'!AL954</f>
        <v>0</v>
      </c>
      <c r="AS952" s="98">
        <f t="shared" si="219"/>
        <v>0</v>
      </c>
      <c r="AT952" s="99">
        <f t="shared" si="220"/>
        <v>0</v>
      </c>
      <c r="AV952" s="84" t="s">
        <v>20</v>
      </c>
    </row>
    <row r="953" spans="1:48" ht="13.5" x14ac:dyDescent="0.3">
      <c r="A953" s="106">
        <f t="shared" si="217"/>
        <v>946</v>
      </c>
      <c r="B953" s="102" t="str">
        <f>'Input 1 - Schedule 1'!H955</f>
        <v/>
      </c>
      <c r="C953" s="95">
        <f>'Input 1 - Schedule 1'!I955</f>
        <v>0</v>
      </c>
      <c r="D953" s="95">
        <f>'Input 1 - Schedule 1'!J955</f>
        <v>0</v>
      </c>
      <c r="E953" s="95">
        <f>'Input 1 - Schedule 1'!K955</f>
        <v>0</v>
      </c>
      <c r="F953" s="95">
        <f>'Input 1 - Schedule 1'!L955</f>
        <v>0</v>
      </c>
      <c r="G953" s="95">
        <f>'Input 1 - Schedule 1'!N955</f>
        <v>0</v>
      </c>
      <c r="H953" s="95" t="str">
        <f>'Input 1 - Schedule 1'!O955</f>
        <v/>
      </c>
      <c r="I953" s="95">
        <f>'Input 1 - Schedule 1'!W955</f>
        <v>0</v>
      </c>
      <c r="J953" s="69"/>
      <c r="K953" s="51"/>
      <c r="L953" s="69"/>
      <c r="M953" s="69"/>
      <c r="N953" s="95">
        <f>SUMIFS('Input 3 - Capital Instruments'!$L$13:$L$229,'Input 3 - Capital Instruments'!$O$13:$O$229,C953,'Input 3 - Capital Instruments'!$M$13:$M$229,"Y",'Input 3 - Capital Instruments'!$G$13:$G$229,"Surplus Notes (or similar)")</f>
        <v>0</v>
      </c>
      <c r="O953" s="69"/>
      <c r="P953" s="69"/>
      <c r="Q953" s="69"/>
      <c r="R953" s="96">
        <f t="shared" si="209"/>
        <v>0</v>
      </c>
      <c r="S953" s="95">
        <f t="shared" si="210"/>
        <v>0</v>
      </c>
      <c r="T953" s="69"/>
      <c r="U953" s="69"/>
      <c r="V953" s="69"/>
      <c r="W953" s="95" t="str">
        <f t="shared" si="218"/>
        <v/>
      </c>
      <c r="Z953" s="69"/>
      <c r="AB953" s="69"/>
      <c r="AC953" s="69"/>
      <c r="AD953" s="69"/>
      <c r="AE953" s="69"/>
      <c r="AF953" s="69"/>
      <c r="AG953" s="69"/>
      <c r="AH953" s="97">
        <f t="shared" si="208"/>
        <v>0</v>
      </c>
      <c r="AJ953" s="98">
        <f t="shared" si="211"/>
        <v>0</v>
      </c>
      <c r="AK953" s="103">
        <f t="shared" si="212"/>
        <v>0</v>
      </c>
      <c r="AL953" s="104">
        <f t="shared" si="221"/>
        <v>0</v>
      </c>
      <c r="AM953" s="98">
        <f t="shared" si="213"/>
        <v>0</v>
      </c>
      <c r="AN953" s="103">
        <f t="shared" si="214"/>
        <v>0</v>
      </c>
      <c r="AO953" s="104">
        <f t="shared" si="222"/>
        <v>0</v>
      </c>
      <c r="AP953" s="105" t="str">
        <f t="shared" si="215"/>
        <v/>
      </c>
      <c r="AQ953" s="105" t="str">
        <f t="shared" si="216"/>
        <v/>
      </c>
      <c r="AR953" s="98">
        <f>'Input 1 - Schedule 1'!AL955</f>
        <v>0</v>
      </c>
      <c r="AS953" s="98">
        <f t="shared" si="219"/>
        <v>0</v>
      </c>
      <c r="AT953" s="99">
        <f t="shared" si="220"/>
        <v>0</v>
      </c>
      <c r="AV953" s="84" t="s">
        <v>20</v>
      </c>
    </row>
    <row r="954" spans="1:48" ht="13.5" x14ac:dyDescent="0.3">
      <c r="A954" s="106">
        <f t="shared" si="217"/>
        <v>947</v>
      </c>
      <c r="B954" s="102" t="str">
        <f>'Input 1 - Schedule 1'!H956</f>
        <v/>
      </c>
      <c r="C954" s="95">
        <f>'Input 1 - Schedule 1'!I956</f>
        <v>0</v>
      </c>
      <c r="D954" s="95">
        <f>'Input 1 - Schedule 1'!J956</f>
        <v>0</v>
      </c>
      <c r="E954" s="95">
        <f>'Input 1 - Schedule 1'!K956</f>
        <v>0</v>
      </c>
      <c r="F954" s="95">
        <f>'Input 1 - Schedule 1'!L956</f>
        <v>0</v>
      </c>
      <c r="G954" s="95">
        <f>'Input 1 - Schedule 1'!N956</f>
        <v>0</v>
      </c>
      <c r="H954" s="95" t="str">
        <f>'Input 1 - Schedule 1'!O956</f>
        <v/>
      </c>
      <c r="I954" s="95">
        <f>'Input 1 - Schedule 1'!W956</f>
        <v>0</v>
      </c>
      <c r="J954" s="69"/>
      <c r="K954" s="51"/>
      <c r="L954" s="69"/>
      <c r="M954" s="69"/>
      <c r="N954" s="95">
        <f>SUMIFS('Input 3 - Capital Instruments'!$L$13:$L$229,'Input 3 - Capital Instruments'!$O$13:$O$229,C954,'Input 3 - Capital Instruments'!$M$13:$M$229,"Y",'Input 3 - Capital Instruments'!$G$13:$G$229,"Surplus Notes (or similar)")</f>
        <v>0</v>
      </c>
      <c r="O954" s="69"/>
      <c r="P954" s="69"/>
      <c r="Q954" s="69"/>
      <c r="R954" s="96">
        <f t="shared" si="209"/>
        <v>0</v>
      </c>
      <c r="S954" s="95">
        <f t="shared" si="210"/>
        <v>0</v>
      </c>
      <c r="T954" s="69"/>
      <c r="U954" s="69"/>
      <c r="V954" s="69"/>
      <c r="W954" s="95" t="str">
        <f t="shared" si="218"/>
        <v/>
      </c>
      <c r="Z954" s="69"/>
      <c r="AB954" s="69"/>
      <c r="AC954" s="69"/>
      <c r="AD954" s="69"/>
      <c r="AE954" s="69"/>
      <c r="AF954" s="69"/>
      <c r="AG954" s="69"/>
      <c r="AH954" s="97">
        <f t="shared" si="208"/>
        <v>0</v>
      </c>
      <c r="AJ954" s="98">
        <f t="shared" si="211"/>
        <v>0</v>
      </c>
      <c r="AK954" s="103">
        <f t="shared" si="212"/>
        <v>0</v>
      </c>
      <c r="AL954" s="104">
        <f t="shared" si="221"/>
        <v>0</v>
      </c>
      <c r="AM954" s="98">
        <f t="shared" si="213"/>
        <v>0</v>
      </c>
      <c r="AN954" s="103">
        <f t="shared" si="214"/>
        <v>0</v>
      </c>
      <c r="AO954" s="104">
        <f t="shared" si="222"/>
        <v>0</v>
      </c>
      <c r="AP954" s="105" t="str">
        <f t="shared" si="215"/>
        <v/>
      </c>
      <c r="AQ954" s="105" t="str">
        <f t="shared" si="216"/>
        <v/>
      </c>
      <c r="AR954" s="98">
        <f>'Input 1 - Schedule 1'!AL956</f>
        <v>0</v>
      </c>
      <c r="AS954" s="98">
        <f t="shared" si="219"/>
        <v>0</v>
      </c>
      <c r="AT954" s="99">
        <f t="shared" si="220"/>
        <v>0</v>
      </c>
      <c r="AV954" s="84" t="s">
        <v>20</v>
      </c>
    </row>
    <row r="955" spans="1:48" ht="13.5" x14ac:dyDescent="0.3">
      <c r="A955" s="106">
        <f t="shared" si="217"/>
        <v>948</v>
      </c>
      <c r="B955" s="102" t="str">
        <f>'Input 1 - Schedule 1'!H957</f>
        <v/>
      </c>
      <c r="C955" s="95">
        <f>'Input 1 - Schedule 1'!I957</f>
        <v>0</v>
      </c>
      <c r="D955" s="95">
        <f>'Input 1 - Schedule 1'!J957</f>
        <v>0</v>
      </c>
      <c r="E955" s="95">
        <f>'Input 1 - Schedule 1'!K957</f>
        <v>0</v>
      </c>
      <c r="F955" s="95">
        <f>'Input 1 - Schedule 1'!L957</f>
        <v>0</v>
      </c>
      <c r="G955" s="95">
        <f>'Input 1 - Schedule 1'!N957</f>
        <v>0</v>
      </c>
      <c r="H955" s="95" t="str">
        <f>'Input 1 - Schedule 1'!O957</f>
        <v/>
      </c>
      <c r="I955" s="95">
        <f>'Input 1 - Schedule 1'!W957</f>
        <v>0</v>
      </c>
      <c r="J955" s="69"/>
      <c r="K955" s="51"/>
      <c r="L955" s="69"/>
      <c r="M955" s="69"/>
      <c r="N955" s="95">
        <f>SUMIFS('Input 3 - Capital Instruments'!$L$13:$L$229,'Input 3 - Capital Instruments'!$O$13:$O$229,C955,'Input 3 - Capital Instruments'!$M$13:$M$229,"Y",'Input 3 - Capital Instruments'!$G$13:$G$229,"Surplus Notes (or similar)")</f>
        <v>0</v>
      </c>
      <c r="O955" s="69"/>
      <c r="P955" s="69"/>
      <c r="Q955" s="69"/>
      <c r="R955" s="96">
        <f t="shared" si="209"/>
        <v>0</v>
      </c>
      <c r="S955" s="95">
        <f t="shared" si="210"/>
        <v>0</v>
      </c>
      <c r="T955" s="69"/>
      <c r="U955" s="69"/>
      <c r="V955" s="69"/>
      <c r="W955" s="95" t="str">
        <f t="shared" si="218"/>
        <v/>
      </c>
      <c r="Z955" s="69"/>
      <c r="AB955" s="69"/>
      <c r="AC955" s="69"/>
      <c r="AD955" s="69"/>
      <c r="AE955" s="69"/>
      <c r="AF955" s="69"/>
      <c r="AG955" s="69"/>
      <c r="AH955" s="97">
        <f t="shared" si="208"/>
        <v>0</v>
      </c>
      <c r="AJ955" s="98">
        <f t="shared" si="211"/>
        <v>0</v>
      </c>
      <c r="AK955" s="103">
        <f t="shared" si="212"/>
        <v>0</v>
      </c>
      <c r="AL955" s="104">
        <f t="shared" si="221"/>
        <v>0</v>
      </c>
      <c r="AM955" s="98">
        <f t="shared" si="213"/>
        <v>0</v>
      </c>
      <c r="AN955" s="103">
        <f t="shared" si="214"/>
        <v>0</v>
      </c>
      <c r="AO955" s="104">
        <f t="shared" si="222"/>
        <v>0</v>
      </c>
      <c r="AP955" s="105" t="str">
        <f t="shared" si="215"/>
        <v/>
      </c>
      <c r="AQ955" s="105" t="str">
        <f t="shared" si="216"/>
        <v/>
      </c>
      <c r="AR955" s="98">
        <f>'Input 1 - Schedule 1'!AL957</f>
        <v>0</v>
      </c>
      <c r="AS955" s="98">
        <f t="shared" si="219"/>
        <v>0</v>
      </c>
      <c r="AT955" s="99">
        <f t="shared" si="220"/>
        <v>0</v>
      </c>
      <c r="AV955" s="84" t="s">
        <v>20</v>
      </c>
    </row>
    <row r="956" spans="1:48" ht="13.5" x14ac:dyDescent="0.3">
      <c r="A956" s="106">
        <f t="shared" si="217"/>
        <v>949</v>
      </c>
      <c r="B956" s="102" t="str">
        <f>'Input 1 - Schedule 1'!H958</f>
        <v/>
      </c>
      <c r="C956" s="95">
        <f>'Input 1 - Schedule 1'!I958</f>
        <v>0</v>
      </c>
      <c r="D956" s="95">
        <f>'Input 1 - Schedule 1'!J958</f>
        <v>0</v>
      </c>
      <c r="E956" s="95">
        <f>'Input 1 - Schedule 1'!K958</f>
        <v>0</v>
      </c>
      <c r="F956" s="95">
        <f>'Input 1 - Schedule 1'!L958</f>
        <v>0</v>
      </c>
      <c r="G956" s="95">
        <f>'Input 1 - Schedule 1'!N958</f>
        <v>0</v>
      </c>
      <c r="H956" s="95" t="str">
        <f>'Input 1 - Schedule 1'!O958</f>
        <v/>
      </c>
      <c r="I956" s="95">
        <f>'Input 1 - Schedule 1'!W958</f>
        <v>0</v>
      </c>
      <c r="J956" s="69"/>
      <c r="K956" s="51"/>
      <c r="L956" s="69"/>
      <c r="M956" s="69"/>
      <c r="N956" s="95">
        <f>SUMIFS('Input 3 - Capital Instruments'!$L$13:$L$229,'Input 3 - Capital Instruments'!$O$13:$O$229,C956,'Input 3 - Capital Instruments'!$M$13:$M$229,"Y",'Input 3 - Capital Instruments'!$G$13:$G$229,"Surplus Notes (or similar)")</f>
        <v>0</v>
      </c>
      <c r="O956" s="69"/>
      <c r="P956" s="69"/>
      <c r="Q956" s="69"/>
      <c r="R956" s="96">
        <f t="shared" si="209"/>
        <v>0</v>
      </c>
      <c r="S956" s="95">
        <f t="shared" si="210"/>
        <v>0</v>
      </c>
      <c r="T956" s="69"/>
      <c r="U956" s="69"/>
      <c r="V956" s="69"/>
      <c r="W956" s="95" t="str">
        <f t="shared" si="218"/>
        <v/>
      </c>
      <c r="Z956" s="69"/>
      <c r="AB956" s="69"/>
      <c r="AC956" s="69"/>
      <c r="AD956" s="69"/>
      <c r="AE956" s="69"/>
      <c r="AF956" s="69"/>
      <c r="AG956" s="69"/>
      <c r="AH956" s="97">
        <f t="shared" si="208"/>
        <v>0</v>
      </c>
      <c r="AJ956" s="98">
        <f t="shared" si="211"/>
        <v>0</v>
      </c>
      <c r="AK956" s="103">
        <f t="shared" si="212"/>
        <v>0</v>
      </c>
      <c r="AL956" s="104">
        <f t="shared" si="221"/>
        <v>0</v>
      </c>
      <c r="AM956" s="98">
        <f t="shared" si="213"/>
        <v>0</v>
      </c>
      <c r="AN956" s="103">
        <f t="shared" si="214"/>
        <v>0</v>
      </c>
      <c r="AO956" s="104">
        <f t="shared" si="222"/>
        <v>0</v>
      </c>
      <c r="AP956" s="105" t="str">
        <f t="shared" si="215"/>
        <v/>
      </c>
      <c r="AQ956" s="105" t="str">
        <f t="shared" si="216"/>
        <v/>
      </c>
      <c r="AR956" s="98">
        <f>'Input 1 - Schedule 1'!AL958</f>
        <v>0</v>
      </c>
      <c r="AS956" s="98">
        <f t="shared" si="219"/>
        <v>0</v>
      </c>
      <c r="AT956" s="99">
        <f t="shared" si="220"/>
        <v>0</v>
      </c>
      <c r="AV956" s="84" t="s">
        <v>20</v>
      </c>
    </row>
    <row r="957" spans="1:48" ht="13.5" x14ac:dyDescent="0.3">
      <c r="A957" s="106">
        <f t="shared" si="217"/>
        <v>950</v>
      </c>
      <c r="B957" s="102" t="str">
        <f>'Input 1 - Schedule 1'!H959</f>
        <v/>
      </c>
      <c r="C957" s="95">
        <f>'Input 1 - Schedule 1'!I959</f>
        <v>0</v>
      </c>
      <c r="D957" s="95">
        <f>'Input 1 - Schedule 1'!J959</f>
        <v>0</v>
      </c>
      <c r="E957" s="95">
        <f>'Input 1 - Schedule 1'!K959</f>
        <v>0</v>
      </c>
      <c r="F957" s="95">
        <f>'Input 1 - Schedule 1'!L959</f>
        <v>0</v>
      </c>
      <c r="G957" s="95">
        <f>'Input 1 - Schedule 1'!N959</f>
        <v>0</v>
      </c>
      <c r="H957" s="95" t="str">
        <f>'Input 1 - Schedule 1'!O959</f>
        <v/>
      </c>
      <c r="I957" s="95">
        <f>'Input 1 - Schedule 1'!W959</f>
        <v>0</v>
      </c>
      <c r="J957" s="69"/>
      <c r="K957" s="51"/>
      <c r="L957" s="69"/>
      <c r="M957" s="69"/>
      <c r="N957" s="95">
        <f>SUMIFS('Input 3 - Capital Instruments'!$L$13:$L$229,'Input 3 - Capital Instruments'!$O$13:$O$229,C957,'Input 3 - Capital Instruments'!$M$13:$M$229,"Y",'Input 3 - Capital Instruments'!$G$13:$G$229,"Surplus Notes (or similar)")</f>
        <v>0</v>
      </c>
      <c r="O957" s="69"/>
      <c r="P957" s="69"/>
      <c r="Q957" s="69"/>
      <c r="R957" s="96">
        <f t="shared" si="209"/>
        <v>0</v>
      </c>
      <c r="S957" s="95">
        <f t="shared" si="210"/>
        <v>0</v>
      </c>
      <c r="T957" s="69"/>
      <c r="U957" s="69"/>
      <c r="V957" s="69"/>
      <c r="W957" s="95" t="str">
        <f t="shared" si="218"/>
        <v/>
      </c>
      <c r="Z957" s="69"/>
      <c r="AB957" s="69"/>
      <c r="AC957" s="69"/>
      <c r="AD957" s="69"/>
      <c r="AE957" s="69"/>
      <c r="AF957" s="69"/>
      <c r="AG957" s="69"/>
      <c r="AH957" s="97">
        <f t="shared" si="208"/>
        <v>0</v>
      </c>
      <c r="AJ957" s="98">
        <f t="shared" si="211"/>
        <v>0</v>
      </c>
      <c r="AK957" s="103">
        <f t="shared" si="212"/>
        <v>0</v>
      </c>
      <c r="AL957" s="104">
        <f t="shared" si="221"/>
        <v>0</v>
      </c>
      <c r="AM957" s="98">
        <f t="shared" si="213"/>
        <v>0</v>
      </c>
      <c r="AN957" s="103">
        <f t="shared" si="214"/>
        <v>0</v>
      </c>
      <c r="AO957" s="104">
        <f t="shared" si="222"/>
        <v>0</v>
      </c>
      <c r="AP957" s="105" t="str">
        <f t="shared" si="215"/>
        <v/>
      </c>
      <c r="AQ957" s="105" t="str">
        <f t="shared" si="216"/>
        <v/>
      </c>
      <c r="AR957" s="98">
        <f>'Input 1 - Schedule 1'!AL959</f>
        <v>0</v>
      </c>
      <c r="AS957" s="98">
        <f t="shared" si="219"/>
        <v>0</v>
      </c>
      <c r="AT957" s="99">
        <f t="shared" si="220"/>
        <v>0</v>
      </c>
      <c r="AV957" s="84" t="s">
        <v>20</v>
      </c>
    </row>
    <row r="958" spans="1:48" ht="13.5" x14ac:dyDescent="0.3">
      <c r="A958" s="106">
        <f t="shared" si="217"/>
        <v>951</v>
      </c>
      <c r="B958" s="102" t="str">
        <f>'Input 1 - Schedule 1'!H960</f>
        <v/>
      </c>
      <c r="C958" s="95">
        <f>'Input 1 - Schedule 1'!I960</f>
        <v>0</v>
      </c>
      <c r="D958" s="95">
        <f>'Input 1 - Schedule 1'!J960</f>
        <v>0</v>
      </c>
      <c r="E958" s="95">
        <f>'Input 1 - Schedule 1'!K960</f>
        <v>0</v>
      </c>
      <c r="F958" s="95">
        <f>'Input 1 - Schedule 1'!L960</f>
        <v>0</v>
      </c>
      <c r="G958" s="95">
        <f>'Input 1 - Schedule 1'!N960</f>
        <v>0</v>
      </c>
      <c r="H958" s="95" t="str">
        <f>'Input 1 - Schedule 1'!O960</f>
        <v/>
      </c>
      <c r="I958" s="95">
        <f>'Input 1 - Schedule 1'!W960</f>
        <v>0</v>
      </c>
      <c r="J958" s="69"/>
      <c r="K958" s="51"/>
      <c r="L958" s="69"/>
      <c r="M958" s="69"/>
      <c r="N958" s="95">
        <f>SUMIFS('Input 3 - Capital Instruments'!$L$13:$L$229,'Input 3 - Capital Instruments'!$O$13:$O$229,C958,'Input 3 - Capital Instruments'!$M$13:$M$229,"Y",'Input 3 - Capital Instruments'!$G$13:$G$229,"Surplus Notes (or similar)")</f>
        <v>0</v>
      </c>
      <c r="O958" s="69"/>
      <c r="P958" s="69"/>
      <c r="Q958" s="69"/>
      <c r="R958" s="96">
        <f t="shared" si="209"/>
        <v>0</v>
      </c>
      <c r="S958" s="95">
        <f t="shared" si="210"/>
        <v>0</v>
      </c>
      <c r="T958" s="69"/>
      <c r="U958" s="69"/>
      <c r="V958" s="69"/>
      <c r="W958" s="95" t="str">
        <f t="shared" si="218"/>
        <v/>
      </c>
      <c r="Z958" s="69"/>
      <c r="AB958" s="69"/>
      <c r="AC958" s="69"/>
      <c r="AD958" s="69"/>
      <c r="AE958" s="69"/>
      <c r="AF958" s="69"/>
      <c r="AG958" s="69"/>
      <c r="AH958" s="97">
        <f t="shared" si="208"/>
        <v>0</v>
      </c>
      <c r="AJ958" s="98">
        <f t="shared" si="211"/>
        <v>0</v>
      </c>
      <c r="AK958" s="103">
        <f t="shared" si="212"/>
        <v>0</v>
      </c>
      <c r="AL958" s="104">
        <f t="shared" si="221"/>
        <v>0</v>
      </c>
      <c r="AM958" s="98">
        <f t="shared" si="213"/>
        <v>0</v>
      </c>
      <c r="AN958" s="103">
        <f t="shared" si="214"/>
        <v>0</v>
      </c>
      <c r="AO958" s="104">
        <f t="shared" si="222"/>
        <v>0</v>
      </c>
      <c r="AP958" s="105" t="str">
        <f t="shared" si="215"/>
        <v/>
      </c>
      <c r="AQ958" s="105" t="str">
        <f t="shared" si="216"/>
        <v/>
      </c>
      <c r="AR958" s="98">
        <f>'Input 1 - Schedule 1'!AL960</f>
        <v>0</v>
      </c>
      <c r="AS958" s="98">
        <f t="shared" si="219"/>
        <v>0</v>
      </c>
      <c r="AT958" s="99">
        <f t="shared" si="220"/>
        <v>0</v>
      </c>
      <c r="AV958" s="84" t="s">
        <v>20</v>
      </c>
    </row>
    <row r="959" spans="1:48" ht="13.5" x14ac:dyDescent="0.3">
      <c r="A959" s="106">
        <f t="shared" si="217"/>
        <v>952</v>
      </c>
      <c r="B959" s="102" t="str">
        <f>'Input 1 - Schedule 1'!H961</f>
        <v/>
      </c>
      <c r="C959" s="95">
        <f>'Input 1 - Schedule 1'!I961</f>
        <v>0</v>
      </c>
      <c r="D959" s="95">
        <f>'Input 1 - Schedule 1'!J961</f>
        <v>0</v>
      </c>
      <c r="E959" s="95">
        <f>'Input 1 - Schedule 1'!K961</f>
        <v>0</v>
      </c>
      <c r="F959" s="95">
        <f>'Input 1 - Schedule 1'!L961</f>
        <v>0</v>
      </c>
      <c r="G959" s="95">
        <f>'Input 1 - Schedule 1'!N961</f>
        <v>0</v>
      </c>
      <c r="H959" s="95" t="str">
        <f>'Input 1 - Schedule 1'!O961</f>
        <v/>
      </c>
      <c r="I959" s="95">
        <f>'Input 1 - Schedule 1'!W961</f>
        <v>0</v>
      </c>
      <c r="J959" s="69"/>
      <c r="K959" s="51"/>
      <c r="L959" s="69"/>
      <c r="M959" s="69"/>
      <c r="N959" s="95">
        <f>SUMIFS('Input 3 - Capital Instruments'!$L$13:$L$229,'Input 3 - Capital Instruments'!$O$13:$O$229,C959,'Input 3 - Capital Instruments'!$M$13:$M$229,"Y",'Input 3 - Capital Instruments'!$G$13:$G$229,"Surplus Notes (or similar)")</f>
        <v>0</v>
      </c>
      <c r="O959" s="69"/>
      <c r="P959" s="69"/>
      <c r="Q959" s="69"/>
      <c r="R959" s="96">
        <f t="shared" si="209"/>
        <v>0</v>
      </c>
      <c r="S959" s="95">
        <f t="shared" si="210"/>
        <v>0</v>
      </c>
      <c r="T959" s="69"/>
      <c r="U959" s="69"/>
      <c r="V959" s="69"/>
      <c r="W959" s="95" t="str">
        <f t="shared" si="218"/>
        <v/>
      </c>
      <c r="Z959" s="69"/>
      <c r="AB959" s="69"/>
      <c r="AC959" s="69"/>
      <c r="AD959" s="69"/>
      <c r="AE959" s="69"/>
      <c r="AF959" s="69"/>
      <c r="AG959" s="69"/>
      <c r="AH959" s="97">
        <f t="shared" si="208"/>
        <v>0</v>
      </c>
      <c r="AJ959" s="98">
        <f t="shared" si="211"/>
        <v>0</v>
      </c>
      <c r="AK959" s="103">
        <f t="shared" si="212"/>
        <v>0</v>
      </c>
      <c r="AL959" s="104">
        <f t="shared" si="221"/>
        <v>0</v>
      </c>
      <c r="AM959" s="98">
        <f t="shared" si="213"/>
        <v>0</v>
      </c>
      <c r="AN959" s="103">
        <f t="shared" si="214"/>
        <v>0</v>
      </c>
      <c r="AO959" s="104">
        <f t="shared" si="222"/>
        <v>0</v>
      </c>
      <c r="AP959" s="105" t="str">
        <f t="shared" si="215"/>
        <v/>
      </c>
      <c r="AQ959" s="105" t="str">
        <f t="shared" si="216"/>
        <v/>
      </c>
      <c r="AR959" s="98">
        <f>'Input 1 - Schedule 1'!AL961</f>
        <v>0</v>
      </c>
      <c r="AS959" s="98">
        <f t="shared" si="219"/>
        <v>0</v>
      </c>
      <c r="AT959" s="99">
        <f t="shared" si="220"/>
        <v>0</v>
      </c>
      <c r="AV959" s="84" t="s">
        <v>20</v>
      </c>
    </row>
    <row r="960" spans="1:48" ht="13.5" x14ac:dyDescent="0.3">
      <c r="A960" s="106">
        <f t="shared" si="217"/>
        <v>953</v>
      </c>
      <c r="B960" s="102" t="str">
        <f>'Input 1 - Schedule 1'!H962</f>
        <v/>
      </c>
      <c r="C960" s="95">
        <f>'Input 1 - Schedule 1'!I962</f>
        <v>0</v>
      </c>
      <c r="D960" s="95">
        <f>'Input 1 - Schedule 1'!J962</f>
        <v>0</v>
      </c>
      <c r="E960" s="95">
        <f>'Input 1 - Schedule 1'!K962</f>
        <v>0</v>
      </c>
      <c r="F960" s="95">
        <f>'Input 1 - Schedule 1'!L962</f>
        <v>0</v>
      </c>
      <c r="G960" s="95">
        <f>'Input 1 - Schedule 1'!N962</f>
        <v>0</v>
      </c>
      <c r="H960" s="95" t="str">
        <f>'Input 1 - Schedule 1'!O962</f>
        <v/>
      </c>
      <c r="I960" s="95">
        <f>'Input 1 - Schedule 1'!W962</f>
        <v>0</v>
      </c>
      <c r="J960" s="69"/>
      <c r="K960" s="51"/>
      <c r="L960" s="69"/>
      <c r="M960" s="69"/>
      <c r="N960" s="95">
        <f>SUMIFS('Input 3 - Capital Instruments'!$L$13:$L$229,'Input 3 - Capital Instruments'!$O$13:$O$229,C960,'Input 3 - Capital Instruments'!$M$13:$M$229,"Y",'Input 3 - Capital Instruments'!$G$13:$G$229,"Surplus Notes (or similar)")</f>
        <v>0</v>
      </c>
      <c r="O960" s="69"/>
      <c r="P960" s="69"/>
      <c r="Q960" s="69"/>
      <c r="R960" s="96">
        <f t="shared" si="209"/>
        <v>0</v>
      </c>
      <c r="S960" s="95">
        <f t="shared" si="210"/>
        <v>0</v>
      </c>
      <c r="T960" s="69"/>
      <c r="U960" s="69"/>
      <c r="V960" s="69"/>
      <c r="W960" s="95" t="str">
        <f t="shared" si="218"/>
        <v/>
      </c>
      <c r="Z960" s="69"/>
      <c r="AB960" s="69"/>
      <c r="AC960" s="69"/>
      <c r="AD960" s="69"/>
      <c r="AE960" s="69"/>
      <c r="AF960" s="69"/>
      <c r="AG960" s="69"/>
      <c r="AH960" s="97">
        <f t="shared" si="208"/>
        <v>0</v>
      </c>
      <c r="AJ960" s="98">
        <f t="shared" si="211"/>
        <v>0</v>
      </c>
      <c r="AK960" s="103">
        <f t="shared" si="212"/>
        <v>0</v>
      </c>
      <c r="AL960" s="104">
        <f t="shared" si="221"/>
        <v>0</v>
      </c>
      <c r="AM960" s="98">
        <f t="shared" si="213"/>
        <v>0</v>
      </c>
      <c r="AN960" s="103">
        <f t="shared" si="214"/>
        <v>0</v>
      </c>
      <c r="AO960" s="104">
        <f t="shared" si="222"/>
        <v>0</v>
      </c>
      <c r="AP960" s="105" t="str">
        <f t="shared" si="215"/>
        <v/>
      </c>
      <c r="AQ960" s="105" t="str">
        <f t="shared" si="216"/>
        <v/>
      </c>
      <c r="AR960" s="98">
        <f>'Input 1 - Schedule 1'!AL962</f>
        <v>0</v>
      </c>
      <c r="AS960" s="98">
        <f t="shared" si="219"/>
        <v>0</v>
      </c>
      <c r="AT960" s="99">
        <f t="shared" si="220"/>
        <v>0</v>
      </c>
      <c r="AV960" s="84" t="s">
        <v>20</v>
      </c>
    </row>
    <row r="961" spans="1:48" ht="13.5" x14ac:dyDescent="0.3">
      <c r="A961" s="106">
        <f t="shared" si="217"/>
        <v>954</v>
      </c>
      <c r="B961" s="102" t="str">
        <f>'Input 1 - Schedule 1'!H963</f>
        <v/>
      </c>
      <c r="C961" s="95">
        <f>'Input 1 - Schedule 1'!I963</f>
        <v>0</v>
      </c>
      <c r="D961" s="95">
        <f>'Input 1 - Schedule 1'!J963</f>
        <v>0</v>
      </c>
      <c r="E961" s="95">
        <f>'Input 1 - Schedule 1'!K963</f>
        <v>0</v>
      </c>
      <c r="F961" s="95">
        <f>'Input 1 - Schedule 1'!L963</f>
        <v>0</v>
      </c>
      <c r="G961" s="95">
        <f>'Input 1 - Schedule 1'!N963</f>
        <v>0</v>
      </c>
      <c r="H961" s="95" t="str">
        <f>'Input 1 - Schedule 1'!O963</f>
        <v/>
      </c>
      <c r="I961" s="95">
        <f>'Input 1 - Schedule 1'!W963</f>
        <v>0</v>
      </c>
      <c r="J961" s="69"/>
      <c r="K961" s="51"/>
      <c r="L961" s="69"/>
      <c r="M961" s="69"/>
      <c r="N961" s="95">
        <f>SUMIFS('Input 3 - Capital Instruments'!$L$13:$L$229,'Input 3 - Capital Instruments'!$O$13:$O$229,C961,'Input 3 - Capital Instruments'!$M$13:$M$229,"Y",'Input 3 - Capital Instruments'!$G$13:$G$229,"Surplus Notes (or similar)")</f>
        <v>0</v>
      </c>
      <c r="O961" s="69"/>
      <c r="P961" s="69"/>
      <c r="Q961" s="69"/>
      <c r="R961" s="96">
        <f t="shared" si="209"/>
        <v>0</v>
      </c>
      <c r="S961" s="95">
        <f t="shared" si="210"/>
        <v>0</v>
      </c>
      <c r="T961" s="69"/>
      <c r="U961" s="69"/>
      <c r="V961" s="69"/>
      <c r="W961" s="95" t="str">
        <f t="shared" si="218"/>
        <v/>
      </c>
      <c r="Z961" s="69"/>
      <c r="AB961" s="69"/>
      <c r="AC961" s="69"/>
      <c r="AD961" s="69"/>
      <c r="AE961" s="69"/>
      <c r="AF961" s="69"/>
      <c r="AG961" s="69"/>
      <c r="AH961" s="97">
        <f t="shared" si="208"/>
        <v>0</v>
      </c>
      <c r="AJ961" s="98">
        <f t="shared" si="211"/>
        <v>0</v>
      </c>
      <c r="AK961" s="103">
        <f t="shared" si="212"/>
        <v>0</v>
      </c>
      <c r="AL961" s="104">
        <f t="shared" si="221"/>
        <v>0</v>
      </c>
      <c r="AM961" s="98">
        <f t="shared" si="213"/>
        <v>0</v>
      </c>
      <c r="AN961" s="103">
        <f t="shared" si="214"/>
        <v>0</v>
      </c>
      <c r="AO961" s="104">
        <f t="shared" si="222"/>
        <v>0</v>
      </c>
      <c r="AP961" s="105" t="str">
        <f t="shared" si="215"/>
        <v/>
      </c>
      <c r="AQ961" s="105" t="str">
        <f t="shared" si="216"/>
        <v/>
      </c>
      <c r="AR961" s="98">
        <f>'Input 1 - Schedule 1'!AL963</f>
        <v>0</v>
      </c>
      <c r="AS961" s="98">
        <f t="shared" si="219"/>
        <v>0</v>
      </c>
      <c r="AT961" s="99">
        <f t="shared" si="220"/>
        <v>0</v>
      </c>
      <c r="AV961" s="84" t="s">
        <v>20</v>
      </c>
    </row>
    <row r="962" spans="1:48" ht="13.5" x14ac:dyDescent="0.3">
      <c r="A962" s="106">
        <f t="shared" si="217"/>
        <v>955</v>
      </c>
      <c r="B962" s="102" t="str">
        <f>'Input 1 - Schedule 1'!H964</f>
        <v/>
      </c>
      <c r="C962" s="95">
        <f>'Input 1 - Schedule 1'!I964</f>
        <v>0</v>
      </c>
      <c r="D962" s="95">
        <f>'Input 1 - Schedule 1'!J964</f>
        <v>0</v>
      </c>
      <c r="E962" s="95">
        <f>'Input 1 - Schedule 1'!K964</f>
        <v>0</v>
      </c>
      <c r="F962" s="95">
        <f>'Input 1 - Schedule 1'!L964</f>
        <v>0</v>
      </c>
      <c r="G962" s="95">
        <f>'Input 1 - Schedule 1'!N964</f>
        <v>0</v>
      </c>
      <c r="H962" s="95" t="str">
        <f>'Input 1 - Schedule 1'!O964</f>
        <v/>
      </c>
      <c r="I962" s="95">
        <f>'Input 1 - Schedule 1'!W964</f>
        <v>0</v>
      </c>
      <c r="J962" s="69"/>
      <c r="K962" s="51"/>
      <c r="L962" s="69"/>
      <c r="M962" s="69"/>
      <c r="N962" s="95">
        <f>SUMIFS('Input 3 - Capital Instruments'!$L$13:$L$229,'Input 3 - Capital Instruments'!$O$13:$O$229,C962,'Input 3 - Capital Instruments'!$M$13:$M$229,"Y",'Input 3 - Capital Instruments'!$G$13:$G$229,"Surplus Notes (or similar)")</f>
        <v>0</v>
      </c>
      <c r="O962" s="69"/>
      <c r="P962" s="69"/>
      <c r="Q962" s="69"/>
      <c r="R962" s="96">
        <f t="shared" si="209"/>
        <v>0</v>
      </c>
      <c r="S962" s="95">
        <f t="shared" si="210"/>
        <v>0</v>
      </c>
      <c r="T962" s="69"/>
      <c r="U962" s="69"/>
      <c r="V962" s="69"/>
      <c r="W962" s="95" t="str">
        <f t="shared" si="218"/>
        <v/>
      </c>
      <c r="Z962" s="69"/>
      <c r="AB962" s="69"/>
      <c r="AC962" s="69"/>
      <c r="AD962" s="69"/>
      <c r="AE962" s="69"/>
      <c r="AF962" s="69"/>
      <c r="AG962" s="69"/>
      <c r="AH962" s="97">
        <f t="shared" si="208"/>
        <v>0</v>
      </c>
      <c r="AJ962" s="98">
        <f t="shared" si="211"/>
        <v>0</v>
      </c>
      <c r="AK962" s="103">
        <f t="shared" si="212"/>
        <v>0</v>
      </c>
      <c r="AL962" s="104">
        <f t="shared" si="221"/>
        <v>0</v>
      </c>
      <c r="AM962" s="98">
        <f t="shared" si="213"/>
        <v>0</v>
      </c>
      <c r="AN962" s="103">
        <f t="shared" si="214"/>
        <v>0</v>
      </c>
      <c r="AO962" s="104">
        <f t="shared" si="222"/>
        <v>0</v>
      </c>
      <c r="AP962" s="105" t="str">
        <f t="shared" si="215"/>
        <v/>
      </c>
      <c r="AQ962" s="105" t="str">
        <f t="shared" si="216"/>
        <v/>
      </c>
      <c r="AR962" s="98">
        <f>'Input 1 - Schedule 1'!AL964</f>
        <v>0</v>
      </c>
      <c r="AS962" s="98">
        <f t="shared" si="219"/>
        <v>0</v>
      </c>
      <c r="AT962" s="99">
        <f t="shared" si="220"/>
        <v>0</v>
      </c>
      <c r="AV962" s="84" t="s">
        <v>20</v>
      </c>
    </row>
    <row r="963" spans="1:48" ht="13.5" x14ac:dyDescent="0.3">
      <c r="A963" s="106">
        <f t="shared" si="217"/>
        <v>956</v>
      </c>
      <c r="B963" s="102" t="str">
        <f>'Input 1 - Schedule 1'!H965</f>
        <v/>
      </c>
      <c r="C963" s="95">
        <f>'Input 1 - Schedule 1'!I965</f>
        <v>0</v>
      </c>
      <c r="D963" s="95">
        <f>'Input 1 - Schedule 1'!J965</f>
        <v>0</v>
      </c>
      <c r="E963" s="95">
        <f>'Input 1 - Schedule 1'!K965</f>
        <v>0</v>
      </c>
      <c r="F963" s="95">
        <f>'Input 1 - Schedule 1'!L965</f>
        <v>0</v>
      </c>
      <c r="G963" s="95">
        <f>'Input 1 - Schedule 1'!N965</f>
        <v>0</v>
      </c>
      <c r="H963" s="95" t="str">
        <f>'Input 1 - Schedule 1'!O965</f>
        <v/>
      </c>
      <c r="I963" s="95">
        <f>'Input 1 - Schedule 1'!W965</f>
        <v>0</v>
      </c>
      <c r="J963" s="69"/>
      <c r="K963" s="51"/>
      <c r="L963" s="69"/>
      <c r="M963" s="69"/>
      <c r="N963" s="95">
        <f>SUMIFS('Input 3 - Capital Instruments'!$L$13:$L$229,'Input 3 - Capital Instruments'!$O$13:$O$229,C963,'Input 3 - Capital Instruments'!$M$13:$M$229,"Y",'Input 3 - Capital Instruments'!$G$13:$G$229,"Surplus Notes (or similar)")</f>
        <v>0</v>
      </c>
      <c r="O963" s="69"/>
      <c r="P963" s="69"/>
      <c r="Q963" s="69"/>
      <c r="R963" s="96">
        <f t="shared" si="209"/>
        <v>0</v>
      </c>
      <c r="S963" s="95">
        <f t="shared" si="210"/>
        <v>0</v>
      </c>
      <c r="T963" s="69"/>
      <c r="U963" s="69"/>
      <c r="V963" s="69"/>
      <c r="W963" s="95" t="str">
        <f t="shared" si="218"/>
        <v/>
      </c>
      <c r="Z963" s="69"/>
      <c r="AB963" s="69"/>
      <c r="AC963" s="69"/>
      <c r="AD963" s="69"/>
      <c r="AE963" s="69"/>
      <c r="AF963" s="69"/>
      <c r="AG963" s="69"/>
      <c r="AH963" s="97">
        <f t="shared" si="208"/>
        <v>0</v>
      </c>
      <c r="AJ963" s="98">
        <f t="shared" si="211"/>
        <v>0</v>
      </c>
      <c r="AK963" s="103">
        <f t="shared" si="212"/>
        <v>0</v>
      </c>
      <c r="AL963" s="104">
        <f t="shared" si="221"/>
        <v>0</v>
      </c>
      <c r="AM963" s="98">
        <f t="shared" si="213"/>
        <v>0</v>
      </c>
      <c r="AN963" s="103">
        <f t="shared" si="214"/>
        <v>0</v>
      </c>
      <c r="AO963" s="104">
        <f t="shared" si="222"/>
        <v>0</v>
      </c>
      <c r="AP963" s="105" t="str">
        <f t="shared" si="215"/>
        <v/>
      </c>
      <c r="AQ963" s="105" t="str">
        <f t="shared" si="216"/>
        <v/>
      </c>
      <c r="AR963" s="98">
        <f>'Input 1 - Schedule 1'!AL965</f>
        <v>0</v>
      </c>
      <c r="AS963" s="98">
        <f t="shared" si="219"/>
        <v>0</v>
      </c>
      <c r="AT963" s="99">
        <f t="shared" si="220"/>
        <v>0</v>
      </c>
      <c r="AV963" s="84" t="s">
        <v>20</v>
      </c>
    </row>
    <row r="964" spans="1:48" ht="13.5" x14ac:dyDescent="0.3">
      <c r="A964" s="106">
        <f t="shared" si="217"/>
        <v>957</v>
      </c>
      <c r="B964" s="102" t="str">
        <f>'Input 1 - Schedule 1'!H966</f>
        <v/>
      </c>
      <c r="C964" s="95">
        <f>'Input 1 - Schedule 1'!I966</f>
        <v>0</v>
      </c>
      <c r="D964" s="95">
        <f>'Input 1 - Schedule 1'!J966</f>
        <v>0</v>
      </c>
      <c r="E964" s="95">
        <f>'Input 1 - Schedule 1'!K966</f>
        <v>0</v>
      </c>
      <c r="F964" s="95">
        <f>'Input 1 - Schedule 1'!L966</f>
        <v>0</v>
      </c>
      <c r="G964" s="95">
        <f>'Input 1 - Schedule 1'!N966</f>
        <v>0</v>
      </c>
      <c r="H964" s="95" t="str">
        <f>'Input 1 - Schedule 1'!O966</f>
        <v/>
      </c>
      <c r="I964" s="95">
        <f>'Input 1 - Schedule 1'!W966</f>
        <v>0</v>
      </c>
      <c r="J964" s="69"/>
      <c r="K964" s="51"/>
      <c r="L964" s="69"/>
      <c r="M964" s="69"/>
      <c r="N964" s="95">
        <f>SUMIFS('Input 3 - Capital Instruments'!$L$13:$L$229,'Input 3 - Capital Instruments'!$O$13:$O$229,C964,'Input 3 - Capital Instruments'!$M$13:$M$229,"Y",'Input 3 - Capital Instruments'!$G$13:$G$229,"Surplus Notes (or similar)")</f>
        <v>0</v>
      </c>
      <c r="O964" s="69"/>
      <c r="P964" s="69"/>
      <c r="Q964" s="69"/>
      <c r="R964" s="96">
        <f t="shared" si="209"/>
        <v>0</v>
      </c>
      <c r="S964" s="95">
        <f t="shared" si="210"/>
        <v>0</v>
      </c>
      <c r="T964" s="69"/>
      <c r="U964" s="69"/>
      <c r="V964" s="69"/>
      <c r="W964" s="95" t="str">
        <f t="shared" si="218"/>
        <v/>
      </c>
      <c r="Z964" s="69"/>
      <c r="AB964" s="69"/>
      <c r="AC964" s="69"/>
      <c r="AD964" s="69"/>
      <c r="AE964" s="69"/>
      <c r="AF964" s="69"/>
      <c r="AG964" s="69"/>
      <c r="AH964" s="97">
        <f t="shared" si="208"/>
        <v>0</v>
      </c>
      <c r="AJ964" s="98">
        <f t="shared" si="211"/>
        <v>0</v>
      </c>
      <c r="AK964" s="103">
        <f t="shared" si="212"/>
        <v>0</v>
      </c>
      <c r="AL964" s="104">
        <f t="shared" si="221"/>
        <v>0</v>
      </c>
      <c r="AM964" s="98">
        <f t="shared" si="213"/>
        <v>0</v>
      </c>
      <c r="AN964" s="103">
        <f t="shared" si="214"/>
        <v>0</v>
      </c>
      <c r="AO964" s="104">
        <f t="shared" si="222"/>
        <v>0</v>
      </c>
      <c r="AP964" s="105" t="str">
        <f t="shared" si="215"/>
        <v/>
      </c>
      <c r="AQ964" s="105" t="str">
        <f t="shared" si="216"/>
        <v/>
      </c>
      <c r="AR964" s="98">
        <f>'Input 1 - Schedule 1'!AL966</f>
        <v>0</v>
      </c>
      <c r="AS964" s="98">
        <f t="shared" si="219"/>
        <v>0</v>
      </c>
      <c r="AT964" s="99">
        <f t="shared" si="220"/>
        <v>0</v>
      </c>
      <c r="AV964" s="84" t="s">
        <v>20</v>
      </c>
    </row>
    <row r="965" spans="1:48" ht="13.5" x14ac:dyDescent="0.3">
      <c r="A965" s="106">
        <f t="shared" si="217"/>
        <v>958</v>
      </c>
      <c r="B965" s="102" t="str">
        <f>'Input 1 - Schedule 1'!H967</f>
        <v/>
      </c>
      <c r="C965" s="95">
        <f>'Input 1 - Schedule 1'!I967</f>
        <v>0</v>
      </c>
      <c r="D965" s="95">
        <f>'Input 1 - Schedule 1'!J967</f>
        <v>0</v>
      </c>
      <c r="E965" s="95">
        <f>'Input 1 - Schedule 1'!K967</f>
        <v>0</v>
      </c>
      <c r="F965" s="95">
        <f>'Input 1 - Schedule 1'!L967</f>
        <v>0</v>
      </c>
      <c r="G965" s="95">
        <f>'Input 1 - Schedule 1'!N967</f>
        <v>0</v>
      </c>
      <c r="H965" s="95" t="str">
        <f>'Input 1 - Schedule 1'!O967</f>
        <v/>
      </c>
      <c r="I965" s="95">
        <f>'Input 1 - Schedule 1'!W967</f>
        <v>0</v>
      </c>
      <c r="J965" s="69"/>
      <c r="K965" s="51"/>
      <c r="L965" s="69"/>
      <c r="M965" s="69"/>
      <c r="N965" s="95">
        <f>SUMIFS('Input 3 - Capital Instruments'!$L$13:$L$229,'Input 3 - Capital Instruments'!$O$13:$O$229,C965,'Input 3 - Capital Instruments'!$M$13:$M$229,"Y",'Input 3 - Capital Instruments'!$G$13:$G$229,"Surplus Notes (or similar)")</f>
        <v>0</v>
      </c>
      <c r="O965" s="69"/>
      <c r="P965" s="69"/>
      <c r="Q965" s="69"/>
      <c r="R965" s="96">
        <f t="shared" si="209"/>
        <v>0</v>
      </c>
      <c r="S965" s="95">
        <f t="shared" si="210"/>
        <v>0</v>
      </c>
      <c r="T965" s="69"/>
      <c r="U965" s="69"/>
      <c r="V965" s="69"/>
      <c r="W965" s="95" t="str">
        <f t="shared" si="218"/>
        <v/>
      </c>
      <c r="Z965" s="69"/>
      <c r="AB965" s="69"/>
      <c r="AC965" s="69"/>
      <c r="AD965" s="69"/>
      <c r="AE965" s="69"/>
      <c r="AF965" s="69"/>
      <c r="AG965" s="69"/>
      <c r="AH965" s="97">
        <f t="shared" si="208"/>
        <v>0</v>
      </c>
      <c r="AJ965" s="98">
        <f t="shared" si="211"/>
        <v>0</v>
      </c>
      <c r="AK965" s="103">
        <f t="shared" si="212"/>
        <v>0</v>
      </c>
      <c r="AL965" s="104">
        <f t="shared" si="221"/>
        <v>0</v>
      </c>
      <c r="AM965" s="98">
        <f t="shared" si="213"/>
        <v>0</v>
      </c>
      <c r="AN965" s="103">
        <f t="shared" si="214"/>
        <v>0</v>
      </c>
      <c r="AO965" s="104">
        <f t="shared" si="222"/>
        <v>0</v>
      </c>
      <c r="AP965" s="105" t="str">
        <f t="shared" si="215"/>
        <v/>
      </c>
      <c r="AQ965" s="105" t="str">
        <f t="shared" si="216"/>
        <v/>
      </c>
      <c r="AR965" s="98">
        <f>'Input 1 - Schedule 1'!AL967</f>
        <v>0</v>
      </c>
      <c r="AS965" s="98">
        <f t="shared" si="219"/>
        <v>0</v>
      </c>
      <c r="AT965" s="99">
        <f t="shared" si="220"/>
        <v>0</v>
      </c>
      <c r="AV965" s="84" t="s">
        <v>20</v>
      </c>
    </row>
    <row r="966" spans="1:48" ht="13.5" x14ac:dyDescent="0.3">
      <c r="A966" s="106">
        <f t="shared" si="217"/>
        <v>959</v>
      </c>
      <c r="B966" s="102" t="str">
        <f>'Input 1 - Schedule 1'!H968</f>
        <v/>
      </c>
      <c r="C966" s="95">
        <f>'Input 1 - Schedule 1'!I968</f>
        <v>0</v>
      </c>
      <c r="D966" s="95">
        <f>'Input 1 - Schedule 1'!J968</f>
        <v>0</v>
      </c>
      <c r="E966" s="95">
        <f>'Input 1 - Schedule 1'!K968</f>
        <v>0</v>
      </c>
      <c r="F966" s="95">
        <f>'Input 1 - Schedule 1'!L968</f>
        <v>0</v>
      </c>
      <c r="G966" s="95">
        <f>'Input 1 - Schedule 1'!N968</f>
        <v>0</v>
      </c>
      <c r="H966" s="95" t="str">
        <f>'Input 1 - Schedule 1'!O968</f>
        <v/>
      </c>
      <c r="I966" s="95">
        <f>'Input 1 - Schedule 1'!W968</f>
        <v>0</v>
      </c>
      <c r="J966" s="69"/>
      <c r="K966" s="51"/>
      <c r="L966" s="69"/>
      <c r="M966" s="69"/>
      <c r="N966" s="95">
        <f>SUMIFS('Input 3 - Capital Instruments'!$L$13:$L$229,'Input 3 - Capital Instruments'!$O$13:$O$229,C966,'Input 3 - Capital Instruments'!$M$13:$M$229,"Y",'Input 3 - Capital Instruments'!$G$13:$G$229,"Surplus Notes (or similar)")</f>
        <v>0</v>
      </c>
      <c r="O966" s="69"/>
      <c r="P966" s="69"/>
      <c r="Q966" s="69"/>
      <c r="R966" s="96">
        <f t="shared" si="209"/>
        <v>0</v>
      </c>
      <c r="S966" s="95">
        <f t="shared" si="210"/>
        <v>0</v>
      </c>
      <c r="T966" s="69"/>
      <c r="U966" s="69"/>
      <c r="V966" s="69"/>
      <c r="W966" s="95" t="str">
        <f t="shared" si="218"/>
        <v/>
      </c>
      <c r="Z966" s="69"/>
      <c r="AB966" s="69"/>
      <c r="AC966" s="69"/>
      <c r="AD966" s="69"/>
      <c r="AE966" s="69"/>
      <c r="AF966" s="69"/>
      <c r="AG966" s="69"/>
      <c r="AH966" s="97">
        <f t="shared" si="208"/>
        <v>0</v>
      </c>
      <c r="AJ966" s="98">
        <f t="shared" si="211"/>
        <v>0</v>
      </c>
      <c r="AK966" s="103">
        <f t="shared" si="212"/>
        <v>0</v>
      </c>
      <c r="AL966" s="104">
        <f t="shared" si="221"/>
        <v>0</v>
      </c>
      <c r="AM966" s="98">
        <f t="shared" si="213"/>
        <v>0</v>
      </c>
      <c r="AN966" s="103">
        <f t="shared" si="214"/>
        <v>0</v>
      </c>
      <c r="AO966" s="104">
        <f t="shared" si="222"/>
        <v>0</v>
      </c>
      <c r="AP966" s="105" t="str">
        <f t="shared" si="215"/>
        <v/>
      </c>
      <c r="AQ966" s="105" t="str">
        <f t="shared" si="216"/>
        <v/>
      </c>
      <c r="AR966" s="98">
        <f>'Input 1 - Schedule 1'!AL968</f>
        <v>0</v>
      </c>
      <c r="AS966" s="98">
        <f t="shared" si="219"/>
        <v>0</v>
      </c>
      <c r="AT966" s="99">
        <f t="shared" si="220"/>
        <v>0</v>
      </c>
      <c r="AV966" s="84" t="s">
        <v>20</v>
      </c>
    </row>
    <row r="967" spans="1:48" ht="13.5" x14ac:dyDescent="0.3">
      <c r="A967" s="106">
        <f t="shared" si="217"/>
        <v>960</v>
      </c>
      <c r="B967" s="102" t="str">
        <f>'Input 1 - Schedule 1'!H969</f>
        <v/>
      </c>
      <c r="C967" s="95">
        <f>'Input 1 - Schedule 1'!I969</f>
        <v>0</v>
      </c>
      <c r="D967" s="95">
        <f>'Input 1 - Schedule 1'!J969</f>
        <v>0</v>
      </c>
      <c r="E967" s="95">
        <f>'Input 1 - Schedule 1'!K969</f>
        <v>0</v>
      </c>
      <c r="F967" s="95">
        <f>'Input 1 - Schedule 1'!L969</f>
        <v>0</v>
      </c>
      <c r="G967" s="95">
        <f>'Input 1 - Schedule 1'!N969</f>
        <v>0</v>
      </c>
      <c r="H967" s="95" t="str">
        <f>'Input 1 - Schedule 1'!O969</f>
        <v/>
      </c>
      <c r="I967" s="95">
        <f>'Input 1 - Schedule 1'!W969</f>
        <v>0</v>
      </c>
      <c r="J967" s="69"/>
      <c r="K967" s="51"/>
      <c r="L967" s="69"/>
      <c r="M967" s="69"/>
      <c r="N967" s="95">
        <f>SUMIFS('Input 3 - Capital Instruments'!$L$13:$L$229,'Input 3 - Capital Instruments'!$O$13:$O$229,C967,'Input 3 - Capital Instruments'!$M$13:$M$229,"Y",'Input 3 - Capital Instruments'!$G$13:$G$229,"Surplus Notes (or similar)")</f>
        <v>0</v>
      </c>
      <c r="O967" s="69"/>
      <c r="P967" s="69"/>
      <c r="Q967" s="69"/>
      <c r="R967" s="96">
        <f t="shared" si="209"/>
        <v>0</v>
      </c>
      <c r="S967" s="95">
        <f t="shared" si="210"/>
        <v>0</v>
      </c>
      <c r="T967" s="69"/>
      <c r="U967" s="69"/>
      <c r="V967" s="69"/>
      <c r="W967" s="95" t="str">
        <f t="shared" si="218"/>
        <v/>
      </c>
      <c r="Z967" s="69"/>
      <c r="AB967" s="69"/>
      <c r="AC967" s="69"/>
      <c r="AD967" s="69"/>
      <c r="AE967" s="69"/>
      <c r="AF967" s="69"/>
      <c r="AG967" s="69"/>
      <c r="AH967" s="97">
        <f t="shared" ref="AH967:AH1007" si="223">AB967-SUM(AC967:AG967)</f>
        <v>0</v>
      </c>
      <c r="AJ967" s="98">
        <f t="shared" si="211"/>
        <v>0</v>
      </c>
      <c r="AK967" s="103">
        <f t="shared" si="212"/>
        <v>0</v>
      </c>
      <c r="AL967" s="104">
        <f t="shared" si="221"/>
        <v>0</v>
      </c>
      <c r="AM967" s="98">
        <f t="shared" si="213"/>
        <v>0</v>
      </c>
      <c r="AN967" s="103">
        <f t="shared" si="214"/>
        <v>0</v>
      </c>
      <c r="AO967" s="104">
        <f t="shared" si="222"/>
        <v>0</v>
      </c>
      <c r="AP967" s="105" t="str">
        <f t="shared" si="215"/>
        <v/>
      </c>
      <c r="AQ967" s="105" t="str">
        <f t="shared" si="216"/>
        <v/>
      </c>
      <c r="AR967" s="98">
        <f>'Input 1 - Schedule 1'!AL969</f>
        <v>0</v>
      </c>
      <c r="AS967" s="98">
        <f t="shared" si="219"/>
        <v>0</v>
      </c>
      <c r="AT967" s="99">
        <f t="shared" si="220"/>
        <v>0</v>
      </c>
      <c r="AV967" s="84" t="s">
        <v>20</v>
      </c>
    </row>
    <row r="968" spans="1:48" ht="13.5" x14ac:dyDescent="0.3">
      <c r="A968" s="106">
        <f t="shared" si="217"/>
        <v>961</v>
      </c>
      <c r="B968" s="102" t="str">
        <f>'Input 1 - Schedule 1'!H970</f>
        <v/>
      </c>
      <c r="C968" s="95">
        <f>'Input 1 - Schedule 1'!I970</f>
        <v>0</v>
      </c>
      <c r="D968" s="95">
        <f>'Input 1 - Schedule 1'!J970</f>
        <v>0</v>
      </c>
      <c r="E968" s="95">
        <f>'Input 1 - Schedule 1'!K970</f>
        <v>0</v>
      </c>
      <c r="F968" s="95">
        <f>'Input 1 - Schedule 1'!L970</f>
        <v>0</v>
      </c>
      <c r="G968" s="95">
        <f>'Input 1 - Schedule 1'!N970</f>
        <v>0</v>
      </c>
      <c r="H968" s="95" t="str">
        <f>'Input 1 - Schedule 1'!O970</f>
        <v/>
      </c>
      <c r="I968" s="95">
        <f>'Input 1 - Schedule 1'!W970</f>
        <v>0</v>
      </c>
      <c r="J968" s="69"/>
      <c r="K968" s="51"/>
      <c r="L968" s="69"/>
      <c r="M968" s="69"/>
      <c r="N968" s="95">
        <f>SUMIFS('Input 3 - Capital Instruments'!$L$13:$L$229,'Input 3 - Capital Instruments'!$O$13:$O$229,C968,'Input 3 - Capital Instruments'!$M$13:$M$229,"Y",'Input 3 - Capital Instruments'!$G$13:$G$229,"Surplus Notes (or similar)")</f>
        <v>0</v>
      </c>
      <c r="O968" s="69"/>
      <c r="P968" s="69"/>
      <c r="Q968" s="69"/>
      <c r="R968" s="96">
        <f t="shared" ref="R968:R1007" si="224">L968-SUM(M968:Q968)</f>
        <v>0</v>
      </c>
      <c r="S968" s="95">
        <f t="shared" ref="S968:S1007" si="225">J968-L968</f>
        <v>0</v>
      </c>
      <c r="T968" s="69"/>
      <c r="U968" s="69"/>
      <c r="V968" s="69"/>
      <c r="W968" s="95" t="str">
        <f t="shared" si="218"/>
        <v/>
      </c>
      <c r="Z968" s="69"/>
      <c r="AB968" s="69"/>
      <c r="AC968" s="69"/>
      <c r="AD968" s="69"/>
      <c r="AE968" s="69"/>
      <c r="AF968" s="69"/>
      <c r="AG968" s="69"/>
      <c r="AH968" s="97">
        <f t="shared" si="223"/>
        <v>0</v>
      </c>
      <c r="AJ968" s="98">
        <f t="shared" si="211"/>
        <v>0</v>
      </c>
      <c r="AK968" s="103">
        <f t="shared" si="212"/>
        <v>0</v>
      </c>
      <c r="AL968" s="104">
        <f t="shared" si="221"/>
        <v>0</v>
      </c>
      <c r="AM968" s="98">
        <f t="shared" si="213"/>
        <v>0</v>
      </c>
      <c r="AN968" s="103">
        <f t="shared" si="214"/>
        <v>0</v>
      </c>
      <c r="AO968" s="104">
        <f t="shared" si="222"/>
        <v>0</v>
      </c>
      <c r="AP968" s="105" t="str">
        <f t="shared" si="215"/>
        <v/>
      </c>
      <c r="AQ968" s="105" t="str">
        <f t="shared" si="216"/>
        <v/>
      </c>
      <c r="AR968" s="98">
        <f>'Input 1 - Schedule 1'!AL970</f>
        <v>0</v>
      </c>
      <c r="AS968" s="98">
        <f t="shared" si="219"/>
        <v>0</v>
      </c>
      <c r="AT968" s="99">
        <f t="shared" si="220"/>
        <v>0</v>
      </c>
      <c r="AV968" s="84" t="s">
        <v>20</v>
      </c>
    </row>
    <row r="969" spans="1:48" ht="13.5" x14ac:dyDescent="0.3">
      <c r="A969" s="106">
        <f t="shared" si="217"/>
        <v>962</v>
      </c>
      <c r="B969" s="102" t="str">
        <f>'Input 1 - Schedule 1'!H971</f>
        <v/>
      </c>
      <c r="C969" s="95">
        <f>'Input 1 - Schedule 1'!I971</f>
        <v>0</v>
      </c>
      <c r="D969" s="95">
        <f>'Input 1 - Schedule 1'!J971</f>
        <v>0</v>
      </c>
      <c r="E969" s="95">
        <f>'Input 1 - Schedule 1'!K971</f>
        <v>0</v>
      </c>
      <c r="F969" s="95">
        <f>'Input 1 - Schedule 1'!L971</f>
        <v>0</v>
      </c>
      <c r="G969" s="95">
        <f>'Input 1 - Schedule 1'!N971</f>
        <v>0</v>
      </c>
      <c r="H969" s="95" t="str">
        <f>'Input 1 - Schedule 1'!O971</f>
        <v/>
      </c>
      <c r="I969" s="95">
        <f>'Input 1 - Schedule 1'!W971</f>
        <v>0</v>
      </c>
      <c r="J969" s="69"/>
      <c r="K969" s="51"/>
      <c r="L969" s="69"/>
      <c r="M969" s="69"/>
      <c r="N969" s="95">
        <f>SUMIFS('Input 3 - Capital Instruments'!$L$13:$L$229,'Input 3 - Capital Instruments'!$O$13:$O$229,C969,'Input 3 - Capital Instruments'!$M$13:$M$229,"Y",'Input 3 - Capital Instruments'!$G$13:$G$229,"Surplus Notes (or similar)")</f>
        <v>0</v>
      </c>
      <c r="O969" s="69"/>
      <c r="P969" s="69"/>
      <c r="Q969" s="69"/>
      <c r="R969" s="96">
        <f t="shared" si="224"/>
        <v>0</v>
      </c>
      <c r="S969" s="95">
        <f t="shared" si="225"/>
        <v>0</v>
      </c>
      <c r="T969" s="69"/>
      <c r="U969" s="69"/>
      <c r="V969" s="69"/>
      <c r="W969" s="95" t="str">
        <f t="shared" si="218"/>
        <v/>
      </c>
      <c r="Z969" s="69"/>
      <c r="AB969" s="69"/>
      <c r="AC969" s="69"/>
      <c r="AD969" s="69"/>
      <c r="AE969" s="69"/>
      <c r="AF969" s="69"/>
      <c r="AG969" s="69"/>
      <c r="AH969" s="97">
        <f t="shared" si="223"/>
        <v>0</v>
      </c>
      <c r="AJ969" s="98">
        <f t="shared" ref="AJ969:AJ1007" si="226">SUMPRODUCT(J$7:J$1008*(G$7:G$1008=$C969))</f>
        <v>0</v>
      </c>
      <c r="AK969" s="103">
        <f t="shared" ref="AK969:AK1007" si="227">M969</f>
        <v>0</v>
      </c>
      <c r="AL969" s="104">
        <f t="shared" si="221"/>
        <v>0</v>
      </c>
      <c r="AM969" s="98">
        <f t="shared" ref="AM969:AM1007" si="228">SUMPRODUCT(Z$7:Z$1008*(G$7:G$1008=$C969))</f>
        <v>0</v>
      </c>
      <c r="AN969" s="103">
        <f t="shared" ref="AN969:AN1007" si="229">AC969</f>
        <v>0</v>
      </c>
      <c r="AO969" s="104">
        <f t="shared" si="222"/>
        <v>0</v>
      </c>
      <c r="AP969" s="105" t="str">
        <f t="shared" ref="AP969:AP1007" si="230">IFERROR(L969/AB969,"")</f>
        <v/>
      </c>
      <c r="AQ969" s="105" t="str">
        <f t="shared" ref="AQ969:AQ1007" si="231">IFERROR(R969/AH969,"")</f>
        <v/>
      </c>
      <c r="AR969" s="98">
        <f>'Input 1 - Schedule 1'!AL971</f>
        <v>0</v>
      </c>
      <c r="AS969" s="98">
        <f t="shared" si="219"/>
        <v>0</v>
      </c>
      <c r="AT969" s="99">
        <f t="shared" si="220"/>
        <v>0</v>
      </c>
      <c r="AV969" s="84" t="s">
        <v>20</v>
      </c>
    </row>
    <row r="970" spans="1:48" ht="13.5" x14ac:dyDescent="0.3">
      <c r="A970" s="106">
        <f t="shared" ref="A970:A1007" si="232">A969+1</f>
        <v>963</v>
      </c>
      <c r="B970" s="102" t="str">
        <f>'Input 1 - Schedule 1'!H972</f>
        <v/>
      </c>
      <c r="C970" s="95">
        <f>'Input 1 - Schedule 1'!I972</f>
        <v>0</v>
      </c>
      <c r="D970" s="95">
        <f>'Input 1 - Schedule 1'!J972</f>
        <v>0</v>
      </c>
      <c r="E970" s="95">
        <f>'Input 1 - Schedule 1'!K972</f>
        <v>0</v>
      </c>
      <c r="F970" s="95">
        <f>'Input 1 - Schedule 1'!L972</f>
        <v>0</v>
      </c>
      <c r="G970" s="95">
        <f>'Input 1 - Schedule 1'!N972</f>
        <v>0</v>
      </c>
      <c r="H970" s="95" t="str">
        <f>'Input 1 - Schedule 1'!O972</f>
        <v/>
      </c>
      <c r="I970" s="95">
        <f>'Input 1 - Schedule 1'!W972</f>
        <v>0</v>
      </c>
      <c r="J970" s="69"/>
      <c r="K970" s="51"/>
      <c r="L970" s="69"/>
      <c r="M970" s="69"/>
      <c r="N970" s="95">
        <f>SUMIFS('Input 3 - Capital Instruments'!$L$13:$L$229,'Input 3 - Capital Instruments'!$O$13:$O$229,C970,'Input 3 - Capital Instruments'!$M$13:$M$229,"Y",'Input 3 - Capital Instruments'!$G$13:$G$229,"Surplus Notes (or similar)")</f>
        <v>0</v>
      </c>
      <c r="O970" s="69"/>
      <c r="P970" s="69"/>
      <c r="Q970" s="69"/>
      <c r="R970" s="96">
        <f t="shared" si="224"/>
        <v>0</v>
      </c>
      <c r="S970" s="95">
        <f t="shared" si="225"/>
        <v>0</v>
      </c>
      <c r="T970" s="69"/>
      <c r="U970" s="69"/>
      <c r="V970" s="69"/>
      <c r="W970" s="95" t="str">
        <f t="shared" ref="W970:W1007" si="233">IFERROR(AVERAGE(T970:V970),"")</f>
        <v/>
      </c>
      <c r="Z970" s="69"/>
      <c r="AB970" s="69"/>
      <c r="AC970" s="69"/>
      <c r="AD970" s="69"/>
      <c r="AE970" s="69"/>
      <c r="AF970" s="69"/>
      <c r="AG970" s="69"/>
      <c r="AH970" s="97">
        <f t="shared" si="223"/>
        <v>0</v>
      </c>
      <c r="AJ970" s="98">
        <f t="shared" si="226"/>
        <v>0</v>
      </c>
      <c r="AK970" s="103">
        <f t="shared" si="227"/>
        <v>0</v>
      </c>
      <c r="AL970" s="104">
        <f t="shared" si="221"/>
        <v>0</v>
      </c>
      <c r="AM970" s="98">
        <f t="shared" si="228"/>
        <v>0</v>
      </c>
      <c r="AN970" s="103">
        <f t="shared" si="229"/>
        <v>0</v>
      </c>
      <c r="AO970" s="104">
        <f t="shared" si="222"/>
        <v>0</v>
      </c>
      <c r="AP970" s="105" t="str">
        <f t="shared" si="230"/>
        <v/>
      </c>
      <c r="AQ970" s="105" t="str">
        <f t="shared" si="231"/>
        <v/>
      </c>
      <c r="AR970" s="98">
        <f>'Input 1 - Schedule 1'!AL972</f>
        <v>0</v>
      </c>
      <c r="AS970" s="98">
        <f t="shared" ref="AS970:AS1007" si="234">L970</f>
        <v>0</v>
      </c>
      <c r="AT970" s="99">
        <f t="shared" ref="AT970:AT1007" si="235">AR970-AS970</f>
        <v>0</v>
      </c>
      <c r="AV970" s="84" t="s">
        <v>20</v>
      </c>
    </row>
    <row r="971" spans="1:48" ht="13.5" x14ac:dyDescent="0.3">
      <c r="A971" s="106">
        <f t="shared" si="232"/>
        <v>964</v>
      </c>
      <c r="B971" s="102" t="str">
        <f>'Input 1 - Schedule 1'!H973</f>
        <v/>
      </c>
      <c r="C971" s="95">
        <f>'Input 1 - Schedule 1'!I973</f>
        <v>0</v>
      </c>
      <c r="D971" s="95">
        <f>'Input 1 - Schedule 1'!J973</f>
        <v>0</v>
      </c>
      <c r="E971" s="95">
        <f>'Input 1 - Schedule 1'!K973</f>
        <v>0</v>
      </c>
      <c r="F971" s="95">
        <f>'Input 1 - Schedule 1'!L973</f>
        <v>0</v>
      </c>
      <c r="G971" s="95">
        <f>'Input 1 - Schedule 1'!N973</f>
        <v>0</v>
      </c>
      <c r="H971" s="95" t="str">
        <f>'Input 1 - Schedule 1'!O973</f>
        <v/>
      </c>
      <c r="I971" s="95">
        <f>'Input 1 - Schedule 1'!W973</f>
        <v>0</v>
      </c>
      <c r="J971" s="69"/>
      <c r="K971" s="51"/>
      <c r="L971" s="69"/>
      <c r="M971" s="69"/>
      <c r="N971" s="95">
        <f>SUMIFS('Input 3 - Capital Instruments'!$L$13:$L$229,'Input 3 - Capital Instruments'!$O$13:$O$229,C971,'Input 3 - Capital Instruments'!$M$13:$M$229,"Y",'Input 3 - Capital Instruments'!$G$13:$G$229,"Surplus Notes (or similar)")</f>
        <v>0</v>
      </c>
      <c r="O971" s="69"/>
      <c r="P971" s="69"/>
      <c r="Q971" s="69"/>
      <c r="R971" s="96">
        <f t="shared" si="224"/>
        <v>0</v>
      </c>
      <c r="S971" s="95">
        <f t="shared" si="225"/>
        <v>0</v>
      </c>
      <c r="T971" s="69"/>
      <c r="U971" s="69"/>
      <c r="V971" s="69"/>
      <c r="W971" s="95" t="str">
        <f t="shared" si="233"/>
        <v/>
      </c>
      <c r="Z971" s="69"/>
      <c r="AB971" s="69"/>
      <c r="AC971" s="69"/>
      <c r="AD971" s="69"/>
      <c r="AE971" s="69"/>
      <c r="AF971" s="69"/>
      <c r="AG971" s="69"/>
      <c r="AH971" s="97">
        <f t="shared" si="223"/>
        <v>0</v>
      </c>
      <c r="AJ971" s="98">
        <f t="shared" si="226"/>
        <v>0</v>
      </c>
      <c r="AK971" s="103">
        <f t="shared" si="227"/>
        <v>0</v>
      </c>
      <c r="AL971" s="104">
        <f t="shared" ref="AL971:AL1007" si="236">AJ971-AK971</f>
        <v>0</v>
      </c>
      <c r="AM971" s="98">
        <f t="shared" si="228"/>
        <v>0</v>
      </c>
      <c r="AN971" s="103">
        <f t="shared" si="229"/>
        <v>0</v>
      </c>
      <c r="AO971" s="104">
        <f t="shared" ref="AO971:AO1007" si="237">AM971-AN971</f>
        <v>0</v>
      </c>
      <c r="AP971" s="105" t="str">
        <f t="shared" si="230"/>
        <v/>
      </c>
      <c r="AQ971" s="105" t="str">
        <f t="shared" si="231"/>
        <v/>
      </c>
      <c r="AR971" s="98">
        <f>'Input 1 - Schedule 1'!AL973</f>
        <v>0</v>
      </c>
      <c r="AS971" s="98">
        <f t="shared" si="234"/>
        <v>0</v>
      </c>
      <c r="AT971" s="99">
        <f t="shared" si="235"/>
        <v>0</v>
      </c>
      <c r="AV971" s="84" t="s">
        <v>20</v>
      </c>
    </row>
    <row r="972" spans="1:48" ht="13.5" x14ac:dyDescent="0.3">
      <c r="A972" s="106">
        <f t="shared" si="232"/>
        <v>965</v>
      </c>
      <c r="B972" s="102" t="str">
        <f>'Input 1 - Schedule 1'!H974</f>
        <v/>
      </c>
      <c r="C972" s="95">
        <f>'Input 1 - Schedule 1'!I974</f>
        <v>0</v>
      </c>
      <c r="D972" s="95">
        <f>'Input 1 - Schedule 1'!J974</f>
        <v>0</v>
      </c>
      <c r="E972" s="95">
        <f>'Input 1 - Schedule 1'!K974</f>
        <v>0</v>
      </c>
      <c r="F972" s="95">
        <f>'Input 1 - Schedule 1'!L974</f>
        <v>0</v>
      </c>
      <c r="G972" s="95">
        <f>'Input 1 - Schedule 1'!N974</f>
        <v>0</v>
      </c>
      <c r="H972" s="95" t="str">
        <f>'Input 1 - Schedule 1'!O974</f>
        <v/>
      </c>
      <c r="I972" s="95">
        <f>'Input 1 - Schedule 1'!W974</f>
        <v>0</v>
      </c>
      <c r="J972" s="69"/>
      <c r="K972" s="51"/>
      <c r="L972" s="69"/>
      <c r="M972" s="69"/>
      <c r="N972" s="95">
        <f>SUMIFS('Input 3 - Capital Instruments'!$L$13:$L$229,'Input 3 - Capital Instruments'!$O$13:$O$229,C972,'Input 3 - Capital Instruments'!$M$13:$M$229,"Y",'Input 3 - Capital Instruments'!$G$13:$G$229,"Surplus Notes (or similar)")</f>
        <v>0</v>
      </c>
      <c r="O972" s="69"/>
      <c r="P972" s="69"/>
      <c r="Q972" s="69"/>
      <c r="R972" s="96">
        <f t="shared" si="224"/>
        <v>0</v>
      </c>
      <c r="S972" s="95">
        <f t="shared" si="225"/>
        <v>0</v>
      </c>
      <c r="T972" s="69"/>
      <c r="U972" s="69"/>
      <c r="V972" s="69"/>
      <c r="W972" s="95" t="str">
        <f t="shared" si="233"/>
        <v/>
      </c>
      <c r="Z972" s="69"/>
      <c r="AB972" s="69"/>
      <c r="AC972" s="69"/>
      <c r="AD972" s="69"/>
      <c r="AE972" s="69"/>
      <c r="AF972" s="69"/>
      <c r="AG972" s="69"/>
      <c r="AH972" s="97">
        <f t="shared" si="223"/>
        <v>0</v>
      </c>
      <c r="AJ972" s="98">
        <f t="shared" si="226"/>
        <v>0</v>
      </c>
      <c r="AK972" s="103">
        <f t="shared" si="227"/>
        <v>0</v>
      </c>
      <c r="AL972" s="104">
        <f t="shared" si="236"/>
        <v>0</v>
      </c>
      <c r="AM972" s="98">
        <f t="shared" si="228"/>
        <v>0</v>
      </c>
      <c r="AN972" s="103">
        <f t="shared" si="229"/>
        <v>0</v>
      </c>
      <c r="AO972" s="104">
        <f t="shared" si="237"/>
        <v>0</v>
      </c>
      <c r="AP972" s="105" t="str">
        <f t="shared" si="230"/>
        <v/>
      </c>
      <c r="AQ972" s="105" t="str">
        <f t="shared" si="231"/>
        <v/>
      </c>
      <c r="AR972" s="98">
        <f>'Input 1 - Schedule 1'!AL974</f>
        <v>0</v>
      </c>
      <c r="AS972" s="98">
        <f t="shared" si="234"/>
        <v>0</v>
      </c>
      <c r="AT972" s="99">
        <f t="shared" si="235"/>
        <v>0</v>
      </c>
      <c r="AV972" s="84" t="s">
        <v>20</v>
      </c>
    </row>
    <row r="973" spans="1:48" ht="13.5" x14ac:dyDescent="0.3">
      <c r="A973" s="106">
        <f t="shared" si="232"/>
        <v>966</v>
      </c>
      <c r="B973" s="102" t="str">
        <f>'Input 1 - Schedule 1'!H975</f>
        <v/>
      </c>
      <c r="C973" s="95">
        <f>'Input 1 - Schedule 1'!I975</f>
        <v>0</v>
      </c>
      <c r="D973" s="95">
        <f>'Input 1 - Schedule 1'!J975</f>
        <v>0</v>
      </c>
      <c r="E973" s="95">
        <f>'Input 1 - Schedule 1'!K975</f>
        <v>0</v>
      </c>
      <c r="F973" s="95">
        <f>'Input 1 - Schedule 1'!L975</f>
        <v>0</v>
      </c>
      <c r="G973" s="95">
        <f>'Input 1 - Schedule 1'!N975</f>
        <v>0</v>
      </c>
      <c r="H973" s="95" t="str">
        <f>'Input 1 - Schedule 1'!O975</f>
        <v/>
      </c>
      <c r="I973" s="95">
        <f>'Input 1 - Schedule 1'!W975</f>
        <v>0</v>
      </c>
      <c r="J973" s="69"/>
      <c r="K973" s="51"/>
      <c r="L973" s="69"/>
      <c r="M973" s="69"/>
      <c r="N973" s="95">
        <f>SUMIFS('Input 3 - Capital Instruments'!$L$13:$L$229,'Input 3 - Capital Instruments'!$O$13:$O$229,C973,'Input 3 - Capital Instruments'!$M$13:$M$229,"Y",'Input 3 - Capital Instruments'!$G$13:$G$229,"Surplus Notes (or similar)")</f>
        <v>0</v>
      </c>
      <c r="O973" s="69"/>
      <c r="P973" s="69"/>
      <c r="Q973" s="69"/>
      <c r="R973" s="96">
        <f t="shared" si="224"/>
        <v>0</v>
      </c>
      <c r="S973" s="95">
        <f t="shared" si="225"/>
        <v>0</v>
      </c>
      <c r="T973" s="69"/>
      <c r="U973" s="69"/>
      <c r="V973" s="69"/>
      <c r="W973" s="95" t="str">
        <f t="shared" si="233"/>
        <v/>
      </c>
      <c r="Z973" s="69"/>
      <c r="AB973" s="69"/>
      <c r="AC973" s="69"/>
      <c r="AD973" s="69"/>
      <c r="AE973" s="69"/>
      <c r="AF973" s="69"/>
      <c r="AG973" s="69"/>
      <c r="AH973" s="97">
        <f t="shared" si="223"/>
        <v>0</v>
      </c>
      <c r="AJ973" s="98">
        <f t="shared" si="226"/>
        <v>0</v>
      </c>
      <c r="AK973" s="103">
        <f t="shared" si="227"/>
        <v>0</v>
      </c>
      <c r="AL973" s="104">
        <f t="shared" si="236"/>
        <v>0</v>
      </c>
      <c r="AM973" s="98">
        <f t="shared" si="228"/>
        <v>0</v>
      </c>
      <c r="AN973" s="103">
        <f t="shared" si="229"/>
        <v>0</v>
      </c>
      <c r="AO973" s="104">
        <f t="shared" si="237"/>
        <v>0</v>
      </c>
      <c r="AP973" s="105" t="str">
        <f t="shared" si="230"/>
        <v/>
      </c>
      <c r="AQ973" s="105" t="str">
        <f t="shared" si="231"/>
        <v/>
      </c>
      <c r="AR973" s="98">
        <f>'Input 1 - Schedule 1'!AL975</f>
        <v>0</v>
      </c>
      <c r="AS973" s="98">
        <f t="shared" si="234"/>
        <v>0</v>
      </c>
      <c r="AT973" s="99">
        <f t="shared" si="235"/>
        <v>0</v>
      </c>
      <c r="AV973" s="84" t="s">
        <v>20</v>
      </c>
    </row>
    <row r="974" spans="1:48" ht="13.5" x14ac:dyDescent="0.3">
      <c r="A974" s="106">
        <f t="shared" si="232"/>
        <v>967</v>
      </c>
      <c r="B974" s="102" t="str">
        <f>'Input 1 - Schedule 1'!H976</f>
        <v/>
      </c>
      <c r="C974" s="95">
        <f>'Input 1 - Schedule 1'!I976</f>
        <v>0</v>
      </c>
      <c r="D974" s="95">
        <f>'Input 1 - Schedule 1'!J976</f>
        <v>0</v>
      </c>
      <c r="E974" s="95">
        <f>'Input 1 - Schedule 1'!K976</f>
        <v>0</v>
      </c>
      <c r="F974" s="95">
        <f>'Input 1 - Schedule 1'!L976</f>
        <v>0</v>
      </c>
      <c r="G974" s="95">
        <f>'Input 1 - Schedule 1'!N976</f>
        <v>0</v>
      </c>
      <c r="H974" s="95" t="str">
        <f>'Input 1 - Schedule 1'!O976</f>
        <v/>
      </c>
      <c r="I974" s="95">
        <f>'Input 1 - Schedule 1'!W976</f>
        <v>0</v>
      </c>
      <c r="J974" s="69"/>
      <c r="K974" s="51"/>
      <c r="L974" s="69"/>
      <c r="M974" s="69"/>
      <c r="N974" s="95">
        <f>SUMIFS('Input 3 - Capital Instruments'!$L$13:$L$229,'Input 3 - Capital Instruments'!$O$13:$O$229,C974,'Input 3 - Capital Instruments'!$M$13:$M$229,"Y",'Input 3 - Capital Instruments'!$G$13:$G$229,"Surplus Notes (or similar)")</f>
        <v>0</v>
      </c>
      <c r="O974" s="69"/>
      <c r="P974" s="69"/>
      <c r="Q974" s="69"/>
      <c r="R974" s="96">
        <f t="shared" si="224"/>
        <v>0</v>
      </c>
      <c r="S974" s="95">
        <f t="shared" si="225"/>
        <v>0</v>
      </c>
      <c r="T974" s="69"/>
      <c r="U974" s="69"/>
      <c r="V974" s="69"/>
      <c r="W974" s="95" t="str">
        <f t="shared" si="233"/>
        <v/>
      </c>
      <c r="Z974" s="69"/>
      <c r="AB974" s="69"/>
      <c r="AC974" s="69"/>
      <c r="AD974" s="69"/>
      <c r="AE974" s="69"/>
      <c r="AF974" s="69"/>
      <c r="AG974" s="69"/>
      <c r="AH974" s="97">
        <f t="shared" si="223"/>
        <v>0</v>
      </c>
      <c r="AJ974" s="98">
        <f t="shared" si="226"/>
        <v>0</v>
      </c>
      <c r="AK974" s="103">
        <f t="shared" si="227"/>
        <v>0</v>
      </c>
      <c r="AL974" s="104">
        <f t="shared" si="236"/>
        <v>0</v>
      </c>
      <c r="AM974" s="98">
        <f t="shared" si="228"/>
        <v>0</v>
      </c>
      <c r="AN974" s="103">
        <f t="shared" si="229"/>
        <v>0</v>
      </c>
      <c r="AO974" s="104">
        <f t="shared" si="237"/>
        <v>0</v>
      </c>
      <c r="AP974" s="105" t="str">
        <f t="shared" si="230"/>
        <v/>
      </c>
      <c r="AQ974" s="105" t="str">
        <f t="shared" si="231"/>
        <v/>
      </c>
      <c r="AR974" s="98">
        <f>'Input 1 - Schedule 1'!AL976</f>
        <v>0</v>
      </c>
      <c r="AS974" s="98">
        <f t="shared" si="234"/>
        <v>0</v>
      </c>
      <c r="AT974" s="99">
        <f t="shared" si="235"/>
        <v>0</v>
      </c>
      <c r="AV974" s="84" t="s">
        <v>20</v>
      </c>
    </row>
    <row r="975" spans="1:48" ht="13.5" x14ac:dyDescent="0.3">
      <c r="A975" s="106">
        <f t="shared" si="232"/>
        <v>968</v>
      </c>
      <c r="B975" s="102" t="str">
        <f>'Input 1 - Schedule 1'!H977</f>
        <v/>
      </c>
      <c r="C975" s="95">
        <f>'Input 1 - Schedule 1'!I977</f>
        <v>0</v>
      </c>
      <c r="D975" s="95">
        <f>'Input 1 - Schedule 1'!J977</f>
        <v>0</v>
      </c>
      <c r="E975" s="95">
        <f>'Input 1 - Schedule 1'!K977</f>
        <v>0</v>
      </c>
      <c r="F975" s="95">
        <f>'Input 1 - Schedule 1'!L977</f>
        <v>0</v>
      </c>
      <c r="G975" s="95">
        <f>'Input 1 - Schedule 1'!N977</f>
        <v>0</v>
      </c>
      <c r="H975" s="95" t="str">
        <f>'Input 1 - Schedule 1'!O977</f>
        <v/>
      </c>
      <c r="I975" s="95">
        <f>'Input 1 - Schedule 1'!W977</f>
        <v>0</v>
      </c>
      <c r="J975" s="69"/>
      <c r="K975" s="51"/>
      <c r="L975" s="69"/>
      <c r="M975" s="69"/>
      <c r="N975" s="95">
        <f>SUMIFS('Input 3 - Capital Instruments'!$L$13:$L$229,'Input 3 - Capital Instruments'!$O$13:$O$229,C975,'Input 3 - Capital Instruments'!$M$13:$M$229,"Y",'Input 3 - Capital Instruments'!$G$13:$G$229,"Surplus Notes (or similar)")</f>
        <v>0</v>
      </c>
      <c r="O975" s="69"/>
      <c r="P975" s="69"/>
      <c r="Q975" s="69"/>
      <c r="R975" s="96">
        <f t="shared" si="224"/>
        <v>0</v>
      </c>
      <c r="S975" s="95">
        <f t="shared" si="225"/>
        <v>0</v>
      </c>
      <c r="T975" s="69"/>
      <c r="U975" s="69"/>
      <c r="V975" s="69"/>
      <c r="W975" s="95" t="str">
        <f t="shared" si="233"/>
        <v/>
      </c>
      <c r="Z975" s="69"/>
      <c r="AB975" s="69"/>
      <c r="AC975" s="69"/>
      <c r="AD975" s="69"/>
      <c r="AE975" s="69"/>
      <c r="AF975" s="69"/>
      <c r="AG975" s="69"/>
      <c r="AH975" s="97">
        <f t="shared" si="223"/>
        <v>0</v>
      </c>
      <c r="AJ975" s="98">
        <f t="shared" si="226"/>
        <v>0</v>
      </c>
      <c r="AK975" s="103">
        <f t="shared" si="227"/>
        <v>0</v>
      </c>
      <c r="AL975" s="104">
        <f t="shared" si="236"/>
        <v>0</v>
      </c>
      <c r="AM975" s="98">
        <f t="shared" si="228"/>
        <v>0</v>
      </c>
      <c r="AN975" s="103">
        <f t="shared" si="229"/>
        <v>0</v>
      </c>
      <c r="AO975" s="104">
        <f t="shared" si="237"/>
        <v>0</v>
      </c>
      <c r="AP975" s="105" t="str">
        <f t="shared" si="230"/>
        <v/>
      </c>
      <c r="AQ975" s="105" t="str">
        <f t="shared" si="231"/>
        <v/>
      </c>
      <c r="AR975" s="98">
        <f>'Input 1 - Schedule 1'!AL977</f>
        <v>0</v>
      </c>
      <c r="AS975" s="98">
        <f t="shared" si="234"/>
        <v>0</v>
      </c>
      <c r="AT975" s="99">
        <f t="shared" si="235"/>
        <v>0</v>
      </c>
      <c r="AV975" s="84" t="s">
        <v>20</v>
      </c>
    </row>
    <row r="976" spans="1:48" ht="13.5" x14ac:dyDescent="0.3">
      <c r="A976" s="106">
        <f t="shared" si="232"/>
        <v>969</v>
      </c>
      <c r="B976" s="102" t="str">
        <f>'Input 1 - Schedule 1'!H978</f>
        <v/>
      </c>
      <c r="C976" s="95">
        <f>'Input 1 - Schedule 1'!I978</f>
        <v>0</v>
      </c>
      <c r="D976" s="95">
        <f>'Input 1 - Schedule 1'!J978</f>
        <v>0</v>
      </c>
      <c r="E976" s="95">
        <f>'Input 1 - Schedule 1'!K978</f>
        <v>0</v>
      </c>
      <c r="F976" s="95">
        <f>'Input 1 - Schedule 1'!L978</f>
        <v>0</v>
      </c>
      <c r="G976" s="95">
        <f>'Input 1 - Schedule 1'!N978</f>
        <v>0</v>
      </c>
      <c r="H976" s="95" t="str">
        <f>'Input 1 - Schedule 1'!O978</f>
        <v/>
      </c>
      <c r="I976" s="95">
        <f>'Input 1 - Schedule 1'!W978</f>
        <v>0</v>
      </c>
      <c r="J976" s="69"/>
      <c r="K976" s="51"/>
      <c r="L976" s="69"/>
      <c r="M976" s="69"/>
      <c r="N976" s="95">
        <f>SUMIFS('Input 3 - Capital Instruments'!$L$13:$L$229,'Input 3 - Capital Instruments'!$O$13:$O$229,C976,'Input 3 - Capital Instruments'!$M$13:$M$229,"Y",'Input 3 - Capital Instruments'!$G$13:$G$229,"Surplus Notes (or similar)")</f>
        <v>0</v>
      </c>
      <c r="O976" s="69"/>
      <c r="P976" s="69"/>
      <c r="Q976" s="69"/>
      <c r="R976" s="96">
        <f t="shared" si="224"/>
        <v>0</v>
      </c>
      <c r="S976" s="95">
        <f t="shared" si="225"/>
        <v>0</v>
      </c>
      <c r="T976" s="69"/>
      <c r="U976" s="69"/>
      <c r="V976" s="69"/>
      <c r="W976" s="95" t="str">
        <f t="shared" si="233"/>
        <v/>
      </c>
      <c r="Z976" s="69"/>
      <c r="AB976" s="69"/>
      <c r="AC976" s="69"/>
      <c r="AD976" s="69"/>
      <c r="AE976" s="69"/>
      <c r="AF976" s="69"/>
      <c r="AG976" s="69"/>
      <c r="AH976" s="97">
        <f t="shared" si="223"/>
        <v>0</v>
      </c>
      <c r="AJ976" s="98">
        <f t="shared" si="226"/>
        <v>0</v>
      </c>
      <c r="AK976" s="103">
        <f t="shared" si="227"/>
        <v>0</v>
      </c>
      <c r="AL976" s="104">
        <f t="shared" si="236"/>
        <v>0</v>
      </c>
      <c r="AM976" s="98">
        <f t="shared" si="228"/>
        <v>0</v>
      </c>
      <c r="AN976" s="103">
        <f t="shared" si="229"/>
        <v>0</v>
      </c>
      <c r="AO976" s="104">
        <f t="shared" si="237"/>
        <v>0</v>
      </c>
      <c r="AP976" s="105" t="str">
        <f t="shared" si="230"/>
        <v/>
      </c>
      <c r="AQ976" s="105" t="str">
        <f t="shared" si="231"/>
        <v/>
      </c>
      <c r="AR976" s="98">
        <f>'Input 1 - Schedule 1'!AL978</f>
        <v>0</v>
      </c>
      <c r="AS976" s="98">
        <f t="shared" si="234"/>
        <v>0</v>
      </c>
      <c r="AT976" s="99">
        <f t="shared" si="235"/>
        <v>0</v>
      </c>
      <c r="AV976" s="84" t="s">
        <v>20</v>
      </c>
    </row>
    <row r="977" spans="1:48" ht="13.5" x14ac:dyDescent="0.3">
      <c r="A977" s="106">
        <f t="shared" si="232"/>
        <v>970</v>
      </c>
      <c r="B977" s="102" t="str">
        <f>'Input 1 - Schedule 1'!H979</f>
        <v/>
      </c>
      <c r="C977" s="95">
        <f>'Input 1 - Schedule 1'!I979</f>
        <v>0</v>
      </c>
      <c r="D977" s="95">
        <f>'Input 1 - Schedule 1'!J979</f>
        <v>0</v>
      </c>
      <c r="E977" s="95">
        <f>'Input 1 - Schedule 1'!K979</f>
        <v>0</v>
      </c>
      <c r="F977" s="95">
        <f>'Input 1 - Schedule 1'!L979</f>
        <v>0</v>
      </c>
      <c r="G977" s="95">
        <f>'Input 1 - Schedule 1'!N979</f>
        <v>0</v>
      </c>
      <c r="H977" s="95" t="str">
        <f>'Input 1 - Schedule 1'!O979</f>
        <v/>
      </c>
      <c r="I977" s="95">
        <f>'Input 1 - Schedule 1'!W979</f>
        <v>0</v>
      </c>
      <c r="J977" s="69"/>
      <c r="K977" s="51"/>
      <c r="L977" s="69"/>
      <c r="M977" s="69"/>
      <c r="N977" s="95">
        <f>SUMIFS('Input 3 - Capital Instruments'!$L$13:$L$229,'Input 3 - Capital Instruments'!$O$13:$O$229,C977,'Input 3 - Capital Instruments'!$M$13:$M$229,"Y",'Input 3 - Capital Instruments'!$G$13:$G$229,"Surplus Notes (or similar)")</f>
        <v>0</v>
      </c>
      <c r="O977" s="69"/>
      <c r="P977" s="69"/>
      <c r="Q977" s="69"/>
      <c r="R977" s="96">
        <f t="shared" si="224"/>
        <v>0</v>
      </c>
      <c r="S977" s="95">
        <f t="shared" si="225"/>
        <v>0</v>
      </c>
      <c r="T977" s="69"/>
      <c r="U977" s="69"/>
      <c r="V977" s="69"/>
      <c r="W977" s="95" t="str">
        <f t="shared" si="233"/>
        <v/>
      </c>
      <c r="Z977" s="69"/>
      <c r="AB977" s="69"/>
      <c r="AC977" s="69"/>
      <c r="AD977" s="69"/>
      <c r="AE977" s="69"/>
      <c r="AF977" s="69"/>
      <c r="AG977" s="69"/>
      <c r="AH977" s="97">
        <f t="shared" si="223"/>
        <v>0</v>
      </c>
      <c r="AJ977" s="98">
        <f t="shared" si="226"/>
        <v>0</v>
      </c>
      <c r="AK977" s="103">
        <f t="shared" si="227"/>
        <v>0</v>
      </c>
      <c r="AL977" s="104">
        <f t="shared" si="236"/>
        <v>0</v>
      </c>
      <c r="AM977" s="98">
        <f t="shared" si="228"/>
        <v>0</v>
      </c>
      <c r="AN977" s="103">
        <f t="shared" si="229"/>
        <v>0</v>
      </c>
      <c r="AO977" s="104">
        <f t="shared" si="237"/>
        <v>0</v>
      </c>
      <c r="AP977" s="105" t="str">
        <f t="shared" si="230"/>
        <v/>
      </c>
      <c r="AQ977" s="105" t="str">
        <f t="shared" si="231"/>
        <v/>
      </c>
      <c r="AR977" s="98">
        <f>'Input 1 - Schedule 1'!AL979</f>
        <v>0</v>
      </c>
      <c r="AS977" s="98">
        <f t="shared" si="234"/>
        <v>0</v>
      </c>
      <c r="AT977" s="99">
        <f t="shared" si="235"/>
        <v>0</v>
      </c>
      <c r="AV977" s="84" t="s">
        <v>20</v>
      </c>
    </row>
    <row r="978" spans="1:48" ht="13.5" x14ac:dyDescent="0.3">
      <c r="A978" s="106">
        <f t="shared" si="232"/>
        <v>971</v>
      </c>
      <c r="B978" s="102" t="str">
        <f>'Input 1 - Schedule 1'!H980</f>
        <v/>
      </c>
      <c r="C978" s="95">
        <f>'Input 1 - Schedule 1'!I980</f>
        <v>0</v>
      </c>
      <c r="D978" s="95">
        <f>'Input 1 - Schedule 1'!J980</f>
        <v>0</v>
      </c>
      <c r="E978" s="95">
        <f>'Input 1 - Schedule 1'!K980</f>
        <v>0</v>
      </c>
      <c r="F978" s="95">
        <f>'Input 1 - Schedule 1'!L980</f>
        <v>0</v>
      </c>
      <c r="G978" s="95">
        <f>'Input 1 - Schedule 1'!N980</f>
        <v>0</v>
      </c>
      <c r="H978" s="95" t="str">
        <f>'Input 1 - Schedule 1'!O980</f>
        <v/>
      </c>
      <c r="I978" s="95">
        <f>'Input 1 - Schedule 1'!W980</f>
        <v>0</v>
      </c>
      <c r="J978" s="69"/>
      <c r="K978" s="51"/>
      <c r="L978" s="69"/>
      <c r="M978" s="69"/>
      <c r="N978" s="95">
        <f>SUMIFS('Input 3 - Capital Instruments'!$L$13:$L$229,'Input 3 - Capital Instruments'!$O$13:$O$229,C978,'Input 3 - Capital Instruments'!$M$13:$M$229,"Y",'Input 3 - Capital Instruments'!$G$13:$G$229,"Surplus Notes (or similar)")</f>
        <v>0</v>
      </c>
      <c r="O978" s="69"/>
      <c r="P978" s="69"/>
      <c r="Q978" s="69"/>
      <c r="R978" s="96">
        <f t="shared" si="224"/>
        <v>0</v>
      </c>
      <c r="S978" s="95">
        <f t="shared" si="225"/>
        <v>0</v>
      </c>
      <c r="T978" s="69"/>
      <c r="U978" s="69"/>
      <c r="V978" s="69"/>
      <c r="W978" s="95" t="str">
        <f t="shared" si="233"/>
        <v/>
      </c>
      <c r="Z978" s="69"/>
      <c r="AB978" s="69"/>
      <c r="AC978" s="69"/>
      <c r="AD978" s="69"/>
      <c r="AE978" s="69"/>
      <c r="AF978" s="69"/>
      <c r="AG978" s="69"/>
      <c r="AH978" s="97">
        <f t="shared" si="223"/>
        <v>0</v>
      </c>
      <c r="AJ978" s="98">
        <f t="shared" si="226"/>
        <v>0</v>
      </c>
      <c r="AK978" s="103">
        <f t="shared" si="227"/>
        <v>0</v>
      </c>
      <c r="AL978" s="104">
        <f t="shared" si="236"/>
        <v>0</v>
      </c>
      <c r="AM978" s="98">
        <f t="shared" si="228"/>
        <v>0</v>
      </c>
      <c r="AN978" s="103">
        <f t="shared" si="229"/>
        <v>0</v>
      </c>
      <c r="AO978" s="104">
        <f t="shared" si="237"/>
        <v>0</v>
      </c>
      <c r="AP978" s="105" t="str">
        <f t="shared" si="230"/>
        <v/>
      </c>
      <c r="AQ978" s="105" t="str">
        <f t="shared" si="231"/>
        <v/>
      </c>
      <c r="AR978" s="98">
        <f>'Input 1 - Schedule 1'!AL980</f>
        <v>0</v>
      </c>
      <c r="AS978" s="98">
        <f t="shared" si="234"/>
        <v>0</v>
      </c>
      <c r="AT978" s="99">
        <f t="shared" si="235"/>
        <v>0</v>
      </c>
      <c r="AV978" s="84" t="s">
        <v>20</v>
      </c>
    </row>
    <row r="979" spans="1:48" ht="13.5" x14ac:dyDescent="0.3">
      <c r="A979" s="106">
        <f t="shared" si="232"/>
        <v>972</v>
      </c>
      <c r="B979" s="102" t="str">
        <f>'Input 1 - Schedule 1'!H981</f>
        <v/>
      </c>
      <c r="C979" s="95">
        <f>'Input 1 - Schedule 1'!I981</f>
        <v>0</v>
      </c>
      <c r="D979" s="95">
        <f>'Input 1 - Schedule 1'!J981</f>
        <v>0</v>
      </c>
      <c r="E979" s="95">
        <f>'Input 1 - Schedule 1'!K981</f>
        <v>0</v>
      </c>
      <c r="F979" s="95">
        <f>'Input 1 - Schedule 1'!L981</f>
        <v>0</v>
      </c>
      <c r="G979" s="95">
        <f>'Input 1 - Schedule 1'!N981</f>
        <v>0</v>
      </c>
      <c r="H979" s="95" t="str">
        <f>'Input 1 - Schedule 1'!O981</f>
        <v/>
      </c>
      <c r="I979" s="95">
        <f>'Input 1 - Schedule 1'!W981</f>
        <v>0</v>
      </c>
      <c r="J979" s="69"/>
      <c r="K979" s="51"/>
      <c r="L979" s="69"/>
      <c r="M979" s="69"/>
      <c r="N979" s="95">
        <f>SUMIFS('Input 3 - Capital Instruments'!$L$13:$L$229,'Input 3 - Capital Instruments'!$O$13:$O$229,C979,'Input 3 - Capital Instruments'!$M$13:$M$229,"Y",'Input 3 - Capital Instruments'!$G$13:$G$229,"Surplus Notes (or similar)")</f>
        <v>0</v>
      </c>
      <c r="O979" s="69"/>
      <c r="P979" s="69"/>
      <c r="Q979" s="69"/>
      <c r="R979" s="96">
        <f t="shared" si="224"/>
        <v>0</v>
      </c>
      <c r="S979" s="95">
        <f t="shared" si="225"/>
        <v>0</v>
      </c>
      <c r="T979" s="69"/>
      <c r="U979" s="69"/>
      <c r="V979" s="69"/>
      <c r="W979" s="95" t="str">
        <f t="shared" si="233"/>
        <v/>
      </c>
      <c r="Z979" s="69"/>
      <c r="AB979" s="69"/>
      <c r="AC979" s="69"/>
      <c r="AD979" s="69"/>
      <c r="AE979" s="69"/>
      <c r="AF979" s="69"/>
      <c r="AG979" s="69"/>
      <c r="AH979" s="97">
        <f t="shared" si="223"/>
        <v>0</v>
      </c>
      <c r="AJ979" s="98">
        <f t="shared" si="226"/>
        <v>0</v>
      </c>
      <c r="AK979" s="103">
        <f t="shared" si="227"/>
        <v>0</v>
      </c>
      <c r="AL979" s="104">
        <f t="shared" si="236"/>
        <v>0</v>
      </c>
      <c r="AM979" s="98">
        <f t="shared" si="228"/>
        <v>0</v>
      </c>
      <c r="AN979" s="103">
        <f t="shared" si="229"/>
        <v>0</v>
      </c>
      <c r="AO979" s="104">
        <f t="shared" si="237"/>
        <v>0</v>
      </c>
      <c r="AP979" s="105" t="str">
        <f t="shared" si="230"/>
        <v/>
      </c>
      <c r="AQ979" s="105" t="str">
        <f t="shared" si="231"/>
        <v/>
      </c>
      <c r="AR979" s="98">
        <f>'Input 1 - Schedule 1'!AL981</f>
        <v>0</v>
      </c>
      <c r="AS979" s="98">
        <f t="shared" si="234"/>
        <v>0</v>
      </c>
      <c r="AT979" s="99">
        <f t="shared" si="235"/>
        <v>0</v>
      </c>
      <c r="AV979" s="84" t="s">
        <v>20</v>
      </c>
    </row>
    <row r="980" spans="1:48" ht="13.5" x14ac:dyDescent="0.3">
      <c r="A980" s="106">
        <f t="shared" si="232"/>
        <v>973</v>
      </c>
      <c r="B980" s="102" t="str">
        <f>'Input 1 - Schedule 1'!H982</f>
        <v/>
      </c>
      <c r="C980" s="95">
        <f>'Input 1 - Schedule 1'!I982</f>
        <v>0</v>
      </c>
      <c r="D980" s="95">
        <f>'Input 1 - Schedule 1'!J982</f>
        <v>0</v>
      </c>
      <c r="E980" s="95">
        <f>'Input 1 - Schedule 1'!K982</f>
        <v>0</v>
      </c>
      <c r="F980" s="95">
        <f>'Input 1 - Schedule 1'!L982</f>
        <v>0</v>
      </c>
      <c r="G980" s="95">
        <f>'Input 1 - Schedule 1'!N982</f>
        <v>0</v>
      </c>
      <c r="H980" s="95" t="str">
        <f>'Input 1 - Schedule 1'!O982</f>
        <v/>
      </c>
      <c r="I980" s="95">
        <f>'Input 1 - Schedule 1'!W982</f>
        <v>0</v>
      </c>
      <c r="J980" s="69"/>
      <c r="K980" s="51"/>
      <c r="L980" s="69"/>
      <c r="M980" s="69"/>
      <c r="N980" s="95">
        <f>SUMIFS('Input 3 - Capital Instruments'!$L$13:$L$229,'Input 3 - Capital Instruments'!$O$13:$O$229,C980,'Input 3 - Capital Instruments'!$M$13:$M$229,"Y",'Input 3 - Capital Instruments'!$G$13:$G$229,"Surplus Notes (or similar)")</f>
        <v>0</v>
      </c>
      <c r="O980" s="69"/>
      <c r="P980" s="69"/>
      <c r="Q980" s="69"/>
      <c r="R980" s="96">
        <f t="shared" si="224"/>
        <v>0</v>
      </c>
      <c r="S980" s="95">
        <f t="shared" si="225"/>
        <v>0</v>
      </c>
      <c r="T980" s="69"/>
      <c r="U980" s="69"/>
      <c r="V980" s="69"/>
      <c r="W980" s="95" t="str">
        <f t="shared" si="233"/>
        <v/>
      </c>
      <c r="Z980" s="69"/>
      <c r="AB980" s="69"/>
      <c r="AC980" s="69"/>
      <c r="AD980" s="69"/>
      <c r="AE980" s="69"/>
      <c r="AF980" s="69"/>
      <c r="AG980" s="69"/>
      <c r="AH980" s="97">
        <f t="shared" si="223"/>
        <v>0</v>
      </c>
      <c r="AJ980" s="98">
        <f t="shared" si="226"/>
        <v>0</v>
      </c>
      <c r="AK980" s="103">
        <f t="shared" si="227"/>
        <v>0</v>
      </c>
      <c r="AL980" s="104">
        <f t="shared" si="236"/>
        <v>0</v>
      </c>
      <c r="AM980" s="98">
        <f t="shared" si="228"/>
        <v>0</v>
      </c>
      <c r="AN980" s="103">
        <f t="shared" si="229"/>
        <v>0</v>
      </c>
      <c r="AO980" s="104">
        <f t="shared" si="237"/>
        <v>0</v>
      </c>
      <c r="AP980" s="105" t="str">
        <f t="shared" si="230"/>
        <v/>
      </c>
      <c r="AQ980" s="105" t="str">
        <f t="shared" si="231"/>
        <v/>
      </c>
      <c r="AR980" s="98">
        <f>'Input 1 - Schedule 1'!AL982</f>
        <v>0</v>
      </c>
      <c r="AS980" s="98">
        <f t="shared" si="234"/>
        <v>0</v>
      </c>
      <c r="AT980" s="99">
        <f t="shared" si="235"/>
        <v>0</v>
      </c>
      <c r="AV980" s="84" t="s">
        <v>20</v>
      </c>
    </row>
    <row r="981" spans="1:48" ht="13.5" x14ac:dyDescent="0.3">
      <c r="A981" s="106">
        <f t="shared" si="232"/>
        <v>974</v>
      </c>
      <c r="B981" s="102" t="str">
        <f>'Input 1 - Schedule 1'!H983</f>
        <v/>
      </c>
      <c r="C981" s="95">
        <f>'Input 1 - Schedule 1'!I983</f>
        <v>0</v>
      </c>
      <c r="D981" s="95">
        <f>'Input 1 - Schedule 1'!J983</f>
        <v>0</v>
      </c>
      <c r="E981" s="95">
        <f>'Input 1 - Schedule 1'!K983</f>
        <v>0</v>
      </c>
      <c r="F981" s="95">
        <f>'Input 1 - Schedule 1'!L983</f>
        <v>0</v>
      </c>
      <c r="G981" s="95">
        <f>'Input 1 - Schedule 1'!N983</f>
        <v>0</v>
      </c>
      <c r="H981" s="95" t="str">
        <f>'Input 1 - Schedule 1'!O983</f>
        <v/>
      </c>
      <c r="I981" s="95">
        <f>'Input 1 - Schedule 1'!W983</f>
        <v>0</v>
      </c>
      <c r="J981" s="69"/>
      <c r="K981" s="51"/>
      <c r="L981" s="69"/>
      <c r="M981" s="69"/>
      <c r="N981" s="95">
        <f>SUMIFS('Input 3 - Capital Instruments'!$L$13:$L$229,'Input 3 - Capital Instruments'!$O$13:$O$229,C981,'Input 3 - Capital Instruments'!$M$13:$M$229,"Y",'Input 3 - Capital Instruments'!$G$13:$G$229,"Surplus Notes (or similar)")</f>
        <v>0</v>
      </c>
      <c r="O981" s="69"/>
      <c r="P981" s="69"/>
      <c r="Q981" s="69"/>
      <c r="R981" s="96">
        <f t="shared" si="224"/>
        <v>0</v>
      </c>
      <c r="S981" s="95">
        <f t="shared" si="225"/>
        <v>0</v>
      </c>
      <c r="T981" s="69"/>
      <c r="U981" s="69"/>
      <c r="V981" s="69"/>
      <c r="W981" s="95" t="str">
        <f t="shared" si="233"/>
        <v/>
      </c>
      <c r="Z981" s="69"/>
      <c r="AB981" s="69"/>
      <c r="AC981" s="69"/>
      <c r="AD981" s="69"/>
      <c r="AE981" s="69"/>
      <c r="AF981" s="69"/>
      <c r="AG981" s="69"/>
      <c r="AH981" s="97">
        <f t="shared" si="223"/>
        <v>0</v>
      </c>
      <c r="AJ981" s="98">
        <f t="shared" si="226"/>
        <v>0</v>
      </c>
      <c r="AK981" s="103">
        <f t="shared" si="227"/>
        <v>0</v>
      </c>
      <c r="AL981" s="104">
        <f t="shared" si="236"/>
        <v>0</v>
      </c>
      <c r="AM981" s="98">
        <f t="shared" si="228"/>
        <v>0</v>
      </c>
      <c r="AN981" s="103">
        <f t="shared" si="229"/>
        <v>0</v>
      </c>
      <c r="AO981" s="104">
        <f t="shared" si="237"/>
        <v>0</v>
      </c>
      <c r="AP981" s="105" t="str">
        <f t="shared" si="230"/>
        <v/>
      </c>
      <c r="AQ981" s="105" t="str">
        <f t="shared" si="231"/>
        <v/>
      </c>
      <c r="AR981" s="98">
        <f>'Input 1 - Schedule 1'!AL983</f>
        <v>0</v>
      </c>
      <c r="AS981" s="98">
        <f t="shared" si="234"/>
        <v>0</v>
      </c>
      <c r="AT981" s="99">
        <f t="shared" si="235"/>
        <v>0</v>
      </c>
      <c r="AV981" s="84" t="s">
        <v>20</v>
      </c>
    </row>
    <row r="982" spans="1:48" ht="13.5" x14ac:dyDescent="0.3">
      <c r="A982" s="106">
        <f t="shared" si="232"/>
        <v>975</v>
      </c>
      <c r="B982" s="102" t="str">
        <f>'Input 1 - Schedule 1'!H984</f>
        <v/>
      </c>
      <c r="C982" s="95">
        <f>'Input 1 - Schedule 1'!I984</f>
        <v>0</v>
      </c>
      <c r="D982" s="95">
        <f>'Input 1 - Schedule 1'!J984</f>
        <v>0</v>
      </c>
      <c r="E982" s="95">
        <f>'Input 1 - Schedule 1'!K984</f>
        <v>0</v>
      </c>
      <c r="F982" s="95">
        <f>'Input 1 - Schedule 1'!L984</f>
        <v>0</v>
      </c>
      <c r="G982" s="95">
        <f>'Input 1 - Schedule 1'!N984</f>
        <v>0</v>
      </c>
      <c r="H982" s="95" t="str">
        <f>'Input 1 - Schedule 1'!O984</f>
        <v/>
      </c>
      <c r="I982" s="95">
        <f>'Input 1 - Schedule 1'!W984</f>
        <v>0</v>
      </c>
      <c r="J982" s="69"/>
      <c r="K982" s="51"/>
      <c r="L982" s="69"/>
      <c r="M982" s="69"/>
      <c r="N982" s="95">
        <f>SUMIFS('Input 3 - Capital Instruments'!$L$13:$L$229,'Input 3 - Capital Instruments'!$O$13:$O$229,C982,'Input 3 - Capital Instruments'!$M$13:$M$229,"Y",'Input 3 - Capital Instruments'!$G$13:$G$229,"Surplus Notes (or similar)")</f>
        <v>0</v>
      </c>
      <c r="O982" s="69"/>
      <c r="P982" s="69"/>
      <c r="Q982" s="69"/>
      <c r="R982" s="96">
        <f t="shared" si="224"/>
        <v>0</v>
      </c>
      <c r="S982" s="95">
        <f t="shared" si="225"/>
        <v>0</v>
      </c>
      <c r="T982" s="69"/>
      <c r="U982" s="69"/>
      <c r="V982" s="69"/>
      <c r="W982" s="95" t="str">
        <f t="shared" si="233"/>
        <v/>
      </c>
      <c r="Z982" s="69"/>
      <c r="AB982" s="69"/>
      <c r="AC982" s="69"/>
      <c r="AD982" s="69"/>
      <c r="AE982" s="69"/>
      <c r="AF982" s="69"/>
      <c r="AG982" s="69"/>
      <c r="AH982" s="97">
        <f t="shared" si="223"/>
        <v>0</v>
      </c>
      <c r="AJ982" s="98">
        <f t="shared" si="226"/>
        <v>0</v>
      </c>
      <c r="AK982" s="103">
        <f t="shared" si="227"/>
        <v>0</v>
      </c>
      <c r="AL982" s="104">
        <f t="shared" si="236"/>
        <v>0</v>
      </c>
      <c r="AM982" s="98">
        <f t="shared" si="228"/>
        <v>0</v>
      </c>
      <c r="AN982" s="103">
        <f t="shared" si="229"/>
        <v>0</v>
      </c>
      <c r="AO982" s="104">
        <f t="shared" si="237"/>
        <v>0</v>
      </c>
      <c r="AP982" s="105" t="str">
        <f t="shared" si="230"/>
        <v/>
      </c>
      <c r="AQ982" s="105" t="str">
        <f t="shared" si="231"/>
        <v/>
      </c>
      <c r="AR982" s="98">
        <f>'Input 1 - Schedule 1'!AL984</f>
        <v>0</v>
      </c>
      <c r="AS982" s="98">
        <f t="shared" si="234"/>
        <v>0</v>
      </c>
      <c r="AT982" s="99">
        <f t="shared" si="235"/>
        <v>0</v>
      </c>
      <c r="AV982" s="84" t="s">
        <v>20</v>
      </c>
    </row>
    <row r="983" spans="1:48" ht="13.5" x14ac:dyDescent="0.3">
      <c r="A983" s="106">
        <f t="shared" si="232"/>
        <v>976</v>
      </c>
      <c r="B983" s="102" t="str">
        <f>'Input 1 - Schedule 1'!H985</f>
        <v/>
      </c>
      <c r="C983" s="95">
        <f>'Input 1 - Schedule 1'!I985</f>
        <v>0</v>
      </c>
      <c r="D983" s="95">
        <f>'Input 1 - Schedule 1'!J985</f>
        <v>0</v>
      </c>
      <c r="E983" s="95">
        <f>'Input 1 - Schedule 1'!K985</f>
        <v>0</v>
      </c>
      <c r="F983" s="95">
        <f>'Input 1 - Schedule 1'!L985</f>
        <v>0</v>
      </c>
      <c r="G983" s="95">
        <f>'Input 1 - Schedule 1'!N985</f>
        <v>0</v>
      </c>
      <c r="H983" s="95" t="str">
        <f>'Input 1 - Schedule 1'!O985</f>
        <v/>
      </c>
      <c r="I983" s="95">
        <f>'Input 1 - Schedule 1'!W985</f>
        <v>0</v>
      </c>
      <c r="J983" s="69"/>
      <c r="K983" s="51"/>
      <c r="L983" s="69"/>
      <c r="M983" s="69"/>
      <c r="N983" s="95">
        <f>SUMIFS('Input 3 - Capital Instruments'!$L$13:$L$229,'Input 3 - Capital Instruments'!$O$13:$O$229,C983,'Input 3 - Capital Instruments'!$M$13:$M$229,"Y",'Input 3 - Capital Instruments'!$G$13:$G$229,"Surplus Notes (or similar)")</f>
        <v>0</v>
      </c>
      <c r="O983" s="69"/>
      <c r="P983" s="69"/>
      <c r="Q983" s="69"/>
      <c r="R983" s="96">
        <f t="shared" si="224"/>
        <v>0</v>
      </c>
      <c r="S983" s="95">
        <f t="shared" si="225"/>
        <v>0</v>
      </c>
      <c r="T983" s="69"/>
      <c r="U983" s="69"/>
      <c r="V983" s="69"/>
      <c r="W983" s="95" t="str">
        <f t="shared" si="233"/>
        <v/>
      </c>
      <c r="Z983" s="69"/>
      <c r="AB983" s="69"/>
      <c r="AC983" s="69"/>
      <c r="AD983" s="69"/>
      <c r="AE983" s="69"/>
      <c r="AF983" s="69"/>
      <c r="AG983" s="69"/>
      <c r="AH983" s="97">
        <f t="shared" si="223"/>
        <v>0</v>
      </c>
      <c r="AJ983" s="98">
        <f t="shared" si="226"/>
        <v>0</v>
      </c>
      <c r="AK983" s="103">
        <f t="shared" si="227"/>
        <v>0</v>
      </c>
      <c r="AL983" s="104">
        <f t="shared" si="236"/>
        <v>0</v>
      </c>
      <c r="AM983" s="98">
        <f t="shared" si="228"/>
        <v>0</v>
      </c>
      <c r="AN983" s="103">
        <f t="shared" si="229"/>
        <v>0</v>
      </c>
      <c r="AO983" s="104">
        <f t="shared" si="237"/>
        <v>0</v>
      </c>
      <c r="AP983" s="105" t="str">
        <f t="shared" si="230"/>
        <v/>
      </c>
      <c r="AQ983" s="105" t="str">
        <f t="shared" si="231"/>
        <v/>
      </c>
      <c r="AR983" s="98">
        <f>'Input 1 - Schedule 1'!AL985</f>
        <v>0</v>
      </c>
      <c r="AS983" s="98">
        <f t="shared" si="234"/>
        <v>0</v>
      </c>
      <c r="AT983" s="99">
        <f t="shared" si="235"/>
        <v>0</v>
      </c>
      <c r="AV983" s="84" t="s">
        <v>20</v>
      </c>
    </row>
    <row r="984" spans="1:48" ht="13.5" x14ac:dyDescent="0.3">
      <c r="A984" s="106">
        <f t="shared" si="232"/>
        <v>977</v>
      </c>
      <c r="B984" s="102" t="str">
        <f>'Input 1 - Schedule 1'!H986</f>
        <v/>
      </c>
      <c r="C984" s="95">
        <f>'Input 1 - Schedule 1'!I986</f>
        <v>0</v>
      </c>
      <c r="D984" s="95">
        <f>'Input 1 - Schedule 1'!J986</f>
        <v>0</v>
      </c>
      <c r="E984" s="95">
        <f>'Input 1 - Schedule 1'!K986</f>
        <v>0</v>
      </c>
      <c r="F984" s="95">
        <f>'Input 1 - Schedule 1'!L986</f>
        <v>0</v>
      </c>
      <c r="G984" s="95">
        <f>'Input 1 - Schedule 1'!N986</f>
        <v>0</v>
      </c>
      <c r="H984" s="95" t="str">
        <f>'Input 1 - Schedule 1'!O986</f>
        <v/>
      </c>
      <c r="I984" s="95">
        <f>'Input 1 - Schedule 1'!W986</f>
        <v>0</v>
      </c>
      <c r="J984" s="69"/>
      <c r="K984" s="51"/>
      <c r="L984" s="69"/>
      <c r="M984" s="69"/>
      <c r="N984" s="95">
        <f>SUMIFS('Input 3 - Capital Instruments'!$L$13:$L$229,'Input 3 - Capital Instruments'!$O$13:$O$229,C984,'Input 3 - Capital Instruments'!$M$13:$M$229,"Y",'Input 3 - Capital Instruments'!$G$13:$G$229,"Surplus Notes (or similar)")</f>
        <v>0</v>
      </c>
      <c r="O984" s="69"/>
      <c r="P984" s="69"/>
      <c r="Q984" s="69"/>
      <c r="R984" s="96">
        <f t="shared" si="224"/>
        <v>0</v>
      </c>
      <c r="S984" s="95">
        <f t="shared" si="225"/>
        <v>0</v>
      </c>
      <c r="T984" s="69"/>
      <c r="U984" s="69"/>
      <c r="V984" s="69"/>
      <c r="W984" s="95" t="str">
        <f t="shared" si="233"/>
        <v/>
      </c>
      <c r="Z984" s="69"/>
      <c r="AB984" s="69"/>
      <c r="AC984" s="69"/>
      <c r="AD984" s="69"/>
      <c r="AE984" s="69"/>
      <c r="AF984" s="69"/>
      <c r="AG984" s="69"/>
      <c r="AH984" s="97">
        <f t="shared" si="223"/>
        <v>0</v>
      </c>
      <c r="AJ984" s="98">
        <f t="shared" si="226"/>
        <v>0</v>
      </c>
      <c r="AK984" s="103">
        <f t="shared" si="227"/>
        <v>0</v>
      </c>
      <c r="AL984" s="104">
        <f t="shared" si="236"/>
        <v>0</v>
      </c>
      <c r="AM984" s="98">
        <f t="shared" si="228"/>
        <v>0</v>
      </c>
      <c r="AN984" s="103">
        <f t="shared" si="229"/>
        <v>0</v>
      </c>
      <c r="AO984" s="104">
        <f t="shared" si="237"/>
        <v>0</v>
      </c>
      <c r="AP984" s="105" t="str">
        <f t="shared" si="230"/>
        <v/>
      </c>
      <c r="AQ984" s="105" t="str">
        <f t="shared" si="231"/>
        <v/>
      </c>
      <c r="AR984" s="98">
        <f>'Input 1 - Schedule 1'!AL986</f>
        <v>0</v>
      </c>
      <c r="AS984" s="98">
        <f t="shared" si="234"/>
        <v>0</v>
      </c>
      <c r="AT984" s="99">
        <f t="shared" si="235"/>
        <v>0</v>
      </c>
      <c r="AV984" s="84" t="s">
        <v>20</v>
      </c>
    </row>
    <row r="985" spans="1:48" ht="13.5" x14ac:dyDescent="0.3">
      <c r="A985" s="106">
        <f t="shared" si="232"/>
        <v>978</v>
      </c>
      <c r="B985" s="102" t="str">
        <f>'Input 1 - Schedule 1'!H987</f>
        <v/>
      </c>
      <c r="C985" s="95">
        <f>'Input 1 - Schedule 1'!I987</f>
        <v>0</v>
      </c>
      <c r="D985" s="95">
        <f>'Input 1 - Schedule 1'!J987</f>
        <v>0</v>
      </c>
      <c r="E985" s="95">
        <f>'Input 1 - Schedule 1'!K987</f>
        <v>0</v>
      </c>
      <c r="F985" s="95">
        <f>'Input 1 - Schedule 1'!L987</f>
        <v>0</v>
      </c>
      <c r="G985" s="95">
        <f>'Input 1 - Schedule 1'!N987</f>
        <v>0</v>
      </c>
      <c r="H985" s="95" t="str">
        <f>'Input 1 - Schedule 1'!O987</f>
        <v/>
      </c>
      <c r="I985" s="95">
        <f>'Input 1 - Schedule 1'!W987</f>
        <v>0</v>
      </c>
      <c r="J985" s="69"/>
      <c r="K985" s="51"/>
      <c r="L985" s="69"/>
      <c r="M985" s="69"/>
      <c r="N985" s="95">
        <f>SUMIFS('Input 3 - Capital Instruments'!$L$13:$L$229,'Input 3 - Capital Instruments'!$O$13:$O$229,C985,'Input 3 - Capital Instruments'!$M$13:$M$229,"Y",'Input 3 - Capital Instruments'!$G$13:$G$229,"Surplus Notes (or similar)")</f>
        <v>0</v>
      </c>
      <c r="O985" s="69"/>
      <c r="P985" s="69"/>
      <c r="Q985" s="69"/>
      <c r="R985" s="96">
        <f t="shared" si="224"/>
        <v>0</v>
      </c>
      <c r="S985" s="95">
        <f t="shared" si="225"/>
        <v>0</v>
      </c>
      <c r="T985" s="69"/>
      <c r="U985" s="69"/>
      <c r="V985" s="69"/>
      <c r="W985" s="95" t="str">
        <f t="shared" si="233"/>
        <v/>
      </c>
      <c r="Z985" s="69"/>
      <c r="AB985" s="69"/>
      <c r="AC985" s="69"/>
      <c r="AD985" s="69"/>
      <c r="AE985" s="69"/>
      <c r="AF985" s="69"/>
      <c r="AG985" s="69"/>
      <c r="AH985" s="97">
        <f t="shared" si="223"/>
        <v>0</v>
      </c>
      <c r="AJ985" s="98">
        <f t="shared" si="226"/>
        <v>0</v>
      </c>
      <c r="AK985" s="103">
        <f t="shared" si="227"/>
        <v>0</v>
      </c>
      <c r="AL985" s="104">
        <f t="shared" si="236"/>
        <v>0</v>
      </c>
      <c r="AM985" s="98">
        <f t="shared" si="228"/>
        <v>0</v>
      </c>
      <c r="AN985" s="103">
        <f t="shared" si="229"/>
        <v>0</v>
      </c>
      <c r="AO985" s="104">
        <f t="shared" si="237"/>
        <v>0</v>
      </c>
      <c r="AP985" s="105" t="str">
        <f t="shared" si="230"/>
        <v/>
      </c>
      <c r="AQ985" s="105" t="str">
        <f t="shared" si="231"/>
        <v/>
      </c>
      <c r="AR985" s="98">
        <f>'Input 1 - Schedule 1'!AL987</f>
        <v>0</v>
      </c>
      <c r="AS985" s="98">
        <f t="shared" si="234"/>
        <v>0</v>
      </c>
      <c r="AT985" s="99">
        <f t="shared" si="235"/>
        <v>0</v>
      </c>
      <c r="AV985" s="84" t="s">
        <v>20</v>
      </c>
    </row>
    <row r="986" spans="1:48" ht="13.5" x14ac:dyDescent="0.3">
      <c r="A986" s="106">
        <f t="shared" si="232"/>
        <v>979</v>
      </c>
      <c r="B986" s="102" t="str">
        <f>'Input 1 - Schedule 1'!H988</f>
        <v/>
      </c>
      <c r="C986" s="95">
        <f>'Input 1 - Schedule 1'!I988</f>
        <v>0</v>
      </c>
      <c r="D986" s="95">
        <f>'Input 1 - Schedule 1'!J988</f>
        <v>0</v>
      </c>
      <c r="E986" s="95">
        <f>'Input 1 - Schedule 1'!K988</f>
        <v>0</v>
      </c>
      <c r="F986" s="95">
        <f>'Input 1 - Schedule 1'!L988</f>
        <v>0</v>
      </c>
      <c r="G986" s="95">
        <f>'Input 1 - Schedule 1'!N988</f>
        <v>0</v>
      </c>
      <c r="H986" s="95" t="str">
        <f>'Input 1 - Schedule 1'!O988</f>
        <v/>
      </c>
      <c r="I986" s="95">
        <f>'Input 1 - Schedule 1'!W988</f>
        <v>0</v>
      </c>
      <c r="J986" s="69"/>
      <c r="K986" s="51"/>
      <c r="L986" s="69"/>
      <c r="M986" s="69"/>
      <c r="N986" s="95">
        <f>SUMIFS('Input 3 - Capital Instruments'!$L$13:$L$229,'Input 3 - Capital Instruments'!$O$13:$O$229,C986,'Input 3 - Capital Instruments'!$M$13:$M$229,"Y",'Input 3 - Capital Instruments'!$G$13:$G$229,"Surplus Notes (or similar)")</f>
        <v>0</v>
      </c>
      <c r="O986" s="69"/>
      <c r="P986" s="69"/>
      <c r="Q986" s="69"/>
      <c r="R986" s="96">
        <f t="shared" si="224"/>
        <v>0</v>
      </c>
      <c r="S986" s="95">
        <f t="shared" si="225"/>
        <v>0</v>
      </c>
      <c r="T986" s="69"/>
      <c r="U986" s="69"/>
      <c r="V986" s="69"/>
      <c r="W986" s="95" t="str">
        <f t="shared" si="233"/>
        <v/>
      </c>
      <c r="Z986" s="69"/>
      <c r="AB986" s="69"/>
      <c r="AC986" s="69"/>
      <c r="AD986" s="69"/>
      <c r="AE986" s="69"/>
      <c r="AF986" s="69"/>
      <c r="AG986" s="69"/>
      <c r="AH986" s="97">
        <f t="shared" si="223"/>
        <v>0</v>
      </c>
      <c r="AJ986" s="98">
        <f t="shared" si="226"/>
        <v>0</v>
      </c>
      <c r="AK986" s="103">
        <f t="shared" si="227"/>
        <v>0</v>
      </c>
      <c r="AL986" s="104">
        <f t="shared" si="236"/>
        <v>0</v>
      </c>
      <c r="AM986" s="98">
        <f t="shared" si="228"/>
        <v>0</v>
      </c>
      <c r="AN986" s="103">
        <f t="shared" si="229"/>
        <v>0</v>
      </c>
      <c r="AO986" s="104">
        <f t="shared" si="237"/>
        <v>0</v>
      </c>
      <c r="AP986" s="105" t="str">
        <f t="shared" si="230"/>
        <v/>
      </c>
      <c r="AQ986" s="105" t="str">
        <f t="shared" si="231"/>
        <v/>
      </c>
      <c r="AR986" s="98">
        <f>'Input 1 - Schedule 1'!AL988</f>
        <v>0</v>
      </c>
      <c r="AS986" s="98">
        <f t="shared" si="234"/>
        <v>0</v>
      </c>
      <c r="AT986" s="99">
        <f t="shared" si="235"/>
        <v>0</v>
      </c>
      <c r="AV986" s="84" t="s">
        <v>20</v>
      </c>
    </row>
    <row r="987" spans="1:48" ht="13.5" x14ac:dyDescent="0.3">
      <c r="A987" s="106">
        <f t="shared" si="232"/>
        <v>980</v>
      </c>
      <c r="B987" s="102" t="str">
        <f>'Input 1 - Schedule 1'!H989</f>
        <v/>
      </c>
      <c r="C987" s="95">
        <f>'Input 1 - Schedule 1'!I989</f>
        <v>0</v>
      </c>
      <c r="D987" s="95">
        <f>'Input 1 - Schedule 1'!J989</f>
        <v>0</v>
      </c>
      <c r="E987" s="95">
        <f>'Input 1 - Schedule 1'!K989</f>
        <v>0</v>
      </c>
      <c r="F987" s="95">
        <f>'Input 1 - Schedule 1'!L989</f>
        <v>0</v>
      </c>
      <c r="G987" s="95">
        <f>'Input 1 - Schedule 1'!N989</f>
        <v>0</v>
      </c>
      <c r="H987" s="95" t="str">
        <f>'Input 1 - Schedule 1'!O989</f>
        <v/>
      </c>
      <c r="I987" s="95">
        <f>'Input 1 - Schedule 1'!W989</f>
        <v>0</v>
      </c>
      <c r="J987" s="69"/>
      <c r="K987" s="51"/>
      <c r="L987" s="69"/>
      <c r="M987" s="69"/>
      <c r="N987" s="95">
        <f>SUMIFS('Input 3 - Capital Instruments'!$L$13:$L$229,'Input 3 - Capital Instruments'!$O$13:$O$229,C987,'Input 3 - Capital Instruments'!$M$13:$M$229,"Y",'Input 3 - Capital Instruments'!$G$13:$G$229,"Surplus Notes (or similar)")</f>
        <v>0</v>
      </c>
      <c r="O987" s="69"/>
      <c r="P987" s="69"/>
      <c r="Q987" s="69"/>
      <c r="R987" s="96">
        <f t="shared" si="224"/>
        <v>0</v>
      </c>
      <c r="S987" s="95">
        <f t="shared" si="225"/>
        <v>0</v>
      </c>
      <c r="T987" s="69"/>
      <c r="U987" s="69"/>
      <c r="V987" s="69"/>
      <c r="W987" s="95" t="str">
        <f t="shared" si="233"/>
        <v/>
      </c>
      <c r="Z987" s="69"/>
      <c r="AB987" s="69"/>
      <c r="AC987" s="69"/>
      <c r="AD987" s="69"/>
      <c r="AE987" s="69"/>
      <c r="AF987" s="69"/>
      <c r="AG987" s="69"/>
      <c r="AH987" s="97">
        <f t="shared" si="223"/>
        <v>0</v>
      </c>
      <c r="AJ987" s="98">
        <f t="shared" si="226"/>
        <v>0</v>
      </c>
      <c r="AK987" s="103">
        <f t="shared" si="227"/>
        <v>0</v>
      </c>
      <c r="AL987" s="104">
        <f t="shared" si="236"/>
        <v>0</v>
      </c>
      <c r="AM987" s="98">
        <f t="shared" si="228"/>
        <v>0</v>
      </c>
      <c r="AN987" s="103">
        <f t="shared" si="229"/>
        <v>0</v>
      </c>
      <c r="AO987" s="104">
        <f t="shared" si="237"/>
        <v>0</v>
      </c>
      <c r="AP987" s="105" t="str">
        <f t="shared" si="230"/>
        <v/>
      </c>
      <c r="AQ987" s="105" t="str">
        <f t="shared" si="231"/>
        <v/>
      </c>
      <c r="AR987" s="98">
        <f>'Input 1 - Schedule 1'!AL989</f>
        <v>0</v>
      </c>
      <c r="AS987" s="98">
        <f t="shared" si="234"/>
        <v>0</v>
      </c>
      <c r="AT987" s="99">
        <f t="shared" si="235"/>
        <v>0</v>
      </c>
      <c r="AV987" s="84" t="s">
        <v>20</v>
      </c>
    </row>
    <row r="988" spans="1:48" ht="13.5" x14ac:dyDescent="0.3">
      <c r="A988" s="106">
        <f t="shared" si="232"/>
        <v>981</v>
      </c>
      <c r="B988" s="102" t="str">
        <f>'Input 1 - Schedule 1'!H990</f>
        <v/>
      </c>
      <c r="C988" s="95">
        <f>'Input 1 - Schedule 1'!I990</f>
        <v>0</v>
      </c>
      <c r="D988" s="95">
        <f>'Input 1 - Schedule 1'!J990</f>
        <v>0</v>
      </c>
      <c r="E988" s="95">
        <f>'Input 1 - Schedule 1'!K990</f>
        <v>0</v>
      </c>
      <c r="F988" s="95">
        <f>'Input 1 - Schedule 1'!L990</f>
        <v>0</v>
      </c>
      <c r="G988" s="95">
        <f>'Input 1 - Schedule 1'!N990</f>
        <v>0</v>
      </c>
      <c r="H988" s="95" t="str">
        <f>'Input 1 - Schedule 1'!O990</f>
        <v/>
      </c>
      <c r="I988" s="95">
        <f>'Input 1 - Schedule 1'!W990</f>
        <v>0</v>
      </c>
      <c r="J988" s="69"/>
      <c r="K988" s="51"/>
      <c r="L988" s="69"/>
      <c r="M988" s="69"/>
      <c r="N988" s="95">
        <f>SUMIFS('Input 3 - Capital Instruments'!$L$13:$L$229,'Input 3 - Capital Instruments'!$O$13:$O$229,C988,'Input 3 - Capital Instruments'!$M$13:$M$229,"Y",'Input 3 - Capital Instruments'!$G$13:$G$229,"Surplus Notes (or similar)")</f>
        <v>0</v>
      </c>
      <c r="O988" s="69"/>
      <c r="P988" s="69"/>
      <c r="Q988" s="69"/>
      <c r="R988" s="96">
        <f t="shared" si="224"/>
        <v>0</v>
      </c>
      <c r="S988" s="95">
        <f t="shared" si="225"/>
        <v>0</v>
      </c>
      <c r="T988" s="69"/>
      <c r="U988" s="69"/>
      <c r="V988" s="69"/>
      <c r="W988" s="95" t="str">
        <f t="shared" si="233"/>
        <v/>
      </c>
      <c r="Z988" s="69"/>
      <c r="AB988" s="69"/>
      <c r="AC988" s="69"/>
      <c r="AD988" s="69"/>
      <c r="AE988" s="69"/>
      <c r="AF988" s="69"/>
      <c r="AG988" s="69"/>
      <c r="AH988" s="97">
        <f t="shared" si="223"/>
        <v>0</v>
      </c>
      <c r="AJ988" s="98">
        <f t="shared" si="226"/>
        <v>0</v>
      </c>
      <c r="AK988" s="103">
        <f t="shared" si="227"/>
        <v>0</v>
      </c>
      <c r="AL988" s="104">
        <f t="shared" si="236"/>
        <v>0</v>
      </c>
      <c r="AM988" s="98">
        <f t="shared" si="228"/>
        <v>0</v>
      </c>
      <c r="AN988" s="103">
        <f t="shared" si="229"/>
        <v>0</v>
      </c>
      <c r="AO988" s="104">
        <f t="shared" si="237"/>
        <v>0</v>
      </c>
      <c r="AP988" s="105" t="str">
        <f t="shared" si="230"/>
        <v/>
      </c>
      <c r="AQ988" s="105" t="str">
        <f t="shared" si="231"/>
        <v/>
      </c>
      <c r="AR988" s="98">
        <f>'Input 1 - Schedule 1'!AL990</f>
        <v>0</v>
      </c>
      <c r="AS988" s="98">
        <f t="shared" si="234"/>
        <v>0</v>
      </c>
      <c r="AT988" s="99">
        <f t="shared" si="235"/>
        <v>0</v>
      </c>
      <c r="AV988" s="84" t="s">
        <v>20</v>
      </c>
    </row>
    <row r="989" spans="1:48" ht="13.5" x14ac:dyDescent="0.3">
      <c r="A989" s="106">
        <f t="shared" si="232"/>
        <v>982</v>
      </c>
      <c r="B989" s="102" t="str">
        <f>'Input 1 - Schedule 1'!H991</f>
        <v/>
      </c>
      <c r="C989" s="95">
        <f>'Input 1 - Schedule 1'!I991</f>
        <v>0</v>
      </c>
      <c r="D989" s="95">
        <f>'Input 1 - Schedule 1'!J991</f>
        <v>0</v>
      </c>
      <c r="E989" s="95">
        <f>'Input 1 - Schedule 1'!K991</f>
        <v>0</v>
      </c>
      <c r="F989" s="95">
        <f>'Input 1 - Schedule 1'!L991</f>
        <v>0</v>
      </c>
      <c r="G989" s="95">
        <f>'Input 1 - Schedule 1'!N991</f>
        <v>0</v>
      </c>
      <c r="H989" s="95" t="str">
        <f>'Input 1 - Schedule 1'!O991</f>
        <v/>
      </c>
      <c r="I989" s="95">
        <f>'Input 1 - Schedule 1'!W991</f>
        <v>0</v>
      </c>
      <c r="J989" s="69"/>
      <c r="K989" s="51"/>
      <c r="L989" s="69"/>
      <c r="M989" s="69"/>
      <c r="N989" s="95">
        <f>SUMIFS('Input 3 - Capital Instruments'!$L$13:$L$229,'Input 3 - Capital Instruments'!$O$13:$O$229,C989,'Input 3 - Capital Instruments'!$M$13:$M$229,"Y",'Input 3 - Capital Instruments'!$G$13:$G$229,"Surplus Notes (or similar)")</f>
        <v>0</v>
      </c>
      <c r="O989" s="69"/>
      <c r="P989" s="69"/>
      <c r="Q989" s="69"/>
      <c r="R989" s="96">
        <f t="shared" si="224"/>
        <v>0</v>
      </c>
      <c r="S989" s="95">
        <f t="shared" si="225"/>
        <v>0</v>
      </c>
      <c r="T989" s="69"/>
      <c r="U989" s="69"/>
      <c r="V989" s="69"/>
      <c r="W989" s="95" t="str">
        <f t="shared" si="233"/>
        <v/>
      </c>
      <c r="Z989" s="69"/>
      <c r="AB989" s="69"/>
      <c r="AC989" s="69"/>
      <c r="AD989" s="69"/>
      <c r="AE989" s="69"/>
      <c r="AF989" s="69"/>
      <c r="AG989" s="69"/>
      <c r="AH989" s="97">
        <f t="shared" si="223"/>
        <v>0</v>
      </c>
      <c r="AJ989" s="98">
        <f t="shared" si="226"/>
        <v>0</v>
      </c>
      <c r="AK989" s="103">
        <f t="shared" si="227"/>
        <v>0</v>
      </c>
      <c r="AL989" s="104">
        <f t="shared" si="236"/>
        <v>0</v>
      </c>
      <c r="AM989" s="98">
        <f t="shared" si="228"/>
        <v>0</v>
      </c>
      <c r="AN989" s="103">
        <f t="shared" si="229"/>
        <v>0</v>
      </c>
      <c r="AO989" s="104">
        <f t="shared" si="237"/>
        <v>0</v>
      </c>
      <c r="AP989" s="105" t="str">
        <f t="shared" si="230"/>
        <v/>
      </c>
      <c r="AQ989" s="105" t="str">
        <f t="shared" si="231"/>
        <v/>
      </c>
      <c r="AR989" s="98">
        <f>'Input 1 - Schedule 1'!AL991</f>
        <v>0</v>
      </c>
      <c r="AS989" s="98">
        <f t="shared" si="234"/>
        <v>0</v>
      </c>
      <c r="AT989" s="99">
        <f t="shared" si="235"/>
        <v>0</v>
      </c>
      <c r="AV989" s="84" t="s">
        <v>20</v>
      </c>
    </row>
    <row r="990" spans="1:48" ht="13.5" x14ac:dyDescent="0.3">
      <c r="A990" s="106">
        <f t="shared" si="232"/>
        <v>983</v>
      </c>
      <c r="B990" s="102" t="str">
        <f>'Input 1 - Schedule 1'!H992</f>
        <v/>
      </c>
      <c r="C990" s="95">
        <f>'Input 1 - Schedule 1'!I992</f>
        <v>0</v>
      </c>
      <c r="D990" s="95">
        <f>'Input 1 - Schedule 1'!J992</f>
        <v>0</v>
      </c>
      <c r="E990" s="95">
        <f>'Input 1 - Schedule 1'!K992</f>
        <v>0</v>
      </c>
      <c r="F990" s="95">
        <f>'Input 1 - Schedule 1'!L992</f>
        <v>0</v>
      </c>
      <c r="G990" s="95">
        <f>'Input 1 - Schedule 1'!N992</f>
        <v>0</v>
      </c>
      <c r="H990" s="95" t="str">
        <f>'Input 1 - Schedule 1'!O992</f>
        <v/>
      </c>
      <c r="I990" s="95">
        <f>'Input 1 - Schedule 1'!W992</f>
        <v>0</v>
      </c>
      <c r="J990" s="69"/>
      <c r="K990" s="51"/>
      <c r="L990" s="69"/>
      <c r="M990" s="69"/>
      <c r="N990" s="95">
        <f>SUMIFS('Input 3 - Capital Instruments'!$L$13:$L$229,'Input 3 - Capital Instruments'!$O$13:$O$229,C990,'Input 3 - Capital Instruments'!$M$13:$M$229,"Y",'Input 3 - Capital Instruments'!$G$13:$G$229,"Surplus Notes (or similar)")</f>
        <v>0</v>
      </c>
      <c r="O990" s="69"/>
      <c r="P990" s="69"/>
      <c r="Q990" s="69"/>
      <c r="R990" s="96">
        <f t="shared" si="224"/>
        <v>0</v>
      </c>
      <c r="S990" s="95">
        <f t="shared" si="225"/>
        <v>0</v>
      </c>
      <c r="T990" s="69"/>
      <c r="U990" s="69"/>
      <c r="V990" s="69"/>
      <c r="W990" s="95" t="str">
        <f t="shared" si="233"/>
        <v/>
      </c>
      <c r="Z990" s="69"/>
      <c r="AB990" s="69"/>
      <c r="AC990" s="69"/>
      <c r="AD990" s="69"/>
      <c r="AE990" s="69"/>
      <c r="AF990" s="69"/>
      <c r="AG990" s="69"/>
      <c r="AH990" s="97">
        <f t="shared" si="223"/>
        <v>0</v>
      </c>
      <c r="AJ990" s="98">
        <f t="shared" si="226"/>
        <v>0</v>
      </c>
      <c r="AK990" s="103">
        <f t="shared" si="227"/>
        <v>0</v>
      </c>
      <c r="AL990" s="104">
        <f t="shared" si="236"/>
        <v>0</v>
      </c>
      <c r="AM990" s="98">
        <f t="shared" si="228"/>
        <v>0</v>
      </c>
      <c r="AN990" s="103">
        <f t="shared" si="229"/>
        <v>0</v>
      </c>
      <c r="AO990" s="104">
        <f t="shared" si="237"/>
        <v>0</v>
      </c>
      <c r="AP990" s="105" t="str">
        <f t="shared" si="230"/>
        <v/>
      </c>
      <c r="AQ990" s="105" t="str">
        <f t="shared" si="231"/>
        <v/>
      </c>
      <c r="AR990" s="98">
        <f>'Input 1 - Schedule 1'!AL992</f>
        <v>0</v>
      </c>
      <c r="AS990" s="98">
        <f t="shared" si="234"/>
        <v>0</v>
      </c>
      <c r="AT990" s="99">
        <f t="shared" si="235"/>
        <v>0</v>
      </c>
      <c r="AV990" s="84" t="s">
        <v>20</v>
      </c>
    </row>
    <row r="991" spans="1:48" ht="13.5" x14ac:dyDescent="0.3">
      <c r="A991" s="106">
        <f t="shared" si="232"/>
        <v>984</v>
      </c>
      <c r="B991" s="102" t="str">
        <f>'Input 1 - Schedule 1'!H993</f>
        <v/>
      </c>
      <c r="C991" s="95">
        <f>'Input 1 - Schedule 1'!I993</f>
        <v>0</v>
      </c>
      <c r="D991" s="95">
        <f>'Input 1 - Schedule 1'!J993</f>
        <v>0</v>
      </c>
      <c r="E991" s="95">
        <f>'Input 1 - Schedule 1'!K993</f>
        <v>0</v>
      </c>
      <c r="F991" s="95">
        <f>'Input 1 - Schedule 1'!L993</f>
        <v>0</v>
      </c>
      <c r="G991" s="95">
        <f>'Input 1 - Schedule 1'!N993</f>
        <v>0</v>
      </c>
      <c r="H991" s="95" t="str">
        <f>'Input 1 - Schedule 1'!O993</f>
        <v/>
      </c>
      <c r="I991" s="95">
        <f>'Input 1 - Schedule 1'!W993</f>
        <v>0</v>
      </c>
      <c r="J991" s="69"/>
      <c r="K991" s="51"/>
      <c r="L991" s="69"/>
      <c r="M991" s="69"/>
      <c r="N991" s="95">
        <f>SUMIFS('Input 3 - Capital Instruments'!$L$13:$L$229,'Input 3 - Capital Instruments'!$O$13:$O$229,C991,'Input 3 - Capital Instruments'!$M$13:$M$229,"Y",'Input 3 - Capital Instruments'!$G$13:$G$229,"Surplus Notes (or similar)")</f>
        <v>0</v>
      </c>
      <c r="O991" s="69"/>
      <c r="P991" s="69"/>
      <c r="Q991" s="69"/>
      <c r="R991" s="96">
        <f t="shared" si="224"/>
        <v>0</v>
      </c>
      <c r="S991" s="95">
        <f t="shared" si="225"/>
        <v>0</v>
      </c>
      <c r="T991" s="69"/>
      <c r="U991" s="69"/>
      <c r="V991" s="69"/>
      <c r="W991" s="95" t="str">
        <f t="shared" si="233"/>
        <v/>
      </c>
      <c r="Z991" s="69"/>
      <c r="AB991" s="69"/>
      <c r="AC991" s="69"/>
      <c r="AD991" s="69"/>
      <c r="AE991" s="69"/>
      <c r="AF991" s="69"/>
      <c r="AG991" s="69"/>
      <c r="AH991" s="97">
        <f t="shared" si="223"/>
        <v>0</v>
      </c>
      <c r="AJ991" s="98">
        <f t="shared" si="226"/>
        <v>0</v>
      </c>
      <c r="AK991" s="103">
        <f t="shared" si="227"/>
        <v>0</v>
      </c>
      <c r="AL991" s="104">
        <f t="shared" si="236"/>
        <v>0</v>
      </c>
      <c r="AM991" s="98">
        <f t="shared" si="228"/>
        <v>0</v>
      </c>
      <c r="AN991" s="103">
        <f t="shared" si="229"/>
        <v>0</v>
      </c>
      <c r="AO991" s="104">
        <f t="shared" si="237"/>
        <v>0</v>
      </c>
      <c r="AP991" s="105" t="str">
        <f t="shared" si="230"/>
        <v/>
      </c>
      <c r="AQ991" s="105" t="str">
        <f t="shared" si="231"/>
        <v/>
      </c>
      <c r="AR991" s="98">
        <f>'Input 1 - Schedule 1'!AL993</f>
        <v>0</v>
      </c>
      <c r="AS991" s="98">
        <f t="shared" si="234"/>
        <v>0</v>
      </c>
      <c r="AT991" s="99">
        <f t="shared" si="235"/>
        <v>0</v>
      </c>
      <c r="AV991" s="84" t="s">
        <v>20</v>
      </c>
    </row>
    <row r="992" spans="1:48" ht="13.5" x14ac:dyDescent="0.3">
      <c r="A992" s="106">
        <f t="shared" si="232"/>
        <v>985</v>
      </c>
      <c r="B992" s="102" t="str">
        <f>'Input 1 - Schedule 1'!H994</f>
        <v/>
      </c>
      <c r="C992" s="95">
        <f>'Input 1 - Schedule 1'!I994</f>
        <v>0</v>
      </c>
      <c r="D992" s="95">
        <f>'Input 1 - Schedule 1'!J994</f>
        <v>0</v>
      </c>
      <c r="E992" s="95">
        <f>'Input 1 - Schedule 1'!K994</f>
        <v>0</v>
      </c>
      <c r="F992" s="95">
        <f>'Input 1 - Schedule 1'!L994</f>
        <v>0</v>
      </c>
      <c r="G992" s="95">
        <f>'Input 1 - Schedule 1'!N994</f>
        <v>0</v>
      </c>
      <c r="H992" s="95" t="str">
        <f>'Input 1 - Schedule 1'!O994</f>
        <v/>
      </c>
      <c r="I992" s="95">
        <f>'Input 1 - Schedule 1'!W994</f>
        <v>0</v>
      </c>
      <c r="J992" s="69"/>
      <c r="K992" s="51"/>
      <c r="L992" s="69"/>
      <c r="M992" s="69"/>
      <c r="N992" s="95">
        <f>SUMIFS('Input 3 - Capital Instruments'!$L$13:$L$229,'Input 3 - Capital Instruments'!$O$13:$O$229,C992,'Input 3 - Capital Instruments'!$M$13:$M$229,"Y",'Input 3 - Capital Instruments'!$G$13:$G$229,"Surplus Notes (or similar)")</f>
        <v>0</v>
      </c>
      <c r="O992" s="69"/>
      <c r="P992" s="69"/>
      <c r="Q992" s="69"/>
      <c r="R992" s="96">
        <f t="shared" si="224"/>
        <v>0</v>
      </c>
      <c r="S992" s="95">
        <f t="shared" si="225"/>
        <v>0</v>
      </c>
      <c r="T992" s="69"/>
      <c r="U992" s="69"/>
      <c r="V992" s="69"/>
      <c r="W992" s="95" t="str">
        <f t="shared" si="233"/>
        <v/>
      </c>
      <c r="Z992" s="69"/>
      <c r="AB992" s="69"/>
      <c r="AC992" s="69"/>
      <c r="AD992" s="69"/>
      <c r="AE992" s="69"/>
      <c r="AF992" s="69"/>
      <c r="AG992" s="69"/>
      <c r="AH992" s="97">
        <f t="shared" si="223"/>
        <v>0</v>
      </c>
      <c r="AJ992" s="98">
        <f t="shared" si="226"/>
        <v>0</v>
      </c>
      <c r="AK992" s="103">
        <f t="shared" si="227"/>
        <v>0</v>
      </c>
      <c r="AL992" s="104">
        <f t="shared" si="236"/>
        <v>0</v>
      </c>
      <c r="AM992" s="98">
        <f t="shared" si="228"/>
        <v>0</v>
      </c>
      <c r="AN992" s="103">
        <f t="shared" si="229"/>
        <v>0</v>
      </c>
      <c r="AO992" s="104">
        <f t="shared" si="237"/>
        <v>0</v>
      </c>
      <c r="AP992" s="105" t="str">
        <f t="shared" si="230"/>
        <v/>
      </c>
      <c r="AQ992" s="105" t="str">
        <f t="shared" si="231"/>
        <v/>
      </c>
      <c r="AR992" s="98">
        <f>'Input 1 - Schedule 1'!AL994</f>
        <v>0</v>
      </c>
      <c r="AS992" s="98">
        <f t="shared" si="234"/>
        <v>0</v>
      </c>
      <c r="AT992" s="99">
        <f t="shared" si="235"/>
        <v>0</v>
      </c>
      <c r="AV992" s="84" t="s">
        <v>20</v>
      </c>
    </row>
    <row r="993" spans="1:48" ht="13.5" x14ac:dyDescent="0.3">
      <c r="A993" s="106">
        <f t="shared" si="232"/>
        <v>986</v>
      </c>
      <c r="B993" s="102" t="str">
        <f>'Input 1 - Schedule 1'!H995</f>
        <v/>
      </c>
      <c r="C993" s="95">
        <f>'Input 1 - Schedule 1'!I995</f>
        <v>0</v>
      </c>
      <c r="D993" s="95">
        <f>'Input 1 - Schedule 1'!J995</f>
        <v>0</v>
      </c>
      <c r="E993" s="95">
        <f>'Input 1 - Schedule 1'!K995</f>
        <v>0</v>
      </c>
      <c r="F993" s="95">
        <f>'Input 1 - Schedule 1'!L995</f>
        <v>0</v>
      </c>
      <c r="G993" s="95">
        <f>'Input 1 - Schedule 1'!N995</f>
        <v>0</v>
      </c>
      <c r="H993" s="95" t="str">
        <f>'Input 1 - Schedule 1'!O995</f>
        <v/>
      </c>
      <c r="I993" s="95">
        <f>'Input 1 - Schedule 1'!W995</f>
        <v>0</v>
      </c>
      <c r="J993" s="69"/>
      <c r="K993" s="51"/>
      <c r="L993" s="69"/>
      <c r="M993" s="69"/>
      <c r="N993" s="95">
        <f>SUMIFS('Input 3 - Capital Instruments'!$L$13:$L$229,'Input 3 - Capital Instruments'!$O$13:$O$229,C993,'Input 3 - Capital Instruments'!$M$13:$M$229,"Y",'Input 3 - Capital Instruments'!$G$13:$G$229,"Surplus Notes (or similar)")</f>
        <v>0</v>
      </c>
      <c r="O993" s="69"/>
      <c r="P993" s="69"/>
      <c r="Q993" s="69"/>
      <c r="R993" s="96">
        <f t="shared" si="224"/>
        <v>0</v>
      </c>
      <c r="S993" s="95">
        <f t="shared" si="225"/>
        <v>0</v>
      </c>
      <c r="T993" s="69"/>
      <c r="U993" s="69"/>
      <c r="V993" s="69"/>
      <c r="W993" s="95" t="str">
        <f t="shared" si="233"/>
        <v/>
      </c>
      <c r="Z993" s="69"/>
      <c r="AB993" s="69"/>
      <c r="AC993" s="69"/>
      <c r="AD993" s="69"/>
      <c r="AE993" s="69"/>
      <c r="AF993" s="69"/>
      <c r="AG993" s="69"/>
      <c r="AH993" s="97">
        <f t="shared" si="223"/>
        <v>0</v>
      </c>
      <c r="AJ993" s="98">
        <f t="shared" si="226"/>
        <v>0</v>
      </c>
      <c r="AK993" s="103">
        <f t="shared" si="227"/>
        <v>0</v>
      </c>
      <c r="AL993" s="104">
        <f t="shared" si="236"/>
        <v>0</v>
      </c>
      <c r="AM993" s="98">
        <f t="shared" si="228"/>
        <v>0</v>
      </c>
      <c r="AN993" s="103">
        <f t="shared" si="229"/>
        <v>0</v>
      </c>
      <c r="AO993" s="104">
        <f t="shared" si="237"/>
        <v>0</v>
      </c>
      <c r="AP993" s="105" t="str">
        <f t="shared" si="230"/>
        <v/>
      </c>
      <c r="AQ993" s="105" t="str">
        <f t="shared" si="231"/>
        <v/>
      </c>
      <c r="AR993" s="98">
        <f>'Input 1 - Schedule 1'!AL995</f>
        <v>0</v>
      </c>
      <c r="AS993" s="98">
        <f t="shared" si="234"/>
        <v>0</v>
      </c>
      <c r="AT993" s="99">
        <f t="shared" si="235"/>
        <v>0</v>
      </c>
      <c r="AV993" s="84" t="s">
        <v>20</v>
      </c>
    </row>
    <row r="994" spans="1:48" ht="13.5" x14ac:dyDescent="0.3">
      <c r="A994" s="106">
        <f t="shared" si="232"/>
        <v>987</v>
      </c>
      <c r="B994" s="102" t="str">
        <f>'Input 1 - Schedule 1'!H996</f>
        <v/>
      </c>
      <c r="C994" s="95">
        <f>'Input 1 - Schedule 1'!I996</f>
        <v>0</v>
      </c>
      <c r="D994" s="95">
        <f>'Input 1 - Schedule 1'!J996</f>
        <v>0</v>
      </c>
      <c r="E994" s="95">
        <f>'Input 1 - Schedule 1'!K996</f>
        <v>0</v>
      </c>
      <c r="F994" s="95">
        <f>'Input 1 - Schedule 1'!L996</f>
        <v>0</v>
      </c>
      <c r="G994" s="95">
        <f>'Input 1 - Schedule 1'!N996</f>
        <v>0</v>
      </c>
      <c r="H994" s="95" t="str">
        <f>'Input 1 - Schedule 1'!O996</f>
        <v/>
      </c>
      <c r="I994" s="95">
        <f>'Input 1 - Schedule 1'!W996</f>
        <v>0</v>
      </c>
      <c r="J994" s="69"/>
      <c r="K994" s="51"/>
      <c r="L994" s="69"/>
      <c r="M994" s="69"/>
      <c r="N994" s="95">
        <f>SUMIFS('Input 3 - Capital Instruments'!$L$13:$L$229,'Input 3 - Capital Instruments'!$O$13:$O$229,C994,'Input 3 - Capital Instruments'!$M$13:$M$229,"Y",'Input 3 - Capital Instruments'!$G$13:$G$229,"Surplus Notes (or similar)")</f>
        <v>0</v>
      </c>
      <c r="O994" s="69"/>
      <c r="P994" s="69"/>
      <c r="Q994" s="69"/>
      <c r="R994" s="96">
        <f t="shared" si="224"/>
        <v>0</v>
      </c>
      <c r="S994" s="95">
        <f t="shared" si="225"/>
        <v>0</v>
      </c>
      <c r="T994" s="69"/>
      <c r="U994" s="69"/>
      <c r="V994" s="69"/>
      <c r="W994" s="95" t="str">
        <f t="shared" si="233"/>
        <v/>
      </c>
      <c r="Z994" s="69"/>
      <c r="AB994" s="69"/>
      <c r="AC994" s="69"/>
      <c r="AD994" s="69"/>
      <c r="AE994" s="69"/>
      <c r="AF994" s="69"/>
      <c r="AG994" s="69"/>
      <c r="AH994" s="97">
        <f t="shared" si="223"/>
        <v>0</v>
      </c>
      <c r="AJ994" s="98">
        <f t="shared" si="226"/>
        <v>0</v>
      </c>
      <c r="AK994" s="103">
        <f t="shared" si="227"/>
        <v>0</v>
      </c>
      <c r="AL994" s="104">
        <f t="shared" si="236"/>
        <v>0</v>
      </c>
      <c r="AM994" s="98">
        <f t="shared" si="228"/>
        <v>0</v>
      </c>
      <c r="AN994" s="103">
        <f t="shared" si="229"/>
        <v>0</v>
      </c>
      <c r="AO994" s="104">
        <f t="shared" si="237"/>
        <v>0</v>
      </c>
      <c r="AP994" s="105" t="str">
        <f t="shared" si="230"/>
        <v/>
      </c>
      <c r="AQ994" s="105" t="str">
        <f t="shared" si="231"/>
        <v/>
      </c>
      <c r="AR994" s="98">
        <f>'Input 1 - Schedule 1'!AL996</f>
        <v>0</v>
      </c>
      <c r="AS994" s="98">
        <f t="shared" si="234"/>
        <v>0</v>
      </c>
      <c r="AT994" s="99">
        <f t="shared" si="235"/>
        <v>0</v>
      </c>
      <c r="AV994" s="84" t="s">
        <v>20</v>
      </c>
    </row>
    <row r="995" spans="1:48" ht="13.5" x14ac:dyDescent="0.3">
      <c r="A995" s="106">
        <f t="shared" si="232"/>
        <v>988</v>
      </c>
      <c r="B995" s="102" t="str">
        <f>'Input 1 - Schedule 1'!H997</f>
        <v/>
      </c>
      <c r="C995" s="95">
        <f>'Input 1 - Schedule 1'!I997</f>
        <v>0</v>
      </c>
      <c r="D995" s="95">
        <f>'Input 1 - Schedule 1'!J997</f>
        <v>0</v>
      </c>
      <c r="E995" s="95">
        <f>'Input 1 - Schedule 1'!K997</f>
        <v>0</v>
      </c>
      <c r="F995" s="95">
        <f>'Input 1 - Schedule 1'!L997</f>
        <v>0</v>
      </c>
      <c r="G995" s="95">
        <f>'Input 1 - Schedule 1'!N997</f>
        <v>0</v>
      </c>
      <c r="H995" s="95" t="str">
        <f>'Input 1 - Schedule 1'!O997</f>
        <v/>
      </c>
      <c r="I995" s="95">
        <f>'Input 1 - Schedule 1'!W997</f>
        <v>0</v>
      </c>
      <c r="J995" s="69"/>
      <c r="K995" s="51"/>
      <c r="L995" s="69"/>
      <c r="M995" s="69"/>
      <c r="N995" s="95">
        <f>SUMIFS('Input 3 - Capital Instruments'!$L$13:$L$229,'Input 3 - Capital Instruments'!$O$13:$O$229,C995,'Input 3 - Capital Instruments'!$M$13:$M$229,"Y",'Input 3 - Capital Instruments'!$G$13:$G$229,"Surplus Notes (or similar)")</f>
        <v>0</v>
      </c>
      <c r="O995" s="69"/>
      <c r="P995" s="69"/>
      <c r="Q995" s="69"/>
      <c r="R995" s="96">
        <f t="shared" si="224"/>
        <v>0</v>
      </c>
      <c r="S995" s="95">
        <f t="shared" si="225"/>
        <v>0</v>
      </c>
      <c r="T995" s="69"/>
      <c r="U995" s="69"/>
      <c r="V995" s="69"/>
      <c r="W995" s="95" t="str">
        <f t="shared" si="233"/>
        <v/>
      </c>
      <c r="Z995" s="69"/>
      <c r="AB995" s="69"/>
      <c r="AC995" s="69"/>
      <c r="AD995" s="69"/>
      <c r="AE995" s="69"/>
      <c r="AF995" s="69"/>
      <c r="AG995" s="69"/>
      <c r="AH995" s="97">
        <f t="shared" si="223"/>
        <v>0</v>
      </c>
      <c r="AJ995" s="98">
        <f t="shared" si="226"/>
        <v>0</v>
      </c>
      <c r="AK995" s="103">
        <f t="shared" si="227"/>
        <v>0</v>
      </c>
      <c r="AL995" s="104">
        <f t="shared" si="236"/>
        <v>0</v>
      </c>
      <c r="AM995" s="98">
        <f t="shared" si="228"/>
        <v>0</v>
      </c>
      <c r="AN995" s="103">
        <f t="shared" si="229"/>
        <v>0</v>
      </c>
      <c r="AO995" s="104">
        <f t="shared" si="237"/>
        <v>0</v>
      </c>
      <c r="AP995" s="105" t="str">
        <f t="shared" si="230"/>
        <v/>
      </c>
      <c r="AQ995" s="105" t="str">
        <f t="shared" si="231"/>
        <v/>
      </c>
      <c r="AR995" s="98">
        <f>'Input 1 - Schedule 1'!AL997</f>
        <v>0</v>
      </c>
      <c r="AS995" s="98">
        <f t="shared" si="234"/>
        <v>0</v>
      </c>
      <c r="AT995" s="99">
        <f t="shared" si="235"/>
        <v>0</v>
      </c>
      <c r="AV995" s="84" t="s">
        <v>20</v>
      </c>
    </row>
    <row r="996" spans="1:48" ht="13.5" x14ac:dyDescent="0.3">
      <c r="A996" s="106">
        <f t="shared" si="232"/>
        <v>989</v>
      </c>
      <c r="B996" s="102" t="str">
        <f>'Input 1 - Schedule 1'!H998</f>
        <v/>
      </c>
      <c r="C996" s="95">
        <f>'Input 1 - Schedule 1'!I998</f>
        <v>0</v>
      </c>
      <c r="D996" s="95">
        <f>'Input 1 - Schedule 1'!J998</f>
        <v>0</v>
      </c>
      <c r="E996" s="95">
        <f>'Input 1 - Schedule 1'!K998</f>
        <v>0</v>
      </c>
      <c r="F996" s="95">
        <f>'Input 1 - Schedule 1'!L998</f>
        <v>0</v>
      </c>
      <c r="G996" s="95">
        <f>'Input 1 - Schedule 1'!N998</f>
        <v>0</v>
      </c>
      <c r="H996" s="95" t="str">
        <f>'Input 1 - Schedule 1'!O998</f>
        <v/>
      </c>
      <c r="I996" s="95">
        <f>'Input 1 - Schedule 1'!W998</f>
        <v>0</v>
      </c>
      <c r="J996" s="69"/>
      <c r="K996" s="51"/>
      <c r="L996" s="69"/>
      <c r="M996" s="69"/>
      <c r="N996" s="95">
        <f>SUMIFS('Input 3 - Capital Instruments'!$L$13:$L$229,'Input 3 - Capital Instruments'!$O$13:$O$229,C996,'Input 3 - Capital Instruments'!$M$13:$M$229,"Y",'Input 3 - Capital Instruments'!$G$13:$G$229,"Surplus Notes (or similar)")</f>
        <v>0</v>
      </c>
      <c r="O996" s="69"/>
      <c r="P996" s="69"/>
      <c r="Q996" s="69"/>
      <c r="R996" s="96">
        <f t="shared" si="224"/>
        <v>0</v>
      </c>
      <c r="S996" s="95">
        <f t="shared" si="225"/>
        <v>0</v>
      </c>
      <c r="T996" s="69"/>
      <c r="U996" s="69"/>
      <c r="V996" s="69"/>
      <c r="W996" s="95" t="str">
        <f t="shared" si="233"/>
        <v/>
      </c>
      <c r="Z996" s="69"/>
      <c r="AB996" s="69"/>
      <c r="AC996" s="69"/>
      <c r="AD996" s="69"/>
      <c r="AE996" s="69"/>
      <c r="AF996" s="69"/>
      <c r="AG996" s="69"/>
      <c r="AH996" s="97">
        <f t="shared" si="223"/>
        <v>0</v>
      </c>
      <c r="AJ996" s="98">
        <f t="shared" si="226"/>
        <v>0</v>
      </c>
      <c r="AK996" s="103">
        <f t="shared" si="227"/>
        <v>0</v>
      </c>
      <c r="AL996" s="104">
        <f t="shared" si="236"/>
        <v>0</v>
      </c>
      <c r="AM996" s="98">
        <f t="shared" si="228"/>
        <v>0</v>
      </c>
      <c r="AN996" s="103">
        <f t="shared" si="229"/>
        <v>0</v>
      </c>
      <c r="AO996" s="104">
        <f t="shared" si="237"/>
        <v>0</v>
      </c>
      <c r="AP996" s="105" t="str">
        <f t="shared" si="230"/>
        <v/>
      </c>
      <c r="AQ996" s="105" t="str">
        <f t="shared" si="231"/>
        <v/>
      </c>
      <c r="AR996" s="98">
        <f>'Input 1 - Schedule 1'!AL998</f>
        <v>0</v>
      </c>
      <c r="AS996" s="98">
        <f t="shared" si="234"/>
        <v>0</v>
      </c>
      <c r="AT996" s="99">
        <f t="shared" si="235"/>
        <v>0</v>
      </c>
      <c r="AV996" s="84" t="s">
        <v>20</v>
      </c>
    </row>
    <row r="997" spans="1:48" ht="13.5" x14ac:dyDescent="0.3">
      <c r="A997" s="106">
        <f t="shared" si="232"/>
        <v>990</v>
      </c>
      <c r="B997" s="102" t="str">
        <f>'Input 1 - Schedule 1'!H999</f>
        <v/>
      </c>
      <c r="C997" s="95">
        <f>'Input 1 - Schedule 1'!I999</f>
        <v>0</v>
      </c>
      <c r="D997" s="95">
        <f>'Input 1 - Schedule 1'!J999</f>
        <v>0</v>
      </c>
      <c r="E997" s="95">
        <f>'Input 1 - Schedule 1'!K999</f>
        <v>0</v>
      </c>
      <c r="F997" s="95">
        <f>'Input 1 - Schedule 1'!L999</f>
        <v>0</v>
      </c>
      <c r="G997" s="95">
        <f>'Input 1 - Schedule 1'!N999</f>
        <v>0</v>
      </c>
      <c r="H997" s="95" t="str">
        <f>'Input 1 - Schedule 1'!O999</f>
        <v/>
      </c>
      <c r="I997" s="95">
        <f>'Input 1 - Schedule 1'!W999</f>
        <v>0</v>
      </c>
      <c r="J997" s="69"/>
      <c r="K997" s="51"/>
      <c r="L997" s="69"/>
      <c r="M997" s="69"/>
      <c r="N997" s="95">
        <f>SUMIFS('Input 3 - Capital Instruments'!$L$13:$L$229,'Input 3 - Capital Instruments'!$O$13:$O$229,C997,'Input 3 - Capital Instruments'!$M$13:$M$229,"Y",'Input 3 - Capital Instruments'!$G$13:$G$229,"Surplus Notes (or similar)")</f>
        <v>0</v>
      </c>
      <c r="O997" s="69"/>
      <c r="P997" s="69"/>
      <c r="Q997" s="69"/>
      <c r="R997" s="96">
        <f t="shared" si="224"/>
        <v>0</v>
      </c>
      <c r="S997" s="95">
        <f t="shared" si="225"/>
        <v>0</v>
      </c>
      <c r="T997" s="69"/>
      <c r="U997" s="69"/>
      <c r="V997" s="69"/>
      <c r="W997" s="95" t="str">
        <f t="shared" si="233"/>
        <v/>
      </c>
      <c r="Z997" s="69"/>
      <c r="AB997" s="69"/>
      <c r="AC997" s="69"/>
      <c r="AD997" s="69"/>
      <c r="AE997" s="69"/>
      <c r="AF997" s="69"/>
      <c r="AG997" s="69"/>
      <c r="AH997" s="97">
        <f t="shared" si="223"/>
        <v>0</v>
      </c>
      <c r="AJ997" s="98">
        <f t="shared" si="226"/>
        <v>0</v>
      </c>
      <c r="AK997" s="103">
        <f t="shared" si="227"/>
        <v>0</v>
      </c>
      <c r="AL997" s="104">
        <f t="shared" si="236"/>
        <v>0</v>
      </c>
      <c r="AM997" s="98">
        <f t="shared" si="228"/>
        <v>0</v>
      </c>
      <c r="AN997" s="103">
        <f t="shared" si="229"/>
        <v>0</v>
      </c>
      <c r="AO997" s="104">
        <f t="shared" si="237"/>
        <v>0</v>
      </c>
      <c r="AP997" s="105" t="str">
        <f t="shared" si="230"/>
        <v/>
      </c>
      <c r="AQ997" s="105" t="str">
        <f t="shared" si="231"/>
        <v/>
      </c>
      <c r="AR997" s="98">
        <f>'Input 1 - Schedule 1'!AL999</f>
        <v>0</v>
      </c>
      <c r="AS997" s="98">
        <f t="shared" si="234"/>
        <v>0</v>
      </c>
      <c r="AT997" s="99">
        <f t="shared" si="235"/>
        <v>0</v>
      </c>
      <c r="AV997" s="84" t="s">
        <v>20</v>
      </c>
    </row>
    <row r="998" spans="1:48" ht="13.5" x14ac:dyDescent="0.3">
      <c r="A998" s="106">
        <f t="shared" si="232"/>
        <v>991</v>
      </c>
      <c r="B998" s="102" t="str">
        <f>'Input 1 - Schedule 1'!H1000</f>
        <v/>
      </c>
      <c r="C998" s="95">
        <f>'Input 1 - Schedule 1'!I1000</f>
        <v>0</v>
      </c>
      <c r="D998" s="95">
        <f>'Input 1 - Schedule 1'!J1000</f>
        <v>0</v>
      </c>
      <c r="E998" s="95">
        <f>'Input 1 - Schedule 1'!K1000</f>
        <v>0</v>
      </c>
      <c r="F998" s="95">
        <f>'Input 1 - Schedule 1'!L1000</f>
        <v>0</v>
      </c>
      <c r="G998" s="95">
        <f>'Input 1 - Schedule 1'!N1000</f>
        <v>0</v>
      </c>
      <c r="H998" s="95" t="str">
        <f>'Input 1 - Schedule 1'!O1000</f>
        <v/>
      </c>
      <c r="I998" s="95">
        <f>'Input 1 - Schedule 1'!W1000</f>
        <v>0</v>
      </c>
      <c r="J998" s="69"/>
      <c r="K998" s="51"/>
      <c r="L998" s="69"/>
      <c r="M998" s="69"/>
      <c r="N998" s="95">
        <f>SUMIFS('Input 3 - Capital Instruments'!$L$13:$L$229,'Input 3 - Capital Instruments'!$O$13:$O$229,C998,'Input 3 - Capital Instruments'!$M$13:$M$229,"Y",'Input 3 - Capital Instruments'!$G$13:$G$229,"Surplus Notes (or similar)")</f>
        <v>0</v>
      </c>
      <c r="O998" s="69"/>
      <c r="P998" s="69"/>
      <c r="Q998" s="69"/>
      <c r="R998" s="96">
        <f t="shared" si="224"/>
        <v>0</v>
      </c>
      <c r="S998" s="95">
        <f t="shared" si="225"/>
        <v>0</v>
      </c>
      <c r="T998" s="69"/>
      <c r="U998" s="69"/>
      <c r="V998" s="69"/>
      <c r="W998" s="95" t="str">
        <f t="shared" si="233"/>
        <v/>
      </c>
      <c r="Z998" s="69"/>
      <c r="AB998" s="69"/>
      <c r="AC998" s="69"/>
      <c r="AD998" s="69"/>
      <c r="AE998" s="69"/>
      <c r="AF998" s="69"/>
      <c r="AG998" s="69"/>
      <c r="AH998" s="97">
        <f t="shared" si="223"/>
        <v>0</v>
      </c>
      <c r="AJ998" s="98">
        <f t="shared" si="226"/>
        <v>0</v>
      </c>
      <c r="AK998" s="103">
        <f t="shared" si="227"/>
        <v>0</v>
      </c>
      <c r="AL998" s="104">
        <f t="shared" si="236"/>
        <v>0</v>
      </c>
      <c r="AM998" s="98">
        <f t="shared" si="228"/>
        <v>0</v>
      </c>
      <c r="AN998" s="103">
        <f t="shared" si="229"/>
        <v>0</v>
      </c>
      <c r="AO998" s="104">
        <f t="shared" si="237"/>
        <v>0</v>
      </c>
      <c r="AP998" s="105" t="str">
        <f t="shared" si="230"/>
        <v/>
      </c>
      <c r="AQ998" s="105" t="str">
        <f t="shared" si="231"/>
        <v/>
      </c>
      <c r="AR998" s="98">
        <f>'Input 1 - Schedule 1'!AL1000</f>
        <v>0</v>
      </c>
      <c r="AS998" s="98">
        <f t="shared" si="234"/>
        <v>0</v>
      </c>
      <c r="AT998" s="99">
        <f t="shared" si="235"/>
        <v>0</v>
      </c>
      <c r="AV998" s="84" t="s">
        <v>20</v>
      </c>
    </row>
    <row r="999" spans="1:48" ht="13.5" x14ac:dyDescent="0.3">
      <c r="A999" s="106">
        <f t="shared" si="232"/>
        <v>992</v>
      </c>
      <c r="B999" s="102" t="str">
        <f>'Input 1 - Schedule 1'!H1001</f>
        <v/>
      </c>
      <c r="C999" s="95">
        <f>'Input 1 - Schedule 1'!I1001</f>
        <v>0</v>
      </c>
      <c r="D999" s="95">
        <f>'Input 1 - Schedule 1'!J1001</f>
        <v>0</v>
      </c>
      <c r="E999" s="95">
        <f>'Input 1 - Schedule 1'!K1001</f>
        <v>0</v>
      </c>
      <c r="F999" s="95">
        <f>'Input 1 - Schedule 1'!L1001</f>
        <v>0</v>
      </c>
      <c r="G999" s="95">
        <f>'Input 1 - Schedule 1'!N1001</f>
        <v>0</v>
      </c>
      <c r="H999" s="95" t="str">
        <f>'Input 1 - Schedule 1'!O1001</f>
        <v/>
      </c>
      <c r="I999" s="95">
        <f>'Input 1 - Schedule 1'!W1001</f>
        <v>0</v>
      </c>
      <c r="J999" s="69"/>
      <c r="K999" s="51"/>
      <c r="L999" s="69"/>
      <c r="M999" s="69"/>
      <c r="N999" s="95">
        <f>SUMIFS('Input 3 - Capital Instruments'!$L$13:$L$229,'Input 3 - Capital Instruments'!$O$13:$O$229,C999,'Input 3 - Capital Instruments'!$M$13:$M$229,"Y",'Input 3 - Capital Instruments'!$G$13:$G$229,"Surplus Notes (or similar)")</f>
        <v>0</v>
      </c>
      <c r="O999" s="69"/>
      <c r="P999" s="69"/>
      <c r="Q999" s="69"/>
      <c r="R999" s="96">
        <f t="shared" si="224"/>
        <v>0</v>
      </c>
      <c r="S999" s="95">
        <f t="shared" si="225"/>
        <v>0</v>
      </c>
      <c r="T999" s="69"/>
      <c r="U999" s="69"/>
      <c r="V999" s="69"/>
      <c r="W999" s="95" t="str">
        <f t="shared" si="233"/>
        <v/>
      </c>
      <c r="Z999" s="69"/>
      <c r="AB999" s="69"/>
      <c r="AC999" s="69"/>
      <c r="AD999" s="69"/>
      <c r="AE999" s="69"/>
      <c r="AF999" s="69"/>
      <c r="AG999" s="69"/>
      <c r="AH999" s="97">
        <f t="shared" si="223"/>
        <v>0</v>
      </c>
      <c r="AJ999" s="98">
        <f t="shared" si="226"/>
        <v>0</v>
      </c>
      <c r="AK999" s="103">
        <f t="shared" si="227"/>
        <v>0</v>
      </c>
      <c r="AL999" s="104">
        <f t="shared" si="236"/>
        <v>0</v>
      </c>
      <c r="AM999" s="98">
        <f t="shared" si="228"/>
        <v>0</v>
      </c>
      <c r="AN999" s="103">
        <f t="shared" si="229"/>
        <v>0</v>
      </c>
      <c r="AO999" s="104">
        <f t="shared" si="237"/>
        <v>0</v>
      </c>
      <c r="AP999" s="105" t="str">
        <f t="shared" si="230"/>
        <v/>
      </c>
      <c r="AQ999" s="105" t="str">
        <f t="shared" si="231"/>
        <v/>
      </c>
      <c r="AR999" s="98">
        <f>'Input 1 - Schedule 1'!AL1001</f>
        <v>0</v>
      </c>
      <c r="AS999" s="98">
        <f t="shared" si="234"/>
        <v>0</v>
      </c>
      <c r="AT999" s="99">
        <f t="shared" si="235"/>
        <v>0</v>
      </c>
      <c r="AV999" s="84" t="s">
        <v>20</v>
      </c>
    </row>
    <row r="1000" spans="1:48" ht="13.5" x14ac:dyDescent="0.3">
      <c r="A1000" s="106">
        <f t="shared" si="232"/>
        <v>993</v>
      </c>
      <c r="B1000" s="102" t="str">
        <f>'Input 1 - Schedule 1'!H1002</f>
        <v/>
      </c>
      <c r="C1000" s="95">
        <f>'Input 1 - Schedule 1'!I1002</f>
        <v>0</v>
      </c>
      <c r="D1000" s="95">
        <f>'Input 1 - Schedule 1'!J1002</f>
        <v>0</v>
      </c>
      <c r="E1000" s="95">
        <f>'Input 1 - Schedule 1'!K1002</f>
        <v>0</v>
      </c>
      <c r="F1000" s="95">
        <f>'Input 1 - Schedule 1'!L1002</f>
        <v>0</v>
      </c>
      <c r="G1000" s="95">
        <f>'Input 1 - Schedule 1'!N1002</f>
        <v>0</v>
      </c>
      <c r="H1000" s="95" t="str">
        <f>'Input 1 - Schedule 1'!O1002</f>
        <v/>
      </c>
      <c r="I1000" s="95">
        <f>'Input 1 - Schedule 1'!W1002</f>
        <v>0</v>
      </c>
      <c r="J1000" s="69"/>
      <c r="K1000" s="51"/>
      <c r="L1000" s="69"/>
      <c r="M1000" s="69"/>
      <c r="N1000" s="95">
        <f>SUMIFS('Input 3 - Capital Instruments'!$L$13:$L$229,'Input 3 - Capital Instruments'!$O$13:$O$229,C1000,'Input 3 - Capital Instruments'!$M$13:$M$229,"Y",'Input 3 - Capital Instruments'!$G$13:$G$229,"Surplus Notes (or similar)")</f>
        <v>0</v>
      </c>
      <c r="O1000" s="69"/>
      <c r="P1000" s="69"/>
      <c r="Q1000" s="69"/>
      <c r="R1000" s="96">
        <f t="shared" si="224"/>
        <v>0</v>
      </c>
      <c r="S1000" s="95">
        <f t="shared" si="225"/>
        <v>0</v>
      </c>
      <c r="T1000" s="69"/>
      <c r="U1000" s="69"/>
      <c r="V1000" s="69"/>
      <c r="W1000" s="95" t="str">
        <f t="shared" si="233"/>
        <v/>
      </c>
      <c r="Z1000" s="69"/>
      <c r="AB1000" s="69"/>
      <c r="AC1000" s="69"/>
      <c r="AD1000" s="69"/>
      <c r="AE1000" s="69"/>
      <c r="AF1000" s="69"/>
      <c r="AG1000" s="69"/>
      <c r="AH1000" s="97">
        <f t="shared" si="223"/>
        <v>0</v>
      </c>
      <c r="AJ1000" s="98">
        <f t="shared" si="226"/>
        <v>0</v>
      </c>
      <c r="AK1000" s="103">
        <f t="shared" si="227"/>
        <v>0</v>
      </c>
      <c r="AL1000" s="104">
        <f t="shared" si="236"/>
        <v>0</v>
      </c>
      <c r="AM1000" s="98">
        <f t="shared" si="228"/>
        <v>0</v>
      </c>
      <c r="AN1000" s="103">
        <f t="shared" si="229"/>
        <v>0</v>
      </c>
      <c r="AO1000" s="104">
        <f t="shared" si="237"/>
        <v>0</v>
      </c>
      <c r="AP1000" s="105" t="str">
        <f t="shared" si="230"/>
        <v/>
      </c>
      <c r="AQ1000" s="105" t="str">
        <f t="shared" si="231"/>
        <v/>
      </c>
      <c r="AR1000" s="98">
        <f>'Input 1 - Schedule 1'!AL1002</f>
        <v>0</v>
      </c>
      <c r="AS1000" s="98">
        <f t="shared" si="234"/>
        <v>0</v>
      </c>
      <c r="AT1000" s="99">
        <f t="shared" si="235"/>
        <v>0</v>
      </c>
      <c r="AV1000" s="84" t="s">
        <v>20</v>
      </c>
    </row>
    <row r="1001" spans="1:48" ht="13.5" x14ac:dyDescent="0.3">
      <c r="A1001" s="106">
        <f t="shared" si="232"/>
        <v>994</v>
      </c>
      <c r="B1001" s="102" t="str">
        <f>'Input 1 - Schedule 1'!H1003</f>
        <v/>
      </c>
      <c r="C1001" s="95">
        <f>'Input 1 - Schedule 1'!I1003</f>
        <v>0</v>
      </c>
      <c r="D1001" s="95">
        <f>'Input 1 - Schedule 1'!J1003</f>
        <v>0</v>
      </c>
      <c r="E1001" s="95">
        <f>'Input 1 - Schedule 1'!K1003</f>
        <v>0</v>
      </c>
      <c r="F1001" s="95">
        <f>'Input 1 - Schedule 1'!L1003</f>
        <v>0</v>
      </c>
      <c r="G1001" s="95">
        <f>'Input 1 - Schedule 1'!N1003</f>
        <v>0</v>
      </c>
      <c r="H1001" s="95" t="str">
        <f>'Input 1 - Schedule 1'!O1003</f>
        <v/>
      </c>
      <c r="I1001" s="95">
        <f>'Input 1 - Schedule 1'!W1003</f>
        <v>0</v>
      </c>
      <c r="J1001" s="69"/>
      <c r="K1001" s="51"/>
      <c r="L1001" s="69"/>
      <c r="M1001" s="69"/>
      <c r="N1001" s="95">
        <f>SUMIFS('Input 3 - Capital Instruments'!$L$13:$L$229,'Input 3 - Capital Instruments'!$O$13:$O$229,C1001,'Input 3 - Capital Instruments'!$M$13:$M$229,"Y",'Input 3 - Capital Instruments'!$G$13:$G$229,"Surplus Notes (or similar)")</f>
        <v>0</v>
      </c>
      <c r="O1001" s="69"/>
      <c r="P1001" s="69"/>
      <c r="Q1001" s="69"/>
      <c r="R1001" s="96">
        <f t="shared" si="224"/>
        <v>0</v>
      </c>
      <c r="S1001" s="95">
        <f t="shared" si="225"/>
        <v>0</v>
      </c>
      <c r="T1001" s="69"/>
      <c r="U1001" s="69"/>
      <c r="V1001" s="69"/>
      <c r="W1001" s="95" t="str">
        <f t="shared" si="233"/>
        <v/>
      </c>
      <c r="Z1001" s="69"/>
      <c r="AB1001" s="69"/>
      <c r="AC1001" s="69"/>
      <c r="AD1001" s="69"/>
      <c r="AE1001" s="69"/>
      <c r="AF1001" s="69"/>
      <c r="AG1001" s="69"/>
      <c r="AH1001" s="97">
        <f t="shared" si="223"/>
        <v>0</v>
      </c>
      <c r="AJ1001" s="98">
        <f t="shared" si="226"/>
        <v>0</v>
      </c>
      <c r="AK1001" s="103">
        <f t="shared" si="227"/>
        <v>0</v>
      </c>
      <c r="AL1001" s="104">
        <f t="shared" si="236"/>
        <v>0</v>
      </c>
      <c r="AM1001" s="98">
        <f t="shared" si="228"/>
        <v>0</v>
      </c>
      <c r="AN1001" s="103">
        <f t="shared" si="229"/>
        <v>0</v>
      </c>
      <c r="AO1001" s="104">
        <f t="shared" si="237"/>
        <v>0</v>
      </c>
      <c r="AP1001" s="105" t="str">
        <f t="shared" si="230"/>
        <v/>
      </c>
      <c r="AQ1001" s="105" t="str">
        <f t="shared" si="231"/>
        <v/>
      </c>
      <c r="AR1001" s="98">
        <f>'Input 1 - Schedule 1'!AL1003</f>
        <v>0</v>
      </c>
      <c r="AS1001" s="98">
        <f t="shared" si="234"/>
        <v>0</v>
      </c>
      <c r="AT1001" s="99">
        <f t="shared" si="235"/>
        <v>0</v>
      </c>
      <c r="AV1001" s="84" t="s">
        <v>20</v>
      </c>
    </row>
    <row r="1002" spans="1:48" ht="13.5" x14ac:dyDescent="0.3">
      <c r="A1002" s="106">
        <f t="shared" si="232"/>
        <v>995</v>
      </c>
      <c r="B1002" s="102" t="str">
        <f>'Input 1 - Schedule 1'!H1004</f>
        <v/>
      </c>
      <c r="C1002" s="95">
        <f>'Input 1 - Schedule 1'!I1004</f>
        <v>0</v>
      </c>
      <c r="D1002" s="95">
        <f>'Input 1 - Schedule 1'!J1004</f>
        <v>0</v>
      </c>
      <c r="E1002" s="95">
        <f>'Input 1 - Schedule 1'!K1004</f>
        <v>0</v>
      </c>
      <c r="F1002" s="95">
        <f>'Input 1 - Schedule 1'!L1004</f>
        <v>0</v>
      </c>
      <c r="G1002" s="95">
        <f>'Input 1 - Schedule 1'!N1004</f>
        <v>0</v>
      </c>
      <c r="H1002" s="95" t="str">
        <f>'Input 1 - Schedule 1'!O1004</f>
        <v/>
      </c>
      <c r="I1002" s="95">
        <f>'Input 1 - Schedule 1'!W1004</f>
        <v>0</v>
      </c>
      <c r="J1002" s="69"/>
      <c r="K1002" s="51"/>
      <c r="L1002" s="69"/>
      <c r="M1002" s="69"/>
      <c r="N1002" s="95">
        <f>SUMIFS('Input 3 - Capital Instruments'!$L$13:$L$229,'Input 3 - Capital Instruments'!$O$13:$O$229,C1002,'Input 3 - Capital Instruments'!$M$13:$M$229,"Y",'Input 3 - Capital Instruments'!$G$13:$G$229,"Surplus Notes (or similar)")</f>
        <v>0</v>
      </c>
      <c r="O1002" s="69"/>
      <c r="P1002" s="69"/>
      <c r="Q1002" s="69"/>
      <c r="R1002" s="96">
        <f t="shared" si="224"/>
        <v>0</v>
      </c>
      <c r="S1002" s="95">
        <f t="shared" si="225"/>
        <v>0</v>
      </c>
      <c r="T1002" s="69"/>
      <c r="U1002" s="69"/>
      <c r="V1002" s="69"/>
      <c r="W1002" s="95" t="str">
        <f t="shared" si="233"/>
        <v/>
      </c>
      <c r="Z1002" s="69"/>
      <c r="AB1002" s="69"/>
      <c r="AC1002" s="69"/>
      <c r="AD1002" s="69"/>
      <c r="AE1002" s="69"/>
      <c r="AF1002" s="69"/>
      <c r="AG1002" s="69"/>
      <c r="AH1002" s="97">
        <f t="shared" si="223"/>
        <v>0</v>
      </c>
      <c r="AJ1002" s="98">
        <f t="shared" si="226"/>
        <v>0</v>
      </c>
      <c r="AK1002" s="103">
        <f t="shared" si="227"/>
        <v>0</v>
      </c>
      <c r="AL1002" s="104">
        <f t="shared" si="236"/>
        <v>0</v>
      </c>
      <c r="AM1002" s="98">
        <f t="shared" si="228"/>
        <v>0</v>
      </c>
      <c r="AN1002" s="103">
        <f t="shared" si="229"/>
        <v>0</v>
      </c>
      <c r="AO1002" s="104">
        <f t="shared" si="237"/>
        <v>0</v>
      </c>
      <c r="AP1002" s="105" t="str">
        <f t="shared" si="230"/>
        <v/>
      </c>
      <c r="AQ1002" s="105" t="str">
        <f t="shared" si="231"/>
        <v/>
      </c>
      <c r="AR1002" s="98">
        <f>'Input 1 - Schedule 1'!AL1004</f>
        <v>0</v>
      </c>
      <c r="AS1002" s="98">
        <f t="shared" si="234"/>
        <v>0</v>
      </c>
      <c r="AT1002" s="99">
        <f t="shared" si="235"/>
        <v>0</v>
      </c>
      <c r="AV1002" s="84" t="s">
        <v>20</v>
      </c>
    </row>
    <row r="1003" spans="1:48" ht="13.5" x14ac:dyDescent="0.3">
      <c r="A1003" s="106">
        <f t="shared" si="232"/>
        <v>996</v>
      </c>
      <c r="B1003" s="102" t="str">
        <f>'Input 1 - Schedule 1'!H1005</f>
        <v/>
      </c>
      <c r="C1003" s="95">
        <f>'Input 1 - Schedule 1'!I1005</f>
        <v>0</v>
      </c>
      <c r="D1003" s="95">
        <f>'Input 1 - Schedule 1'!J1005</f>
        <v>0</v>
      </c>
      <c r="E1003" s="95">
        <f>'Input 1 - Schedule 1'!K1005</f>
        <v>0</v>
      </c>
      <c r="F1003" s="95">
        <f>'Input 1 - Schedule 1'!L1005</f>
        <v>0</v>
      </c>
      <c r="G1003" s="95">
        <f>'Input 1 - Schedule 1'!N1005</f>
        <v>0</v>
      </c>
      <c r="H1003" s="95" t="str">
        <f>'Input 1 - Schedule 1'!O1005</f>
        <v/>
      </c>
      <c r="I1003" s="95">
        <f>'Input 1 - Schedule 1'!W1005</f>
        <v>0</v>
      </c>
      <c r="J1003" s="69"/>
      <c r="K1003" s="51"/>
      <c r="L1003" s="69"/>
      <c r="M1003" s="69"/>
      <c r="N1003" s="95">
        <f>SUMIFS('Input 3 - Capital Instruments'!$L$13:$L$229,'Input 3 - Capital Instruments'!$O$13:$O$229,C1003,'Input 3 - Capital Instruments'!$M$13:$M$229,"Y",'Input 3 - Capital Instruments'!$G$13:$G$229,"Surplus Notes (or similar)")</f>
        <v>0</v>
      </c>
      <c r="O1003" s="69"/>
      <c r="P1003" s="69"/>
      <c r="Q1003" s="69"/>
      <c r="R1003" s="96">
        <f t="shared" si="224"/>
        <v>0</v>
      </c>
      <c r="S1003" s="95">
        <f t="shared" si="225"/>
        <v>0</v>
      </c>
      <c r="T1003" s="69"/>
      <c r="U1003" s="69"/>
      <c r="V1003" s="69"/>
      <c r="W1003" s="95" t="str">
        <f t="shared" si="233"/>
        <v/>
      </c>
      <c r="Z1003" s="69"/>
      <c r="AB1003" s="69"/>
      <c r="AC1003" s="69"/>
      <c r="AD1003" s="69"/>
      <c r="AE1003" s="69"/>
      <c r="AF1003" s="69"/>
      <c r="AG1003" s="69"/>
      <c r="AH1003" s="97">
        <f t="shared" si="223"/>
        <v>0</v>
      </c>
      <c r="AJ1003" s="98">
        <f t="shared" si="226"/>
        <v>0</v>
      </c>
      <c r="AK1003" s="103">
        <f t="shared" si="227"/>
        <v>0</v>
      </c>
      <c r="AL1003" s="104">
        <f t="shared" si="236"/>
        <v>0</v>
      </c>
      <c r="AM1003" s="98">
        <f t="shared" si="228"/>
        <v>0</v>
      </c>
      <c r="AN1003" s="103">
        <f t="shared" si="229"/>
        <v>0</v>
      </c>
      <c r="AO1003" s="104">
        <f t="shared" si="237"/>
        <v>0</v>
      </c>
      <c r="AP1003" s="105" t="str">
        <f t="shared" si="230"/>
        <v/>
      </c>
      <c r="AQ1003" s="105" t="str">
        <f t="shared" si="231"/>
        <v/>
      </c>
      <c r="AR1003" s="98">
        <f>'Input 1 - Schedule 1'!AL1005</f>
        <v>0</v>
      </c>
      <c r="AS1003" s="98">
        <f t="shared" si="234"/>
        <v>0</v>
      </c>
      <c r="AT1003" s="99">
        <f t="shared" si="235"/>
        <v>0</v>
      </c>
      <c r="AV1003" s="84" t="s">
        <v>20</v>
      </c>
    </row>
    <row r="1004" spans="1:48" ht="13.5" x14ac:dyDescent="0.3">
      <c r="A1004" s="106">
        <f t="shared" si="232"/>
        <v>997</v>
      </c>
      <c r="B1004" s="102" t="str">
        <f>'Input 1 - Schedule 1'!H1006</f>
        <v/>
      </c>
      <c r="C1004" s="95">
        <f>'Input 1 - Schedule 1'!I1006</f>
        <v>0</v>
      </c>
      <c r="D1004" s="95">
        <f>'Input 1 - Schedule 1'!J1006</f>
        <v>0</v>
      </c>
      <c r="E1004" s="95">
        <f>'Input 1 - Schedule 1'!K1006</f>
        <v>0</v>
      </c>
      <c r="F1004" s="95">
        <f>'Input 1 - Schedule 1'!L1006</f>
        <v>0</v>
      </c>
      <c r="G1004" s="95">
        <f>'Input 1 - Schedule 1'!N1006</f>
        <v>0</v>
      </c>
      <c r="H1004" s="95" t="str">
        <f>'Input 1 - Schedule 1'!O1006</f>
        <v/>
      </c>
      <c r="I1004" s="95">
        <f>'Input 1 - Schedule 1'!W1006</f>
        <v>0</v>
      </c>
      <c r="J1004" s="69"/>
      <c r="K1004" s="51"/>
      <c r="L1004" s="69"/>
      <c r="M1004" s="69"/>
      <c r="N1004" s="95">
        <f>SUMIFS('Input 3 - Capital Instruments'!$L$13:$L$229,'Input 3 - Capital Instruments'!$O$13:$O$229,C1004,'Input 3 - Capital Instruments'!$M$13:$M$229,"Y",'Input 3 - Capital Instruments'!$G$13:$G$229,"Surplus Notes (or similar)")</f>
        <v>0</v>
      </c>
      <c r="O1004" s="69"/>
      <c r="P1004" s="69"/>
      <c r="Q1004" s="69"/>
      <c r="R1004" s="96">
        <f t="shared" si="224"/>
        <v>0</v>
      </c>
      <c r="S1004" s="95">
        <f t="shared" si="225"/>
        <v>0</v>
      </c>
      <c r="T1004" s="69"/>
      <c r="U1004" s="69"/>
      <c r="V1004" s="69"/>
      <c r="W1004" s="95" t="str">
        <f t="shared" si="233"/>
        <v/>
      </c>
      <c r="Z1004" s="69"/>
      <c r="AB1004" s="69"/>
      <c r="AC1004" s="69"/>
      <c r="AD1004" s="69"/>
      <c r="AE1004" s="69"/>
      <c r="AF1004" s="69"/>
      <c r="AG1004" s="69"/>
      <c r="AH1004" s="97">
        <f t="shared" si="223"/>
        <v>0</v>
      </c>
      <c r="AJ1004" s="98">
        <f t="shared" si="226"/>
        <v>0</v>
      </c>
      <c r="AK1004" s="103">
        <f t="shared" si="227"/>
        <v>0</v>
      </c>
      <c r="AL1004" s="104">
        <f t="shared" si="236"/>
        <v>0</v>
      </c>
      <c r="AM1004" s="98">
        <f t="shared" si="228"/>
        <v>0</v>
      </c>
      <c r="AN1004" s="103">
        <f t="shared" si="229"/>
        <v>0</v>
      </c>
      <c r="AO1004" s="104">
        <f t="shared" si="237"/>
        <v>0</v>
      </c>
      <c r="AP1004" s="105" t="str">
        <f t="shared" si="230"/>
        <v/>
      </c>
      <c r="AQ1004" s="105" t="str">
        <f t="shared" si="231"/>
        <v/>
      </c>
      <c r="AR1004" s="98">
        <f>'Input 1 - Schedule 1'!AL1006</f>
        <v>0</v>
      </c>
      <c r="AS1004" s="98">
        <f t="shared" si="234"/>
        <v>0</v>
      </c>
      <c r="AT1004" s="99">
        <f t="shared" si="235"/>
        <v>0</v>
      </c>
      <c r="AV1004" s="84" t="s">
        <v>20</v>
      </c>
    </row>
    <row r="1005" spans="1:48" ht="13.5" x14ac:dyDescent="0.3">
      <c r="A1005" s="106">
        <f t="shared" si="232"/>
        <v>998</v>
      </c>
      <c r="B1005" s="102" t="str">
        <f>'Input 1 - Schedule 1'!H1007</f>
        <v/>
      </c>
      <c r="C1005" s="95">
        <f>'Input 1 - Schedule 1'!I1007</f>
        <v>0</v>
      </c>
      <c r="D1005" s="95">
        <f>'Input 1 - Schedule 1'!J1007</f>
        <v>0</v>
      </c>
      <c r="E1005" s="95">
        <f>'Input 1 - Schedule 1'!K1007</f>
        <v>0</v>
      </c>
      <c r="F1005" s="95">
        <f>'Input 1 - Schedule 1'!L1007</f>
        <v>0</v>
      </c>
      <c r="G1005" s="95">
        <f>'Input 1 - Schedule 1'!N1007</f>
        <v>0</v>
      </c>
      <c r="H1005" s="95" t="str">
        <f>'Input 1 - Schedule 1'!O1007</f>
        <v/>
      </c>
      <c r="I1005" s="95">
        <f>'Input 1 - Schedule 1'!W1007</f>
        <v>0</v>
      </c>
      <c r="J1005" s="69"/>
      <c r="K1005" s="51"/>
      <c r="L1005" s="69"/>
      <c r="M1005" s="69"/>
      <c r="N1005" s="95">
        <f>SUMIFS('Input 3 - Capital Instruments'!$L$13:$L$229,'Input 3 - Capital Instruments'!$O$13:$O$229,C1005,'Input 3 - Capital Instruments'!$M$13:$M$229,"Y",'Input 3 - Capital Instruments'!$G$13:$G$229,"Surplus Notes (or similar)")</f>
        <v>0</v>
      </c>
      <c r="O1005" s="69"/>
      <c r="P1005" s="69"/>
      <c r="Q1005" s="69"/>
      <c r="R1005" s="96">
        <f t="shared" si="224"/>
        <v>0</v>
      </c>
      <c r="S1005" s="95">
        <f t="shared" si="225"/>
        <v>0</v>
      </c>
      <c r="T1005" s="69"/>
      <c r="U1005" s="69"/>
      <c r="V1005" s="69"/>
      <c r="W1005" s="95" t="str">
        <f t="shared" si="233"/>
        <v/>
      </c>
      <c r="Z1005" s="69"/>
      <c r="AB1005" s="69"/>
      <c r="AC1005" s="69"/>
      <c r="AD1005" s="69"/>
      <c r="AE1005" s="69"/>
      <c r="AF1005" s="69"/>
      <c r="AG1005" s="69"/>
      <c r="AH1005" s="97">
        <f t="shared" si="223"/>
        <v>0</v>
      </c>
      <c r="AJ1005" s="98">
        <f t="shared" si="226"/>
        <v>0</v>
      </c>
      <c r="AK1005" s="103">
        <f t="shared" si="227"/>
        <v>0</v>
      </c>
      <c r="AL1005" s="104">
        <f t="shared" si="236"/>
        <v>0</v>
      </c>
      <c r="AM1005" s="98">
        <f t="shared" si="228"/>
        <v>0</v>
      </c>
      <c r="AN1005" s="103">
        <f t="shared" si="229"/>
        <v>0</v>
      </c>
      <c r="AO1005" s="104">
        <f t="shared" si="237"/>
        <v>0</v>
      </c>
      <c r="AP1005" s="105" t="str">
        <f t="shared" si="230"/>
        <v/>
      </c>
      <c r="AQ1005" s="105" t="str">
        <f t="shared" si="231"/>
        <v/>
      </c>
      <c r="AR1005" s="98">
        <f>'Input 1 - Schedule 1'!AL1007</f>
        <v>0</v>
      </c>
      <c r="AS1005" s="98">
        <f t="shared" si="234"/>
        <v>0</v>
      </c>
      <c r="AT1005" s="99">
        <f t="shared" si="235"/>
        <v>0</v>
      </c>
      <c r="AV1005" s="84" t="s">
        <v>20</v>
      </c>
    </row>
    <row r="1006" spans="1:48" ht="13.5" x14ac:dyDescent="0.3">
      <c r="A1006" s="106">
        <f t="shared" si="232"/>
        <v>999</v>
      </c>
      <c r="B1006" s="102" t="str">
        <f>'Input 1 - Schedule 1'!H1008</f>
        <v/>
      </c>
      <c r="C1006" s="95">
        <f>'Input 1 - Schedule 1'!I1008</f>
        <v>0</v>
      </c>
      <c r="D1006" s="95">
        <f>'Input 1 - Schedule 1'!J1008</f>
        <v>0</v>
      </c>
      <c r="E1006" s="95">
        <f>'Input 1 - Schedule 1'!K1008</f>
        <v>0</v>
      </c>
      <c r="F1006" s="95">
        <f>'Input 1 - Schedule 1'!L1008</f>
        <v>0</v>
      </c>
      <c r="G1006" s="95">
        <f>'Input 1 - Schedule 1'!N1008</f>
        <v>0</v>
      </c>
      <c r="H1006" s="95" t="str">
        <f>'Input 1 - Schedule 1'!O1008</f>
        <v/>
      </c>
      <c r="I1006" s="95">
        <f>'Input 1 - Schedule 1'!W1008</f>
        <v>0</v>
      </c>
      <c r="J1006" s="69"/>
      <c r="K1006" s="51"/>
      <c r="L1006" s="69"/>
      <c r="M1006" s="69"/>
      <c r="N1006" s="95">
        <f>SUMIFS('Input 3 - Capital Instruments'!$L$13:$L$229,'Input 3 - Capital Instruments'!$O$13:$O$229,C1006,'Input 3 - Capital Instruments'!$M$13:$M$229,"Y",'Input 3 - Capital Instruments'!$G$13:$G$229,"Surplus Notes (or similar)")</f>
        <v>0</v>
      </c>
      <c r="O1006" s="69"/>
      <c r="P1006" s="69"/>
      <c r="Q1006" s="69"/>
      <c r="R1006" s="96">
        <f t="shared" si="224"/>
        <v>0</v>
      </c>
      <c r="S1006" s="95">
        <f t="shared" si="225"/>
        <v>0</v>
      </c>
      <c r="T1006" s="69"/>
      <c r="U1006" s="69"/>
      <c r="V1006" s="69"/>
      <c r="W1006" s="95" t="str">
        <f t="shared" si="233"/>
        <v/>
      </c>
      <c r="Z1006" s="69"/>
      <c r="AB1006" s="69"/>
      <c r="AC1006" s="69"/>
      <c r="AD1006" s="69"/>
      <c r="AE1006" s="69"/>
      <c r="AF1006" s="69"/>
      <c r="AG1006" s="69"/>
      <c r="AH1006" s="97">
        <f t="shared" si="223"/>
        <v>0</v>
      </c>
      <c r="AJ1006" s="98">
        <f t="shared" si="226"/>
        <v>0</v>
      </c>
      <c r="AK1006" s="103">
        <f t="shared" si="227"/>
        <v>0</v>
      </c>
      <c r="AL1006" s="104">
        <f t="shared" si="236"/>
        <v>0</v>
      </c>
      <c r="AM1006" s="98">
        <f t="shared" si="228"/>
        <v>0</v>
      </c>
      <c r="AN1006" s="103">
        <f t="shared" si="229"/>
        <v>0</v>
      </c>
      <c r="AO1006" s="104">
        <f t="shared" si="237"/>
        <v>0</v>
      </c>
      <c r="AP1006" s="105" t="str">
        <f t="shared" si="230"/>
        <v/>
      </c>
      <c r="AQ1006" s="105" t="str">
        <f t="shared" si="231"/>
        <v/>
      </c>
      <c r="AR1006" s="98">
        <f>'Input 1 - Schedule 1'!AL1008</f>
        <v>0</v>
      </c>
      <c r="AS1006" s="98">
        <f t="shared" si="234"/>
        <v>0</v>
      </c>
      <c r="AT1006" s="99">
        <f t="shared" si="235"/>
        <v>0</v>
      </c>
      <c r="AV1006" s="84" t="s">
        <v>20</v>
      </c>
    </row>
    <row r="1007" spans="1:48" ht="13.5" x14ac:dyDescent="0.3">
      <c r="A1007" s="106">
        <f t="shared" si="232"/>
        <v>1000</v>
      </c>
      <c r="B1007" s="102" t="str">
        <f>'Input 1 - Schedule 1'!H1009</f>
        <v/>
      </c>
      <c r="C1007" s="95">
        <f>'Input 1 - Schedule 1'!I1009</f>
        <v>0</v>
      </c>
      <c r="D1007" s="95">
        <f>'Input 1 - Schedule 1'!J1009</f>
        <v>0</v>
      </c>
      <c r="E1007" s="95">
        <f>'Input 1 - Schedule 1'!K1009</f>
        <v>0</v>
      </c>
      <c r="F1007" s="95">
        <f>'Input 1 - Schedule 1'!L1009</f>
        <v>0</v>
      </c>
      <c r="G1007" s="95">
        <f>'Input 1 - Schedule 1'!N1009</f>
        <v>0</v>
      </c>
      <c r="H1007" s="95" t="str">
        <f>'Input 1 - Schedule 1'!O1009</f>
        <v/>
      </c>
      <c r="I1007" s="95">
        <f>'Input 1 - Schedule 1'!W1009</f>
        <v>0</v>
      </c>
      <c r="J1007" s="69"/>
      <c r="K1007" s="51"/>
      <c r="L1007" s="69"/>
      <c r="M1007" s="69"/>
      <c r="N1007" s="95">
        <f>SUMIFS('Input 3 - Capital Instruments'!$L$13:$L$229,'Input 3 - Capital Instruments'!$O$13:$O$229,C1007,'Input 3 - Capital Instruments'!$M$13:$M$229,"Y",'Input 3 - Capital Instruments'!$G$13:$G$229,"Surplus Notes (or similar)")</f>
        <v>0</v>
      </c>
      <c r="O1007" s="69"/>
      <c r="P1007" s="69"/>
      <c r="Q1007" s="69"/>
      <c r="R1007" s="96">
        <f t="shared" si="224"/>
        <v>0</v>
      </c>
      <c r="S1007" s="95">
        <f t="shared" si="225"/>
        <v>0</v>
      </c>
      <c r="T1007" s="69"/>
      <c r="U1007" s="69"/>
      <c r="V1007" s="69"/>
      <c r="W1007" s="95" t="str">
        <f t="shared" si="233"/>
        <v/>
      </c>
      <c r="Z1007" s="69"/>
      <c r="AB1007" s="69"/>
      <c r="AC1007" s="69"/>
      <c r="AD1007" s="69"/>
      <c r="AE1007" s="69"/>
      <c r="AF1007" s="69"/>
      <c r="AG1007" s="69"/>
      <c r="AH1007" s="97">
        <f t="shared" si="223"/>
        <v>0</v>
      </c>
      <c r="AJ1007" s="98">
        <f t="shared" si="226"/>
        <v>0</v>
      </c>
      <c r="AK1007" s="103">
        <f t="shared" si="227"/>
        <v>0</v>
      </c>
      <c r="AL1007" s="104">
        <f t="shared" si="236"/>
        <v>0</v>
      </c>
      <c r="AM1007" s="98">
        <f t="shared" si="228"/>
        <v>0</v>
      </c>
      <c r="AN1007" s="103">
        <f t="shared" si="229"/>
        <v>0</v>
      </c>
      <c r="AO1007" s="104">
        <f t="shared" si="237"/>
        <v>0</v>
      </c>
      <c r="AP1007" s="105" t="str">
        <f t="shared" si="230"/>
        <v/>
      </c>
      <c r="AQ1007" s="105" t="str">
        <f t="shared" si="231"/>
        <v/>
      </c>
      <c r="AR1007" s="98">
        <f>'Input 1 - Schedule 1'!AL1009</f>
        <v>0</v>
      </c>
      <c r="AS1007" s="98">
        <f t="shared" si="234"/>
        <v>0</v>
      </c>
      <c r="AT1007" s="99">
        <f t="shared" si="235"/>
        <v>0</v>
      </c>
      <c r="AV1007" s="84" t="s">
        <v>20</v>
      </c>
    </row>
    <row r="1008" spans="1:48" x14ac:dyDescent="0.3">
      <c r="I1008" s="57"/>
      <c r="AV1008" s="84" t="s">
        <v>20</v>
      </c>
    </row>
    <row r="1009" spans="1:48" x14ac:dyDescent="0.3">
      <c r="AV1009" s="84" t="s">
        <v>20</v>
      </c>
    </row>
    <row r="1010" spans="1:48" x14ac:dyDescent="0.3">
      <c r="AV1010" s="84" t="s">
        <v>20</v>
      </c>
    </row>
    <row r="1011" spans="1:48" x14ac:dyDescent="0.3">
      <c r="A1011" s="84" t="s">
        <v>20</v>
      </c>
      <c r="B1011" s="84" t="s">
        <v>20</v>
      </c>
      <c r="C1011" s="84" t="s">
        <v>20</v>
      </c>
      <c r="D1011" s="84" t="s">
        <v>20</v>
      </c>
      <c r="E1011" s="84" t="s">
        <v>20</v>
      </c>
      <c r="F1011" s="84" t="s">
        <v>20</v>
      </c>
      <c r="G1011" s="84" t="s">
        <v>20</v>
      </c>
      <c r="H1011" s="84" t="s">
        <v>20</v>
      </c>
      <c r="I1011" s="84" t="s">
        <v>20</v>
      </c>
      <c r="J1011" s="84" t="s">
        <v>20</v>
      </c>
      <c r="K1011" s="84" t="s">
        <v>20</v>
      </c>
      <c r="L1011" s="84" t="s">
        <v>20</v>
      </c>
      <c r="M1011" s="84" t="s">
        <v>20</v>
      </c>
      <c r="N1011" s="84" t="s">
        <v>20</v>
      </c>
      <c r="O1011" s="84" t="s">
        <v>20</v>
      </c>
      <c r="P1011" s="84" t="s">
        <v>20</v>
      </c>
      <c r="Q1011" s="84" t="s">
        <v>20</v>
      </c>
      <c r="R1011" s="84" t="s">
        <v>20</v>
      </c>
      <c r="S1011" s="84" t="s">
        <v>20</v>
      </c>
      <c r="T1011" s="84" t="s">
        <v>20</v>
      </c>
      <c r="U1011" s="84" t="s">
        <v>20</v>
      </c>
      <c r="V1011" s="84" t="s">
        <v>20</v>
      </c>
      <c r="W1011" s="84" t="s">
        <v>20</v>
      </c>
      <c r="X1011" s="84" t="s">
        <v>20</v>
      </c>
      <c r="Y1011" s="84" t="s">
        <v>20</v>
      </c>
      <c r="Z1011" s="84" t="s">
        <v>20</v>
      </c>
      <c r="AA1011" s="84" t="s">
        <v>20</v>
      </c>
      <c r="AB1011" s="84" t="s">
        <v>20</v>
      </c>
      <c r="AC1011" s="84" t="s">
        <v>20</v>
      </c>
      <c r="AD1011" s="84" t="s">
        <v>20</v>
      </c>
      <c r="AE1011" s="84" t="s">
        <v>20</v>
      </c>
      <c r="AF1011" s="84" t="s">
        <v>20</v>
      </c>
      <c r="AG1011" s="84" t="s">
        <v>20</v>
      </c>
      <c r="AH1011" s="84" t="s">
        <v>20</v>
      </c>
      <c r="AI1011" s="84" t="s">
        <v>20</v>
      </c>
      <c r="AJ1011" s="84" t="s">
        <v>20</v>
      </c>
      <c r="AK1011" s="84" t="s">
        <v>20</v>
      </c>
      <c r="AL1011" s="84" t="s">
        <v>20</v>
      </c>
      <c r="AM1011" s="84" t="s">
        <v>20</v>
      </c>
      <c r="AN1011" s="84" t="s">
        <v>20</v>
      </c>
      <c r="AO1011" s="84" t="s">
        <v>20</v>
      </c>
      <c r="AP1011" s="84" t="s">
        <v>20</v>
      </c>
      <c r="AQ1011" s="84" t="s">
        <v>20</v>
      </c>
      <c r="AR1011" s="84" t="s">
        <v>20</v>
      </c>
      <c r="AS1011" s="84" t="s">
        <v>20</v>
      </c>
      <c r="AT1011" s="84" t="s">
        <v>20</v>
      </c>
      <c r="AU1011" s="84" t="s">
        <v>20</v>
      </c>
      <c r="AV1011" s="84" t="s">
        <v>20</v>
      </c>
    </row>
  </sheetData>
  <sheetProtection formatCells="0" formatColumns="0" formatRows="0"/>
  <autoFilter ref="B5:L1007" xr:uid="{00000000-0009-0000-0000-000002000000}"/>
  <mergeCells count="4">
    <mergeCell ref="A3:H3"/>
    <mergeCell ref="J3:X3"/>
    <mergeCell ref="Z3:AH3"/>
    <mergeCell ref="AJ3:AT3"/>
  </mergeCells>
  <pageMargins left="0.45866141700000002" right="0.45866141700000002" top="0.74803149606299202" bottom="0.74803149606299202" header="0.31496062992126" footer="0.31496062992126"/>
  <pageSetup paperSize="5" scale="2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D842-2B63-4B93-BB50-C91EDF1728C7}">
  <sheetPr codeName="Sheet18">
    <tabColor rgb="FF92D050"/>
  </sheetPr>
  <dimension ref="A1:G72"/>
  <sheetViews>
    <sheetView zoomScale="70" zoomScaleNormal="70" workbookViewId="0">
      <selection activeCell="E26" sqref="E26"/>
    </sheetView>
  </sheetViews>
  <sheetFormatPr defaultColWidth="9.1796875" defaultRowHeight="13" x14ac:dyDescent="0.3"/>
  <cols>
    <col min="1" max="1" width="9.1796875" style="230"/>
    <col min="2" max="2" width="78" style="230" customWidth="1"/>
    <col min="3" max="3" width="8.81640625" style="230" customWidth="1"/>
    <col min="4" max="4" width="17.453125" style="238" customWidth="1"/>
    <col min="5" max="5" width="17.453125" style="230" customWidth="1"/>
    <col min="6" max="6" width="8.7265625" style="230" customWidth="1"/>
    <col min="7" max="7" width="3.26953125" style="230" customWidth="1"/>
    <col min="8" max="8" width="5.1796875" style="230" customWidth="1"/>
    <col min="9" max="16384" width="9.1796875" style="230"/>
  </cols>
  <sheetData>
    <row r="1" spans="1:7" ht="10.5" customHeight="1" x14ac:dyDescent="0.3">
      <c r="B1" s="237"/>
      <c r="G1" s="231" t="s">
        <v>20</v>
      </c>
    </row>
    <row r="2" spans="1:7" ht="13.5" customHeight="1" x14ac:dyDescent="0.3">
      <c r="D2" s="230"/>
      <c r="E2" s="238"/>
      <c r="G2" s="231" t="s">
        <v>20</v>
      </c>
    </row>
    <row r="3" spans="1:7" ht="86.25" customHeight="1" x14ac:dyDescent="0.3">
      <c r="B3" s="341" t="s">
        <v>187</v>
      </c>
      <c r="C3" s="342"/>
      <c r="D3" s="58" t="s">
        <v>169</v>
      </c>
      <c r="E3" s="58" t="s">
        <v>177</v>
      </c>
      <c r="G3" s="231" t="s">
        <v>20</v>
      </c>
    </row>
    <row r="4" spans="1:7" x14ac:dyDescent="0.3">
      <c r="B4" s="343"/>
      <c r="C4" s="344"/>
      <c r="D4" s="233">
        <v>1</v>
      </c>
      <c r="E4" s="233">
        <v>2</v>
      </c>
      <c r="G4" s="231" t="s">
        <v>20</v>
      </c>
    </row>
    <row r="5" spans="1:7" ht="12.75" customHeight="1" x14ac:dyDescent="0.3">
      <c r="A5" s="251" t="str">
        <f>GCC.Param!D5</f>
        <v>HoldCo</v>
      </c>
      <c r="B5" s="250" t="str">
        <f>GCC.Param!B5</f>
        <v>Non-operating Holding Co.</v>
      </c>
      <c r="C5" s="234">
        <v>1</v>
      </c>
      <c r="D5" s="239" t="s">
        <v>188</v>
      </c>
      <c r="E5" s="239" t="s">
        <v>188</v>
      </c>
      <c r="G5" s="231" t="s">
        <v>20</v>
      </c>
    </row>
    <row r="6" spans="1:7" ht="12.75" customHeight="1" x14ac:dyDescent="0.3">
      <c r="A6" s="251" t="str">
        <f>GCC.Param!D6</f>
        <v>US Ins</v>
      </c>
      <c r="B6" s="250" t="str">
        <f>GCC.Param!B6</f>
        <v>RBC Filing U.S. Insurer (Life)</v>
      </c>
      <c r="C6" s="236">
        <f>C5+1</f>
        <v>2</v>
      </c>
      <c r="D6" s="239" t="s">
        <v>188</v>
      </c>
      <c r="E6" s="239" t="s">
        <v>188</v>
      </c>
      <c r="G6" s="231" t="s">
        <v>20</v>
      </c>
    </row>
    <row r="7" spans="1:7" ht="12.75" customHeight="1" x14ac:dyDescent="0.3">
      <c r="A7" s="251" t="str">
        <f>GCC.Param!D7</f>
        <v>US Ins</v>
      </c>
      <c r="B7" s="250" t="str">
        <f>GCC.Param!B7</f>
        <v>RBC Filing U.S. Insurer (P&amp;C)</v>
      </c>
      <c r="C7" s="236">
        <f>C6+1</f>
        <v>3</v>
      </c>
      <c r="D7" s="239" t="s">
        <v>188</v>
      </c>
      <c r="E7" s="239" t="s">
        <v>188</v>
      </c>
      <c r="G7" s="231" t="s">
        <v>20</v>
      </c>
    </row>
    <row r="8" spans="1:7" ht="12.75" customHeight="1" x14ac:dyDescent="0.3">
      <c r="A8" s="251" t="str">
        <f>GCC.Param!D8</f>
        <v>US Ins</v>
      </c>
      <c r="B8" s="250" t="str">
        <f>GCC.Param!B8</f>
        <v>RBC Filing U.S. Insurer (Health)</v>
      </c>
      <c r="C8" s="236">
        <f t="shared" ref="C8:C61" si="0">C7+1</f>
        <v>4</v>
      </c>
      <c r="D8" s="239" t="s">
        <v>188</v>
      </c>
      <c r="E8" s="239" t="s">
        <v>188</v>
      </c>
      <c r="G8" s="231" t="s">
        <v>20</v>
      </c>
    </row>
    <row r="9" spans="1:7" ht="12.75" customHeight="1" x14ac:dyDescent="0.3">
      <c r="A9" s="251" t="str">
        <f>GCC.Param!D9</f>
        <v>US Ins</v>
      </c>
      <c r="B9" s="250" t="str">
        <f>GCC.Param!B9</f>
        <v>RBC Filing U.S. Insurer (Other)</v>
      </c>
      <c r="C9" s="236">
        <f t="shared" si="0"/>
        <v>5</v>
      </c>
      <c r="D9" s="239" t="s">
        <v>188</v>
      </c>
      <c r="E9" s="239" t="s">
        <v>188</v>
      </c>
      <c r="G9" s="231" t="s">
        <v>20</v>
      </c>
    </row>
    <row r="10" spans="1:7" ht="12.75" customHeight="1" x14ac:dyDescent="0.3">
      <c r="A10" s="251" t="str">
        <f>GCC.Param!D10</f>
        <v>US Ins</v>
      </c>
      <c r="B10" s="250" t="str">
        <f>GCC.Param!B10</f>
        <v xml:space="preserve">U.S. Mortgage Guaranty Insurers </v>
      </c>
      <c r="C10" s="236">
        <f t="shared" si="0"/>
        <v>6</v>
      </c>
      <c r="D10" s="239" t="s">
        <v>188</v>
      </c>
      <c r="E10" s="239" t="s">
        <v>188</v>
      </c>
      <c r="G10" s="231" t="s">
        <v>20</v>
      </c>
    </row>
    <row r="11" spans="1:7" ht="12.75" customHeight="1" x14ac:dyDescent="0.3">
      <c r="A11" s="251" t="str">
        <f>GCC.Param!D11</f>
        <v>US Ins</v>
      </c>
      <c r="B11" s="250" t="str">
        <f>GCC.Param!B11</f>
        <v>U.S. Title Insurers</v>
      </c>
      <c r="C11" s="236">
        <f t="shared" si="0"/>
        <v>7</v>
      </c>
      <c r="D11" s="239" t="s">
        <v>188</v>
      </c>
      <c r="E11" s="239" t="s">
        <v>188</v>
      </c>
      <c r="G11" s="231" t="s">
        <v>20</v>
      </c>
    </row>
    <row r="12" spans="1:7" ht="12.75" customHeight="1" x14ac:dyDescent="0.3">
      <c r="A12" s="251" t="str">
        <f>GCC.Param!D12</f>
        <v>US Ins</v>
      </c>
      <c r="B12" s="250" t="str">
        <f>GCC.Param!B12</f>
        <v xml:space="preserve">Other Non-RBC Filing U.S. Insurers </v>
      </c>
      <c r="C12" s="236">
        <f t="shared" si="0"/>
        <v>8</v>
      </c>
      <c r="D12" s="239" t="s">
        <v>188</v>
      </c>
      <c r="E12" s="239" t="s">
        <v>188</v>
      </c>
      <c r="G12" s="231" t="s">
        <v>20</v>
      </c>
    </row>
    <row r="13" spans="1:7" ht="12.75" customHeight="1" x14ac:dyDescent="0.3">
      <c r="A13" s="251" t="str">
        <f>GCC.Param!D13</f>
        <v>US Ins</v>
      </c>
      <c r="B13" s="250" t="str">
        <f>GCC.Param!B13</f>
        <v>RBC filing (U.S. Captive)</v>
      </c>
      <c r="C13" s="236">
        <f t="shared" si="0"/>
        <v>9</v>
      </c>
      <c r="D13" s="239" t="s">
        <v>188</v>
      </c>
      <c r="E13" s="239" t="s">
        <v>188</v>
      </c>
      <c r="G13" s="231" t="s">
        <v>20</v>
      </c>
    </row>
    <row r="14" spans="1:7" ht="12.75" customHeight="1" x14ac:dyDescent="0.3">
      <c r="A14" s="251" t="str">
        <f>GCC.Param!D14</f>
        <v>Non-US Ins</v>
      </c>
      <c r="B14" s="250" t="str">
        <f>GCC.Param!B14</f>
        <v>Canada - Life</v>
      </c>
      <c r="C14" s="236">
        <f t="shared" si="0"/>
        <v>10</v>
      </c>
      <c r="D14" s="239" t="s">
        <v>188</v>
      </c>
      <c r="E14" s="239" t="s">
        <v>188</v>
      </c>
      <c r="G14" s="231" t="s">
        <v>20</v>
      </c>
    </row>
    <row r="15" spans="1:7" ht="12.75" customHeight="1" x14ac:dyDescent="0.3">
      <c r="A15" s="251" t="str">
        <f>GCC.Param!D15</f>
        <v>Non-US Ins</v>
      </c>
      <c r="B15" s="250" t="str">
        <f>GCC.Param!B15</f>
        <v>Canada - P&amp;C</v>
      </c>
      <c r="C15" s="236">
        <f t="shared" si="0"/>
        <v>11</v>
      </c>
      <c r="D15" s="239" t="s">
        <v>188</v>
      </c>
      <c r="E15" s="239" t="s">
        <v>188</v>
      </c>
      <c r="G15" s="231" t="s">
        <v>20</v>
      </c>
    </row>
    <row r="16" spans="1:7" ht="12.75" customHeight="1" x14ac:dyDescent="0.3">
      <c r="A16" s="251" t="str">
        <f>GCC.Param!D16</f>
        <v>Non-US Ins</v>
      </c>
      <c r="B16" s="250" t="str">
        <f>GCC.Param!B16</f>
        <v>Bermuda - Other</v>
      </c>
      <c r="C16" s="236">
        <f t="shared" si="0"/>
        <v>12</v>
      </c>
      <c r="D16" s="239" t="s">
        <v>188</v>
      </c>
      <c r="E16" s="239" t="s">
        <v>188</v>
      </c>
      <c r="G16" s="231" t="s">
        <v>20</v>
      </c>
    </row>
    <row r="17" spans="1:7" ht="12.75" customHeight="1" x14ac:dyDescent="0.3">
      <c r="A17" s="251" t="str">
        <f>GCC.Param!D17</f>
        <v>Non-US Ins</v>
      </c>
      <c r="B17" s="250" t="str">
        <f>GCC.Param!B17</f>
        <v>Bermuda - Commercial Insurers</v>
      </c>
      <c r="C17" s="236">
        <f t="shared" si="0"/>
        <v>13</v>
      </c>
      <c r="D17" s="239" t="s">
        <v>188</v>
      </c>
      <c r="E17" s="239" t="s">
        <v>188</v>
      </c>
      <c r="G17" s="231" t="s">
        <v>20</v>
      </c>
    </row>
    <row r="18" spans="1:7" ht="12.75" customHeight="1" x14ac:dyDescent="0.3">
      <c r="A18" s="251" t="str">
        <f>GCC.Param!D18</f>
        <v>Non-US Ins</v>
      </c>
      <c r="B18" s="250" t="str">
        <f>GCC.Param!B18</f>
        <v>Japan - Life</v>
      </c>
      <c r="C18" s="236">
        <f t="shared" si="0"/>
        <v>14</v>
      </c>
      <c r="D18" s="239" t="s">
        <v>188</v>
      </c>
      <c r="E18" s="239" t="s">
        <v>188</v>
      </c>
      <c r="G18" s="231" t="s">
        <v>20</v>
      </c>
    </row>
    <row r="19" spans="1:7" ht="12.75" customHeight="1" x14ac:dyDescent="0.3">
      <c r="A19" s="251" t="str">
        <f>GCC.Param!D19</f>
        <v>Non-US Ins</v>
      </c>
      <c r="B19" s="250" t="str">
        <f>GCC.Param!B19</f>
        <v>Japan - Non-Life</v>
      </c>
      <c r="C19" s="236">
        <f t="shared" si="0"/>
        <v>15</v>
      </c>
      <c r="D19" s="239" t="s">
        <v>188</v>
      </c>
      <c r="E19" s="239" t="s">
        <v>188</v>
      </c>
      <c r="G19" s="231" t="s">
        <v>20</v>
      </c>
    </row>
    <row r="20" spans="1:7" ht="12.75" customHeight="1" x14ac:dyDescent="0.3">
      <c r="A20" s="251" t="str">
        <f>GCC.Param!D20</f>
        <v>Non-US Ins</v>
      </c>
      <c r="B20" s="250" t="str">
        <f>GCC.Param!B20</f>
        <v>Japan - Health</v>
      </c>
      <c r="C20" s="236">
        <f t="shared" si="0"/>
        <v>16</v>
      </c>
      <c r="D20" s="239" t="s">
        <v>188</v>
      </c>
      <c r="E20" s="239" t="s">
        <v>188</v>
      </c>
      <c r="G20" s="231" t="s">
        <v>20</v>
      </c>
    </row>
    <row r="21" spans="1:7" ht="12.75" customHeight="1" x14ac:dyDescent="0.3">
      <c r="A21" s="251" t="str">
        <f>GCC.Param!D21</f>
        <v>Non-US Ins</v>
      </c>
      <c r="B21" s="250" t="str">
        <f>GCC.Param!B21</f>
        <v>Solvency II (EU) - Life</v>
      </c>
      <c r="C21" s="236">
        <f t="shared" si="0"/>
        <v>17</v>
      </c>
      <c r="D21" s="239" t="s">
        <v>188</v>
      </c>
      <c r="E21" s="239" t="s">
        <v>188</v>
      </c>
      <c r="G21" s="231" t="s">
        <v>20</v>
      </c>
    </row>
    <row r="22" spans="1:7" ht="12.75" customHeight="1" x14ac:dyDescent="0.3">
      <c r="A22" s="251" t="str">
        <f>GCC.Param!D22</f>
        <v>Non-US Ins</v>
      </c>
      <c r="B22" s="250" t="str">
        <f>GCC.Param!B22</f>
        <v>Solvency II (EU) - Non-Life</v>
      </c>
      <c r="C22" s="236">
        <f t="shared" si="0"/>
        <v>18</v>
      </c>
      <c r="D22" s="239" t="s">
        <v>188</v>
      </c>
      <c r="E22" s="239" t="s">
        <v>188</v>
      </c>
      <c r="G22" s="231" t="s">
        <v>20</v>
      </c>
    </row>
    <row r="23" spans="1:7" ht="12.75" customHeight="1" x14ac:dyDescent="0.3">
      <c r="A23" s="251" t="str">
        <f>GCC.Param!D23</f>
        <v>Non-US Ins</v>
      </c>
      <c r="B23" s="250" t="str">
        <f>GCC.Param!B23</f>
        <v>Solvency II (UK) - Life</v>
      </c>
      <c r="C23" s="236">
        <f t="shared" si="0"/>
        <v>19</v>
      </c>
      <c r="D23" s="239" t="s">
        <v>188</v>
      </c>
      <c r="E23" s="239" t="s">
        <v>188</v>
      </c>
      <c r="G23" s="231" t="s">
        <v>20</v>
      </c>
    </row>
    <row r="24" spans="1:7" ht="12.75" customHeight="1" x14ac:dyDescent="0.3">
      <c r="A24" s="251" t="str">
        <f>GCC.Param!D24</f>
        <v>Non-US Ins</v>
      </c>
      <c r="B24" s="250" t="str">
        <f>GCC.Param!B24</f>
        <v>Solvency II (UK) - Non-Life</v>
      </c>
      <c r="C24" s="236">
        <f t="shared" si="0"/>
        <v>20</v>
      </c>
      <c r="D24" s="239" t="s">
        <v>188</v>
      </c>
      <c r="E24" s="239" t="s">
        <v>188</v>
      </c>
      <c r="G24" s="231" t="s">
        <v>20</v>
      </c>
    </row>
    <row r="25" spans="1:7" ht="12.75" customHeight="1" x14ac:dyDescent="0.3">
      <c r="A25" s="251" t="str">
        <f>GCC.Param!D25</f>
        <v>Non-US Ins</v>
      </c>
      <c r="B25" s="250" t="str">
        <f>GCC.Param!B25</f>
        <v>Australia - All</v>
      </c>
      <c r="C25" s="236">
        <f t="shared" si="0"/>
        <v>21</v>
      </c>
      <c r="D25" s="239" t="s">
        <v>188</v>
      </c>
      <c r="E25" s="239" t="s">
        <v>188</v>
      </c>
      <c r="G25" s="231" t="s">
        <v>20</v>
      </c>
    </row>
    <row r="26" spans="1:7" ht="12.75" customHeight="1" x14ac:dyDescent="0.3">
      <c r="A26" s="251" t="str">
        <f>GCC.Param!D26</f>
        <v>Non-US Ins</v>
      </c>
      <c r="B26" s="250" t="str">
        <f>GCC.Param!B26</f>
        <v>Switzerland - Life</v>
      </c>
      <c r="C26" s="236">
        <f t="shared" si="0"/>
        <v>22</v>
      </c>
      <c r="D26" s="239" t="s">
        <v>188</v>
      </c>
      <c r="E26" s="239" t="s">
        <v>188</v>
      </c>
      <c r="G26" s="231" t="s">
        <v>20</v>
      </c>
    </row>
    <row r="27" spans="1:7" ht="12.75" customHeight="1" x14ac:dyDescent="0.3">
      <c r="A27" s="251" t="str">
        <f>GCC.Param!D27</f>
        <v>Non-US Ins</v>
      </c>
      <c r="B27" s="250" t="str">
        <f>GCC.Param!B27</f>
        <v>Switzerland - Non-Life</v>
      </c>
      <c r="C27" s="236">
        <f t="shared" si="0"/>
        <v>23</v>
      </c>
      <c r="D27" s="239" t="s">
        <v>188</v>
      </c>
      <c r="E27" s="239" t="s">
        <v>188</v>
      </c>
      <c r="G27" s="231" t="s">
        <v>20</v>
      </c>
    </row>
    <row r="28" spans="1:7" ht="12.75" customHeight="1" x14ac:dyDescent="0.3">
      <c r="A28" s="251" t="str">
        <f>GCC.Param!D28</f>
        <v>Non-US Ins</v>
      </c>
      <c r="B28" s="250" t="str">
        <f>GCC.Param!B28</f>
        <v>Hong Kong - Life</v>
      </c>
      <c r="C28" s="236">
        <f t="shared" si="0"/>
        <v>24</v>
      </c>
      <c r="D28" s="239" t="s">
        <v>188</v>
      </c>
      <c r="E28" s="239" t="s">
        <v>188</v>
      </c>
      <c r="G28" s="231" t="s">
        <v>20</v>
      </c>
    </row>
    <row r="29" spans="1:7" ht="12.75" customHeight="1" x14ac:dyDescent="0.3">
      <c r="A29" s="251" t="str">
        <f>GCC.Param!D29</f>
        <v>Non-US Ins</v>
      </c>
      <c r="B29" s="250" t="str">
        <f>GCC.Param!B29</f>
        <v>Hong Kong - Non-Life</v>
      </c>
      <c r="C29" s="236">
        <f t="shared" si="0"/>
        <v>25</v>
      </c>
      <c r="D29" s="239" t="s">
        <v>188</v>
      </c>
      <c r="E29" s="239" t="s">
        <v>188</v>
      </c>
      <c r="G29" s="231" t="s">
        <v>20</v>
      </c>
    </row>
    <row r="30" spans="1:7" ht="12.75" customHeight="1" x14ac:dyDescent="0.3">
      <c r="A30" s="251" t="str">
        <f>GCC.Param!D30</f>
        <v>Non-US Ins</v>
      </c>
      <c r="B30" s="250" t="str">
        <f>GCC.Param!B30</f>
        <v>Singapore - All</v>
      </c>
      <c r="C30" s="236">
        <f t="shared" si="0"/>
        <v>26</v>
      </c>
      <c r="D30" s="239" t="s">
        <v>188</v>
      </c>
      <c r="E30" s="239" t="s">
        <v>188</v>
      </c>
      <c r="G30" s="231" t="s">
        <v>20</v>
      </c>
    </row>
    <row r="31" spans="1:7" ht="12.75" customHeight="1" x14ac:dyDescent="0.3">
      <c r="A31" s="251" t="str">
        <f>GCC.Param!D31</f>
        <v>Non-US Ins</v>
      </c>
      <c r="B31" s="250" t="str">
        <f>GCC.Param!B31</f>
        <v>Chinese Taipei - All</v>
      </c>
      <c r="C31" s="236">
        <f t="shared" si="0"/>
        <v>27</v>
      </c>
      <c r="D31" s="239" t="s">
        <v>188</v>
      </c>
      <c r="E31" s="239" t="s">
        <v>188</v>
      </c>
      <c r="G31" s="231" t="s">
        <v>20</v>
      </c>
    </row>
    <row r="32" spans="1:7" ht="12.75" customHeight="1" x14ac:dyDescent="0.3">
      <c r="A32" s="251" t="str">
        <f>GCC.Param!D32</f>
        <v>Non-US Ins</v>
      </c>
      <c r="B32" s="250" t="str">
        <f>GCC.Param!B32</f>
        <v>South Africa - Life</v>
      </c>
      <c r="C32" s="236">
        <f t="shared" si="0"/>
        <v>28</v>
      </c>
      <c r="D32" s="239" t="s">
        <v>188</v>
      </c>
      <c r="E32" s="239" t="s">
        <v>188</v>
      </c>
      <c r="G32" s="231" t="s">
        <v>20</v>
      </c>
    </row>
    <row r="33" spans="1:7" ht="12.75" customHeight="1" x14ac:dyDescent="0.3">
      <c r="A33" s="251" t="str">
        <f>GCC.Param!D33</f>
        <v>Non-US Ins</v>
      </c>
      <c r="B33" s="250" t="str">
        <f>GCC.Param!B33</f>
        <v>South Africa - Composite</v>
      </c>
      <c r="C33" s="236">
        <f t="shared" si="0"/>
        <v>29</v>
      </c>
      <c r="D33" s="239" t="s">
        <v>188</v>
      </c>
      <c r="E33" s="239" t="s">
        <v>188</v>
      </c>
      <c r="G33" s="231" t="s">
        <v>20</v>
      </c>
    </row>
    <row r="34" spans="1:7" ht="12.75" customHeight="1" x14ac:dyDescent="0.3">
      <c r="A34" s="251" t="str">
        <f>GCC.Param!D34</f>
        <v>Non-US Ins</v>
      </c>
      <c r="B34" s="250" t="str">
        <f>GCC.Param!B34</f>
        <v>South Africa - Non-Life</v>
      </c>
      <c r="C34" s="236">
        <f t="shared" si="0"/>
        <v>30</v>
      </c>
      <c r="D34" s="239" t="s">
        <v>188</v>
      </c>
      <c r="E34" s="239" t="s">
        <v>188</v>
      </c>
      <c r="G34" s="231" t="s">
        <v>20</v>
      </c>
    </row>
    <row r="35" spans="1:7" ht="12.75" customHeight="1" x14ac:dyDescent="0.3">
      <c r="A35" s="251" t="str">
        <f>GCC.Param!D35</f>
        <v>Non-US Ins</v>
      </c>
      <c r="B35" s="250" t="str">
        <f>GCC.Param!B35</f>
        <v>Mexico</v>
      </c>
      <c r="C35" s="236">
        <f t="shared" si="0"/>
        <v>31</v>
      </c>
      <c r="D35" s="239" t="s">
        <v>188</v>
      </c>
      <c r="E35" s="239" t="s">
        <v>188</v>
      </c>
      <c r="G35" s="231" t="s">
        <v>20</v>
      </c>
    </row>
    <row r="36" spans="1:7" ht="12.75" customHeight="1" x14ac:dyDescent="0.3">
      <c r="A36" s="251" t="str">
        <f>GCC.Param!D36</f>
        <v>Non-US Ins</v>
      </c>
      <c r="B36" s="250" t="str">
        <f>GCC.Param!B36</f>
        <v>China</v>
      </c>
      <c r="C36" s="236">
        <f t="shared" si="0"/>
        <v>32</v>
      </c>
      <c r="D36" s="239" t="s">
        <v>188</v>
      </c>
      <c r="E36" s="239" t="s">
        <v>188</v>
      </c>
      <c r="G36" s="231" t="s">
        <v>20</v>
      </c>
    </row>
    <row r="37" spans="1:7" ht="12.75" customHeight="1" x14ac:dyDescent="0.3">
      <c r="A37" s="251" t="str">
        <f>GCC.Param!D37</f>
        <v>Non-US Ins</v>
      </c>
      <c r="B37" s="250" t="str">
        <f>GCC.Param!B37</f>
        <v>South Korea</v>
      </c>
      <c r="C37" s="236">
        <f t="shared" si="0"/>
        <v>33</v>
      </c>
      <c r="D37" s="239" t="s">
        <v>188</v>
      </c>
      <c r="E37" s="239" t="s">
        <v>188</v>
      </c>
      <c r="G37" s="231" t="s">
        <v>20</v>
      </c>
    </row>
    <row r="38" spans="1:7" ht="12.75" customHeight="1" x14ac:dyDescent="0.3">
      <c r="A38" s="251" t="str">
        <f>GCC.Param!D38</f>
        <v>Non-US Ins</v>
      </c>
      <c r="B38" s="250" t="str">
        <f>GCC.Param!B38</f>
        <v>Malaysia</v>
      </c>
      <c r="C38" s="236">
        <f t="shared" si="0"/>
        <v>34</v>
      </c>
      <c r="D38" s="239" t="s">
        <v>188</v>
      </c>
      <c r="E38" s="239" t="s">
        <v>188</v>
      </c>
      <c r="G38" s="231" t="s">
        <v>20</v>
      </c>
    </row>
    <row r="39" spans="1:7" ht="12.75" customHeight="1" x14ac:dyDescent="0.3">
      <c r="A39" s="251" t="str">
        <f>GCC.Param!D39</f>
        <v>Non-US Ins</v>
      </c>
      <c r="B39" s="250" t="str">
        <f>GCC.Param!B39</f>
        <v>Chile</v>
      </c>
      <c r="C39" s="236">
        <f t="shared" si="0"/>
        <v>35</v>
      </c>
      <c r="D39" s="239" t="s">
        <v>188</v>
      </c>
      <c r="E39" s="239" t="s">
        <v>188</v>
      </c>
      <c r="G39" s="231" t="s">
        <v>20</v>
      </c>
    </row>
    <row r="40" spans="1:7" ht="12.75" customHeight="1" x14ac:dyDescent="0.3">
      <c r="A40" s="251" t="str">
        <f>GCC.Param!D40</f>
        <v>Non-US Ins</v>
      </c>
      <c r="B40" s="250" t="str">
        <f>GCC.Param!B40</f>
        <v>India</v>
      </c>
      <c r="C40" s="236">
        <f t="shared" si="0"/>
        <v>36</v>
      </c>
      <c r="D40" s="239" t="s">
        <v>188</v>
      </c>
      <c r="E40" s="239" t="s">
        <v>188</v>
      </c>
      <c r="G40" s="231" t="s">
        <v>20</v>
      </c>
    </row>
    <row r="41" spans="1:7" ht="12.75" customHeight="1" x14ac:dyDescent="0.3">
      <c r="A41" s="251" t="str">
        <f>GCC.Param!D41</f>
        <v>Non-US Ins</v>
      </c>
      <c r="B41" s="250" t="str">
        <f>GCC.Param!B41</f>
        <v>Brazil</v>
      </c>
      <c r="C41" s="236">
        <f t="shared" si="0"/>
        <v>37</v>
      </c>
      <c r="D41" s="239" t="s">
        <v>188</v>
      </c>
      <c r="E41" s="239" t="s">
        <v>188</v>
      </c>
      <c r="G41" s="231" t="s">
        <v>20</v>
      </c>
    </row>
    <row r="42" spans="1:7" ht="12.75" customHeight="1" x14ac:dyDescent="0.3">
      <c r="A42" s="251" t="str">
        <f>GCC.Param!D42</f>
        <v>Non-US Ins</v>
      </c>
      <c r="B42" s="250" t="str">
        <f>GCC.Param!B42</f>
        <v>Argentina</v>
      </c>
      <c r="C42" s="236">
        <f t="shared" si="0"/>
        <v>38</v>
      </c>
      <c r="D42" s="239" t="s">
        <v>188</v>
      </c>
      <c r="E42" s="239" t="s">
        <v>188</v>
      </c>
      <c r="G42" s="231" t="s">
        <v>20</v>
      </c>
    </row>
    <row r="43" spans="1:7" ht="12.75" customHeight="1" x14ac:dyDescent="0.3">
      <c r="A43" s="251" t="str">
        <f>GCC.Param!D43</f>
        <v>Non-US Ins</v>
      </c>
      <c r="B43" s="250" t="str">
        <f>GCC.Param!B43</f>
        <v>Colombia</v>
      </c>
      <c r="C43" s="236">
        <f t="shared" si="0"/>
        <v>39</v>
      </c>
      <c r="D43" s="239" t="s">
        <v>188</v>
      </c>
      <c r="E43" s="239" t="s">
        <v>188</v>
      </c>
      <c r="G43" s="231" t="s">
        <v>20</v>
      </c>
    </row>
    <row r="44" spans="1:7" ht="12.75" customHeight="1" x14ac:dyDescent="0.3">
      <c r="A44" s="251" t="str">
        <f>GCC.Param!D44</f>
        <v>Non-US Ins</v>
      </c>
      <c r="B44" s="250" t="str">
        <f>GCC.Param!B44</f>
        <v>Indonesia</v>
      </c>
      <c r="C44" s="236">
        <f t="shared" si="0"/>
        <v>40</v>
      </c>
      <c r="D44" s="239" t="s">
        <v>188</v>
      </c>
      <c r="E44" s="239" t="s">
        <v>188</v>
      </c>
      <c r="G44" s="231" t="s">
        <v>20</v>
      </c>
    </row>
    <row r="45" spans="1:7" ht="12.75" customHeight="1" x14ac:dyDescent="0.3">
      <c r="A45" s="251" t="str">
        <f>GCC.Param!D45</f>
        <v>Non-US Ins</v>
      </c>
      <c r="B45" s="250" t="str">
        <f>GCC.Param!B45</f>
        <v>Thailand</v>
      </c>
      <c r="C45" s="236">
        <f t="shared" si="0"/>
        <v>41</v>
      </c>
      <c r="D45" s="239" t="s">
        <v>188</v>
      </c>
      <c r="E45" s="239" t="s">
        <v>188</v>
      </c>
      <c r="G45" s="231" t="s">
        <v>20</v>
      </c>
    </row>
    <row r="46" spans="1:7" ht="12.75" customHeight="1" x14ac:dyDescent="0.3">
      <c r="A46" s="251" t="str">
        <f>GCC.Param!D46</f>
        <v>Non-US Ins</v>
      </c>
      <c r="B46" s="250" t="str">
        <f>GCC.Param!B46</f>
        <v>Barbados</v>
      </c>
      <c r="C46" s="236">
        <f t="shared" si="0"/>
        <v>42</v>
      </c>
      <c r="D46" s="239" t="s">
        <v>188</v>
      </c>
      <c r="E46" s="239" t="s">
        <v>188</v>
      </c>
      <c r="G46" s="231" t="s">
        <v>20</v>
      </c>
    </row>
    <row r="47" spans="1:7" ht="12.75" customHeight="1" x14ac:dyDescent="0.3">
      <c r="A47" s="251" t="str">
        <f>GCC.Param!D47</f>
        <v>Non-US Ins</v>
      </c>
      <c r="B47" s="250" t="str">
        <f>GCC.Param!B47</f>
        <v>Regime A</v>
      </c>
      <c r="C47" s="236">
        <f t="shared" si="0"/>
        <v>43</v>
      </c>
      <c r="D47" s="239" t="s">
        <v>188</v>
      </c>
      <c r="E47" s="239" t="s">
        <v>188</v>
      </c>
      <c r="G47" s="231" t="s">
        <v>20</v>
      </c>
    </row>
    <row r="48" spans="1:7" ht="12.75" customHeight="1" x14ac:dyDescent="0.3">
      <c r="A48" s="251" t="str">
        <f>GCC.Param!D48</f>
        <v>Non-US Ins</v>
      </c>
      <c r="B48" s="250" t="str">
        <f>GCC.Param!B48</f>
        <v>Regime B</v>
      </c>
      <c r="C48" s="236">
        <f t="shared" si="0"/>
        <v>44</v>
      </c>
      <c r="D48" s="239" t="s">
        <v>188</v>
      </c>
      <c r="E48" s="239" t="s">
        <v>188</v>
      </c>
      <c r="G48" s="231" t="s">
        <v>20</v>
      </c>
    </row>
    <row r="49" spans="1:7" ht="12.75" customHeight="1" x14ac:dyDescent="0.3">
      <c r="A49" s="251" t="str">
        <f>GCC.Param!D49</f>
        <v>Non-US Ins</v>
      </c>
      <c r="B49" s="250" t="str">
        <f>GCC.Param!B49</f>
        <v>Regime C</v>
      </c>
      <c r="C49" s="236">
        <f t="shared" si="0"/>
        <v>45</v>
      </c>
      <c r="D49" s="239" t="s">
        <v>188</v>
      </c>
      <c r="E49" s="239" t="s">
        <v>188</v>
      </c>
      <c r="G49" s="231" t="s">
        <v>20</v>
      </c>
    </row>
    <row r="50" spans="1:7" ht="12.75" customHeight="1" x14ac:dyDescent="0.3">
      <c r="A50" s="251" t="str">
        <f>GCC.Param!D50</f>
        <v>Non-US Ins</v>
      </c>
      <c r="B50" s="250" t="str">
        <f>GCC.Param!B50</f>
        <v>Regime D</v>
      </c>
      <c r="C50" s="236">
        <f t="shared" si="0"/>
        <v>46</v>
      </c>
      <c r="D50" s="239" t="s">
        <v>188</v>
      </c>
      <c r="E50" s="239" t="s">
        <v>188</v>
      </c>
      <c r="G50" s="231" t="s">
        <v>20</v>
      </c>
    </row>
    <row r="51" spans="1:7" ht="12.75" customHeight="1" x14ac:dyDescent="0.3">
      <c r="A51" s="251" t="str">
        <f>GCC.Param!D51</f>
        <v>Non-US Ins</v>
      </c>
      <c r="B51" s="250" t="str">
        <f>GCC.Param!B51</f>
        <v>New Zealand</v>
      </c>
      <c r="C51" s="236">
        <f t="shared" si="0"/>
        <v>47</v>
      </c>
      <c r="D51" s="239" t="s">
        <v>188</v>
      </c>
      <c r="E51" s="239" t="s">
        <v>188</v>
      </c>
      <c r="G51" s="231" t="s">
        <v>20</v>
      </c>
    </row>
    <row r="52" spans="1:7" ht="12.75" customHeight="1" x14ac:dyDescent="0.3">
      <c r="A52" s="251" t="str">
        <f>GCC.Param!D52</f>
        <v>Fin</v>
      </c>
      <c r="B52" s="250" t="str">
        <f>GCC.Param!B52</f>
        <v>Bank (Basel III)</v>
      </c>
      <c r="C52" s="236">
        <f t="shared" si="0"/>
        <v>48</v>
      </c>
      <c r="D52" s="239" t="s">
        <v>188</v>
      </c>
      <c r="E52" s="239" t="s">
        <v>188</v>
      </c>
      <c r="G52" s="231" t="s">
        <v>20</v>
      </c>
    </row>
    <row r="53" spans="1:7" ht="12.75" customHeight="1" x14ac:dyDescent="0.3">
      <c r="A53" s="251" t="str">
        <f>GCC.Param!D53</f>
        <v>Fin</v>
      </c>
      <c r="B53" s="250" t="str">
        <f>GCC.Param!B53</f>
        <v>Bank (Other)</v>
      </c>
      <c r="C53" s="236">
        <f t="shared" si="0"/>
        <v>49</v>
      </c>
      <c r="D53" s="239" t="s">
        <v>188</v>
      </c>
      <c r="E53" s="239" t="s">
        <v>188</v>
      </c>
      <c r="G53" s="231" t="s">
        <v>20</v>
      </c>
    </row>
    <row r="54" spans="1:7" ht="12.75" customHeight="1" x14ac:dyDescent="0.3">
      <c r="A54" s="251" t="str">
        <f>GCC.Param!D54</f>
        <v>Fin</v>
      </c>
      <c r="B54" s="250" t="str">
        <f>GCC.Param!B54</f>
        <v xml:space="preserve"> Financial Entity with a Regulatory Capital Requirement</v>
      </c>
      <c r="C54" s="236">
        <f t="shared" si="0"/>
        <v>50</v>
      </c>
      <c r="D54" s="239" t="s">
        <v>188</v>
      </c>
      <c r="E54" s="239" t="s">
        <v>188</v>
      </c>
      <c r="G54" s="231" t="s">
        <v>20</v>
      </c>
    </row>
    <row r="55" spans="1:7" ht="12.75" customHeight="1" x14ac:dyDescent="0.3">
      <c r="A55" s="251" t="str">
        <f>GCC.Param!D55</f>
        <v>Fin</v>
      </c>
      <c r="B55" s="250" t="str">
        <f>GCC.Param!B55</f>
        <v xml:space="preserve">Asset Manager/Registered Investment Advisor  - High Risk </v>
      </c>
      <c r="C55" s="236">
        <f t="shared" si="0"/>
        <v>51</v>
      </c>
      <c r="D55" s="239" t="s">
        <v>188</v>
      </c>
      <c r="E55" s="239" t="s">
        <v>188</v>
      </c>
      <c r="G55" s="231" t="s">
        <v>20</v>
      </c>
    </row>
    <row r="56" spans="1:7" ht="12.75" customHeight="1" x14ac:dyDescent="0.3">
      <c r="A56" s="251" t="str">
        <f>GCC.Param!D56</f>
        <v>Fin</v>
      </c>
      <c r="B56" s="250" t="str">
        <f>GCC.Param!B56</f>
        <v>Asset Manager/Registered Investment Advisor  - Medium Risk</v>
      </c>
      <c r="C56" s="236">
        <f t="shared" si="0"/>
        <v>52</v>
      </c>
      <c r="D56" s="239" t="s">
        <v>188</v>
      </c>
      <c r="E56" s="239" t="s">
        <v>188</v>
      </c>
      <c r="G56" s="231" t="s">
        <v>20</v>
      </c>
    </row>
    <row r="57" spans="1:7" ht="12.75" customHeight="1" x14ac:dyDescent="0.3">
      <c r="A57" s="251" t="str">
        <f>GCC.Param!D57</f>
        <v>Fin</v>
      </c>
      <c r="B57" s="250" t="str">
        <f>GCC.Param!B57</f>
        <v>Other Fin without Reg Cap Req – High Risk</v>
      </c>
      <c r="C57" s="236">
        <f t="shared" si="0"/>
        <v>53</v>
      </c>
      <c r="D57" s="239" t="s">
        <v>188</v>
      </c>
      <c r="E57" s="239" t="s">
        <v>188</v>
      </c>
      <c r="G57" s="231" t="s">
        <v>20</v>
      </c>
    </row>
    <row r="58" spans="1:7" x14ac:dyDescent="0.3">
      <c r="A58" s="251" t="str">
        <f>GCC.Param!D58</f>
        <v>Fin</v>
      </c>
      <c r="B58" s="250" t="str">
        <f>GCC.Param!B58</f>
        <v>Other Fin without Reg Cap Req -Medium Risk</v>
      </c>
      <c r="C58" s="236">
        <f t="shared" si="0"/>
        <v>54</v>
      </c>
      <c r="D58" s="239" t="s">
        <v>188</v>
      </c>
      <c r="E58" s="239" t="s">
        <v>188</v>
      </c>
      <c r="G58" s="231" t="s">
        <v>20</v>
      </c>
    </row>
    <row r="59" spans="1:7" x14ac:dyDescent="0.3">
      <c r="A59" s="251" t="str">
        <f>GCC.Param!D59</f>
        <v>Fin</v>
      </c>
      <c r="B59" s="250" t="str">
        <f>GCC.Param!B59</f>
        <v>Other Fin without Reg Cap Req – Low Risk</v>
      </c>
      <c r="C59" s="236">
        <f t="shared" si="0"/>
        <v>55</v>
      </c>
      <c r="D59" s="239" t="s">
        <v>188</v>
      </c>
      <c r="E59" s="239" t="s">
        <v>188</v>
      </c>
      <c r="G59" s="231" t="s">
        <v>20</v>
      </c>
    </row>
    <row r="60" spans="1:7" ht="26" x14ac:dyDescent="0.3">
      <c r="A60" s="251" t="str">
        <f>GCC.Param!D60</f>
        <v>Non-Ins, Non-fin</v>
      </c>
      <c r="B60" s="250" t="str">
        <f>GCC.Param!B60</f>
        <v>Other Non-Ins/Non-Fin with Material Risk</v>
      </c>
      <c r="C60" s="236">
        <f t="shared" si="0"/>
        <v>56</v>
      </c>
      <c r="D60" s="239" t="s">
        <v>188</v>
      </c>
      <c r="E60" s="239" t="s">
        <v>188</v>
      </c>
      <c r="G60" s="231" t="s">
        <v>20</v>
      </c>
    </row>
    <row r="61" spans="1:7" ht="26" x14ac:dyDescent="0.3">
      <c r="A61" s="251" t="str">
        <f>GCC.Param!D61</f>
        <v>Non-Ins, Non-fin</v>
      </c>
      <c r="B61" s="250" t="str">
        <f>GCC.Param!B61</f>
        <v>Other Non-Ins/Non-Fin without Material Risk</v>
      </c>
      <c r="C61" s="236">
        <f t="shared" si="0"/>
        <v>57</v>
      </c>
      <c r="D61" s="239" t="s">
        <v>188</v>
      </c>
      <c r="E61" s="239" t="s">
        <v>188</v>
      </c>
      <c r="G61" s="231" t="s">
        <v>20</v>
      </c>
    </row>
    <row r="62" spans="1:7" x14ac:dyDescent="0.3">
      <c r="G62" s="231" t="s">
        <v>20</v>
      </c>
    </row>
    <row r="63" spans="1:7" x14ac:dyDescent="0.3">
      <c r="G63" s="231" t="s">
        <v>20</v>
      </c>
    </row>
    <row r="64" spans="1:7" x14ac:dyDescent="0.3">
      <c r="G64" s="231" t="s">
        <v>20</v>
      </c>
    </row>
    <row r="65" spans="1:7" x14ac:dyDescent="0.3">
      <c r="G65" s="231" t="s">
        <v>20</v>
      </c>
    </row>
    <row r="66" spans="1:7" x14ac:dyDescent="0.3">
      <c r="G66" s="231" t="s">
        <v>20</v>
      </c>
    </row>
    <row r="67" spans="1:7" x14ac:dyDescent="0.3">
      <c r="G67" s="231" t="s">
        <v>20</v>
      </c>
    </row>
    <row r="68" spans="1:7" x14ac:dyDescent="0.3">
      <c r="G68" s="231" t="s">
        <v>20</v>
      </c>
    </row>
    <row r="69" spans="1:7" x14ac:dyDescent="0.3">
      <c r="G69" s="231" t="s">
        <v>20</v>
      </c>
    </row>
    <row r="70" spans="1:7" x14ac:dyDescent="0.3">
      <c r="G70" s="231" t="s">
        <v>20</v>
      </c>
    </row>
    <row r="71" spans="1:7" x14ac:dyDescent="0.3">
      <c r="G71" s="231" t="s">
        <v>20</v>
      </c>
    </row>
    <row r="72" spans="1:7" x14ac:dyDescent="0.3">
      <c r="A72" s="231" t="s">
        <v>20</v>
      </c>
      <c r="B72" s="231" t="s">
        <v>20</v>
      </c>
      <c r="C72" s="231" t="s">
        <v>20</v>
      </c>
      <c r="D72" s="231" t="s">
        <v>20</v>
      </c>
      <c r="E72" s="231" t="s">
        <v>20</v>
      </c>
      <c r="F72" s="231"/>
      <c r="G72" s="231" t="s">
        <v>20</v>
      </c>
    </row>
  </sheetData>
  <mergeCells count="1">
    <mergeCell ref="B3:C4"/>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pageSetUpPr fitToPage="1"/>
  </sheetPr>
  <dimension ref="D1:AE237"/>
  <sheetViews>
    <sheetView topLeftCell="S11" zoomScale="80" zoomScaleNormal="80" workbookViewId="0">
      <selection activeCell="V28" sqref="V28"/>
    </sheetView>
  </sheetViews>
  <sheetFormatPr defaultColWidth="9.1796875" defaultRowHeight="13" x14ac:dyDescent="0.3"/>
  <cols>
    <col min="1" max="3" width="9.1796875" style="47"/>
    <col min="4" max="4" width="12.453125" style="47" customWidth="1"/>
    <col min="5" max="5" width="17.453125" style="49" customWidth="1"/>
    <col min="6" max="6" width="10.453125" style="49" customWidth="1"/>
    <col min="7" max="7" width="23.81640625" style="49" bestFit="1" customWidth="1"/>
    <col min="8" max="8" width="63.1796875" style="49" bestFit="1" customWidth="1"/>
    <col min="9" max="9" width="29.54296875" style="49" customWidth="1"/>
    <col min="10" max="10" width="12.54296875" style="49" customWidth="1"/>
    <col min="11" max="11" width="10.453125" style="49" customWidth="1"/>
    <col min="12" max="14" width="11.1796875" style="49" customWidth="1"/>
    <col min="15" max="19" width="14" style="49" customWidth="1"/>
    <col min="20" max="20" width="17.54296875" style="49" customWidth="1"/>
    <col min="21" max="21" width="9.1796875" style="47"/>
    <col min="22" max="22" width="58.26953125" style="47" customWidth="1"/>
    <col min="23" max="23" width="9.1796875" style="47"/>
    <col min="24" max="24" width="21" style="47" customWidth="1"/>
    <col min="25" max="25" width="18.453125" style="47" customWidth="1"/>
    <col min="26" max="26" width="14.81640625" style="47" bestFit="1" customWidth="1"/>
    <col min="27" max="27" width="13.453125" style="47" customWidth="1"/>
    <col min="28" max="28" width="17.26953125" style="47" customWidth="1"/>
    <col min="29" max="29" width="17.7265625" style="47" bestFit="1" customWidth="1"/>
    <col min="30" max="16384" width="9.1796875" style="47"/>
  </cols>
  <sheetData>
    <row r="1" spans="4:31" x14ac:dyDescent="0.3">
      <c r="D1" s="80"/>
      <c r="E1" s="80"/>
      <c r="F1" s="81"/>
      <c r="G1" s="81"/>
      <c r="H1" s="81"/>
      <c r="I1" s="43"/>
      <c r="J1" s="42"/>
      <c r="K1" s="43"/>
      <c r="L1" s="43"/>
      <c r="M1" s="43"/>
      <c r="N1" s="43"/>
      <c r="O1" s="43"/>
      <c r="P1" s="43"/>
      <c r="Q1" s="43"/>
      <c r="R1" s="43"/>
      <c r="S1" s="43"/>
      <c r="T1" s="43"/>
      <c r="U1" s="45"/>
      <c r="V1" s="45"/>
      <c r="W1" s="45"/>
      <c r="X1" s="45"/>
      <c r="Y1" s="45"/>
      <c r="Z1" s="45"/>
      <c r="AA1" s="1"/>
      <c r="AB1" s="1"/>
      <c r="AC1" s="1"/>
      <c r="AD1" s="83"/>
      <c r="AE1" s="84" t="s">
        <v>20</v>
      </c>
    </row>
    <row r="2" spans="4:31" x14ac:dyDescent="0.3">
      <c r="D2" s="49"/>
      <c r="U2" s="49"/>
      <c r="V2" s="49"/>
      <c r="W2" s="49"/>
      <c r="X2" s="49"/>
      <c r="Y2" s="49"/>
      <c r="Z2" s="49"/>
      <c r="AA2" s="49"/>
      <c r="AB2" s="49"/>
      <c r="AC2" s="49"/>
      <c r="AE2" s="84" t="s">
        <v>20</v>
      </c>
    </row>
    <row r="3" spans="4:31" x14ac:dyDescent="0.3">
      <c r="D3" s="49"/>
      <c r="U3" s="49"/>
      <c r="V3" s="49"/>
      <c r="W3" s="49"/>
      <c r="X3" s="49"/>
      <c r="Y3" s="49"/>
      <c r="Z3" s="49"/>
      <c r="AA3" s="49"/>
      <c r="AB3" s="49"/>
      <c r="AC3" s="49"/>
      <c r="AE3" s="84"/>
    </row>
    <row r="4" spans="4:31" x14ac:dyDescent="0.3">
      <c r="D4" s="49"/>
      <c r="U4" s="49"/>
      <c r="V4" s="49"/>
      <c r="W4" s="49"/>
      <c r="X4" s="49"/>
      <c r="Y4" s="49"/>
      <c r="Z4" s="49"/>
      <c r="AA4" s="49"/>
      <c r="AB4" s="49"/>
      <c r="AC4" s="49"/>
      <c r="AE4" s="84"/>
    </row>
    <row r="5" spans="4:31" x14ac:dyDescent="0.3">
      <c r="D5" s="49"/>
      <c r="U5" s="49"/>
      <c r="V5" s="49"/>
      <c r="W5" s="49"/>
      <c r="X5" s="49"/>
      <c r="Y5" s="49"/>
      <c r="Z5" s="49"/>
      <c r="AA5" s="49"/>
      <c r="AB5" s="49"/>
      <c r="AC5" s="49"/>
      <c r="AE5" s="84"/>
    </row>
    <row r="6" spans="4:31" x14ac:dyDescent="0.3">
      <c r="D6" s="49"/>
      <c r="U6" s="49"/>
      <c r="V6" s="49"/>
      <c r="W6" s="49"/>
      <c r="X6" s="49"/>
      <c r="Y6" s="49"/>
      <c r="Z6" s="49"/>
      <c r="AA6" s="49"/>
      <c r="AB6" s="49"/>
      <c r="AC6" s="49"/>
      <c r="AE6" s="84"/>
    </row>
    <row r="7" spans="4:31" ht="14.5" x14ac:dyDescent="0.35">
      <c r="D7" s="49"/>
      <c r="T7" s="47"/>
      <c r="U7" s="49"/>
      <c r="V7"/>
      <c r="W7" s="49"/>
      <c r="X7" s="49"/>
      <c r="Y7" s="49"/>
      <c r="Z7" s="49"/>
      <c r="AA7" s="49"/>
      <c r="AB7" s="49"/>
      <c r="AC7" s="49"/>
      <c r="AE7" s="84"/>
    </row>
    <row r="8" spans="4:31" x14ac:dyDescent="0.3">
      <c r="D8" s="49"/>
      <c r="U8" s="49"/>
      <c r="V8" s="49"/>
      <c r="W8" s="49"/>
      <c r="X8" s="49"/>
      <c r="Y8" s="49"/>
      <c r="Z8" s="49"/>
      <c r="AA8" s="49"/>
      <c r="AB8" s="49"/>
      <c r="AC8" s="49"/>
      <c r="AE8" s="84"/>
    </row>
    <row r="9" spans="4:31" x14ac:dyDescent="0.3">
      <c r="D9" s="49"/>
      <c r="U9" s="49"/>
      <c r="V9" s="49"/>
      <c r="W9" s="49"/>
      <c r="X9" s="49"/>
      <c r="Y9" s="49"/>
      <c r="Z9" s="49"/>
      <c r="AA9" s="49"/>
      <c r="AB9" s="49"/>
      <c r="AC9" s="49"/>
      <c r="AE9" s="84"/>
    </row>
    <row r="10" spans="4:31" ht="44.25" customHeight="1" x14ac:dyDescent="0.3">
      <c r="F10" s="347" t="s">
        <v>189</v>
      </c>
      <c r="G10" s="347"/>
      <c r="H10" s="347"/>
      <c r="I10" s="347"/>
      <c r="J10" s="347"/>
      <c r="K10" s="347"/>
      <c r="L10" s="347"/>
      <c r="M10" s="347"/>
      <c r="N10" s="347"/>
      <c r="O10" s="347"/>
      <c r="P10" s="347"/>
      <c r="Q10" s="288"/>
      <c r="R10" s="348" t="s">
        <v>190</v>
      </c>
      <c r="S10" s="349"/>
      <c r="T10" s="350" t="s">
        <v>191</v>
      </c>
      <c r="U10" s="49"/>
      <c r="AE10" s="84" t="s">
        <v>20</v>
      </c>
    </row>
    <row r="11" spans="4:31" ht="65" x14ac:dyDescent="0.3">
      <c r="D11" s="88" t="s">
        <v>192</v>
      </c>
      <c r="E11" s="58" t="s">
        <v>193</v>
      </c>
      <c r="F11" s="58" t="s">
        <v>160</v>
      </c>
      <c r="G11" s="58" t="s">
        <v>194</v>
      </c>
      <c r="H11" s="58" t="s">
        <v>195</v>
      </c>
      <c r="I11" s="58" t="s">
        <v>126</v>
      </c>
      <c r="J11" s="58" t="s">
        <v>196</v>
      </c>
      <c r="K11" s="58" t="s">
        <v>197</v>
      </c>
      <c r="L11" s="58" t="s">
        <v>198</v>
      </c>
      <c r="M11" s="89" t="s">
        <v>199</v>
      </c>
      <c r="N11" s="58" t="s">
        <v>200</v>
      </c>
      <c r="O11" s="89" t="s">
        <v>201</v>
      </c>
      <c r="P11" s="89" t="s">
        <v>202</v>
      </c>
      <c r="Q11" s="58" t="s">
        <v>203</v>
      </c>
      <c r="R11" s="58" t="s">
        <v>204</v>
      </c>
      <c r="S11" s="58" t="s">
        <v>205</v>
      </c>
      <c r="T11" s="351"/>
      <c r="U11" s="49"/>
      <c r="V11" s="345" t="s">
        <v>206</v>
      </c>
      <c r="W11" s="346"/>
      <c r="X11" s="58" t="s">
        <v>207</v>
      </c>
      <c r="Y11" s="58" t="s">
        <v>208</v>
      </c>
      <c r="Z11" s="58" t="s">
        <v>209</v>
      </c>
      <c r="AE11" s="84" t="s">
        <v>20</v>
      </c>
    </row>
    <row r="12" spans="4:31" x14ac:dyDescent="0.3">
      <c r="D12" s="59" t="s">
        <v>210</v>
      </c>
      <c r="E12" s="107">
        <v>1</v>
      </c>
      <c r="F12" s="107">
        <f t="shared" ref="F12:Q12" si="0">E12+1</f>
        <v>2</v>
      </c>
      <c r="G12" s="107">
        <f t="shared" si="0"/>
        <v>3</v>
      </c>
      <c r="H12" s="107">
        <f t="shared" si="0"/>
        <v>4</v>
      </c>
      <c r="I12" s="107">
        <f t="shared" si="0"/>
        <v>5</v>
      </c>
      <c r="J12" s="107">
        <f t="shared" si="0"/>
        <v>6</v>
      </c>
      <c r="K12" s="107">
        <f t="shared" si="0"/>
        <v>7</v>
      </c>
      <c r="L12" s="107">
        <f t="shared" si="0"/>
        <v>8</v>
      </c>
      <c r="M12" s="107">
        <f t="shared" si="0"/>
        <v>9</v>
      </c>
      <c r="N12" s="107">
        <f t="shared" si="0"/>
        <v>10</v>
      </c>
      <c r="O12" s="107">
        <f t="shared" si="0"/>
        <v>11</v>
      </c>
      <c r="P12" s="107">
        <f t="shared" si="0"/>
        <v>12</v>
      </c>
      <c r="Q12" s="107">
        <f t="shared" si="0"/>
        <v>13</v>
      </c>
      <c r="R12" s="107">
        <f>Q12+1</f>
        <v>14</v>
      </c>
      <c r="S12" s="107">
        <f t="shared" ref="S12" si="1">R12+1</f>
        <v>15</v>
      </c>
      <c r="T12" s="107">
        <f t="shared" ref="T12" si="2">S12+1</f>
        <v>16</v>
      </c>
      <c r="U12" s="49"/>
      <c r="V12" s="107" t="s">
        <v>211</v>
      </c>
      <c r="W12" s="58"/>
      <c r="X12" s="107">
        <v>1</v>
      </c>
      <c r="Y12" s="107">
        <f>X12+1</f>
        <v>2</v>
      </c>
      <c r="Z12" s="107">
        <f>Y12+1</f>
        <v>3</v>
      </c>
      <c r="AE12" s="84" t="s">
        <v>20</v>
      </c>
    </row>
    <row r="13" spans="4:31" x14ac:dyDescent="0.3">
      <c r="D13" s="93">
        <v>1</v>
      </c>
      <c r="E13" s="108" cm="1">
        <f t="array" ref="E13">IFERROR(INDEX( 'Input 2 - Inventory'!$E$7:$E$1007,MATCH(F13,'Input 2 - Inventory'!$C$7:$C$1007,0),0),"")</f>
        <v>0</v>
      </c>
      <c r="F13" s="78"/>
      <c r="G13" s="109"/>
      <c r="H13" s="109"/>
      <c r="I13" s="108" cm="1">
        <f t="array" ref="I13">IFERROR(INDEX( 'Input 2 - Inventory'!$F$7:$F$1007,MATCH(F13,'Input 2 - Inventory'!$C$7:$C$1007,0),0),"")</f>
        <v>0</v>
      </c>
      <c r="J13" s="109"/>
      <c r="K13" s="109"/>
      <c r="L13" s="110"/>
      <c r="M13" s="111"/>
      <c r="N13" s="110"/>
      <c r="O13" s="111"/>
      <c r="P13" s="110"/>
      <c r="Q13" s="111"/>
      <c r="R13" s="108" t="str">
        <f t="shared" ref="R13:R76" si="3">IF(AND(N13="Liability",OR(G13="Senior Debt",G13="Hybrid Instruments",G13="Other"),M13&lt;&gt;"Y"),"Y","N")</f>
        <v>N</v>
      </c>
      <c r="S13" s="108" t="str">
        <f>IFERROR( IF(AND(Q13&lt;&gt;"N",K13-J13&gt;=5),"Y","N"),"N")</f>
        <v>N</v>
      </c>
      <c r="T13" s="108">
        <f t="shared" ref="T13:T76" si="4">IF(AND(R13="Y",S13="Y"),L13,0)</f>
        <v>0</v>
      </c>
      <c r="U13" s="49"/>
      <c r="V13" s="58" t="s">
        <v>212</v>
      </c>
      <c r="W13" s="107">
        <v>1</v>
      </c>
      <c r="X13" s="112">
        <f>SUMIFS('Input 3 - Capital Instruments'!$T$13:$T$229,'Input 3 - Capital Instruments'!$G$13:$G$229,$V13)</f>
        <v>0</v>
      </c>
      <c r="Y13" s="2">
        <v>0.3</v>
      </c>
      <c r="Z13" s="112">
        <f>MIN(Y13*(AC$23+X$15),X13)</f>
        <v>0</v>
      </c>
      <c r="AE13" s="84" t="s">
        <v>20</v>
      </c>
    </row>
    <row r="14" spans="4:31" x14ac:dyDescent="0.3">
      <c r="D14" s="93">
        <v>2</v>
      </c>
      <c r="E14" s="113" cm="1">
        <f t="array" ref="E14">IFERROR(INDEX( 'Input 2 - Inventory'!$E$7:$E$1007,MATCH(F14,'Input 2 - Inventory'!$C$7:$C$1007,0),0),"")</f>
        <v>0</v>
      </c>
      <c r="F14" s="78"/>
      <c r="G14" s="114"/>
      <c r="H14" s="114"/>
      <c r="I14" s="113" cm="1">
        <f t="array" ref="I14">IFERROR(INDEX( 'Input 2 - Inventory'!$F$7:$F$1007,MATCH(F14,'Input 2 - Inventory'!$C$7:$C$1007,0),0),"")</f>
        <v>0</v>
      </c>
      <c r="J14" s="114"/>
      <c r="K14" s="114"/>
      <c r="L14" s="115"/>
      <c r="M14" s="116"/>
      <c r="N14" s="115"/>
      <c r="O14" s="116"/>
      <c r="P14" s="115"/>
      <c r="Q14" s="111"/>
      <c r="R14" s="113" t="str">
        <f t="shared" si="3"/>
        <v>N</v>
      </c>
      <c r="S14" s="113" t="str">
        <f t="shared" ref="S14:S77" si="5">IFERROR( IF(AND(Q14&lt;&gt;"N",K14-J14&gt;=5),"Y","N"),"N")</f>
        <v>N</v>
      </c>
      <c r="T14" s="113">
        <f t="shared" si="4"/>
        <v>0</v>
      </c>
      <c r="U14" s="49"/>
      <c r="V14" s="58" t="s">
        <v>213</v>
      </c>
      <c r="W14" s="107">
        <f>W13+1</f>
        <v>2</v>
      </c>
      <c r="X14" s="112">
        <f>SUMIFS('Input 3 - Capital Instruments'!$T$13:$T$229,'Input 3 - Capital Instruments'!$G$13:$G$229,$V14)</f>
        <v>0</v>
      </c>
      <c r="Y14" s="2">
        <v>0.15</v>
      </c>
      <c r="Z14" s="112">
        <f>MIN(Y14*(AC$23+X$15),X14)</f>
        <v>0</v>
      </c>
      <c r="AE14" s="84" t="s">
        <v>20</v>
      </c>
    </row>
    <row r="15" spans="4:31" x14ac:dyDescent="0.3">
      <c r="D15" s="93">
        <v>3</v>
      </c>
      <c r="E15" s="113" cm="1">
        <f t="array" ref="E15">IFERROR(INDEX( 'Input 2 - Inventory'!$E$7:$E$1007,MATCH(F15,'Input 2 - Inventory'!$C$7:$C$1007,0),0),"")</f>
        <v>0</v>
      </c>
      <c r="F15" s="78"/>
      <c r="G15" s="114"/>
      <c r="H15" s="114"/>
      <c r="I15" s="113" cm="1">
        <f t="array" ref="I15">IFERROR(INDEX( 'Input 2 - Inventory'!$F$7:$F$1007,MATCH(F15,'Input 2 - Inventory'!$C$7:$C$1007,0),0),"")</f>
        <v>0</v>
      </c>
      <c r="J15" s="114"/>
      <c r="K15" s="114"/>
      <c r="L15" s="115"/>
      <c r="M15" s="116"/>
      <c r="N15" s="115"/>
      <c r="O15" s="116"/>
      <c r="P15" s="115"/>
      <c r="Q15" s="111"/>
      <c r="R15" s="113" t="str">
        <f t="shared" si="3"/>
        <v>N</v>
      </c>
      <c r="S15" s="113" t="str">
        <f t="shared" si="5"/>
        <v>N</v>
      </c>
      <c r="T15" s="113">
        <f t="shared" si="4"/>
        <v>0</v>
      </c>
      <c r="U15" s="49"/>
      <c r="V15" s="58" t="s">
        <v>214</v>
      </c>
      <c r="W15" s="107">
        <v>3</v>
      </c>
      <c r="X15" s="112">
        <f>X14+X13</f>
        <v>0</v>
      </c>
      <c r="Z15" s="112">
        <f>Z14+Z13</f>
        <v>0</v>
      </c>
      <c r="AE15" s="84" t="s">
        <v>20</v>
      </c>
    </row>
    <row r="16" spans="4:31" x14ac:dyDescent="0.3">
      <c r="D16" s="93">
        <v>4</v>
      </c>
      <c r="E16" s="113" cm="1">
        <f t="array" ref="E16">IFERROR(INDEX( 'Input 2 - Inventory'!$E$7:$E$1007,MATCH(F16,'Input 2 - Inventory'!$C$7:$C$1007,0),0),"")</f>
        <v>0</v>
      </c>
      <c r="F16" s="78"/>
      <c r="G16" s="114"/>
      <c r="H16" s="114"/>
      <c r="I16" s="113" cm="1">
        <f t="array" ref="I16">IFERROR(INDEX( 'Input 2 - Inventory'!$F$7:$F$1007,MATCH(F16,'Input 2 - Inventory'!$C$7:$C$1007,0),0),"")</f>
        <v>0</v>
      </c>
      <c r="J16" s="114"/>
      <c r="K16" s="114"/>
      <c r="L16" s="115"/>
      <c r="M16" s="116"/>
      <c r="N16" s="115"/>
      <c r="O16" s="116"/>
      <c r="P16" s="115"/>
      <c r="Q16" s="111"/>
      <c r="R16" s="113" t="str">
        <f t="shared" si="3"/>
        <v>N</v>
      </c>
      <c r="S16" s="113" t="str">
        <f t="shared" si="5"/>
        <v>N</v>
      </c>
      <c r="T16" s="113">
        <f t="shared" si="4"/>
        <v>0</v>
      </c>
      <c r="U16" s="49"/>
      <c r="AE16" s="84" t="s">
        <v>20</v>
      </c>
    </row>
    <row r="17" spans="4:31" x14ac:dyDescent="0.3">
      <c r="D17" s="93">
        <v>5</v>
      </c>
      <c r="E17" s="113" cm="1">
        <f t="array" ref="E17">IFERROR(INDEX( 'Input 2 - Inventory'!$E$7:$E$1007,MATCH(F17,'Input 2 - Inventory'!$C$7:$C$1007,0),0),"")</f>
        <v>0</v>
      </c>
      <c r="F17" s="78"/>
      <c r="G17" s="114"/>
      <c r="H17" s="114"/>
      <c r="I17" s="113" cm="1">
        <f t="array" ref="I17">IFERROR(INDEX( 'Input 2 - Inventory'!$F$7:$F$1007,MATCH(F17,'Input 2 - Inventory'!$C$7:$C$1007,0),0),"")</f>
        <v>0</v>
      </c>
      <c r="J17" s="114"/>
      <c r="K17" s="114"/>
      <c r="L17" s="115"/>
      <c r="M17" s="116"/>
      <c r="N17" s="115"/>
      <c r="O17" s="116"/>
      <c r="P17" s="115"/>
      <c r="Q17" s="111"/>
      <c r="R17" s="113" t="str">
        <f t="shared" si="3"/>
        <v>N</v>
      </c>
      <c r="S17" s="113" t="str">
        <f t="shared" si="5"/>
        <v>N</v>
      </c>
      <c r="T17" s="113">
        <f t="shared" si="4"/>
        <v>0</v>
      </c>
      <c r="U17" s="49"/>
      <c r="V17" s="58" t="s">
        <v>215</v>
      </c>
      <c r="W17" s="107">
        <v>4</v>
      </c>
      <c r="X17" s="112">
        <f>SUMIFS('Input 3 - Capital Instruments'!T$13:T$229,'Input 3 - Capital Instruments'!$G$13:$G$229,"&lt;&gt;"&amp;$V13,'Input 3 - Capital Instruments'!$G$13:$G$229,"&lt;&gt;"&amp;$V14)</f>
        <v>0</v>
      </c>
      <c r="Y17" s="2">
        <v>0.15</v>
      </c>
      <c r="Z17" s="112">
        <f>MIN(Y17*(AC$23+X$15),X17)</f>
        <v>0</v>
      </c>
      <c r="AE17" s="84" t="s">
        <v>20</v>
      </c>
    </row>
    <row r="18" spans="4:31" x14ac:dyDescent="0.3">
      <c r="D18" s="106">
        <f t="shared" ref="D18:D81" si="6">D17+1</f>
        <v>6</v>
      </c>
      <c r="E18" s="113" cm="1">
        <f t="array" ref="E18">IFERROR(INDEX( 'Input 2 - Inventory'!$E$7:$E$1007,MATCH(F18,'Input 2 - Inventory'!$C$7:$C$1007,0),0),"")</f>
        <v>0</v>
      </c>
      <c r="F18" s="78"/>
      <c r="G18" s="114"/>
      <c r="H18" s="114"/>
      <c r="I18" s="113" cm="1">
        <f t="array" ref="I18">IFERROR(INDEX( 'Input 2 - Inventory'!$F$7:$F$1007,MATCH(F18,'Input 2 - Inventory'!$C$7:$C$1007,0),0),"")</f>
        <v>0</v>
      </c>
      <c r="J18" s="114"/>
      <c r="K18" s="114"/>
      <c r="L18" s="115"/>
      <c r="M18" s="116"/>
      <c r="N18" s="115"/>
      <c r="O18" s="116"/>
      <c r="P18" s="115"/>
      <c r="Q18" s="111"/>
      <c r="R18" s="113" t="str">
        <f t="shared" si="3"/>
        <v>N</v>
      </c>
      <c r="S18" s="113" t="str">
        <f t="shared" si="5"/>
        <v>N</v>
      </c>
      <c r="T18" s="113">
        <f t="shared" si="4"/>
        <v>0</v>
      </c>
      <c r="U18" s="49"/>
      <c r="AE18" s="84" t="s">
        <v>20</v>
      </c>
    </row>
    <row r="19" spans="4:31" x14ac:dyDescent="0.3">
      <c r="D19" s="106">
        <f t="shared" si="6"/>
        <v>7</v>
      </c>
      <c r="E19" s="113" cm="1">
        <f t="array" ref="E19">IFERROR(INDEX( 'Input 2 - Inventory'!$E$7:$E$1007,MATCH(F19,'Input 2 - Inventory'!$C$7:$C$1007,0),0),"")</f>
        <v>0</v>
      </c>
      <c r="F19" s="78"/>
      <c r="G19" s="114"/>
      <c r="H19" s="114"/>
      <c r="I19" s="113" cm="1">
        <f t="array" ref="I19">IFERROR(INDEX( 'Input 2 - Inventory'!$F$7:$F$1007,MATCH(F19,'Input 2 - Inventory'!$C$7:$C$1007,0),0),"")</f>
        <v>0</v>
      </c>
      <c r="J19" s="114"/>
      <c r="K19" s="114"/>
      <c r="L19" s="115"/>
      <c r="M19" s="116"/>
      <c r="N19" s="115"/>
      <c r="O19" s="116"/>
      <c r="P19" s="115"/>
      <c r="Q19" s="111"/>
      <c r="R19" s="113" t="str">
        <f t="shared" si="3"/>
        <v>N</v>
      </c>
      <c r="S19" s="113" t="str">
        <f t="shared" si="5"/>
        <v>N</v>
      </c>
      <c r="T19" s="113">
        <f t="shared" si="4"/>
        <v>0</v>
      </c>
      <c r="U19" s="49"/>
      <c r="AE19" s="84" t="s">
        <v>20</v>
      </c>
    </row>
    <row r="20" spans="4:31" x14ac:dyDescent="0.3">
      <c r="D20" s="106">
        <f t="shared" si="6"/>
        <v>8</v>
      </c>
      <c r="E20" s="113" cm="1">
        <f t="array" ref="E20">IFERROR(INDEX( 'Input 2 - Inventory'!$E$7:$E$1007,MATCH(F20,'Input 2 - Inventory'!$C$7:$C$1007,0),0),"")</f>
        <v>0</v>
      </c>
      <c r="F20" s="78"/>
      <c r="G20" s="114"/>
      <c r="H20" s="114"/>
      <c r="I20" s="113" cm="1">
        <f t="array" ref="I20">IFERROR(INDEX( 'Input 2 - Inventory'!$F$7:$F$1007,MATCH(F20,'Input 2 - Inventory'!$C$7:$C$1007,0),0),"")</f>
        <v>0</v>
      </c>
      <c r="J20" s="114"/>
      <c r="K20" s="114"/>
      <c r="L20" s="115"/>
      <c r="M20" s="116"/>
      <c r="N20" s="115"/>
      <c r="O20" s="116"/>
      <c r="P20" s="115"/>
      <c r="Q20" s="111"/>
      <c r="R20" s="113" t="str">
        <f t="shared" si="3"/>
        <v>N</v>
      </c>
      <c r="S20" s="113" t="str">
        <f t="shared" si="5"/>
        <v>N</v>
      </c>
      <c r="T20" s="113">
        <f t="shared" si="4"/>
        <v>0</v>
      </c>
      <c r="U20" s="49"/>
      <c r="AE20" s="84" t="s">
        <v>20</v>
      </c>
    </row>
    <row r="21" spans="4:31" ht="26" x14ac:dyDescent="0.3">
      <c r="D21" s="106">
        <f t="shared" si="6"/>
        <v>9</v>
      </c>
      <c r="E21" s="113" cm="1">
        <f t="array" ref="E21">IFERROR(INDEX( 'Input 2 - Inventory'!$E$7:$E$1007,MATCH(F21,'Input 2 - Inventory'!$C$7:$C$1007,0),0),"")</f>
        <v>0</v>
      </c>
      <c r="F21" s="78"/>
      <c r="G21" s="114"/>
      <c r="H21" s="114"/>
      <c r="I21" s="113" cm="1">
        <f t="array" ref="I21">IFERROR(INDEX( 'Input 2 - Inventory'!$F$7:$F$1007,MATCH(F21,'Input 2 - Inventory'!$C$7:$C$1007,0),0),"")</f>
        <v>0</v>
      </c>
      <c r="J21" s="114"/>
      <c r="K21" s="114"/>
      <c r="L21" s="115"/>
      <c r="M21" s="116"/>
      <c r="N21" s="115"/>
      <c r="O21" s="116"/>
      <c r="P21" s="115"/>
      <c r="Q21" s="111"/>
      <c r="R21" s="113" t="str">
        <f t="shared" si="3"/>
        <v>N</v>
      </c>
      <c r="S21" s="113" t="str">
        <f t="shared" si="5"/>
        <v>N</v>
      </c>
      <c r="T21" s="113">
        <f t="shared" si="4"/>
        <v>0</v>
      </c>
      <c r="U21" s="49"/>
      <c r="V21" s="345" t="s">
        <v>216</v>
      </c>
      <c r="W21" s="346"/>
      <c r="X21" s="58" t="s">
        <v>217</v>
      </c>
      <c r="AE21" s="84" t="s">
        <v>20</v>
      </c>
    </row>
    <row r="22" spans="4:31" ht="39" x14ac:dyDescent="0.3">
      <c r="D22" s="106">
        <f t="shared" si="6"/>
        <v>10</v>
      </c>
      <c r="E22" s="113" cm="1">
        <f t="array" ref="E22">IFERROR(INDEX( 'Input 2 - Inventory'!$E$7:$E$1007,MATCH(F22,'Input 2 - Inventory'!$C$7:$C$1007,0),0),"")</f>
        <v>0</v>
      </c>
      <c r="F22" s="78"/>
      <c r="G22" s="114"/>
      <c r="H22" s="114"/>
      <c r="I22" s="113" cm="1">
        <f t="array" ref="I22">IFERROR(INDEX( 'Input 2 - Inventory'!$F$7:$F$1007,MATCH(F22,'Input 2 - Inventory'!$C$7:$C$1007,0),0),"")</f>
        <v>0</v>
      </c>
      <c r="J22" s="114"/>
      <c r="K22" s="114"/>
      <c r="L22" s="115"/>
      <c r="M22" s="116"/>
      <c r="N22" s="115"/>
      <c r="O22" s="116"/>
      <c r="P22" s="115"/>
      <c r="Q22" s="111"/>
      <c r="R22" s="113" t="str">
        <f t="shared" si="3"/>
        <v>N</v>
      </c>
      <c r="S22" s="113" t="str">
        <f t="shared" si="5"/>
        <v>N</v>
      </c>
      <c r="T22" s="113">
        <f t="shared" si="4"/>
        <v>0</v>
      </c>
      <c r="U22" s="49"/>
      <c r="V22" s="58" t="s">
        <v>816</v>
      </c>
      <c r="W22" s="107">
        <v>1</v>
      </c>
      <c r="X22" s="112">
        <f>SUMIFS('Input 1 - Schedule 1'!$AD$9:$AD$1009,'Input 1 - Schedule 1'!$H$9:$H$1009,"US Ins")</f>
        <v>0</v>
      </c>
      <c r="AB22" s="58" t="s">
        <v>219</v>
      </c>
      <c r="AC22" s="58" t="s">
        <v>220</v>
      </c>
      <c r="AE22" s="84" t="s">
        <v>20</v>
      </c>
    </row>
    <row r="23" spans="4:31" ht="26" x14ac:dyDescent="0.3">
      <c r="D23" s="106">
        <f t="shared" si="6"/>
        <v>11</v>
      </c>
      <c r="E23" s="113" cm="1">
        <f t="array" ref="E23">IFERROR(INDEX( 'Input 2 - Inventory'!$E$7:$E$1007,MATCH(F23,'Input 2 - Inventory'!$C$7:$C$1007,0),0),"")</f>
        <v>0</v>
      </c>
      <c r="F23" s="78"/>
      <c r="G23" s="114"/>
      <c r="H23" s="114"/>
      <c r="I23" s="113" cm="1">
        <f t="array" ref="I23">IFERROR(INDEX( 'Input 2 - Inventory'!$F$7:$F$1007,MATCH(F23,'Input 2 - Inventory'!$C$7:$C$1007,0),0),"")</f>
        <v>0</v>
      </c>
      <c r="J23" s="114"/>
      <c r="K23" s="114"/>
      <c r="L23" s="115"/>
      <c r="M23" s="116"/>
      <c r="N23" s="115"/>
      <c r="O23" s="116"/>
      <c r="P23" s="115"/>
      <c r="Q23" s="111"/>
      <c r="R23" s="113" t="str">
        <f t="shared" si="3"/>
        <v>N</v>
      </c>
      <c r="S23" s="113" t="str">
        <f t="shared" si="5"/>
        <v>N</v>
      </c>
      <c r="T23" s="113">
        <f t="shared" si="4"/>
        <v>0</v>
      </c>
      <c r="U23" s="49"/>
      <c r="V23" s="58" t="s">
        <v>817</v>
      </c>
      <c r="W23" s="107">
        <f t="shared" ref="W23:W29" si="7">W22+1</f>
        <v>2</v>
      </c>
      <c r="X23" s="115"/>
      <c r="AA23" s="58" t="s">
        <v>222</v>
      </c>
      <c r="AB23" s="112">
        <f>SUM('Calc 2 -- Scaling (Non-Ins)'!H15:H19)</f>
        <v>0</v>
      </c>
      <c r="AC23" s="112">
        <f>'Summary 1 - Entity Level'!E69</f>
        <v>0</v>
      </c>
      <c r="AE23" s="84" t="s">
        <v>20</v>
      </c>
    </row>
    <row r="24" spans="4:31" x14ac:dyDescent="0.3">
      <c r="D24" s="106">
        <f t="shared" si="6"/>
        <v>12</v>
      </c>
      <c r="E24" s="113" cm="1">
        <f t="array" ref="E24">IFERROR(INDEX( 'Input 2 - Inventory'!$E$7:$E$1007,MATCH(F24,'Input 2 - Inventory'!$C$7:$C$1007,0),0),"")</f>
        <v>0</v>
      </c>
      <c r="F24" s="78"/>
      <c r="G24" s="114"/>
      <c r="H24" s="114"/>
      <c r="I24" s="113" cm="1">
        <f t="array" ref="I24">IFERROR(INDEX( 'Input 2 - Inventory'!$F$7:$F$1007,MATCH(F24,'Input 2 - Inventory'!$C$7:$C$1007,0),0),"")</f>
        <v>0</v>
      </c>
      <c r="J24" s="114"/>
      <c r="K24" s="114"/>
      <c r="L24" s="115"/>
      <c r="M24" s="116"/>
      <c r="N24" s="115"/>
      <c r="O24" s="116"/>
      <c r="P24" s="115"/>
      <c r="Q24" s="111"/>
      <c r="R24" s="113" t="str">
        <f t="shared" si="3"/>
        <v>N</v>
      </c>
      <c r="S24" s="113" t="str">
        <f t="shared" si="5"/>
        <v>N</v>
      </c>
      <c r="T24" s="113">
        <f t="shared" si="4"/>
        <v>0</v>
      </c>
      <c r="U24" s="49"/>
      <c r="V24" s="58" t="s">
        <v>223</v>
      </c>
      <c r="W24" s="107">
        <f t="shared" si="7"/>
        <v>3</v>
      </c>
      <c r="X24" s="112">
        <f>X15</f>
        <v>0</v>
      </c>
      <c r="AE24" s="84" t="s">
        <v>20</v>
      </c>
    </row>
    <row r="25" spans="4:31" ht="26" x14ac:dyDescent="0.3">
      <c r="D25" s="106">
        <f t="shared" si="6"/>
        <v>13</v>
      </c>
      <c r="E25" s="113" cm="1">
        <f t="array" ref="E25">IFERROR(INDEX( 'Input 2 - Inventory'!$E$7:$E$1007,MATCH(F25,'Input 2 - Inventory'!$C$7:$C$1007,0),0),"")</f>
        <v>0</v>
      </c>
      <c r="F25" s="78"/>
      <c r="G25" s="114"/>
      <c r="H25" s="114"/>
      <c r="I25" s="113" cm="1">
        <f t="array" ref="I25">IFERROR(INDEX( 'Input 2 - Inventory'!$F$7:$F$1007,MATCH(F25,'Input 2 - Inventory'!$C$7:$C$1007,0),0),"")</f>
        <v>0</v>
      </c>
      <c r="J25" s="114"/>
      <c r="K25" s="114"/>
      <c r="L25" s="115"/>
      <c r="M25" s="116"/>
      <c r="N25" s="115"/>
      <c r="O25" s="116"/>
      <c r="P25" s="115"/>
      <c r="Q25" s="111"/>
      <c r="R25" s="113" t="str">
        <f t="shared" si="3"/>
        <v>N</v>
      </c>
      <c r="S25" s="113" t="str">
        <f t="shared" si="5"/>
        <v>N</v>
      </c>
      <c r="T25" s="113">
        <f t="shared" si="4"/>
        <v>0</v>
      </c>
      <c r="U25" s="49"/>
      <c r="V25" s="58" t="s">
        <v>224</v>
      </c>
      <c r="W25" s="107">
        <f t="shared" si="7"/>
        <v>4</v>
      </c>
      <c r="X25" s="112">
        <f>MIN(X24,MAX(X22,X23))</f>
        <v>0</v>
      </c>
      <c r="AE25" s="84" t="s">
        <v>20</v>
      </c>
    </row>
    <row r="26" spans="4:31" x14ac:dyDescent="0.3">
      <c r="D26" s="106">
        <f t="shared" si="6"/>
        <v>14</v>
      </c>
      <c r="E26" s="113" cm="1">
        <f t="array" ref="E26">IFERROR(INDEX( 'Input 2 - Inventory'!$E$7:$E$1007,MATCH(F26,'Input 2 - Inventory'!$C$7:$C$1007,0),0),"")</f>
        <v>0</v>
      </c>
      <c r="F26" s="78"/>
      <c r="G26" s="114"/>
      <c r="H26" s="114"/>
      <c r="I26" s="113" cm="1">
        <f t="array" ref="I26">IFERROR(INDEX( 'Input 2 - Inventory'!$F$7:$F$1007,MATCH(F26,'Input 2 - Inventory'!$C$7:$C$1007,0),0),"")</f>
        <v>0</v>
      </c>
      <c r="J26" s="114"/>
      <c r="K26" s="114"/>
      <c r="L26" s="115"/>
      <c r="M26" s="116"/>
      <c r="N26" s="115"/>
      <c r="O26" s="116"/>
      <c r="P26" s="115"/>
      <c r="Q26" s="111"/>
      <c r="R26" s="113" t="str">
        <f t="shared" si="3"/>
        <v>N</v>
      </c>
      <c r="S26" s="113" t="str">
        <f t="shared" si="5"/>
        <v>N</v>
      </c>
      <c r="T26" s="113">
        <f t="shared" si="4"/>
        <v>0</v>
      </c>
      <c r="U26" s="49"/>
      <c r="V26" s="58" t="s">
        <v>225</v>
      </c>
      <c r="W26" s="107">
        <f t="shared" si="7"/>
        <v>5</v>
      </c>
      <c r="X26" s="112">
        <f>Z14+Z13</f>
        <v>0</v>
      </c>
      <c r="AA26" s="124"/>
      <c r="AE26" s="84" t="s">
        <v>20</v>
      </c>
    </row>
    <row r="27" spans="4:31" x14ac:dyDescent="0.3">
      <c r="D27" s="106">
        <f t="shared" si="6"/>
        <v>15</v>
      </c>
      <c r="E27" s="113" cm="1">
        <f t="array" ref="E27">IFERROR(INDEX( 'Input 2 - Inventory'!$E$7:$E$1007,MATCH(F27,'Input 2 - Inventory'!$C$7:$C$1007,0),0),"")</f>
        <v>0</v>
      </c>
      <c r="F27" s="78"/>
      <c r="G27" s="114"/>
      <c r="H27" s="114"/>
      <c r="I27" s="113" cm="1">
        <f t="array" ref="I27">IFERROR(INDEX( 'Input 2 - Inventory'!$F$7:$F$1007,MATCH(F27,'Input 2 - Inventory'!$C$7:$C$1007,0),0),"")</f>
        <v>0</v>
      </c>
      <c r="J27" s="114"/>
      <c r="K27" s="114"/>
      <c r="L27" s="115"/>
      <c r="M27" s="116"/>
      <c r="N27" s="115"/>
      <c r="O27" s="116"/>
      <c r="P27" s="115"/>
      <c r="Q27" s="111"/>
      <c r="R27" s="113" t="str">
        <f t="shared" si="3"/>
        <v>N</v>
      </c>
      <c r="S27" s="113" t="str">
        <f t="shared" si="5"/>
        <v>N</v>
      </c>
      <c r="T27" s="113">
        <f t="shared" si="4"/>
        <v>0</v>
      </c>
      <c r="U27" s="49"/>
      <c r="V27" s="58" t="s">
        <v>226</v>
      </c>
      <c r="W27" s="107">
        <f t="shared" si="7"/>
        <v>6</v>
      </c>
      <c r="X27" s="112">
        <f>MAX(X25:X26)</f>
        <v>0</v>
      </c>
      <c r="AE27" s="84" t="s">
        <v>20</v>
      </c>
    </row>
    <row r="28" spans="4:31" x14ac:dyDescent="0.3">
      <c r="D28" s="106">
        <f t="shared" si="6"/>
        <v>16</v>
      </c>
      <c r="E28" s="113" cm="1">
        <f t="array" ref="E28">IFERROR(INDEX( 'Input 2 - Inventory'!$E$7:$E$1007,MATCH(F28,'Input 2 - Inventory'!$C$7:$C$1007,0),0),"")</f>
        <v>0</v>
      </c>
      <c r="F28" s="78"/>
      <c r="G28" s="114"/>
      <c r="H28" s="114"/>
      <c r="I28" s="113" cm="1">
        <f t="array" ref="I28">IFERROR(INDEX( 'Input 2 - Inventory'!$F$7:$F$1007,MATCH(F28,'Input 2 - Inventory'!$C$7:$C$1007,0),0),"")</f>
        <v>0</v>
      </c>
      <c r="J28" s="114"/>
      <c r="K28" s="114"/>
      <c r="L28" s="115"/>
      <c r="M28" s="116"/>
      <c r="N28" s="115"/>
      <c r="O28" s="116"/>
      <c r="P28" s="115"/>
      <c r="Q28" s="111"/>
      <c r="R28" s="113" t="str">
        <f t="shared" si="3"/>
        <v>N</v>
      </c>
      <c r="S28" s="113" t="str">
        <f t="shared" si="5"/>
        <v>N</v>
      </c>
      <c r="T28" s="113">
        <f t="shared" si="4"/>
        <v>0</v>
      </c>
      <c r="U28" s="49"/>
      <c r="V28" s="58" t="s">
        <v>818</v>
      </c>
      <c r="W28" s="107">
        <f t="shared" si="7"/>
        <v>7</v>
      </c>
      <c r="X28" s="112">
        <f>AC23*0.75</f>
        <v>0</v>
      </c>
      <c r="AE28" s="84" t="s">
        <v>20</v>
      </c>
    </row>
    <row r="29" spans="4:31" x14ac:dyDescent="0.3">
      <c r="D29" s="106">
        <f t="shared" si="6"/>
        <v>17</v>
      </c>
      <c r="E29" s="113" cm="1">
        <f t="array" ref="E29">IFERROR(INDEX( 'Input 2 - Inventory'!$E$7:$E$1007,MATCH(F29,'Input 2 - Inventory'!$C$7:$C$1007,0),0),"")</f>
        <v>0</v>
      </c>
      <c r="F29" s="78"/>
      <c r="G29" s="114"/>
      <c r="H29" s="114"/>
      <c r="I29" s="113" cm="1">
        <f t="array" ref="I29">IFERROR(INDEX( 'Input 2 - Inventory'!$F$7:$F$1007,MATCH(F29,'Input 2 - Inventory'!$C$7:$C$1007,0),0),"")</f>
        <v>0</v>
      </c>
      <c r="J29" s="114"/>
      <c r="K29" s="114"/>
      <c r="L29" s="115"/>
      <c r="M29" s="116"/>
      <c r="N29" s="115"/>
      <c r="O29" s="116"/>
      <c r="P29" s="115"/>
      <c r="Q29" s="111"/>
      <c r="R29" s="113" t="str">
        <f t="shared" si="3"/>
        <v>N</v>
      </c>
      <c r="S29" s="113" t="str">
        <f t="shared" si="5"/>
        <v>N</v>
      </c>
      <c r="T29" s="113">
        <f t="shared" si="4"/>
        <v>0</v>
      </c>
      <c r="U29" s="49"/>
      <c r="V29" s="58" t="s">
        <v>227</v>
      </c>
      <c r="W29" s="107">
        <f t="shared" si="7"/>
        <v>8</v>
      </c>
      <c r="X29" s="112">
        <f>MIN(X28,X27)</f>
        <v>0</v>
      </c>
      <c r="Y29" s="319"/>
      <c r="AE29" s="84" t="s">
        <v>20</v>
      </c>
    </row>
    <row r="30" spans="4:31" x14ac:dyDescent="0.3">
      <c r="D30" s="106">
        <f t="shared" si="6"/>
        <v>18</v>
      </c>
      <c r="E30" s="113" cm="1">
        <f t="array" ref="E30">IFERROR(INDEX( 'Input 2 - Inventory'!$E$7:$E$1007,MATCH(F30,'Input 2 - Inventory'!$C$7:$C$1007,0),0),"")</f>
        <v>0</v>
      </c>
      <c r="F30" s="78"/>
      <c r="G30" s="114"/>
      <c r="H30" s="114"/>
      <c r="I30" s="113" cm="1">
        <f t="array" ref="I30">IFERROR(INDEX( 'Input 2 - Inventory'!$F$7:$F$1007,MATCH(F30,'Input 2 - Inventory'!$C$7:$C$1007,0),0),"")</f>
        <v>0</v>
      </c>
      <c r="J30" s="114"/>
      <c r="K30" s="114"/>
      <c r="L30" s="115"/>
      <c r="M30" s="116"/>
      <c r="N30" s="115"/>
      <c r="O30" s="116"/>
      <c r="P30" s="115"/>
      <c r="Q30" s="111"/>
      <c r="R30" s="113" t="str">
        <f t="shared" si="3"/>
        <v>N</v>
      </c>
      <c r="S30" s="113" t="str">
        <f t="shared" si="5"/>
        <v>N</v>
      </c>
      <c r="T30" s="113">
        <f t="shared" si="4"/>
        <v>0</v>
      </c>
      <c r="U30" s="49"/>
      <c r="AE30" s="84" t="s">
        <v>20</v>
      </c>
    </row>
    <row r="31" spans="4:31" x14ac:dyDescent="0.3">
      <c r="D31" s="106">
        <f t="shared" si="6"/>
        <v>19</v>
      </c>
      <c r="E31" s="113" cm="1">
        <f t="array" ref="E31">IFERROR(INDEX( 'Input 2 - Inventory'!$E$7:$E$1007,MATCH(F31,'Input 2 - Inventory'!$C$7:$C$1007,0),0),"")</f>
        <v>0</v>
      </c>
      <c r="F31" s="78"/>
      <c r="G31" s="114"/>
      <c r="H31" s="114"/>
      <c r="I31" s="113" cm="1">
        <f t="array" ref="I31">IFERROR(INDEX( 'Input 2 - Inventory'!$F$7:$F$1007,MATCH(F31,'Input 2 - Inventory'!$C$7:$C$1007,0),0),"")</f>
        <v>0</v>
      </c>
      <c r="J31" s="114"/>
      <c r="K31" s="114"/>
      <c r="L31" s="115"/>
      <c r="M31" s="116"/>
      <c r="N31" s="115"/>
      <c r="O31" s="116"/>
      <c r="P31" s="115"/>
      <c r="Q31" s="111"/>
      <c r="R31" s="113" t="str">
        <f t="shared" si="3"/>
        <v>N</v>
      </c>
      <c r="S31" s="113" t="str">
        <f t="shared" si="5"/>
        <v>N</v>
      </c>
      <c r="T31" s="113">
        <f t="shared" si="4"/>
        <v>0</v>
      </c>
      <c r="U31" s="49"/>
      <c r="AE31" s="84" t="s">
        <v>20</v>
      </c>
    </row>
    <row r="32" spans="4:31" x14ac:dyDescent="0.3">
      <c r="D32" s="106">
        <f t="shared" si="6"/>
        <v>20</v>
      </c>
      <c r="E32" s="113" cm="1">
        <f t="array" ref="E32">IFERROR(INDEX( 'Input 2 - Inventory'!$E$7:$E$1007,MATCH(F32,'Input 2 - Inventory'!$C$7:$C$1007,0),0),"")</f>
        <v>0</v>
      </c>
      <c r="F32" s="78"/>
      <c r="G32" s="114"/>
      <c r="H32" s="114"/>
      <c r="I32" s="113" cm="1">
        <f t="array" ref="I32">IFERROR(INDEX( 'Input 2 - Inventory'!$F$7:$F$1007,MATCH(F32,'Input 2 - Inventory'!$C$7:$C$1007,0),0),"")</f>
        <v>0</v>
      </c>
      <c r="J32" s="114"/>
      <c r="K32" s="114"/>
      <c r="L32" s="115"/>
      <c r="M32" s="116"/>
      <c r="N32" s="115"/>
      <c r="O32" s="116"/>
      <c r="P32" s="115"/>
      <c r="Q32" s="111"/>
      <c r="R32" s="113" t="str">
        <f t="shared" si="3"/>
        <v>N</v>
      </c>
      <c r="S32" s="113" t="str">
        <f t="shared" si="5"/>
        <v>N</v>
      </c>
      <c r="T32" s="113">
        <f t="shared" si="4"/>
        <v>0</v>
      </c>
      <c r="U32" s="49"/>
      <c r="AE32" s="84" t="s">
        <v>20</v>
      </c>
    </row>
    <row r="33" spans="4:31" x14ac:dyDescent="0.3">
      <c r="D33" s="106">
        <f t="shared" si="6"/>
        <v>21</v>
      </c>
      <c r="E33" s="113" cm="1">
        <f t="array" ref="E33">IFERROR(INDEX( 'Input 2 - Inventory'!$E$7:$E$1007,MATCH(F33,'Input 2 - Inventory'!$C$7:$C$1007,0),0),"")</f>
        <v>0</v>
      </c>
      <c r="F33" s="78"/>
      <c r="G33" s="114"/>
      <c r="H33" s="114"/>
      <c r="I33" s="113" cm="1">
        <f t="array" ref="I33">IFERROR(INDEX( 'Input 2 - Inventory'!$F$7:$F$1007,MATCH(F33,'Input 2 - Inventory'!$C$7:$C$1007,0),0),"")</f>
        <v>0</v>
      </c>
      <c r="J33" s="114"/>
      <c r="K33" s="114"/>
      <c r="L33" s="115"/>
      <c r="M33" s="116"/>
      <c r="N33" s="115"/>
      <c r="O33" s="116"/>
      <c r="P33" s="115"/>
      <c r="Q33" s="111"/>
      <c r="R33" s="113" t="str">
        <f t="shared" si="3"/>
        <v>N</v>
      </c>
      <c r="S33" s="113" t="str">
        <f t="shared" si="5"/>
        <v>N</v>
      </c>
      <c r="T33" s="113">
        <f t="shared" si="4"/>
        <v>0</v>
      </c>
      <c r="U33" s="49"/>
      <c r="AE33" s="84" t="s">
        <v>20</v>
      </c>
    </row>
    <row r="34" spans="4:31" x14ac:dyDescent="0.3">
      <c r="D34" s="106">
        <f t="shared" si="6"/>
        <v>22</v>
      </c>
      <c r="E34" s="113" cm="1">
        <f t="array" ref="E34">IFERROR(INDEX( 'Input 2 - Inventory'!$E$7:$E$1007,MATCH(F34,'Input 2 - Inventory'!$C$7:$C$1007,0),0),"")</f>
        <v>0</v>
      </c>
      <c r="F34" s="78"/>
      <c r="G34" s="114"/>
      <c r="H34" s="114"/>
      <c r="I34" s="113" cm="1">
        <f t="array" ref="I34">IFERROR(INDEX( 'Input 2 - Inventory'!$F$7:$F$1007,MATCH(F34,'Input 2 - Inventory'!$C$7:$C$1007,0),0),"")</f>
        <v>0</v>
      </c>
      <c r="J34" s="114"/>
      <c r="K34" s="114"/>
      <c r="L34" s="115"/>
      <c r="M34" s="116"/>
      <c r="N34" s="115"/>
      <c r="O34" s="116"/>
      <c r="P34" s="115"/>
      <c r="Q34" s="111"/>
      <c r="R34" s="113" t="str">
        <f t="shared" si="3"/>
        <v>N</v>
      </c>
      <c r="S34" s="113" t="str">
        <f t="shared" si="5"/>
        <v>N</v>
      </c>
      <c r="T34" s="113">
        <f t="shared" si="4"/>
        <v>0</v>
      </c>
      <c r="U34" s="49"/>
      <c r="AE34" s="84" t="s">
        <v>20</v>
      </c>
    </row>
    <row r="35" spans="4:31" ht="12.75" customHeight="1" x14ac:dyDescent="0.3">
      <c r="D35" s="106">
        <f t="shared" si="6"/>
        <v>23</v>
      </c>
      <c r="E35" s="113" cm="1">
        <f t="array" ref="E35">IFERROR(INDEX( 'Input 2 - Inventory'!$E$7:$E$1007,MATCH(F35,'Input 2 - Inventory'!$C$7:$C$1007,0),0),"")</f>
        <v>0</v>
      </c>
      <c r="F35" s="78"/>
      <c r="G35" s="114"/>
      <c r="H35" s="114"/>
      <c r="I35" s="113" cm="1">
        <f t="array" ref="I35">IFERROR(INDEX( 'Input 2 - Inventory'!$F$7:$F$1007,MATCH(F35,'Input 2 - Inventory'!$C$7:$C$1007,0),0),"")</f>
        <v>0</v>
      </c>
      <c r="J35" s="114"/>
      <c r="K35" s="114"/>
      <c r="L35" s="115"/>
      <c r="M35" s="116"/>
      <c r="N35" s="115"/>
      <c r="O35" s="116"/>
      <c r="P35" s="115"/>
      <c r="Q35" s="111"/>
      <c r="R35" s="113" t="str">
        <f t="shared" si="3"/>
        <v>N</v>
      </c>
      <c r="S35" s="113" t="str">
        <f t="shared" si="5"/>
        <v>N</v>
      </c>
      <c r="T35" s="113">
        <f t="shared" si="4"/>
        <v>0</v>
      </c>
      <c r="U35" s="49"/>
      <c r="AE35" s="84" t="s">
        <v>20</v>
      </c>
    </row>
    <row r="36" spans="4:31" ht="51.75" customHeight="1" x14ac:dyDescent="0.3">
      <c r="D36" s="106">
        <f t="shared" si="6"/>
        <v>24</v>
      </c>
      <c r="E36" s="113" cm="1">
        <f t="array" ref="E36">IFERROR(INDEX( 'Input 2 - Inventory'!$E$7:$E$1007,MATCH(F36,'Input 2 - Inventory'!$C$7:$C$1007,0),0),"")</f>
        <v>0</v>
      </c>
      <c r="F36" s="78"/>
      <c r="G36" s="114"/>
      <c r="H36" s="114"/>
      <c r="I36" s="113" cm="1">
        <f t="array" ref="I36">IFERROR(INDEX( 'Input 2 - Inventory'!$F$7:$F$1007,MATCH(F36,'Input 2 - Inventory'!$C$7:$C$1007,0),0),"")</f>
        <v>0</v>
      </c>
      <c r="J36" s="114"/>
      <c r="K36" s="114"/>
      <c r="L36" s="115"/>
      <c r="M36" s="116"/>
      <c r="N36" s="115"/>
      <c r="O36" s="116"/>
      <c r="P36" s="115"/>
      <c r="Q36" s="111"/>
      <c r="R36" s="113" t="str">
        <f t="shared" si="3"/>
        <v>N</v>
      </c>
      <c r="S36" s="113" t="str">
        <f t="shared" si="5"/>
        <v>N</v>
      </c>
      <c r="T36" s="113">
        <f t="shared" si="4"/>
        <v>0</v>
      </c>
      <c r="U36" s="49"/>
      <c r="V36" s="119" t="s">
        <v>228</v>
      </c>
      <c r="W36" s="158"/>
      <c r="X36" s="58" t="s">
        <v>229</v>
      </c>
      <c r="Y36" s="58" t="s">
        <v>230</v>
      </c>
      <c r="AE36" s="84" t="s">
        <v>20</v>
      </c>
    </row>
    <row r="37" spans="4:31" x14ac:dyDescent="0.3">
      <c r="D37" s="106">
        <f t="shared" si="6"/>
        <v>25</v>
      </c>
      <c r="E37" s="113" cm="1">
        <f t="array" ref="E37">IFERROR(INDEX( 'Input 2 - Inventory'!$E$7:$E$1007,MATCH(F37,'Input 2 - Inventory'!$C$7:$C$1007,0),0),"")</f>
        <v>0</v>
      </c>
      <c r="F37" s="78"/>
      <c r="G37" s="114"/>
      <c r="H37" s="114"/>
      <c r="I37" s="113" cm="1">
        <f t="array" ref="I37">IFERROR(INDEX( 'Input 2 - Inventory'!$F$7:$F$1007,MATCH(F37,'Input 2 - Inventory'!$C$7:$C$1007,0),0),"")</f>
        <v>0</v>
      </c>
      <c r="J37" s="114"/>
      <c r="K37" s="114"/>
      <c r="L37" s="115"/>
      <c r="M37" s="116"/>
      <c r="N37" s="115"/>
      <c r="O37" s="116"/>
      <c r="P37" s="115"/>
      <c r="Q37" s="111"/>
      <c r="R37" s="113" t="str">
        <f t="shared" si="3"/>
        <v>N</v>
      </c>
      <c r="S37" s="113" t="str">
        <f t="shared" si="5"/>
        <v>N</v>
      </c>
      <c r="T37" s="113">
        <f t="shared" si="4"/>
        <v>0</v>
      </c>
      <c r="U37" s="49"/>
      <c r="W37" s="93">
        <v>1</v>
      </c>
      <c r="X37" s="157">
        <f>'Input 3 - Capital Instruments'!X13+'Input 3 - Capital Instruments'!X14</f>
        <v>0</v>
      </c>
      <c r="Y37" s="157">
        <f>X29</f>
        <v>0</v>
      </c>
      <c r="AE37" s="84" t="s">
        <v>20</v>
      </c>
    </row>
    <row r="38" spans="4:31" x14ac:dyDescent="0.3">
      <c r="D38" s="106">
        <f t="shared" si="6"/>
        <v>26</v>
      </c>
      <c r="E38" s="113" cm="1">
        <f t="array" ref="E38">IFERROR(INDEX( 'Input 2 - Inventory'!$E$7:$E$1007,MATCH(F38,'Input 2 - Inventory'!$C$7:$C$1007,0),0),"")</f>
        <v>0</v>
      </c>
      <c r="F38" s="78"/>
      <c r="G38" s="114"/>
      <c r="H38" s="114"/>
      <c r="I38" s="113" cm="1">
        <f t="array" ref="I38">IFERROR(INDEX( 'Input 2 - Inventory'!$F$7:$F$1007,MATCH(F38,'Input 2 - Inventory'!$C$7:$C$1007,0),0),"")</f>
        <v>0</v>
      </c>
      <c r="J38" s="114"/>
      <c r="K38" s="114"/>
      <c r="L38" s="115"/>
      <c r="M38" s="116"/>
      <c r="N38" s="115"/>
      <c r="O38" s="116"/>
      <c r="P38" s="115"/>
      <c r="Q38" s="111"/>
      <c r="R38" s="113" t="str">
        <f t="shared" si="3"/>
        <v>N</v>
      </c>
      <c r="S38" s="113" t="str">
        <f t="shared" si="5"/>
        <v>N</v>
      </c>
      <c r="T38" s="113">
        <f t="shared" si="4"/>
        <v>0</v>
      </c>
      <c r="U38" s="49"/>
      <c r="AE38" s="84" t="s">
        <v>20</v>
      </c>
    </row>
    <row r="39" spans="4:31" ht="116.25" customHeight="1" x14ac:dyDescent="0.3">
      <c r="D39" s="106">
        <f t="shared" si="6"/>
        <v>27</v>
      </c>
      <c r="E39" s="113" cm="1">
        <f t="array" ref="E39">IFERROR(INDEX( 'Input 2 - Inventory'!$E$7:$E$1007,MATCH(F39,'Input 2 - Inventory'!$C$7:$C$1007,0),0),"")</f>
        <v>0</v>
      </c>
      <c r="F39" s="78"/>
      <c r="G39" s="114"/>
      <c r="H39" s="114"/>
      <c r="I39" s="113" cm="1">
        <f t="array" ref="I39">IFERROR(INDEX( 'Input 2 - Inventory'!$F$7:$F$1007,MATCH(F39,'Input 2 - Inventory'!$C$7:$C$1007,0),0),"")</f>
        <v>0</v>
      </c>
      <c r="J39" s="114"/>
      <c r="K39" s="114"/>
      <c r="L39" s="115"/>
      <c r="M39" s="116"/>
      <c r="N39" s="115"/>
      <c r="O39" s="116"/>
      <c r="P39" s="115"/>
      <c r="Q39" s="111"/>
      <c r="R39" s="113" t="str">
        <f t="shared" si="3"/>
        <v>N</v>
      </c>
      <c r="S39" s="113" t="str">
        <f t="shared" si="5"/>
        <v>N</v>
      </c>
      <c r="T39" s="113">
        <f t="shared" si="4"/>
        <v>0</v>
      </c>
      <c r="U39" s="49"/>
      <c r="V39" s="320"/>
      <c r="AE39" s="84" t="s">
        <v>20</v>
      </c>
    </row>
    <row r="40" spans="4:31" x14ac:dyDescent="0.3">
      <c r="D40" s="106">
        <f t="shared" si="6"/>
        <v>28</v>
      </c>
      <c r="E40" s="113" cm="1">
        <f t="array" ref="E40">IFERROR(INDEX( 'Input 2 - Inventory'!$E$7:$E$1007,MATCH(F40,'Input 2 - Inventory'!$C$7:$C$1007,0),0),"")</f>
        <v>0</v>
      </c>
      <c r="F40" s="78"/>
      <c r="G40" s="114"/>
      <c r="H40" s="114"/>
      <c r="I40" s="113" cm="1">
        <f t="array" ref="I40">IFERROR(INDEX( 'Input 2 - Inventory'!$F$7:$F$1007,MATCH(F40,'Input 2 - Inventory'!$C$7:$C$1007,0),0),"")</f>
        <v>0</v>
      </c>
      <c r="J40" s="114"/>
      <c r="K40" s="114"/>
      <c r="L40" s="115"/>
      <c r="M40" s="116"/>
      <c r="N40" s="115"/>
      <c r="O40" s="116"/>
      <c r="P40" s="115"/>
      <c r="Q40" s="111"/>
      <c r="R40" s="113" t="str">
        <f t="shared" si="3"/>
        <v>N</v>
      </c>
      <c r="S40" s="113" t="str">
        <f t="shared" si="5"/>
        <v>N</v>
      </c>
      <c r="T40" s="113">
        <f t="shared" si="4"/>
        <v>0</v>
      </c>
      <c r="U40" s="49"/>
      <c r="V40" s="321"/>
      <c r="AE40" s="84" t="s">
        <v>20</v>
      </c>
    </row>
    <row r="41" spans="4:31" x14ac:dyDescent="0.3">
      <c r="D41" s="106">
        <f t="shared" si="6"/>
        <v>29</v>
      </c>
      <c r="E41" s="113" cm="1">
        <f t="array" ref="E41">IFERROR(INDEX( 'Input 2 - Inventory'!$E$7:$E$1007,MATCH(F41,'Input 2 - Inventory'!$C$7:$C$1007,0),0),"")</f>
        <v>0</v>
      </c>
      <c r="F41" s="78"/>
      <c r="G41" s="114"/>
      <c r="H41" s="114"/>
      <c r="I41" s="113" cm="1">
        <f t="array" ref="I41">IFERROR(INDEX( 'Input 2 - Inventory'!$F$7:$F$1007,MATCH(F41,'Input 2 - Inventory'!$C$7:$C$1007,0),0),"")</f>
        <v>0</v>
      </c>
      <c r="J41" s="114"/>
      <c r="K41" s="114"/>
      <c r="L41" s="115"/>
      <c r="M41" s="116"/>
      <c r="N41" s="115"/>
      <c r="O41" s="116"/>
      <c r="P41" s="115"/>
      <c r="Q41" s="111"/>
      <c r="R41" s="113" t="str">
        <f t="shared" si="3"/>
        <v>N</v>
      </c>
      <c r="S41" s="113" t="str">
        <f t="shared" si="5"/>
        <v>N</v>
      </c>
      <c r="T41" s="113">
        <f t="shared" si="4"/>
        <v>0</v>
      </c>
      <c r="U41" s="49"/>
      <c r="V41" s="322"/>
      <c r="AE41" s="84" t="s">
        <v>20</v>
      </c>
    </row>
    <row r="42" spans="4:31" ht="18" customHeight="1" x14ac:dyDescent="0.3">
      <c r="D42" s="106">
        <f t="shared" si="6"/>
        <v>30</v>
      </c>
      <c r="E42" s="113" cm="1">
        <f t="array" ref="E42">IFERROR(INDEX( 'Input 2 - Inventory'!$E$7:$E$1007,MATCH(F42,'Input 2 - Inventory'!$C$7:$C$1007,0),0),"")</f>
        <v>0</v>
      </c>
      <c r="F42" s="78"/>
      <c r="G42" s="114"/>
      <c r="H42" s="114"/>
      <c r="I42" s="113" cm="1">
        <f t="array" ref="I42">IFERROR(INDEX( 'Input 2 - Inventory'!$F$7:$F$1007,MATCH(F42,'Input 2 - Inventory'!$C$7:$C$1007,0),0),"")</f>
        <v>0</v>
      </c>
      <c r="J42" s="114"/>
      <c r="K42" s="114"/>
      <c r="L42" s="115"/>
      <c r="M42" s="116"/>
      <c r="N42" s="115"/>
      <c r="O42" s="116"/>
      <c r="P42" s="115"/>
      <c r="Q42" s="111"/>
      <c r="R42" s="113" t="str">
        <f t="shared" si="3"/>
        <v>N</v>
      </c>
      <c r="S42" s="113" t="str">
        <f t="shared" si="5"/>
        <v>N</v>
      </c>
      <c r="T42" s="113">
        <f t="shared" si="4"/>
        <v>0</v>
      </c>
      <c r="U42" s="49"/>
      <c r="V42" s="322"/>
      <c r="AE42" s="84" t="s">
        <v>20</v>
      </c>
    </row>
    <row r="43" spans="4:31" x14ac:dyDescent="0.3">
      <c r="D43" s="106">
        <f t="shared" si="6"/>
        <v>31</v>
      </c>
      <c r="E43" s="113" cm="1">
        <f t="array" ref="E43">IFERROR(INDEX( 'Input 2 - Inventory'!$E$7:$E$1007,MATCH(F43,'Input 2 - Inventory'!$C$7:$C$1007,0),0),"")</f>
        <v>0</v>
      </c>
      <c r="F43" s="78"/>
      <c r="G43" s="114"/>
      <c r="H43" s="114"/>
      <c r="I43" s="113" cm="1">
        <f t="array" ref="I43">IFERROR(INDEX( 'Input 2 - Inventory'!$F$7:$F$1007,MATCH(F43,'Input 2 - Inventory'!$C$7:$C$1007,0),0),"")</f>
        <v>0</v>
      </c>
      <c r="J43" s="114"/>
      <c r="K43" s="114"/>
      <c r="L43" s="115"/>
      <c r="M43" s="116"/>
      <c r="N43" s="115"/>
      <c r="O43" s="116"/>
      <c r="P43" s="115"/>
      <c r="Q43" s="111"/>
      <c r="R43" s="113" t="str">
        <f t="shared" si="3"/>
        <v>N</v>
      </c>
      <c r="S43" s="113" t="str">
        <f t="shared" si="5"/>
        <v>N</v>
      </c>
      <c r="T43" s="113">
        <f t="shared" si="4"/>
        <v>0</v>
      </c>
      <c r="U43" s="49"/>
      <c r="AE43" s="84" t="s">
        <v>20</v>
      </c>
    </row>
    <row r="44" spans="4:31" ht="26.25" customHeight="1" x14ac:dyDescent="0.3">
      <c r="D44" s="106">
        <f t="shared" si="6"/>
        <v>32</v>
      </c>
      <c r="E44" s="113" cm="1">
        <f t="array" ref="E44">IFERROR(INDEX( 'Input 2 - Inventory'!$E$7:$E$1007,MATCH(F44,'Input 2 - Inventory'!$C$7:$C$1007,0),0),"")</f>
        <v>0</v>
      </c>
      <c r="F44" s="78"/>
      <c r="G44" s="114"/>
      <c r="H44" s="114"/>
      <c r="I44" s="113" cm="1">
        <f t="array" ref="I44">IFERROR(INDEX( 'Input 2 - Inventory'!$F$7:$F$1007,MATCH(F44,'Input 2 - Inventory'!$C$7:$C$1007,0),0),"")</f>
        <v>0</v>
      </c>
      <c r="J44" s="114"/>
      <c r="K44" s="114"/>
      <c r="L44" s="115"/>
      <c r="M44" s="116"/>
      <c r="N44" s="115"/>
      <c r="O44" s="116"/>
      <c r="P44" s="115"/>
      <c r="Q44" s="111"/>
      <c r="R44" s="113" t="str">
        <f t="shared" si="3"/>
        <v>N</v>
      </c>
      <c r="S44" s="113" t="str">
        <f t="shared" si="5"/>
        <v>N</v>
      </c>
      <c r="T44" s="113">
        <f t="shared" si="4"/>
        <v>0</v>
      </c>
      <c r="U44" s="49"/>
      <c r="AE44" s="84" t="s">
        <v>20</v>
      </c>
    </row>
    <row r="45" spans="4:31" ht="73.5" customHeight="1" x14ac:dyDescent="0.3">
      <c r="D45" s="106">
        <f t="shared" si="6"/>
        <v>33</v>
      </c>
      <c r="E45" s="113" cm="1">
        <f t="array" ref="E45">IFERROR(INDEX( 'Input 2 - Inventory'!$E$7:$E$1007,MATCH(F45,'Input 2 - Inventory'!$C$7:$C$1007,0),0),"")</f>
        <v>0</v>
      </c>
      <c r="F45" s="78"/>
      <c r="G45" s="114"/>
      <c r="H45" s="114"/>
      <c r="I45" s="113" cm="1">
        <f t="array" ref="I45">IFERROR(INDEX( 'Input 2 - Inventory'!$F$7:$F$1007,MATCH(F45,'Input 2 - Inventory'!$C$7:$C$1007,0),0),"")</f>
        <v>0</v>
      </c>
      <c r="J45" s="114"/>
      <c r="K45" s="114"/>
      <c r="L45" s="115"/>
      <c r="M45" s="116"/>
      <c r="N45" s="115"/>
      <c r="O45" s="116"/>
      <c r="P45" s="115"/>
      <c r="Q45" s="111"/>
      <c r="R45" s="113" t="str">
        <f t="shared" si="3"/>
        <v>N</v>
      </c>
      <c r="S45" s="113" t="str">
        <f t="shared" si="5"/>
        <v>N</v>
      </c>
      <c r="T45" s="113">
        <f t="shared" si="4"/>
        <v>0</v>
      </c>
      <c r="U45" s="49"/>
      <c r="AE45" s="84" t="s">
        <v>20</v>
      </c>
    </row>
    <row r="46" spans="4:31" x14ac:dyDescent="0.3">
      <c r="D46" s="106">
        <f t="shared" si="6"/>
        <v>34</v>
      </c>
      <c r="E46" s="113" cm="1">
        <f t="array" ref="E46">IFERROR(INDEX( 'Input 2 - Inventory'!$E$7:$E$1007,MATCH(F46,'Input 2 - Inventory'!$C$7:$C$1007,0),0),"")</f>
        <v>0</v>
      </c>
      <c r="F46" s="78"/>
      <c r="G46" s="114"/>
      <c r="H46" s="114"/>
      <c r="I46" s="113" cm="1">
        <f t="array" ref="I46">IFERROR(INDEX( 'Input 2 - Inventory'!$F$7:$F$1007,MATCH(F46,'Input 2 - Inventory'!$C$7:$C$1007,0),0),"")</f>
        <v>0</v>
      </c>
      <c r="J46" s="114"/>
      <c r="K46" s="114"/>
      <c r="L46" s="115"/>
      <c r="M46" s="116"/>
      <c r="N46" s="115"/>
      <c r="O46" s="116"/>
      <c r="P46" s="115"/>
      <c r="Q46" s="111"/>
      <c r="R46" s="113" t="str">
        <f t="shared" si="3"/>
        <v>N</v>
      </c>
      <c r="S46" s="113" t="str">
        <f t="shared" si="5"/>
        <v>N</v>
      </c>
      <c r="T46" s="113">
        <f t="shared" si="4"/>
        <v>0</v>
      </c>
      <c r="U46" s="49"/>
      <c r="AE46" s="84" t="s">
        <v>20</v>
      </c>
    </row>
    <row r="47" spans="4:31" x14ac:dyDescent="0.3">
      <c r="D47" s="106">
        <f t="shared" si="6"/>
        <v>35</v>
      </c>
      <c r="E47" s="113" cm="1">
        <f t="array" ref="E47">IFERROR(INDEX( 'Input 2 - Inventory'!$E$7:$E$1007,MATCH(F47,'Input 2 - Inventory'!$C$7:$C$1007,0),0),"")</f>
        <v>0</v>
      </c>
      <c r="F47" s="78"/>
      <c r="G47" s="114"/>
      <c r="H47" s="114"/>
      <c r="I47" s="113" cm="1">
        <f t="array" ref="I47">IFERROR(INDEX( 'Input 2 - Inventory'!$F$7:$F$1007,MATCH(F47,'Input 2 - Inventory'!$C$7:$C$1007,0),0),"")</f>
        <v>0</v>
      </c>
      <c r="J47" s="114"/>
      <c r="K47" s="114"/>
      <c r="L47" s="115"/>
      <c r="M47" s="116"/>
      <c r="N47" s="115"/>
      <c r="O47" s="116"/>
      <c r="P47" s="115"/>
      <c r="Q47" s="111"/>
      <c r="R47" s="113" t="str">
        <f t="shared" si="3"/>
        <v>N</v>
      </c>
      <c r="S47" s="113" t="str">
        <f t="shared" si="5"/>
        <v>N</v>
      </c>
      <c r="T47" s="113">
        <f t="shared" si="4"/>
        <v>0</v>
      </c>
      <c r="U47" s="49"/>
      <c r="AE47" s="84" t="s">
        <v>20</v>
      </c>
    </row>
    <row r="48" spans="4:31" x14ac:dyDescent="0.3">
      <c r="D48" s="106">
        <f t="shared" si="6"/>
        <v>36</v>
      </c>
      <c r="E48" s="113" cm="1">
        <f t="array" ref="E48">IFERROR(INDEX( 'Input 2 - Inventory'!$E$7:$E$1007,MATCH(F48,'Input 2 - Inventory'!$C$7:$C$1007,0),0),"")</f>
        <v>0</v>
      </c>
      <c r="F48" s="78"/>
      <c r="G48" s="114"/>
      <c r="H48" s="114"/>
      <c r="I48" s="113" cm="1">
        <f t="array" ref="I48">IFERROR(INDEX( 'Input 2 - Inventory'!$F$7:$F$1007,MATCH(F48,'Input 2 - Inventory'!$C$7:$C$1007,0),0),"")</f>
        <v>0</v>
      </c>
      <c r="J48" s="114"/>
      <c r="K48" s="114"/>
      <c r="L48" s="115"/>
      <c r="M48" s="116"/>
      <c r="N48" s="115"/>
      <c r="O48" s="116"/>
      <c r="P48" s="115"/>
      <c r="Q48" s="111"/>
      <c r="R48" s="113" t="str">
        <f t="shared" si="3"/>
        <v>N</v>
      </c>
      <c r="S48" s="113" t="str">
        <f t="shared" si="5"/>
        <v>N</v>
      </c>
      <c r="T48" s="113">
        <f t="shared" si="4"/>
        <v>0</v>
      </c>
      <c r="U48" s="49"/>
      <c r="AE48" s="84" t="s">
        <v>20</v>
      </c>
    </row>
    <row r="49" spans="4:31" x14ac:dyDescent="0.3">
      <c r="D49" s="106">
        <f t="shared" si="6"/>
        <v>37</v>
      </c>
      <c r="E49" s="113" cm="1">
        <f t="array" ref="E49">IFERROR(INDEX( 'Input 2 - Inventory'!$E$7:$E$1007,MATCH(F49,'Input 2 - Inventory'!$C$7:$C$1007,0),0),"")</f>
        <v>0</v>
      </c>
      <c r="F49" s="78"/>
      <c r="G49" s="114"/>
      <c r="H49" s="114"/>
      <c r="I49" s="113" cm="1">
        <f t="array" ref="I49">IFERROR(INDEX( 'Input 2 - Inventory'!$F$7:$F$1007,MATCH(F49,'Input 2 - Inventory'!$C$7:$C$1007,0),0),"")</f>
        <v>0</v>
      </c>
      <c r="J49" s="114"/>
      <c r="K49" s="114"/>
      <c r="L49" s="115"/>
      <c r="M49" s="116"/>
      <c r="N49" s="115"/>
      <c r="O49" s="116"/>
      <c r="P49" s="115"/>
      <c r="Q49" s="111"/>
      <c r="R49" s="113" t="str">
        <f t="shared" si="3"/>
        <v>N</v>
      </c>
      <c r="S49" s="113" t="str">
        <f t="shared" si="5"/>
        <v>N</v>
      </c>
      <c r="T49" s="113">
        <f t="shared" si="4"/>
        <v>0</v>
      </c>
      <c r="U49" s="49"/>
      <c r="AE49" s="84" t="s">
        <v>20</v>
      </c>
    </row>
    <row r="50" spans="4:31" x14ac:dyDescent="0.3">
      <c r="D50" s="106">
        <f t="shared" si="6"/>
        <v>38</v>
      </c>
      <c r="E50" s="113" cm="1">
        <f t="array" ref="E50">IFERROR(INDEX( 'Input 2 - Inventory'!$E$7:$E$1007,MATCH(F50,'Input 2 - Inventory'!$C$7:$C$1007,0),0),"")</f>
        <v>0</v>
      </c>
      <c r="F50" s="78"/>
      <c r="G50" s="114"/>
      <c r="H50" s="114"/>
      <c r="I50" s="113" cm="1">
        <f t="array" ref="I50">IFERROR(INDEX( 'Input 2 - Inventory'!$F$7:$F$1007,MATCH(F50,'Input 2 - Inventory'!$C$7:$C$1007,0),0),"")</f>
        <v>0</v>
      </c>
      <c r="J50" s="114"/>
      <c r="K50" s="114"/>
      <c r="L50" s="115"/>
      <c r="M50" s="116"/>
      <c r="N50" s="115"/>
      <c r="O50" s="116"/>
      <c r="P50" s="115"/>
      <c r="Q50" s="111"/>
      <c r="R50" s="113" t="str">
        <f t="shared" si="3"/>
        <v>N</v>
      </c>
      <c r="S50" s="113" t="str">
        <f t="shared" si="5"/>
        <v>N</v>
      </c>
      <c r="T50" s="113">
        <f t="shared" si="4"/>
        <v>0</v>
      </c>
      <c r="U50" s="49"/>
      <c r="AE50" s="84" t="s">
        <v>20</v>
      </c>
    </row>
    <row r="51" spans="4:31" x14ac:dyDescent="0.3">
      <c r="D51" s="106">
        <f t="shared" si="6"/>
        <v>39</v>
      </c>
      <c r="E51" s="113" cm="1">
        <f t="array" ref="E51">IFERROR(INDEX( 'Input 2 - Inventory'!$E$7:$E$1007,MATCH(F51,'Input 2 - Inventory'!$C$7:$C$1007,0),0),"")</f>
        <v>0</v>
      </c>
      <c r="F51" s="78"/>
      <c r="G51" s="114"/>
      <c r="H51" s="114"/>
      <c r="I51" s="113" cm="1">
        <f t="array" ref="I51">IFERROR(INDEX( 'Input 2 - Inventory'!$F$7:$F$1007,MATCH(F51,'Input 2 - Inventory'!$C$7:$C$1007,0),0),"")</f>
        <v>0</v>
      </c>
      <c r="J51" s="114"/>
      <c r="K51" s="114"/>
      <c r="L51" s="115"/>
      <c r="M51" s="116"/>
      <c r="N51" s="115"/>
      <c r="O51" s="116"/>
      <c r="P51" s="115"/>
      <c r="Q51" s="111"/>
      <c r="R51" s="113" t="str">
        <f t="shared" si="3"/>
        <v>N</v>
      </c>
      <c r="S51" s="113" t="str">
        <f t="shared" si="5"/>
        <v>N</v>
      </c>
      <c r="T51" s="113">
        <f t="shared" si="4"/>
        <v>0</v>
      </c>
      <c r="U51" s="49"/>
      <c r="AE51" s="84" t="s">
        <v>20</v>
      </c>
    </row>
    <row r="52" spans="4:31" x14ac:dyDescent="0.3">
      <c r="D52" s="106">
        <f t="shared" si="6"/>
        <v>40</v>
      </c>
      <c r="E52" s="113" cm="1">
        <f t="array" ref="E52">IFERROR(INDEX( 'Input 2 - Inventory'!$E$7:$E$1007,MATCH(F52,'Input 2 - Inventory'!$C$7:$C$1007,0),0),"")</f>
        <v>0</v>
      </c>
      <c r="F52" s="78"/>
      <c r="G52" s="114"/>
      <c r="H52" s="114"/>
      <c r="I52" s="113" cm="1">
        <f t="array" ref="I52">IFERROR(INDEX( 'Input 2 - Inventory'!$F$7:$F$1007,MATCH(F52,'Input 2 - Inventory'!$C$7:$C$1007,0),0),"")</f>
        <v>0</v>
      </c>
      <c r="J52" s="114"/>
      <c r="K52" s="114"/>
      <c r="L52" s="115"/>
      <c r="M52" s="116"/>
      <c r="N52" s="115"/>
      <c r="O52" s="116"/>
      <c r="P52" s="115"/>
      <c r="Q52" s="111"/>
      <c r="R52" s="113" t="str">
        <f t="shared" si="3"/>
        <v>N</v>
      </c>
      <c r="S52" s="113" t="str">
        <f t="shared" si="5"/>
        <v>N</v>
      </c>
      <c r="T52" s="113">
        <f t="shared" si="4"/>
        <v>0</v>
      </c>
      <c r="U52" s="49"/>
      <c r="AE52" s="84" t="s">
        <v>20</v>
      </c>
    </row>
    <row r="53" spans="4:31" x14ac:dyDescent="0.3">
      <c r="D53" s="106">
        <f t="shared" si="6"/>
        <v>41</v>
      </c>
      <c r="E53" s="113" cm="1">
        <f t="array" ref="E53">IFERROR(INDEX( 'Input 2 - Inventory'!$E$7:$E$1007,MATCH(F53,'Input 2 - Inventory'!$C$7:$C$1007,0),0),"")</f>
        <v>0</v>
      </c>
      <c r="F53" s="78"/>
      <c r="G53" s="114"/>
      <c r="H53" s="114"/>
      <c r="I53" s="113" cm="1">
        <f t="array" ref="I53">IFERROR(INDEX( 'Input 2 - Inventory'!$F$7:$F$1007,MATCH(F53,'Input 2 - Inventory'!$C$7:$C$1007,0),0),"")</f>
        <v>0</v>
      </c>
      <c r="J53" s="114"/>
      <c r="K53" s="114"/>
      <c r="L53" s="115"/>
      <c r="M53" s="116"/>
      <c r="N53" s="115"/>
      <c r="O53" s="116"/>
      <c r="P53" s="115"/>
      <c r="Q53" s="111"/>
      <c r="R53" s="113" t="str">
        <f t="shared" si="3"/>
        <v>N</v>
      </c>
      <c r="S53" s="113" t="str">
        <f t="shared" si="5"/>
        <v>N</v>
      </c>
      <c r="T53" s="113">
        <f t="shared" si="4"/>
        <v>0</v>
      </c>
      <c r="U53" s="49"/>
      <c r="AE53" s="84" t="s">
        <v>20</v>
      </c>
    </row>
    <row r="54" spans="4:31" x14ac:dyDescent="0.3">
      <c r="D54" s="106">
        <f t="shared" si="6"/>
        <v>42</v>
      </c>
      <c r="E54" s="113" cm="1">
        <f t="array" ref="E54">IFERROR(INDEX( 'Input 2 - Inventory'!$E$7:$E$1007,MATCH(F54,'Input 2 - Inventory'!$C$7:$C$1007,0),0),"")</f>
        <v>0</v>
      </c>
      <c r="F54" s="78"/>
      <c r="G54" s="114"/>
      <c r="H54" s="114"/>
      <c r="I54" s="113" cm="1">
        <f t="array" ref="I54">IFERROR(INDEX( 'Input 2 - Inventory'!$F$7:$F$1007,MATCH(F54,'Input 2 - Inventory'!$C$7:$C$1007,0),0),"")</f>
        <v>0</v>
      </c>
      <c r="J54" s="114"/>
      <c r="K54" s="114"/>
      <c r="L54" s="115"/>
      <c r="M54" s="116"/>
      <c r="N54" s="115"/>
      <c r="O54" s="116"/>
      <c r="P54" s="115"/>
      <c r="Q54" s="111"/>
      <c r="R54" s="113" t="str">
        <f t="shared" si="3"/>
        <v>N</v>
      </c>
      <c r="S54" s="113" t="str">
        <f t="shared" si="5"/>
        <v>N</v>
      </c>
      <c r="T54" s="113">
        <f t="shared" si="4"/>
        <v>0</v>
      </c>
      <c r="U54" s="49"/>
      <c r="AE54" s="84" t="s">
        <v>20</v>
      </c>
    </row>
    <row r="55" spans="4:31" x14ac:dyDescent="0.3">
      <c r="D55" s="106">
        <f t="shared" si="6"/>
        <v>43</v>
      </c>
      <c r="E55" s="113" cm="1">
        <f t="array" ref="E55">IFERROR(INDEX( 'Input 2 - Inventory'!$E$7:$E$1007,MATCH(F55,'Input 2 - Inventory'!$C$7:$C$1007,0),0),"")</f>
        <v>0</v>
      </c>
      <c r="F55" s="78"/>
      <c r="G55" s="114"/>
      <c r="H55" s="114"/>
      <c r="I55" s="113" cm="1">
        <f t="array" ref="I55">IFERROR(INDEX( 'Input 2 - Inventory'!$F$7:$F$1007,MATCH(F55,'Input 2 - Inventory'!$C$7:$C$1007,0),0),"")</f>
        <v>0</v>
      </c>
      <c r="J55" s="114"/>
      <c r="K55" s="114"/>
      <c r="L55" s="115"/>
      <c r="M55" s="116"/>
      <c r="N55" s="115"/>
      <c r="O55" s="116"/>
      <c r="P55" s="115"/>
      <c r="Q55" s="111"/>
      <c r="R55" s="113" t="str">
        <f t="shared" si="3"/>
        <v>N</v>
      </c>
      <c r="S55" s="113" t="str">
        <f t="shared" si="5"/>
        <v>N</v>
      </c>
      <c r="T55" s="113">
        <f t="shared" si="4"/>
        <v>0</v>
      </c>
      <c r="U55" s="49"/>
      <c r="AE55" s="84" t="s">
        <v>20</v>
      </c>
    </row>
    <row r="56" spans="4:31" x14ac:dyDescent="0.3">
      <c r="D56" s="106">
        <f t="shared" si="6"/>
        <v>44</v>
      </c>
      <c r="E56" s="113" cm="1">
        <f t="array" ref="E56">IFERROR(INDEX( 'Input 2 - Inventory'!$E$7:$E$1007,MATCH(F56,'Input 2 - Inventory'!$C$7:$C$1007,0),0),"")</f>
        <v>0</v>
      </c>
      <c r="F56" s="78"/>
      <c r="G56" s="114"/>
      <c r="H56" s="114"/>
      <c r="I56" s="113" cm="1">
        <f t="array" ref="I56">IFERROR(INDEX( 'Input 2 - Inventory'!$F$7:$F$1007,MATCH(F56,'Input 2 - Inventory'!$C$7:$C$1007,0),0),"")</f>
        <v>0</v>
      </c>
      <c r="J56" s="114"/>
      <c r="K56" s="114"/>
      <c r="L56" s="115"/>
      <c r="M56" s="116"/>
      <c r="N56" s="115"/>
      <c r="O56" s="116"/>
      <c r="P56" s="115"/>
      <c r="Q56" s="111"/>
      <c r="R56" s="113" t="str">
        <f t="shared" si="3"/>
        <v>N</v>
      </c>
      <c r="S56" s="113" t="str">
        <f t="shared" si="5"/>
        <v>N</v>
      </c>
      <c r="T56" s="113">
        <f t="shared" si="4"/>
        <v>0</v>
      </c>
      <c r="U56" s="49"/>
      <c r="AE56" s="84" t="s">
        <v>20</v>
      </c>
    </row>
    <row r="57" spans="4:31" x14ac:dyDescent="0.3">
      <c r="D57" s="106">
        <f t="shared" si="6"/>
        <v>45</v>
      </c>
      <c r="E57" s="113" cm="1">
        <f t="array" ref="E57">IFERROR(INDEX( 'Input 2 - Inventory'!$E$7:$E$1007,MATCH(F57,'Input 2 - Inventory'!$C$7:$C$1007,0),0),"")</f>
        <v>0</v>
      </c>
      <c r="F57" s="78"/>
      <c r="G57" s="114"/>
      <c r="H57" s="114"/>
      <c r="I57" s="113" cm="1">
        <f t="array" ref="I57">IFERROR(INDEX( 'Input 2 - Inventory'!$F$7:$F$1007,MATCH(F57,'Input 2 - Inventory'!$C$7:$C$1007,0),0),"")</f>
        <v>0</v>
      </c>
      <c r="J57" s="114"/>
      <c r="K57" s="114"/>
      <c r="L57" s="115"/>
      <c r="M57" s="116"/>
      <c r="N57" s="115"/>
      <c r="O57" s="116"/>
      <c r="P57" s="115"/>
      <c r="Q57" s="111"/>
      <c r="R57" s="113" t="str">
        <f t="shared" si="3"/>
        <v>N</v>
      </c>
      <c r="S57" s="113" t="str">
        <f t="shared" si="5"/>
        <v>N</v>
      </c>
      <c r="T57" s="113">
        <f t="shared" si="4"/>
        <v>0</v>
      </c>
      <c r="U57" s="49"/>
      <c r="AE57" s="84" t="s">
        <v>20</v>
      </c>
    </row>
    <row r="58" spans="4:31" x14ac:dyDescent="0.3">
      <c r="D58" s="106">
        <f t="shared" si="6"/>
        <v>46</v>
      </c>
      <c r="E58" s="113" cm="1">
        <f t="array" ref="E58">IFERROR(INDEX( 'Input 2 - Inventory'!$E$7:$E$1007,MATCH(F58,'Input 2 - Inventory'!$C$7:$C$1007,0),0),"")</f>
        <v>0</v>
      </c>
      <c r="F58" s="78"/>
      <c r="G58" s="114"/>
      <c r="H58" s="114"/>
      <c r="I58" s="113" cm="1">
        <f t="array" ref="I58">IFERROR(INDEX( 'Input 2 - Inventory'!$F$7:$F$1007,MATCH(F58,'Input 2 - Inventory'!$C$7:$C$1007,0),0),"")</f>
        <v>0</v>
      </c>
      <c r="J58" s="114"/>
      <c r="K58" s="114"/>
      <c r="L58" s="115"/>
      <c r="M58" s="116"/>
      <c r="N58" s="115"/>
      <c r="O58" s="116"/>
      <c r="P58" s="115"/>
      <c r="Q58" s="111"/>
      <c r="R58" s="113" t="str">
        <f t="shared" si="3"/>
        <v>N</v>
      </c>
      <c r="S58" s="113" t="str">
        <f t="shared" si="5"/>
        <v>N</v>
      </c>
      <c r="T58" s="113">
        <f t="shared" si="4"/>
        <v>0</v>
      </c>
      <c r="U58" s="49"/>
      <c r="AE58" s="84" t="s">
        <v>20</v>
      </c>
    </row>
    <row r="59" spans="4:31" x14ac:dyDescent="0.3">
      <c r="D59" s="106">
        <f t="shared" si="6"/>
        <v>47</v>
      </c>
      <c r="E59" s="113" cm="1">
        <f t="array" ref="E59">IFERROR(INDEX( 'Input 2 - Inventory'!$E$7:$E$1007,MATCH(F59,'Input 2 - Inventory'!$C$7:$C$1007,0),0),"")</f>
        <v>0</v>
      </c>
      <c r="F59" s="78"/>
      <c r="G59" s="114"/>
      <c r="H59" s="114"/>
      <c r="I59" s="113" cm="1">
        <f t="array" ref="I59">IFERROR(INDEX( 'Input 2 - Inventory'!$F$7:$F$1007,MATCH(F59,'Input 2 - Inventory'!$C$7:$C$1007,0),0),"")</f>
        <v>0</v>
      </c>
      <c r="J59" s="114"/>
      <c r="K59" s="114"/>
      <c r="L59" s="115"/>
      <c r="M59" s="116"/>
      <c r="N59" s="115"/>
      <c r="O59" s="116"/>
      <c r="P59" s="115"/>
      <c r="Q59" s="111"/>
      <c r="R59" s="113" t="str">
        <f t="shared" si="3"/>
        <v>N</v>
      </c>
      <c r="S59" s="113" t="str">
        <f t="shared" si="5"/>
        <v>N</v>
      </c>
      <c r="T59" s="113">
        <f t="shared" si="4"/>
        <v>0</v>
      </c>
      <c r="U59" s="49"/>
      <c r="AE59" s="84" t="s">
        <v>20</v>
      </c>
    </row>
    <row r="60" spans="4:31" x14ac:dyDescent="0.3">
      <c r="D60" s="106">
        <f t="shared" si="6"/>
        <v>48</v>
      </c>
      <c r="E60" s="113" cm="1">
        <f t="array" ref="E60">IFERROR(INDEX( 'Input 2 - Inventory'!$E$7:$E$1007,MATCH(F60,'Input 2 - Inventory'!$C$7:$C$1007,0),0),"")</f>
        <v>0</v>
      </c>
      <c r="F60" s="78"/>
      <c r="G60" s="114"/>
      <c r="H60" s="114"/>
      <c r="I60" s="113" cm="1">
        <f t="array" ref="I60">IFERROR(INDEX( 'Input 2 - Inventory'!$F$7:$F$1007,MATCH(F60,'Input 2 - Inventory'!$C$7:$C$1007,0),0),"")</f>
        <v>0</v>
      </c>
      <c r="J60" s="114"/>
      <c r="K60" s="114"/>
      <c r="L60" s="115"/>
      <c r="M60" s="116"/>
      <c r="N60" s="115"/>
      <c r="O60" s="116"/>
      <c r="P60" s="115"/>
      <c r="Q60" s="111"/>
      <c r="R60" s="113" t="str">
        <f t="shared" si="3"/>
        <v>N</v>
      </c>
      <c r="S60" s="113" t="str">
        <f t="shared" si="5"/>
        <v>N</v>
      </c>
      <c r="T60" s="113">
        <f t="shared" si="4"/>
        <v>0</v>
      </c>
      <c r="U60" s="49"/>
      <c r="AE60" s="84" t="s">
        <v>20</v>
      </c>
    </row>
    <row r="61" spans="4:31" x14ac:dyDescent="0.3">
      <c r="D61" s="106">
        <f t="shared" si="6"/>
        <v>49</v>
      </c>
      <c r="E61" s="113" cm="1">
        <f t="array" ref="E61">IFERROR(INDEX( 'Input 2 - Inventory'!$E$7:$E$1007,MATCH(F61,'Input 2 - Inventory'!$C$7:$C$1007,0),0),"")</f>
        <v>0</v>
      </c>
      <c r="F61" s="78"/>
      <c r="G61" s="114"/>
      <c r="H61" s="114"/>
      <c r="I61" s="113" cm="1">
        <f t="array" ref="I61">IFERROR(INDEX( 'Input 2 - Inventory'!$F$7:$F$1007,MATCH(F61,'Input 2 - Inventory'!$C$7:$C$1007,0),0),"")</f>
        <v>0</v>
      </c>
      <c r="J61" s="114"/>
      <c r="K61" s="114"/>
      <c r="L61" s="115"/>
      <c r="M61" s="116"/>
      <c r="N61" s="115"/>
      <c r="O61" s="116"/>
      <c r="P61" s="115"/>
      <c r="Q61" s="111"/>
      <c r="R61" s="113" t="str">
        <f t="shared" si="3"/>
        <v>N</v>
      </c>
      <c r="S61" s="113" t="str">
        <f t="shared" si="5"/>
        <v>N</v>
      </c>
      <c r="T61" s="113">
        <f t="shared" si="4"/>
        <v>0</v>
      </c>
      <c r="U61" s="49"/>
      <c r="AE61" s="84" t="s">
        <v>20</v>
      </c>
    </row>
    <row r="62" spans="4:31" x14ac:dyDescent="0.3">
      <c r="D62" s="106">
        <f t="shared" si="6"/>
        <v>50</v>
      </c>
      <c r="E62" s="113" cm="1">
        <f t="array" ref="E62">IFERROR(INDEX( 'Input 2 - Inventory'!$E$7:$E$1007,MATCH(F62,'Input 2 - Inventory'!$C$7:$C$1007,0),0),"")</f>
        <v>0</v>
      </c>
      <c r="F62" s="78"/>
      <c r="G62" s="114"/>
      <c r="H62" s="114"/>
      <c r="I62" s="113" cm="1">
        <f t="array" ref="I62">IFERROR(INDEX( 'Input 2 - Inventory'!$F$7:$F$1007,MATCH(F62,'Input 2 - Inventory'!$C$7:$C$1007,0),0),"")</f>
        <v>0</v>
      </c>
      <c r="J62" s="114"/>
      <c r="K62" s="114"/>
      <c r="L62" s="115"/>
      <c r="M62" s="116"/>
      <c r="N62" s="115"/>
      <c r="O62" s="116"/>
      <c r="P62" s="115"/>
      <c r="Q62" s="111"/>
      <c r="R62" s="113" t="str">
        <f t="shared" si="3"/>
        <v>N</v>
      </c>
      <c r="S62" s="113" t="str">
        <f t="shared" si="5"/>
        <v>N</v>
      </c>
      <c r="T62" s="113">
        <f t="shared" si="4"/>
        <v>0</v>
      </c>
      <c r="U62" s="49"/>
      <c r="AE62" s="84" t="s">
        <v>20</v>
      </c>
    </row>
    <row r="63" spans="4:31" x14ac:dyDescent="0.3">
      <c r="D63" s="106">
        <f t="shared" si="6"/>
        <v>51</v>
      </c>
      <c r="E63" s="113" cm="1">
        <f t="array" ref="E63">IFERROR(INDEX( 'Input 2 - Inventory'!$E$7:$E$1007,MATCH(F63,'Input 2 - Inventory'!$C$7:$C$1007,0),0),"")</f>
        <v>0</v>
      </c>
      <c r="F63" s="78"/>
      <c r="G63" s="114"/>
      <c r="H63" s="114"/>
      <c r="I63" s="113" cm="1">
        <f t="array" ref="I63">IFERROR(INDEX( 'Input 2 - Inventory'!$F$7:$F$1007,MATCH(F63,'Input 2 - Inventory'!$C$7:$C$1007,0),0),"")</f>
        <v>0</v>
      </c>
      <c r="J63" s="114"/>
      <c r="K63" s="114"/>
      <c r="L63" s="115"/>
      <c r="M63" s="116"/>
      <c r="N63" s="115"/>
      <c r="O63" s="116"/>
      <c r="P63" s="115"/>
      <c r="Q63" s="111"/>
      <c r="R63" s="113" t="str">
        <f t="shared" si="3"/>
        <v>N</v>
      </c>
      <c r="S63" s="113" t="str">
        <f t="shared" si="5"/>
        <v>N</v>
      </c>
      <c r="T63" s="113">
        <f t="shared" si="4"/>
        <v>0</v>
      </c>
      <c r="U63" s="49"/>
      <c r="AE63" s="84" t="s">
        <v>20</v>
      </c>
    </row>
    <row r="64" spans="4:31" x14ac:dyDescent="0.3">
      <c r="D64" s="106">
        <f t="shared" si="6"/>
        <v>52</v>
      </c>
      <c r="E64" s="113" cm="1">
        <f t="array" ref="E64">IFERROR(INDEX( 'Input 2 - Inventory'!$E$7:$E$1007,MATCH(F64,'Input 2 - Inventory'!$C$7:$C$1007,0),0),"")</f>
        <v>0</v>
      </c>
      <c r="F64" s="78"/>
      <c r="G64" s="114"/>
      <c r="H64" s="114"/>
      <c r="I64" s="113" cm="1">
        <f t="array" ref="I64">IFERROR(INDEX( 'Input 2 - Inventory'!$F$7:$F$1007,MATCH(F64,'Input 2 - Inventory'!$C$7:$C$1007,0),0),"")</f>
        <v>0</v>
      </c>
      <c r="J64" s="114"/>
      <c r="K64" s="114"/>
      <c r="L64" s="115"/>
      <c r="M64" s="116"/>
      <c r="N64" s="115"/>
      <c r="O64" s="116"/>
      <c r="P64" s="115"/>
      <c r="Q64" s="111"/>
      <c r="R64" s="113" t="str">
        <f t="shared" si="3"/>
        <v>N</v>
      </c>
      <c r="S64" s="113" t="str">
        <f t="shared" si="5"/>
        <v>N</v>
      </c>
      <c r="T64" s="113">
        <f t="shared" si="4"/>
        <v>0</v>
      </c>
      <c r="U64" s="49"/>
      <c r="AE64" s="84" t="s">
        <v>20</v>
      </c>
    </row>
    <row r="65" spans="4:31" x14ac:dyDescent="0.3">
      <c r="D65" s="106">
        <f t="shared" si="6"/>
        <v>53</v>
      </c>
      <c r="E65" s="113" cm="1">
        <f t="array" ref="E65">IFERROR(INDEX( 'Input 2 - Inventory'!$E$7:$E$1007,MATCH(F65,'Input 2 - Inventory'!$C$7:$C$1007,0),0),"")</f>
        <v>0</v>
      </c>
      <c r="F65" s="78"/>
      <c r="G65" s="114"/>
      <c r="H65" s="114"/>
      <c r="I65" s="113" cm="1">
        <f t="array" ref="I65">IFERROR(INDEX( 'Input 2 - Inventory'!$F$7:$F$1007,MATCH(F65,'Input 2 - Inventory'!$C$7:$C$1007,0),0),"")</f>
        <v>0</v>
      </c>
      <c r="J65" s="114"/>
      <c r="K65" s="114"/>
      <c r="L65" s="115"/>
      <c r="M65" s="116"/>
      <c r="N65" s="115"/>
      <c r="O65" s="116"/>
      <c r="P65" s="115"/>
      <c r="Q65" s="111"/>
      <c r="R65" s="113" t="str">
        <f t="shared" si="3"/>
        <v>N</v>
      </c>
      <c r="S65" s="113" t="str">
        <f t="shared" si="5"/>
        <v>N</v>
      </c>
      <c r="T65" s="113">
        <f t="shared" si="4"/>
        <v>0</v>
      </c>
      <c r="U65" s="49"/>
      <c r="AE65" s="84" t="s">
        <v>20</v>
      </c>
    </row>
    <row r="66" spans="4:31" x14ac:dyDescent="0.3">
      <c r="D66" s="106">
        <f t="shared" si="6"/>
        <v>54</v>
      </c>
      <c r="E66" s="113" cm="1">
        <f t="array" ref="E66">IFERROR(INDEX( 'Input 2 - Inventory'!$E$7:$E$1007,MATCH(F66,'Input 2 - Inventory'!$C$7:$C$1007,0),0),"")</f>
        <v>0</v>
      </c>
      <c r="F66" s="78"/>
      <c r="G66" s="114"/>
      <c r="H66" s="114"/>
      <c r="I66" s="113" cm="1">
        <f t="array" ref="I66">IFERROR(INDEX( 'Input 2 - Inventory'!$F$7:$F$1007,MATCH(F66,'Input 2 - Inventory'!$C$7:$C$1007,0),0),"")</f>
        <v>0</v>
      </c>
      <c r="J66" s="114"/>
      <c r="K66" s="114"/>
      <c r="L66" s="115"/>
      <c r="M66" s="116"/>
      <c r="N66" s="115"/>
      <c r="O66" s="116"/>
      <c r="P66" s="115"/>
      <c r="Q66" s="111"/>
      <c r="R66" s="113" t="str">
        <f t="shared" si="3"/>
        <v>N</v>
      </c>
      <c r="S66" s="113" t="str">
        <f t="shared" si="5"/>
        <v>N</v>
      </c>
      <c r="T66" s="113">
        <f t="shared" si="4"/>
        <v>0</v>
      </c>
      <c r="U66" s="49"/>
      <c r="AE66" s="84" t="s">
        <v>20</v>
      </c>
    </row>
    <row r="67" spans="4:31" x14ac:dyDescent="0.3">
      <c r="D67" s="106">
        <f t="shared" si="6"/>
        <v>55</v>
      </c>
      <c r="E67" s="113" cm="1">
        <f t="array" ref="E67">IFERROR(INDEX( 'Input 2 - Inventory'!$E$7:$E$1007,MATCH(F67,'Input 2 - Inventory'!$C$7:$C$1007,0),0),"")</f>
        <v>0</v>
      </c>
      <c r="F67" s="78"/>
      <c r="G67" s="114"/>
      <c r="H67" s="114"/>
      <c r="I67" s="113" cm="1">
        <f t="array" ref="I67">IFERROR(INDEX( 'Input 2 - Inventory'!$F$7:$F$1007,MATCH(F67,'Input 2 - Inventory'!$C$7:$C$1007,0),0),"")</f>
        <v>0</v>
      </c>
      <c r="J67" s="114"/>
      <c r="K67" s="114"/>
      <c r="L67" s="115"/>
      <c r="M67" s="116"/>
      <c r="N67" s="115"/>
      <c r="O67" s="116"/>
      <c r="P67" s="115"/>
      <c r="Q67" s="111"/>
      <c r="R67" s="113" t="str">
        <f t="shared" si="3"/>
        <v>N</v>
      </c>
      <c r="S67" s="113" t="str">
        <f t="shared" si="5"/>
        <v>N</v>
      </c>
      <c r="T67" s="113">
        <f t="shared" si="4"/>
        <v>0</v>
      </c>
      <c r="U67" s="49"/>
      <c r="AE67" s="84" t="s">
        <v>20</v>
      </c>
    </row>
    <row r="68" spans="4:31" x14ac:dyDescent="0.3">
      <c r="D68" s="106">
        <f t="shared" si="6"/>
        <v>56</v>
      </c>
      <c r="E68" s="113" cm="1">
        <f t="array" ref="E68">IFERROR(INDEX( 'Input 2 - Inventory'!$E$7:$E$1007,MATCH(F68,'Input 2 - Inventory'!$C$7:$C$1007,0),0),"")</f>
        <v>0</v>
      </c>
      <c r="F68" s="78"/>
      <c r="G68" s="114"/>
      <c r="H68" s="114"/>
      <c r="I68" s="113" cm="1">
        <f t="array" ref="I68">IFERROR(INDEX( 'Input 2 - Inventory'!$F$7:$F$1007,MATCH(F68,'Input 2 - Inventory'!$C$7:$C$1007,0),0),"")</f>
        <v>0</v>
      </c>
      <c r="J68" s="114"/>
      <c r="K68" s="114"/>
      <c r="L68" s="115"/>
      <c r="M68" s="116"/>
      <c r="N68" s="115"/>
      <c r="O68" s="116"/>
      <c r="P68" s="115"/>
      <c r="Q68" s="111"/>
      <c r="R68" s="113" t="str">
        <f t="shared" si="3"/>
        <v>N</v>
      </c>
      <c r="S68" s="113" t="str">
        <f t="shared" si="5"/>
        <v>N</v>
      </c>
      <c r="T68" s="113">
        <f t="shared" si="4"/>
        <v>0</v>
      </c>
      <c r="U68" s="49"/>
      <c r="AE68" s="84" t="s">
        <v>20</v>
      </c>
    </row>
    <row r="69" spans="4:31" x14ac:dyDescent="0.3">
      <c r="D69" s="106">
        <f t="shared" si="6"/>
        <v>57</v>
      </c>
      <c r="E69" s="113" cm="1">
        <f t="array" ref="E69">IFERROR(INDEX( 'Input 2 - Inventory'!$E$7:$E$1007,MATCH(F69,'Input 2 - Inventory'!$C$7:$C$1007,0),0),"")</f>
        <v>0</v>
      </c>
      <c r="F69" s="78"/>
      <c r="G69" s="114"/>
      <c r="H69" s="114"/>
      <c r="I69" s="113" cm="1">
        <f t="array" ref="I69">IFERROR(INDEX( 'Input 2 - Inventory'!$F$7:$F$1007,MATCH(F69,'Input 2 - Inventory'!$C$7:$C$1007,0),0),"")</f>
        <v>0</v>
      </c>
      <c r="J69" s="114"/>
      <c r="K69" s="114"/>
      <c r="L69" s="115"/>
      <c r="M69" s="116"/>
      <c r="N69" s="115"/>
      <c r="O69" s="116"/>
      <c r="P69" s="115"/>
      <c r="Q69" s="111"/>
      <c r="R69" s="113" t="str">
        <f t="shared" si="3"/>
        <v>N</v>
      </c>
      <c r="S69" s="113" t="str">
        <f t="shared" si="5"/>
        <v>N</v>
      </c>
      <c r="T69" s="113">
        <f t="shared" si="4"/>
        <v>0</v>
      </c>
      <c r="U69" s="49"/>
      <c r="AE69" s="84" t="s">
        <v>20</v>
      </c>
    </row>
    <row r="70" spans="4:31" x14ac:dyDescent="0.3">
      <c r="D70" s="106">
        <f t="shared" si="6"/>
        <v>58</v>
      </c>
      <c r="E70" s="113" cm="1">
        <f t="array" ref="E70">IFERROR(INDEX( 'Input 2 - Inventory'!$E$7:$E$1007,MATCH(F70,'Input 2 - Inventory'!$C$7:$C$1007,0),0),"")</f>
        <v>0</v>
      </c>
      <c r="F70" s="78"/>
      <c r="G70" s="114"/>
      <c r="H70" s="114"/>
      <c r="I70" s="113" cm="1">
        <f t="array" ref="I70">IFERROR(INDEX( 'Input 2 - Inventory'!$F$7:$F$1007,MATCH(F70,'Input 2 - Inventory'!$C$7:$C$1007,0),0),"")</f>
        <v>0</v>
      </c>
      <c r="J70" s="114"/>
      <c r="K70" s="114"/>
      <c r="L70" s="115"/>
      <c r="M70" s="116"/>
      <c r="N70" s="115"/>
      <c r="O70" s="116"/>
      <c r="P70" s="115"/>
      <c r="Q70" s="111"/>
      <c r="R70" s="113" t="str">
        <f t="shared" si="3"/>
        <v>N</v>
      </c>
      <c r="S70" s="113" t="str">
        <f t="shared" si="5"/>
        <v>N</v>
      </c>
      <c r="T70" s="113">
        <f t="shared" si="4"/>
        <v>0</v>
      </c>
      <c r="U70" s="49"/>
      <c r="AE70" s="84" t="s">
        <v>20</v>
      </c>
    </row>
    <row r="71" spans="4:31" x14ac:dyDescent="0.3">
      <c r="D71" s="106">
        <f t="shared" si="6"/>
        <v>59</v>
      </c>
      <c r="E71" s="113" cm="1">
        <f t="array" ref="E71">IFERROR(INDEX( 'Input 2 - Inventory'!$E$7:$E$1007,MATCH(F71,'Input 2 - Inventory'!$C$7:$C$1007,0),0),"")</f>
        <v>0</v>
      </c>
      <c r="F71" s="78"/>
      <c r="G71" s="114"/>
      <c r="H71" s="114"/>
      <c r="I71" s="113" cm="1">
        <f t="array" ref="I71">IFERROR(INDEX( 'Input 2 - Inventory'!$F$7:$F$1007,MATCH(F71,'Input 2 - Inventory'!$C$7:$C$1007,0),0),"")</f>
        <v>0</v>
      </c>
      <c r="J71" s="114"/>
      <c r="K71" s="114"/>
      <c r="L71" s="115"/>
      <c r="M71" s="116"/>
      <c r="N71" s="115"/>
      <c r="O71" s="116"/>
      <c r="P71" s="115"/>
      <c r="Q71" s="111"/>
      <c r="R71" s="113" t="str">
        <f t="shared" si="3"/>
        <v>N</v>
      </c>
      <c r="S71" s="113" t="str">
        <f t="shared" si="5"/>
        <v>N</v>
      </c>
      <c r="T71" s="113">
        <f t="shared" si="4"/>
        <v>0</v>
      </c>
      <c r="U71" s="49"/>
      <c r="AE71" s="84" t="s">
        <v>20</v>
      </c>
    </row>
    <row r="72" spans="4:31" x14ac:dyDescent="0.3">
      <c r="D72" s="106">
        <f t="shared" si="6"/>
        <v>60</v>
      </c>
      <c r="E72" s="113" cm="1">
        <f t="array" ref="E72">IFERROR(INDEX( 'Input 2 - Inventory'!$E$7:$E$1007,MATCH(F72,'Input 2 - Inventory'!$C$7:$C$1007,0),0),"")</f>
        <v>0</v>
      </c>
      <c r="F72" s="78"/>
      <c r="G72" s="114"/>
      <c r="H72" s="114"/>
      <c r="I72" s="113" cm="1">
        <f t="array" ref="I72">IFERROR(INDEX( 'Input 2 - Inventory'!$F$7:$F$1007,MATCH(F72,'Input 2 - Inventory'!$C$7:$C$1007,0),0),"")</f>
        <v>0</v>
      </c>
      <c r="J72" s="114"/>
      <c r="K72" s="114"/>
      <c r="L72" s="115"/>
      <c r="M72" s="116"/>
      <c r="N72" s="115"/>
      <c r="O72" s="116"/>
      <c r="P72" s="115"/>
      <c r="Q72" s="111"/>
      <c r="R72" s="113" t="str">
        <f t="shared" si="3"/>
        <v>N</v>
      </c>
      <c r="S72" s="113" t="str">
        <f t="shared" si="5"/>
        <v>N</v>
      </c>
      <c r="T72" s="113">
        <f t="shared" si="4"/>
        <v>0</v>
      </c>
      <c r="U72" s="49"/>
      <c r="AE72" s="84" t="s">
        <v>20</v>
      </c>
    </row>
    <row r="73" spans="4:31" x14ac:dyDescent="0.3">
      <c r="D73" s="106">
        <f t="shared" si="6"/>
        <v>61</v>
      </c>
      <c r="E73" s="113" cm="1">
        <f t="array" ref="E73">IFERROR(INDEX( 'Input 2 - Inventory'!$E$7:$E$1007,MATCH(F73,'Input 2 - Inventory'!$C$7:$C$1007,0),0),"")</f>
        <v>0</v>
      </c>
      <c r="F73" s="78"/>
      <c r="G73" s="114"/>
      <c r="H73" s="114"/>
      <c r="I73" s="113" cm="1">
        <f t="array" ref="I73">IFERROR(INDEX( 'Input 2 - Inventory'!$F$7:$F$1007,MATCH(F73,'Input 2 - Inventory'!$C$7:$C$1007,0),0),"")</f>
        <v>0</v>
      </c>
      <c r="J73" s="114"/>
      <c r="K73" s="114"/>
      <c r="L73" s="115"/>
      <c r="M73" s="116"/>
      <c r="N73" s="115"/>
      <c r="O73" s="116"/>
      <c r="P73" s="115"/>
      <c r="Q73" s="111"/>
      <c r="R73" s="113" t="str">
        <f t="shared" si="3"/>
        <v>N</v>
      </c>
      <c r="S73" s="113" t="str">
        <f t="shared" si="5"/>
        <v>N</v>
      </c>
      <c r="T73" s="113">
        <f t="shared" si="4"/>
        <v>0</v>
      </c>
      <c r="U73" s="49"/>
      <c r="AE73" s="84" t="s">
        <v>20</v>
      </c>
    </row>
    <row r="74" spans="4:31" x14ac:dyDescent="0.3">
      <c r="D74" s="106">
        <f t="shared" si="6"/>
        <v>62</v>
      </c>
      <c r="E74" s="113" cm="1">
        <f t="array" ref="E74">IFERROR(INDEX( 'Input 2 - Inventory'!$E$7:$E$1007,MATCH(F74,'Input 2 - Inventory'!$C$7:$C$1007,0),0),"")</f>
        <v>0</v>
      </c>
      <c r="F74" s="78"/>
      <c r="G74" s="114"/>
      <c r="H74" s="114"/>
      <c r="I74" s="113" cm="1">
        <f t="array" ref="I74">IFERROR(INDEX( 'Input 2 - Inventory'!$F$7:$F$1007,MATCH(F74,'Input 2 - Inventory'!$C$7:$C$1007,0),0),"")</f>
        <v>0</v>
      </c>
      <c r="J74" s="114"/>
      <c r="K74" s="114"/>
      <c r="L74" s="115"/>
      <c r="M74" s="116"/>
      <c r="N74" s="115"/>
      <c r="O74" s="116"/>
      <c r="P74" s="115"/>
      <c r="Q74" s="111"/>
      <c r="R74" s="113" t="str">
        <f t="shared" si="3"/>
        <v>N</v>
      </c>
      <c r="S74" s="113" t="str">
        <f t="shared" si="5"/>
        <v>N</v>
      </c>
      <c r="T74" s="113">
        <f t="shared" si="4"/>
        <v>0</v>
      </c>
      <c r="U74" s="49"/>
      <c r="AE74" s="84" t="s">
        <v>20</v>
      </c>
    </row>
    <row r="75" spans="4:31" x14ac:dyDescent="0.3">
      <c r="D75" s="106">
        <f t="shared" si="6"/>
        <v>63</v>
      </c>
      <c r="E75" s="113" cm="1">
        <f t="array" ref="E75">IFERROR(INDEX( 'Input 2 - Inventory'!$E$7:$E$1007,MATCH(F75,'Input 2 - Inventory'!$C$7:$C$1007,0),0),"")</f>
        <v>0</v>
      </c>
      <c r="F75" s="78"/>
      <c r="G75" s="114"/>
      <c r="H75" s="114"/>
      <c r="I75" s="113" cm="1">
        <f t="array" ref="I75">IFERROR(INDEX( 'Input 2 - Inventory'!$F$7:$F$1007,MATCH(F75,'Input 2 - Inventory'!$C$7:$C$1007,0),0),"")</f>
        <v>0</v>
      </c>
      <c r="J75" s="114"/>
      <c r="K75" s="114"/>
      <c r="L75" s="115"/>
      <c r="M75" s="116"/>
      <c r="N75" s="115"/>
      <c r="O75" s="116"/>
      <c r="P75" s="115"/>
      <c r="Q75" s="111"/>
      <c r="R75" s="113" t="str">
        <f t="shared" si="3"/>
        <v>N</v>
      </c>
      <c r="S75" s="113" t="str">
        <f t="shared" si="5"/>
        <v>N</v>
      </c>
      <c r="T75" s="113">
        <f t="shared" si="4"/>
        <v>0</v>
      </c>
      <c r="U75" s="49"/>
      <c r="AE75" s="84" t="s">
        <v>20</v>
      </c>
    </row>
    <row r="76" spans="4:31" x14ac:dyDescent="0.3">
      <c r="D76" s="106">
        <f t="shared" si="6"/>
        <v>64</v>
      </c>
      <c r="E76" s="113" cm="1">
        <f t="array" ref="E76">IFERROR(INDEX( 'Input 2 - Inventory'!$E$7:$E$1007,MATCH(F76,'Input 2 - Inventory'!$C$7:$C$1007,0),0),"")</f>
        <v>0</v>
      </c>
      <c r="F76" s="78"/>
      <c r="G76" s="114"/>
      <c r="H76" s="114"/>
      <c r="I76" s="113" cm="1">
        <f t="array" ref="I76">IFERROR(INDEX( 'Input 2 - Inventory'!$F$7:$F$1007,MATCH(F76,'Input 2 - Inventory'!$C$7:$C$1007,0),0),"")</f>
        <v>0</v>
      </c>
      <c r="J76" s="114"/>
      <c r="K76" s="114"/>
      <c r="L76" s="115"/>
      <c r="M76" s="116"/>
      <c r="N76" s="115"/>
      <c r="O76" s="116"/>
      <c r="P76" s="115"/>
      <c r="Q76" s="111"/>
      <c r="R76" s="113" t="str">
        <f t="shared" si="3"/>
        <v>N</v>
      </c>
      <c r="S76" s="113" t="str">
        <f t="shared" si="5"/>
        <v>N</v>
      </c>
      <c r="T76" s="113">
        <f t="shared" si="4"/>
        <v>0</v>
      </c>
      <c r="U76" s="49"/>
      <c r="AE76" s="84" t="s">
        <v>20</v>
      </c>
    </row>
    <row r="77" spans="4:31" x14ac:dyDescent="0.3">
      <c r="D77" s="106">
        <f t="shared" si="6"/>
        <v>65</v>
      </c>
      <c r="E77" s="113" cm="1">
        <f t="array" ref="E77">IFERROR(INDEX( 'Input 2 - Inventory'!$E$7:$E$1007,MATCH(F77,'Input 2 - Inventory'!$C$7:$C$1007,0),0),"")</f>
        <v>0</v>
      </c>
      <c r="F77" s="78"/>
      <c r="G77" s="114"/>
      <c r="H77" s="114"/>
      <c r="I77" s="113" cm="1">
        <f t="array" ref="I77">IFERROR(INDEX( 'Input 2 - Inventory'!$F$7:$F$1007,MATCH(F77,'Input 2 - Inventory'!$C$7:$C$1007,0),0),"")</f>
        <v>0</v>
      </c>
      <c r="J77" s="114"/>
      <c r="K77" s="114"/>
      <c r="L77" s="115"/>
      <c r="M77" s="116"/>
      <c r="N77" s="115"/>
      <c r="O77" s="116"/>
      <c r="P77" s="115"/>
      <c r="Q77" s="111"/>
      <c r="R77" s="113" t="str">
        <f t="shared" ref="R77:R140" si="8">IF(AND(N77="Liability",OR(G77="Senior Debt",G77="Hybrid Instruments",G77="Other"),M77&lt;&gt;"Y"),"Y","N")</f>
        <v>N</v>
      </c>
      <c r="S77" s="113" t="str">
        <f t="shared" si="5"/>
        <v>N</v>
      </c>
      <c r="T77" s="113">
        <f t="shared" ref="T77:T140" si="9">IF(AND(R77="Y",S77="Y"),L77,0)</f>
        <v>0</v>
      </c>
      <c r="U77" s="49"/>
      <c r="AE77" s="84" t="s">
        <v>20</v>
      </c>
    </row>
    <row r="78" spans="4:31" x14ac:dyDescent="0.3">
      <c r="D78" s="106">
        <f t="shared" si="6"/>
        <v>66</v>
      </c>
      <c r="E78" s="113" cm="1">
        <f t="array" ref="E78">IFERROR(INDEX( 'Input 2 - Inventory'!$E$7:$E$1007,MATCH(F78,'Input 2 - Inventory'!$C$7:$C$1007,0),0),"")</f>
        <v>0</v>
      </c>
      <c r="F78" s="78"/>
      <c r="G78" s="114"/>
      <c r="H78" s="114"/>
      <c r="I78" s="113" cm="1">
        <f t="array" ref="I78">IFERROR(INDEX( 'Input 2 - Inventory'!$F$7:$F$1007,MATCH(F78,'Input 2 - Inventory'!$C$7:$C$1007,0),0),"")</f>
        <v>0</v>
      </c>
      <c r="J78" s="114"/>
      <c r="K78" s="114"/>
      <c r="L78" s="115"/>
      <c r="M78" s="116"/>
      <c r="N78" s="115"/>
      <c r="O78" s="116"/>
      <c r="P78" s="115"/>
      <c r="Q78" s="111"/>
      <c r="R78" s="113" t="str">
        <f t="shared" si="8"/>
        <v>N</v>
      </c>
      <c r="S78" s="113" t="str">
        <f t="shared" ref="S78:S141" si="10">IFERROR( IF(AND(Q78&lt;&gt;"N",K78-J78&gt;=5),"Y","N"),"N")</f>
        <v>N</v>
      </c>
      <c r="T78" s="113">
        <f t="shared" si="9"/>
        <v>0</v>
      </c>
      <c r="U78" s="49"/>
      <c r="AE78" s="84" t="s">
        <v>20</v>
      </c>
    </row>
    <row r="79" spans="4:31" x14ac:dyDescent="0.3">
      <c r="D79" s="106">
        <f t="shared" si="6"/>
        <v>67</v>
      </c>
      <c r="E79" s="113" cm="1">
        <f t="array" ref="E79">IFERROR(INDEX( 'Input 2 - Inventory'!$E$7:$E$1007,MATCH(F79,'Input 2 - Inventory'!$C$7:$C$1007,0),0),"")</f>
        <v>0</v>
      </c>
      <c r="F79" s="78"/>
      <c r="G79" s="114"/>
      <c r="H79" s="114"/>
      <c r="I79" s="113" cm="1">
        <f t="array" ref="I79">IFERROR(INDEX( 'Input 2 - Inventory'!$F$7:$F$1007,MATCH(F79,'Input 2 - Inventory'!$C$7:$C$1007,0),0),"")</f>
        <v>0</v>
      </c>
      <c r="J79" s="114"/>
      <c r="K79" s="114"/>
      <c r="L79" s="115"/>
      <c r="M79" s="116"/>
      <c r="N79" s="115"/>
      <c r="O79" s="116"/>
      <c r="P79" s="115"/>
      <c r="Q79" s="111"/>
      <c r="R79" s="113" t="str">
        <f t="shared" si="8"/>
        <v>N</v>
      </c>
      <c r="S79" s="113" t="str">
        <f t="shared" si="10"/>
        <v>N</v>
      </c>
      <c r="T79" s="113">
        <f t="shared" si="9"/>
        <v>0</v>
      </c>
      <c r="U79" s="49"/>
      <c r="AE79" s="84" t="s">
        <v>20</v>
      </c>
    </row>
    <row r="80" spans="4:31" x14ac:dyDescent="0.3">
      <c r="D80" s="106">
        <f t="shared" si="6"/>
        <v>68</v>
      </c>
      <c r="E80" s="113" cm="1">
        <f t="array" ref="E80">IFERROR(INDEX( 'Input 2 - Inventory'!$E$7:$E$1007,MATCH(F80,'Input 2 - Inventory'!$C$7:$C$1007,0),0),"")</f>
        <v>0</v>
      </c>
      <c r="F80" s="78"/>
      <c r="G80" s="114"/>
      <c r="H80" s="114"/>
      <c r="I80" s="113" cm="1">
        <f t="array" ref="I80">IFERROR(INDEX( 'Input 2 - Inventory'!$F$7:$F$1007,MATCH(F80,'Input 2 - Inventory'!$C$7:$C$1007,0),0),"")</f>
        <v>0</v>
      </c>
      <c r="J80" s="114"/>
      <c r="K80" s="114"/>
      <c r="L80" s="115"/>
      <c r="M80" s="116"/>
      <c r="N80" s="115"/>
      <c r="O80" s="116"/>
      <c r="P80" s="115"/>
      <c r="Q80" s="111"/>
      <c r="R80" s="113" t="str">
        <f t="shared" si="8"/>
        <v>N</v>
      </c>
      <c r="S80" s="113" t="str">
        <f t="shared" si="10"/>
        <v>N</v>
      </c>
      <c r="T80" s="113">
        <f t="shared" si="9"/>
        <v>0</v>
      </c>
      <c r="U80" s="49"/>
      <c r="AE80" s="84" t="s">
        <v>20</v>
      </c>
    </row>
    <row r="81" spans="4:31" x14ac:dyDescent="0.3">
      <c r="D81" s="106">
        <f t="shared" si="6"/>
        <v>69</v>
      </c>
      <c r="E81" s="113" cm="1">
        <f t="array" ref="E81">IFERROR(INDEX( 'Input 2 - Inventory'!$E$7:$E$1007,MATCH(F81,'Input 2 - Inventory'!$C$7:$C$1007,0),0),"")</f>
        <v>0</v>
      </c>
      <c r="F81" s="78"/>
      <c r="G81" s="114"/>
      <c r="H81" s="114"/>
      <c r="I81" s="113" cm="1">
        <f t="array" ref="I81">IFERROR(INDEX( 'Input 2 - Inventory'!$F$7:$F$1007,MATCH(F81,'Input 2 - Inventory'!$C$7:$C$1007,0),0),"")</f>
        <v>0</v>
      </c>
      <c r="J81" s="114"/>
      <c r="K81" s="114"/>
      <c r="L81" s="115"/>
      <c r="M81" s="116"/>
      <c r="N81" s="115"/>
      <c r="O81" s="116"/>
      <c r="P81" s="115"/>
      <c r="Q81" s="111"/>
      <c r="R81" s="113" t="str">
        <f t="shared" si="8"/>
        <v>N</v>
      </c>
      <c r="S81" s="113" t="str">
        <f t="shared" si="10"/>
        <v>N</v>
      </c>
      <c r="T81" s="113">
        <f t="shared" si="9"/>
        <v>0</v>
      </c>
      <c r="U81" s="49"/>
      <c r="AE81" s="84" t="s">
        <v>20</v>
      </c>
    </row>
    <row r="82" spans="4:31" x14ac:dyDescent="0.3">
      <c r="D82" s="106">
        <f t="shared" ref="D82:D145" si="11">D81+1</f>
        <v>70</v>
      </c>
      <c r="E82" s="113" cm="1">
        <f t="array" ref="E82">IFERROR(INDEX( 'Input 2 - Inventory'!$E$7:$E$1007,MATCH(F82,'Input 2 - Inventory'!$C$7:$C$1007,0),0),"")</f>
        <v>0</v>
      </c>
      <c r="F82" s="78"/>
      <c r="G82" s="114"/>
      <c r="H82" s="114"/>
      <c r="I82" s="113" cm="1">
        <f t="array" ref="I82">IFERROR(INDEX( 'Input 2 - Inventory'!$F$7:$F$1007,MATCH(F82,'Input 2 - Inventory'!$C$7:$C$1007,0),0),"")</f>
        <v>0</v>
      </c>
      <c r="J82" s="114"/>
      <c r="K82" s="114"/>
      <c r="L82" s="115"/>
      <c r="M82" s="116"/>
      <c r="N82" s="115"/>
      <c r="O82" s="116"/>
      <c r="P82" s="115"/>
      <c r="Q82" s="111"/>
      <c r="R82" s="113" t="str">
        <f t="shared" si="8"/>
        <v>N</v>
      </c>
      <c r="S82" s="113" t="str">
        <f t="shared" si="10"/>
        <v>N</v>
      </c>
      <c r="T82" s="113">
        <f t="shared" si="9"/>
        <v>0</v>
      </c>
      <c r="U82" s="49"/>
      <c r="AE82" s="84" t="s">
        <v>20</v>
      </c>
    </row>
    <row r="83" spans="4:31" x14ac:dyDescent="0.3">
      <c r="D83" s="106">
        <f t="shared" si="11"/>
        <v>71</v>
      </c>
      <c r="E83" s="113" cm="1">
        <f t="array" ref="E83">IFERROR(INDEX( 'Input 2 - Inventory'!$E$7:$E$1007,MATCH(F83,'Input 2 - Inventory'!$C$7:$C$1007,0),0),"")</f>
        <v>0</v>
      </c>
      <c r="F83" s="78"/>
      <c r="G83" s="114"/>
      <c r="H83" s="114"/>
      <c r="I83" s="113" cm="1">
        <f t="array" ref="I83">IFERROR(INDEX( 'Input 2 - Inventory'!$F$7:$F$1007,MATCH(F83,'Input 2 - Inventory'!$C$7:$C$1007,0),0),"")</f>
        <v>0</v>
      </c>
      <c r="J83" s="114"/>
      <c r="K83" s="114"/>
      <c r="L83" s="115"/>
      <c r="M83" s="116"/>
      <c r="N83" s="115"/>
      <c r="O83" s="116"/>
      <c r="P83" s="115"/>
      <c r="Q83" s="111"/>
      <c r="R83" s="113" t="str">
        <f t="shared" si="8"/>
        <v>N</v>
      </c>
      <c r="S83" s="113" t="str">
        <f t="shared" si="10"/>
        <v>N</v>
      </c>
      <c r="T83" s="113">
        <f t="shared" si="9"/>
        <v>0</v>
      </c>
      <c r="U83" s="49"/>
      <c r="AE83" s="84" t="s">
        <v>20</v>
      </c>
    </row>
    <row r="84" spans="4:31" x14ac:dyDescent="0.3">
      <c r="D84" s="106">
        <f t="shared" si="11"/>
        <v>72</v>
      </c>
      <c r="E84" s="113" cm="1">
        <f t="array" ref="E84">IFERROR(INDEX( 'Input 2 - Inventory'!$E$7:$E$1007,MATCH(F84,'Input 2 - Inventory'!$C$7:$C$1007,0),0),"")</f>
        <v>0</v>
      </c>
      <c r="F84" s="78"/>
      <c r="G84" s="114"/>
      <c r="H84" s="114"/>
      <c r="I84" s="113" cm="1">
        <f t="array" ref="I84">IFERROR(INDEX( 'Input 2 - Inventory'!$F$7:$F$1007,MATCH(F84,'Input 2 - Inventory'!$C$7:$C$1007,0),0),"")</f>
        <v>0</v>
      </c>
      <c r="J84" s="114"/>
      <c r="K84" s="114"/>
      <c r="L84" s="115"/>
      <c r="M84" s="116"/>
      <c r="N84" s="115"/>
      <c r="O84" s="116"/>
      <c r="P84" s="115"/>
      <c r="Q84" s="111"/>
      <c r="R84" s="113" t="str">
        <f t="shared" si="8"/>
        <v>N</v>
      </c>
      <c r="S84" s="113" t="str">
        <f t="shared" si="10"/>
        <v>N</v>
      </c>
      <c r="T84" s="113">
        <f t="shared" si="9"/>
        <v>0</v>
      </c>
      <c r="U84" s="49"/>
      <c r="AE84" s="84" t="s">
        <v>20</v>
      </c>
    </row>
    <row r="85" spans="4:31" x14ac:dyDescent="0.3">
      <c r="D85" s="106">
        <f t="shared" si="11"/>
        <v>73</v>
      </c>
      <c r="E85" s="113" cm="1">
        <f t="array" ref="E85">IFERROR(INDEX( 'Input 2 - Inventory'!$E$7:$E$1007,MATCH(F85,'Input 2 - Inventory'!$C$7:$C$1007,0),0),"")</f>
        <v>0</v>
      </c>
      <c r="F85" s="78"/>
      <c r="G85" s="114"/>
      <c r="H85" s="114"/>
      <c r="I85" s="113" cm="1">
        <f t="array" ref="I85">IFERROR(INDEX( 'Input 2 - Inventory'!$F$7:$F$1007,MATCH(F85,'Input 2 - Inventory'!$C$7:$C$1007,0),0),"")</f>
        <v>0</v>
      </c>
      <c r="J85" s="114"/>
      <c r="K85" s="114"/>
      <c r="L85" s="115"/>
      <c r="M85" s="116"/>
      <c r="N85" s="115"/>
      <c r="O85" s="116"/>
      <c r="P85" s="115"/>
      <c r="Q85" s="111"/>
      <c r="R85" s="113" t="str">
        <f t="shared" si="8"/>
        <v>N</v>
      </c>
      <c r="S85" s="113" t="str">
        <f t="shared" si="10"/>
        <v>N</v>
      </c>
      <c r="T85" s="113">
        <f t="shared" si="9"/>
        <v>0</v>
      </c>
      <c r="U85" s="49"/>
      <c r="AE85" s="84" t="s">
        <v>20</v>
      </c>
    </row>
    <row r="86" spans="4:31" x14ac:dyDescent="0.3">
      <c r="D86" s="106">
        <f t="shared" si="11"/>
        <v>74</v>
      </c>
      <c r="E86" s="113" cm="1">
        <f t="array" ref="E86">IFERROR(INDEX( 'Input 2 - Inventory'!$E$7:$E$1007,MATCH(F86,'Input 2 - Inventory'!$C$7:$C$1007,0),0),"")</f>
        <v>0</v>
      </c>
      <c r="F86" s="78"/>
      <c r="G86" s="114"/>
      <c r="H86" s="114"/>
      <c r="I86" s="113" cm="1">
        <f t="array" ref="I86">IFERROR(INDEX( 'Input 2 - Inventory'!$F$7:$F$1007,MATCH(F86,'Input 2 - Inventory'!$C$7:$C$1007,0),0),"")</f>
        <v>0</v>
      </c>
      <c r="J86" s="114"/>
      <c r="K86" s="114"/>
      <c r="L86" s="115"/>
      <c r="M86" s="116"/>
      <c r="N86" s="115"/>
      <c r="O86" s="116"/>
      <c r="P86" s="115"/>
      <c r="Q86" s="111"/>
      <c r="R86" s="113" t="str">
        <f t="shared" si="8"/>
        <v>N</v>
      </c>
      <c r="S86" s="113" t="str">
        <f t="shared" si="10"/>
        <v>N</v>
      </c>
      <c r="T86" s="113">
        <f t="shared" si="9"/>
        <v>0</v>
      </c>
      <c r="U86" s="49"/>
      <c r="AE86" s="84" t="s">
        <v>20</v>
      </c>
    </row>
    <row r="87" spans="4:31" x14ac:dyDescent="0.3">
      <c r="D87" s="106">
        <f t="shared" si="11"/>
        <v>75</v>
      </c>
      <c r="E87" s="113" cm="1">
        <f t="array" ref="E87">IFERROR(INDEX( 'Input 2 - Inventory'!$E$7:$E$1007,MATCH(F87,'Input 2 - Inventory'!$C$7:$C$1007,0),0),"")</f>
        <v>0</v>
      </c>
      <c r="F87" s="78"/>
      <c r="G87" s="114"/>
      <c r="H87" s="114"/>
      <c r="I87" s="113" cm="1">
        <f t="array" ref="I87">IFERROR(INDEX( 'Input 2 - Inventory'!$F$7:$F$1007,MATCH(F87,'Input 2 - Inventory'!$C$7:$C$1007,0),0),"")</f>
        <v>0</v>
      </c>
      <c r="J87" s="114"/>
      <c r="K87" s="114"/>
      <c r="L87" s="115"/>
      <c r="M87" s="116"/>
      <c r="N87" s="115"/>
      <c r="O87" s="116"/>
      <c r="P87" s="115"/>
      <c r="Q87" s="111"/>
      <c r="R87" s="113" t="str">
        <f t="shared" si="8"/>
        <v>N</v>
      </c>
      <c r="S87" s="113" t="str">
        <f t="shared" si="10"/>
        <v>N</v>
      </c>
      <c r="T87" s="113">
        <f t="shared" si="9"/>
        <v>0</v>
      </c>
      <c r="U87" s="49"/>
      <c r="AE87" s="84" t="s">
        <v>20</v>
      </c>
    </row>
    <row r="88" spans="4:31" x14ac:dyDescent="0.3">
      <c r="D88" s="106">
        <f t="shared" si="11"/>
        <v>76</v>
      </c>
      <c r="E88" s="113" cm="1">
        <f t="array" ref="E88">IFERROR(INDEX( 'Input 2 - Inventory'!$E$7:$E$1007,MATCH(F88,'Input 2 - Inventory'!$C$7:$C$1007,0),0),"")</f>
        <v>0</v>
      </c>
      <c r="F88" s="78"/>
      <c r="G88" s="114"/>
      <c r="H88" s="114"/>
      <c r="I88" s="113" cm="1">
        <f t="array" ref="I88">IFERROR(INDEX( 'Input 2 - Inventory'!$F$7:$F$1007,MATCH(F88,'Input 2 - Inventory'!$C$7:$C$1007,0),0),"")</f>
        <v>0</v>
      </c>
      <c r="J88" s="114"/>
      <c r="K88" s="114"/>
      <c r="L88" s="115"/>
      <c r="M88" s="116"/>
      <c r="N88" s="115"/>
      <c r="O88" s="116"/>
      <c r="P88" s="115"/>
      <c r="Q88" s="111"/>
      <c r="R88" s="113" t="str">
        <f t="shared" si="8"/>
        <v>N</v>
      </c>
      <c r="S88" s="113" t="str">
        <f t="shared" si="10"/>
        <v>N</v>
      </c>
      <c r="T88" s="113">
        <f t="shared" si="9"/>
        <v>0</v>
      </c>
      <c r="U88" s="49"/>
      <c r="AE88" s="84" t="s">
        <v>20</v>
      </c>
    </row>
    <row r="89" spans="4:31" x14ac:dyDescent="0.3">
      <c r="D89" s="106">
        <f t="shared" si="11"/>
        <v>77</v>
      </c>
      <c r="E89" s="113" cm="1">
        <f t="array" ref="E89">IFERROR(INDEX( 'Input 2 - Inventory'!$E$7:$E$1007,MATCH(F89,'Input 2 - Inventory'!$C$7:$C$1007,0),0),"")</f>
        <v>0</v>
      </c>
      <c r="F89" s="78"/>
      <c r="G89" s="114"/>
      <c r="H89" s="114"/>
      <c r="I89" s="113" cm="1">
        <f t="array" ref="I89">IFERROR(INDEX( 'Input 2 - Inventory'!$F$7:$F$1007,MATCH(F89,'Input 2 - Inventory'!$C$7:$C$1007,0),0),"")</f>
        <v>0</v>
      </c>
      <c r="J89" s="114"/>
      <c r="K89" s="114"/>
      <c r="L89" s="115"/>
      <c r="M89" s="116"/>
      <c r="N89" s="115"/>
      <c r="O89" s="116"/>
      <c r="P89" s="115"/>
      <c r="Q89" s="111"/>
      <c r="R89" s="113" t="str">
        <f t="shared" si="8"/>
        <v>N</v>
      </c>
      <c r="S89" s="113" t="str">
        <f t="shared" si="10"/>
        <v>N</v>
      </c>
      <c r="T89" s="113">
        <f t="shared" si="9"/>
        <v>0</v>
      </c>
      <c r="U89" s="49"/>
      <c r="AE89" s="84" t="s">
        <v>20</v>
      </c>
    </row>
    <row r="90" spans="4:31" x14ac:dyDescent="0.3">
      <c r="D90" s="106">
        <f t="shared" si="11"/>
        <v>78</v>
      </c>
      <c r="E90" s="113" cm="1">
        <f t="array" ref="E90">IFERROR(INDEX( 'Input 2 - Inventory'!$E$7:$E$1007,MATCH(F90,'Input 2 - Inventory'!$C$7:$C$1007,0),0),"")</f>
        <v>0</v>
      </c>
      <c r="F90" s="78"/>
      <c r="G90" s="114"/>
      <c r="H90" s="114"/>
      <c r="I90" s="113" cm="1">
        <f t="array" ref="I90">IFERROR(INDEX( 'Input 2 - Inventory'!$F$7:$F$1007,MATCH(F90,'Input 2 - Inventory'!$C$7:$C$1007,0),0),"")</f>
        <v>0</v>
      </c>
      <c r="J90" s="114"/>
      <c r="K90" s="114"/>
      <c r="L90" s="115"/>
      <c r="M90" s="116"/>
      <c r="N90" s="115"/>
      <c r="O90" s="116"/>
      <c r="P90" s="115"/>
      <c r="Q90" s="111"/>
      <c r="R90" s="113" t="str">
        <f t="shared" si="8"/>
        <v>N</v>
      </c>
      <c r="S90" s="113" t="str">
        <f t="shared" si="10"/>
        <v>N</v>
      </c>
      <c r="T90" s="113">
        <f t="shared" si="9"/>
        <v>0</v>
      </c>
      <c r="U90" s="49"/>
      <c r="AE90" s="84" t="s">
        <v>20</v>
      </c>
    </row>
    <row r="91" spans="4:31" x14ac:dyDescent="0.3">
      <c r="D91" s="106">
        <f t="shared" si="11"/>
        <v>79</v>
      </c>
      <c r="E91" s="113" cm="1">
        <f t="array" ref="E91">IFERROR(INDEX( 'Input 2 - Inventory'!$E$7:$E$1007,MATCH(F91,'Input 2 - Inventory'!$C$7:$C$1007,0),0),"")</f>
        <v>0</v>
      </c>
      <c r="F91" s="78"/>
      <c r="G91" s="114"/>
      <c r="H91" s="114"/>
      <c r="I91" s="113" cm="1">
        <f t="array" ref="I91">IFERROR(INDEX( 'Input 2 - Inventory'!$F$7:$F$1007,MATCH(F91,'Input 2 - Inventory'!$C$7:$C$1007,0),0),"")</f>
        <v>0</v>
      </c>
      <c r="J91" s="114"/>
      <c r="K91" s="114"/>
      <c r="L91" s="115"/>
      <c r="M91" s="116"/>
      <c r="N91" s="115"/>
      <c r="O91" s="116"/>
      <c r="P91" s="115"/>
      <c r="Q91" s="111"/>
      <c r="R91" s="113" t="str">
        <f t="shared" si="8"/>
        <v>N</v>
      </c>
      <c r="S91" s="113" t="str">
        <f t="shared" si="10"/>
        <v>N</v>
      </c>
      <c r="T91" s="113">
        <f t="shared" si="9"/>
        <v>0</v>
      </c>
      <c r="U91" s="49"/>
      <c r="AE91" s="84" t="s">
        <v>20</v>
      </c>
    </row>
    <row r="92" spans="4:31" x14ac:dyDescent="0.3">
      <c r="D92" s="106">
        <f t="shared" si="11"/>
        <v>80</v>
      </c>
      <c r="E92" s="113" cm="1">
        <f t="array" ref="E92">IFERROR(INDEX( 'Input 2 - Inventory'!$E$7:$E$1007,MATCH(F92,'Input 2 - Inventory'!$C$7:$C$1007,0),0),"")</f>
        <v>0</v>
      </c>
      <c r="F92" s="78"/>
      <c r="G92" s="114"/>
      <c r="H92" s="114"/>
      <c r="I92" s="113" cm="1">
        <f t="array" ref="I92">IFERROR(INDEX( 'Input 2 - Inventory'!$F$7:$F$1007,MATCH(F92,'Input 2 - Inventory'!$C$7:$C$1007,0),0),"")</f>
        <v>0</v>
      </c>
      <c r="J92" s="114"/>
      <c r="K92" s="114"/>
      <c r="L92" s="115"/>
      <c r="M92" s="116"/>
      <c r="N92" s="115"/>
      <c r="O92" s="116"/>
      <c r="P92" s="115"/>
      <c r="Q92" s="111"/>
      <c r="R92" s="113" t="str">
        <f t="shared" si="8"/>
        <v>N</v>
      </c>
      <c r="S92" s="113" t="str">
        <f t="shared" si="10"/>
        <v>N</v>
      </c>
      <c r="T92" s="113">
        <f t="shared" si="9"/>
        <v>0</v>
      </c>
      <c r="U92" s="49"/>
      <c r="AE92" s="84" t="s">
        <v>20</v>
      </c>
    </row>
    <row r="93" spans="4:31" x14ac:dyDescent="0.3">
      <c r="D93" s="106">
        <f t="shared" si="11"/>
        <v>81</v>
      </c>
      <c r="E93" s="113" cm="1">
        <f t="array" ref="E93">IFERROR(INDEX( 'Input 2 - Inventory'!$E$7:$E$1007,MATCH(F93,'Input 2 - Inventory'!$C$7:$C$1007,0),0),"")</f>
        <v>0</v>
      </c>
      <c r="F93" s="78"/>
      <c r="G93" s="114"/>
      <c r="H93" s="114"/>
      <c r="I93" s="113" cm="1">
        <f t="array" ref="I93">IFERROR(INDEX( 'Input 2 - Inventory'!$F$7:$F$1007,MATCH(F93,'Input 2 - Inventory'!$C$7:$C$1007,0),0),"")</f>
        <v>0</v>
      </c>
      <c r="J93" s="114"/>
      <c r="K93" s="114"/>
      <c r="L93" s="115"/>
      <c r="M93" s="116"/>
      <c r="N93" s="115"/>
      <c r="O93" s="116"/>
      <c r="P93" s="115"/>
      <c r="Q93" s="111"/>
      <c r="R93" s="113" t="str">
        <f t="shared" si="8"/>
        <v>N</v>
      </c>
      <c r="S93" s="113" t="str">
        <f t="shared" si="10"/>
        <v>N</v>
      </c>
      <c r="T93" s="113">
        <f t="shared" si="9"/>
        <v>0</v>
      </c>
      <c r="U93" s="49"/>
      <c r="AE93" s="84" t="s">
        <v>20</v>
      </c>
    </row>
    <row r="94" spans="4:31" x14ac:dyDescent="0.3">
      <c r="D94" s="106">
        <f t="shared" si="11"/>
        <v>82</v>
      </c>
      <c r="E94" s="113" cm="1">
        <f t="array" ref="E94">IFERROR(INDEX( 'Input 2 - Inventory'!$E$7:$E$1007,MATCH(F94,'Input 2 - Inventory'!$C$7:$C$1007,0),0),"")</f>
        <v>0</v>
      </c>
      <c r="F94" s="78"/>
      <c r="G94" s="114"/>
      <c r="H94" s="114"/>
      <c r="I94" s="113" cm="1">
        <f t="array" ref="I94">IFERROR(INDEX( 'Input 2 - Inventory'!$F$7:$F$1007,MATCH(F94,'Input 2 - Inventory'!$C$7:$C$1007,0),0),"")</f>
        <v>0</v>
      </c>
      <c r="J94" s="114"/>
      <c r="K94" s="114"/>
      <c r="L94" s="115"/>
      <c r="M94" s="116"/>
      <c r="N94" s="115"/>
      <c r="O94" s="116"/>
      <c r="P94" s="115"/>
      <c r="Q94" s="111"/>
      <c r="R94" s="113" t="str">
        <f t="shared" si="8"/>
        <v>N</v>
      </c>
      <c r="S94" s="113" t="str">
        <f t="shared" si="10"/>
        <v>N</v>
      </c>
      <c r="T94" s="113">
        <f t="shared" si="9"/>
        <v>0</v>
      </c>
      <c r="U94" s="49"/>
      <c r="AE94" s="84" t="s">
        <v>20</v>
      </c>
    </row>
    <row r="95" spans="4:31" x14ac:dyDescent="0.3">
      <c r="D95" s="106">
        <f t="shared" si="11"/>
        <v>83</v>
      </c>
      <c r="E95" s="113" cm="1">
        <f t="array" ref="E95">IFERROR(INDEX( 'Input 2 - Inventory'!$E$7:$E$1007,MATCH(F95,'Input 2 - Inventory'!$C$7:$C$1007,0),0),"")</f>
        <v>0</v>
      </c>
      <c r="F95" s="78"/>
      <c r="G95" s="114"/>
      <c r="H95" s="114"/>
      <c r="I95" s="113" cm="1">
        <f t="array" ref="I95">IFERROR(INDEX( 'Input 2 - Inventory'!$F$7:$F$1007,MATCH(F95,'Input 2 - Inventory'!$C$7:$C$1007,0),0),"")</f>
        <v>0</v>
      </c>
      <c r="J95" s="114"/>
      <c r="K95" s="114"/>
      <c r="L95" s="115"/>
      <c r="M95" s="116"/>
      <c r="N95" s="115"/>
      <c r="O95" s="116"/>
      <c r="P95" s="115"/>
      <c r="Q95" s="111"/>
      <c r="R95" s="113" t="str">
        <f t="shared" si="8"/>
        <v>N</v>
      </c>
      <c r="S95" s="113" t="str">
        <f t="shared" si="10"/>
        <v>N</v>
      </c>
      <c r="T95" s="113">
        <f t="shared" si="9"/>
        <v>0</v>
      </c>
      <c r="U95" s="49"/>
      <c r="AE95" s="84" t="s">
        <v>20</v>
      </c>
    </row>
    <row r="96" spans="4:31" x14ac:dyDescent="0.3">
      <c r="D96" s="106">
        <f t="shared" si="11"/>
        <v>84</v>
      </c>
      <c r="E96" s="113" cm="1">
        <f t="array" ref="E96">IFERROR(INDEX( 'Input 2 - Inventory'!$E$7:$E$1007,MATCH(F96,'Input 2 - Inventory'!$C$7:$C$1007,0),0),"")</f>
        <v>0</v>
      </c>
      <c r="F96" s="78"/>
      <c r="G96" s="114"/>
      <c r="H96" s="114"/>
      <c r="I96" s="113" cm="1">
        <f t="array" ref="I96">IFERROR(INDEX( 'Input 2 - Inventory'!$F$7:$F$1007,MATCH(F96,'Input 2 - Inventory'!$C$7:$C$1007,0),0),"")</f>
        <v>0</v>
      </c>
      <c r="J96" s="114"/>
      <c r="K96" s="114"/>
      <c r="L96" s="115"/>
      <c r="M96" s="116"/>
      <c r="N96" s="115"/>
      <c r="O96" s="116"/>
      <c r="P96" s="115"/>
      <c r="Q96" s="111"/>
      <c r="R96" s="113" t="str">
        <f t="shared" si="8"/>
        <v>N</v>
      </c>
      <c r="S96" s="113" t="str">
        <f t="shared" si="10"/>
        <v>N</v>
      </c>
      <c r="T96" s="113">
        <f t="shared" si="9"/>
        <v>0</v>
      </c>
      <c r="U96" s="49"/>
      <c r="AE96" s="84" t="s">
        <v>20</v>
      </c>
    </row>
    <row r="97" spans="4:31" x14ac:dyDescent="0.3">
      <c r="D97" s="106">
        <f t="shared" si="11"/>
        <v>85</v>
      </c>
      <c r="E97" s="113" cm="1">
        <f t="array" ref="E97">IFERROR(INDEX( 'Input 2 - Inventory'!$E$7:$E$1007,MATCH(F97,'Input 2 - Inventory'!$C$7:$C$1007,0),0),"")</f>
        <v>0</v>
      </c>
      <c r="F97" s="78"/>
      <c r="G97" s="114"/>
      <c r="H97" s="114"/>
      <c r="I97" s="113" cm="1">
        <f t="array" ref="I97">IFERROR(INDEX( 'Input 2 - Inventory'!$F$7:$F$1007,MATCH(F97,'Input 2 - Inventory'!$C$7:$C$1007,0),0),"")</f>
        <v>0</v>
      </c>
      <c r="J97" s="114"/>
      <c r="K97" s="114"/>
      <c r="L97" s="115"/>
      <c r="M97" s="116"/>
      <c r="N97" s="115"/>
      <c r="O97" s="116"/>
      <c r="P97" s="115"/>
      <c r="Q97" s="111"/>
      <c r="R97" s="113" t="str">
        <f t="shared" si="8"/>
        <v>N</v>
      </c>
      <c r="S97" s="113" t="str">
        <f t="shared" si="10"/>
        <v>N</v>
      </c>
      <c r="T97" s="113">
        <f t="shared" si="9"/>
        <v>0</v>
      </c>
      <c r="U97" s="49"/>
      <c r="AE97" s="84" t="s">
        <v>20</v>
      </c>
    </row>
    <row r="98" spans="4:31" x14ac:dyDescent="0.3">
      <c r="D98" s="106">
        <f t="shared" si="11"/>
        <v>86</v>
      </c>
      <c r="E98" s="113" cm="1">
        <f t="array" ref="E98">IFERROR(INDEX( 'Input 2 - Inventory'!$E$7:$E$1007,MATCH(F98,'Input 2 - Inventory'!$C$7:$C$1007,0),0),"")</f>
        <v>0</v>
      </c>
      <c r="F98" s="78"/>
      <c r="G98" s="114"/>
      <c r="H98" s="114"/>
      <c r="I98" s="113" cm="1">
        <f t="array" ref="I98">IFERROR(INDEX( 'Input 2 - Inventory'!$F$7:$F$1007,MATCH(F98,'Input 2 - Inventory'!$C$7:$C$1007,0),0),"")</f>
        <v>0</v>
      </c>
      <c r="J98" s="114"/>
      <c r="K98" s="114"/>
      <c r="L98" s="115"/>
      <c r="M98" s="116"/>
      <c r="N98" s="115"/>
      <c r="O98" s="116"/>
      <c r="P98" s="115"/>
      <c r="Q98" s="111"/>
      <c r="R98" s="113" t="str">
        <f t="shared" si="8"/>
        <v>N</v>
      </c>
      <c r="S98" s="113" t="str">
        <f t="shared" si="10"/>
        <v>N</v>
      </c>
      <c r="T98" s="113">
        <f t="shared" si="9"/>
        <v>0</v>
      </c>
      <c r="U98" s="49"/>
      <c r="AE98" s="84" t="s">
        <v>20</v>
      </c>
    </row>
    <row r="99" spans="4:31" x14ac:dyDescent="0.3">
      <c r="D99" s="106">
        <f t="shared" si="11"/>
        <v>87</v>
      </c>
      <c r="E99" s="113" cm="1">
        <f t="array" ref="E99">IFERROR(INDEX( 'Input 2 - Inventory'!$E$7:$E$1007,MATCH(F99,'Input 2 - Inventory'!$C$7:$C$1007,0),0),"")</f>
        <v>0</v>
      </c>
      <c r="F99" s="78"/>
      <c r="G99" s="114"/>
      <c r="H99" s="114"/>
      <c r="I99" s="113" cm="1">
        <f t="array" ref="I99">IFERROR(INDEX( 'Input 2 - Inventory'!$F$7:$F$1007,MATCH(F99,'Input 2 - Inventory'!$C$7:$C$1007,0),0),"")</f>
        <v>0</v>
      </c>
      <c r="J99" s="114"/>
      <c r="K99" s="114"/>
      <c r="L99" s="115"/>
      <c r="M99" s="116"/>
      <c r="N99" s="115"/>
      <c r="O99" s="116"/>
      <c r="P99" s="115"/>
      <c r="Q99" s="111"/>
      <c r="R99" s="113" t="str">
        <f t="shared" si="8"/>
        <v>N</v>
      </c>
      <c r="S99" s="113" t="str">
        <f t="shared" si="10"/>
        <v>N</v>
      </c>
      <c r="T99" s="113">
        <f t="shared" si="9"/>
        <v>0</v>
      </c>
      <c r="U99" s="49"/>
      <c r="AE99" s="84" t="s">
        <v>20</v>
      </c>
    </row>
    <row r="100" spans="4:31" x14ac:dyDescent="0.3">
      <c r="D100" s="106">
        <f t="shared" si="11"/>
        <v>88</v>
      </c>
      <c r="E100" s="113" cm="1">
        <f t="array" ref="E100">IFERROR(INDEX( 'Input 2 - Inventory'!$E$7:$E$1007,MATCH(F100,'Input 2 - Inventory'!$C$7:$C$1007,0),0),"")</f>
        <v>0</v>
      </c>
      <c r="F100" s="78"/>
      <c r="G100" s="114"/>
      <c r="H100" s="114"/>
      <c r="I100" s="113" cm="1">
        <f t="array" ref="I100">IFERROR(INDEX( 'Input 2 - Inventory'!$F$7:$F$1007,MATCH(F100,'Input 2 - Inventory'!$C$7:$C$1007,0),0),"")</f>
        <v>0</v>
      </c>
      <c r="J100" s="114"/>
      <c r="K100" s="114"/>
      <c r="L100" s="115"/>
      <c r="M100" s="116"/>
      <c r="N100" s="115"/>
      <c r="O100" s="116"/>
      <c r="P100" s="115"/>
      <c r="Q100" s="111"/>
      <c r="R100" s="113" t="str">
        <f t="shared" si="8"/>
        <v>N</v>
      </c>
      <c r="S100" s="113" t="str">
        <f t="shared" si="10"/>
        <v>N</v>
      </c>
      <c r="T100" s="113">
        <f t="shared" si="9"/>
        <v>0</v>
      </c>
      <c r="U100" s="49"/>
      <c r="AE100" s="84" t="s">
        <v>20</v>
      </c>
    </row>
    <row r="101" spans="4:31" x14ac:dyDescent="0.3">
      <c r="D101" s="106">
        <f t="shared" si="11"/>
        <v>89</v>
      </c>
      <c r="E101" s="113" cm="1">
        <f t="array" ref="E101">IFERROR(INDEX( 'Input 2 - Inventory'!$E$7:$E$1007,MATCH(F101,'Input 2 - Inventory'!$C$7:$C$1007,0),0),"")</f>
        <v>0</v>
      </c>
      <c r="F101" s="78"/>
      <c r="G101" s="114"/>
      <c r="H101" s="114"/>
      <c r="I101" s="113" cm="1">
        <f t="array" ref="I101">IFERROR(INDEX( 'Input 2 - Inventory'!$F$7:$F$1007,MATCH(F101,'Input 2 - Inventory'!$C$7:$C$1007,0),0),"")</f>
        <v>0</v>
      </c>
      <c r="J101" s="114"/>
      <c r="K101" s="114"/>
      <c r="L101" s="115"/>
      <c r="M101" s="116"/>
      <c r="N101" s="115"/>
      <c r="O101" s="116"/>
      <c r="P101" s="115"/>
      <c r="Q101" s="111"/>
      <c r="R101" s="113" t="str">
        <f t="shared" si="8"/>
        <v>N</v>
      </c>
      <c r="S101" s="113" t="str">
        <f t="shared" si="10"/>
        <v>N</v>
      </c>
      <c r="T101" s="113">
        <f t="shared" si="9"/>
        <v>0</v>
      </c>
      <c r="U101" s="49"/>
      <c r="AE101" s="84" t="s">
        <v>20</v>
      </c>
    </row>
    <row r="102" spans="4:31" x14ac:dyDescent="0.3">
      <c r="D102" s="106">
        <f t="shared" si="11"/>
        <v>90</v>
      </c>
      <c r="E102" s="113" cm="1">
        <f t="array" ref="E102">IFERROR(INDEX( 'Input 2 - Inventory'!$E$7:$E$1007,MATCH(F102,'Input 2 - Inventory'!$C$7:$C$1007,0),0),"")</f>
        <v>0</v>
      </c>
      <c r="F102" s="78"/>
      <c r="G102" s="114"/>
      <c r="H102" s="114"/>
      <c r="I102" s="113" cm="1">
        <f t="array" ref="I102">IFERROR(INDEX( 'Input 2 - Inventory'!$F$7:$F$1007,MATCH(F102,'Input 2 - Inventory'!$C$7:$C$1007,0),0),"")</f>
        <v>0</v>
      </c>
      <c r="J102" s="114"/>
      <c r="K102" s="114"/>
      <c r="L102" s="115"/>
      <c r="M102" s="116"/>
      <c r="N102" s="115"/>
      <c r="O102" s="116"/>
      <c r="P102" s="115"/>
      <c r="Q102" s="111"/>
      <c r="R102" s="113" t="str">
        <f t="shared" si="8"/>
        <v>N</v>
      </c>
      <c r="S102" s="113" t="str">
        <f t="shared" si="10"/>
        <v>N</v>
      </c>
      <c r="T102" s="113">
        <f t="shared" si="9"/>
        <v>0</v>
      </c>
      <c r="U102" s="49"/>
      <c r="AE102" s="84" t="s">
        <v>20</v>
      </c>
    </row>
    <row r="103" spans="4:31" x14ac:dyDescent="0.3">
      <c r="D103" s="106">
        <f t="shared" si="11"/>
        <v>91</v>
      </c>
      <c r="E103" s="113" cm="1">
        <f t="array" ref="E103">IFERROR(INDEX( 'Input 2 - Inventory'!$E$7:$E$1007,MATCH(F103,'Input 2 - Inventory'!$C$7:$C$1007,0),0),"")</f>
        <v>0</v>
      </c>
      <c r="F103" s="78"/>
      <c r="G103" s="114"/>
      <c r="H103" s="114"/>
      <c r="I103" s="113" cm="1">
        <f t="array" ref="I103">IFERROR(INDEX( 'Input 2 - Inventory'!$F$7:$F$1007,MATCH(F103,'Input 2 - Inventory'!$C$7:$C$1007,0),0),"")</f>
        <v>0</v>
      </c>
      <c r="J103" s="114"/>
      <c r="K103" s="114"/>
      <c r="L103" s="115"/>
      <c r="M103" s="116"/>
      <c r="N103" s="115"/>
      <c r="O103" s="116"/>
      <c r="P103" s="115"/>
      <c r="Q103" s="111"/>
      <c r="R103" s="113" t="str">
        <f t="shared" si="8"/>
        <v>N</v>
      </c>
      <c r="S103" s="113" t="str">
        <f t="shared" si="10"/>
        <v>N</v>
      </c>
      <c r="T103" s="113">
        <f t="shared" si="9"/>
        <v>0</v>
      </c>
      <c r="U103" s="49"/>
      <c r="AE103" s="84" t="s">
        <v>20</v>
      </c>
    </row>
    <row r="104" spans="4:31" x14ac:dyDescent="0.3">
      <c r="D104" s="106">
        <f t="shared" si="11"/>
        <v>92</v>
      </c>
      <c r="E104" s="113" cm="1">
        <f t="array" ref="E104">IFERROR(INDEX( 'Input 2 - Inventory'!$E$7:$E$1007,MATCH(F104,'Input 2 - Inventory'!$C$7:$C$1007,0),0),"")</f>
        <v>0</v>
      </c>
      <c r="F104" s="78"/>
      <c r="G104" s="114"/>
      <c r="H104" s="114"/>
      <c r="I104" s="113" cm="1">
        <f t="array" ref="I104">IFERROR(INDEX( 'Input 2 - Inventory'!$F$7:$F$1007,MATCH(F104,'Input 2 - Inventory'!$C$7:$C$1007,0),0),"")</f>
        <v>0</v>
      </c>
      <c r="J104" s="114"/>
      <c r="K104" s="114"/>
      <c r="L104" s="115"/>
      <c r="M104" s="116"/>
      <c r="N104" s="115"/>
      <c r="O104" s="116"/>
      <c r="P104" s="115"/>
      <c r="Q104" s="111"/>
      <c r="R104" s="113" t="str">
        <f t="shared" si="8"/>
        <v>N</v>
      </c>
      <c r="S104" s="113" t="str">
        <f t="shared" si="10"/>
        <v>N</v>
      </c>
      <c r="T104" s="113">
        <f t="shared" si="9"/>
        <v>0</v>
      </c>
      <c r="U104" s="49"/>
      <c r="AE104" s="84" t="s">
        <v>20</v>
      </c>
    </row>
    <row r="105" spans="4:31" x14ac:dyDescent="0.3">
      <c r="D105" s="106">
        <f t="shared" si="11"/>
        <v>93</v>
      </c>
      <c r="E105" s="113" cm="1">
        <f t="array" ref="E105">IFERROR(INDEX( 'Input 2 - Inventory'!$E$7:$E$1007,MATCH(F105,'Input 2 - Inventory'!$C$7:$C$1007,0),0),"")</f>
        <v>0</v>
      </c>
      <c r="F105" s="78"/>
      <c r="G105" s="114"/>
      <c r="H105" s="114"/>
      <c r="I105" s="113" cm="1">
        <f t="array" ref="I105">IFERROR(INDEX( 'Input 2 - Inventory'!$F$7:$F$1007,MATCH(F105,'Input 2 - Inventory'!$C$7:$C$1007,0),0),"")</f>
        <v>0</v>
      </c>
      <c r="J105" s="114"/>
      <c r="K105" s="114"/>
      <c r="L105" s="115"/>
      <c r="M105" s="116"/>
      <c r="N105" s="115"/>
      <c r="O105" s="116"/>
      <c r="P105" s="115"/>
      <c r="Q105" s="111"/>
      <c r="R105" s="113" t="str">
        <f t="shared" si="8"/>
        <v>N</v>
      </c>
      <c r="S105" s="113" t="str">
        <f t="shared" si="10"/>
        <v>N</v>
      </c>
      <c r="T105" s="113">
        <f t="shared" si="9"/>
        <v>0</v>
      </c>
      <c r="U105" s="49"/>
      <c r="AE105" s="84" t="s">
        <v>20</v>
      </c>
    </row>
    <row r="106" spans="4:31" x14ac:dyDescent="0.3">
      <c r="D106" s="106">
        <f t="shared" si="11"/>
        <v>94</v>
      </c>
      <c r="E106" s="113" cm="1">
        <f t="array" ref="E106">IFERROR(INDEX( 'Input 2 - Inventory'!$E$7:$E$1007,MATCH(F106,'Input 2 - Inventory'!$C$7:$C$1007,0),0),"")</f>
        <v>0</v>
      </c>
      <c r="F106" s="78"/>
      <c r="G106" s="114"/>
      <c r="H106" s="114"/>
      <c r="I106" s="113" cm="1">
        <f t="array" ref="I106">IFERROR(INDEX( 'Input 2 - Inventory'!$F$7:$F$1007,MATCH(F106,'Input 2 - Inventory'!$C$7:$C$1007,0),0),"")</f>
        <v>0</v>
      </c>
      <c r="J106" s="114"/>
      <c r="K106" s="114"/>
      <c r="L106" s="115"/>
      <c r="M106" s="116"/>
      <c r="N106" s="115"/>
      <c r="O106" s="116"/>
      <c r="P106" s="115"/>
      <c r="Q106" s="111"/>
      <c r="R106" s="113" t="str">
        <f t="shared" si="8"/>
        <v>N</v>
      </c>
      <c r="S106" s="113" t="str">
        <f t="shared" si="10"/>
        <v>N</v>
      </c>
      <c r="T106" s="113">
        <f t="shared" si="9"/>
        <v>0</v>
      </c>
      <c r="U106" s="49"/>
      <c r="AE106" s="84" t="s">
        <v>20</v>
      </c>
    </row>
    <row r="107" spans="4:31" x14ac:dyDescent="0.3">
      <c r="D107" s="106">
        <f t="shared" si="11"/>
        <v>95</v>
      </c>
      <c r="E107" s="113" cm="1">
        <f t="array" ref="E107">IFERROR(INDEX( 'Input 2 - Inventory'!$E$7:$E$1007,MATCH(F107,'Input 2 - Inventory'!$C$7:$C$1007,0),0),"")</f>
        <v>0</v>
      </c>
      <c r="F107" s="78"/>
      <c r="G107" s="114"/>
      <c r="H107" s="114"/>
      <c r="I107" s="113" cm="1">
        <f t="array" ref="I107">IFERROR(INDEX( 'Input 2 - Inventory'!$F$7:$F$1007,MATCH(F107,'Input 2 - Inventory'!$C$7:$C$1007,0),0),"")</f>
        <v>0</v>
      </c>
      <c r="J107" s="114"/>
      <c r="K107" s="114"/>
      <c r="L107" s="115"/>
      <c r="M107" s="116"/>
      <c r="N107" s="115"/>
      <c r="O107" s="116"/>
      <c r="P107" s="115"/>
      <c r="Q107" s="111"/>
      <c r="R107" s="113" t="str">
        <f t="shared" si="8"/>
        <v>N</v>
      </c>
      <c r="S107" s="113" t="str">
        <f t="shared" si="10"/>
        <v>N</v>
      </c>
      <c r="T107" s="113">
        <f t="shared" si="9"/>
        <v>0</v>
      </c>
      <c r="U107" s="49"/>
      <c r="AE107" s="84" t="s">
        <v>20</v>
      </c>
    </row>
    <row r="108" spans="4:31" x14ac:dyDescent="0.3">
      <c r="D108" s="106">
        <f t="shared" si="11"/>
        <v>96</v>
      </c>
      <c r="E108" s="113" cm="1">
        <f t="array" ref="E108">IFERROR(INDEX( 'Input 2 - Inventory'!$E$7:$E$1007,MATCH(F108,'Input 2 - Inventory'!$C$7:$C$1007,0),0),"")</f>
        <v>0</v>
      </c>
      <c r="F108" s="78"/>
      <c r="G108" s="114"/>
      <c r="H108" s="114"/>
      <c r="I108" s="113" cm="1">
        <f t="array" ref="I108">IFERROR(INDEX( 'Input 2 - Inventory'!$F$7:$F$1007,MATCH(F108,'Input 2 - Inventory'!$C$7:$C$1007,0),0),"")</f>
        <v>0</v>
      </c>
      <c r="J108" s="114"/>
      <c r="K108" s="114"/>
      <c r="L108" s="115"/>
      <c r="M108" s="116"/>
      <c r="N108" s="115"/>
      <c r="O108" s="116"/>
      <c r="P108" s="115"/>
      <c r="Q108" s="111"/>
      <c r="R108" s="113" t="str">
        <f t="shared" si="8"/>
        <v>N</v>
      </c>
      <c r="S108" s="113" t="str">
        <f t="shared" si="10"/>
        <v>N</v>
      </c>
      <c r="T108" s="113">
        <f t="shared" si="9"/>
        <v>0</v>
      </c>
      <c r="U108" s="49"/>
      <c r="AE108" s="84" t="s">
        <v>20</v>
      </c>
    </row>
    <row r="109" spans="4:31" x14ac:dyDescent="0.3">
      <c r="D109" s="106">
        <f t="shared" si="11"/>
        <v>97</v>
      </c>
      <c r="E109" s="113" cm="1">
        <f t="array" ref="E109">IFERROR(INDEX( 'Input 2 - Inventory'!$E$7:$E$1007,MATCH(F109,'Input 2 - Inventory'!$C$7:$C$1007,0),0),"")</f>
        <v>0</v>
      </c>
      <c r="F109" s="78"/>
      <c r="G109" s="114"/>
      <c r="H109" s="114"/>
      <c r="I109" s="113" cm="1">
        <f t="array" ref="I109">IFERROR(INDEX( 'Input 2 - Inventory'!$F$7:$F$1007,MATCH(F109,'Input 2 - Inventory'!$C$7:$C$1007,0),0),"")</f>
        <v>0</v>
      </c>
      <c r="J109" s="114"/>
      <c r="K109" s="114"/>
      <c r="L109" s="115"/>
      <c r="M109" s="116"/>
      <c r="N109" s="115"/>
      <c r="O109" s="116"/>
      <c r="P109" s="115"/>
      <c r="Q109" s="111"/>
      <c r="R109" s="113" t="str">
        <f t="shared" si="8"/>
        <v>N</v>
      </c>
      <c r="S109" s="113" t="str">
        <f t="shared" si="10"/>
        <v>N</v>
      </c>
      <c r="T109" s="113">
        <f t="shared" si="9"/>
        <v>0</v>
      </c>
      <c r="U109" s="49"/>
      <c r="AE109" s="84" t="s">
        <v>20</v>
      </c>
    </row>
    <row r="110" spans="4:31" x14ac:dyDescent="0.3">
      <c r="D110" s="106">
        <f t="shared" si="11"/>
        <v>98</v>
      </c>
      <c r="E110" s="113" cm="1">
        <f t="array" ref="E110">IFERROR(INDEX( 'Input 2 - Inventory'!$E$7:$E$1007,MATCH(F110,'Input 2 - Inventory'!$C$7:$C$1007,0),0),"")</f>
        <v>0</v>
      </c>
      <c r="F110" s="78"/>
      <c r="G110" s="114"/>
      <c r="H110" s="114"/>
      <c r="I110" s="113" cm="1">
        <f t="array" ref="I110">IFERROR(INDEX( 'Input 2 - Inventory'!$F$7:$F$1007,MATCH(F110,'Input 2 - Inventory'!$C$7:$C$1007,0),0),"")</f>
        <v>0</v>
      </c>
      <c r="J110" s="114"/>
      <c r="K110" s="114"/>
      <c r="L110" s="115"/>
      <c r="M110" s="116"/>
      <c r="N110" s="115"/>
      <c r="O110" s="116"/>
      <c r="P110" s="115"/>
      <c r="Q110" s="111"/>
      <c r="R110" s="113" t="str">
        <f t="shared" si="8"/>
        <v>N</v>
      </c>
      <c r="S110" s="113" t="str">
        <f t="shared" si="10"/>
        <v>N</v>
      </c>
      <c r="T110" s="113">
        <f t="shared" si="9"/>
        <v>0</v>
      </c>
      <c r="U110" s="49"/>
      <c r="AE110" s="84" t="s">
        <v>20</v>
      </c>
    </row>
    <row r="111" spans="4:31" x14ac:dyDescent="0.3">
      <c r="D111" s="106">
        <f t="shared" si="11"/>
        <v>99</v>
      </c>
      <c r="E111" s="113" cm="1">
        <f t="array" ref="E111">IFERROR(INDEX( 'Input 2 - Inventory'!$E$7:$E$1007,MATCH(F111,'Input 2 - Inventory'!$C$7:$C$1007,0),0),"")</f>
        <v>0</v>
      </c>
      <c r="F111" s="78"/>
      <c r="G111" s="114"/>
      <c r="H111" s="114"/>
      <c r="I111" s="113" cm="1">
        <f t="array" ref="I111">IFERROR(INDEX( 'Input 2 - Inventory'!$F$7:$F$1007,MATCH(F111,'Input 2 - Inventory'!$C$7:$C$1007,0),0),"")</f>
        <v>0</v>
      </c>
      <c r="J111" s="114"/>
      <c r="K111" s="114"/>
      <c r="L111" s="115"/>
      <c r="M111" s="116"/>
      <c r="N111" s="115"/>
      <c r="O111" s="116"/>
      <c r="P111" s="115"/>
      <c r="Q111" s="111"/>
      <c r="R111" s="113" t="str">
        <f t="shared" si="8"/>
        <v>N</v>
      </c>
      <c r="S111" s="113" t="str">
        <f t="shared" si="10"/>
        <v>N</v>
      </c>
      <c r="T111" s="113">
        <f t="shared" si="9"/>
        <v>0</v>
      </c>
      <c r="U111" s="49"/>
      <c r="AE111" s="84" t="s">
        <v>20</v>
      </c>
    </row>
    <row r="112" spans="4:31" x14ac:dyDescent="0.3">
      <c r="D112" s="106">
        <f t="shared" si="11"/>
        <v>100</v>
      </c>
      <c r="E112" s="113" cm="1">
        <f t="array" ref="E112">IFERROR(INDEX( 'Input 2 - Inventory'!$E$7:$E$1007,MATCH(F112,'Input 2 - Inventory'!$C$7:$C$1007,0),0),"")</f>
        <v>0</v>
      </c>
      <c r="F112" s="78"/>
      <c r="G112" s="114"/>
      <c r="H112" s="114"/>
      <c r="I112" s="113" cm="1">
        <f t="array" ref="I112">IFERROR(INDEX( 'Input 2 - Inventory'!$F$7:$F$1007,MATCH(F112,'Input 2 - Inventory'!$C$7:$C$1007,0),0),"")</f>
        <v>0</v>
      </c>
      <c r="J112" s="114"/>
      <c r="K112" s="114"/>
      <c r="L112" s="115"/>
      <c r="M112" s="116"/>
      <c r="N112" s="115"/>
      <c r="O112" s="116"/>
      <c r="P112" s="115"/>
      <c r="Q112" s="111"/>
      <c r="R112" s="113" t="str">
        <f t="shared" si="8"/>
        <v>N</v>
      </c>
      <c r="S112" s="113" t="str">
        <f t="shared" si="10"/>
        <v>N</v>
      </c>
      <c r="T112" s="113">
        <f t="shared" si="9"/>
        <v>0</v>
      </c>
      <c r="U112" s="49"/>
      <c r="AE112" s="84" t="s">
        <v>20</v>
      </c>
    </row>
    <row r="113" spans="4:31" x14ac:dyDescent="0.3">
      <c r="D113" s="106">
        <f t="shared" si="11"/>
        <v>101</v>
      </c>
      <c r="E113" s="113" cm="1">
        <f t="array" ref="E113">IFERROR(INDEX( 'Input 2 - Inventory'!$E$7:$E$1007,MATCH(F113,'Input 2 - Inventory'!$C$7:$C$1007,0),0),"")</f>
        <v>0</v>
      </c>
      <c r="F113" s="78"/>
      <c r="G113" s="114"/>
      <c r="H113" s="114"/>
      <c r="I113" s="113" cm="1">
        <f t="array" ref="I113">IFERROR(INDEX( 'Input 2 - Inventory'!$F$7:$F$1007,MATCH(F113,'Input 2 - Inventory'!$C$7:$C$1007,0),0),"")</f>
        <v>0</v>
      </c>
      <c r="J113" s="114"/>
      <c r="K113" s="114"/>
      <c r="L113" s="115"/>
      <c r="M113" s="116"/>
      <c r="N113" s="115"/>
      <c r="O113" s="116"/>
      <c r="P113" s="115"/>
      <c r="Q113" s="111"/>
      <c r="R113" s="113" t="str">
        <f t="shared" si="8"/>
        <v>N</v>
      </c>
      <c r="S113" s="113" t="str">
        <f t="shared" si="10"/>
        <v>N</v>
      </c>
      <c r="T113" s="113">
        <f t="shared" si="9"/>
        <v>0</v>
      </c>
      <c r="U113" s="49"/>
      <c r="AE113" s="84" t="s">
        <v>20</v>
      </c>
    </row>
    <row r="114" spans="4:31" x14ac:dyDescent="0.3">
      <c r="D114" s="106">
        <f t="shared" si="11"/>
        <v>102</v>
      </c>
      <c r="E114" s="113" cm="1">
        <f t="array" ref="E114">IFERROR(INDEX( 'Input 2 - Inventory'!$E$7:$E$1007,MATCH(F114,'Input 2 - Inventory'!$C$7:$C$1007,0),0),"")</f>
        <v>0</v>
      </c>
      <c r="F114" s="78"/>
      <c r="G114" s="114"/>
      <c r="H114" s="114"/>
      <c r="I114" s="113" cm="1">
        <f t="array" ref="I114">IFERROR(INDEX( 'Input 2 - Inventory'!$F$7:$F$1007,MATCH(F114,'Input 2 - Inventory'!$C$7:$C$1007,0),0),"")</f>
        <v>0</v>
      </c>
      <c r="J114" s="114"/>
      <c r="K114" s="114"/>
      <c r="L114" s="115"/>
      <c r="M114" s="116"/>
      <c r="N114" s="115"/>
      <c r="O114" s="116"/>
      <c r="P114" s="115"/>
      <c r="Q114" s="111"/>
      <c r="R114" s="113" t="str">
        <f t="shared" si="8"/>
        <v>N</v>
      </c>
      <c r="S114" s="113" t="str">
        <f t="shared" si="10"/>
        <v>N</v>
      </c>
      <c r="T114" s="113">
        <f t="shared" si="9"/>
        <v>0</v>
      </c>
      <c r="U114" s="49"/>
      <c r="AE114" s="84" t="s">
        <v>20</v>
      </c>
    </row>
    <row r="115" spans="4:31" x14ac:dyDescent="0.3">
      <c r="D115" s="106">
        <f t="shared" si="11"/>
        <v>103</v>
      </c>
      <c r="E115" s="113" cm="1">
        <f t="array" ref="E115">IFERROR(INDEX( 'Input 2 - Inventory'!$E$7:$E$1007,MATCH(F115,'Input 2 - Inventory'!$C$7:$C$1007,0),0),"")</f>
        <v>0</v>
      </c>
      <c r="F115" s="78"/>
      <c r="G115" s="114"/>
      <c r="H115" s="114"/>
      <c r="I115" s="113" cm="1">
        <f t="array" ref="I115">IFERROR(INDEX( 'Input 2 - Inventory'!$F$7:$F$1007,MATCH(F115,'Input 2 - Inventory'!$C$7:$C$1007,0),0),"")</f>
        <v>0</v>
      </c>
      <c r="J115" s="114"/>
      <c r="K115" s="114"/>
      <c r="L115" s="115"/>
      <c r="M115" s="116"/>
      <c r="N115" s="115"/>
      <c r="O115" s="116"/>
      <c r="P115" s="115"/>
      <c r="Q115" s="111"/>
      <c r="R115" s="113" t="str">
        <f t="shared" si="8"/>
        <v>N</v>
      </c>
      <c r="S115" s="113" t="str">
        <f t="shared" si="10"/>
        <v>N</v>
      </c>
      <c r="T115" s="113">
        <f t="shared" si="9"/>
        <v>0</v>
      </c>
      <c r="U115" s="49"/>
      <c r="AE115" s="84" t="s">
        <v>20</v>
      </c>
    </row>
    <row r="116" spans="4:31" x14ac:dyDescent="0.3">
      <c r="D116" s="106">
        <f t="shared" si="11"/>
        <v>104</v>
      </c>
      <c r="E116" s="113" cm="1">
        <f t="array" ref="E116">IFERROR(INDEX( 'Input 2 - Inventory'!$E$7:$E$1007,MATCH(F116,'Input 2 - Inventory'!$C$7:$C$1007,0),0),"")</f>
        <v>0</v>
      </c>
      <c r="F116" s="78"/>
      <c r="G116" s="114"/>
      <c r="H116" s="114"/>
      <c r="I116" s="113" cm="1">
        <f t="array" ref="I116">IFERROR(INDEX( 'Input 2 - Inventory'!$F$7:$F$1007,MATCH(F116,'Input 2 - Inventory'!$C$7:$C$1007,0),0),"")</f>
        <v>0</v>
      </c>
      <c r="J116" s="114"/>
      <c r="K116" s="114"/>
      <c r="L116" s="115"/>
      <c r="M116" s="116"/>
      <c r="N116" s="115"/>
      <c r="O116" s="116"/>
      <c r="P116" s="115"/>
      <c r="Q116" s="111"/>
      <c r="R116" s="113" t="str">
        <f t="shared" si="8"/>
        <v>N</v>
      </c>
      <c r="S116" s="113" t="str">
        <f t="shared" si="10"/>
        <v>N</v>
      </c>
      <c r="T116" s="113">
        <f t="shared" si="9"/>
        <v>0</v>
      </c>
      <c r="U116" s="49"/>
      <c r="AE116" s="84" t="s">
        <v>20</v>
      </c>
    </row>
    <row r="117" spans="4:31" x14ac:dyDescent="0.3">
      <c r="D117" s="106">
        <f t="shared" si="11"/>
        <v>105</v>
      </c>
      <c r="E117" s="113" cm="1">
        <f t="array" ref="E117">IFERROR(INDEX( 'Input 2 - Inventory'!$E$7:$E$1007,MATCH(F117,'Input 2 - Inventory'!$C$7:$C$1007,0),0),"")</f>
        <v>0</v>
      </c>
      <c r="F117" s="78"/>
      <c r="G117" s="114"/>
      <c r="H117" s="114"/>
      <c r="I117" s="113" cm="1">
        <f t="array" ref="I117">IFERROR(INDEX( 'Input 2 - Inventory'!$F$7:$F$1007,MATCH(F117,'Input 2 - Inventory'!$C$7:$C$1007,0),0),"")</f>
        <v>0</v>
      </c>
      <c r="J117" s="114"/>
      <c r="K117" s="114"/>
      <c r="L117" s="115"/>
      <c r="M117" s="116"/>
      <c r="N117" s="115"/>
      <c r="O117" s="116"/>
      <c r="P117" s="115"/>
      <c r="Q117" s="111"/>
      <c r="R117" s="113" t="str">
        <f t="shared" si="8"/>
        <v>N</v>
      </c>
      <c r="S117" s="113" t="str">
        <f t="shared" si="10"/>
        <v>N</v>
      </c>
      <c r="T117" s="113">
        <f t="shared" si="9"/>
        <v>0</v>
      </c>
      <c r="U117" s="49"/>
      <c r="AE117" s="84" t="s">
        <v>20</v>
      </c>
    </row>
    <row r="118" spans="4:31" x14ac:dyDescent="0.3">
      <c r="D118" s="106">
        <f t="shared" si="11"/>
        <v>106</v>
      </c>
      <c r="E118" s="113" cm="1">
        <f t="array" ref="E118">IFERROR(INDEX( 'Input 2 - Inventory'!$E$7:$E$1007,MATCH(F118,'Input 2 - Inventory'!$C$7:$C$1007,0),0),"")</f>
        <v>0</v>
      </c>
      <c r="F118" s="78"/>
      <c r="G118" s="114"/>
      <c r="H118" s="114"/>
      <c r="I118" s="113" cm="1">
        <f t="array" ref="I118">IFERROR(INDEX( 'Input 2 - Inventory'!$F$7:$F$1007,MATCH(F118,'Input 2 - Inventory'!$C$7:$C$1007,0),0),"")</f>
        <v>0</v>
      </c>
      <c r="J118" s="114"/>
      <c r="K118" s="114"/>
      <c r="L118" s="115"/>
      <c r="M118" s="116"/>
      <c r="N118" s="115"/>
      <c r="O118" s="116"/>
      <c r="P118" s="115"/>
      <c r="Q118" s="111"/>
      <c r="R118" s="113" t="str">
        <f t="shared" si="8"/>
        <v>N</v>
      </c>
      <c r="S118" s="113" t="str">
        <f t="shared" si="10"/>
        <v>N</v>
      </c>
      <c r="T118" s="113">
        <f t="shared" si="9"/>
        <v>0</v>
      </c>
      <c r="U118" s="49"/>
      <c r="AE118" s="84" t="s">
        <v>20</v>
      </c>
    </row>
    <row r="119" spans="4:31" x14ac:dyDescent="0.3">
      <c r="D119" s="106">
        <f t="shared" si="11"/>
        <v>107</v>
      </c>
      <c r="E119" s="113" cm="1">
        <f t="array" ref="E119">IFERROR(INDEX( 'Input 2 - Inventory'!$E$7:$E$1007,MATCH(F119,'Input 2 - Inventory'!$C$7:$C$1007,0),0),"")</f>
        <v>0</v>
      </c>
      <c r="F119" s="78"/>
      <c r="G119" s="114"/>
      <c r="H119" s="114"/>
      <c r="I119" s="113" cm="1">
        <f t="array" ref="I119">IFERROR(INDEX( 'Input 2 - Inventory'!$F$7:$F$1007,MATCH(F119,'Input 2 - Inventory'!$C$7:$C$1007,0),0),"")</f>
        <v>0</v>
      </c>
      <c r="J119" s="114"/>
      <c r="K119" s="114"/>
      <c r="L119" s="115"/>
      <c r="M119" s="116"/>
      <c r="N119" s="115"/>
      <c r="O119" s="116"/>
      <c r="P119" s="115"/>
      <c r="Q119" s="111"/>
      <c r="R119" s="113" t="str">
        <f t="shared" si="8"/>
        <v>N</v>
      </c>
      <c r="S119" s="113" t="str">
        <f t="shared" si="10"/>
        <v>N</v>
      </c>
      <c r="T119" s="113">
        <f t="shared" si="9"/>
        <v>0</v>
      </c>
      <c r="U119" s="49"/>
      <c r="AE119" s="84" t="s">
        <v>20</v>
      </c>
    </row>
    <row r="120" spans="4:31" x14ac:dyDescent="0.3">
      <c r="D120" s="106">
        <f t="shared" si="11"/>
        <v>108</v>
      </c>
      <c r="E120" s="113" cm="1">
        <f t="array" ref="E120">IFERROR(INDEX( 'Input 2 - Inventory'!$E$7:$E$1007,MATCH(F120,'Input 2 - Inventory'!$C$7:$C$1007,0),0),"")</f>
        <v>0</v>
      </c>
      <c r="F120" s="78"/>
      <c r="G120" s="114"/>
      <c r="H120" s="114"/>
      <c r="I120" s="113" cm="1">
        <f t="array" ref="I120">IFERROR(INDEX( 'Input 2 - Inventory'!$F$7:$F$1007,MATCH(F120,'Input 2 - Inventory'!$C$7:$C$1007,0),0),"")</f>
        <v>0</v>
      </c>
      <c r="J120" s="114"/>
      <c r="K120" s="114"/>
      <c r="L120" s="115"/>
      <c r="M120" s="116"/>
      <c r="N120" s="115"/>
      <c r="O120" s="116"/>
      <c r="P120" s="115"/>
      <c r="Q120" s="111"/>
      <c r="R120" s="113" t="str">
        <f t="shared" si="8"/>
        <v>N</v>
      </c>
      <c r="S120" s="113" t="str">
        <f t="shared" si="10"/>
        <v>N</v>
      </c>
      <c r="T120" s="113">
        <f t="shared" si="9"/>
        <v>0</v>
      </c>
      <c r="U120" s="49"/>
      <c r="AE120" s="84" t="s">
        <v>20</v>
      </c>
    </row>
    <row r="121" spans="4:31" x14ac:dyDescent="0.3">
      <c r="D121" s="106">
        <f t="shared" si="11"/>
        <v>109</v>
      </c>
      <c r="E121" s="113" cm="1">
        <f t="array" ref="E121">IFERROR(INDEX( 'Input 2 - Inventory'!$E$7:$E$1007,MATCH(F121,'Input 2 - Inventory'!$C$7:$C$1007,0),0),"")</f>
        <v>0</v>
      </c>
      <c r="F121" s="78"/>
      <c r="G121" s="114"/>
      <c r="H121" s="114"/>
      <c r="I121" s="113" cm="1">
        <f t="array" ref="I121">IFERROR(INDEX( 'Input 2 - Inventory'!$F$7:$F$1007,MATCH(F121,'Input 2 - Inventory'!$C$7:$C$1007,0),0),"")</f>
        <v>0</v>
      </c>
      <c r="J121" s="114"/>
      <c r="K121" s="114"/>
      <c r="L121" s="115"/>
      <c r="M121" s="116"/>
      <c r="N121" s="115"/>
      <c r="O121" s="116"/>
      <c r="P121" s="115"/>
      <c r="Q121" s="111"/>
      <c r="R121" s="113" t="str">
        <f t="shared" si="8"/>
        <v>N</v>
      </c>
      <c r="S121" s="113" t="str">
        <f t="shared" si="10"/>
        <v>N</v>
      </c>
      <c r="T121" s="113">
        <f t="shared" si="9"/>
        <v>0</v>
      </c>
      <c r="U121" s="49"/>
      <c r="AE121" s="84" t="s">
        <v>20</v>
      </c>
    </row>
    <row r="122" spans="4:31" x14ac:dyDescent="0.3">
      <c r="D122" s="106">
        <f t="shared" si="11"/>
        <v>110</v>
      </c>
      <c r="E122" s="113" cm="1">
        <f t="array" ref="E122">IFERROR(INDEX( 'Input 2 - Inventory'!$E$7:$E$1007,MATCH(F122,'Input 2 - Inventory'!$C$7:$C$1007,0),0),"")</f>
        <v>0</v>
      </c>
      <c r="F122" s="78"/>
      <c r="G122" s="114"/>
      <c r="H122" s="114"/>
      <c r="I122" s="113" cm="1">
        <f t="array" ref="I122">IFERROR(INDEX( 'Input 2 - Inventory'!$F$7:$F$1007,MATCH(F122,'Input 2 - Inventory'!$C$7:$C$1007,0),0),"")</f>
        <v>0</v>
      </c>
      <c r="J122" s="114"/>
      <c r="K122" s="114"/>
      <c r="L122" s="115"/>
      <c r="M122" s="116"/>
      <c r="N122" s="115"/>
      <c r="O122" s="116"/>
      <c r="P122" s="115"/>
      <c r="Q122" s="111"/>
      <c r="R122" s="113" t="str">
        <f t="shared" si="8"/>
        <v>N</v>
      </c>
      <c r="S122" s="113" t="str">
        <f t="shared" si="10"/>
        <v>N</v>
      </c>
      <c r="T122" s="113">
        <f t="shared" si="9"/>
        <v>0</v>
      </c>
      <c r="U122" s="49"/>
      <c r="AE122" s="84" t="s">
        <v>20</v>
      </c>
    </row>
    <row r="123" spans="4:31" x14ac:dyDescent="0.3">
      <c r="D123" s="106">
        <f t="shared" si="11"/>
        <v>111</v>
      </c>
      <c r="E123" s="113" cm="1">
        <f t="array" ref="E123">IFERROR(INDEX( 'Input 2 - Inventory'!$E$7:$E$1007,MATCH(F123,'Input 2 - Inventory'!$C$7:$C$1007,0),0),"")</f>
        <v>0</v>
      </c>
      <c r="F123" s="78"/>
      <c r="G123" s="114"/>
      <c r="H123" s="114"/>
      <c r="I123" s="113" cm="1">
        <f t="array" ref="I123">IFERROR(INDEX( 'Input 2 - Inventory'!$F$7:$F$1007,MATCH(F123,'Input 2 - Inventory'!$C$7:$C$1007,0),0),"")</f>
        <v>0</v>
      </c>
      <c r="J123" s="114"/>
      <c r="K123" s="114"/>
      <c r="L123" s="115"/>
      <c r="M123" s="116"/>
      <c r="N123" s="115"/>
      <c r="O123" s="116"/>
      <c r="P123" s="115"/>
      <c r="Q123" s="111"/>
      <c r="R123" s="113" t="str">
        <f t="shared" si="8"/>
        <v>N</v>
      </c>
      <c r="S123" s="113" t="str">
        <f t="shared" si="10"/>
        <v>N</v>
      </c>
      <c r="T123" s="113">
        <f t="shared" si="9"/>
        <v>0</v>
      </c>
      <c r="U123" s="49"/>
      <c r="AE123" s="84" t="s">
        <v>20</v>
      </c>
    </row>
    <row r="124" spans="4:31" x14ac:dyDescent="0.3">
      <c r="D124" s="106">
        <f t="shared" si="11"/>
        <v>112</v>
      </c>
      <c r="E124" s="113" cm="1">
        <f t="array" ref="E124">IFERROR(INDEX( 'Input 2 - Inventory'!$E$7:$E$1007,MATCH(F124,'Input 2 - Inventory'!$C$7:$C$1007,0),0),"")</f>
        <v>0</v>
      </c>
      <c r="F124" s="78"/>
      <c r="G124" s="114"/>
      <c r="H124" s="114"/>
      <c r="I124" s="113" cm="1">
        <f t="array" ref="I124">IFERROR(INDEX( 'Input 2 - Inventory'!$F$7:$F$1007,MATCH(F124,'Input 2 - Inventory'!$C$7:$C$1007,0),0),"")</f>
        <v>0</v>
      </c>
      <c r="J124" s="114"/>
      <c r="K124" s="114"/>
      <c r="L124" s="115"/>
      <c r="M124" s="116"/>
      <c r="N124" s="115"/>
      <c r="O124" s="116"/>
      <c r="P124" s="115"/>
      <c r="Q124" s="111"/>
      <c r="R124" s="113" t="str">
        <f t="shared" si="8"/>
        <v>N</v>
      </c>
      <c r="S124" s="113" t="str">
        <f t="shared" si="10"/>
        <v>N</v>
      </c>
      <c r="T124" s="113">
        <f t="shared" si="9"/>
        <v>0</v>
      </c>
      <c r="U124" s="49"/>
      <c r="AE124" s="84" t="s">
        <v>20</v>
      </c>
    </row>
    <row r="125" spans="4:31" x14ac:dyDescent="0.3">
      <c r="D125" s="106">
        <f t="shared" si="11"/>
        <v>113</v>
      </c>
      <c r="E125" s="113" cm="1">
        <f t="array" ref="E125">IFERROR(INDEX( 'Input 2 - Inventory'!$E$7:$E$1007,MATCH(F125,'Input 2 - Inventory'!$C$7:$C$1007,0),0),"")</f>
        <v>0</v>
      </c>
      <c r="F125" s="78"/>
      <c r="G125" s="114"/>
      <c r="H125" s="114"/>
      <c r="I125" s="113" cm="1">
        <f t="array" ref="I125">IFERROR(INDEX( 'Input 2 - Inventory'!$F$7:$F$1007,MATCH(F125,'Input 2 - Inventory'!$C$7:$C$1007,0),0),"")</f>
        <v>0</v>
      </c>
      <c r="J125" s="114"/>
      <c r="K125" s="114"/>
      <c r="L125" s="115"/>
      <c r="M125" s="116"/>
      <c r="N125" s="115"/>
      <c r="O125" s="116"/>
      <c r="P125" s="115"/>
      <c r="Q125" s="111"/>
      <c r="R125" s="113" t="str">
        <f t="shared" si="8"/>
        <v>N</v>
      </c>
      <c r="S125" s="113" t="str">
        <f t="shared" si="10"/>
        <v>N</v>
      </c>
      <c r="T125" s="113">
        <f t="shared" si="9"/>
        <v>0</v>
      </c>
      <c r="U125" s="49"/>
      <c r="AE125" s="84" t="s">
        <v>20</v>
      </c>
    </row>
    <row r="126" spans="4:31" x14ac:dyDescent="0.3">
      <c r="D126" s="106">
        <f t="shared" si="11"/>
        <v>114</v>
      </c>
      <c r="E126" s="113" cm="1">
        <f t="array" ref="E126">IFERROR(INDEX( 'Input 2 - Inventory'!$E$7:$E$1007,MATCH(F126,'Input 2 - Inventory'!$C$7:$C$1007,0),0),"")</f>
        <v>0</v>
      </c>
      <c r="F126" s="78"/>
      <c r="G126" s="114"/>
      <c r="H126" s="114"/>
      <c r="I126" s="113" cm="1">
        <f t="array" ref="I126">IFERROR(INDEX( 'Input 2 - Inventory'!$F$7:$F$1007,MATCH(F126,'Input 2 - Inventory'!$C$7:$C$1007,0),0),"")</f>
        <v>0</v>
      </c>
      <c r="J126" s="114"/>
      <c r="K126" s="114"/>
      <c r="L126" s="115"/>
      <c r="M126" s="116"/>
      <c r="N126" s="115"/>
      <c r="O126" s="116"/>
      <c r="P126" s="115"/>
      <c r="Q126" s="111"/>
      <c r="R126" s="113" t="str">
        <f t="shared" si="8"/>
        <v>N</v>
      </c>
      <c r="S126" s="113" t="str">
        <f t="shared" si="10"/>
        <v>N</v>
      </c>
      <c r="T126" s="113">
        <f t="shared" si="9"/>
        <v>0</v>
      </c>
      <c r="U126" s="49"/>
      <c r="AE126" s="84" t="s">
        <v>20</v>
      </c>
    </row>
    <row r="127" spans="4:31" x14ac:dyDescent="0.3">
      <c r="D127" s="106">
        <f t="shared" si="11"/>
        <v>115</v>
      </c>
      <c r="E127" s="113" cm="1">
        <f t="array" ref="E127">IFERROR(INDEX( 'Input 2 - Inventory'!$E$7:$E$1007,MATCH(F127,'Input 2 - Inventory'!$C$7:$C$1007,0),0),"")</f>
        <v>0</v>
      </c>
      <c r="F127" s="78"/>
      <c r="G127" s="114"/>
      <c r="H127" s="114"/>
      <c r="I127" s="113" cm="1">
        <f t="array" ref="I127">IFERROR(INDEX( 'Input 2 - Inventory'!$F$7:$F$1007,MATCH(F127,'Input 2 - Inventory'!$C$7:$C$1007,0),0),"")</f>
        <v>0</v>
      </c>
      <c r="J127" s="114"/>
      <c r="K127" s="114"/>
      <c r="L127" s="115"/>
      <c r="M127" s="116"/>
      <c r="N127" s="115"/>
      <c r="O127" s="116"/>
      <c r="P127" s="115"/>
      <c r="Q127" s="111"/>
      <c r="R127" s="113" t="str">
        <f t="shared" si="8"/>
        <v>N</v>
      </c>
      <c r="S127" s="113" t="str">
        <f t="shared" si="10"/>
        <v>N</v>
      </c>
      <c r="T127" s="113">
        <f t="shared" si="9"/>
        <v>0</v>
      </c>
      <c r="U127" s="49"/>
      <c r="AE127" s="84" t="s">
        <v>20</v>
      </c>
    </row>
    <row r="128" spans="4:31" x14ac:dyDescent="0.3">
      <c r="D128" s="106">
        <f t="shared" si="11"/>
        <v>116</v>
      </c>
      <c r="E128" s="113" cm="1">
        <f t="array" ref="E128">IFERROR(INDEX( 'Input 2 - Inventory'!$E$7:$E$1007,MATCH(F128,'Input 2 - Inventory'!$C$7:$C$1007,0),0),"")</f>
        <v>0</v>
      </c>
      <c r="F128" s="78"/>
      <c r="G128" s="114"/>
      <c r="H128" s="114"/>
      <c r="I128" s="113" cm="1">
        <f t="array" ref="I128">IFERROR(INDEX( 'Input 2 - Inventory'!$F$7:$F$1007,MATCH(F128,'Input 2 - Inventory'!$C$7:$C$1007,0),0),"")</f>
        <v>0</v>
      </c>
      <c r="J128" s="114"/>
      <c r="K128" s="114"/>
      <c r="L128" s="115"/>
      <c r="M128" s="116"/>
      <c r="N128" s="115"/>
      <c r="O128" s="116"/>
      <c r="P128" s="115"/>
      <c r="Q128" s="111"/>
      <c r="R128" s="113" t="str">
        <f t="shared" si="8"/>
        <v>N</v>
      </c>
      <c r="S128" s="113" t="str">
        <f t="shared" si="10"/>
        <v>N</v>
      </c>
      <c r="T128" s="113">
        <f t="shared" si="9"/>
        <v>0</v>
      </c>
      <c r="U128" s="49"/>
      <c r="AE128" s="84" t="s">
        <v>20</v>
      </c>
    </row>
    <row r="129" spans="4:31" x14ac:dyDescent="0.3">
      <c r="D129" s="106">
        <f t="shared" si="11"/>
        <v>117</v>
      </c>
      <c r="E129" s="113" cm="1">
        <f t="array" ref="E129">IFERROR(INDEX( 'Input 2 - Inventory'!$E$7:$E$1007,MATCH(F129,'Input 2 - Inventory'!$C$7:$C$1007,0),0),"")</f>
        <v>0</v>
      </c>
      <c r="F129" s="78"/>
      <c r="G129" s="114"/>
      <c r="H129" s="114"/>
      <c r="I129" s="113" cm="1">
        <f t="array" ref="I129">IFERROR(INDEX( 'Input 2 - Inventory'!$F$7:$F$1007,MATCH(F129,'Input 2 - Inventory'!$C$7:$C$1007,0),0),"")</f>
        <v>0</v>
      </c>
      <c r="J129" s="114"/>
      <c r="K129" s="114"/>
      <c r="L129" s="115"/>
      <c r="M129" s="116"/>
      <c r="N129" s="115"/>
      <c r="O129" s="116"/>
      <c r="P129" s="115"/>
      <c r="Q129" s="111"/>
      <c r="R129" s="113" t="str">
        <f t="shared" si="8"/>
        <v>N</v>
      </c>
      <c r="S129" s="113" t="str">
        <f t="shared" si="10"/>
        <v>N</v>
      </c>
      <c r="T129" s="113">
        <f t="shared" si="9"/>
        <v>0</v>
      </c>
      <c r="U129" s="49"/>
      <c r="AE129" s="84" t="s">
        <v>20</v>
      </c>
    </row>
    <row r="130" spans="4:31" x14ac:dyDescent="0.3">
      <c r="D130" s="106">
        <f t="shared" si="11"/>
        <v>118</v>
      </c>
      <c r="E130" s="113" cm="1">
        <f t="array" ref="E130">IFERROR(INDEX( 'Input 2 - Inventory'!$E$7:$E$1007,MATCH(F130,'Input 2 - Inventory'!$C$7:$C$1007,0),0),"")</f>
        <v>0</v>
      </c>
      <c r="F130" s="78"/>
      <c r="G130" s="114"/>
      <c r="H130" s="114"/>
      <c r="I130" s="113" cm="1">
        <f t="array" ref="I130">IFERROR(INDEX( 'Input 2 - Inventory'!$F$7:$F$1007,MATCH(F130,'Input 2 - Inventory'!$C$7:$C$1007,0),0),"")</f>
        <v>0</v>
      </c>
      <c r="J130" s="114"/>
      <c r="K130" s="114"/>
      <c r="L130" s="115"/>
      <c r="M130" s="116"/>
      <c r="N130" s="115"/>
      <c r="O130" s="116"/>
      <c r="P130" s="115"/>
      <c r="Q130" s="111"/>
      <c r="R130" s="113" t="str">
        <f t="shared" si="8"/>
        <v>N</v>
      </c>
      <c r="S130" s="113" t="str">
        <f t="shared" si="10"/>
        <v>N</v>
      </c>
      <c r="T130" s="113">
        <f t="shared" si="9"/>
        <v>0</v>
      </c>
      <c r="U130" s="49"/>
      <c r="AE130" s="84" t="s">
        <v>20</v>
      </c>
    </row>
    <row r="131" spans="4:31" x14ac:dyDescent="0.3">
      <c r="D131" s="106">
        <f t="shared" si="11"/>
        <v>119</v>
      </c>
      <c r="E131" s="113" cm="1">
        <f t="array" ref="E131">IFERROR(INDEX( 'Input 2 - Inventory'!$E$7:$E$1007,MATCH(F131,'Input 2 - Inventory'!$C$7:$C$1007,0),0),"")</f>
        <v>0</v>
      </c>
      <c r="F131" s="78"/>
      <c r="G131" s="114"/>
      <c r="H131" s="114"/>
      <c r="I131" s="113" cm="1">
        <f t="array" ref="I131">IFERROR(INDEX( 'Input 2 - Inventory'!$F$7:$F$1007,MATCH(F131,'Input 2 - Inventory'!$C$7:$C$1007,0),0),"")</f>
        <v>0</v>
      </c>
      <c r="J131" s="114"/>
      <c r="K131" s="114"/>
      <c r="L131" s="115"/>
      <c r="M131" s="116"/>
      <c r="N131" s="115"/>
      <c r="O131" s="116"/>
      <c r="P131" s="115"/>
      <c r="Q131" s="111"/>
      <c r="R131" s="113" t="str">
        <f t="shared" si="8"/>
        <v>N</v>
      </c>
      <c r="S131" s="113" t="str">
        <f t="shared" si="10"/>
        <v>N</v>
      </c>
      <c r="T131" s="113">
        <f t="shared" si="9"/>
        <v>0</v>
      </c>
      <c r="U131" s="49"/>
      <c r="AE131" s="84" t="s">
        <v>20</v>
      </c>
    </row>
    <row r="132" spans="4:31" x14ac:dyDescent="0.3">
      <c r="D132" s="106">
        <f t="shared" si="11"/>
        <v>120</v>
      </c>
      <c r="E132" s="113" cm="1">
        <f t="array" ref="E132">IFERROR(INDEX( 'Input 2 - Inventory'!$E$7:$E$1007,MATCH(F132,'Input 2 - Inventory'!$C$7:$C$1007,0),0),"")</f>
        <v>0</v>
      </c>
      <c r="F132" s="78"/>
      <c r="G132" s="114"/>
      <c r="H132" s="114"/>
      <c r="I132" s="113" cm="1">
        <f t="array" ref="I132">IFERROR(INDEX( 'Input 2 - Inventory'!$F$7:$F$1007,MATCH(F132,'Input 2 - Inventory'!$C$7:$C$1007,0),0),"")</f>
        <v>0</v>
      </c>
      <c r="J132" s="114"/>
      <c r="K132" s="114"/>
      <c r="L132" s="115"/>
      <c r="M132" s="116"/>
      <c r="N132" s="115"/>
      <c r="O132" s="116"/>
      <c r="P132" s="115"/>
      <c r="Q132" s="111"/>
      <c r="R132" s="113" t="str">
        <f t="shared" si="8"/>
        <v>N</v>
      </c>
      <c r="S132" s="113" t="str">
        <f t="shared" si="10"/>
        <v>N</v>
      </c>
      <c r="T132" s="113">
        <f t="shared" si="9"/>
        <v>0</v>
      </c>
      <c r="U132" s="49"/>
      <c r="AE132" s="84" t="s">
        <v>20</v>
      </c>
    </row>
    <row r="133" spans="4:31" x14ac:dyDescent="0.3">
      <c r="D133" s="106">
        <f t="shared" si="11"/>
        <v>121</v>
      </c>
      <c r="E133" s="113" cm="1">
        <f t="array" ref="E133">IFERROR(INDEX( 'Input 2 - Inventory'!$E$7:$E$1007,MATCH(F133,'Input 2 - Inventory'!$C$7:$C$1007,0),0),"")</f>
        <v>0</v>
      </c>
      <c r="F133" s="78"/>
      <c r="G133" s="114"/>
      <c r="H133" s="114"/>
      <c r="I133" s="113" cm="1">
        <f t="array" ref="I133">IFERROR(INDEX( 'Input 2 - Inventory'!$F$7:$F$1007,MATCH(F133,'Input 2 - Inventory'!$C$7:$C$1007,0),0),"")</f>
        <v>0</v>
      </c>
      <c r="J133" s="114"/>
      <c r="K133" s="114"/>
      <c r="L133" s="115"/>
      <c r="M133" s="116"/>
      <c r="N133" s="115"/>
      <c r="O133" s="116"/>
      <c r="P133" s="115"/>
      <c r="Q133" s="111"/>
      <c r="R133" s="113" t="str">
        <f t="shared" si="8"/>
        <v>N</v>
      </c>
      <c r="S133" s="113" t="str">
        <f t="shared" si="10"/>
        <v>N</v>
      </c>
      <c r="T133" s="113">
        <f t="shared" si="9"/>
        <v>0</v>
      </c>
      <c r="U133" s="49"/>
      <c r="AE133" s="84" t="s">
        <v>20</v>
      </c>
    </row>
    <row r="134" spans="4:31" x14ac:dyDescent="0.3">
      <c r="D134" s="106">
        <f t="shared" si="11"/>
        <v>122</v>
      </c>
      <c r="E134" s="113" cm="1">
        <f t="array" ref="E134">IFERROR(INDEX( 'Input 2 - Inventory'!$E$7:$E$1007,MATCH(F134,'Input 2 - Inventory'!$C$7:$C$1007,0),0),"")</f>
        <v>0</v>
      </c>
      <c r="F134" s="78"/>
      <c r="G134" s="114"/>
      <c r="H134" s="114"/>
      <c r="I134" s="113" cm="1">
        <f t="array" ref="I134">IFERROR(INDEX( 'Input 2 - Inventory'!$F$7:$F$1007,MATCH(F134,'Input 2 - Inventory'!$C$7:$C$1007,0),0),"")</f>
        <v>0</v>
      </c>
      <c r="J134" s="114"/>
      <c r="K134" s="114"/>
      <c r="L134" s="115"/>
      <c r="M134" s="116"/>
      <c r="N134" s="115"/>
      <c r="O134" s="116"/>
      <c r="P134" s="115"/>
      <c r="Q134" s="111"/>
      <c r="R134" s="113" t="str">
        <f t="shared" si="8"/>
        <v>N</v>
      </c>
      <c r="S134" s="113" t="str">
        <f t="shared" si="10"/>
        <v>N</v>
      </c>
      <c r="T134" s="113">
        <f t="shared" si="9"/>
        <v>0</v>
      </c>
      <c r="U134" s="49"/>
      <c r="AE134" s="84" t="s">
        <v>20</v>
      </c>
    </row>
    <row r="135" spans="4:31" x14ac:dyDescent="0.3">
      <c r="D135" s="106">
        <f t="shared" si="11"/>
        <v>123</v>
      </c>
      <c r="E135" s="113" cm="1">
        <f t="array" ref="E135">IFERROR(INDEX( 'Input 2 - Inventory'!$E$7:$E$1007,MATCH(F135,'Input 2 - Inventory'!$C$7:$C$1007,0),0),"")</f>
        <v>0</v>
      </c>
      <c r="F135" s="78"/>
      <c r="G135" s="114"/>
      <c r="H135" s="114"/>
      <c r="I135" s="113" cm="1">
        <f t="array" ref="I135">IFERROR(INDEX( 'Input 2 - Inventory'!$F$7:$F$1007,MATCH(F135,'Input 2 - Inventory'!$C$7:$C$1007,0),0),"")</f>
        <v>0</v>
      </c>
      <c r="J135" s="114"/>
      <c r="K135" s="114"/>
      <c r="L135" s="115"/>
      <c r="M135" s="116"/>
      <c r="N135" s="115"/>
      <c r="O135" s="116"/>
      <c r="P135" s="115"/>
      <c r="Q135" s="111"/>
      <c r="R135" s="113" t="str">
        <f t="shared" si="8"/>
        <v>N</v>
      </c>
      <c r="S135" s="113" t="str">
        <f t="shared" si="10"/>
        <v>N</v>
      </c>
      <c r="T135" s="113">
        <f t="shared" si="9"/>
        <v>0</v>
      </c>
      <c r="U135" s="49"/>
      <c r="AE135" s="84" t="s">
        <v>20</v>
      </c>
    </row>
    <row r="136" spans="4:31" x14ac:dyDescent="0.3">
      <c r="D136" s="106">
        <f t="shared" si="11"/>
        <v>124</v>
      </c>
      <c r="E136" s="113" cm="1">
        <f t="array" ref="E136">IFERROR(INDEX( 'Input 2 - Inventory'!$E$7:$E$1007,MATCH(F136,'Input 2 - Inventory'!$C$7:$C$1007,0),0),"")</f>
        <v>0</v>
      </c>
      <c r="F136" s="78"/>
      <c r="G136" s="114"/>
      <c r="H136" s="114"/>
      <c r="I136" s="113" cm="1">
        <f t="array" ref="I136">IFERROR(INDEX( 'Input 2 - Inventory'!$F$7:$F$1007,MATCH(F136,'Input 2 - Inventory'!$C$7:$C$1007,0),0),"")</f>
        <v>0</v>
      </c>
      <c r="J136" s="114"/>
      <c r="K136" s="114"/>
      <c r="L136" s="115"/>
      <c r="M136" s="116"/>
      <c r="N136" s="115"/>
      <c r="O136" s="116"/>
      <c r="P136" s="115"/>
      <c r="Q136" s="111"/>
      <c r="R136" s="113" t="str">
        <f t="shared" si="8"/>
        <v>N</v>
      </c>
      <c r="S136" s="113" t="str">
        <f t="shared" si="10"/>
        <v>N</v>
      </c>
      <c r="T136" s="113">
        <f t="shared" si="9"/>
        <v>0</v>
      </c>
      <c r="U136" s="49"/>
      <c r="AE136" s="84" t="s">
        <v>20</v>
      </c>
    </row>
    <row r="137" spans="4:31" x14ac:dyDescent="0.3">
      <c r="D137" s="106">
        <f t="shared" si="11"/>
        <v>125</v>
      </c>
      <c r="E137" s="113" cm="1">
        <f t="array" ref="E137">IFERROR(INDEX( 'Input 2 - Inventory'!$E$7:$E$1007,MATCH(F137,'Input 2 - Inventory'!$C$7:$C$1007,0),0),"")</f>
        <v>0</v>
      </c>
      <c r="F137" s="78"/>
      <c r="G137" s="114"/>
      <c r="H137" s="114"/>
      <c r="I137" s="113" cm="1">
        <f t="array" ref="I137">IFERROR(INDEX( 'Input 2 - Inventory'!$F$7:$F$1007,MATCH(F137,'Input 2 - Inventory'!$C$7:$C$1007,0),0),"")</f>
        <v>0</v>
      </c>
      <c r="J137" s="114"/>
      <c r="K137" s="114"/>
      <c r="L137" s="115"/>
      <c r="M137" s="116"/>
      <c r="N137" s="115"/>
      <c r="O137" s="116"/>
      <c r="P137" s="115"/>
      <c r="Q137" s="111"/>
      <c r="R137" s="113" t="str">
        <f t="shared" si="8"/>
        <v>N</v>
      </c>
      <c r="S137" s="113" t="str">
        <f t="shared" si="10"/>
        <v>N</v>
      </c>
      <c r="T137" s="113">
        <f t="shared" si="9"/>
        <v>0</v>
      </c>
      <c r="U137" s="49"/>
      <c r="AE137" s="84" t="s">
        <v>20</v>
      </c>
    </row>
    <row r="138" spans="4:31" x14ac:dyDescent="0.3">
      <c r="D138" s="106">
        <f t="shared" si="11"/>
        <v>126</v>
      </c>
      <c r="E138" s="113" cm="1">
        <f t="array" ref="E138">IFERROR(INDEX( 'Input 2 - Inventory'!$E$7:$E$1007,MATCH(F138,'Input 2 - Inventory'!$C$7:$C$1007,0),0),"")</f>
        <v>0</v>
      </c>
      <c r="F138" s="78"/>
      <c r="G138" s="114"/>
      <c r="H138" s="114"/>
      <c r="I138" s="113" cm="1">
        <f t="array" ref="I138">IFERROR(INDEX( 'Input 2 - Inventory'!$F$7:$F$1007,MATCH(F138,'Input 2 - Inventory'!$C$7:$C$1007,0),0),"")</f>
        <v>0</v>
      </c>
      <c r="J138" s="114"/>
      <c r="K138" s="114"/>
      <c r="L138" s="115"/>
      <c r="M138" s="116"/>
      <c r="N138" s="115"/>
      <c r="O138" s="116"/>
      <c r="P138" s="115"/>
      <c r="Q138" s="111"/>
      <c r="R138" s="113" t="str">
        <f t="shared" si="8"/>
        <v>N</v>
      </c>
      <c r="S138" s="113" t="str">
        <f t="shared" si="10"/>
        <v>N</v>
      </c>
      <c r="T138" s="113">
        <f t="shared" si="9"/>
        <v>0</v>
      </c>
      <c r="U138" s="49"/>
      <c r="AE138" s="84" t="s">
        <v>20</v>
      </c>
    </row>
    <row r="139" spans="4:31" x14ac:dyDescent="0.3">
      <c r="D139" s="106">
        <f t="shared" si="11"/>
        <v>127</v>
      </c>
      <c r="E139" s="113" cm="1">
        <f t="array" ref="E139">IFERROR(INDEX( 'Input 2 - Inventory'!$E$7:$E$1007,MATCH(F139,'Input 2 - Inventory'!$C$7:$C$1007,0),0),"")</f>
        <v>0</v>
      </c>
      <c r="F139" s="78"/>
      <c r="G139" s="114"/>
      <c r="H139" s="114"/>
      <c r="I139" s="113" cm="1">
        <f t="array" ref="I139">IFERROR(INDEX( 'Input 2 - Inventory'!$F$7:$F$1007,MATCH(F139,'Input 2 - Inventory'!$C$7:$C$1007,0),0),"")</f>
        <v>0</v>
      </c>
      <c r="J139" s="114"/>
      <c r="K139" s="114"/>
      <c r="L139" s="115"/>
      <c r="M139" s="116"/>
      <c r="N139" s="115"/>
      <c r="O139" s="116"/>
      <c r="P139" s="115"/>
      <c r="Q139" s="111"/>
      <c r="R139" s="113" t="str">
        <f t="shared" si="8"/>
        <v>N</v>
      </c>
      <c r="S139" s="113" t="str">
        <f t="shared" si="10"/>
        <v>N</v>
      </c>
      <c r="T139" s="113">
        <f t="shared" si="9"/>
        <v>0</v>
      </c>
      <c r="U139" s="49"/>
      <c r="AE139" s="84" t="s">
        <v>20</v>
      </c>
    </row>
    <row r="140" spans="4:31" x14ac:dyDescent="0.3">
      <c r="D140" s="106">
        <f t="shared" si="11"/>
        <v>128</v>
      </c>
      <c r="E140" s="113" cm="1">
        <f t="array" ref="E140">IFERROR(INDEX( 'Input 2 - Inventory'!$E$7:$E$1007,MATCH(F140,'Input 2 - Inventory'!$C$7:$C$1007,0),0),"")</f>
        <v>0</v>
      </c>
      <c r="F140" s="78"/>
      <c r="G140" s="114"/>
      <c r="H140" s="114"/>
      <c r="I140" s="113" cm="1">
        <f t="array" ref="I140">IFERROR(INDEX( 'Input 2 - Inventory'!$F$7:$F$1007,MATCH(F140,'Input 2 - Inventory'!$C$7:$C$1007,0),0),"")</f>
        <v>0</v>
      </c>
      <c r="J140" s="114"/>
      <c r="K140" s="114"/>
      <c r="L140" s="115"/>
      <c r="M140" s="116"/>
      <c r="N140" s="115"/>
      <c r="O140" s="116"/>
      <c r="P140" s="115"/>
      <c r="Q140" s="111"/>
      <c r="R140" s="113" t="str">
        <f t="shared" si="8"/>
        <v>N</v>
      </c>
      <c r="S140" s="113" t="str">
        <f t="shared" si="10"/>
        <v>N</v>
      </c>
      <c r="T140" s="113">
        <f t="shared" si="9"/>
        <v>0</v>
      </c>
      <c r="U140" s="49"/>
      <c r="AE140" s="84" t="s">
        <v>20</v>
      </c>
    </row>
    <row r="141" spans="4:31" x14ac:dyDescent="0.3">
      <c r="D141" s="106">
        <f t="shared" si="11"/>
        <v>129</v>
      </c>
      <c r="E141" s="113" cm="1">
        <f t="array" ref="E141">IFERROR(INDEX( 'Input 2 - Inventory'!$E$7:$E$1007,MATCH(F141,'Input 2 - Inventory'!$C$7:$C$1007,0),0),"")</f>
        <v>0</v>
      </c>
      <c r="F141" s="78"/>
      <c r="G141" s="114"/>
      <c r="H141" s="114"/>
      <c r="I141" s="113" cm="1">
        <f t="array" ref="I141">IFERROR(INDEX( 'Input 2 - Inventory'!$F$7:$F$1007,MATCH(F141,'Input 2 - Inventory'!$C$7:$C$1007,0),0),"")</f>
        <v>0</v>
      </c>
      <c r="J141" s="114"/>
      <c r="K141" s="114"/>
      <c r="L141" s="115"/>
      <c r="M141" s="116"/>
      <c r="N141" s="115"/>
      <c r="O141" s="116"/>
      <c r="P141" s="115"/>
      <c r="Q141" s="111"/>
      <c r="R141" s="113" t="str">
        <f t="shared" ref="R141:R204" si="12">IF(AND(N141="Liability",OR(G141="Senior Debt",G141="Hybrid Instruments",G141="Other"),M141&lt;&gt;"Y"),"Y","N")</f>
        <v>N</v>
      </c>
      <c r="S141" s="113" t="str">
        <f t="shared" si="10"/>
        <v>N</v>
      </c>
      <c r="T141" s="113">
        <f t="shared" ref="T141:T204" si="13">IF(AND(R141="Y",S141="Y"),L141,0)</f>
        <v>0</v>
      </c>
      <c r="U141" s="49"/>
      <c r="AE141" s="84" t="s">
        <v>20</v>
      </c>
    </row>
    <row r="142" spans="4:31" x14ac:dyDescent="0.3">
      <c r="D142" s="106">
        <f t="shared" si="11"/>
        <v>130</v>
      </c>
      <c r="E142" s="113" cm="1">
        <f t="array" ref="E142">IFERROR(INDEX( 'Input 2 - Inventory'!$E$7:$E$1007,MATCH(F142,'Input 2 - Inventory'!$C$7:$C$1007,0),0),"")</f>
        <v>0</v>
      </c>
      <c r="F142" s="78"/>
      <c r="G142" s="114"/>
      <c r="H142" s="114"/>
      <c r="I142" s="113" cm="1">
        <f t="array" ref="I142">IFERROR(INDEX( 'Input 2 - Inventory'!$F$7:$F$1007,MATCH(F142,'Input 2 - Inventory'!$C$7:$C$1007,0),0),"")</f>
        <v>0</v>
      </c>
      <c r="J142" s="114"/>
      <c r="K142" s="114"/>
      <c r="L142" s="115"/>
      <c r="M142" s="116"/>
      <c r="N142" s="115"/>
      <c r="O142" s="116"/>
      <c r="P142" s="115"/>
      <c r="Q142" s="111"/>
      <c r="R142" s="113" t="str">
        <f t="shared" si="12"/>
        <v>N</v>
      </c>
      <c r="S142" s="113" t="str">
        <f t="shared" ref="S142:S205" si="14">IFERROR( IF(AND(Q142&lt;&gt;"N",K142-J142&gt;=5),"Y","N"),"N")</f>
        <v>N</v>
      </c>
      <c r="T142" s="113">
        <f t="shared" si="13"/>
        <v>0</v>
      </c>
      <c r="U142" s="49"/>
      <c r="AE142" s="84" t="s">
        <v>20</v>
      </c>
    </row>
    <row r="143" spans="4:31" x14ac:dyDescent="0.3">
      <c r="D143" s="106">
        <f t="shared" si="11"/>
        <v>131</v>
      </c>
      <c r="E143" s="113" cm="1">
        <f t="array" ref="E143">IFERROR(INDEX( 'Input 2 - Inventory'!$E$7:$E$1007,MATCH(F143,'Input 2 - Inventory'!$C$7:$C$1007,0),0),"")</f>
        <v>0</v>
      </c>
      <c r="F143" s="78"/>
      <c r="G143" s="114"/>
      <c r="H143" s="114"/>
      <c r="I143" s="113" cm="1">
        <f t="array" ref="I143">IFERROR(INDEX( 'Input 2 - Inventory'!$F$7:$F$1007,MATCH(F143,'Input 2 - Inventory'!$C$7:$C$1007,0),0),"")</f>
        <v>0</v>
      </c>
      <c r="J143" s="114"/>
      <c r="K143" s="114"/>
      <c r="L143" s="115"/>
      <c r="M143" s="116"/>
      <c r="N143" s="115"/>
      <c r="O143" s="116"/>
      <c r="P143" s="115"/>
      <c r="Q143" s="111"/>
      <c r="R143" s="113" t="str">
        <f t="shared" si="12"/>
        <v>N</v>
      </c>
      <c r="S143" s="113" t="str">
        <f t="shared" si="14"/>
        <v>N</v>
      </c>
      <c r="T143" s="113">
        <f t="shared" si="13"/>
        <v>0</v>
      </c>
      <c r="U143" s="49"/>
      <c r="AE143" s="84" t="s">
        <v>20</v>
      </c>
    </row>
    <row r="144" spans="4:31" x14ac:dyDescent="0.3">
      <c r="D144" s="106">
        <f t="shared" si="11"/>
        <v>132</v>
      </c>
      <c r="E144" s="113" cm="1">
        <f t="array" ref="E144">IFERROR(INDEX( 'Input 2 - Inventory'!$E$7:$E$1007,MATCH(F144,'Input 2 - Inventory'!$C$7:$C$1007,0),0),"")</f>
        <v>0</v>
      </c>
      <c r="F144" s="78"/>
      <c r="G144" s="114"/>
      <c r="H144" s="114"/>
      <c r="I144" s="113" cm="1">
        <f t="array" ref="I144">IFERROR(INDEX( 'Input 2 - Inventory'!$F$7:$F$1007,MATCH(F144,'Input 2 - Inventory'!$C$7:$C$1007,0),0),"")</f>
        <v>0</v>
      </c>
      <c r="J144" s="114"/>
      <c r="K144" s="114"/>
      <c r="L144" s="115"/>
      <c r="M144" s="116"/>
      <c r="N144" s="115"/>
      <c r="O144" s="116"/>
      <c r="P144" s="115"/>
      <c r="Q144" s="111"/>
      <c r="R144" s="113" t="str">
        <f t="shared" si="12"/>
        <v>N</v>
      </c>
      <c r="S144" s="113" t="str">
        <f t="shared" si="14"/>
        <v>N</v>
      </c>
      <c r="T144" s="113">
        <f t="shared" si="13"/>
        <v>0</v>
      </c>
      <c r="U144" s="49"/>
      <c r="AE144" s="84" t="s">
        <v>20</v>
      </c>
    </row>
    <row r="145" spans="4:31" x14ac:dyDescent="0.3">
      <c r="D145" s="106">
        <f t="shared" si="11"/>
        <v>133</v>
      </c>
      <c r="E145" s="113" cm="1">
        <f t="array" ref="E145">IFERROR(INDEX( 'Input 2 - Inventory'!$E$7:$E$1007,MATCH(F145,'Input 2 - Inventory'!$C$7:$C$1007,0),0),"")</f>
        <v>0</v>
      </c>
      <c r="F145" s="78"/>
      <c r="G145" s="114"/>
      <c r="H145" s="114"/>
      <c r="I145" s="113" cm="1">
        <f t="array" ref="I145">IFERROR(INDEX( 'Input 2 - Inventory'!$F$7:$F$1007,MATCH(F145,'Input 2 - Inventory'!$C$7:$C$1007,0),0),"")</f>
        <v>0</v>
      </c>
      <c r="J145" s="114"/>
      <c r="K145" s="114"/>
      <c r="L145" s="115"/>
      <c r="M145" s="116"/>
      <c r="N145" s="115"/>
      <c r="O145" s="116"/>
      <c r="P145" s="115"/>
      <c r="Q145" s="111"/>
      <c r="R145" s="113" t="str">
        <f t="shared" si="12"/>
        <v>N</v>
      </c>
      <c r="S145" s="113" t="str">
        <f t="shared" si="14"/>
        <v>N</v>
      </c>
      <c r="T145" s="113">
        <f t="shared" si="13"/>
        <v>0</v>
      </c>
      <c r="U145" s="49"/>
      <c r="AE145" s="84" t="s">
        <v>20</v>
      </c>
    </row>
    <row r="146" spans="4:31" x14ac:dyDescent="0.3">
      <c r="D146" s="106">
        <f t="shared" ref="D146:D209" si="15">D145+1</f>
        <v>134</v>
      </c>
      <c r="E146" s="113" cm="1">
        <f t="array" ref="E146">IFERROR(INDEX( 'Input 2 - Inventory'!$E$7:$E$1007,MATCH(F146,'Input 2 - Inventory'!$C$7:$C$1007,0),0),"")</f>
        <v>0</v>
      </c>
      <c r="F146" s="78"/>
      <c r="G146" s="114"/>
      <c r="H146" s="114"/>
      <c r="I146" s="113" cm="1">
        <f t="array" ref="I146">IFERROR(INDEX( 'Input 2 - Inventory'!$F$7:$F$1007,MATCH(F146,'Input 2 - Inventory'!$C$7:$C$1007,0),0),"")</f>
        <v>0</v>
      </c>
      <c r="J146" s="114"/>
      <c r="K146" s="114"/>
      <c r="L146" s="115"/>
      <c r="M146" s="116"/>
      <c r="N146" s="115"/>
      <c r="O146" s="116"/>
      <c r="P146" s="115"/>
      <c r="Q146" s="111"/>
      <c r="R146" s="113" t="str">
        <f t="shared" si="12"/>
        <v>N</v>
      </c>
      <c r="S146" s="113" t="str">
        <f t="shared" si="14"/>
        <v>N</v>
      </c>
      <c r="T146" s="113">
        <f t="shared" si="13"/>
        <v>0</v>
      </c>
      <c r="U146" s="49"/>
      <c r="AE146" s="84" t="s">
        <v>20</v>
      </c>
    </row>
    <row r="147" spans="4:31" x14ac:dyDescent="0.3">
      <c r="D147" s="106">
        <f t="shared" si="15"/>
        <v>135</v>
      </c>
      <c r="E147" s="113" cm="1">
        <f t="array" ref="E147">IFERROR(INDEX( 'Input 2 - Inventory'!$E$7:$E$1007,MATCH(F147,'Input 2 - Inventory'!$C$7:$C$1007,0),0),"")</f>
        <v>0</v>
      </c>
      <c r="F147" s="78"/>
      <c r="G147" s="114"/>
      <c r="H147" s="114"/>
      <c r="I147" s="113" cm="1">
        <f t="array" ref="I147">IFERROR(INDEX( 'Input 2 - Inventory'!$F$7:$F$1007,MATCH(F147,'Input 2 - Inventory'!$C$7:$C$1007,0),0),"")</f>
        <v>0</v>
      </c>
      <c r="J147" s="114"/>
      <c r="K147" s="114"/>
      <c r="L147" s="115"/>
      <c r="M147" s="116"/>
      <c r="N147" s="115"/>
      <c r="O147" s="116"/>
      <c r="P147" s="115"/>
      <c r="Q147" s="111"/>
      <c r="R147" s="113" t="str">
        <f t="shared" si="12"/>
        <v>N</v>
      </c>
      <c r="S147" s="113" t="str">
        <f t="shared" si="14"/>
        <v>N</v>
      </c>
      <c r="T147" s="113">
        <f t="shared" si="13"/>
        <v>0</v>
      </c>
      <c r="U147" s="49"/>
      <c r="AE147" s="84" t="s">
        <v>20</v>
      </c>
    </row>
    <row r="148" spans="4:31" x14ac:dyDescent="0.3">
      <c r="D148" s="106">
        <f t="shared" si="15"/>
        <v>136</v>
      </c>
      <c r="E148" s="113" cm="1">
        <f t="array" ref="E148">IFERROR(INDEX( 'Input 2 - Inventory'!$E$7:$E$1007,MATCH(F148,'Input 2 - Inventory'!$C$7:$C$1007,0),0),"")</f>
        <v>0</v>
      </c>
      <c r="F148" s="78"/>
      <c r="G148" s="114"/>
      <c r="H148" s="114"/>
      <c r="I148" s="113" cm="1">
        <f t="array" ref="I148">IFERROR(INDEX( 'Input 2 - Inventory'!$F$7:$F$1007,MATCH(F148,'Input 2 - Inventory'!$C$7:$C$1007,0),0),"")</f>
        <v>0</v>
      </c>
      <c r="J148" s="114"/>
      <c r="K148" s="114"/>
      <c r="L148" s="115"/>
      <c r="M148" s="116"/>
      <c r="N148" s="115"/>
      <c r="O148" s="116"/>
      <c r="P148" s="115"/>
      <c r="Q148" s="111"/>
      <c r="R148" s="113" t="str">
        <f t="shared" si="12"/>
        <v>N</v>
      </c>
      <c r="S148" s="113" t="str">
        <f t="shared" si="14"/>
        <v>N</v>
      </c>
      <c r="T148" s="113">
        <f t="shared" si="13"/>
        <v>0</v>
      </c>
      <c r="U148" s="49"/>
      <c r="AE148" s="84" t="s">
        <v>20</v>
      </c>
    </row>
    <row r="149" spans="4:31" x14ac:dyDescent="0.3">
      <c r="D149" s="106">
        <f t="shared" si="15"/>
        <v>137</v>
      </c>
      <c r="E149" s="113" cm="1">
        <f t="array" ref="E149">IFERROR(INDEX( 'Input 2 - Inventory'!$E$7:$E$1007,MATCH(F149,'Input 2 - Inventory'!$C$7:$C$1007,0),0),"")</f>
        <v>0</v>
      </c>
      <c r="F149" s="78"/>
      <c r="G149" s="114"/>
      <c r="H149" s="114"/>
      <c r="I149" s="113" cm="1">
        <f t="array" ref="I149">IFERROR(INDEX( 'Input 2 - Inventory'!$F$7:$F$1007,MATCH(F149,'Input 2 - Inventory'!$C$7:$C$1007,0),0),"")</f>
        <v>0</v>
      </c>
      <c r="J149" s="114"/>
      <c r="K149" s="114"/>
      <c r="L149" s="115"/>
      <c r="M149" s="116"/>
      <c r="N149" s="115"/>
      <c r="O149" s="116"/>
      <c r="P149" s="115"/>
      <c r="Q149" s="111"/>
      <c r="R149" s="113" t="str">
        <f t="shared" si="12"/>
        <v>N</v>
      </c>
      <c r="S149" s="113" t="str">
        <f t="shared" si="14"/>
        <v>N</v>
      </c>
      <c r="T149" s="113">
        <f t="shared" si="13"/>
        <v>0</v>
      </c>
      <c r="U149" s="49"/>
      <c r="AE149" s="84" t="s">
        <v>20</v>
      </c>
    </row>
    <row r="150" spans="4:31" x14ac:dyDescent="0.3">
      <c r="D150" s="106">
        <f t="shared" si="15"/>
        <v>138</v>
      </c>
      <c r="E150" s="113" cm="1">
        <f t="array" ref="E150">IFERROR(INDEX( 'Input 2 - Inventory'!$E$7:$E$1007,MATCH(F150,'Input 2 - Inventory'!$C$7:$C$1007,0),0),"")</f>
        <v>0</v>
      </c>
      <c r="F150" s="78"/>
      <c r="G150" s="114"/>
      <c r="H150" s="114"/>
      <c r="I150" s="113" cm="1">
        <f t="array" ref="I150">IFERROR(INDEX( 'Input 2 - Inventory'!$F$7:$F$1007,MATCH(F150,'Input 2 - Inventory'!$C$7:$C$1007,0),0),"")</f>
        <v>0</v>
      </c>
      <c r="J150" s="114"/>
      <c r="K150" s="114"/>
      <c r="L150" s="115"/>
      <c r="M150" s="116"/>
      <c r="N150" s="115"/>
      <c r="O150" s="116"/>
      <c r="P150" s="115"/>
      <c r="Q150" s="111"/>
      <c r="R150" s="113" t="str">
        <f t="shared" si="12"/>
        <v>N</v>
      </c>
      <c r="S150" s="113" t="str">
        <f t="shared" si="14"/>
        <v>N</v>
      </c>
      <c r="T150" s="113">
        <f t="shared" si="13"/>
        <v>0</v>
      </c>
      <c r="U150" s="49"/>
      <c r="AE150" s="84" t="s">
        <v>20</v>
      </c>
    </row>
    <row r="151" spans="4:31" x14ac:dyDescent="0.3">
      <c r="D151" s="106">
        <f t="shared" si="15"/>
        <v>139</v>
      </c>
      <c r="E151" s="113" cm="1">
        <f t="array" ref="E151">IFERROR(INDEX( 'Input 2 - Inventory'!$E$7:$E$1007,MATCH(F151,'Input 2 - Inventory'!$C$7:$C$1007,0),0),"")</f>
        <v>0</v>
      </c>
      <c r="F151" s="78"/>
      <c r="G151" s="114"/>
      <c r="H151" s="114"/>
      <c r="I151" s="113" cm="1">
        <f t="array" ref="I151">IFERROR(INDEX( 'Input 2 - Inventory'!$F$7:$F$1007,MATCH(F151,'Input 2 - Inventory'!$C$7:$C$1007,0),0),"")</f>
        <v>0</v>
      </c>
      <c r="J151" s="114"/>
      <c r="K151" s="114"/>
      <c r="L151" s="115"/>
      <c r="M151" s="116"/>
      <c r="N151" s="115"/>
      <c r="O151" s="116"/>
      <c r="P151" s="115"/>
      <c r="Q151" s="111"/>
      <c r="R151" s="113" t="str">
        <f t="shared" si="12"/>
        <v>N</v>
      </c>
      <c r="S151" s="113" t="str">
        <f t="shared" si="14"/>
        <v>N</v>
      </c>
      <c r="T151" s="113">
        <f t="shared" si="13"/>
        <v>0</v>
      </c>
      <c r="U151" s="49"/>
      <c r="AE151" s="84" t="s">
        <v>20</v>
      </c>
    </row>
    <row r="152" spans="4:31" x14ac:dyDescent="0.3">
      <c r="D152" s="106">
        <f t="shared" si="15"/>
        <v>140</v>
      </c>
      <c r="E152" s="113" cm="1">
        <f t="array" ref="E152">IFERROR(INDEX( 'Input 2 - Inventory'!$E$7:$E$1007,MATCH(F152,'Input 2 - Inventory'!$C$7:$C$1007,0),0),"")</f>
        <v>0</v>
      </c>
      <c r="F152" s="78"/>
      <c r="G152" s="114"/>
      <c r="H152" s="114"/>
      <c r="I152" s="113" cm="1">
        <f t="array" ref="I152">IFERROR(INDEX( 'Input 2 - Inventory'!$F$7:$F$1007,MATCH(F152,'Input 2 - Inventory'!$C$7:$C$1007,0),0),"")</f>
        <v>0</v>
      </c>
      <c r="J152" s="114"/>
      <c r="K152" s="114"/>
      <c r="L152" s="115"/>
      <c r="M152" s="116"/>
      <c r="N152" s="115"/>
      <c r="O152" s="116"/>
      <c r="P152" s="115"/>
      <c r="Q152" s="111"/>
      <c r="R152" s="113" t="str">
        <f t="shared" si="12"/>
        <v>N</v>
      </c>
      <c r="S152" s="113" t="str">
        <f t="shared" si="14"/>
        <v>N</v>
      </c>
      <c r="T152" s="113">
        <f t="shared" si="13"/>
        <v>0</v>
      </c>
      <c r="U152" s="49"/>
      <c r="AE152" s="84" t="s">
        <v>20</v>
      </c>
    </row>
    <row r="153" spans="4:31" x14ac:dyDescent="0.3">
      <c r="D153" s="106">
        <f t="shared" si="15"/>
        <v>141</v>
      </c>
      <c r="E153" s="113" cm="1">
        <f t="array" ref="E153">IFERROR(INDEX( 'Input 2 - Inventory'!$E$7:$E$1007,MATCH(F153,'Input 2 - Inventory'!$C$7:$C$1007,0),0),"")</f>
        <v>0</v>
      </c>
      <c r="F153" s="78"/>
      <c r="G153" s="114"/>
      <c r="H153" s="114"/>
      <c r="I153" s="113" cm="1">
        <f t="array" ref="I153">IFERROR(INDEX( 'Input 2 - Inventory'!$F$7:$F$1007,MATCH(F153,'Input 2 - Inventory'!$C$7:$C$1007,0),0),"")</f>
        <v>0</v>
      </c>
      <c r="J153" s="114"/>
      <c r="K153" s="114"/>
      <c r="L153" s="115"/>
      <c r="M153" s="116"/>
      <c r="N153" s="115"/>
      <c r="O153" s="116"/>
      <c r="P153" s="115"/>
      <c r="Q153" s="111"/>
      <c r="R153" s="113" t="str">
        <f t="shared" si="12"/>
        <v>N</v>
      </c>
      <c r="S153" s="113" t="str">
        <f t="shared" si="14"/>
        <v>N</v>
      </c>
      <c r="T153" s="113">
        <f t="shared" si="13"/>
        <v>0</v>
      </c>
      <c r="U153" s="49"/>
      <c r="AE153" s="84" t="s">
        <v>20</v>
      </c>
    </row>
    <row r="154" spans="4:31" x14ac:dyDescent="0.3">
      <c r="D154" s="106">
        <f t="shared" si="15"/>
        <v>142</v>
      </c>
      <c r="E154" s="113" cm="1">
        <f t="array" ref="E154">IFERROR(INDEX( 'Input 2 - Inventory'!$E$7:$E$1007,MATCH(F154,'Input 2 - Inventory'!$C$7:$C$1007,0),0),"")</f>
        <v>0</v>
      </c>
      <c r="F154" s="78"/>
      <c r="G154" s="114"/>
      <c r="H154" s="114"/>
      <c r="I154" s="113" cm="1">
        <f t="array" ref="I154">IFERROR(INDEX( 'Input 2 - Inventory'!$F$7:$F$1007,MATCH(F154,'Input 2 - Inventory'!$C$7:$C$1007,0),0),"")</f>
        <v>0</v>
      </c>
      <c r="J154" s="114"/>
      <c r="K154" s="114"/>
      <c r="L154" s="115"/>
      <c r="M154" s="116"/>
      <c r="N154" s="115"/>
      <c r="O154" s="116"/>
      <c r="P154" s="115"/>
      <c r="Q154" s="111"/>
      <c r="R154" s="113" t="str">
        <f t="shared" si="12"/>
        <v>N</v>
      </c>
      <c r="S154" s="113" t="str">
        <f t="shared" si="14"/>
        <v>N</v>
      </c>
      <c r="T154" s="113">
        <f t="shared" si="13"/>
        <v>0</v>
      </c>
      <c r="U154" s="49"/>
      <c r="AE154" s="84" t="s">
        <v>20</v>
      </c>
    </row>
    <row r="155" spans="4:31" x14ac:dyDescent="0.3">
      <c r="D155" s="106">
        <f t="shared" si="15"/>
        <v>143</v>
      </c>
      <c r="E155" s="113" cm="1">
        <f t="array" ref="E155">IFERROR(INDEX( 'Input 2 - Inventory'!$E$7:$E$1007,MATCH(F155,'Input 2 - Inventory'!$C$7:$C$1007,0),0),"")</f>
        <v>0</v>
      </c>
      <c r="F155" s="78"/>
      <c r="G155" s="114"/>
      <c r="H155" s="114"/>
      <c r="I155" s="113" cm="1">
        <f t="array" ref="I155">IFERROR(INDEX( 'Input 2 - Inventory'!$F$7:$F$1007,MATCH(F155,'Input 2 - Inventory'!$C$7:$C$1007,0),0),"")</f>
        <v>0</v>
      </c>
      <c r="J155" s="114"/>
      <c r="K155" s="114"/>
      <c r="L155" s="115"/>
      <c r="M155" s="116"/>
      <c r="N155" s="115"/>
      <c r="O155" s="116"/>
      <c r="P155" s="115"/>
      <c r="Q155" s="111"/>
      <c r="R155" s="113" t="str">
        <f t="shared" si="12"/>
        <v>N</v>
      </c>
      <c r="S155" s="113" t="str">
        <f t="shared" si="14"/>
        <v>N</v>
      </c>
      <c r="T155" s="113">
        <f t="shared" si="13"/>
        <v>0</v>
      </c>
      <c r="U155" s="49"/>
      <c r="AE155" s="84" t="s">
        <v>20</v>
      </c>
    </row>
    <row r="156" spans="4:31" x14ac:dyDescent="0.3">
      <c r="D156" s="106">
        <f t="shared" si="15"/>
        <v>144</v>
      </c>
      <c r="E156" s="113" cm="1">
        <f t="array" ref="E156">IFERROR(INDEX( 'Input 2 - Inventory'!$E$7:$E$1007,MATCH(F156,'Input 2 - Inventory'!$C$7:$C$1007,0),0),"")</f>
        <v>0</v>
      </c>
      <c r="F156" s="78"/>
      <c r="G156" s="114"/>
      <c r="H156" s="114"/>
      <c r="I156" s="113" cm="1">
        <f t="array" ref="I156">IFERROR(INDEX( 'Input 2 - Inventory'!$F$7:$F$1007,MATCH(F156,'Input 2 - Inventory'!$C$7:$C$1007,0),0),"")</f>
        <v>0</v>
      </c>
      <c r="J156" s="114"/>
      <c r="K156" s="114"/>
      <c r="L156" s="115"/>
      <c r="M156" s="116"/>
      <c r="N156" s="115"/>
      <c r="O156" s="116"/>
      <c r="P156" s="115"/>
      <c r="Q156" s="111"/>
      <c r="R156" s="113" t="str">
        <f t="shared" si="12"/>
        <v>N</v>
      </c>
      <c r="S156" s="113" t="str">
        <f t="shared" si="14"/>
        <v>N</v>
      </c>
      <c r="T156" s="113">
        <f t="shared" si="13"/>
        <v>0</v>
      </c>
      <c r="U156" s="49"/>
      <c r="AE156" s="84" t="s">
        <v>20</v>
      </c>
    </row>
    <row r="157" spans="4:31" x14ac:dyDescent="0.3">
      <c r="D157" s="106">
        <f t="shared" si="15"/>
        <v>145</v>
      </c>
      <c r="E157" s="113" cm="1">
        <f t="array" ref="E157">IFERROR(INDEX( 'Input 2 - Inventory'!$E$7:$E$1007,MATCH(F157,'Input 2 - Inventory'!$C$7:$C$1007,0),0),"")</f>
        <v>0</v>
      </c>
      <c r="F157" s="78"/>
      <c r="G157" s="114"/>
      <c r="H157" s="114"/>
      <c r="I157" s="113" cm="1">
        <f t="array" ref="I157">IFERROR(INDEX( 'Input 2 - Inventory'!$F$7:$F$1007,MATCH(F157,'Input 2 - Inventory'!$C$7:$C$1007,0),0),"")</f>
        <v>0</v>
      </c>
      <c r="J157" s="114"/>
      <c r="K157" s="114"/>
      <c r="L157" s="115"/>
      <c r="M157" s="116"/>
      <c r="N157" s="115"/>
      <c r="O157" s="116"/>
      <c r="P157" s="115"/>
      <c r="Q157" s="111"/>
      <c r="R157" s="113" t="str">
        <f t="shared" si="12"/>
        <v>N</v>
      </c>
      <c r="S157" s="113" t="str">
        <f t="shared" si="14"/>
        <v>N</v>
      </c>
      <c r="T157" s="113">
        <f t="shared" si="13"/>
        <v>0</v>
      </c>
      <c r="U157" s="49"/>
      <c r="AE157" s="84" t="s">
        <v>20</v>
      </c>
    </row>
    <row r="158" spans="4:31" x14ac:dyDescent="0.3">
      <c r="D158" s="106">
        <f t="shared" si="15"/>
        <v>146</v>
      </c>
      <c r="E158" s="113" cm="1">
        <f t="array" ref="E158">IFERROR(INDEX( 'Input 2 - Inventory'!$E$7:$E$1007,MATCH(F158,'Input 2 - Inventory'!$C$7:$C$1007,0),0),"")</f>
        <v>0</v>
      </c>
      <c r="F158" s="78"/>
      <c r="G158" s="114"/>
      <c r="H158" s="114"/>
      <c r="I158" s="113" cm="1">
        <f t="array" ref="I158">IFERROR(INDEX( 'Input 2 - Inventory'!$F$7:$F$1007,MATCH(F158,'Input 2 - Inventory'!$C$7:$C$1007,0),0),"")</f>
        <v>0</v>
      </c>
      <c r="J158" s="114"/>
      <c r="K158" s="114"/>
      <c r="L158" s="115"/>
      <c r="M158" s="116"/>
      <c r="N158" s="115"/>
      <c r="O158" s="116"/>
      <c r="P158" s="115"/>
      <c r="Q158" s="111"/>
      <c r="R158" s="113" t="str">
        <f t="shared" si="12"/>
        <v>N</v>
      </c>
      <c r="S158" s="113" t="str">
        <f t="shared" si="14"/>
        <v>N</v>
      </c>
      <c r="T158" s="113">
        <f t="shared" si="13"/>
        <v>0</v>
      </c>
      <c r="U158" s="49"/>
      <c r="AE158" s="84" t="s">
        <v>20</v>
      </c>
    </row>
    <row r="159" spans="4:31" x14ac:dyDescent="0.3">
      <c r="D159" s="106">
        <f t="shared" si="15"/>
        <v>147</v>
      </c>
      <c r="E159" s="113" cm="1">
        <f t="array" ref="E159">IFERROR(INDEX( 'Input 2 - Inventory'!$E$7:$E$1007,MATCH(F159,'Input 2 - Inventory'!$C$7:$C$1007,0),0),"")</f>
        <v>0</v>
      </c>
      <c r="F159" s="78"/>
      <c r="G159" s="114"/>
      <c r="H159" s="114"/>
      <c r="I159" s="113" cm="1">
        <f t="array" ref="I159">IFERROR(INDEX( 'Input 2 - Inventory'!$F$7:$F$1007,MATCH(F159,'Input 2 - Inventory'!$C$7:$C$1007,0),0),"")</f>
        <v>0</v>
      </c>
      <c r="J159" s="114"/>
      <c r="K159" s="114"/>
      <c r="L159" s="115"/>
      <c r="M159" s="116"/>
      <c r="N159" s="115"/>
      <c r="O159" s="116"/>
      <c r="P159" s="115"/>
      <c r="Q159" s="111"/>
      <c r="R159" s="113" t="str">
        <f t="shared" si="12"/>
        <v>N</v>
      </c>
      <c r="S159" s="113" t="str">
        <f t="shared" si="14"/>
        <v>N</v>
      </c>
      <c r="T159" s="113">
        <f t="shared" si="13"/>
        <v>0</v>
      </c>
      <c r="U159" s="49"/>
      <c r="AE159" s="84" t="s">
        <v>20</v>
      </c>
    </row>
    <row r="160" spans="4:31" x14ac:dyDescent="0.3">
      <c r="D160" s="106">
        <f t="shared" si="15"/>
        <v>148</v>
      </c>
      <c r="E160" s="113" cm="1">
        <f t="array" ref="E160">IFERROR(INDEX( 'Input 2 - Inventory'!$E$7:$E$1007,MATCH(F160,'Input 2 - Inventory'!$C$7:$C$1007,0),0),"")</f>
        <v>0</v>
      </c>
      <c r="F160" s="78"/>
      <c r="G160" s="114"/>
      <c r="H160" s="114"/>
      <c r="I160" s="113" cm="1">
        <f t="array" ref="I160">IFERROR(INDEX( 'Input 2 - Inventory'!$F$7:$F$1007,MATCH(F160,'Input 2 - Inventory'!$C$7:$C$1007,0),0),"")</f>
        <v>0</v>
      </c>
      <c r="J160" s="114"/>
      <c r="K160" s="114"/>
      <c r="L160" s="115"/>
      <c r="M160" s="116"/>
      <c r="N160" s="115"/>
      <c r="O160" s="116"/>
      <c r="P160" s="115"/>
      <c r="Q160" s="111"/>
      <c r="R160" s="113" t="str">
        <f t="shared" si="12"/>
        <v>N</v>
      </c>
      <c r="S160" s="113" t="str">
        <f t="shared" si="14"/>
        <v>N</v>
      </c>
      <c r="T160" s="113">
        <f t="shared" si="13"/>
        <v>0</v>
      </c>
      <c r="U160" s="49"/>
      <c r="AE160" s="84" t="s">
        <v>20</v>
      </c>
    </row>
    <row r="161" spans="4:31" x14ac:dyDescent="0.3">
      <c r="D161" s="106">
        <f t="shared" si="15"/>
        <v>149</v>
      </c>
      <c r="E161" s="113" cm="1">
        <f t="array" ref="E161">IFERROR(INDEX( 'Input 2 - Inventory'!$E$7:$E$1007,MATCH(F161,'Input 2 - Inventory'!$C$7:$C$1007,0),0),"")</f>
        <v>0</v>
      </c>
      <c r="F161" s="78"/>
      <c r="G161" s="114"/>
      <c r="H161" s="114"/>
      <c r="I161" s="113" cm="1">
        <f t="array" ref="I161">IFERROR(INDEX( 'Input 2 - Inventory'!$F$7:$F$1007,MATCH(F161,'Input 2 - Inventory'!$C$7:$C$1007,0),0),"")</f>
        <v>0</v>
      </c>
      <c r="J161" s="114"/>
      <c r="K161" s="114"/>
      <c r="L161" s="115"/>
      <c r="M161" s="116"/>
      <c r="N161" s="115"/>
      <c r="O161" s="116"/>
      <c r="P161" s="115"/>
      <c r="Q161" s="111"/>
      <c r="R161" s="113" t="str">
        <f t="shared" si="12"/>
        <v>N</v>
      </c>
      <c r="S161" s="113" t="str">
        <f t="shared" si="14"/>
        <v>N</v>
      </c>
      <c r="T161" s="113">
        <f t="shared" si="13"/>
        <v>0</v>
      </c>
      <c r="U161" s="49"/>
      <c r="AE161" s="84" t="s">
        <v>20</v>
      </c>
    </row>
    <row r="162" spans="4:31" x14ac:dyDescent="0.3">
      <c r="D162" s="106">
        <f t="shared" si="15"/>
        <v>150</v>
      </c>
      <c r="E162" s="113" cm="1">
        <f t="array" ref="E162">IFERROR(INDEX( 'Input 2 - Inventory'!$E$7:$E$1007,MATCH(F162,'Input 2 - Inventory'!$C$7:$C$1007,0),0),"")</f>
        <v>0</v>
      </c>
      <c r="F162" s="78"/>
      <c r="G162" s="114"/>
      <c r="H162" s="114"/>
      <c r="I162" s="113" cm="1">
        <f t="array" ref="I162">IFERROR(INDEX( 'Input 2 - Inventory'!$F$7:$F$1007,MATCH(F162,'Input 2 - Inventory'!$C$7:$C$1007,0),0),"")</f>
        <v>0</v>
      </c>
      <c r="J162" s="114"/>
      <c r="K162" s="114"/>
      <c r="L162" s="115"/>
      <c r="M162" s="116"/>
      <c r="N162" s="115"/>
      <c r="O162" s="116"/>
      <c r="P162" s="115"/>
      <c r="Q162" s="111"/>
      <c r="R162" s="113" t="str">
        <f t="shared" si="12"/>
        <v>N</v>
      </c>
      <c r="S162" s="113" t="str">
        <f t="shared" si="14"/>
        <v>N</v>
      </c>
      <c r="T162" s="113">
        <f t="shared" si="13"/>
        <v>0</v>
      </c>
      <c r="U162" s="49"/>
      <c r="AE162" s="84" t="s">
        <v>20</v>
      </c>
    </row>
    <row r="163" spans="4:31" x14ac:dyDescent="0.3">
      <c r="D163" s="106">
        <f t="shared" si="15"/>
        <v>151</v>
      </c>
      <c r="E163" s="113" cm="1">
        <f t="array" ref="E163">IFERROR(INDEX( 'Input 2 - Inventory'!$E$7:$E$1007,MATCH(F163,'Input 2 - Inventory'!$C$7:$C$1007,0),0),"")</f>
        <v>0</v>
      </c>
      <c r="F163" s="78"/>
      <c r="G163" s="114"/>
      <c r="H163" s="114"/>
      <c r="I163" s="113" cm="1">
        <f t="array" ref="I163">IFERROR(INDEX( 'Input 2 - Inventory'!$F$7:$F$1007,MATCH(F163,'Input 2 - Inventory'!$C$7:$C$1007,0),0),"")</f>
        <v>0</v>
      </c>
      <c r="J163" s="114"/>
      <c r="K163" s="114"/>
      <c r="L163" s="115"/>
      <c r="M163" s="116"/>
      <c r="N163" s="115"/>
      <c r="O163" s="116"/>
      <c r="P163" s="115"/>
      <c r="Q163" s="111"/>
      <c r="R163" s="113" t="str">
        <f t="shared" si="12"/>
        <v>N</v>
      </c>
      <c r="S163" s="113" t="str">
        <f t="shared" si="14"/>
        <v>N</v>
      </c>
      <c r="T163" s="113">
        <f t="shared" si="13"/>
        <v>0</v>
      </c>
      <c r="U163" s="49"/>
      <c r="AE163" s="84" t="s">
        <v>20</v>
      </c>
    </row>
    <row r="164" spans="4:31" x14ac:dyDescent="0.3">
      <c r="D164" s="106">
        <f t="shared" si="15"/>
        <v>152</v>
      </c>
      <c r="E164" s="113" cm="1">
        <f t="array" ref="E164">IFERROR(INDEX( 'Input 2 - Inventory'!$E$7:$E$1007,MATCH(F164,'Input 2 - Inventory'!$C$7:$C$1007,0),0),"")</f>
        <v>0</v>
      </c>
      <c r="F164" s="78"/>
      <c r="G164" s="114"/>
      <c r="H164" s="114"/>
      <c r="I164" s="113" cm="1">
        <f t="array" ref="I164">IFERROR(INDEX( 'Input 2 - Inventory'!$F$7:$F$1007,MATCH(F164,'Input 2 - Inventory'!$C$7:$C$1007,0),0),"")</f>
        <v>0</v>
      </c>
      <c r="J164" s="114"/>
      <c r="K164" s="114"/>
      <c r="L164" s="115"/>
      <c r="M164" s="116"/>
      <c r="N164" s="115"/>
      <c r="O164" s="116"/>
      <c r="P164" s="115"/>
      <c r="Q164" s="111"/>
      <c r="R164" s="113" t="str">
        <f t="shared" si="12"/>
        <v>N</v>
      </c>
      <c r="S164" s="113" t="str">
        <f t="shared" si="14"/>
        <v>N</v>
      </c>
      <c r="T164" s="113">
        <f t="shared" si="13"/>
        <v>0</v>
      </c>
      <c r="U164" s="49"/>
      <c r="AE164" s="84" t="s">
        <v>20</v>
      </c>
    </row>
    <row r="165" spans="4:31" x14ac:dyDescent="0.3">
      <c r="D165" s="106">
        <f t="shared" si="15"/>
        <v>153</v>
      </c>
      <c r="E165" s="113" cm="1">
        <f t="array" ref="E165">IFERROR(INDEX( 'Input 2 - Inventory'!$E$7:$E$1007,MATCH(F165,'Input 2 - Inventory'!$C$7:$C$1007,0),0),"")</f>
        <v>0</v>
      </c>
      <c r="F165" s="78"/>
      <c r="G165" s="114"/>
      <c r="H165" s="114"/>
      <c r="I165" s="113" cm="1">
        <f t="array" ref="I165">IFERROR(INDEX( 'Input 2 - Inventory'!$F$7:$F$1007,MATCH(F165,'Input 2 - Inventory'!$C$7:$C$1007,0),0),"")</f>
        <v>0</v>
      </c>
      <c r="J165" s="114"/>
      <c r="K165" s="114"/>
      <c r="L165" s="115"/>
      <c r="M165" s="116"/>
      <c r="N165" s="115"/>
      <c r="O165" s="116"/>
      <c r="P165" s="115"/>
      <c r="Q165" s="111"/>
      <c r="R165" s="113" t="str">
        <f t="shared" si="12"/>
        <v>N</v>
      </c>
      <c r="S165" s="113" t="str">
        <f t="shared" si="14"/>
        <v>N</v>
      </c>
      <c r="T165" s="113">
        <f t="shared" si="13"/>
        <v>0</v>
      </c>
      <c r="U165" s="49"/>
      <c r="AE165" s="84" t="s">
        <v>20</v>
      </c>
    </row>
    <row r="166" spans="4:31" x14ac:dyDescent="0.3">
      <c r="D166" s="106">
        <f t="shared" si="15"/>
        <v>154</v>
      </c>
      <c r="E166" s="113" cm="1">
        <f t="array" ref="E166">IFERROR(INDEX( 'Input 2 - Inventory'!$E$7:$E$1007,MATCH(F166,'Input 2 - Inventory'!$C$7:$C$1007,0),0),"")</f>
        <v>0</v>
      </c>
      <c r="F166" s="78"/>
      <c r="G166" s="114"/>
      <c r="H166" s="114"/>
      <c r="I166" s="113" cm="1">
        <f t="array" ref="I166">IFERROR(INDEX( 'Input 2 - Inventory'!$F$7:$F$1007,MATCH(F166,'Input 2 - Inventory'!$C$7:$C$1007,0),0),"")</f>
        <v>0</v>
      </c>
      <c r="J166" s="114"/>
      <c r="K166" s="114"/>
      <c r="L166" s="115"/>
      <c r="M166" s="116"/>
      <c r="N166" s="115"/>
      <c r="O166" s="116"/>
      <c r="P166" s="115"/>
      <c r="Q166" s="111"/>
      <c r="R166" s="113" t="str">
        <f t="shared" si="12"/>
        <v>N</v>
      </c>
      <c r="S166" s="113" t="str">
        <f t="shared" si="14"/>
        <v>N</v>
      </c>
      <c r="T166" s="113">
        <f t="shared" si="13"/>
        <v>0</v>
      </c>
      <c r="U166" s="49"/>
      <c r="AE166" s="84" t="s">
        <v>20</v>
      </c>
    </row>
    <row r="167" spans="4:31" x14ac:dyDescent="0.3">
      <c r="D167" s="106">
        <f t="shared" si="15"/>
        <v>155</v>
      </c>
      <c r="E167" s="113" cm="1">
        <f t="array" ref="E167">IFERROR(INDEX( 'Input 2 - Inventory'!$E$7:$E$1007,MATCH(F167,'Input 2 - Inventory'!$C$7:$C$1007,0),0),"")</f>
        <v>0</v>
      </c>
      <c r="F167" s="78"/>
      <c r="G167" s="114"/>
      <c r="H167" s="114"/>
      <c r="I167" s="113" cm="1">
        <f t="array" ref="I167">IFERROR(INDEX( 'Input 2 - Inventory'!$F$7:$F$1007,MATCH(F167,'Input 2 - Inventory'!$C$7:$C$1007,0),0),"")</f>
        <v>0</v>
      </c>
      <c r="J167" s="114"/>
      <c r="K167" s="114"/>
      <c r="L167" s="115"/>
      <c r="M167" s="116"/>
      <c r="N167" s="115"/>
      <c r="O167" s="116"/>
      <c r="P167" s="115"/>
      <c r="Q167" s="111"/>
      <c r="R167" s="113" t="str">
        <f t="shared" si="12"/>
        <v>N</v>
      </c>
      <c r="S167" s="113" t="str">
        <f t="shared" si="14"/>
        <v>N</v>
      </c>
      <c r="T167" s="113">
        <f t="shared" si="13"/>
        <v>0</v>
      </c>
      <c r="U167" s="49"/>
      <c r="AE167" s="84" t="s">
        <v>20</v>
      </c>
    </row>
    <row r="168" spans="4:31" x14ac:dyDescent="0.3">
      <c r="D168" s="106">
        <f t="shared" si="15"/>
        <v>156</v>
      </c>
      <c r="E168" s="113" cm="1">
        <f t="array" ref="E168">IFERROR(INDEX( 'Input 2 - Inventory'!$E$7:$E$1007,MATCH(F168,'Input 2 - Inventory'!$C$7:$C$1007,0),0),"")</f>
        <v>0</v>
      </c>
      <c r="F168" s="78"/>
      <c r="G168" s="114"/>
      <c r="H168" s="114"/>
      <c r="I168" s="113" cm="1">
        <f t="array" ref="I168">IFERROR(INDEX( 'Input 2 - Inventory'!$F$7:$F$1007,MATCH(F168,'Input 2 - Inventory'!$C$7:$C$1007,0),0),"")</f>
        <v>0</v>
      </c>
      <c r="J168" s="114"/>
      <c r="K168" s="114"/>
      <c r="L168" s="115"/>
      <c r="M168" s="116"/>
      <c r="N168" s="115"/>
      <c r="O168" s="116"/>
      <c r="P168" s="115"/>
      <c r="Q168" s="111"/>
      <c r="R168" s="113" t="str">
        <f t="shared" si="12"/>
        <v>N</v>
      </c>
      <c r="S168" s="113" t="str">
        <f t="shared" si="14"/>
        <v>N</v>
      </c>
      <c r="T168" s="113">
        <f t="shared" si="13"/>
        <v>0</v>
      </c>
      <c r="U168" s="49"/>
      <c r="AE168" s="84" t="s">
        <v>20</v>
      </c>
    </row>
    <row r="169" spans="4:31" x14ac:dyDescent="0.3">
      <c r="D169" s="106">
        <f t="shared" si="15"/>
        <v>157</v>
      </c>
      <c r="E169" s="113" cm="1">
        <f t="array" ref="E169">IFERROR(INDEX( 'Input 2 - Inventory'!$E$7:$E$1007,MATCH(F169,'Input 2 - Inventory'!$C$7:$C$1007,0),0),"")</f>
        <v>0</v>
      </c>
      <c r="F169" s="78"/>
      <c r="G169" s="114"/>
      <c r="H169" s="114"/>
      <c r="I169" s="113" cm="1">
        <f t="array" ref="I169">IFERROR(INDEX( 'Input 2 - Inventory'!$F$7:$F$1007,MATCH(F169,'Input 2 - Inventory'!$C$7:$C$1007,0),0),"")</f>
        <v>0</v>
      </c>
      <c r="J169" s="114"/>
      <c r="K169" s="114"/>
      <c r="L169" s="115"/>
      <c r="M169" s="116"/>
      <c r="N169" s="115"/>
      <c r="O169" s="116"/>
      <c r="P169" s="115"/>
      <c r="Q169" s="111"/>
      <c r="R169" s="113" t="str">
        <f t="shared" si="12"/>
        <v>N</v>
      </c>
      <c r="S169" s="113" t="str">
        <f t="shared" si="14"/>
        <v>N</v>
      </c>
      <c r="T169" s="113">
        <f t="shared" si="13"/>
        <v>0</v>
      </c>
      <c r="U169" s="49"/>
      <c r="AE169" s="84" t="s">
        <v>20</v>
      </c>
    </row>
    <row r="170" spans="4:31" x14ac:dyDescent="0.3">
      <c r="D170" s="106">
        <f t="shared" si="15"/>
        <v>158</v>
      </c>
      <c r="E170" s="113" cm="1">
        <f t="array" ref="E170">IFERROR(INDEX( 'Input 2 - Inventory'!$E$7:$E$1007,MATCH(F170,'Input 2 - Inventory'!$C$7:$C$1007,0),0),"")</f>
        <v>0</v>
      </c>
      <c r="F170" s="78"/>
      <c r="G170" s="114"/>
      <c r="H170" s="114"/>
      <c r="I170" s="113" cm="1">
        <f t="array" ref="I170">IFERROR(INDEX( 'Input 2 - Inventory'!$F$7:$F$1007,MATCH(F170,'Input 2 - Inventory'!$C$7:$C$1007,0),0),"")</f>
        <v>0</v>
      </c>
      <c r="J170" s="114"/>
      <c r="K170" s="114"/>
      <c r="L170" s="115"/>
      <c r="M170" s="116"/>
      <c r="N170" s="115"/>
      <c r="O170" s="116"/>
      <c r="P170" s="115"/>
      <c r="Q170" s="111"/>
      <c r="R170" s="113" t="str">
        <f t="shared" si="12"/>
        <v>N</v>
      </c>
      <c r="S170" s="113" t="str">
        <f t="shared" si="14"/>
        <v>N</v>
      </c>
      <c r="T170" s="113">
        <f t="shared" si="13"/>
        <v>0</v>
      </c>
      <c r="U170" s="49"/>
      <c r="AE170" s="84" t="s">
        <v>20</v>
      </c>
    </row>
    <row r="171" spans="4:31" x14ac:dyDescent="0.3">
      <c r="D171" s="106">
        <f t="shared" si="15"/>
        <v>159</v>
      </c>
      <c r="E171" s="113" cm="1">
        <f t="array" ref="E171">IFERROR(INDEX( 'Input 2 - Inventory'!$E$7:$E$1007,MATCH(F171,'Input 2 - Inventory'!$C$7:$C$1007,0),0),"")</f>
        <v>0</v>
      </c>
      <c r="F171" s="78"/>
      <c r="G171" s="114"/>
      <c r="H171" s="114"/>
      <c r="I171" s="113" cm="1">
        <f t="array" ref="I171">IFERROR(INDEX( 'Input 2 - Inventory'!$F$7:$F$1007,MATCH(F171,'Input 2 - Inventory'!$C$7:$C$1007,0),0),"")</f>
        <v>0</v>
      </c>
      <c r="J171" s="114"/>
      <c r="K171" s="114"/>
      <c r="L171" s="115"/>
      <c r="M171" s="116"/>
      <c r="N171" s="115"/>
      <c r="O171" s="116"/>
      <c r="P171" s="115"/>
      <c r="Q171" s="111"/>
      <c r="R171" s="113" t="str">
        <f t="shared" si="12"/>
        <v>N</v>
      </c>
      <c r="S171" s="113" t="str">
        <f t="shared" si="14"/>
        <v>N</v>
      </c>
      <c r="T171" s="113">
        <f t="shared" si="13"/>
        <v>0</v>
      </c>
      <c r="U171" s="49"/>
      <c r="AE171" s="84" t="s">
        <v>20</v>
      </c>
    </row>
    <row r="172" spans="4:31" x14ac:dyDescent="0.3">
      <c r="D172" s="106">
        <f t="shared" si="15"/>
        <v>160</v>
      </c>
      <c r="E172" s="113" cm="1">
        <f t="array" ref="E172">IFERROR(INDEX( 'Input 2 - Inventory'!$E$7:$E$1007,MATCH(F172,'Input 2 - Inventory'!$C$7:$C$1007,0),0),"")</f>
        <v>0</v>
      </c>
      <c r="F172" s="78"/>
      <c r="G172" s="114"/>
      <c r="H172" s="114"/>
      <c r="I172" s="113" cm="1">
        <f t="array" ref="I172">IFERROR(INDEX( 'Input 2 - Inventory'!$F$7:$F$1007,MATCH(F172,'Input 2 - Inventory'!$C$7:$C$1007,0),0),"")</f>
        <v>0</v>
      </c>
      <c r="J172" s="114"/>
      <c r="K172" s="114"/>
      <c r="L172" s="115"/>
      <c r="M172" s="116"/>
      <c r="N172" s="115"/>
      <c r="O172" s="116"/>
      <c r="P172" s="115"/>
      <c r="Q172" s="111"/>
      <c r="R172" s="113" t="str">
        <f t="shared" si="12"/>
        <v>N</v>
      </c>
      <c r="S172" s="113" t="str">
        <f t="shared" si="14"/>
        <v>N</v>
      </c>
      <c r="T172" s="113">
        <f t="shared" si="13"/>
        <v>0</v>
      </c>
      <c r="U172" s="49"/>
      <c r="AE172" s="84" t="s">
        <v>20</v>
      </c>
    </row>
    <row r="173" spans="4:31" x14ac:dyDescent="0.3">
      <c r="D173" s="106">
        <f t="shared" si="15"/>
        <v>161</v>
      </c>
      <c r="E173" s="113" cm="1">
        <f t="array" ref="E173">IFERROR(INDEX( 'Input 2 - Inventory'!$E$7:$E$1007,MATCH(F173,'Input 2 - Inventory'!$C$7:$C$1007,0),0),"")</f>
        <v>0</v>
      </c>
      <c r="F173" s="78"/>
      <c r="G173" s="114"/>
      <c r="H173" s="114"/>
      <c r="I173" s="113" cm="1">
        <f t="array" ref="I173">IFERROR(INDEX( 'Input 2 - Inventory'!$F$7:$F$1007,MATCH(F173,'Input 2 - Inventory'!$C$7:$C$1007,0),0),"")</f>
        <v>0</v>
      </c>
      <c r="J173" s="114"/>
      <c r="K173" s="114"/>
      <c r="L173" s="115"/>
      <c r="M173" s="116"/>
      <c r="N173" s="115"/>
      <c r="O173" s="116"/>
      <c r="P173" s="115"/>
      <c r="Q173" s="111"/>
      <c r="R173" s="113" t="str">
        <f t="shared" si="12"/>
        <v>N</v>
      </c>
      <c r="S173" s="113" t="str">
        <f t="shared" si="14"/>
        <v>N</v>
      </c>
      <c r="T173" s="113">
        <f t="shared" si="13"/>
        <v>0</v>
      </c>
      <c r="U173" s="49"/>
      <c r="AE173" s="84" t="s">
        <v>20</v>
      </c>
    </row>
    <row r="174" spans="4:31" x14ac:dyDescent="0.3">
      <c r="D174" s="106">
        <f t="shared" si="15"/>
        <v>162</v>
      </c>
      <c r="E174" s="113" cm="1">
        <f t="array" ref="E174">IFERROR(INDEX( 'Input 2 - Inventory'!$E$7:$E$1007,MATCH(F174,'Input 2 - Inventory'!$C$7:$C$1007,0),0),"")</f>
        <v>0</v>
      </c>
      <c r="F174" s="78"/>
      <c r="G174" s="114"/>
      <c r="H174" s="114"/>
      <c r="I174" s="113" cm="1">
        <f t="array" ref="I174">IFERROR(INDEX( 'Input 2 - Inventory'!$F$7:$F$1007,MATCH(F174,'Input 2 - Inventory'!$C$7:$C$1007,0),0),"")</f>
        <v>0</v>
      </c>
      <c r="J174" s="114"/>
      <c r="K174" s="114"/>
      <c r="L174" s="115"/>
      <c r="M174" s="116"/>
      <c r="N174" s="115"/>
      <c r="O174" s="116"/>
      <c r="P174" s="115"/>
      <c r="Q174" s="111"/>
      <c r="R174" s="113" t="str">
        <f t="shared" si="12"/>
        <v>N</v>
      </c>
      <c r="S174" s="113" t="str">
        <f t="shared" si="14"/>
        <v>N</v>
      </c>
      <c r="T174" s="113">
        <f t="shared" si="13"/>
        <v>0</v>
      </c>
      <c r="U174" s="49"/>
      <c r="AE174" s="84" t="s">
        <v>20</v>
      </c>
    </row>
    <row r="175" spans="4:31" x14ac:dyDescent="0.3">
      <c r="D175" s="106">
        <f t="shared" si="15"/>
        <v>163</v>
      </c>
      <c r="E175" s="113" cm="1">
        <f t="array" ref="E175">IFERROR(INDEX( 'Input 2 - Inventory'!$E$7:$E$1007,MATCH(F175,'Input 2 - Inventory'!$C$7:$C$1007,0),0),"")</f>
        <v>0</v>
      </c>
      <c r="F175" s="78"/>
      <c r="G175" s="114"/>
      <c r="H175" s="114"/>
      <c r="I175" s="113" cm="1">
        <f t="array" ref="I175">IFERROR(INDEX( 'Input 2 - Inventory'!$F$7:$F$1007,MATCH(F175,'Input 2 - Inventory'!$C$7:$C$1007,0),0),"")</f>
        <v>0</v>
      </c>
      <c r="J175" s="114"/>
      <c r="K175" s="114"/>
      <c r="L175" s="115"/>
      <c r="M175" s="116"/>
      <c r="N175" s="115"/>
      <c r="O175" s="116"/>
      <c r="P175" s="115"/>
      <c r="Q175" s="111"/>
      <c r="R175" s="113" t="str">
        <f t="shared" si="12"/>
        <v>N</v>
      </c>
      <c r="S175" s="113" t="str">
        <f t="shared" si="14"/>
        <v>N</v>
      </c>
      <c r="T175" s="113">
        <f t="shared" si="13"/>
        <v>0</v>
      </c>
      <c r="U175" s="49"/>
      <c r="AE175" s="84" t="s">
        <v>20</v>
      </c>
    </row>
    <row r="176" spans="4:31" x14ac:dyDescent="0.3">
      <c r="D176" s="106">
        <f t="shared" si="15"/>
        <v>164</v>
      </c>
      <c r="E176" s="113" cm="1">
        <f t="array" ref="E176">IFERROR(INDEX( 'Input 2 - Inventory'!$E$7:$E$1007,MATCH(F176,'Input 2 - Inventory'!$C$7:$C$1007,0),0),"")</f>
        <v>0</v>
      </c>
      <c r="F176" s="78"/>
      <c r="G176" s="114"/>
      <c r="H176" s="114"/>
      <c r="I176" s="113" cm="1">
        <f t="array" ref="I176">IFERROR(INDEX( 'Input 2 - Inventory'!$F$7:$F$1007,MATCH(F176,'Input 2 - Inventory'!$C$7:$C$1007,0),0),"")</f>
        <v>0</v>
      </c>
      <c r="J176" s="114"/>
      <c r="K176" s="114"/>
      <c r="L176" s="115"/>
      <c r="M176" s="116"/>
      <c r="N176" s="115"/>
      <c r="O176" s="116"/>
      <c r="P176" s="115"/>
      <c r="Q176" s="111"/>
      <c r="R176" s="113" t="str">
        <f t="shared" si="12"/>
        <v>N</v>
      </c>
      <c r="S176" s="113" t="str">
        <f t="shared" si="14"/>
        <v>N</v>
      </c>
      <c r="T176" s="113">
        <f t="shared" si="13"/>
        <v>0</v>
      </c>
      <c r="U176" s="49"/>
      <c r="AE176" s="84" t="s">
        <v>20</v>
      </c>
    </row>
    <row r="177" spans="4:31" x14ac:dyDescent="0.3">
      <c r="D177" s="106">
        <f t="shared" si="15"/>
        <v>165</v>
      </c>
      <c r="E177" s="113" cm="1">
        <f t="array" ref="E177">IFERROR(INDEX( 'Input 2 - Inventory'!$E$7:$E$1007,MATCH(F177,'Input 2 - Inventory'!$C$7:$C$1007,0),0),"")</f>
        <v>0</v>
      </c>
      <c r="F177" s="78"/>
      <c r="G177" s="114"/>
      <c r="H177" s="114"/>
      <c r="I177" s="113" cm="1">
        <f t="array" ref="I177">IFERROR(INDEX( 'Input 2 - Inventory'!$F$7:$F$1007,MATCH(F177,'Input 2 - Inventory'!$C$7:$C$1007,0),0),"")</f>
        <v>0</v>
      </c>
      <c r="J177" s="114"/>
      <c r="K177" s="114"/>
      <c r="L177" s="115"/>
      <c r="M177" s="116"/>
      <c r="N177" s="115"/>
      <c r="O177" s="116"/>
      <c r="P177" s="115"/>
      <c r="Q177" s="111"/>
      <c r="R177" s="113" t="str">
        <f t="shared" si="12"/>
        <v>N</v>
      </c>
      <c r="S177" s="113" t="str">
        <f t="shared" si="14"/>
        <v>N</v>
      </c>
      <c r="T177" s="113">
        <f t="shared" si="13"/>
        <v>0</v>
      </c>
      <c r="U177" s="49"/>
      <c r="AE177" s="84" t="s">
        <v>20</v>
      </c>
    </row>
    <row r="178" spans="4:31" x14ac:dyDescent="0.3">
      <c r="D178" s="106">
        <f t="shared" si="15"/>
        <v>166</v>
      </c>
      <c r="E178" s="113" cm="1">
        <f t="array" ref="E178">IFERROR(INDEX( 'Input 2 - Inventory'!$E$7:$E$1007,MATCH(F178,'Input 2 - Inventory'!$C$7:$C$1007,0),0),"")</f>
        <v>0</v>
      </c>
      <c r="F178" s="78"/>
      <c r="G178" s="114"/>
      <c r="H178" s="114"/>
      <c r="I178" s="113" cm="1">
        <f t="array" ref="I178">IFERROR(INDEX( 'Input 2 - Inventory'!$F$7:$F$1007,MATCH(F178,'Input 2 - Inventory'!$C$7:$C$1007,0),0),"")</f>
        <v>0</v>
      </c>
      <c r="J178" s="114"/>
      <c r="K178" s="114"/>
      <c r="L178" s="115"/>
      <c r="M178" s="116"/>
      <c r="N178" s="115"/>
      <c r="O178" s="116"/>
      <c r="P178" s="115"/>
      <c r="Q178" s="111"/>
      <c r="R178" s="113" t="str">
        <f t="shared" si="12"/>
        <v>N</v>
      </c>
      <c r="S178" s="113" t="str">
        <f t="shared" si="14"/>
        <v>N</v>
      </c>
      <c r="T178" s="113">
        <f t="shared" si="13"/>
        <v>0</v>
      </c>
      <c r="U178" s="49"/>
      <c r="AE178" s="84" t="s">
        <v>20</v>
      </c>
    </row>
    <row r="179" spans="4:31" x14ac:dyDescent="0.3">
      <c r="D179" s="106">
        <f t="shared" si="15"/>
        <v>167</v>
      </c>
      <c r="E179" s="113" cm="1">
        <f t="array" ref="E179">IFERROR(INDEX( 'Input 2 - Inventory'!$E$7:$E$1007,MATCH(F179,'Input 2 - Inventory'!$C$7:$C$1007,0),0),"")</f>
        <v>0</v>
      </c>
      <c r="F179" s="78"/>
      <c r="G179" s="114"/>
      <c r="H179" s="114"/>
      <c r="I179" s="113" cm="1">
        <f t="array" ref="I179">IFERROR(INDEX( 'Input 2 - Inventory'!$F$7:$F$1007,MATCH(F179,'Input 2 - Inventory'!$C$7:$C$1007,0),0),"")</f>
        <v>0</v>
      </c>
      <c r="J179" s="114"/>
      <c r="K179" s="114"/>
      <c r="L179" s="115"/>
      <c r="M179" s="116"/>
      <c r="N179" s="115"/>
      <c r="O179" s="116"/>
      <c r="P179" s="115"/>
      <c r="Q179" s="111"/>
      <c r="R179" s="113" t="str">
        <f t="shared" si="12"/>
        <v>N</v>
      </c>
      <c r="S179" s="113" t="str">
        <f t="shared" si="14"/>
        <v>N</v>
      </c>
      <c r="T179" s="113">
        <f t="shared" si="13"/>
        <v>0</v>
      </c>
      <c r="U179" s="49"/>
      <c r="AE179" s="84" t="s">
        <v>20</v>
      </c>
    </row>
    <row r="180" spans="4:31" x14ac:dyDescent="0.3">
      <c r="D180" s="106">
        <f t="shared" si="15"/>
        <v>168</v>
      </c>
      <c r="E180" s="113" cm="1">
        <f t="array" ref="E180">IFERROR(INDEX( 'Input 2 - Inventory'!$E$7:$E$1007,MATCH(F180,'Input 2 - Inventory'!$C$7:$C$1007,0),0),"")</f>
        <v>0</v>
      </c>
      <c r="F180" s="78"/>
      <c r="G180" s="114"/>
      <c r="H180" s="114"/>
      <c r="I180" s="113" cm="1">
        <f t="array" ref="I180">IFERROR(INDEX( 'Input 2 - Inventory'!$F$7:$F$1007,MATCH(F180,'Input 2 - Inventory'!$C$7:$C$1007,0),0),"")</f>
        <v>0</v>
      </c>
      <c r="J180" s="114"/>
      <c r="K180" s="114"/>
      <c r="L180" s="115"/>
      <c r="M180" s="116"/>
      <c r="N180" s="115"/>
      <c r="O180" s="116"/>
      <c r="P180" s="115"/>
      <c r="Q180" s="111"/>
      <c r="R180" s="113" t="str">
        <f t="shared" si="12"/>
        <v>N</v>
      </c>
      <c r="S180" s="113" t="str">
        <f t="shared" si="14"/>
        <v>N</v>
      </c>
      <c r="T180" s="113">
        <f t="shared" si="13"/>
        <v>0</v>
      </c>
      <c r="U180" s="49"/>
      <c r="AE180" s="84" t="s">
        <v>20</v>
      </c>
    </row>
    <row r="181" spans="4:31" x14ac:dyDescent="0.3">
      <c r="D181" s="106">
        <f t="shared" si="15"/>
        <v>169</v>
      </c>
      <c r="E181" s="113" cm="1">
        <f t="array" ref="E181">IFERROR(INDEX( 'Input 2 - Inventory'!$E$7:$E$1007,MATCH(F181,'Input 2 - Inventory'!$C$7:$C$1007,0),0),"")</f>
        <v>0</v>
      </c>
      <c r="F181" s="78"/>
      <c r="G181" s="114"/>
      <c r="H181" s="114"/>
      <c r="I181" s="113" cm="1">
        <f t="array" ref="I181">IFERROR(INDEX( 'Input 2 - Inventory'!$F$7:$F$1007,MATCH(F181,'Input 2 - Inventory'!$C$7:$C$1007,0),0),"")</f>
        <v>0</v>
      </c>
      <c r="J181" s="114"/>
      <c r="K181" s="114"/>
      <c r="L181" s="115"/>
      <c r="M181" s="116"/>
      <c r="N181" s="115"/>
      <c r="O181" s="116"/>
      <c r="P181" s="115"/>
      <c r="Q181" s="111"/>
      <c r="R181" s="113" t="str">
        <f t="shared" si="12"/>
        <v>N</v>
      </c>
      <c r="S181" s="113" t="str">
        <f t="shared" si="14"/>
        <v>N</v>
      </c>
      <c r="T181" s="113">
        <f t="shared" si="13"/>
        <v>0</v>
      </c>
      <c r="U181" s="49"/>
      <c r="AE181" s="84" t="s">
        <v>20</v>
      </c>
    </row>
    <row r="182" spans="4:31" x14ac:dyDescent="0.3">
      <c r="D182" s="106">
        <f t="shared" si="15"/>
        <v>170</v>
      </c>
      <c r="E182" s="113" cm="1">
        <f t="array" ref="E182">IFERROR(INDEX( 'Input 2 - Inventory'!$E$7:$E$1007,MATCH(F182,'Input 2 - Inventory'!$C$7:$C$1007,0),0),"")</f>
        <v>0</v>
      </c>
      <c r="F182" s="78"/>
      <c r="G182" s="114"/>
      <c r="H182" s="114"/>
      <c r="I182" s="113" cm="1">
        <f t="array" ref="I182">IFERROR(INDEX( 'Input 2 - Inventory'!$F$7:$F$1007,MATCH(F182,'Input 2 - Inventory'!$C$7:$C$1007,0),0),"")</f>
        <v>0</v>
      </c>
      <c r="J182" s="114"/>
      <c r="K182" s="114"/>
      <c r="L182" s="115"/>
      <c r="M182" s="116"/>
      <c r="N182" s="115"/>
      <c r="O182" s="116"/>
      <c r="P182" s="115"/>
      <c r="Q182" s="111"/>
      <c r="R182" s="113" t="str">
        <f t="shared" si="12"/>
        <v>N</v>
      </c>
      <c r="S182" s="113" t="str">
        <f t="shared" si="14"/>
        <v>N</v>
      </c>
      <c r="T182" s="113">
        <f t="shared" si="13"/>
        <v>0</v>
      </c>
      <c r="U182" s="49"/>
      <c r="AE182" s="84" t="s">
        <v>20</v>
      </c>
    </row>
    <row r="183" spans="4:31" x14ac:dyDescent="0.3">
      <c r="D183" s="106">
        <f t="shared" si="15"/>
        <v>171</v>
      </c>
      <c r="E183" s="113" cm="1">
        <f t="array" ref="E183">IFERROR(INDEX( 'Input 2 - Inventory'!$E$7:$E$1007,MATCH(F183,'Input 2 - Inventory'!$C$7:$C$1007,0),0),"")</f>
        <v>0</v>
      </c>
      <c r="F183" s="78"/>
      <c r="G183" s="114"/>
      <c r="H183" s="114"/>
      <c r="I183" s="113" cm="1">
        <f t="array" ref="I183">IFERROR(INDEX( 'Input 2 - Inventory'!$F$7:$F$1007,MATCH(F183,'Input 2 - Inventory'!$C$7:$C$1007,0),0),"")</f>
        <v>0</v>
      </c>
      <c r="J183" s="114"/>
      <c r="K183" s="114"/>
      <c r="L183" s="115"/>
      <c r="M183" s="116"/>
      <c r="N183" s="115"/>
      <c r="O183" s="116"/>
      <c r="P183" s="115"/>
      <c r="Q183" s="111"/>
      <c r="R183" s="113" t="str">
        <f t="shared" si="12"/>
        <v>N</v>
      </c>
      <c r="S183" s="113" t="str">
        <f t="shared" si="14"/>
        <v>N</v>
      </c>
      <c r="T183" s="113">
        <f t="shared" si="13"/>
        <v>0</v>
      </c>
      <c r="U183" s="49"/>
      <c r="AE183" s="84" t="s">
        <v>20</v>
      </c>
    </row>
    <row r="184" spans="4:31" x14ac:dyDescent="0.3">
      <c r="D184" s="106">
        <f t="shared" si="15"/>
        <v>172</v>
      </c>
      <c r="E184" s="113" cm="1">
        <f t="array" ref="E184">IFERROR(INDEX( 'Input 2 - Inventory'!$E$7:$E$1007,MATCH(F184,'Input 2 - Inventory'!$C$7:$C$1007,0),0),"")</f>
        <v>0</v>
      </c>
      <c r="F184" s="78"/>
      <c r="G184" s="114"/>
      <c r="H184" s="114"/>
      <c r="I184" s="113" cm="1">
        <f t="array" ref="I184">IFERROR(INDEX( 'Input 2 - Inventory'!$F$7:$F$1007,MATCH(F184,'Input 2 - Inventory'!$C$7:$C$1007,0),0),"")</f>
        <v>0</v>
      </c>
      <c r="J184" s="114"/>
      <c r="K184" s="114"/>
      <c r="L184" s="115"/>
      <c r="M184" s="116"/>
      <c r="N184" s="115"/>
      <c r="O184" s="116"/>
      <c r="P184" s="115"/>
      <c r="Q184" s="111"/>
      <c r="R184" s="113" t="str">
        <f t="shared" si="12"/>
        <v>N</v>
      </c>
      <c r="S184" s="113" t="str">
        <f t="shared" si="14"/>
        <v>N</v>
      </c>
      <c r="T184" s="113">
        <f t="shared" si="13"/>
        <v>0</v>
      </c>
      <c r="U184" s="49"/>
      <c r="AE184" s="84" t="s">
        <v>20</v>
      </c>
    </row>
    <row r="185" spans="4:31" x14ac:dyDescent="0.3">
      <c r="D185" s="106">
        <f t="shared" si="15"/>
        <v>173</v>
      </c>
      <c r="E185" s="113" cm="1">
        <f t="array" ref="E185">IFERROR(INDEX( 'Input 2 - Inventory'!$E$7:$E$1007,MATCH(F185,'Input 2 - Inventory'!$C$7:$C$1007,0),0),"")</f>
        <v>0</v>
      </c>
      <c r="F185" s="78"/>
      <c r="G185" s="114"/>
      <c r="H185" s="114"/>
      <c r="I185" s="113" cm="1">
        <f t="array" ref="I185">IFERROR(INDEX( 'Input 2 - Inventory'!$F$7:$F$1007,MATCH(F185,'Input 2 - Inventory'!$C$7:$C$1007,0),0),"")</f>
        <v>0</v>
      </c>
      <c r="J185" s="114"/>
      <c r="K185" s="114"/>
      <c r="L185" s="115"/>
      <c r="M185" s="116"/>
      <c r="N185" s="115"/>
      <c r="O185" s="116"/>
      <c r="P185" s="115"/>
      <c r="Q185" s="111"/>
      <c r="R185" s="113" t="str">
        <f t="shared" si="12"/>
        <v>N</v>
      </c>
      <c r="S185" s="113" t="str">
        <f t="shared" si="14"/>
        <v>N</v>
      </c>
      <c r="T185" s="113">
        <f t="shared" si="13"/>
        <v>0</v>
      </c>
      <c r="U185" s="49"/>
      <c r="AE185" s="84" t="s">
        <v>20</v>
      </c>
    </row>
    <row r="186" spans="4:31" x14ac:dyDescent="0.3">
      <c r="D186" s="106">
        <f t="shared" si="15"/>
        <v>174</v>
      </c>
      <c r="E186" s="113" cm="1">
        <f t="array" ref="E186">IFERROR(INDEX( 'Input 2 - Inventory'!$E$7:$E$1007,MATCH(F186,'Input 2 - Inventory'!$C$7:$C$1007,0),0),"")</f>
        <v>0</v>
      </c>
      <c r="F186" s="78"/>
      <c r="G186" s="114"/>
      <c r="H186" s="114"/>
      <c r="I186" s="113" cm="1">
        <f t="array" ref="I186">IFERROR(INDEX( 'Input 2 - Inventory'!$F$7:$F$1007,MATCH(F186,'Input 2 - Inventory'!$C$7:$C$1007,0),0),"")</f>
        <v>0</v>
      </c>
      <c r="J186" s="114"/>
      <c r="K186" s="114"/>
      <c r="L186" s="115"/>
      <c r="M186" s="116"/>
      <c r="N186" s="115"/>
      <c r="O186" s="116"/>
      <c r="P186" s="115"/>
      <c r="Q186" s="111"/>
      <c r="R186" s="113" t="str">
        <f t="shared" si="12"/>
        <v>N</v>
      </c>
      <c r="S186" s="113" t="str">
        <f t="shared" si="14"/>
        <v>N</v>
      </c>
      <c r="T186" s="113">
        <f t="shared" si="13"/>
        <v>0</v>
      </c>
      <c r="U186" s="49"/>
      <c r="AE186" s="84" t="s">
        <v>20</v>
      </c>
    </row>
    <row r="187" spans="4:31" x14ac:dyDescent="0.3">
      <c r="D187" s="106">
        <f t="shared" si="15"/>
        <v>175</v>
      </c>
      <c r="E187" s="113" cm="1">
        <f t="array" ref="E187">IFERROR(INDEX( 'Input 2 - Inventory'!$E$7:$E$1007,MATCH(F187,'Input 2 - Inventory'!$C$7:$C$1007,0),0),"")</f>
        <v>0</v>
      </c>
      <c r="F187" s="78"/>
      <c r="G187" s="114"/>
      <c r="H187" s="114"/>
      <c r="I187" s="113" cm="1">
        <f t="array" ref="I187">IFERROR(INDEX( 'Input 2 - Inventory'!$F$7:$F$1007,MATCH(F187,'Input 2 - Inventory'!$C$7:$C$1007,0),0),"")</f>
        <v>0</v>
      </c>
      <c r="J187" s="114"/>
      <c r="K187" s="114"/>
      <c r="L187" s="115"/>
      <c r="M187" s="116"/>
      <c r="N187" s="115"/>
      <c r="O187" s="116"/>
      <c r="P187" s="115"/>
      <c r="Q187" s="111"/>
      <c r="R187" s="113" t="str">
        <f t="shared" si="12"/>
        <v>N</v>
      </c>
      <c r="S187" s="113" t="str">
        <f t="shared" si="14"/>
        <v>N</v>
      </c>
      <c r="T187" s="113">
        <f t="shared" si="13"/>
        <v>0</v>
      </c>
      <c r="U187" s="49"/>
      <c r="AE187" s="84" t="s">
        <v>20</v>
      </c>
    </row>
    <row r="188" spans="4:31" x14ac:dyDescent="0.3">
      <c r="D188" s="106">
        <f t="shared" si="15"/>
        <v>176</v>
      </c>
      <c r="E188" s="113" cm="1">
        <f t="array" ref="E188">IFERROR(INDEX( 'Input 2 - Inventory'!$E$7:$E$1007,MATCH(F188,'Input 2 - Inventory'!$C$7:$C$1007,0),0),"")</f>
        <v>0</v>
      </c>
      <c r="F188" s="78"/>
      <c r="G188" s="114"/>
      <c r="H188" s="114"/>
      <c r="I188" s="113" cm="1">
        <f t="array" ref="I188">IFERROR(INDEX( 'Input 2 - Inventory'!$F$7:$F$1007,MATCH(F188,'Input 2 - Inventory'!$C$7:$C$1007,0),0),"")</f>
        <v>0</v>
      </c>
      <c r="J188" s="114"/>
      <c r="K188" s="114"/>
      <c r="L188" s="115"/>
      <c r="M188" s="116"/>
      <c r="N188" s="115"/>
      <c r="O188" s="116"/>
      <c r="P188" s="115"/>
      <c r="Q188" s="111"/>
      <c r="R188" s="113" t="str">
        <f t="shared" si="12"/>
        <v>N</v>
      </c>
      <c r="S188" s="113" t="str">
        <f t="shared" si="14"/>
        <v>N</v>
      </c>
      <c r="T188" s="113">
        <f t="shared" si="13"/>
        <v>0</v>
      </c>
      <c r="U188" s="49"/>
      <c r="AE188" s="84" t="s">
        <v>20</v>
      </c>
    </row>
    <row r="189" spans="4:31" x14ac:dyDescent="0.3">
      <c r="D189" s="106">
        <f t="shared" si="15"/>
        <v>177</v>
      </c>
      <c r="E189" s="113" cm="1">
        <f t="array" ref="E189">IFERROR(INDEX( 'Input 2 - Inventory'!$E$7:$E$1007,MATCH(F189,'Input 2 - Inventory'!$C$7:$C$1007,0),0),"")</f>
        <v>0</v>
      </c>
      <c r="F189" s="78"/>
      <c r="G189" s="114"/>
      <c r="H189" s="114"/>
      <c r="I189" s="113" cm="1">
        <f t="array" ref="I189">IFERROR(INDEX( 'Input 2 - Inventory'!$F$7:$F$1007,MATCH(F189,'Input 2 - Inventory'!$C$7:$C$1007,0),0),"")</f>
        <v>0</v>
      </c>
      <c r="J189" s="114"/>
      <c r="K189" s="114"/>
      <c r="L189" s="115"/>
      <c r="M189" s="116"/>
      <c r="N189" s="115"/>
      <c r="O189" s="116"/>
      <c r="P189" s="115"/>
      <c r="Q189" s="111"/>
      <c r="R189" s="113" t="str">
        <f t="shared" si="12"/>
        <v>N</v>
      </c>
      <c r="S189" s="113" t="str">
        <f t="shared" si="14"/>
        <v>N</v>
      </c>
      <c r="T189" s="113">
        <f t="shared" si="13"/>
        <v>0</v>
      </c>
      <c r="U189" s="49"/>
      <c r="AE189" s="84" t="s">
        <v>20</v>
      </c>
    </row>
    <row r="190" spans="4:31" x14ac:dyDescent="0.3">
      <c r="D190" s="106">
        <f t="shared" si="15"/>
        <v>178</v>
      </c>
      <c r="E190" s="113" cm="1">
        <f t="array" ref="E190">IFERROR(INDEX( 'Input 2 - Inventory'!$E$7:$E$1007,MATCH(F190,'Input 2 - Inventory'!$C$7:$C$1007,0),0),"")</f>
        <v>0</v>
      </c>
      <c r="F190" s="78"/>
      <c r="G190" s="114"/>
      <c r="H190" s="114"/>
      <c r="I190" s="113" cm="1">
        <f t="array" ref="I190">IFERROR(INDEX( 'Input 2 - Inventory'!$F$7:$F$1007,MATCH(F190,'Input 2 - Inventory'!$C$7:$C$1007,0),0),"")</f>
        <v>0</v>
      </c>
      <c r="J190" s="114"/>
      <c r="K190" s="114"/>
      <c r="L190" s="115"/>
      <c r="M190" s="116"/>
      <c r="N190" s="115"/>
      <c r="O190" s="116"/>
      <c r="P190" s="115"/>
      <c r="Q190" s="111"/>
      <c r="R190" s="113" t="str">
        <f t="shared" si="12"/>
        <v>N</v>
      </c>
      <c r="S190" s="113" t="str">
        <f t="shared" si="14"/>
        <v>N</v>
      </c>
      <c r="T190" s="113">
        <f t="shared" si="13"/>
        <v>0</v>
      </c>
      <c r="U190" s="49"/>
      <c r="AE190" s="84" t="s">
        <v>20</v>
      </c>
    </row>
    <row r="191" spans="4:31" x14ac:dyDescent="0.3">
      <c r="D191" s="106">
        <f t="shared" si="15"/>
        <v>179</v>
      </c>
      <c r="E191" s="113" cm="1">
        <f t="array" ref="E191">IFERROR(INDEX( 'Input 2 - Inventory'!$E$7:$E$1007,MATCH(F191,'Input 2 - Inventory'!$C$7:$C$1007,0),0),"")</f>
        <v>0</v>
      </c>
      <c r="F191" s="78"/>
      <c r="G191" s="114"/>
      <c r="H191" s="114"/>
      <c r="I191" s="113" cm="1">
        <f t="array" ref="I191">IFERROR(INDEX( 'Input 2 - Inventory'!$F$7:$F$1007,MATCH(F191,'Input 2 - Inventory'!$C$7:$C$1007,0),0),"")</f>
        <v>0</v>
      </c>
      <c r="J191" s="114"/>
      <c r="K191" s="114"/>
      <c r="L191" s="115"/>
      <c r="M191" s="116"/>
      <c r="N191" s="115"/>
      <c r="O191" s="116"/>
      <c r="P191" s="115"/>
      <c r="Q191" s="111"/>
      <c r="R191" s="113" t="str">
        <f t="shared" si="12"/>
        <v>N</v>
      </c>
      <c r="S191" s="113" t="str">
        <f t="shared" si="14"/>
        <v>N</v>
      </c>
      <c r="T191" s="113">
        <f t="shared" si="13"/>
        <v>0</v>
      </c>
      <c r="U191" s="49"/>
      <c r="AE191" s="84" t="s">
        <v>20</v>
      </c>
    </row>
    <row r="192" spans="4:31" x14ac:dyDescent="0.3">
      <c r="D192" s="106">
        <f t="shared" si="15"/>
        <v>180</v>
      </c>
      <c r="E192" s="113" cm="1">
        <f t="array" ref="E192">IFERROR(INDEX( 'Input 2 - Inventory'!$E$7:$E$1007,MATCH(F192,'Input 2 - Inventory'!$C$7:$C$1007,0),0),"")</f>
        <v>0</v>
      </c>
      <c r="F192" s="78"/>
      <c r="G192" s="114"/>
      <c r="H192" s="114"/>
      <c r="I192" s="113" cm="1">
        <f t="array" ref="I192">IFERROR(INDEX( 'Input 2 - Inventory'!$F$7:$F$1007,MATCH(F192,'Input 2 - Inventory'!$C$7:$C$1007,0),0),"")</f>
        <v>0</v>
      </c>
      <c r="J192" s="114"/>
      <c r="K192" s="114"/>
      <c r="L192" s="115"/>
      <c r="M192" s="116"/>
      <c r="N192" s="115"/>
      <c r="O192" s="116"/>
      <c r="P192" s="115"/>
      <c r="Q192" s="111"/>
      <c r="R192" s="113" t="str">
        <f t="shared" si="12"/>
        <v>N</v>
      </c>
      <c r="S192" s="113" t="str">
        <f t="shared" si="14"/>
        <v>N</v>
      </c>
      <c r="T192" s="113">
        <f t="shared" si="13"/>
        <v>0</v>
      </c>
      <c r="U192" s="49"/>
      <c r="AE192" s="84" t="s">
        <v>20</v>
      </c>
    </row>
    <row r="193" spans="4:31" x14ac:dyDescent="0.3">
      <c r="D193" s="106">
        <f t="shared" si="15"/>
        <v>181</v>
      </c>
      <c r="E193" s="113" cm="1">
        <f t="array" ref="E193">IFERROR(INDEX( 'Input 2 - Inventory'!$E$7:$E$1007,MATCH(F193,'Input 2 - Inventory'!$C$7:$C$1007,0),0),"")</f>
        <v>0</v>
      </c>
      <c r="F193" s="78"/>
      <c r="G193" s="114"/>
      <c r="H193" s="114"/>
      <c r="I193" s="113" cm="1">
        <f t="array" ref="I193">IFERROR(INDEX( 'Input 2 - Inventory'!$F$7:$F$1007,MATCH(F193,'Input 2 - Inventory'!$C$7:$C$1007,0),0),"")</f>
        <v>0</v>
      </c>
      <c r="J193" s="114"/>
      <c r="K193" s="114"/>
      <c r="L193" s="115"/>
      <c r="M193" s="116"/>
      <c r="N193" s="115"/>
      <c r="O193" s="116"/>
      <c r="P193" s="115"/>
      <c r="Q193" s="111"/>
      <c r="R193" s="113" t="str">
        <f t="shared" si="12"/>
        <v>N</v>
      </c>
      <c r="S193" s="113" t="str">
        <f t="shared" si="14"/>
        <v>N</v>
      </c>
      <c r="T193" s="113">
        <f t="shared" si="13"/>
        <v>0</v>
      </c>
      <c r="U193" s="49"/>
      <c r="AE193" s="84" t="s">
        <v>20</v>
      </c>
    </row>
    <row r="194" spans="4:31" x14ac:dyDescent="0.3">
      <c r="D194" s="106">
        <f t="shared" si="15"/>
        <v>182</v>
      </c>
      <c r="E194" s="113" cm="1">
        <f t="array" ref="E194">IFERROR(INDEX( 'Input 2 - Inventory'!$E$7:$E$1007,MATCH(F194,'Input 2 - Inventory'!$C$7:$C$1007,0),0),"")</f>
        <v>0</v>
      </c>
      <c r="F194" s="78"/>
      <c r="G194" s="114"/>
      <c r="H194" s="114"/>
      <c r="I194" s="113" cm="1">
        <f t="array" ref="I194">IFERROR(INDEX( 'Input 2 - Inventory'!$F$7:$F$1007,MATCH(F194,'Input 2 - Inventory'!$C$7:$C$1007,0),0),"")</f>
        <v>0</v>
      </c>
      <c r="J194" s="114"/>
      <c r="K194" s="114"/>
      <c r="L194" s="115"/>
      <c r="M194" s="116"/>
      <c r="N194" s="115"/>
      <c r="O194" s="116"/>
      <c r="P194" s="115"/>
      <c r="Q194" s="111"/>
      <c r="R194" s="113" t="str">
        <f t="shared" si="12"/>
        <v>N</v>
      </c>
      <c r="S194" s="113" t="str">
        <f t="shared" si="14"/>
        <v>N</v>
      </c>
      <c r="T194" s="113">
        <f t="shared" si="13"/>
        <v>0</v>
      </c>
      <c r="U194" s="49"/>
      <c r="AE194" s="84" t="s">
        <v>20</v>
      </c>
    </row>
    <row r="195" spans="4:31" x14ac:dyDescent="0.3">
      <c r="D195" s="106">
        <f t="shared" si="15"/>
        <v>183</v>
      </c>
      <c r="E195" s="113" cm="1">
        <f t="array" ref="E195">IFERROR(INDEX( 'Input 2 - Inventory'!$E$7:$E$1007,MATCH(F195,'Input 2 - Inventory'!$C$7:$C$1007,0),0),"")</f>
        <v>0</v>
      </c>
      <c r="F195" s="78"/>
      <c r="G195" s="114"/>
      <c r="H195" s="114"/>
      <c r="I195" s="113" cm="1">
        <f t="array" ref="I195">IFERROR(INDEX( 'Input 2 - Inventory'!$F$7:$F$1007,MATCH(F195,'Input 2 - Inventory'!$C$7:$C$1007,0),0),"")</f>
        <v>0</v>
      </c>
      <c r="J195" s="114"/>
      <c r="K195" s="114"/>
      <c r="L195" s="115"/>
      <c r="M195" s="116"/>
      <c r="N195" s="115"/>
      <c r="O195" s="116"/>
      <c r="P195" s="115"/>
      <c r="Q195" s="111"/>
      <c r="R195" s="113" t="str">
        <f t="shared" si="12"/>
        <v>N</v>
      </c>
      <c r="S195" s="113" t="str">
        <f t="shared" si="14"/>
        <v>N</v>
      </c>
      <c r="T195" s="113">
        <f t="shared" si="13"/>
        <v>0</v>
      </c>
      <c r="U195" s="49"/>
      <c r="AE195" s="84" t="s">
        <v>20</v>
      </c>
    </row>
    <row r="196" spans="4:31" x14ac:dyDescent="0.3">
      <c r="D196" s="106">
        <f t="shared" si="15"/>
        <v>184</v>
      </c>
      <c r="E196" s="113" cm="1">
        <f t="array" ref="E196">IFERROR(INDEX( 'Input 2 - Inventory'!$E$7:$E$1007,MATCH(F196,'Input 2 - Inventory'!$C$7:$C$1007,0),0),"")</f>
        <v>0</v>
      </c>
      <c r="F196" s="78"/>
      <c r="G196" s="114"/>
      <c r="H196" s="114"/>
      <c r="I196" s="113" cm="1">
        <f t="array" ref="I196">IFERROR(INDEX( 'Input 2 - Inventory'!$F$7:$F$1007,MATCH(F196,'Input 2 - Inventory'!$C$7:$C$1007,0),0),"")</f>
        <v>0</v>
      </c>
      <c r="J196" s="114"/>
      <c r="K196" s="114"/>
      <c r="L196" s="115"/>
      <c r="M196" s="116"/>
      <c r="N196" s="115"/>
      <c r="O196" s="116"/>
      <c r="P196" s="115"/>
      <c r="Q196" s="111"/>
      <c r="R196" s="113" t="str">
        <f t="shared" si="12"/>
        <v>N</v>
      </c>
      <c r="S196" s="113" t="str">
        <f t="shared" si="14"/>
        <v>N</v>
      </c>
      <c r="T196" s="113">
        <f t="shared" si="13"/>
        <v>0</v>
      </c>
      <c r="U196" s="49"/>
      <c r="AE196" s="84" t="s">
        <v>20</v>
      </c>
    </row>
    <row r="197" spans="4:31" x14ac:dyDescent="0.3">
      <c r="D197" s="106">
        <f t="shared" si="15"/>
        <v>185</v>
      </c>
      <c r="E197" s="113" cm="1">
        <f t="array" ref="E197">IFERROR(INDEX( 'Input 2 - Inventory'!$E$7:$E$1007,MATCH(F197,'Input 2 - Inventory'!$C$7:$C$1007,0),0),"")</f>
        <v>0</v>
      </c>
      <c r="F197" s="78"/>
      <c r="G197" s="114"/>
      <c r="H197" s="114"/>
      <c r="I197" s="113" cm="1">
        <f t="array" ref="I197">IFERROR(INDEX( 'Input 2 - Inventory'!$F$7:$F$1007,MATCH(F197,'Input 2 - Inventory'!$C$7:$C$1007,0),0),"")</f>
        <v>0</v>
      </c>
      <c r="J197" s="114"/>
      <c r="K197" s="114"/>
      <c r="L197" s="115"/>
      <c r="M197" s="116"/>
      <c r="N197" s="115"/>
      <c r="O197" s="116"/>
      <c r="P197" s="115"/>
      <c r="Q197" s="111"/>
      <c r="R197" s="113" t="str">
        <f t="shared" si="12"/>
        <v>N</v>
      </c>
      <c r="S197" s="113" t="str">
        <f t="shared" si="14"/>
        <v>N</v>
      </c>
      <c r="T197" s="113">
        <f t="shared" si="13"/>
        <v>0</v>
      </c>
      <c r="U197" s="49"/>
      <c r="AE197" s="84" t="s">
        <v>20</v>
      </c>
    </row>
    <row r="198" spans="4:31" x14ac:dyDescent="0.3">
      <c r="D198" s="106">
        <f t="shared" si="15"/>
        <v>186</v>
      </c>
      <c r="E198" s="113" cm="1">
        <f t="array" ref="E198">IFERROR(INDEX( 'Input 2 - Inventory'!$E$7:$E$1007,MATCH(F198,'Input 2 - Inventory'!$C$7:$C$1007,0),0),"")</f>
        <v>0</v>
      </c>
      <c r="F198" s="78"/>
      <c r="G198" s="114"/>
      <c r="H198" s="114"/>
      <c r="I198" s="113" cm="1">
        <f t="array" ref="I198">IFERROR(INDEX( 'Input 2 - Inventory'!$F$7:$F$1007,MATCH(F198,'Input 2 - Inventory'!$C$7:$C$1007,0),0),"")</f>
        <v>0</v>
      </c>
      <c r="J198" s="114"/>
      <c r="K198" s="114"/>
      <c r="L198" s="115"/>
      <c r="M198" s="116"/>
      <c r="N198" s="115"/>
      <c r="O198" s="116"/>
      <c r="P198" s="115"/>
      <c r="Q198" s="111"/>
      <c r="R198" s="113" t="str">
        <f t="shared" si="12"/>
        <v>N</v>
      </c>
      <c r="S198" s="113" t="str">
        <f t="shared" si="14"/>
        <v>N</v>
      </c>
      <c r="T198" s="113">
        <f t="shared" si="13"/>
        <v>0</v>
      </c>
      <c r="U198" s="49"/>
      <c r="AE198" s="84" t="s">
        <v>20</v>
      </c>
    </row>
    <row r="199" spans="4:31" x14ac:dyDescent="0.3">
      <c r="D199" s="106">
        <f t="shared" si="15"/>
        <v>187</v>
      </c>
      <c r="E199" s="113" cm="1">
        <f t="array" ref="E199">IFERROR(INDEX( 'Input 2 - Inventory'!$E$7:$E$1007,MATCH(F199,'Input 2 - Inventory'!$C$7:$C$1007,0),0),"")</f>
        <v>0</v>
      </c>
      <c r="F199" s="78"/>
      <c r="G199" s="114"/>
      <c r="H199" s="114"/>
      <c r="I199" s="113" cm="1">
        <f t="array" ref="I199">IFERROR(INDEX( 'Input 2 - Inventory'!$F$7:$F$1007,MATCH(F199,'Input 2 - Inventory'!$C$7:$C$1007,0),0),"")</f>
        <v>0</v>
      </c>
      <c r="J199" s="114"/>
      <c r="K199" s="114"/>
      <c r="L199" s="115"/>
      <c r="M199" s="116"/>
      <c r="N199" s="115"/>
      <c r="O199" s="116"/>
      <c r="P199" s="115"/>
      <c r="Q199" s="111"/>
      <c r="R199" s="113" t="str">
        <f t="shared" si="12"/>
        <v>N</v>
      </c>
      <c r="S199" s="113" t="str">
        <f t="shared" si="14"/>
        <v>N</v>
      </c>
      <c r="T199" s="113">
        <f t="shared" si="13"/>
        <v>0</v>
      </c>
      <c r="U199" s="49"/>
      <c r="AE199" s="84" t="s">
        <v>20</v>
      </c>
    </row>
    <row r="200" spans="4:31" x14ac:dyDescent="0.3">
      <c r="D200" s="106">
        <f t="shared" si="15"/>
        <v>188</v>
      </c>
      <c r="E200" s="113" cm="1">
        <f t="array" ref="E200">IFERROR(INDEX( 'Input 2 - Inventory'!$E$7:$E$1007,MATCH(F200,'Input 2 - Inventory'!$C$7:$C$1007,0),0),"")</f>
        <v>0</v>
      </c>
      <c r="F200" s="78"/>
      <c r="G200" s="114"/>
      <c r="H200" s="114"/>
      <c r="I200" s="113" cm="1">
        <f t="array" ref="I200">IFERROR(INDEX( 'Input 2 - Inventory'!$F$7:$F$1007,MATCH(F200,'Input 2 - Inventory'!$C$7:$C$1007,0),0),"")</f>
        <v>0</v>
      </c>
      <c r="J200" s="114"/>
      <c r="K200" s="114"/>
      <c r="L200" s="115"/>
      <c r="M200" s="116"/>
      <c r="N200" s="115"/>
      <c r="O200" s="116"/>
      <c r="P200" s="115"/>
      <c r="Q200" s="111"/>
      <c r="R200" s="113" t="str">
        <f t="shared" si="12"/>
        <v>N</v>
      </c>
      <c r="S200" s="113" t="str">
        <f t="shared" si="14"/>
        <v>N</v>
      </c>
      <c r="T200" s="113">
        <f t="shared" si="13"/>
        <v>0</v>
      </c>
      <c r="U200" s="49"/>
      <c r="AE200" s="84" t="s">
        <v>20</v>
      </c>
    </row>
    <row r="201" spans="4:31" x14ac:dyDescent="0.3">
      <c r="D201" s="106">
        <f t="shared" si="15"/>
        <v>189</v>
      </c>
      <c r="E201" s="113" cm="1">
        <f t="array" ref="E201">IFERROR(INDEX( 'Input 2 - Inventory'!$E$7:$E$1007,MATCH(F201,'Input 2 - Inventory'!$C$7:$C$1007,0),0),"")</f>
        <v>0</v>
      </c>
      <c r="F201" s="78"/>
      <c r="G201" s="114"/>
      <c r="H201" s="114"/>
      <c r="I201" s="113" cm="1">
        <f t="array" ref="I201">IFERROR(INDEX( 'Input 2 - Inventory'!$F$7:$F$1007,MATCH(F201,'Input 2 - Inventory'!$C$7:$C$1007,0),0),"")</f>
        <v>0</v>
      </c>
      <c r="J201" s="114"/>
      <c r="K201" s="114"/>
      <c r="L201" s="115"/>
      <c r="M201" s="116"/>
      <c r="N201" s="115"/>
      <c r="O201" s="116"/>
      <c r="P201" s="115"/>
      <c r="Q201" s="111"/>
      <c r="R201" s="113" t="str">
        <f t="shared" si="12"/>
        <v>N</v>
      </c>
      <c r="S201" s="113" t="str">
        <f t="shared" si="14"/>
        <v>N</v>
      </c>
      <c r="T201" s="113">
        <f t="shared" si="13"/>
        <v>0</v>
      </c>
      <c r="U201" s="49"/>
      <c r="AE201" s="84" t="s">
        <v>20</v>
      </c>
    </row>
    <row r="202" spans="4:31" x14ac:dyDescent="0.3">
      <c r="D202" s="106">
        <f t="shared" si="15"/>
        <v>190</v>
      </c>
      <c r="E202" s="113" cm="1">
        <f t="array" ref="E202">IFERROR(INDEX( 'Input 2 - Inventory'!$E$7:$E$1007,MATCH(F202,'Input 2 - Inventory'!$C$7:$C$1007,0),0),"")</f>
        <v>0</v>
      </c>
      <c r="F202" s="78"/>
      <c r="G202" s="114"/>
      <c r="H202" s="114"/>
      <c r="I202" s="113" cm="1">
        <f t="array" ref="I202">IFERROR(INDEX( 'Input 2 - Inventory'!$F$7:$F$1007,MATCH(F202,'Input 2 - Inventory'!$C$7:$C$1007,0),0),"")</f>
        <v>0</v>
      </c>
      <c r="J202" s="114"/>
      <c r="K202" s="114"/>
      <c r="L202" s="115"/>
      <c r="M202" s="116"/>
      <c r="N202" s="115"/>
      <c r="O202" s="116"/>
      <c r="P202" s="115"/>
      <c r="Q202" s="111"/>
      <c r="R202" s="113" t="str">
        <f t="shared" si="12"/>
        <v>N</v>
      </c>
      <c r="S202" s="113" t="str">
        <f t="shared" si="14"/>
        <v>N</v>
      </c>
      <c r="T202" s="113">
        <f t="shared" si="13"/>
        <v>0</v>
      </c>
      <c r="U202" s="49"/>
      <c r="AE202" s="84" t="s">
        <v>20</v>
      </c>
    </row>
    <row r="203" spans="4:31" x14ac:dyDescent="0.3">
      <c r="D203" s="106">
        <f t="shared" si="15"/>
        <v>191</v>
      </c>
      <c r="E203" s="113" cm="1">
        <f t="array" ref="E203">IFERROR(INDEX( 'Input 2 - Inventory'!$E$7:$E$1007,MATCH(F203,'Input 2 - Inventory'!$C$7:$C$1007,0),0),"")</f>
        <v>0</v>
      </c>
      <c r="F203" s="78"/>
      <c r="G203" s="114"/>
      <c r="H203" s="114"/>
      <c r="I203" s="113" cm="1">
        <f t="array" ref="I203">IFERROR(INDEX( 'Input 2 - Inventory'!$F$7:$F$1007,MATCH(F203,'Input 2 - Inventory'!$C$7:$C$1007,0),0),"")</f>
        <v>0</v>
      </c>
      <c r="J203" s="114"/>
      <c r="K203" s="114"/>
      <c r="L203" s="115"/>
      <c r="M203" s="116"/>
      <c r="N203" s="115"/>
      <c r="O203" s="116"/>
      <c r="P203" s="115"/>
      <c r="Q203" s="111"/>
      <c r="R203" s="113" t="str">
        <f t="shared" si="12"/>
        <v>N</v>
      </c>
      <c r="S203" s="113" t="str">
        <f t="shared" si="14"/>
        <v>N</v>
      </c>
      <c r="T203" s="113">
        <f t="shared" si="13"/>
        <v>0</v>
      </c>
      <c r="U203" s="49"/>
      <c r="AE203" s="84" t="s">
        <v>20</v>
      </c>
    </row>
    <row r="204" spans="4:31" x14ac:dyDescent="0.3">
      <c r="D204" s="106">
        <f t="shared" si="15"/>
        <v>192</v>
      </c>
      <c r="E204" s="113" cm="1">
        <f t="array" ref="E204">IFERROR(INDEX( 'Input 2 - Inventory'!$E$7:$E$1007,MATCH(F204,'Input 2 - Inventory'!$C$7:$C$1007,0),0),"")</f>
        <v>0</v>
      </c>
      <c r="F204" s="78"/>
      <c r="G204" s="114"/>
      <c r="H204" s="114"/>
      <c r="I204" s="113" cm="1">
        <f t="array" ref="I204">IFERROR(INDEX( 'Input 2 - Inventory'!$F$7:$F$1007,MATCH(F204,'Input 2 - Inventory'!$C$7:$C$1007,0),0),"")</f>
        <v>0</v>
      </c>
      <c r="J204" s="114"/>
      <c r="K204" s="114"/>
      <c r="L204" s="115"/>
      <c r="M204" s="116"/>
      <c r="N204" s="115"/>
      <c r="O204" s="116"/>
      <c r="P204" s="115"/>
      <c r="Q204" s="111"/>
      <c r="R204" s="113" t="str">
        <f t="shared" si="12"/>
        <v>N</v>
      </c>
      <c r="S204" s="113" t="str">
        <f t="shared" si="14"/>
        <v>N</v>
      </c>
      <c r="T204" s="113">
        <f t="shared" si="13"/>
        <v>0</v>
      </c>
      <c r="U204" s="49"/>
      <c r="AE204" s="84" t="s">
        <v>20</v>
      </c>
    </row>
    <row r="205" spans="4:31" x14ac:dyDescent="0.3">
      <c r="D205" s="106">
        <f t="shared" si="15"/>
        <v>193</v>
      </c>
      <c r="E205" s="113" cm="1">
        <f t="array" ref="E205">IFERROR(INDEX( 'Input 2 - Inventory'!$E$7:$E$1007,MATCH(F205,'Input 2 - Inventory'!$C$7:$C$1007,0),0),"")</f>
        <v>0</v>
      </c>
      <c r="F205" s="78"/>
      <c r="G205" s="114"/>
      <c r="H205" s="114"/>
      <c r="I205" s="113" cm="1">
        <f t="array" ref="I205">IFERROR(INDEX( 'Input 2 - Inventory'!$F$7:$F$1007,MATCH(F205,'Input 2 - Inventory'!$C$7:$C$1007,0),0),"")</f>
        <v>0</v>
      </c>
      <c r="J205" s="114"/>
      <c r="K205" s="114"/>
      <c r="L205" s="115"/>
      <c r="M205" s="116"/>
      <c r="N205" s="115"/>
      <c r="O205" s="116"/>
      <c r="P205" s="115"/>
      <c r="Q205" s="111"/>
      <c r="R205" s="113" t="str">
        <f t="shared" ref="R205:R229" si="16">IF(AND(N205="Liability",OR(G205="Senior Debt",G205="Hybrid Instruments",G205="Other"),M205&lt;&gt;"Y"),"Y","N")</f>
        <v>N</v>
      </c>
      <c r="S205" s="113" t="str">
        <f t="shared" si="14"/>
        <v>N</v>
      </c>
      <c r="T205" s="113">
        <f t="shared" ref="T205:T229" si="17">IF(AND(R205="Y",S205="Y"),L205,0)</f>
        <v>0</v>
      </c>
      <c r="U205" s="49"/>
      <c r="AE205" s="84" t="s">
        <v>20</v>
      </c>
    </row>
    <row r="206" spans="4:31" x14ac:dyDescent="0.3">
      <c r="D206" s="106">
        <f t="shared" si="15"/>
        <v>194</v>
      </c>
      <c r="E206" s="113" cm="1">
        <f t="array" ref="E206">IFERROR(INDEX( 'Input 2 - Inventory'!$E$7:$E$1007,MATCH(F206,'Input 2 - Inventory'!$C$7:$C$1007,0),0),"")</f>
        <v>0</v>
      </c>
      <c r="F206" s="78"/>
      <c r="G206" s="114"/>
      <c r="H206" s="114"/>
      <c r="I206" s="113" cm="1">
        <f t="array" ref="I206">IFERROR(INDEX( 'Input 2 - Inventory'!$F$7:$F$1007,MATCH(F206,'Input 2 - Inventory'!$C$7:$C$1007,0),0),"")</f>
        <v>0</v>
      </c>
      <c r="J206" s="114"/>
      <c r="K206" s="114"/>
      <c r="L206" s="115"/>
      <c r="M206" s="116"/>
      <c r="N206" s="115"/>
      <c r="O206" s="116"/>
      <c r="P206" s="115"/>
      <c r="Q206" s="111"/>
      <c r="R206" s="113" t="str">
        <f t="shared" si="16"/>
        <v>N</v>
      </c>
      <c r="S206" s="113" t="str">
        <f t="shared" ref="S206:S229" si="18">IFERROR( IF(AND(Q206&lt;&gt;"N",K206-J206&gt;=5),"Y","N"),"N")</f>
        <v>N</v>
      </c>
      <c r="T206" s="113">
        <f t="shared" si="17"/>
        <v>0</v>
      </c>
      <c r="U206" s="49"/>
      <c r="AE206" s="84" t="s">
        <v>20</v>
      </c>
    </row>
    <row r="207" spans="4:31" x14ac:dyDescent="0.3">
      <c r="D207" s="106">
        <f t="shared" si="15"/>
        <v>195</v>
      </c>
      <c r="E207" s="113" cm="1">
        <f t="array" ref="E207">IFERROR(INDEX( 'Input 2 - Inventory'!$E$7:$E$1007,MATCH(F207,'Input 2 - Inventory'!$C$7:$C$1007,0),0),"")</f>
        <v>0</v>
      </c>
      <c r="F207" s="78"/>
      <c r="G207" s="114"/>
      <c r="H207" s="114"/>
      <c r="I207" s="113" cm="1">
        <f t="array" ref="I207">IFERROR(INDEX( 'Input 2 - Inventory'!$F$7:$F$1007,MATCH(F207,'Input 2 - Inventory'!$C$7:$C$1007,0),0),"")</f>
        <v>0</v>
      </c>
      <c r="J207" s="114"/>
      <c r="K207" s="114"/>
      <c r="L207" s="115"/>
      <c r="M207" s="116"/>
      <c r="N207" s="115"/>
      <c r="O207" s="116"/>
      <c r="P207" s="115"/>
      <c r="Q207" s="111"/>
      <c r="R207" s="113" t="str">
        <f t="shared" si="16"/>
        <v>N</v>
      </c>
      <c r="S207" s="113" t="str">
        <f t="shared" si="18"/>
        <v>N</v>
      </c>
      <c r="T207" s="113">
        <f t="shared" si="17"/>
        <v>0</v>
      </c>
      <c r="U207" s="49"/>
      <c r="AE207" s="84" t="s">
        <v>20</v>
      </c>
    </row>
    <row r="208" spans="4:31" x14ac:dyDescent="0.3">
      <c r="D208" s="106">
        <f t="shared" si="15"/>
        <v>196</v>
      </c>
      <c r="E208" s="113" cm="1">
        <f t="array" ref="E208">IFERROR(INDEX( 'Input 2 - Inventory'!$E$7:$E$1007,MATCH(F208,'Input 2 - Inventory'!$C$7:$C$1007,0),0),"")</f>
        <v>0</v>
      </c>
      <c r="F208" s="78"/>
      <c r="G208" s="114"/>
      <c r="H208" s="114"/>
      <c r="I208" s="113" cm="1">
        <f t="array" ref="I208">IFERROR(INDEX( 'Input 2 - Inventory'!$F$7:$F$1007,MATCH(F208,'Input 2 - Inventory'!$C$7:$C$1007,0),0),"")</f>
        <v>0</v>
      </c>
      <c r="J208" s="114"/>
      <c r="K208" s="114"/>
      <c r="L208" s="115"/>
      <c r="M208" s="116"/>
      <c r="N208" s="115"/>
      <c r="O208" s="116"/>
      <c r="P208" s="115"/>
      <c r="Q208" s="111"/>
      <c r="R208" s="113" t="str">
        <f t="shared" si="16"/>
        <v>N</v>
      </c>
      <c r="S208" s="113" t="str">
        <f t="shared" si="18"/>
        <v>N</v>
      </c>
      <c r="T208" s="113">
        <f t="shared" si="17"/>
        <v>0</v>
      </c>
      <c r="U208" s="49"/>
      <c r="AE208" s="84" t="s">
        <v>20</v>
      </c>
    </row>
    <row r="209" spans="4:31" x14ac:dyDescent="0.3">
      <c r="D209" s="106">
        <f t="shared" si="15"/>
        <v>197</v>
      </c>
      <c r="E209" s="113" cm="1">
        <f t="array" ref="E209">IFERROR(INDEX( 'Input 2 - Inventory'!$E$7:$E$1007,MATCH(F209,'Input 2 - Inventory'!$C$7:$C$1007,0),0),"")</f>
        <v>0</v>
      </c>
      <c r="F209" s="78"/>
      <c r="G209" s="114"/>
      <c r="H209" s="114"/>
      <c r="I209" s="113" cm="1">
        <f t="array" ref="I209">IFERROR(INDEX( 'Input 2 - Inventory'!$F$7:$F$1007,MATCH(F209,'Input 2 - Inventory'!$C$7:$C$1007,0),0),"")</f>
        <v>0</v>
      </c>
      <c r="J209" s="114"/>
      <c r="K209" s="114"/>
      <c r="L209" s="115"/>
      <c r="M209" s="116"/>
      <c r="N209" s="115"/>
      <c r="O209" s="116"/>
      <c r="P209" s="115"/>
      <c r="Q209" s="111"/>
      <c r="R209" s="113" t="str">
        <f t="shared" si="16"/>
        <v>N</v>
      </c>
      <c r="S209" s="113" t="str">
        <f t="shared" si="18"/>
        <v>N</v>
      </c>
      <c r="T209" s="113">
        <f t="shared" si="17"/>
        <v>0</v>
      </c>
      <c r="U209" s="49"/>
      <c r="AE209" s="84" t="s">
        <v>20</v>
      </c>
    </row>
    <row r="210" spans="4:31" x14ac:dyDescent="0.3">
      <c r="D210" s="106">
        <f t="shared" ref="D210:D229" si="19">D209+1</f>
        <v>198</v>
      </c>
      <c r="E210" s="113" cm="1">
        <f t="array" ref="E210">IFERROR(INDEX( 'Input 2 - Inventory'!$E$7:$E$1007,MATCH(F210,'Input 2 - Inventory'!$C$7:$C$1007,0),0),"")</f>
        <v>0</v>
      </c>
      <c r="F210" s="78"/>
      <c r="G210" s="114"/>
      <c r="H210" s="114"/>
      <c r="I210" s="113" cm="1">
        <f t="array" ref="I210">IFERROR(INDEX( 'Input 2 - Inventory'!$F$7:$F$1007,MATCH(F210,'Input 2 - Inventory'!$C$7:$C$1007,0),0),"")</f>
        <v>0</v>
      </c>
      <c r="J210" s="114"/>
      <c r="K210" s="114"/>
      <c r="L210" s="115"/>
      <c r="M210" s="116"/>
      <c r="N210" s="115"/>
      <c r="O210" s="116"/>
      <c r="P210" s="115"/>
      <c r="Q210" s="111"/>
      <c r="R210" s="113" t="str">
        <f t="shared" si="16"/>
        <v>N</v>
      </c>
      <c r="S210" s="113" t="str">
        <f t="shared" si="18"/>
        <v>N</v>
      </c>
      <c r="T210" s="113">
        <f t="shared" si="17"/>
        <v>0</v>
      </c>
      <c r="U210" s="49"/>
      <c r="AE210" s="84" t="s">
        <v>20</v>
      </c>
    </row>
    <row r="211" spans="4:31" x14ac:dyDescent="0.3">
      <c r="D211" s="106">
        <f t="shared" si="19"/>
        <v>199</v>
      </c>
      <c r="E211" s="113" cm="1">
        <f t="array" ref="E211">IFERROR(INDEX( 'Input 2 - Inventory'!$E$7:$E$1007,MATCH(F211,'Input 2 - Inventory'!$C$7:$C$1007,0),0),"")</f>
        <v>0</v>
      </c>
      <c r="F211" s="78"/>
      <c r="G211" s="114"/>
      <c r="H211" s="114"/>
      <c r="I211" s="113" cm="1">
        <f t="array" ref="I211">IFERROR(INDEX( 'Input 2 - Inventory'!$F$7:$F$1007,MATCH(F211,'Input 2 - Inventory'!$C$7:$C$1007,0),0),"")</f>
        <v>0</v>
      </c>
      <c r="J211" s="114"/>
      <c r="K211" s="114"/>
      <c r="L211" s="115"/>
      <c r="M211" s="116"/>
      <c r="N211" s="115"/>
      <c r="O211" s="116"/>
      <c r="P211" s="115"/>
      <c r="Q211" s="111"/>
      <c r="R211" s="113" t="str">
        <f t="shared" si="16"/>
        <v>N</v>
      </c>
      <c r="S211" s="113" t="str">
        <f t="shared" si="18"/>
        <v>N</v>
      </c>
      <c r="T211" s="113">
        <f t="shared" si="17"/>
        <v>0</v>
      </c>
      <c r="U211" s="49"/>
      <c r="AE211" s="84" t="s">
        <v>20</v>
      </c>
    </row>
    <row r="212" spans="4:31" x14ac:dyDescent="0.3">
      <c r="D212" s="106">
        <f t="shared" si="19"/>
        <v>200</v>
      </c>
      <c r="E212" s="113" cm="1">
        <f t="array" ref="E212">IFERROR(INDEX( 'Input 2 - Inventory'!$E$7:$E$1007,MATCH(F212,'Input 2 - Inventory'!$C$7:$C$1007,0),0),"")</f>
        <v>0</v>
      </c>
      <c r="F212" s="78"/>
      <c r="G212" s="114"/>
      <c r="H212" s="114"/>
      <c r="I212" s="113" cm="1">
        <f t="array" ref="I212">IFERROR(INDEX( 'Input 2 - Inventory'!$F$7:$F$1007,MATCH(F212,'Input 2 - Inventory'!$C$7:$C$1007,0),0),"")</f>
        <v>0</v>
      </c>
      <c r="J212" s="114"/>
      <c r="K212" s="114"/>
      <c r="L212" s="115"/>
      <c r="M212" s="116"/>
      <c r="N212" s="115"/>
      <c r="O212" s="116"/>
      <c r="P212" s="115"/>
      <c r="Q212" s="111"/>
      <c r="R212" s="113" t="str">
        <f t="shared" si="16"/>
        <v>N</v>
      </c>
      <c r="S212" s="113" t="str">
        <f t="shared" si="18"/>
        <v>N</v>
      </c>
      <c r="T212" s="113">
        <f t="shared" si="17"/>
        <v>0</v>
      </c>
      <c r="U212" s="49"/>
      <c r="AE212" s="84" t="s">
        <v>20</v>
      </c>
    </row>
    <row r="213" spans="4:31" x14ac:dyDescent="0.3">
      <c r="D213" s="106">
        <f t="shared" si="19"/>
        <v>201</v>
      </c>
      <c r="E213" s="113" cm="1">
        <f t="array" ref="E213">IFERROR(INDEX( 'Input 2 - Inventory'!$E$7:$E$1007,MATCH(F213,'Input 2 - Inventory'!$C$7:$C$1007,0),0),"")</f>
        <v>0</v>
      </c>
      <c r="F213" s="78"/>
      <c r="G213" s="114"/>
      <c r="H213" s="114"/>
      <c r="I213" s="113" cm="1">
        <f t="array" ref="I213">IFERROR(INDEX( 'Input 2 - Inventory'!$F$7:$F$1007,MATCH(F213,'Input 2 - Inventory'!$C$7:$C$1007,0),0),"")</f>
        <v>0</v>
      </c>
      <c r="J213" s="114"/>
      <c r="K213" s="114"/>
      <c r="L213" s="115"/>
      <c r="M213" s="116"/>
      <c r="N213" s="115"/>
      <c r="O213" s="116"/>
      <c r="P213" s="115"/>
      <c r="Q213" s="111"/>
      <c r="R213" s="113" t="str">
        <f t="shared" si="16"/>
        <v>N</v>
      </c>
      <c r="S213" s="113" t="str">
        <f t="shared" si="18"/>
        <v>N</v>
      </c>
      <c r="T213" s="113">
        <f t="shared" si="17"/>
        <v>0</v>
      </c>
      <c r="U213" s="49"/>
      <c r="AE213" s="84" t="s">
        <v>20</v>
      </c>
    </row>
    <row r="214" spans="4:31" x14ac:dyDescent="0.3">
      <c r="D214" s="106">
        <f t="shared" si="19"/>
        <v>202</v>
      </c>
      <c r="E214" s="113" cm="1">
        <f t="array" ref="E214">IFERROR(INDEX( 'Input 2 - Inventory'!$E$7:$E$1007,MATCH(F214,'Input 2 - Inventory'!$C$7:$C$1007,0),0),"")</f>
        <v>0</v>
      </c>
      <c r="F214" s="78"/>
      <c r="G214" s="114"/>
      <c r="H214" s="114"/>
      <c r="I214" s="113" cm="1">
        <f t="array" ref="I214">IFERROR(INDEX( 'Input 2 - Inventory'!$F$7:$F$1007,MATCH(F214,'Input 2 - Inventory'!$C$7:$C$1007,0),0),"")</f>
        <v>0</v>
      </c>
      <c r="J214" s="114"/>
      <c r="K214" s="114"/>
      <c r="L214" s="115"/>
      <c r="M214" s="116"/>
      <c r="N214" s="115"/>
      <c r="O214" s="116"/>
      <c r="P214" s="115"/>
      <c r="Q214" s="111"/>
      <c r="R214" s="113" t="str">
        <f t="shared" si="16"/>
        <v>N</v>
      </c>
      <c r="S214" s="113" t="str">
        <f t="shared" si="18"/>
        <v>N</v>
      </c>
      <c r="T214" s="113">
        <f t="shared" si="17"/>
        <v>0</v>
      </c>
      <c r="U214" s="49"/>
      <c r="AE214" s="84" t="s">
        <v>20</v>
      </c>
    </row>
    <row r="215" spans="4:31" x14ac:dyDescent="0.3">
      <c r="D215" s="106">
        <f t="shared" si="19"/>
        <v>203</v>
      </c>
      <c r="E215" s="113" cm="1">
        <f t="array" ref="E215">IFERROR(INDEX( 'Input 2 - Inventory'!$E$7:$E$1007,MATCH(F215,'Input 2 - Inventory'!$C$7:$C$1007,0),0),"")</f>
        <v>0</v>
      </c>
      <c r="F215" s="78"/>
      <c r="G215" s="114"/>
      <c r="H215" s="114"/>
      <c r="I215" s="113" cm="1">
        <f t="array" ref="I215">IFERROR(INDEX( 'Input 2 - Inventory'!$F$7:$F$1007,MATCH(F215,'Input 2 - Inventory'!$C$7:$C$1007,0),0),"")</f>
        <v>0</v>
      </c>
      <c r="J215" s="114"/>
      <c r="K215" s="114"/>
      <c r="L215" s="115"/>
      <c r="M215" s="116"/>
      <c r="N215" s="115"/>
      <c r="O215" s="116"/>
      <c r="P215" s="115"/>
      <c r="Q215" s="111"/>
      <c r="R215" s="113" t="str">
        <f t="shared" si="16"/>
        <v>N</v>
      </c>
      <c r="S215" s="113" t="str">
        <f t="shared" si="18"/>
        <v>N</v>
      </c>
      <c r="T215" s="113">
        <f t="shared" si="17"/>
        <v>0</v>
      </c>
      <c r="U215" s="49"/>
      <c r="AE215" s="84" t="s">
        <v>20</v>
      </c>
    </row>
    <row r="216" spans="4:31" x14ac:dyDescent="0.3">
      <c r="D216" s="106">
        <f t="shared" si="19"/>
        <v>204</v>
      </c>
      <c r="E216" s="113" cm="1">
        <f t="array" ref="E216">IFERROR(INDEX( 'Input 2 - Inventory'!$E$7:$E$1007,MATCH(F216,'Input 2 - Inventory'!$C$7:$C$1007,0),0),"")</f>
        <v>0</v>
      </c>
      <c r="F216" s="78"/>
      <c r="G216" s="114"/>
      <c r="H216" s="114"/>
      <c r="I216" s="113" cm="1">
        <f t="array" ref="I216">IFERROR(INDEX( 'Input 2 - Inventory'!$F$7:$F$1007,MATCH(F216,'Input 2 - Inventory'!$C$7:$C$1007,0),0),"")</f>
        <v>0</v>
      </c>
      <c r="J216" s="114"/>
      <c r="K216" s="114"/>
      <c r="L216" s="115"/>
      <c r="M216" s="116"/>
      <c r="N216" s="115"/>
      <c r="O216" s="116"/>
      <c r="P216" s="115"/>
      <c r="Q216" s="111"/>
      <c r="R216" s="113" t="str">
        <f t="shared" si="16"/>
        <v>N</v>
      </c>
      <c r="S216" s="113" t="str">
        <f t="shared" si="18"/>
        <v>N</v>
      </c>
      <c r="T216" s="113">
        <f t="shared" si="17"/>
        <v>0</v>
      </c>
      <c r="U216" s="49"/>
      <c r="AE216" s="84" t="s">
        <v>20</v>
      </c>
    </row>
    <row r="217" spans="4:31" x14ac:dyDescent="0.3">
      <c r="D217" s="106">
        <f t="shared" si="19"/>
        <v>205</v>
      </c>
      <c r="E217" s="113" cm="1">
        <f t="array" ref="E217">IFERROR(INDEX( 'Input 2 - Inventory'!$E$7:$E$1007,MATCH(F217,'Input 2 - Inventory'!$C$7:$C$1007,0),0),"")</f>
        <v>0</v>
      </c>
      <c r="F217" s="78"/>
      <c r="G217" s="114"/>
      <c r="H217" s="114"/>
      <c r="I217" s="113" cm="1">
        <f t="array" ref="I217">IFERROR(INDEX( 'Input 2 - Inventory'!$F$7:$F$1007,MATCH(F217,'Input 2 - Inventory'!$C$7:$C$1007,0),0),"")</f>
        <v>0</v>
      </c>
      <c r="J217" s="114"/>
      <c r="K217" s="114"/>
      <c r="L217" s="115"/>
      <c r="M217" s="116"/>
      <c r="N217" s="115"/>
      <c r="O217" s="116"/>
      <c r="P217" s="115"/>
      <c r="Q217" s="111"/>
      <c r="R217" s="113" t="str">
        <f t="shared" si="16"/>
        <v>N</v>
      </c>
      <c r="S217" s="113" t="str">
        <f t="shared" si="18"/>
        <v>N</v>
      </c>
      <c r="T217" s="113">
        <f t="shared" si="17"/>
        <v>0</v>
      </c>
      <c r="U217" s="49"/>
      <c r="AE217" s="84" t="s">
        <v>20</v>
      </c>
    </row>
    <row r="218" spans="4:31" x14ac:dyDescent="0.3">
      <c r="D218" s="106">
        <f t="shared" si="19"/>
        <v>206</v>
      </c>
      <c r="E218" s="113" cm="1">
        <f t="array" ref="E218">IFERROR(INDEX( 'Input 2 - Inventory'!$E$7:$E$1007,MATCH(F218,'Input 2 - Inventory'!$C$7:$C$1007,0),0),"")</f>
        <v>0</v>
      </c>
      <c r="F218" s="78"/>
      <c r="G218" s="114"/>
      <c r="H218" s="114"/>
      <c r="I218" s="113" cm="1">
        <f t="array" ref="I218">IFERROR(INDEX( 'Input 2 - Inventory'!$F$7:$F$1007,MATCH(F218,'Input 2 - Inventory'!$C$7:$C$1007,0),0),"")</f>
        <v>0</v>
      </c>
      <c r="J218" s="114"/>
      <c r="K218" s="114"/>
      <c r="L218" s="115"/>
      <c r="M218" s="116"/>
      <c r="N218" s="115"/>
      <c r="O218" s="116"/>
      <c r="P218" s="115"/>
      <c r="Q218" s="111"/>
      <c r="R218" s="113" t="str">
        <f t="shared" si="16"/>
        <v>N</v>
      </c>
      <c r="S218" s="113" t="str">
        <f t="shared" si="18"/>
        <v>N</v>
      </c>
      <c r="T218" s="113">
        <f t="shared" si="17"/>
        <v>0</v>
      </c>
      <c r="U218" s="49"/>
      <c r="AE218" s="84" t="s">
        <v>20</v>
      </c>
    </row>
    <row r="219" spans="4:31" x14ac:dyDescent="0.3">
      <c r="D219" s="106">
        <f t="shared" si="19"/>
        <v>207</v>
      </c>
      <c r="E219" s="113" cm="1">
        <f t="array" ref="E219">IFERROR(INDEX( 'Input 2 - Inventory'!$E$7:$E$1007,MATCH(F219,'Input 2 - Inventory'!$C$7:$C$1007,0),0),"")</f>
        <v>0</v>
      </c>
      <c r="F219" s="78"/>
      <c r="G219" s="114"/>
      <c r="H219" s="114"/>
      <c r="I219" s="113" cm="1">
        <f t="array" ref="I219">IFERROR(INDEX( 'Input 2 - Inventory'!$F$7:$F$1007,MATCH(F219,'Input 2 - Inventory'!$C$7:$C$1007,0),0),"")</f>
        <v>0</v>
      </c>
      <c r="J219" s="114"/>
      <c r="K219" s="114"/>
      <c r="L219" s="115"/>
      <c r="M219" s="116"/>
      <c r="N219" s="115"/>
      <c r="O219" s="116"/>
      <c r="P219" s="115"/>
      <c r="Q219" s="111"/>
      <c r="R219" s="113" t="str">
        <f t="shared" si="16"/>
        <v>N</v>
      </c>
      <c r="S219" s="113" t="str">
        <f t="shared" si="18"/>
        <v>N</v>
      </c>
      <c r="T219" s="113">
        <f t="shared" si="17"/>
        <v>0</v>
      </c>
      <c r="U219" s="49"/>
      <c r="AE219" s="84" t="s">
        <v>20</v>
      </c>
    </row>
    <row r="220" spans="4:31" x14ac:dyDescent="0.3">
      <c r="D220" s="106">
        <f t="shared" si="19"/>
        <v>208</v>
      </c>
      <c r="E220" s="113" cm="1">
        <f t="array" ref="E220">IFERROR(INDEX( 'Input 2 - Inventory'!$E$7:$E$1007,MATCH(F220,'Input 2 - Inventory'!$C$7:$C$1007,0),0),"")</f>
        <v>0</v>
      </c>
      <c r="F220" s="78"/>
      <c r="G220" s="114"/>
      <c r="H220" s="114"/>
      <c r="I220" s="113" cm="1">
        <f t="array" ref="I220">IFERROR(INDEX( 'Input 2 - Inventory'!$F$7:$F$1007,MATCH(F220,'Input 2 - Inventory'!$C$7:$C$1007,0),0),"")</f>
        <v>0</v>
      </c>
      <c r="J220" s="114"/>
      <c r="K220" s="114"/>
      <c r="L220" s="115"/>
      <c r="M220" s="116"/>
      <c r="N220" s="115"/>
      <c r="O220" s="116"/>
      <c r="P220" s="115"/>
      <c r="Q220" s="111"/>
      <c r="R220" s="113" t="str">
        <f t="shared" si="16"/>
        <v>N</v>
      </c>
      <c r="S220" s="113" t="str">
        <f t="shared" si="18"/>
        <v>N</v>
      </c>
      <c r="T220" s="113">
        <f t="shared" si="17"/>
        <v>0</v>
      </c>
      <c r="U220" s="49"/>
      <c r="AE220" s="84" t="s">
        <v>20</v>
      </c>
    </row>
    <row r="221" spans="4:31" x14ac:dyDescent="0.3">
      <c r="D221" s="106">
        <f t="shared" si="19"/>
        <v>209</v>
      </c>
      <c r="E221" s="113" cm="1">
        <f t="array" ref="E221">IFERROR(INDEX( 'Input 2 - Inventory'!$E$7:$E$1007,MATCH(F221,'Input 2 - Inventory'!$C$7:$C$1007,0),0),"")</f>
        <v>0</v>
      </c>
      <c r="F221" s="78"/>
      <c r="G221" s="114"/>
      <c r="H221" s="114"/>
      <c r="I221" s="113" cm="1">
        <f t="array" ref="I221">IFERROR(INDEX( 'Input 2 - Inventory'!$F$7:$F$1007,MATCH(F221,'Input 2 - Inventory'!$C$7:$C$1007,0),0),"")</f>
        <v>0</v>
      </c>
      <c r="J221" s="114"/>
      <c r="K221" s="114"/>
      <c r="L221" s="115"/>
      <c r="M221" s="116"/>
      <c r="N221" s="115"/>
      <c r="O221" s="116"/>
      <c r="P221" s="115"/>
      <c r="Q221" s="111"/>
      <c r="R221" s="113" t="str">
        <f t="shared" si="16"/>
        <v>N</v>
      </c>
      <c r="S221" s="113" t="str">
        <f t="shared" si="18"/>
        <v>N</v>
      </c>
      <c r="T221" s="113">
        <f t="shared" si="17"/>
        <v>0</v>
      </c>
      <c r="U221" s="49"/>
      <c r="AE221" s="84" t="s">
        <v>20</v>
      </c>
    </row>
    <row r="222" spans="4:31" x14ac:dyDescent="0.3">
      <c r="D222" s="106">
        <f t="shared" si="19"/>
        <v>210</v>
      </c>
      <c r="E222" s="113" cm="1">
        <f t="array" ref="E222">IFERROR(INDEX( 'Input 2 - Inventory'!$E$7:$E$1007,MATCH(F222,'Input 2 - Inventory'!$C$7:$C$1007,0),0),"")</f>
        <v>0</v>
      </c>
      <c r="F222" s="78"/>
      <c r="G222" s="114"/>
      <c r="H222" s="114"/>
      <c r="I222" s="113" cm="1">
        <f t="array" ref="I222">IFERROR(INDEX( 'Input 2 - Inventory'!$F$7:$F$1007,MATCH(F222,'Input 2 - Inventory'!$C$7:$C$1007,0),0),"")</f>
        <v>0</v>
      </c>
      <c r="J222" s="114"/>
      <c r="K222" s="114"/>
      <c r="L222" s="115"/>
      <c r="M222" s="116"/>
      <c r="N222" s="115"/>
      <c r="O222" s="116"/>
      <c r="P222" s="115"/>
      <c r="Q222" s="111"/>
      <c r="R222" s="113" t="str">
        <f t="shared" si="16"/>
        <v>N</v>
      </c>
      <c r="S222" s="113" t="str">
        <f t="shared" si="18"/>
        <v>N</v>
      </c>
      <c r="T222" s="113">
        <f t="shared" si="17"/>
        <v>0</v>
      </c>
      <c r="U222" s="49"/>
      <c r="AE222" s="84" t="s">
        <v>20</v>
      </c>
    </row>
    <row r="223" spans="4:31" x14ac:dyDescent="0.3">
      <c r="D223" s="106">
        <f t="shared" si="19"/>
        <v>211</v>
      </c>
      <c r="E223" s="113" cm="1">
        <f t="array" ref="E223">IFERROR(INDEX( 'Input 2 - Inventory'!$E$7:$E$1007,MATCH(F223,'Input 2 - Inventory'!$C$7:$C$1007,0),0),"")</f>
        <v>0</v>
      </c>
      <c r="F223" s="78"/>
      <c r="G223" s="114"/>
      <c r="H223" s="114"/>
      <c r="I223" s="113" cm="1">
        <f t="array" ref="I223">IFERROR(INDEX( 'Input 2 - Inventory'!$F$7:$F$1007,MATCH(F223,'Input 2 - Inventory'!$C$7:$C$1007,0),0),"")</f>
        <v>0</v>
      </c>
      <c r="J223" s="114"/>
      <c r="K223" s="114"/>
      <c r="L223" s="115"/>
      <c r="M223" s="116"/>
      <c r="N223" s="115"/>
      <c r="O223" s="116"/>
      <c r="P223" s="115"/>
      <c r="Q223" s="111"/>
      <c r="R223" s="113" t="str">
        <f t="shared" si="16"/>
        <v>N</v>
      </c>
      <c r="S223" s="113" t="str">
        <f t="shared" si="18"/>
        <v>N</v>
      </c>
      <c r="T223" s="113">
        <f t="shared" si="17"/>
        <v>0</v>
      </c>
      <c r="U223" s="49"/>
      <c r="AE223" s="84" t="s">
        <v>20</v>
      </c>
    </row>
    <row r="224" spans="4:31" x14ac:dyDescent="0.3">
      <c r="D224" s="106">
        <f t="shared" si="19"/>
        <v>212</v>
      </c>
      <c r="E224" s="113" cm="1">
        <f t="array" ref="E224">IFERROR(INDEX( 'Input 2 - Inventory'!$E$7:$E$1007,MATCH(F224,'Input 2 - Inventory'!$C$7:$C$1007,0),0),"")</f>
        <v>0</v>
      </c>
      <c r="F224" s="78"/>
      <c r="G224" s="114"/>
      <c r="H224" s="114"/>
      <c r="I224" s="113" cm="1">
        <f t="array" ref="I224">IFERROR(INDEX( 'Input 2 - Inventory'!$F$7:$F$1007,MATCH(F224,'Input 2 - Inventory'!$C$7:$C$1007,0),0),"")</f>
        <v>0</v>
      </c>
      <c r="J224" s="114"/>
      <c r="K224" s="114"/>
      <c r="L224" s="115"/>
      <c r="M224" s="116"/>
      <c r="N224" s="115"/>
      <c r="O224" s="116"/>
      <c r="P224" s="115"/>
      <c r="Q224" s="111"/>
      <c r="R224" s="113" t="str">
        <f t="shared" si="16"/>
        <v>N</v>
      </c>
      <c r="S224" s="113" t="str">
        <f t="shared" si="18"/>
        <v>N</v>
      </c>
      <c r="T224" s="113">
        <f t="shared" si="17"/>
        <v>0</v>
      </c>
      <c r="U224" s="49"/>
      <c r="AE224" s="84" t="s">
        <v>20</v>
      </c>
    </row>
    <row r="225" spans="4:31" x14ac:dyDescent="0.3">
      <c r="D225" s="106">
        <f t="shared" si="19"/>
        <v>213</v>
      </c>
      <c r="E225" s="113" cm="1">
        <f t="array" ref="E225">IFERROR(INDEX( 'Input 2 - Inventory'!$E$7:$E$1007,MATCH(F225,'Input 2 - Inventory'!$C$7:$C$1007,0),0),"")</f>
        <v>0</v>
      </c>
      <c r="F225" s="78"/>
      <c r="G225" s="114"/>
      <c r="H225" s="114"/>
      <c r="I225" s="113" cm="1">
        <f t="array" ref="I225">IFERROR(INDEX( 'Input 2 - Inventory'!$F$7:$F$1007,MATCH(F225,'Input 2 - Inventory'!$C$7:$C$1007,0),0),"")</f>
        <v>0</v>
      </c>
      <c r="J225" s="114"/>
      <c r="K225" s="114"/>
      <c r="L225" s="115"/>
      <c r="M225" s="116"/>
      <c r="N225" s="115"/>
      <c r="O225" s="116"/>
      <c r="P225" s="115"/>
      <c r="Q225" s="111"/>
      <c r="R225" s="113" t="str">
        <f t="shared" si="16"/>
        <v>N</v>
      </c>
      <c r="S225" s="113" t="str">
        <f t="shared" si="18"/>
        <v>N</v>
      </c>
      <c r="T225" s="113">
        <f t="shared" si="17"/>
        <v>0</v>
      </c>
      <c r="U225" s="49"/>
      <c r="AE225" s="84" t="s">
        <v>20</v>
      </c>
    </row>
    <row r="226" spans="4:31" x14ac:dyDescent="0.3">
      <c r="D226" s="106">
        <f t="shared" si="19"/>
        <v>214</v>
      </c>
      <c r="E226" s="113" cm="1">
        <f t="array" ref="E226">IFERROR(INDEX( 'Input 2 - Inventory'!$E$7:$E$1007,MATCH(F226,'Input 2 - Inventory'!$C$7:$C$1007,0),0),"")</f>
        <v>0</v>
      </c>
      <c r="F226" s="78"/>
      <c r="G226" s="114"/>
      <c r="H226" s="114"/>
      <c r="I226" s="113" cm="1">
        <f t="array" ref="I226">IFERROR(INDEX( 'Input 2 - Inventory'!$F$7:$F$1007,MATCH(F226,'Input 2 - Inventory'!$C$7:$C$1007,0),0),"")</f>
        <v>0</v>
      </c>
      <c r="J226" s="114"/>
      <c r="K226" s="114"/>
      <c r="L226" s="115"/>
      <c r="M226" s="116"/>
      <c r="N226" s="115"/>
      <c r="O226" s="116"/>
      <c r="P226" s="115"/>
      <c r="Q226" s="111"/>
      <c r="R226" s="113" t="str">
        <f t="shared" si="16"/>
        <v>N</v>
      </c>
      <c r="S226" s="113" t="str">
        <f t="shared" si="18"/>
        <v>N</v>
      </c>
      <c r="T226" s="113">
        <f t="shared" si="17"/>
        <v>0</v>
      </c>
      <c r="U226" s="49"/>
      <c r="AE226" s="84" t="s">
        <v>20</v>
      </c>
    </row>
    <row r="227" spans="4:31" x14ac:dyDescent="0.3">
      <c r="D227" s="106">
        <f t="shared" si="19"/>
        <v>215</v>
      </c>
      <c r="E227" s="113" cm="1">
        <f t="array" ref="E227">IFERROR(INDEX( 'Input 2 - Inventory'!$E$7:$E$1007,MATCH(F227,'Input 2 - Inventory'!$C$7:$C$1007,0),0),"")</f>
        <v>0</v>
      </c>
      <c r="F227" s="78"/>
      <c r="G227" s="114"/>
      <c r="H227" s="114"/>
      <c r="I227" s="113" cm="1">
        <f t="array" ref="I227">IFERROR(INDEX( 'Input 2 - Inventory'!$F$7:$F$1007,MATCH(F227,'Input 2 - Inventory'!$C$7:$C$1007,0),0),"")</f>
        <v>0</v>
      </c>
      <c r="J227" s="114"/>
      <c r="K227" s="114"/>
      <c r="L227" s="115"/>
      <c r="M227" s="116"/>
      <c r="N227" s="115"/>
      <c r="O227" s="116"/>
      <c r="P227" s="115"/>
      <c r="Q227" s="111"/>
      <c r="R227" s="113" t="str">
        <f t="shared" si="16"/>
        <v>N</v>
      </c>
      <c r="S227" s="113" t="str">
        <f t="shared" si="18"/>
        <v>N</v>
      </c>
      <c r="T227" s="113">
        <f t="shared" si="17"/>
        <v>0</v>
      </c>
      <c r="U227" s="49"/>
      <c r="AE227" s="84" t="s">
        <v>20</v>
      </c>
    </row>
    <row r="228" spans="4:31" x14ac:dyDescent="0.3">
      <c r="D228" s="106">
        <f t="shared" si="19"/>
        <v>216</v>
      </c>
      <c r="E228" s="113" cm="1">
        <f t="array" ref="E228">IFERROR(INDEX( 'Input 2 - Inventory'!$E$7:$E$1007,MATCH(F228,'Input 2 - Inventory'!$C$7:$C$1007,0),0),"")</f>
        <v>0</v>
      </c>
      <c r="F228" s="78"/>
      <c r="G228" s="114"/>
      <c r="H228" s="114"/>
      <c r="I228" s="113" cm="1">
        <f t="array" ref="I228">IFERROR(INDEX( 'Input 2 - Inventory'!$F$7:$F$1007,MATCH(F228,'Input 2 - Inventory'!$C$7:$C$1007,0),0),"")</f>
        <v>0</v>
      </c>
      <c r="J228" s="114"/>
      <c r="K228" s="114"/>
      <c r="L228" s="115"/>
      <c r="M228" s="116"/>
      <c r="N228" s="115"/>
      <c r="O228" s="116"/>
      <c r="P228" s="115"/>
      <c r="Q228" s="111"/>
      <c r="R228" s="113" t="str">
        <f t="shared" si="16"/>
        <v>N</v>
      </c>
      <c r="S228" s="113" t="str">
        <f t="shared" si="18"/>
        <v>N</v>
      </c>
      <c r="T228" s="113">
        <f t="shared" si="17"/>
        <v>0</v>
      </c>
      <c r="U228" s="49"/>
      <c r="AE228" s="84" t="s">
        <v>20</v>
      </c>
    </row>
    <row r="229" spans="4:31" x14ac:dyDescent="0.3">
      <c r="D229" s="106">
        <f t="shared" si="19"/>
        <v>217</v>
      </c>
      <c r="E229" s="113" cm="1">
        <f t="array" ref="E229">IFERROR(INDEX( 'Input 2 - Inventory'!$E$7:$E$1007,MATCH(F229,'Input 2 - Inventory'!$C$7:$C$1007,0),0),"")</f>
        <v>0</v>
      </c>
      <c r="F229" s="78"/>
      <c r="G229" s="114"/>
      <c r="H229" s="114"/>
      <c r="I229" s="113" cm="1">
        <f t="array" ref="I229">IFERROR(INDEX( 'Input 2 - Inventory'!$F$7:$F$1007,MATCH(F229,'Input 2 - Inventory'!$C$7:$C$1007,0),0),"")</f>
        <v>0</v>
      </c>
      <c r="J229" s="114"/>
      <c r="K229" s="114"/>
      <c r="L229" s="115"/>
      <c r="M229" s="116"/>
      <c r="N229" s="115"/>
      <c r="O229" s="116"/>
      <c r="P229" s="115"/>
      <c r="Q229" s="111"/>
      <c r="R229" s="113" t="str">
        <f t="shared" si="16"/>
        <v>N</v>
      </c>
      <c r="S229" s="113" t="str">
        <f t="shared" si="18"/>
        <v>N</v>
      </c>
      <c r="T229" s="113">
        <f t="shared" si="17"/>
        <v>0</v>
      </c>
      <c r="U229" s="49"/>
      <c r="AE229" s="84" t="s">
        <v>20</v>
      </c>
    </row>
    <row r="230" spans="4:31" x14ac:dyDescent="0.3">
      <c r="U230" s="49"/>
      <c r="AE230" s="84" t="s">
        <v>20</v>
      </c>
    </row>
    <row r="231" spans="4:31" x14ac:dyDescent="0.3">
      <c r="U231" s="49"/>
      <c r="AE231" s="84" t="s">
        <v>20</v>
      </c>
    </row>
    <row r="232" spans="4:31" x14ac:dyDescent="0.3">
      <c r="U232" s="49"/>
      <c r="AE232" s="84" t="s">
        <v>20</v>
      </c>
    </row>
    <row r="233" spans="4:31" x14ac:dyDescent="0.3">
      <c r="U233" s="49"/>
      <c r="AE233" s="84" t="s">
        <v>20</v>
      </c>
    </row>
    <row r="234" spans="4:31" x14ac:dyDescent="0.3">
      <c r="U234" s="49"/>
      <c r="AE234" s="84" t="s">
        <v>20</v>
      </c>
    </row>
    <row r="235" spans="4:31" x14ac:dyDescent="0.3">
      <c r="AE235" s="84" t="s">
        <v>20</v>
      </c>
    </row>
    <row r="236" spans="4:31" x14ac:dyDescent="0.3">
      <c r="AE236" s="84" t="s">
        <v>20</v>
      </c>
    </row>
    <row r="237" spans="4:31" x14ac:dyDescent="0.3">
      <c r="D237" s="84" t="s">
        <v>20</v>
      </c>
      <c r="E237" s="84" t="s">
        <v>20</v>
      </c>
      <c r="F237" s="84" t="s">
        <v>20</v>
      </c>
      <c r="G237" s="84" t="s">
        <v>20</v>
      </c>
      <c r="H237" s="84" t="s">
        <v>20</v>
      </c>
      <c r="I237" s="84" t="s">
        <v>20</v>
      </c>
      <c r="J237" s="84" t="s">
        <v>20</v>
      </c>
      <c r="K237" s="84" t="s">
        <v>20</v>
      </c>
      <c r="L237" s="84" t="s">
        <v>20</v>
      </c>
      <c r="M237" s="84" t="s">
        <v>20</v>
      </c>
      <c r="N237" s="84" t="s">
        <v>20</v>
      </c>
      <c r="O237" s="84" t="s">
        <v>20</v>
      </c>
      <c r="P237" s="84" t="s">
        <v>20</v>
      </c>
      <c r="Q237" s="84" t="s">
        <v>20</v>
      </c>
      <c r="R237" s="84"/>
      <c r="S237" s="84"/>
      <c r="T237" s="84" t="s">
        <v>20</v>
      </c>
      <c r="U237" s="84" t="s">
        <v>20</v>
      </c>
      <c r="V237" s="84" t="s">
        <v>20</v>
      </c>
      <c r="W237" s="84" t="s">
        <v>20</v>
      </c>
      <c r="X237" s="84" t="s">
        <v>20</v>
      </c>
      <c r="Y237" s="84" t="s">
        <v>20</v>
      </c>
      <c r="Z237" s="84" t="s">
        <v>20</v>
      </c>
      <c r="AA237" s="84"/>
      <c r="AB237" s="84"/>
      <c r="AC237" s="84"/>
      <c r="AD237" s="84" t="s">
        <v>20</v>
      </c>
      <c r="AE237" s="84" t="s">
        <v>20</v>
      </c>
    </row>
  </sheetData>
  <autoFilter ref="E11:T229" xr:uid="{00000000-0009-0000-0000-000003000000}"/>
  <mergeCells count="5">
    <mergeCell ref="V11:W11"/>
    <mergeCell ref="F10:P10"/>
    <mergeCell ref="V21:W21"/>
    <mergeCell ref="R10:S10"/>
    <mergeCell ref="T10:T11"/>
  </mergeCells>
  <pageMargins left="0.7" right="0.7" top="0.75" bottom="0.75" header="0.3" footer="0.3"/>
  <pageSetup paperSize="5" scale="38" fitToHeight="0" orientation="landscape" horizontalDpi="4294967294" r:id="rId1"/>
  <extLst>
    <ext xmlns:x14="http://schemas.microsoft.com/office/spreadsheetml/2009/9/main" uri="{CCE6A557-97BC-4b89-ADB6-D9C93CAAB3DF}">
      <x14:dataValidations xmlns:xm="http://schemas.microsoft.com/office/excel/2006/main" count="4">
        <x14:dataValidation type="list" allowBlank="1" showInputMessage="1" showErrorMessage="1" xr:uid="{9C296E39-D734-4C38-9A25-FE48DFDD6EBA}">
          <x14:formula1>
            <xm:f>GCC.Param!$I$4:$I$8</xm:f>
          </x14:formula1>
          <xm:sqref>G13:G229</xm:sqref>
        </x14:dataValidation>
        <x14:dataValidation type="list" allowBlank="1" showInputMessage="1" showErrorMessage="1" xr:uid="{00000000-0002-0000-0300-000001000000}">
          <x14:formula1>
            <xm:f>GCC.Param!$J$4:$J$6</xm:f>
          </x14:formula1>
          <xm:sqref>M13:M229 R13:S229</xm:sqref>
        </x14:dataValidation>
        <x14:dataValidation type="list" allowBlank="1" showInputMessage="1" showErrorMessage="1" xr:uid="{62623D93-6B5F-4FB2-B59C-C612A81A2C0B}">
          <x14:formula1>
            <xm:f>GCC.Param!$I$10:$I$13</xm:f>
          </x14:formula1>
          <xm:sqref>N13:N229</xm:sqref>
        </x14:dataValidation>
        <x14:dataValidation type="list" allowBlank="1" showInputMessage="1" showErrorMessage="1" xr:uid="{C0AD09E2-9F6D-46B0-A61B-BE145E4DFA54}">
          <x14:formula1>
            <xm:f>GCC.Param!$J$11:$J$14</xm:f>
          </x14:formula1>
          <xm:sqref>Q13:Q229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69692-1786-41E3-B39C-D691BFC345E4}">
  <sheetPr codeName="Sheet15">
    <tabColor rgb="FF92D050"/>
  </sheetPr>
  <dimension ref="A1:AG200"/>
  <sheetViews>
    <sheetView zoomScale="70" zoomScaleNormal="70" workbookViewId="0">
      <selection activeCell="AE185" sqref="AE185:AE186"/>
    </sheetView>
  </sheetViews>
  <sheetFormatPr defaultColWidth="9.1796875" defaultRowHeight="13" x14ac:dyDescent="0.3"/>
  <cols>
    <col min="1" max="1" width="9.1796875" style="230"/>
    <col min="2" max="2" width="78" style="230" customWidth="1"/>
    <col min="3" max="3" width="8.81640625" style="230" customWidth="1"/>
    <col min="4" max="4" width="11.54296875" style="238" bestFit="1" customWidth="1"/>
    <col min="5" max="7" width="8.7265625" style="230" customWidth="1"/>
    <col min="8" max="8" width="13.26953125" style="230" customWidth="1"/>
    <col min="9" max="9" width="12" style="230" bestFit="1" customWidth="1"/>
    <col min="10" max="12" width="8.7265625" style="230" customWidth="1"/>
    <col min="13" max="13" width="23.1796875" style="230" bestFit="1" customWidth="1"/>
    <col min="14" max="22" width="8.7265625" style="230" customWidth="1"/>
    <col min="23" max="23" width="13.7265625" style="230" customWidth="1"/>
    <col min="24" max="24" width="8.7265625" style="230" customWidth="1"/>
    <col min="25" max="25" width="3.26953125" style="230" customWidth="1"/>
    <col min="26" max="26" width="5.1796875" style="230" customWidth="1"/>
    <col min="27" max="27" width="13" style="230" customWidth="1"/>
    <col min="28" max="30" width="9.1796875" style="230"/>
    <col min="31" max="31" width="14.7265625" style="230" bestFit="1" customWidth="1"/>
    <col min="32" max="16384" width="9.1796875" style="230"/>
  </cols>
  <sheetData>
    <row r="1" spans="1:33" ht="10.5" customHeight="1" x14ac:dyDescent="0.3">
      <c r="B1" s="237" t="s">
        <v>231</v>
      </c>
      <c r="AG1" s="231" t="s">
        <v>20</v>
      </c>
    </row>
    <row r="2" spans="1:33" ht="13.5" customHeight="1" x14ac:dyDescent="0.3">
      <c r="B2" s="299" t="s">
        <v>232</v>
      </c>
      <c r="C2" s="300" t="str">
        <f>Attestation!C38</f>
        <v>N</v>
      </c>
      <c r="D2" s="230"/>
      <c r="E2" s="238"/>
      <c r="F2" s="238"/>
      <c r="G2" s="238"/>
      <c r="H2" s="238"/>
      <c r="I2" s="238"/>
      <c r="J2" s="238"/>
      <c r="K2" s="238"/>
      <c r="L2" s="238"/>
      <c r="M2" s="238"/>
      <c r="N2" s="238"/>
      <c r="O2" s="238"/>
      <c r="P2" s="238"/>
      <c r="Q2" s="238"/>
      <c r="R2" s="238"/>
      <c r="S2" s="238"/>
      <c r="T2" s="238"/>
      <c r="U2" s="238"/>
      <c r="V2" s="238"/>
      <c r="AG2" s="231" t="s">
        <v>20</v>
      </c>
    </row>
    <row r="3" spans="1:33" ht="51.75" customHeight="1" x14ac:dyDescent="0.3">
      <c r="B3" s="355" t="s">
        <v>233</v>
      </c>
      <c r="C3" s="356"/>
      <c r="D3" s="352" t="s">
        <v>234</v>
      </c>
      <c r="E3" s="353"/>
      <c r="F3" s="353"/>
      <c r="G3" s="353"/>
      <c r="H3" s="354"/>
      <c r="I3" s="352" t="s">
        <v>235</v>
      </c>
      <c r="J3" s="353"/>
      <c r="K3" s="353"/>
      <c r="L3" s="353"/>
      <c r="M3" s="354"/>
      <c r="N3" s="352" t="s">
        <v>236</v>
      </c>
      <c r="O3" s="353"/>
      <c r="P3" s="353"/>
      <c r="Q3" s="353"/>
      <c r="R3" s="354"/>
      <c r="S3" s="352" t="s">
        <v>237</v>
      </c>
      <c r="T3" s="353"/>
      <c r="U3" s="353"/>
      <c r="V3" s="353"/>
      <c r="W3" s="354"/>
      <c r="AA3" s="352" t="s">
        <v>238</v>
      </c>
      <c r="AB3" s="353"/>
      <c r="AC3" s="353"/>
      <c r="AD3" s="353"/>
      <c r="AE3" s="354"/>
      <c r="AG3" s="231" t="s">
        <v>20</v>
      </c>
    </row>
    <row r="4" spans="1:33" ht="12.75" customHeight="1" x14ac:dyDescent="0.3">
      <c r="B4" s="341" t="s">
        <v>239</v>
      </c>
      <c r="C4" s="342"/>
      <c r="D4" s="232">
        <v>2023</v>
      </c>
      <c r="E4" s="232">
        <f>D4-1</f>
        <v>2022</v>
      </c>
      <c r="F4" s="232">
        <f t="shared" ref="F4:H4" si="0">E4-1</f>
        <v>2021</v>
      </c>
      <c r="G4" s="232">
        <f t="shared" si="0"/>
        <v>2020</v>
      </c>
      <c r="H4" s="232">
        <f t="shared" si="0"/>
        <v>2019</v>
      </c>
      <c r="I4" s="232">
        <f>$D$4</f>
        <v>2023</v>
      </c>
      <c r="J4" s="232">
        <f>I4-1</f>
        <v>2022</v>
      </c>
      <c r="K4" s="232">
        <f>J4-1</f>
        <v>2021</v>
      </c>
      <c r="L4" s="232">
        <f>K4-1</f>
        <v>2020</v>
      </c>
      <c r="M4" s="232">
        <f>L4-1</f>
        <v>2019</v>
      </c>
      <c r="N4" s="232">
        <f>$D$4</f>
        <v>2023</v>
      </c>
      <c r="O4" s="232">
        <f>N4-1</f>
        <v>2022</v>
      </c>
      <c r="P4" s="232">
        <f>O4-1</f>
        <v>2021</v>
      </c>
      <c r="Q4" s="232">
        <f>P4-1</f>
        <v>2020</v>
      </c>
      <c r="R4" s="232">
        <f>Q4-1</f>
        <v>2019</v>
      </c>
      <c r="S4" s="232">
        <f>$D$4</f>
        <v>2023</v>
      </c>
      <c r="T4" s="232">
        <f>S4-1</f>
        <v>2022</v>
      </c>
      <c r="U4" s="232">
        <f>T4-1</f>
        <v>2021</v>
      </c>
      <c r="V4" s="232">
        <f>U4-1</f>
        <v>2020</v>
      </c>
      <c r="W4" s="232">
        <f>V4-1</f>
        <v>2019</v>
      </c>
      <c r="AA4" s="232">
        <f>$D$4</f>
        <v>2023</v>
      </c>
      <c r="AB4" s="232">
        <f>AA4-1</f>
        <v>2022</v>
      </c>
      <c r="AC4" s="232">
        <f>AB4-1</f>
        <v>2021</v>
      </c>
      <c r="AD4" s="232">
        <f>AC4-1</f>
        <v>2020</v>
      </c>
      <c r="AE4" s="232">
        <f>AD4-1</f>
        <v>2019</v>
      </c>
      <c r="AG4" s="231" t="s">
        <v>20</v>
      </c>
    </row>
    <row r="5" spans="1:33" x14ac:dyDescent="0.3">
      <c r="B5" s="343"/>
      <c r="C5" s="344"/>
      <c r="D5" s="233">
        <v>1</v>
      </c>
      <c r="E5" s="233">
        <v>2</v>
      </c>
      <c r="F5" s="233">
        <v>3</v>
      </c>
      <c r="G5" s="233">
        <v>4</v>
      </c>
      <c r="H5" s="233">
        <v>5</v>
      </c>
      <c r="I5" s="233">
        <v>1</v>
      </c>
      <c r="J5" s="233">
        <v>2</v>
      </c>
      <c r="K5" s="233">
        <v>3</v>
      </c>
      <c r="L5" s="233">
        <v>4</v>
      </c>
      <c r="M5" s="233">
        <v>5</v>
      </c>
      <c r="N5" s="233">
        <v>1</v>
      </c>
      <c r="O5" s="233">
        <v>2</v>
      </c>
      <c r="P5" s="233">
        <v>3</v>
      </c>
      <c r="Q5" s="233">
        <v>4</v>
      </c>
      <c r="R5" s="233">
        <v>5</v>
      </c>
      <c r="S5" s="233">
        <v>1</v>
      </c>
      <c r="T5" s="233">
        <v>2</v>
      </c>
      <c r="U5" s="233">
        <v>3</v>
      </c>
      <c r="V5" s="233">
        <v>4</v>
      </c>
      <c r="W5" s="233">
        <v>5</v>
      </c>
      <c r="AA5" s="233">
        <v>1</v>
      </c>
      <c r="AB5" s="233">
        <v>2</v>
      </c>
      <c r="AC5" s="233">
        <v>3</v>
      </c>
      <c r="AD5" s="233">
        <v>4</v>
      </c>
      <c r="AE5" s="233">
        <v>5</v>
      </c>
      <c r="AG5" s="231" t="s">
        <v>20</v>
      </c>
    </row>
    <row r="6" spans="1:33" ht="12.75" customHeight="1" x14ac:dyDescent="0.3">
      <c r="A6" s="251" t="str">
        <f>GCC.Param!D5</f>
        <v>HoldCo</v>
      </c>
      <c r="B6" s="250" t="str">
        <f>GCC.Param!B5</f>
        <v>Non-operating Holding Co.</v>
      </c>
      <c r="C6" s="234">
        <v>1</v>
      </c>
      <c r="D6" s="256" t="s">
        <v>188</v>
      </c>
      <c r="E6" s="256" t="s">
        <v>188</v>
      </c>
      <c r="F6" s="256" t="s">
        <v>188</v>
      </c>
      <c r="G6" s="256" t="s">
        <v>188</v>
      </c>
      <c r="H6" s="256" t="s">
        <v>188</v>
      </c>
      <c r="I6" s="240">
        <f>SUMIFS('Input 1 - Schedule 1'!$AH$9:$AH$1009,'Input 1 - Schedule 1'!$L$9:$L$1009,$B6)</f>
        <v>0</v>
      </c>
      <c r="J6" s="239"/>
      <c r="K6" s="239"/>
      <c r="L6" s="239"/>
      <c r="M6" s="239" t="s">
        <v>188</v>
      </c>
      <c r="N6" s="253" t="str">
        <f t="shared" ref="N6:N37" si="1">IFERROR(I6/D130,"")</f>
        <v/>
      </c>
      <c r="O6" s="239"/>
      <c r="P6" s="239"/>
      <c r="Q6" s="239"/>
      <c r="R6" s="239" t="s">
        <v>188</v>
      </c>
      <c r="S6" s="253" t="str">
        <f t="shared" ref="S6:S37" si="2">IFERROR(I6/AA6,"")</f>
        <v/>
      </c>
      <c r="T6" s="239"/>
      <c r="U6" s="239"/>
      <c r="V6" s="239"/>
      <c r="W6" s="239" t="s">
        <v>188</v>
      </c>
      <c r="AA6" s="240">
        <f>SUMIFS('Input 1 - Schedule 1'!$AB$9:$AB$1009,'Input 1 - Schedule 1'!$L$9:$L$1009,$B6) + IF(C$2="N", (SUMIFS('Input 2 - Inventory'!$R$7:$R$1007,'Input 2 - Inventory'!$F$7:$F$1007,'Input 4 - Analytics'!$B6) - SUMIFS('Input 2 - Inventory'!$L$7:$L$1007,'Input 2 - Inventory'!$F$7:$F$1007,'Input 4 - Analytics'!$B6)),0)</f>
        <v>0</v>
      </c>
      <c r="AB6" s="239"/>
      <c r="AC6" s="239"/>
      <c r="AD6" s="239"/>
      <c r="AE6" s="239" t="s">
        <v>188</v>
      </c>
      <c r="AG6" s="231" t="s">
        <v>20</v>
      </c>
    </row>
    <row r="7" spans="1:33" ht="12.75" customHeight="1" x14ac:dyDescent="0.3">
      <c r="A7" s="251" t="str">
        <f>GCC.Param!D6</f>
        <v>US Ins</v>
      </c>
      <c r="B7" s="250" t="str">
        <f>GCC.Param!B6</f>
        <v>RBC Filing U.S. Insurer (Life)</v>
      </c>
      <c r="C7" s="236">
        <f>C6+1</f>
        <v>2</v>
      </c>
      <c r="D7" s="240">
        <f>SUMIFS('Input 1 - Schedule 1'!$X$9:$X$1009,'Input 1 - Schedule 1'!$L$9:$L$1009,$B7) - SUMIFS('Input 1 - Schedule 1'!$AA$9:$AA$1009,'Input 1 - Schedule 1'!$L$9:$L$1009,$B7)</f>
        <v>0</v>
      </c>
      <c r="E7" s="239"/>
      <c r="F7" s="239"/>
      <c r="G7" s="239"/>
      <c r="H7" s="239" t="s">
        <v>188</v>
      </c>
      <c r="I7" s="240">
        <f>SUMIFS('Input 1 - Schedule 1'!$AH$9:$AH$1009,'Input 1 - Schedule 1'!$L$9:$L$1009,$B7)</f>
        <v>0</v>
      </c>
      <c r="J7" s="239"/>
      <c r="K7" s="239"/>
      <c r="L7" s="239"/>
      <c r="M7" s="239" t="s">
        <v>188</v>
      </c>
      <c r="N7" s="253" t="str">
        <f t="shared" si="1"/>
        <v/>
      </c>
      <c r="O7" s="239"/>
      <c r="P7" s="239"/>
      <c r="Q7" s="239"/>
      <c r="R7" s="239" t="s">
        <v>188</v>
      </c>
      <c r="S7" s="253" t="str">
        <f t="shared" si="2"/>
        <v/>
      </c>
      <c r="T7" s="239"/>
      <c r="U7" s="239"/>
      <c r="V7" s="239"/>
      <c r="W7" s="239" t="s">
        <v>188</v>
      </c>
      <c r="AA7" s="240">
        <f>SUMIFS('Input 1 - Schedule 1'!$AB$9:$AB$1009,'Input 1 - Schedule 1'!$L$9:$L$1009,$B7) + IF(C$2="N", (SUMIFS('Input 2 - Inventory'!$R$7:$R$1007,'Input 2 - Inventory'!$F$7:$F$1007,'Input 4 - Analytics'!$B7) - SUMIFS('Input 2 - Inventory'!$L$7:$L$1007,'Input 2 - Inventory'!$F$7:$F$1007,'Input 4 - Analytics'!$B7)),0)</f>
        <v>0</v>
      </c>
      <c r="AB7" s="239"/>
      <c r="AC7" s="239"/>
      <c r="AD7" s="239"/>
      <c r="AE7" s="239" t="s">
        <v>188</v>
      </c>
      <c r="AG7" s="231" t="s">
        <v>20</v>
      </c>
    </row>
    <row r="8" spans="1:33" ht="12.75" customHeight="1" x14ac:dyDescent="0.3">
      <c r="A8" s="251" t="str">
        <f>GCC.Param!D7</f>
        <v>US Ins</v>
      </c>
      <c r="B8" s="250" t="str">
        <f>GCC.Param!B7</f>
        <v>RBC Filing U.S. Insurer (P&amp;C)</v>
      </c>
      <c r="C8" s="236">
        <f>C7+1</f>
        <v>3</v>
      </c>
      <c r="D8" s="240">
        <f>SUMIFS('Input 1 - Schedule 1'!$X$9:$X$1009,'Input 1 - Schedule 1'!$L$9:$L$1009,$B8) - SUMIFS('Input 1 - Schedule 1'!$AA$9:$AA$1009,'Input 1 - Schedule 1'!$L$9:$L$1009,$B8)</f>
        <v>0</v>
      </c>
      <c r="E8" s="239"/>
      <c r="F8" s="239"/>
      <c r="G8" s="239"/>
      <c r="H8" s="239" t="s">
        <v>188</v>
      </c>
      <c r="I8" s="240">
        <f>SUMIFS('Input 1 - Schedule 1'!$AH$9:$AH$1009,'Input 1 - Schedule 1'!$L$9:$L$1009,$B8)</f>
        <v>0</v>
      </c>
      <c r="J8" s="239"/>
      <c r="K8" s="239"/>
      <c r="L8" s="239"/>
      <c r="M8" s="239" t="s">
        <v>188</v>
      </c>
      <c r="N8" s="253" t="str">
        <f t="shared" si="1"/>
        <v/>
      </c>
      <c r="O8" s="239"/>
      <c r="P8" s="239"/>
      <c r="Q8" s="239"/>
      <c r="R8" s="239" t="s">
        <v>188</v>
      </c>
      <c r="S8" s="253" t="str">
        <f t="shared" si="2"/>
        <v/>
      </c>
      <c r="T8" s="239"/>
      <c r="U8" s="239"/>
      <c r="V8" s="239"/>
      <c r="W8" s="239" t="s">
        <v>188</v>
      </c>
      <c r="AA8" s="240">
        <f>SUMIFS('Input 1 - Schedule 1'!$AB$9:$AB$1009,'Input 1 - Schedule 1'!$L$9:$L$1009,$B8) + IF(C$2="N", (SUMIFS('Input 2 - Inventory'!$R$7:$R$1007,'Input 2 - Inventory'!$F$7:$F$1007,'Input 4 - Analytics'!$B8) - SUMIFS('Input 2 - Inventory'!$L$7:$L$1007,'Input 2 - Inventory'!$F$7:$F$1007,'Input 4 - Analytics'!$B8)),0)</f>
        <v>0</v>
      </c>
      <c r="AB8" s="239"/>
      <c r="AC8" s="239"/>
      <c r="AD8" s="239"/>
      <c r="AE8" s="239" t="s">
        <v>188</v>
      </c>
      <c r="AG8" s="231" t="s">
        <v>20</v>
      </c>
    </row>
    <row r="9" spans="1:33" ht="12.75" customHeight="1" x14ac:dyDescent="0.3">
      <c r="A9" s="251" t="str">
        <f>GCC.Param!D8</f>
        <v>US Ins</v>
      </c>
      <c r="B9" s="250" t="str">
        <f>GCC.Param!B8</f>
        <v>RBC Filing U.S. Insurer (Health)</v>
      </c>
      <c r="C9" s="236">
        <f t="shared" ref="C9:C15" si="3">C8+1</f>
        <v>4</v>
      </c>
      <c r="D9" s="240">
        <f>SUMIFS('Input 1 - Schedule 1'!$X$9:$X$1009,'Input 1 - Schedule 1'!$L$9:$L$1009,$B9) - SUMIFS('Input 1 - Schedule 1'!$AA$9:$AA$1009,'Input 1 - Schedule 1'!$L$9:$L$1009,$B9)</f>
        <v>0</v>
      </c>
      <c r="E9" s="239"/>
      <c r="F9" s="239"/>
      <c r="G9" s="239"/>
      <c r="H9" s="239" t="s">
        <v>188</v>
      </c>
      <c r="I9" s="240">
        <f>SUMIFS('Input 1 - Schedule 1'!$AH$9:$AH$1009,'Input 1 - Schedule 1'!$L$9:$L$1009,$B9)</f>
        <v>0</v>
      </c>
      <c r="J9" s="239"/>
      <c r="K9" s="239"/>
      <c r="L9" s="239"/>
      <c r="M9" s="239" t="s">
        <v>188</v>
      </c>
      <c r="N9" s="253" t="str">
        <f t="shared" si="1"/>
        <v/>
      </c>
      <c r="O9" s="239"/>
      <c r="P9" s="239"/>
      <c r="Q9" s="239"/>
      <c r="R9" s="239" t="s">
        <v>188</v>
      </c>
      <c r="S9" s="253" t="str">
        <f t="shared" si="2"/>
        <v/>
      </c>
      <c r="T9" s="239"/>
      <c r="U9" s="239"/>
      <c r="V9" s="239"/>
      <c r="W9" s="239" t="s">
        <v>188</v>
      </c>
      <c r="AA9" s="240">
        <f>SUMIFS('Input 1 - Schedule 1'!$AB$9:$AB$1009,'Input 1 - Schedule 1'!$L$9:$L$1009,$B9) + IF(C$2="N", (SUMIFS('Input 2 - Inventory'!$R$7:$R$1007,'Input 2 - Inventory'!$F$7:$F$1007,'Input 4 - Analytics'!$B9) - SUMIFS('Input 2 - Inventory'!$L$7:$L$1007,'Input 2 - Inventory'!$F$7:$F$1007,'Input 4 - Analytics'!$B9)),0)</f>
        <v>0</v>
      </c>
      <c r="AB9" s="239"/>
      <c r="AC9" s="239"/>
      <c r="AD9" s="239"/>
      <c r="AE9" s="239" t="s">
        <v>188</v>
      </c>
      <c r="AG9" s="231" t="s">
        <v>20</v>
      </c>
    </row>
    <row r="10" spans="1:33" ht="12.75" customHeight="1" x14ac:dyDescent="0.3">
      <c r="A10" s="251" t="str">
        <f>GCC.Param!D9</f>
        <v>US Ins</v>
      </c>
      <c r="B10" s="250" t="str">
        <f>GCC.Param!B9</f>
        <v>RBC Filing U.S. Insurer (Other)</v>
      </c>
      <c r="C10" s="236">
        <f t="shared" si="3"/>
        <v>5</v>
      </c>
      <c r="D10" s="240">
        <f>SUMIFS('Input 1 - Schedule 1'!$X$9:$X$1009,'Input 1 - Schedule 1'!$L$9:$L$1009,$B10) - SUMIFS('Input 1 - Schedule 1'!$AA$9:$AA$1009,'Input 1 - Schedule 1'!$L$9:$L$1009,$B10)</f>
        <v>0</v>
      </c>
      <c r="E10" s="239"/>
      <c r="F10" s="239"/>
      <c r="G10" s="239"/>
      <c r="H10" s="239" t="s">
        <v>188</v>
      </c>
      <c r="I10" s="240">
        <f>SUMIFS('Input 1 - Schedule 1'!$AH$9:$AH$1009,'Input 1 - Schedule 1'!$L$9:$L$1009,$B10)</f>
        <v>0</v>
      </c>
      <c r="J10" s="239"/>
      <c r="K10" s="239"/>
      <c r="L10" s="239"/>
      <c r="M10" s="239" t="s">
        <v>188</v>
      </c>
      <c r="N10" s="253" t="str">
        <f t="shared" si="1"/>
        <v/>
      </c>
      <c r="O10" s="239"/>
      <c r="P10" s="239"/>
      <c r="Q10" s="239"/>
      <c r="R10" s="239" t="s">
        <v>188</v>
      </c>
      <c r="S10" s="253" t="str">
        <f t="shared" si="2"/>
        <v/>
      </c>
      <c r="T10" s="239"/>
      <c r="U10" s="239"/>
      <c r="V10" s="239"/>
      <c r="W10" s="239" t="s">
        <v>188</v>
      </c>
      <c r="AA10" s="240">
        <f>SUMIFS('Input 1 - Schedule 1'!$AB$9:$AB$1009,'Input 1 - Schedule 1'!$L$9:$L$1009,$B10) + IF(C$2="N", (SUMIFS('Input 2 - Inventory'!$R$7:$R$1007,'Input 2 - Inventory'!$F$7:$F$1007,'Input 4 - Analytics'!$B10) - SUMIFS('Input 2 - Inventory'!$L$7:$L$1007,'Input 2 - Inventory'!$F$7:$F$1007,'Input 4 - Analytics'!$B10)),0)</f>
        <v>0</v>
      </c>
      <c r="AB10" s="239"/>
      <c r="AC10" s="239"/>
      <c r="AD10" s="239"/>
      <c r="AE10" s="239" t="s">
        <v>188</v>
      </c>
      <c r="AG10" s="231" t="s">
        <v>20</v>
      </c>
    </row>
    <row r="11" spans="1:33" ht="12.75" customHeight="1" x14ac:dyDescent="0.3">
      <c r="A11" s="251" t="str">
        <f>GCC.Param!D10</f>
        <v>US Ins</v>
      </c>
      <c r="B11" s="250" t="str">
        <f>GCC.Param!B10</f>
        <v xml:space="preserve">U.S. Mortgage Guaranty Insurers </v>
      </c>
      <c r="C11" s="236">
        <f t="shared" si="3"/>
        <v>6</v>
      </c>
      <c r="D11" s="240">
        <f>SUMIFS('Input 1 - Schedule 1'!$X$9:$X$1009,'Input 1 - Schedule 1'!$L$9:$L$1009,$B11) - SUMIFS('Input 1 - Schedule 1'!$AA$9:$AA$1009,'Input 1 - Schedule 1'!$L$9:$L$1009,$B11)</f>
        <v>0</v>
      </c>
      <c r="E11" s="239"/>
      <c r="F11" s="239"/>
      <c r="G11" s="239"/>
      <c r="H11" s="239" t="s">
        <v>188</v>
      </c>
      <c r="I11" s="240">
        <f>SUMIFS('Input 1 - Schedule 1'!$AH$9:$AH$1009,'Input 1 - Schedule 1'!$L$9:$L$1009,$B11)</f>
        <v>0</v>
      </c>
      <c r="J11" s="239"/>
      <c r="K11" s="239"/>
      <c r="L11" s="239"/>
      <c r="M11" s="239" t="s">
        <v>188</v>
      </c>
      <c r="N11" s="253" t="str">
        <f t="shared" si="1"/>
        <v/>
      </c>
      <c r="O11" s="239"/>
      <c r="P11" s="239"/>
      <c r="Q11" s="239"/>
      <c r="R11" s="239" t="s">
        <v>188</v>
      </c>
      <c r="S11" s="253" t="str">
        <f t="shared" si="2"/>
        <v/>
      </c>
      <c r="T11" s="239"/>
      <c r="U11" s="239"/>
      <c r="V11" s="239"/>
      <c r="W11" s="239" t="s">
        <v>188</v>
      </c>
      <c r="AA11" s="240">
        <f>SUMIFS('Input 1 - Schedule 1'!$AB$9:$AB$1009,'Input 1 - Schedule 1'!$L$9:$L$1009,$B11) + IF(C$2="N", (SUMIFS('Input 2 - Inventory'!$R$7:$R$1007,'Input 2 - Inventory'!$F$7:$F$1007,'Input 4 - Analytics'!$B11) - SUMIFS('Input 2 - Inventory'!$L$7:$L$1007,'Input 2 - Inventory'!$F$7:$F$1007,'Input 4 - Analytics'!$B11)),0)</f>
        <v>0</v>
      </c>
      <c r="AB11" s="239"/>
      <c r="AC11" s="239"/>
      <c r="AD11" s="239"/>
      <c r="AE11" s="239" t="s">
        <v>188</v>
      </c>
      <c r="AG11" s="231" t="s">
        <v>20</v>
      </c>
    </row>
    <row r="12" spans="1:33" ht="12.75" customHeight="1" x14ac:dyDescent="0.3">
      <c r="A12" s="251" t="str">
        <f>GCC.Param!D11</f>
        <v>US Ins</v>
      </c>
      <c r="B12" s="250" t="str">
        <f>GCC.Param!B11</f>
        <v>U.S. Title Insurers</v>
      </c>
      <c r="C12" s="236">
        <f t="shared" si="3"/>
        <v>7</v>
      </c>
      <c r="D12" s="240">
        <f>SUMIFS('Input 1 - Schedule 1'!$X$9:$X$1009,'Input 1 - Schedule 1'!$L$9:$L$1009,$B12) - SUMIFS('Input 1 - Schedule 1'!$AA$9:$AA$1009,'Input 1 - Schedule 1'!$L$9:$L$1009,$B12)</f>
        <v>0</v>
      </c>
      <c r="E12" s="239"/>
      <c r="F12" s="239"/>
      <c r="G12" s="239"/>
      <c r="H12" s="239" t="s">
        <v>188</v>
      </c>
      <c r="I12" s="240">
        <f>SUMIFS('Input 1 - Schedule 1'!$AH$9:$AH$1009,'Input 1 - Schedule 1'!$L$9:$L$1009,$B12)</f>
        <v>0</v>
      </c>
      <c r="J12" s="239"/>
      <c r="K12" s="239"/>
      <c r="L12" s="239"/>
      <c r="M12" s="239" t="s">
        <v>188</v>
      </c>
      <c r="N12" s="253" t="str">
        <f t="shared" si="1"/>
        <v/>
      </c>
      <c r="O12" s="239"/>
      <c r="P12" s="239"/>
      <c r="Q12" s="239"/>
      <c r="R12" s="239" t="s">
        <v>188</v>
      </c>
      <c r="S12" s="253" t="str">
        <f t="shared" si="2"/>
        <v/>
      </c>
      <c r="T12" s="239"/>
      <c r="U12" s="239"/>
      <c r="V12" s="239"/>
      <c r="W12" s="239" t="s">
        <v>188</v>
      </c>
      <c r="AA12" s="240">
        <f>SUMIFS('Input 1 - Schedule 1'!$AB$9:$AB$1009,'Input 1 - Schedule 1'!$L$9:$L$1009,$B12) + IF(C$2="N", (SUMIFS('Input 2 - Inventory'!$R$7:$R$1007,'Input 2 - Inventory'!$F$7:$F$1007,'Input 4 - Analytics'!$B12) - SUMIFS('Input 2 - Inventory'!$L$7:$L$1007,'Input 2 - Inventory'!$F$7:$F$1007,'Input 4 - Analytics'!$B12)),0)</f>
        <v>0</v>
      </c>
      <c r="AB12" s="239"/>
      <c r="AC12" s="239"/>
      <c r="AD12" s="239"/>
      <c r="AE12" s="239" t="s">
        <v>188</v>
      </c>
      <c r="AG12" s="231" t="s">
        <v>20</v>
      </c>
    </row>
    <row r="13" spans="1:33" ht="12.75" customHeight="1" x14ac:dyDescent="0.3">
      <c r="A13" s="251" t="str">
        <f>GCC.Param!D12</f>
        <v>US Ins</v>
      </c>
      <c r="B13" s="250" t="str">
        <f>GCC.Param!B12</f>
        <v xml:space="preserve">Other Non-RBC Filing U.S. Insurers </v>
      </c>
      <c r="C13" s="236">
        <f t="shared" si="3"/>
        <v>8</v>
      </c>
      <c r="D13" s="240">
        <f>SUMIFS('Input 1 - Schedule 1'!$X$9:$X$1009,'Input 1 - Schedule 1'!$L$9:$L$1009,$B13) - SUMIFS('Input 1 - Schedule 1'!$AA$9:$AA$1009,'Input 1 - Schedule 1'!$L$9:$L$1009,$B13)</f>
        <v>0</v>
      </c>
      <c r="E13" s="239"/>
      <c r="F13" s="239"/>
      <c r="G13" s="239"/>
      <c r="H13" s="239" t="s">
        <v>188</v>
      </c>
      <c r="I13" s="240">
        <f>SUMIFS('Input 1 - Schedule 1'!$AH$9:$AH$1009,'Input 1 - Schedule 1'!$L$9:$L$1009,$B13)</f>
        <v>0</v>
      </c>
      <c r="J13" s="239"/>
      <c r="K13" s="239"/>
      <c r="L13" s="239"/>
      <c r="M13" s="239" t="s">
        <v>188</v>
      </c>
      <c r="N13" s="253" t="str">
        <f t="shared" si="1"/>
        <v/>
      </c>
      <c r="O13" s="239"/>
      <c r="P13" s="239"/>
      <c r="Q13" s="239"/>
      <c r="R13" s="239" t="s">
        <v>188</v>
      </c>
      <c r="S13" s="253" t="str">
        <f t="shared" si="2"/>
        <v/>
      </c>
      <c r="T13" s="239"/>
      <c r="U13" s="239"/>
      <c r="V13" s="239"/>
      <c r="W13" s="239" t="s">
        <v>188</v>
      </c>
      <c r="AA13" s="240">
        <f>SUMIFS('Input 1 - Schedule 1'!$AB$9:$AB$1009,'Input 1 - Schedule 1'!$L$9:$L$1009,$B13) + IF(C$2="N", (SUMIFS('Input 2 - Inventory'!$R$7:$R$1007,'Input 2 - Inventory'!$F$7:$F$1007,'Input 4 - Analytics'!$B13) - SUMIFS('Input 2 - Inventory'!$L$7:$L$1007,'Input 2 - Inventory'!$F$7:$F$1007,'Input 4 - Analytics'!$B13)),0)</f>
        <v>0</v>
      </c>
      <c r="AB13" s="239"/>
      <c r="AC13" s="239"/>
      <c r="AD13" s="239"/>
      <c r="AE13" s="239" t="s">
        <v>188</v>
      </c>
      <c r="AG13" s="231" t="s">
        <v>20</v>
      </c>
    </row>
    <row r="14" spans="1:33" ht="12.75" customHeight="1" x14ac:dyDescent="0.3">
      <c r="A14" s="251" t="str">
        <f>GCC.Param!D13</f>
        <v>US Ins</v>
      </c>
      <c r="B14" s="250" t="str">
        <f>GCC.Param!B13</f>
        <v>RBC filing (U.S. Captive)</v>
      </c>
      <c r="C14" s="236">
        <f t="shared" si="3"/>
        <v>9</v>
      </c>
      <c r="D14" s="240">
        <f>SUMIFS('Input 1 - Schedule 1'!$X$9:$X$1009,'Input 1 - Schedule 1'!$L$9:$L$1009,$B14) - SUMIFS('Input 1 - Schedule 1'!$AA$9:$AA$1009,'Input 1 - Schedule 1'!$L$9:$L$1009,$B14)</f>
        <v>0</v>
      </c>
      <c r="E14" s="239"/>
      <c r="F14" s="239"/>
      <c r="G14" s="239"/>
      <c r="H14" s="239" t="s">
        <v>188</v>
      </c>
      <c r="I14" s="240">
        <f>SUMIFS('Input 1 - Schedule 1'!$AH$9:$AH$1009,'Input 1 - Schedule 1'!$L$9:$L$1009,$B14)</f>
        <v>0</v>
      </c>
      <c r="J14" s="239"/>
      <c r="K14" s="239"/>
      <c r="L14" s="239"/>
      <c r="M14" s="239" t="s">
        <v>188</v>
      </c>
      <c r="N14" s="253" t="str">
        <f t="shared" si="1"/>
        <v/>
      </c>
      <c r="O14" s="239"/>
      <c r="P14" s="239"/>
      <c r="Q14" s="239"/>
      <c r="R14" s="239" t="s">
        <v>188</v>
      </c>
      <c r="S14" s="253" t="str">
        <f t="shared" si="2"/>
        <v/>
      </c>
      <c r="T14" s="239"/>
      <c r="U14" s="239"/>
      <c r="V14" s="239"/>
      <c r="W14" s="239" t="s">
        <v>188</v>
      </c>
      <c r="AA14" s="240">
        <f>SUMIFS('Input 1 - Schedule 1'!$AB$9:$AB$1009,'Input 1 - Schedule 1'!$L$9:$L$1009,$B14) + IF(C$2="N", (SUMIFS('Input 2 - Inventory'!$R$7:$R$1007,'Input 2 - Inventory'!$F$7:$F$1007,'Input 4 - Analytics'!$B14) - SUMIFS('Input 2 - Inventory'!$L$7:$L$1007,'Input 2 - Inventory'!$F$7:$F$1007,'Input 4 - Analytics'!$B14)),0)</f>
        <v>0</v>
      </c>
      <c r="AB14" s="239"/>
      <c r="AC14" s="239"/>
      <c r="AD14" s="239"/>
      <c r="AE14" s="239" t="s">
        <v>188</v>
      </c>
      <c r="AG14" s="231" t="s">
        <v>20</v>
      </c>
    </row>
    <row r="15" spans="1:33" ht="12.75" customHeight="1" x14ac:dyDescent="0.3">
      <c r="A15" s="251" t="str">
        <f>GCC.Param!D14</f>
        <v>Non-US Ins</v>
      </c>
      <c r="B15" s="250" t="str">
        <f>GCC.Param!B14</f>
        <v>Canada - Life</v>
      </c>
      <c r="C15" s="236">
        <f t="shared" si="3"/>
        <v>10</v>
      </c>
      <c r="D15" s="240">
        <f>SUMIFS('Input 1 - Schedule 1'!$X$9:$X$1009,'Input 1 - Schedule 1'!$L$9:$L$1009,$B15) - SUMIFS('Input 1 - Schedule 1'!$AA$9:$AA$1009,'Input 1 - Schedule 1'!$L$9:$L$1009,$B15)</f>
        <v>0</v>
      </c>
      <c r="E15" s="239"/>
      <c r="F15" s="239"/>
      <c r="G15" s="239"/>
      <c r="H15" s="239" t="s">
        <v>188</v>
      </c>
      <c r="I15" s="240">
        <f>SUMIFS('Input 1 - Schedule 1'!$AH$9:$AH$1009,'Input 1 - Schedule 1'!$L$9:$L$1009,$B15)</f>
        <v>0</v>
      </c>
      <c r="J15" s="239"/>
      <c r="K15" s="239"/>
      <c r="L15" s="239"/>
      <c r="M15" s="239" t="s">
        <v>188</v>
      </c>
      <c r="N15" s="253" t="str">
        <f t="shared" si="1"/>
        <v/>
      </c>
      <c r="O15" s="239"/>
      <c r="P15" s="239"/>
      <c r="Q15" s="239"/>
      <c r="R15" s="239" t="s">
        <v>188</v>
      </c>
      <c r="S15" s="253" t="str">
        <f t="shared" si="2"/>
        <v/>
      </c>
      <c r="T15" s="239"/>
      <c r="U15" s="239"/>
      <c r="V15" s="239"/>
      <c r="W15" s="239" t="s">
        <v>188</v>
      </c>
      <c r="AA15" s="240">
        <f>SUMIFS('Input 1 - Schedule 1'!$AB$9:$AB$1009,'Input 1 - Schedule 1'!$L$9:$L$1009,$B15) + IF(C$2="N", (SUMIFS('Input 2 - Inventory'!$R$7:$R$1007,'Input 2 - Inventory'!$F$7:$F$1007,'Input 4 - Analytics'!$B15) - SUMIFS('Input 2 - Inventory'!$L$7:$L$1007,'Input 2 - Inventory'!$F$7:$F$1007,'Input 4 - Analytics'!$B15)),0)</f>
        <v>0</v>
      </c>
      <c r="AB15" s="239"/>
      <c r="AC15" s="239"/>
      <c r="AD15" s="239"/>
      <c r="AE15" s="239" t="s">
        <v>188</v>
      </c>
      <c r="AG15" s="231" t="s">
        <v>20</v>
      </c>
    </row>
    <row r="16" spans="1:33" ht="12.75" customHeight="1" x14ac:dyDescent="0.3">
      <c r="A16" s="251" t="str">
        <f>GCC.Param!D15</f>
        <v>Non-US Ins</v>
      </c>
      <c r="B16" s="250" t="str">
        <f>GCC.Param!B15</f>
        <v>Canada - P&amp;C</v>
      </c>
      <c r="C16" s="236">
        <f t="shared" ref="C16:C62" si="4">C15+1</f>
        <v>11</v>
      </c>
      <c r="D16" s="240">
        <f>SUMIFS('Input 1 - Schedule 1'!$X$9:$X$1009,'Input 1 - Schedule 1'!$L$9:$L$1009,$B16) - SUMIFS('Input 1 - Schedule 1'!$AA$9:$AA$1009,'Input 1 - Schedule 1'!$L$9:$L$1009,$B16)</f>
        <v>0</v>
      </c>
      <c r="E16" s="239"/>
      <c r="F16" s="239"/>
      <c r="G16" s="239"/>
      <c r="H16" s="239" t="s">
        <v>188</v>
      </c>
      <c r="I16" s="240">
        <f>SUMIFS('Input 1 - Schedule 1'!$AH$9:$AH$1009,'Input 1 - Schedule 1'!$L$9:$L$1009,$B16)</f>
        <v>0</v>
      </c>
      <c r="J16" s="239"/>
      <c r="K16" s="239"/>
      <c r="L16" s="239"/>
      <c r="M16" s="239" t="s">
        <v>188</v>
      </c>
      <c r="N16" s="253" t="str">
        <f t="shared" si="1"/>
        <v/>
      </c>
      <c r="O16" s="239"/>
      <c r="P16" s="239"/>
      <c r="Q16" s="239"/>
      <c r="R16" s="239" t="s">
        <v>188</v>
      </c>
      <c r="S16" s="253" t="str">
        <f t="shared" si="2"/>
        <v/>
      </c>
      <c r="T16" s="239"/>
      <c r="U16" s="239"/>
      <c r="V16" s="239"/>
      <c r="W16" s="239" t="s">
        <v>188</v>
      </c>
      <c r="AA16" s="240">
        <f>SUMIFS('Input 1 - Schedule 1'!$AB$9:$AB$1009,'Input 1 - Schedule 1'!$L$9:$L$1009,$B16) + IF(C$2="N", (SUMIFS('Input 2 - Inventory'!$R$7:$R$1007,'Input 2 - Inventory'!$F$7:$F$1007,'Input 4 - Analytics'!$B16) - SUMIFS('Input 2 - Inventory'!$L$7:$L$1007,'Input 2 - Inventory'!$F$7:$F$1007,'Input 4 - Analytics'!$B16)),0)</f>
        <v>0</v>
      </c>
      <c r="AB16" s="239"/>
      <c r="AC16" s="239"/>
      <c r="AD16" s="239"/>
      <c r="AE16" s="239" t="s">
        <v>188</v>
      </c>
      <c r="AG16" s="231" t="s">
        <v>20</v>
      </c>
    </row>
    <row r="17" spans="1:33" ht="12.75" customHeight="1" x14ac:dyDescent="0.3">
      <c r="A17" s="251" t="str">
        <f>GCC.Param!D16</f>
        <v>Non-US Ins</v>
      </c>
      <c r="B17" s="250" t="str">
        <f>GCC.Param!B16</f>
        <v>Bermuda - Other</v>
      </c>
      <c r="C17" s="236">
        <f t="shared" si="4"/>
        <v>12</v>
      </c>
      <c r="D17" s="240">
        <f>SUMIFS('Input 1 - Schedule 1'!$X$9:$X$1009,'Input 1 - Schedule 1'!$L$9:$L$1009,$B17) - SUMIFS('Input 1 - Schedule 1'!$AA$9:$AA$1009,'Input 1 - Schedule 1'!$L$9:$L$1009,$B17)</f>
        <v>0</v>
      </c>
      <c r="E17" s="239"/>
      <c r="F17" s="239"/>
      <c r="G17" s="239"/>
      <c r="H17" s="239" t="s">
        <v>188</v>
      </c>
      <c r="I17" s="240">
        <f>SUMIFS('Input 1 - Schedule 1'!$AH$9:$AH$1009,'Input 1 - Schedule 1'!$L$9:$L$1009,$B17)</f>
        <v>0</v>
      </c>
      <c r="J17" s="239"/>
      <c r="K17" s="239"/>
      <c r="L17" s="239"/>
      <c r="M17" s="239" t="s">
        <v>188</v>
      </c>
      <c r="N17" s="253" t="str">
        <f t="shared" si="1"/>
        <v/>
      </c>
      <c r="O17" s="239"/>
      <c r="P17" s="239"/>
      <c r="Q17" s="239"/>
      <c r="R17" s="239" t="s">
        <v>188</v>
      </c>
      <c r="S17" s="253" t="str">
        <f t="shared" si="2"/>
        <v/>
      </c>
      <c r="T17" s="239"/>
      <c r="U17" s="239"/>
      <c r="V17" s="239"/>
      <c r="W17" s="239" t="s">
        <v>188</v>
      </c>
      <c r="AA17" s="240">
        <f>SUMIFS('Input 1 - Schedule 1'!$AB$9:$AB$1009,'Input 1 - Schedule 1'!$L$9:$L$1009,$B17) + IF(C$2="N", (SUMIFS('Input 2 - Inventory'!$R$7:$R$1007,'Input 2 - Inventory'!$F$7:$F$1007,'Input 4 - Analytics'!$B17) - SUMIFS('Input 2 - Inventory'!$L$7:$L$1007,'Input 2 - Inventory'!$F$7:$F$1007,'Input 4 - Analytics'!$B17)),0)</f>
        <v>0</v>
      </c>
      <c r="AB17" s="239"/>
      <c r="AC17" s="239"/>
      <c r="AD17" s="239"/>
      <c r="AE17" s="239" t="s">
        <v>188</v>
      </c>
      <c r="AG17" s="231" t="s">
        <v>20</v>
      </c>
    </row>
    <row r="18" spans="1:33" ht="12.75" customHeight="1" x14ac:dyDescent="0.3">
      <c r="A18" s="251" t="str">
        <f>GCC.Param!D17</f>
        <v>Non-US Ins</v>
      </c>
      <c r="B18" s="250" t="str">
        <f>GCC.Param!B17</f>
        <v>Bermuda - Commercial Insurers</v>
      </c>
      <c r="C18" s="236">
        <f t="shared" si="4"/>
        <v>13</v>
      </c>
      <c r="D18" s="240">
        <f>SUMIFS('Input 1 - Schedule 1'!$X$9:$X$1009,'Input 1 - Schedule 1'!$L$9:$L$1009,$B18) - SUMIFS('Input 1 - Schedule 1'!$AA$9:$AA$1009,'Input 1 - Schedule 1'!$L$9:$L$1009,$B18)</f>
        <v>0</v>
      </c>
      <c r="E18" s="239"/>
      <c r="F18" s="239"/>
      <c r="G18" s="239"/>
      <c r="H18" s="239" t="s">
        <v>188</v>
      </c>
      <c r="I18" s="240">
        <f>SUMIFS('Input 1 - Schedule 1'!$AH$9:$AH$1009,'Input 1 - Schedule 1'!$L$9:$L$1009,$B18)</f>
        <v>0</v>
      </c>
      <c r="J18" s="239"/>
      <c r="K18" s="239"/>
      <c r="L18" s="239"/>
      <c r="M18" s="239" t="s">
        <v>188</v>
      </c>
      <c r="N18" s="253" t="str">
        <f t="shared" si="1"/>
        <v/>
      </c>
      <c r="O18" s="239"/>
      <c r="P18" s="239"/>
      <c r="Q18" s="239"/>
      <c r="R18" s="239" t="s">
        <v>188</v>
      </c>
      <c r="S18" s="253" t="str">
        <f t="shared" si="2"/>
        <v/>
      </c>
      <c r="T18" s="239"/>
      <c r="U18" s="239"/>
      <c r="V18" s="239"/>
      <c r="W18" s="239" t="s">
        <v>188</v>
      </c>
      <c r="AA18" s="240">
        <f>SUMIFS('Input 1 - Schedule 1'!$AB$9:$AB$1009,'Input 1 - Schedule 1'!$L$9:$L$1009,$B18) + IF(C$2="N", (SUMIFS('Input 2 - Inventory'!$R$7:$R$1007,'Input 2 - Inventory'!$F$7:$F$1007,'Input 4 - Analytics'!$B18) - SUMIFS('Input 2 - Inventory'!$L$7:$L$1007,'Input 2 - Inventory'!$F$7:$F$1007,'Input 4 - Analytics'!$B18)),0)</f>
        <v>0</v>
      </c>
      <c r="AB18" s="239"/>
      <c r="AC18" s="239"/>
      <c r="AD18" s="239"/>
      <c r="AE18" s="239" t="s">
        <v>188</v>
      </c>
      <c r="AG18" s="231" t="s">
        <v>20</v>
      </c>
    </row>
    <row r="19" spans="1:33" ht="12.75" customHeight="1" x14ac:dyDescent="0.3">
      <c r="A19" s="251" t="str">
        <f>GCC.Param!D18</f>
        <v>Non-US Ins</v>
      </c>
      <c r="B19" s="250" t="str">
        <f>GCC.Param!B18</f>
        <v>Japan - Life</v>
      </c>
      <c r="C19" s="236">
        <f t="shared" si="4"/>
        <v>14</v>
      </c>
      <c r="D19" s="240">
        <f>SUMIFS('Input 1 - Schedule 1'!$X$9:$X$1009,'Input 1 - Schedule 1'!$L$9:$L$1009,$B19) - SUMIFS('Input 1 - Schedule 1'!$AA$9:$AA$1009,'Input 1 - Schedule 1'!$L$9:$L$1009,$B19)</f>
        <v>0</v>
      </c>
      <c r="E19" s="239"/>
      <c r="F19" s="239"/>
      <c r="G19" s="239"/>
      <c r="H19" s="239" t="s">
        <v>188</v>
      </c>
      <c r="I19" s="240">
        <f>SUMIFS('Input 1 - Schedule 1'!$AH$9:$AH$1009,'Input 1 - Schedule 1'!$L$9:$L$1009,$B19)</f>
        <v>0</v>
      </c>
      <c r="J19" s="239"/>
      <c r="K19" s="239"/>
      <c r="L19" s="239"/>
      <c r="M19" s="239" t="s">
        <v>188</v>
      </c>
      <c r="N19" s="253" t="str">
        <f t="shared" si="1"/>
        <v/>
      </c>
      <c r="O19" s="239"/>
      <c r="P19" s="239"/>
      <c r="Q19" s="239"/>
      <c r="R19" s="239" t="s">
        <v>188</v>
      </c>
      <c r="S19" s="253" t="str">
        <f t="shared" si="2"/>
        <v/>
      </c>
      <c r="T19" s="239"/>
      <c r="U19" s="239"/>
      <c r="V19" s="239"/>
      <c r="W19" s="239" t="s">
        <v>188</v>
      </c>
      <c r="AA19" s="240">
        <f>SUMIFS('Input 1 - Schedule 1'!$AB$9:$AB$1009,'Input 1 - Schedule 1'!$L$9:$L$1009,$B19) + IF(C$2="N", (SUMIFS('Input 2 - Inventory'!$R$7:$R$1007,'Input 2 - Inventory'!$F$7:$F$1007,'Input 4 - Analytics'!$B19) - SUMIFS('Input 2 - Inventory'!$L$7:$L$1007,'Input 2 - Inventory'!$F$7:$F$1007,'Input 4 - Analytics'!$B19)),0)</f>
        <v>0</v>
      </c>
      <c r="AB19" s="239"/>
      <c r="AC19" s="239"/>
      <c r="AD19" s="239"/>
      <c r="AE19" s="239" t="s">
        <v>188</v>
      </c>
      <c r="AG19" s="231" t="s">
        <v>20</v>
      </c>
    </row>
    <row r="20" spans="1:33" ht="12.75" customHeight="1" x14ac:dyDescent="0.3">
      <c r="A20" s="251" t="str">
        <f>GCC.Param!D19</f>
        <v>Non-US Ins</v>
      </c>
      <c r="B20" s="250" t="str">
        <f>GCC.Param!B19</f>
        <v>Japan - Non-Life</v>
      </c>
      <c r="C20" s="236">
        <f t="shared" si="4"/>
        <v>15</v>
      </c>
      <c r="D20" s="240">
        <f>SUMIFS('Input 1 - Schedule 1'!$X$9:$X$1009,'Input 1 - Schedule 1'!$L$9:$L$1009,$B20) - SUMIFS('Input 1 - Schedule 1'!$AA$9:$AA$1009,'Input 1 - Schedule 1'!$L$9:$L$1009,$B20)</f>
        <v>0</v>
      </c>
      <c r="E20" s="239"/>
      <c r="F20" s="239"/>
      <c r="G20" s="239"/>
      <c r="H20" s="239" t="s">
        <v>188</v>
      </c>
      <c r="I20" s="240">
        <f>SUMIFS('Input 1 - Schedule 1'!$AH$9:$AH$1009,'Input 1 - Schedule 1'!$L$9:$L$1009,$B20)</f>
        <v>0</v>
      </c>
      <c r="J20" s="239"/>
      <c r="K20" s="239"/>
      <c r="L20" s="239"/>
      <c r="M20" s="239" t="s">
        <v>188</v>
      </c>
      <c r="N20" s="253" t="str">
        <f t="shared" si="1"/>
        <v/>
      </c>
      <c r="O20" s="239"/>
      <c r="P20" s="239"/>
      <c r="Q20" s="239"/>
      <c r="R20" s="239" t="s">
        <v>188</v>
      </c>
      <c r="S20" s="253" t="str">
        <f t="shared" si="2"/>
        <v/>
      </c>
      <c r="T20" s="239"/>
      <c r="U20" s="239"/>
      <c r="V20" s="239"/>
      <c r="W20" s="239" t="s">
        <v>188</v>
      </c>
      <c r="AA20" s="240">
        <f>SUMIFS('Input 1 - Schedule 1'!$AB$9:$AB$1009,'Input 1 - Schedule 1'!$L$9:$L$1009,$B20) + IF(C$2="N", (SUMIFS('Input 2 - Inventory'!$R$7:$R$1007,'Input 2 - Inventory'!$F$7:$F$1007,'Input 4 - Analytics'!$B20) - SUMIFS('Input 2 - Inventory'!$L$7:$L$1007,'Input 2 - Inventory'!$F$7:$F$1007,'Input 4 - Analytics'!$B20)),0)</f>
        <v>0</v>
      </c>
      <c r="AB20" s="239"/>
      <c r="AC20" s="239"/>
      <c r="AD20" s="239"/>
      <c r="AE20" s="239" t="s">
        <v>188</v>
      </c>
      <c r="AG20" s="231" t="s">
        <v>20</v>
      </c>
    </row>
    <row r="21" spans="1:33" ht="12.75" customHeight="1" x14ac:dyDescent="0.3">
      <c r="A21" s="251" t="str">
        <f>GCC.Param!D20</f>
        <v>Non-US Ins</v>
      </c>
      <c r="B21" s="250" t="str">
        <f>GCC.Param!B20</f>
        <v>Japan - Health</v>
      </c>
      <c r="C21" s="236">
        <f t="shared" si="4"/>
        <v>16</v>
      </c>
      <c r="D21" s="240">
        <f>SUMIFS('Input 1 - Schedule 1'!$X$9:$X$1009,'Input 1 - Schedule 1'!$L$9:$L$1009,$B21) - SUMIFS('Input 1 - Schedule 1'!$AA$9:$AA$1009,'Input 1 - Schedule 1'!$L$9:$L$1009,$B21)</f>
        <v>0</v>
      </c>
      <c r="E21" s="239"/>
      <c r="F21" s="239"/>
      <c r="G21" s="239"/>
      <c r="H21" s="239" t="s">
        <v>188</v>
      </c>
      <c r="I21" s="240">
        <f>SUMIFS('Input 1 - Schedule 1'!$AH$9:$AH$1009,'Input 1 - Schedule 1'!$L$9:$L$1009,$B21)</f>
        <v>0</v>
      </c>
      <c r="J21" s="239"/>
      <c r="K21" s="239"/>
      <c r="L21" s="239"/>
      <c r="M21" s="239" t="s">
        <v>188</v>
      </c>
      <c r="N21" s="253" t="str">
        <f t="shared" si="1"/>
        <v/>
      </c>
      <c r="O21" s="239"/>
      <c r="P21" s="239"/>
      <c r="Q21" s="239"/>
      <c r="R21" s="239" t="s">
        <v>188</v>
      </c>
      <c r="S21" s="253" t="str">
        <f t="shared" si="2"/>
        <v/>
      </c>
      <c r="T21" s="239"/>
      <c r="U21" s="239"/>
      <c r="V21" s="239"/>
      <c r="W21" s="239" t="s">
        <v>188</v>
      </c>
      <c r="AA21" s="240">
        <f>SUMIFS('Input 1 - Schedule 1'!$AB$9:$AB$1009,'Input 1 - Schedule 1'!$L$9:$L$1009,$B21) + IF(C$2="N", (SUMIFS('Input 2 - Inventory'!$R$7:$R$1007,'Input 2 - Inventory'!$F$7:$F$1007,'Input 4 - Analytics'!$B21) - SUMIFS('Input 2 - Inventory'!$L$7:$L$1007,'Input 2 - Inventory'!$F$7:$F$1007,'Input 4 - Analytics'!$B21)),0)</f>
        <v>0</v>
      </c>
      <c r="AB21" s="239"/>
      <c r="AC21" s="239"/>
      <c r="AD21" s="239"/>
      <c r="AE21" s="239" t="s">
        <v>188</v>
      </c>
      <c r="AG21" s="231" t="s">
        <v>20</v>
      </c>
    </row>
    <row r="22" spans="1:33" ht="12.75" customHeight="1" x14ac:dyDescent="0.3">
      <c r="A22" s="251" t="str">
        <f>GCC.Param!D21</f>
        <v>Non-US Ins</v>
      </c>
      <c r="B22" s="250" t="str">
        <f>GCC.Param!B21</f>
        <v>Solvency II (EU) - Life</v>
      </c>
      <c r="C22" s="236">
        <f t="shared" si="4"/>
        <v>17</v>
      </c>
      <c r="D22" s="240">
        <f>SUMIFS('Input 1 - Schedule 1'!$X$9:$X$1009,'Input 1 - Schedule 1'!$L$9:$L$1009,$B22) - SUMIFS('Input 1 - Schedule 1'!$AA$9:$AA$1009,'Input 1 - Schedule 1'!$L$9:$L$1009,$B22)</f>
        <v>0</v>
      </c>
      <c r="E22" s="239"/>
      <c r="F22" s="239"/>
      <c r="G22" s="239"/>
      <c r="H22" s="239" t="s">
        <v>188</v>
      </c>
      <c r="I22" s="240">
        <f>SUMIFS('Input 1 - Schedule 1'!$AH$9:$AH$1009,'Input 1 - Schedule 1'!$L$9:$L$1009,$B22)</f>
        <v>0</v>
      </c>
      <c r="J22" s="239"/>
      <c r="K22" s="239"/>
      <c r="L22" s="239"/>
      <c r="M22" s="239" t="s">
        <v>188</v>
      </c>
      <c r="N22" s="253" t="str">
        <f t="shared" si="1"/>
        <v/>
      </c>
      <c r="O22" s="239"/>
      <c r="P22" s="239"/>
      <c r="Q22" s="239"/>
      <c r="R22" s="239" t="s">
        <v>188</v>
      </c>
      <c r="S22" s="253" t="str">
        <f t="shared" si="2"/>
        <v/>
      </c>
      <c r="T22" s="239"/>
      <c r="U22" s="239"/>
      <c r="V22" s="239"/>
      <c r="W22" s="239" t="s">
        <v>188</v>
      </c>
      <c r="AA22" s="240">
        <f>SUMIFS('Input 1 - Schedule 1'!$AB$9:$AB$1009,'Input 1 - Schedule 1'!$L$9:$L$1009,$B22) + IF(C$2="N", (SUMIFS('Input 2 - Inventory'!$R$7:$R$1007,'Input 2 - Inventory'!$F$7:$F$1007,'Input 4 - Analytics'!$B22) - SUMIFS('Input 2 - Inventory'!$L$7:$L$1007,'Input 2 - Inventory'!$F$7:$F$1007,'Input 4 - Analytics'!$B22)),0)</f>
        <v>0</v>
      </c>
      <c r="AB22" s="239"/>
      <c r="AC22" s="239"/>
      <c r="AD22" s="239"/>
      <c r="AE22" s="239" t="s">
        <v>188</v>
      </c>
      <c r="AG22" s="231" t="s">
        <v>20</v>
      </c>
    </row>
    <row r="23" spans="1:33" ht="12.75" customHeight="1" x14ac:dyDescent="0.3">
      <c r="A23" s="251" t="str">
        <f>GCC.Param!D22</f>
        <v>Non-US Ins</v>
      </c>
      <c r="B23" s="250" t="str">
        <f>GCC.Param!B22</f>
        <v>Solvency II (EU) - Non-Life</v>
      </c>
      <c r="C23" s="236">
        <f t="shared" si="4"/>
        <v>18</v>
      </c>
      <c r="D23" s="240">
        <f>SUMIFS('Input 1 - Schedule 1'!$X$9:$X$1009,'Input 1 - Schedule 1'!$L$9:$L$1009,$B23) - SUMIFS('Input 1 - Schedule 1'!$AA$9:$AA$1009,'Input 1 - Schedule 1'!$L$9:$L$1009,$B23)</f>
        <v>0</v>
      </c>
      <c r="E23" s="239"/>
      <c r="F23" s="239"/>
      <c r="G23" s="239"/>
      <c r="H23" s="239" t="s">
        <v>188</v>
      </c>
      <c r="I23" s="240">
        <f>SUMIFS('Input 1 - Schedule 1'!$AH$9:$AH$1009,'Input 1 - Schedule 1'!$L$9:$L$1009,$B23)</f>
        <v>0</v>
      </c>
      <c r="J23" s="239"/>
      <c r="K23" s="239"/>
      <c r="L23" s="239"/>
      <c r="M23" s="239" t="s">
        <v>188</v>
      </c>
      <c r="N23" s="253" t="str">
        <f t="shared" si="1"/>
        <v/>
      </c>
      <c r="O23" s="239"/>
      <c r="P23" s="239"/>
      <c r="Q23" s="239"/>
      <c r="R23" s="239" t="s">
        <v>188</v>
      </c>
      <c r="S23" s="253" t="str">
        <f t="shared" si="2"/>
        <v/>
      </c>
      <c r="T23" s="239"/>
      <c r="U23" s="239"/>
      <c r="V23" s="239"/>
      <c r="W23" s="239" t="s">
        <v>188</v>
      </c>
      <c r="AA23" s="240">
        <f>SUMIFS('Input 1 - Schedule 1'!$AB$9:$AB$1009,'Input 1 - Schedule 1'!$L$9:$L$1009,$B23) + IF(C$2="N", (SUMIFS('Input 2 - Inventory'!$R$7:$R$1007,'Input 2 - Inventory'!$F$7:$F$1007,'Input 4 - Analytics'!$B23) - SUMIFS('Input 2 - Inventory'!$L$7:$L$1007,'Input 2 - Inventory'!$F$7:$F$1007,'Input 4 - Analytics'!$B23)),0)</f>
        <v>0</v>
      </c>
      <c r="AB23" s="239"/>
      <c r="AC23" s="239"/>
      <c r="AD23" s="239"/>
      <c r="AE23" s="239" t="s">
        <v>188</v>
      </c>
      <c r="AG23" s="231" t="s">
        <v>20</v>
      </c>
    </row>
    <row r="24" spans="1:33" ht="12.75" customHeight="1" x14ac:dyDescent="0.3">
      <c r="A24" s="251" t="str">
        <f>GCC.Param!D23</f>
        <v>Non-US Ins</v>
      </c>
      <c r="B24" s="250" t="str">
        <f>GCC.Param!B23</f>
        <v>Solvency II (UK) - Life</v>
      </c>
      <c r="C24" s="236">
        <f t="shared" si="4"/>
        <v>19</v>
      </c>
      <c r="D24" s="240">
        <f>SUMIFS('Input 1 - Schedule 1'!$X$9:$X$1009,'Input 1 - Schedule 1'!$L$9:$L$1009,$B24) - SUMIFS('Input 1 - Schedule 1'!$AA$9:$AA$1009,'Input 1 - Schedule 1'!$L$9:$L$1009,$B24)</f>
        <v>0</v>
      </c>
      <c r="E24" s="239"/>
      <c r="F24" s="239"/>
      <c r="G24" s="239"/>
      <c r="H24" s="239" t="s">
        <v>188</v>
      </c>
      <c r="I24" s="240">
        <f>SUMIFS('Input 1 - Schedule 1'!$AH$9:$AH$1009,'Input 1 - Schedule 1'!$L$9:$L$1009,$B24)</f>
        <v>0</v>
      </c>
      <c r="J24" s="239"/>
      <c r="K24" s="239"/>
      <c r="L24" s="239"/>
      <c r="M24" s="239" t="s">
        <v>188</v>
      </c>
      <c r="N24" s="253" t="str">
        <f t="shared" si="1"/>
        <v/>
      </c>
      <c r="O24" s="239"/>
      <c r="P24" s="239"/>
      <c r="Q24" s="239"/>
      <c r="R24" s="239" t="s">
        <v>188</v>
      </c>
      <c r="S24" s="253" t="str">
        <f t="shared" si="2"/>
        <v/>
      </c>
      <c r="T24" s="239"/>
      <c r="U24" s="239"/>
      <c r="V24" s="239"/>
      <c r="W24" s="239" t="s">
        <v>188</v>
      </c>
      <c r="AA24" s="240">
        <f>SUMIFS('Input 1 - Schedule 1'!$AB$9:$AB$1009,'Input 1 - Schedule 1'!$L$9:$L$1009,$B24) + IF(C$2="N", (SUMIFS('Input 2 - Inventory'!$R$7:$R$1007,'Input 2 - Inventory'!$F$7:$F$1007,'Input 4 - Analytics'!$B24) - SUMIFS('Input 2 - Inventory'!$L$7:$L$1007,'Input 2 - Inventory'!$F$7:$F$1007,'Input 4 - Analytics'!$B24)),0)</f>
        <v>0</v>
      </c>
      <c r="AB24" s="239"/>
      <c r="AC24" s="239"/>
      <c r="AD24" s="239"/>
      <c r="AE24" s="239" t="s">
        <v>188</v>
      </c>
      <c r="AG24" s="231" t="s">
        <v>20</v>
      </c>
    </row>
    <row r="25" spans="1:33" ht="12.75" customHeight="1" x14ac:dyDescent="0.3">
      <c r="A25" s="251" t="str">
        <f>GCC.Param!D24</f>
        <v>Non-US Ins</v>
      </c>
      <c r="B25" s="250" t="str">
        <f>GCC.Param!B24</f>
        <v>Solvency II (UK) - Non-Life</v>
      </c>
      <c r="C25" s="236">
        <f t="shared" si="4"/>
        <v>20</v>
      </c>
      <c r="D25" s="240">
        <f>SUMIFS('Input 1 - Schedule 1'!$X$9:$X$1009,'Input 1 - Schedule 1'!$L$9:$L$1009,$B25) - SUMIFS('Input 1 - Schedule 1'!$AA$9:$AA$1009,'Input 1 - Schedule 1'!$L$9:$L$1009,$B25)</f>
        <v>0</v>
      </c>
      <c r="E25" s="239"/>
      <c r="F25" s="239"/>
      <c r="G25" s="239"/>
      <c r="H25" s="239" t="s">
        <v>188</v>
      </c>
      <c r="I25" s="240">
        <f>SUMIFS('Input 1 - Schedule 1'!$AH$9:$AH$1009,'Input 1 - Schedule 1'!$L$9:$L$1009,$B25)</f>
        <v>0</v>
      </c>
      <c r="J25" s="239"/>
      <c r="K25" s="239"/>
      <c r="L25" s="239"/>
      <c r="M25" s="239" t="s">
        <v>188</v>
      </c>
      <c r="N25" s="253" t="str">
        <f t="shared" si="1"/>
        <v/>
      </c>
      <c r="O25" s="239"/>
      <c r="P25" s="239"/>
      <c r="Q25" s="239"/>
      <c r="R25" s="239" t="s">
        <v>188</v>
      </c>
      <c r="S25" s="253" t="str">
        <f t="shared" si="2"/>
        <v/>
      </c>
      <c r="T25" s="239"/>
      <c r="U25" s="239"/>
      <c r="V25" s="239"/>
      <c r="W25" s="239" t="s">
        <v>188</v>
      </c>
      <c r="AA25" s="240">
        <f>SUMIFS('Input 1 - Schedule 1'!$AB$9:$AB$1009,'Input 1 - Schedule 1'!$L$9:$L$1009,$B25) + IF(C$2="N", (SUMIFS('Input 2 - Inventory'!$R$7:$R$1007,'Input 2 - Inventory'!$F$7:$F$1007,'Input 4 - Analytics'!$B25) - SUMIFS('Input 2 - Inventory'!$L$7:$L$1007,'Input 2 - Inventory'!$F$7:$F$1007,'Input 4 - Analytics'!$B25)),0)</f>
        <v>0</v>
      </c>
      <c r="AB25" s="239"/>
      <c r="AC25" s="239"/>
      <c r="AD25" s="239"/>
      <c r="AE25" s="239" t="s">
        <v>188</v>
      </c>
      <c r="AG25" s="231" t="s">
        <v>20</v>
      </c>
    </row>
    <row r="26" spans="1:33" ht="12.75" customHeight="1" x14ac:dyDescent="0.3">
      <c r="A26" s="251" t="str">
        <f>GCC.Param!D25</f>
        <v>Non-US Ins</v>
      </c>
      <c r="B26" s="250" t="str">
        <f>GCC.Param!B25</f>
        <v>Australia - All</v>
      </c>
      <c r="C26" s="236">
        <f t="shared" si="4"/>
        <v>21</v>
      </c>
      <c r="D26" s="240">
        <f>SUMIFS('Input 1 - Schedule 1'!$X$9:$X$1009,'Input 1 - Schedule 1'!$L$9:$L$1009,$B26) - SUMIFS('Input 1 - Schedule 1'!$AA$9:$AA$1009,'Input 1 - Schedule 1'!$L$9:$L$1009,$B26)</f>
        <v>0</v>
      </c>
      <c r="E26" s="239"/>
      <c r="F26" s="239"/>
      <c r="G26" s="239"/>
      <c r="H26" s="239" t="s">
        <v>188</v>
      </c>
      <c r="I26" s="240">
        <f>SUMIFS('Input 1 - Schedule 1'!$AH$9:$AH$1009,'Input 1 - Schedule 1'!$L$9:$L$1009,$B26)</f>
        <v>0</v>
      </c>
      <c r="J26" s="239"/>
      <c r="K26" s="239"/>
      <c r="L26" s="239"/>
      <c r="M26" s="239" t="s">
        <v>188</v>
      </c>
      <c r="N26" s="253" t="str">
        <f t="shared" si="1"/>
        <v/>
      </c>
      <c r="O26" s="239"/>
      <c r="P26" s="239"/>
      <c r="Q26" s="239"/>
      <c r="R26" s="239" t="s">
        <v>188</v>
      </c>
      <c r="S26" s="253" t="str">
        <f t="shared" si="2"/>
        <v/>
      </c>
      <c r="T26" s="239"/>
      <c r="U26" s="239"/>
      <c r="V26" s="239"/>
      <c r="W26" s="239" t="s">
        <v>188</v>
      </c>
      <c r="AA26" s="240">
        <f>SUMIFS('Input 1 - Schedule 1'!$AB$9:$AB$1009,'Input 1 - Schedule 1'!$L$9:$L$1009,$B26) + IF(C$2="N", (SUMIFS('Input 2 - Inventory'!$R$7:$R$1007,'Input 2 - Inventory'!$F$7:$F$1007,'Input 4 - Analytics'!$B26) - SUMIFS('Input 2 - Inventory'!$L$7:$L$1007,'Input 2 - Inventory'!$F$7:$F$1007,'Input 4 - Analytics'!$B26)),0)</f>
        <v>0</v>
      </c>
      <c r="AB26" s="239"/>
      <c r="AC26" s="239"/>
      <c r="AD26" s="239"/>
      <c r="AE26" s="239" t="s">
        <v>188</v>
      </c>
      <c r="AG26" s="231" t="s">
        <v>20</v>
      </c>
    </row>
    <row r="27" spans="1:33" ht="12.75" customHeight="1" x14ac:dyDescent="0.3">
      <c r="A27" s="251" t="str">
        <f>GCC.Param!D26</f>
        <v>Non-US Ins</v>
      </c>
      <c r="B27" s="250" t="str">
        <f>GCC.Param!B26</f>
        <v>Switzerland - Life</v>
      </c>
      <c r="C27" s="236">
        <f t="shared" si="4"/>
        <v>22</v>
      </c>
      <c r="D27" s="240">
        <f>SUMIFS('Input 1 - Schedule 1'!$X$9:$X$1009,'Input 1 - Schedule 1'!$L$9:$L$1009,$B27) - SUMIFS('Input 1 - Schedule 1'!$AA$9:$AA$1009,'Input 1 - Schedule 1'!$L$9:$L$1009,$B27)</f>
        <v>0</v>
      </c>
      <c r="E27" s="239"/>
      <c r="F27" s="239"/>
      <c r="G27" s="239"/>
      <c r="H27" s="239" t="s">
        <v>188</v>
      </c>
      <c r="I27" s="240">
        <f>SUMIFS('Input 1 - Schedule 1'!$AH$9:$AH$1009,'Input 1 - Schedule 1'!$L$9:$L$1009,$B27)</f>
        <v>0</v>
      </c>
      <c r="J27" s="239"/>
      <c r="K27" s="239"/>
      <c r="L27" s="239"/>
      <c r="M27" s="239" t="s">
        <v>188</v>
      </c>
      <c r="N27" s="253" t="str">
        <f t="shared" si="1"/>
        <v/>
      </c>
      <c r="O27" s="239"/>
      <c r="P27" s="239"/>
      <c r="Q27" s="239"/>
      <c r="R27" s="239" t="s">
        <v>188</v>
      </c>
      <c r="S27" s="253" t="str">
        <f t="shared" si="2"/>
        <v/>
      </c>
      <c r="T27" s="239"/>
      <c r="U27" s="239"/>
      <c r="V27" s="239"/>
      <c r="W27" s="239" t="s">
        <v>188</v>
      </c>
      <c r="AA27" s="240">
        <f>SUMIFS('Input 1 - Schedule 1'!$AB$9:$AB$1009,'Input 1 - Schedule 1'!$L$9:$L$1009,$B27) + IF(C$2="N", (SUMIFS('Input 2 - Inventory'!$R$7:$R$1007,'Input 2 - Inventory'!$F$7:$F$1007,'Input 4 - Analytics'!$B27) - SUMIFS('Input 2 - Inventory'!$L$7:$L$1007,'Input 2 - Inventory'!$F$7:$F$1007,'Input 4 - Analytics'!$B27)),0)</f>
        <v>0</v>
      </c>
      <c r="AB27" s="239"/>
      <c r="AC27" s="239"/>
      <c r="AD27" s="239"/>
      <c r="AE27" s="239" t="s">
        <v>188</v>
      </c>
      <c r="AG27" s="231" t="s">
        <v>20</v>
      </c>
    </row>
    <row r="28" spans="1:33" ht="12.75" customHeight="1" x14ac:dyDescent="0.3">
      <c r="A28" s="251" t="str">
        <f>GCC.Param!D27</f>
        <v>Non-US Ins</v>
      </c>
      <c r="B28" s="250" t="str">
        <f>GCC.Param!B27</f>
        <v>Switzerland - Non-Life</v>
      </c>
      <c r="C28" s="236">
        <f t="shared" si="4"/>
        <v>23</v>
      </c>
      <c r="D28" s="240">
        <f>SUMIFS('Input 1 - Schedule 1'!$X$9:$X$1009,'Input 1 - Schedule 1'!$L$9:$L$1009,$B28) - SUMIFS('Input 1 - Schedule 1'!$AA$9:$AA$1009,'Input 1 - Schedule 1'!$L$9:$L$1009,$B28)</f>
        <v>0</v>
      </c>
      <c r="E28" s="239"/>
      <c r="F28" s="239"/>
      <c r="G28" s="239"/>
      <c r="H28" s="239" t="s">
        <v>188</v>
      </c>
      <c r="I28" s="240">
        <f>SUMIFS('Input 1 - Schedule 1'!$AH$9:$AH$1009,'Input 1 - Schedule 1'!$L$9:$L$1009,$B28)</f>
        <v>0</v>
      </c>
      <c r="J28" s="239"/>
      <c r="K28" s="239"/>
      <c r="L28" s="239"/>
      <c r="M28" s="239" t="s">
        <v>188</v>
      </c>
      <c r="N28" s="253" t="str">
        <f t="shared" si="1"/>
        <v/>
      </c>
      <c r="O28" s="239"/>
      <c r="P28" s="239"/>
      <c r="Q28" s="239"/>
      <c r="R28" s="239" t="s">
        <v>188</v>
      </c>
      <c r="S28" s="253" t="str">
        <f t="shared" si="2"/>
        <v/>
      </c>
      <c r="T28" s="239"/>
      <c r="U28" s="239"/>
      <c r="V28" s="239"/>
      <c r="W28" s="239" t="s">
        <v>188</v>
      </c>
      <c r="AA28" s="240">
        <f>SUMIFS('Input 1 - Schedule 1'!$AB$9:$AB$1009,'Input 1 - Schedule 1'!$L$9:$L$1009,$B28) + IF(C$2="N", (SUMIFS('Input 2 - Inventory'!$R$7:$R$1007,'Input 2 - Inventory'!$F$7:$F$1007,'Input 4 - Analytics'!$B28) - SUMIFS('Input 2 - Inventory'!$L$7:$L$1007,'Input 2 - Inventory'!$F$7:$F$1007,'Input 4 - Analytics'!$B28)),0)</f>
        <v>0</v>
      </c>
      <c r="AB28" s="239"/>
      <c r="AC28" s="239"/>
      <c r="AD28" s="239"/>
      <c r="AE28" s="239" t="s">
        <v>188</v>
      </c>
      <c r="AG28" s="231" t="s">
        <v>20</v>
      </c>
    </row>
    <row r="29" spans="1:33" ht="12.75" customHeight="1" x14ac:dyDescent="0.3">
      <c r="A29" s="251" t="str">
        <f>GCC.Param!D28</f>
        <v>Non-US Ins</v>
      </c>
      <c r="B29" s="250" t="str">
        <f>GCC.Param!B28</f>
        <v>Hong Kong - Life</v>
      </c>
      <c r="C29" s="236">
        <f t="shared" si="4"/>
        <v>24</v>
      </c>
      <c r="D29" s="240">
        <f>SUMIFS('Input 1 - Schedule 1'!$X$9:$X$1009,'Input 1 - Schedule 1'!$L$9:$L$1009,$B29) - SUMIFS('Input 1 - Schedule 1'!$AA$9:$AA$1009,'Input 1 - Schedule 1'!$L$9:$L$1009,$B29)</f>
        <v>0</v>
      </c>
      <c r="E29" s="239"/>
      <c r="F29" s="239"/>
      <c r="G29" s="239"/>
      <c r="H29" s="239" t="s">
        <v>188</v>
      </c>
      <c r="I29" s="240">
        <f>SUMIFS('Input 1 - Schedule 1'!$AH$9:$AH$1009,'Input 1 - Schedule 1'!$L$9:$L$1009,$B29)</f>
        <v>0</v>
      </c>
      <c r="J29" s="239"/>
      <c r="K29" s="239"/>
      <c r="L29" s="239"/>
      <c r="M29" s="239" t="s">
        <v>188</v>
      </c>
      <c r="N29" s="253" t="str">
        <f t="shared" si="1"/>
        <v/>
      </c>
      <c r="O29" s="239"/>
      <c r="P29" s="239"/>
      <c r="Q29" s="239"/>
      <c r="R29" s="239" t="s">
        <v>188</v>
      </c>
      <c r="S29" s="253" t="str">
        <f t="shared" si="2"/>
        <v/>
      </c>
      <c r="T29" s="239"/>
      <c r="U29" s="239"/>
      <c r="V29" s="239"/>
      <c r="W29" s="239" t="s">
        <v>188</v>
      </c>
      <c r="AA29" s="240">
        <f>SUMIFS('Input 1 - Schedule 1'!$AB$9:$AB$1009,'Input 1 - Schedule 1'!$L$9:$L$1009,$B29) + IF(C$2="N", (SUMIFS('Input 2 - Inventory'!$R$7:$R$1007,'Input 2 - Inventory'!$F$7:$F$1007,'Input 4 - Analytics'!$B29) - SUMIFS('Input 2 - Inventory'!$L$7:$L$1007,'Input 2 - Inventory'!$F$7:$F$1007,'Input 4 - Analytics'!$B29)),0)</f>
        <v>0</v>
      </c>
      <c r="AB29" s="239"/>
      <c r="AC29" s="239"/>
      <c r="AD29" s="239"/>
      <c r="AE29" s="239" t="s">
        <v>188</v>
      </c>
      <c r="AG29" s="231" t="s">
        <v>20</v>
      </c>
    </row>
    <row r="30" spans="1:33" ht="12.75" customHeight="1" x14ac:dyDescent="0.3">
      <c r="A30" s="251" t="str">
        <f>GCC.Param!D29</f>
        <v>Non-US Ins</v>
      </c>
      <c r="B30" s="250" t="str">
        <f>GCC.Param!B29</f>
        <v>Hong Kong - Non-Life</v>
      </c>
      <c r="C30" s="236">
        <f t="shared" si="4"/>
        <v>25</v>
      </c>
      <c r="D30" s="240">
        <f>SUMIFS('Input 1 - Schedule 1'!$X$9:$X$1009,'Input 1 - Schedule 1'!$L$9:$L$1009,$B30) - SUMIFS('Input 1 - Schedule 1'!$AA$9:$AA$1009,'Input 1 - Schedule 1'!$L$9:$L$1009,$B30)</f>
        <v>0</v>
      </c>
      <c r="E30" s="239"/>
      <c r="F30" s="239"/>
      <c r="G30" s="239"/>
      <c r="H30" s="239" t="s">
        <v>188</v>
      </c>
      <c r="I30" s="240">
        <f>SUMIFS('Input 1 - Schedule 1'!$AH$9:$AH$1009,'Input 1 - Schedule 1'!$L$9:$L$1009,$B30)</f>
        <v>0</v>
      </c>
      <c r="J30" s="239"/>
      <c r="K30" s="239"/>
      <c r="L30" s="239"/>
      <c r="M30" s="239" t="s">
        <v>188</v>
      </c>
      <c r="N30" s="253" t="str">
        <f t="shared" si="1"/>
        <v/>
      </c>
      <c r="O30" s="239"/>
      <c r="P30" s="239"/>
      <c r="Q30" s="239"/>
      <c r="R30" s="239" t="s">
        <v>188</v>
      </c>
      <c r="S30" s="253" t="str">
        <f t="shared" si="2"/>
        <v/>
      </c>
      <c r="T30" s="239"/>
      <c r="U30" s="239"/>
      <c r="V30" s="239"/>
      <c r="W30" s="239" t="s">
        <v>188</v>
      </c>
      <c r="AA30" s="240">
        <f>SUMIFS('Input 1 - Schedule 1'!$AB$9:$AB$1009,'Input 1 - Schedule 1'!$L$9:$L$1009,$B30) + IF(C$2="N", (SUMIFS('Input 2 - Inventory'!$R$7:$R$1007,'Input 2 - Inventory'!$F$7:$F$1007,'Input 4 - Analytics'!$B30) - SUMIFS('Input 2 - Inventory'!$L$7:$L$1007,'Input 2 - Inventory'!$F$7:$F$1007,'Input 4 - Analytics'!$B30)),0)</f>
        <v>0</v>
      </c>
      <c r="AB30" s="239"/>
      <c r="AC30" s="239"/>
      <c r="AD30" s="239"/>
      <c r="AE30" s="239" t="s">
        <v>188</v>
      </c>
      <c r="AG30" s="231" t="s">
        <v>20</v>
      </c>
    </row>
    <row r="31" spans="1:33" ht="12.75" customHeight="1" x14ac:dyDescent="0.3">
      <c r="A31" s="251" t="str">
        <f>GCC.Param!D30</f>
        <v>Non-US Ins</v>
      </c>
      <c r="B31" s="250" t="str">
        <f>GCC.Param!B30</f>
        <v>Singapore - All</v>
      </c>
      <c r="C31" s="236">
        <f t="shared" si="4"/>
        <v>26</v>
      </c>
      <c r="D31" s="240">
        <f>SUMIFS('Input 1 - Schedule 1'!$X$9:$X$1009,'Input 1 - Schedule 1'!$L$9:$L$1009,$B31) - SUMIFS('Input 1 - Schedule 1'!$AA$9:$AA$1009,'Input 1 - Schedule 1'!$L$9:$L$1009,$B31)</f>
        <v>0</v>
      </c>
      <c r="E31" s="239"/>
      <c r="F31" s="239"/>
      <c r="G31" s="239"/>
      <c r="H31" s="239" t="s">
        <v>188</v>
      </c>
      <c r="I31" s="240">
        <f>SUMIFS('Input 1 - Schedule 1'!$AH$9:$AH$1009,'Input 1 - Schedule 1'!$L$9:$L$1009,$B31)</f>
        <v>0</v>
      </c>
      <c r="J31" s="239"/>
      <c r="K31" s="239"/>
      <c r="L31" s="239"/>
      <c r="M31" s="239" t="s">
        <v>188</v>
      </c>
      <c r="N31" s="253" t="str">
        <f t="shared" si="1"/>
        <v/>
      </c>
      <c r="O31" s="239"/>
      <c r="P31" s="239"/>
      <c r="Q31" s="239"/>
      <c r="R31" s="239" t="s">
        <v>188</v>
      </c>
      <c r="S31" s="253" t="str">
        <f t="shared" si="2"/>
        <v/>
      </c>
      <c r="T31" s="239"/>
      <c r="U31" s="239"/>
      <c r="V31" s="239"/>
      <c r="W31" s="239" t="s">
        <v>188</v>
      </c>
      <c r="AA31" s="240">
        <f>SUMIFS('Input 1 - Schedule 1'!$AB$9:$AB$1009,'Input 1 - Schedule 1'!$L$9:$L$1009,$B31) + IF(C$2="N", (SUMIFS('Input 2 - Inventory'!$R$7:$R$1007,'Input 2 - Inventory'!$F$7:$F$1007,'Input 4 - Analytics'!$B31) - SUMIFS('Input 2 - Inventory'!$L$7:$L$1007,'Input 2 - Inventory'!$F$7:$F$1007,'Input 4 - Analytics'!$B31)),0)</f>
        <v>0</v>
      </c>
      <c r="AB31" s="239"/>
      <c r="AC31" s="239"/>
      <c r="AD31" s="239"/>
      <c r="AE31" s="239" t="s">
        <v>188</v>
      </c>
      <c r="AG31" s="231" t="s">
        <v>20</v>
      </c>
    </row>
    <row r="32" spans="1:33" ht="12.75" customHeight="1" x14ac:dyDescent="0.3">
      <c r="A32" s="251" t="str">
        <f>GCC.Param!D31</f>
        <v>Non-US Ins</v>
      </c>
      <c r="B32" s="250" t="str">
        <f>GCC.Param!B31</f>
        <v>Chinese Taipei - All</v>
      </c>
      <c r="C32" s="236">
        <f t="shared" si="4"/>
        <v>27</v>
      </c>
      <c r="D32" s="240">
        <f>SUMIFS('Input 1 - Schedule 1'!$X$9:$X$1009,'Input 1 - Schedule 1'!$L$9:$L$1009,$B32) - SUMIFS('Input 1 - Schedule 1'!$AA$9:$AA$1009,'Input 1 - Schedule 1'!$L$9:$L$1009,$B32)</f>
        <v>0</v>
      </c>
      <c r="E32" s="239"/>
      <c r="F32" s="239"/>
      <c r="G32" s="239"/>
      <c r="H32" s="239" t="s">
        <v>188</v>
      </c>
      <c r="I32" s="240">
        <f>SUMIFS('Input 1 - Schedule 1'!$AH$9:$AH$1009,'Input 1 - Schedule 1'!$L$9:$L$1009,$B32)</f>
        <v>0</v>
      </c>
      <c r="J32" s="239"/>
      <c r="K32" s="239"/>
      <c r="L32" s="239"/>
      <c r="M32" s="239" t="s">
        <v>188</v>
      </c>
      <c r="N32" s="253" t="str">
        <f t="shared" si="1"/>
        <v/>
      </c>
      <c r="O32" s="239"/>
      <c r="P32" s="239"/>
      <c r="Q32" s="239"/>
      <c r="R32" s="239" t="s">
        <v>188</v>
      </c>
      <c r="S32" s="253" t="str">
        <f t="shared" si="2"/>
        <v/>
      </c>
      <c r="T32" s="239"/>
      <c r="U32" s="239"/>
      <c r="V32" s="239"/>
      <c r="W32" s="239" t="s">
        <v>188</v>
      </c>
      <c r="AA32" s="240">
        <f>SUMIFS('Input 1 - Schedule 1'!$AB$9:$AB$1009,'Input 1 - Schedule 1'!$L$9:$L$1009,$B32) + IF(C$2="N", (SUMIFS('Input 2 - Inventory'!$R$7:$R$1007,'Input 2 - Inventory'!$F$7:$F$1007,'Input 4 - Analytics'!$B32) - SUMIFS('Input 2 - Inventory'!$L$7:$L$1007,'Input 2 - Inventory'!$F$7:$F$1007,'Input 4 - Analytics'!$B32)),0)</f>
        <v>0</v>
      </c>
      <c r="AB32" s="239"/>
      <c r="AC32" s="239"/>
      <c r="AD32" s="239"/>
      <c r="AE32" s="239" t="s">
        <v>188</v>
      </c>
      <c r="AG32" s="231" t="s">
        <v>20</v>
      </c>
    </row>
    <row r="33" spans="1:33" ht="12.75" customHeight="1" x14ac:dyDescent="0.3">
      <c r="A33" s="251" t="str">
        <f>GCC.Param!D32</f>
        <v>Non-US Ins</v>
      </c>
      <c r="B33" s="250" t="str">
        <f>GCC.Param!B32</f>
        <v>South Africa - Life</v>
      </c>
      <c r="C33" s="236">
        <f t="shared" si="4"/>
        <v>28</v>
      </c>
      <c r="D33" s="240">
        <f>SUMIFS('Input 1 - Schedule 1'!$X$9:$X$1009,'Input 1 - Schedule 1'!$L$9:$L$1009,$B33) - SUMIFS('Input 1 - Schedule 1'!$AA$9:$AA$1009,'Input 1 - Schedule 1'!$L$9:$L$1009,$B33)</f>
        <v>0</v>
      </c>
      <c r="E33" s="239"/>
      <c r="F33" s="239"/>
      <c r="G33" s="239"/>
      <c r="H33" s="239" t="s">
        <v>188</v>
      </c>
      <c r="I33" s="240">
        <f>SUMIFS('Input 1 - Schedule 1'!$AH$9:$AH$1009,'Input 1 - Schedule 1'!$L$9:$L$1009,$B33)</f>
        <v>0</v>
      </c>
      <c r="J33" s="239"/>
      <c r="K33" s="239"/>
      <c r="L33" s="239"/>
      <c r="M33" s="239" t="s">
        <v>188</v>
      </c>
      <c r="N33" s="253" t="str">
        <f t="shared" si="1"/>
        <v/>
      </c>
      <c r="O33" s="239"/>
      <c r="P33" s="239"/>
      <c r="Q33" s="239"/>
      <c r="R33" s="239" t="s">
        <v>188</v>
      </c>
      <c r="S33" s="253" t="str">
        <f t="shared" si="2"/>
        <v/>
      </c>
      <c r="T33" s="239"/>
      <c r="U33" s="239"/>
      <c r="V33" s="239"/>
      <c r="W33" s="239" t="s">
        <v>188</v>
      </c>
      <c r="AA33" s="240">
        <f>SUMIFS('Input 1 - Schedule 1'!$AB$9:$AB$1009,'Input 1 - Schedule 1'!$L$9:$L$1009,$B33) + IF(C$2="N", (SUMIFS('Input 2 - Inventory'!$R$7:$R$1007,'Input 2 - Inventory'!$F$7:$F$1007,'Input 4 - Analytics'!$B33) - SUMIFS('Input 2 - Inventory'!$L$7:$L$1007,'Input 2 - Inventory'!$F$7:$F$1007,'Input 4 - Analytics'!$B33)),0)</f>
        <v>0</v>
      </c>
      <c r="AB33" s="239"/>
      <c r="AC33" s="239"/>
      <c r="AD33" s="239"/>
      <c r="AE33" s="239" t="s">
        <v>188</v>
      </c>
      <c r="AG33" s="231" t="s">
        <v>20</v>
      </c>
    </row>
    <row r="34" spans="1:33" ht="12.75" customHeight="1" x14ac:dyDescent="0.3">
      <c r="A34" s="251" t="str">
        <f>GCC.Param!D33</f>
        <v>Non-US Ins</v>
      </c>
      <c r="B34" s="250" t="str">
        <f>GCC.Param!B33</f>
        <v>South Africa - Composite</v>
      </c>
      <c r="C34" s="236">
        <f t="shared" si="4"/>
        <v>29</v>
      </c>
      <c r="D34" s="240">
        <f>SUMIFS('Input 1 - Schedule 1'!$X$9:$X$1009,'Input 1 - Schedule 1'!$L$9:$L$1009,$B34) - SUMIFS('Input 1 - Schedule 1'!$AA$9:$AA$1009,'Input 1 - Schedule 1'!$L$9:$L$1009,$B34)</f>
        <v>0</v>
      </c>
      <c r="E34" s="239"/>
      <c r="F34" s="239"/>
      <c r="G34" s="239"/>
      <c r="H34" s="239" t="s">
        <v>188</v>
      </c>
      <c r="I34" s="240">
        <f>SUMIFS('Input 1 - Schedule 1'!$AH$9:$AH$1009,'Input 1 - Schedule 1'!$L$9:$L$1009,$B34)</f>
        <v>0</v>
      </c>
      <c r="J34" s="239"/>
      <c r="K34" s="239"/>
      <c r="L34" s="239"/>
      <c r="M34" s="239" t="s">
        <v>188</v>
      </c>
      <c r="N34" s="253" t="str">
        <f t="shared" si="1"/>
        <v/>
      </c>
      <c r="O34" s="239"/>
      <c r="P34" s="239"/>
      <c r="Q34" s="239"/>
      <c r="R34" s="239" t="s">
        <v>188</v>
      </c>
      <c r="S34" s="253" t="str">
        <f t="shared" si="2"/>
        <v/>
      </c>
      <c r="T34" s="239"/>
      <c r="U34" s="239"/>
      <c r="V34" s="239"/>
      <c r="W34" s="239" t="s">
        <v>188</v>
      </c>
      <c r="AA34" s="240">
        <f>SUMIFS('Input 1 - Schedule 1'!$AB$9:$AB$1009,'Input 1 - Schedule 1'!$L$9:$L$1009,$B34) + IF(C$2="N", (SUMIFS('Input 2 - Inventory'!$R$7:$R$1007,'Input 2 - Inventory'!$F$7:$F$1007,'Input 4 - Analytics'!$B34) - SUMIFS('Input 2 - Inventory'!$L$7:$L$1007,'Input 2 - Inventory'!$F$7:$F$1007,'Input 4 - Analytics'!$B34)),0)</f>
        <v>0</v>
      </c>
      <c r="AB34" s="239"/>
      <c r="AC34" s="239"/>
      <c r="AD34" s="239"/>
      <c r="AE34" s="239" t="s">
        <v>188</v>
      </c>
      <c r="AG34" s="231" t="s">
        <v>20</v>
      </c>
    </row>
    <row r="35" spans="1:33" ht="12.75" customHeight="1" x14ac:dyDescent="0.3">
      <c r="A35" s="251" t="str">
        <f>GCC.Param!D34</f>
        <v>Non-US Ins</v>
      </c>
      <c r="B35" s="250" t="str">
        <f>GCC.Param!B34</f>
        <v>South Africa - Non-Life</v>
      </c>
      <c r="C35" s="236">
        <f t="shared" si="4"/>
        <v>30</v>
      </c>
      <c r="D35" s="240">
        <f>SUMIFS('Input 1 - Schedule 1'!$X$9:$X$1009,'Input 1 - Schedule 1'!$L$9:$L$1009,$B35) - SUMIFS('Input 1 - Schedule 1'!$AA$9:$AA$1009,'Input 1 - Schedule 1'!$L$9:$L$1009,$B35)</f>
        <v>0</v>
      </c>
      <c r="E35" s="239"/>
      <c r="F35" s="239"/>
      <c r="G35" s="239"/>
      <c r="H35" s="239" t="s">
        <v>188</v>
      </c>
      <c r="I35" s="240">
        <f>SUMIFS('Input 1 - Schedule 1'!$AH$9:$AH$1009,'Input 1 - Schedule 1'!$L$9:$L$1009,$B35)</f>
        <v>0</v>
      </c>
      <c r="J35" s="239"/>
      <c r="K35" s="239"/>
      <c r="L35" s="239"/>
      <c r="M35" s="239" t="s">
        <v>188</v>
      </c>
      <c r="N35" s="253" t="str">
        <f t="shared" si="1"/>
        <v/>
      </c>
      <c r="O35" s="239"/>
      <c r="P35" s="239"/>
      <c r="Q35" s="239"/>
      <c r="R35" s="239" t="s">
        <v>188</v>
      </c>
      <c r="S35" s="253" t="str">
        <f t="shared" si="2"/>
        <v/>
      </c>
      <c r="T35" s="239"/>
      <c r="U35" s="239"/>
      <c r="V35" s="239"/>
      <c r="W35" s="239" t="s">
        <v>188</v>
      </c>
      <c r="AA35" s="240">
        <f>SUMIFS('Input 1 - Schedule 1'!$AB$9:$AB$1009,'Input 1 - Schedule 1'!$L$9:$L$1009,$B35) + IF(C$2="N", (SUMIFS('Input 2 - Inventory'!$R$7:$R$1007,'Input 2 - Inventory'!$F$7:$F$1007,'Input 4 - Analytics'!$B35) - SUMIFS('Input 2 - Inventory'!$L$7:$L$1007,'Input 2 - Inventory'!$F$7:$F$1007,'Input 4 - Analytics'!$B35)),0)</f>
        <v>0</v>
      </c>
      <c r="AB35" s="239"/>
      <c r="AC35" s="239"/>
      <c r="AD35" s="239"/>
      <c r="AE35" s="239" t="s">
        <v>188</v>
      </c>
      <c r="AG35" s="231" t="s">
        <v>20</v>
      </c>
    </row>
    <row r="36" spans="1:33" ht="12.75" customHeight="1" x14ac:dyDescent="0.3">
      <c r="A36" s="251" t="str">
        <f>GCC.Param!D35</f>
        <v>Non-US Ins</v>
      </c>
      <c r="B36" s="250" t="str">
        <f>GCC.Param!B35</f>
        <v>Mexico</v>
      </c>
      <c r="C36" s="236">
        <f t="shared" si="4"/>
        <v>31</v>
      </c>
      <c r="D36" s="240">
        <f>SUMIFS('Input 1 - Schedule 1'!$X$9:$X$1009,'Input 1 - Schedule 1'!$L$9:$L$1009,$B36) - SUMIFS('Input 1 - Schedule 1'!$AA$9:$AA$1009,'Input 1 - Schedule 1'!$L$9:$L$1009,$B36)</f>
        <v>0</v>
      </c>
      <c r="E36" s="239"/>
      <c r="F36" s="239"/>
      <c r="G36" s="239"/>
      <c r="H36" s="239" t="s">
        <v>188</v>
      </c>
      <c r="I36" s="240">
        <f>SUMIFS('Input 1 - Schedule 1'!$AH$9:$AH$1009,'Input 1 - Schedule 1'!$L$9:$L$1009,$B36)</f>
        <v>0</v>
      </c>
      <c r="J36" s="239"/>
      <c r="K36" s="239"/>
      <c r="L36" s="239"/>
      <c r="M36" s="239" t="s">
        <v>188</v>
      </c>
      <c r="N36" s="253" t="str">
        <f t="shared" si="1"/>
        <v/>
      </c>
      <c r="O36" s="239"/>
      <c r="P36" s="239"/>
      <c r="Q36" s="239"/>
      <c r="R36" s="239" t="s">
        <v>188</v>
      </c>
      <c r="S36" s="253" t="str">
        <f t="shared" si="2"/>
        <v/>
      </c>
      <c r="T36" s="239"/>
      <c r="U36" s="239"/>
      <c r="V36" s="239"/>
      <c r="W36" s="239" t="s">
        <v>188</v>
      </c>
      <c r="AA36" s="240">
        <f>SUMIFS('Input 1 - Schedule 1'!$AB$9:$AB$1009,'Input 1 - Schedule 1'!$L$9:$L$1009,$B36) + IF(C$2="N", (SUMIFS('Input 2 - Inventory'!$R$7:$R$1007,'Input 2 - Inventory'!$F$7:$F$1007,'Input 4 - Analytics'!$B36) - SUMIFS('Input 2 - Inventory'!$L$7:$L$1007,'Input 2 - Inventory'!$F$7:$F$1007,'Input 4 - Analytics'!$B36)),0)</f>
        <v>0</v>
      </c>
      <c r="AB36" s="239"/>
      <c r="AC36" s="239"/>
      <c r="AD36" s="239"/>
      <c r="AE36" s="239" t="s">
        <v>188</v>
      </c>
      <c r="AG36" s="231" t="s">
        <v>20</v>
      </c>
    </row>
    <row r="37" spans="1:33" ht="12.75" customHeight="1" x14ac:dyDescent="0.3">
      <c r="A37" s="251" t="str">
        <f>GCC.Param!D36</f>
        <v>Non-US Ins</v>
      </c>
      <c r="B37" s="250" t="str">
        <f>GCC.Param!B36</f>
        <v>China</v>
      </c>
      <c r="C37" s="236">
        <f t="shared" si="4"/>
        <v>32</v>
      </c>
      <c r="D37" s="240">
        <f>SUMIFS('Input 1 - Schedule 1'!$X$9:$X$1009,'Input 1 - Schedule 1'!$L$9:$L$1009,$B37) - SUMIFS('Input 1 - Schedule 1'!$AA$9:$AA$1009,'Input 1 - Schedule 1'!$L$9:$L$1009,$B37)</f>
        <v>0</v>
      </c>
      <c r="E37" s="239"/>
      <c r="F37" s="239"/>
      <c r="G37" s="239"/>
      <c r="H37" s="239" t="s">
        <v>188</v>
      </c>
      <c r="I37" s="240">
        <f>SUMIFS('Input 1 - Schedule 1'!$AH$9:$AH$1009,'Input 1 - Schedule 1'!$L$9:$L$1009,$B37)</f>
        <v>0</v>
      </c>
      <c r="J37" s="239"/>
      <c r="K37" s="239"/>
      <c r="L37" s="239"/>
      <c r="M37" s="239" t="s">
        <v>188</v>
      </c>
      <c r="N37" s="253" t="str">
        <f t="shared" si="1"/>
        <v/>
      </c>
      <c r="O37" s="239"/>
      <c r="P37" s="239"/>
      <c r="Q37" s="239"/>
      <c r="R37" s="239" t="s">
        <v>188</v>
      </c>
      <c r="S37" s="253" t="str">
        <f t="shared" si="2"/>
        <v/>
      </c>
      <c r="T37" s="239"/>
      <c r="U37" s="239"/>
      <c r="V37" s="239"/>
      <c r="W37" s="239" t="s">
        <v>188</v>
      </c>
      <c r="AA37" s="240">
        <f>SUMIFS('Input 1 - Schedule 1'!$AB$9:$AB$1009,'Input 1 - Schedule 1'!$L$9:$L$1009,$B37) + IF(C$2="N", (SUMIFS('Input 2 - Inventory'!$R$7:$R$1007,'Input 2 - Inventory'!$F$7:$F$1007,'Input 4 - Analytics'!$B37) - SUMIFS('Input 2 - Inventory'!$L$7:$L$1007,'Input 2 - Inventory'!$F$7:$F$1007,'Input 4 - Analytics'!$B37)),0)</f>
        <v>0</v>
      </c>
      <c r="AB37" s="239"/>
      <c r="AC37" s="239"/>
      <c r="AD37" s="239"/>
      <c r="AE37" s="239" t="s">
        <v>188</v>
      </c>
      <c r="AG37" s="231" t="s">
        <v>20</v>
      </c>
    </row>
    <row r="38" spans="1:33" ht="12.75" customHeight="1" x14ac:dyDescent="0.3">
      <c r="A38" s="251" t="str">
        <f>GCC.Param!D37</f>
        <v>Non-US Ins</v>
      </c>
      <c r="B38" s="250" t="str">
        <f>GCC.Param!B37</f>
        <v>South Korea</v>
      </c>
      <c r="C38" s="236">
        <f t="shared" si="4"/>
        <v>33</v>
      </c>
      <c r="D38" s="240">
        <f>SUMIFS('Input 1 - Schedule 1'!$X$9:$X$1009,'Input 1 - Schedule 1'!$L$9:$L$1009,$B38) - SUMIFS('Input 1 - Schedule 1'!$AA$9:$AA$1009,'Input 1 - Schedule 1'!$L$9:$L$1009,$B38)</f>
        <v>0</v>
      </c>
      <c r="E38" s="239"/>
      <c r="F38" s="239"/>
      <c r="G38" s="239"/>
      <c r="H38" s="239" t="s">
        <v>188</v>
      </c>
      <c r="I38" s="240">
        <f>SUMIFS('Input 1 - Schedule 1'!$AH$9:$AH$1009,'Input 1 - Schedule 1'!$L$9:$L$1009,$B38)</f>
        <v>0</v>
      </c>
      <c r="J38" s="239"/>
      <c r="K38" s="239"/>
      <c r="L38" s="239"/>
      <c r="M38" s="239" t="s">
        <v>188</v>
      </c>
      <c r="N38" s="253" t="str">
        <f t="shared" ref="N38:N62" si="5">IFERROR(I38/D162,"")</f>
        <v/>
      </c>
      <c r="O38" s="239"/>
      <c r="P38" s="239"/>
      <c r="Q38" s="239"/>
      <c r="R38" s="239" t="s">
        <v>188</v>
      </c>
      <c r="S38" s="253" t="str">
        <f t="shared" ref="S38:S62" si="6">IFERROR(I38/AA38,"")</f>
        <v/>
      </c>
      <c r="T38" s="239"/>
      <c r="U38" s="239"/>
      <c r="V38" s="239"/>
      <c r="W38" s="239" t="s">
        <v>188</v>
      </c>
      <c r="AA38" s="240">
        <f>SUMIFS('Input 1 - Schedule 1'!$AB$9:$AB$1009,'Input 1 - Schedule 1'!$L$9:$L$1009,$B38) + IF(C$2="N", (SUMIFS('Input 2 - Inventory'!$R$7:$R$1007,'Input 2 - Inventory'!$F$7:$F$1007,'Input 4 - Analytics'!$B38) - SUMIFS('Input 2 - Inventory'!$L$7:$L$1007,'Input 2 - Inventory'!$F$7:$F$1007,'Input 4 - Analytics'!$B38)),0)</f>
        <v>0</v>
      </c>
      <c r="AB38" s="239"/>
      <c r="AC38" s="239"/>
      <c r="AD38" s="239"/>
      <c r="AE38" s="239" t="s">
        <v>188</v>
      </c>
      <c r="AG38" s="231" t="s">
        <v>20</v>
      </c>
    </row>
    <row r="39" spans="1:33" ht="12.75" customHeight="1" x14ac:dyDescent="0.3">
      <c r="A39" s="251" t="str">
        <f>GCC.Param!D38</f>
        <v>Non-US Ins</v>
      </c>
      <c r="B39" s="250" t="str">
        <f>GCC.Param!B38</f>
        <v>Malaysia</v>
      </c>
      <c r="C39" s="236">
        <f t="shared" si="4"/>
        <v>34</v>
      </c>
      <c r="D39" s="240">
        <f>SUMIFS('Input 1 - Schedule 1'!$X$9:$X$1009,'Input 1 - Schedule 1'!$L$9:$L$1009,$B39) - SUMIFS('Input 1 - Schedule 1'!$AA$9:$AA$1009,'Input 1 - Schedule 1'!$L$9:$L$1009,$B39)</f>
        <v>0</v>
      </c>
      <c r="E39" s="239"/>
      <c r="F39" s="239"/>
      <c r="G39" s="239"/>
      <c r="H39" s="239" t="s">
        <v>188</v>
      </c>
      <c r="I39" s="240">
        <f>SUMIFS('Input 1 - Schedule 1'!$AH$9:$AH$1009,'Input 1 - Schedule 1'!$L$9:$L$1009,$B39)</f>
        <v>0</v>
      </c>
      <c r="J39" s="239"/>
      <c r="K39" s="239"/>
      <c r="L39" s="239"/>
      <c r="M39" s="239" t="s">
        <v>188</v>
      </c>
      <c r="N39" s="253" t="str">
        <f t="shared" si="5"/>
        <v/>
      </c>
      <c r="O39" s="239"/>
      <c r="P39" s="239"/>
      <c r="Q39" s="239"/>
      <c r="R39" s="239" t="s">
        <v>188</v>
      </c>
      <c r="S39" s="253" t="str">
        <f t="shared" si="6"/>
        <v/>
      </c>
      <c r="T39" s="239"/>
      <c r="U39" s="239"/>
      <c r="V39" s="239"/>
      <c r="W39" s="239" t="s">
        <v>188</v>
      </c>
      <c r="AA39" s="240">
        <f>SUMIFS('Input 1 - Schedule 1'!$AB$9:$AB$1009,'Input 1 - Schedule 1'!$L$9:$L$1009,$B39) + IF(C$2="N", (SUMIFS('Input 2 - Inventory'!$R$7:$R$1007,'Input 2 - Inventory'!$F$7:$F$1007,'Input 4 - Analytics'!$B39) - SUMIFS('Input 2 - Inventory'!$L$7:$L$1007,'Input 2 - Inventory'!$F$7:$F$1007,'Input 4 - Analytics'!$B39)),0)</f>
        <v>0</v>
      </c>
      <c r="AB39" s="239"/>
      <c r="AC39" s="239"/>
      <c r="AD39" s="239"/>
      <c r="AE39" s="239" t="s">
        <v>188</v>
      </c>
      <c r="AG39" s="231" t="s">
        <v>20</v>
      </c>
    </row>
    <row r="40" spans="1:33" ht="12.75" customHeight="1" x14ac:dyDescent="0.3">
      <c r="A40" s="251" t="str">
        <f>GCC.Param!D39</f>
        <v>Non-US Ins</v>
      </c>
      <c r="B40" s="250" t="str">
        <f>GCC.Param!B39</f>
        <v>Chile</v>
      </c>
      <c r="C40" s="236">
        <f t="shared" si="4"/>
        <v>35</v>
      </c>
      <c r="D40" s="240">
        <f>SUMIFS('Input 1 - Schedule 1'!$X$9:$X$1009,'Input 1 - Schedule 1'!$L$9:$L$1009,$B40) - SUMIFS('Input 1 - Schedule 1'!$AA$9:$AA$1009,'Input 1 - Schedule 1'!$L$9:$L$1009,$B40)</f>
        <v>0</v>
      </c>
      <c r="E40" s="239"/>
      <c r="F40" s="239"/>
      <c r="G40" s="239"/>
      <c r="H40" s="239" t="s">
        <v>188</v>
      </c>
      <c r="I40" s="240">
        <f>SUMIFS('Input 1 - Schedule 1'!$AH$9:$AH$1009,'Input 1 - Schedule 1'!$L$9:$L$1009,$B40)</f>
        <v>0</v>
      </c>
      <c r="J40" s="239"/>
      <c r="K40" s="239"/>
      <c r="L40" s="239"/>
      <c r="M40" s="239" t="s">
        <v>188</v>
      </c>
      <c r="N40" s="253" t="str">
        <f t="shared" si="5"/>
        <v/>
      </c>
      <c r="O40" s="239"/>
      <c r="P40" s="239"/>
      <c r="Q40" s="239"/>
      <c r="R40" s="239" t="s">
        <v>188</v>
      </c>
      <c r="S40" s="253" t="str">
        <f t="shared" si="6"/>
        <v/>
      </c>
      <c r="T40" s="239"/>
      <c r="U40" s="239"/>
      <c r="V40" s="239"/>
      <c r="W40" s="239" t="s">
        <v>188</v>
      </c>
      <c r="AA40" s="240">
        <f>SUMIFS('Input 1 - Schedule 1'!$AB$9:$AB$1009,'Input 1 - Schedule 1'!$L$9:$L$1009,$B40) + IF(C$2="N", (SUMIFS('Input 2 - Inventory'!$R$7:$R$1007,'Input 2 - Inventory'!$F$7:$F$1007,'Input 4 - Analytics'!$B40) - SUMIFS('Input 2 - Inventory'!$L$7:$L$1007,'Input 2 - Inventory'!$F$7:$F$1007,'Input 4 - Analytics'!$B40)),0)</f>
        <v>0</v>
      </c>
      <c r="AB40" s="239"/>
      <c r="AC40" s="239"/>
      <c r="AD40" s="239"/>
      <c r="AE40" s="239" t="s">
        <v>188</v>
      </c>
      <c r="AG40" s="231" t="s">
        <v>20</v>
      </c>
    </row>
    <row r="41" spans="1:33" ht="12.75" customHeight="1" x14ac:dyDescent="0.3">
      <c r="A41" s="251" t="str">
        <f>GCC.Param!D40</f>
        <v>Non-US Ins</v>
      </c>
      <c r="B41" s="250" t="str">
        <f>GCC.Param!B40</f>
        <v>India</v>
      </c>
      <c r="C41" s="236">
        <f t="shared" si="4"/>
        <v>36</v>
      </c>
      <c r="D41" s="240">
        <f>SUMIFS('Input 1 - Schedule 1'!$X$9:$X$1009,'Input 1 - Schedule 1'!$L$9:$L$1009,$B41) - SUMIFS('Input 1 - Schedule 1'!$AA$9:$AA$1009,'Input 1 - Schedule 1'!$L$9:$L$1009,$B41)</f>
        <v>0</v>
      </c>
      <c r="E41" s="239"/>
      <c r="F41" s="239"/>
      <c r="G41" s="239"/>
      <c r="H41" s="239" t="s">
        <v>188</v>
      </c>
      <c r="I41" s="240">
        <f>SUMIFS('Input 1 - Schedule 1'!$AH$9:$AH$1009,'Input 1 - Schedule 1'!$L$9:$L$1009,$B41)</f>
        <v>0</v>
      </c>
      <c r="J41" s="239"/>
      <c r="K41" s="239"/>
      <c r="L41" s="239"/>
      <c r="M41" s="239" t="s">
        <v>188</v>
      </c>
      <c r="N41" s="253" t="str">
        <f t="shared" si="5"/>
        <v/>
      </c>
      <c r="O41" s="239"/>
      <c r="P41" s="239"/>
      <c r="Q41" s="239"/>
      <c r="R41" s="239" t="s">
        <v>188</v>
      </c>
      <c r="S41" s="253" t="str">
        <f t="shared" si="6"/>
        <v/>
      </c>
      <c r="T41" s="239"/>
      <c r="U41" s="239"/>
      <c r="V41" s="239"/>
      <c r="W41" s="239" t="s">
        <v>188</v>
      </c>
      <c r="AA41" s="240">
        <f>SUMIFS('Input 1 - Schedule 1'!$AB$9:$AB$1009,'Input 1 - Schedule 1'!$L$9:$L$1009,$B41) + IF(C$2="N", (SUMIFS('Input 2 - Inventory'!$R$7:$R$1007,'Input 2 - Inventory'!$F$7:$F$1007,'Input 4 - Analytics'!$B41) - SUMIFS('Input 2 - Inventory'!$L$7:$L$1007,'Input 2 - Inventory'!$F$7:$F$1007,'Input 4 - Analytics'!$B41)),0)</f>
        <v>0</v>
      </c>
      <c r="AB41" s="239"/>
      <c r="AC41" s="239"/>
      <c r="AD41" s="239"/>
      <c r="AE41" s="239" t="s">
        <v>188</v>
      </c>
      <c r="AG41" s="231" t="s">
        <v>20</v>
      </c>
    </row>
    <row r="42" spans="1:33" ht="12.75" customHeight="1" x14ac:dyDescent="0.3">
      <c r="A42" s="251" t="str">
        <f>GCC.Param!D41</f>
        <v>Non-US Ins</v>
      </c>
      <c r="B42" s="250" t="str">
        <f>GCC.Param!B41</f>
        <v>Brazil</v>
      </c>
      <c r="C42" s="236">
        <f t="shared" si="4"/>
        <v>37</v>
      </c>
      <c r="D42" s="240">
        <f>SUMIFS('Input 1 - Schedule 1'!$X$9:$X$1009,'Input 1 - Schedule 1'!$L$9:$L$1009,$B42) - SUMIFS('Input 1 - Schedule 1'!$AA$9:$AA$1009,'Input 1 - Schedule 1'!$L$9:$L$1009,$B42)</f>
        <v>0</v>
      </c>
      <c r="E42" s="239"/>
      <c r="F42" s="239"/>
      <c r="G42" s="239"/>
      <c r="H42" s="239" t="s">
        <v>188</v>
      </c>
      <c r="I42" s="240">
        <f>SUMIFS('Input 1 - Schedule 1'!$AH$9:$AH$1009,'Input 1 - Schedule 1'!$L$9:$L$1009,$B42)</f>
        <v>0</v>
      </c>
      <c r="J42" s="239"/>
      <c r="K42" s="239"/>
      <c r="L42" s="239"/>
      <c r="M42" s="239" t="s">
        <v>188</v>
      </c>
      <c r="N42" s="253" t="str">
        <f t="shared" si="5"/>
        <v/>
      </c>
      <c r="O42" s="239"/>
      <c r="P42" s="239"/>
      <c r="Q42" s="239"/>
      <c r="R42" s="239" t="s">
        <v>188</v>
      </c>
      <c r="S42" s="253" t="str">
        <f t="shared" si="6"/>
        <v/>
      </c>
      <c r="T42" s="239"/>
      <c r="U42" s="239"/>
      <c r="V42" s="239"/>
      <c r="W42" s="239" t="s">
        <v>188</v>
      </c>
      <c r="AA42" s="240">
        <f>SUMIFS('Input 1 - Schedule 1'!$AB$9:$AB$1009,'Input 1 - Schedule 1'!$L$9:$L$1009,$B42) + IF(C$2="N", (SUMIFS('Input 2 - Inventory'!$R$7:$R$1007,'Input 2 - Inventory'!$F$7:$F$1007,'Input 4 - Analytics'!$B42) - SUMIFS('Input 2 - Inventory'!$L$7:$L$1007,'Input 2 - Inventory'!$F$7:$F$1007,'Input 4 - Analytics'!$B42)),0)</f>
        <v>0</v>
      </c>
      <c r="AB42" s="239"/>
      <c r="AC42" s="239"/>
      <c r="AD42" s="239"/>
      <c r="AE42" s="239" t="s">
        <v>188</v>
      </c>
      <c r="AG42" s="231" t="s">
        <v>20</v>
      </c>
    </row>
    <row r="43" spans="1:33" ht="12.75" customHeight="1" x14ac:dyDescent="0.3">
      <c r="A43" s="251" t="str">
        <f>GCC.Param!D42</f>
        <v>Non-US Ins</v>
      </c>
      <c r="B43" s="250" t="str">
        <f>GCC.Param!B42</f>
        <v>Argentina</v>
      </c>
      <c r="C43" s="236">
        <f t="shared" si="4"/>
        <v>38</v>
      </c>
      <c r="D43" s="240">
        <f>SUMIFS('Input 1 - Schedule 1'!$X$9:$X$1009,'Input 1 - Schedule 1'!$L$9:$L$1009,$B43) - SUMIFS('Input 1 - Schedule 1'!$AA$9:$AA$1009,'Input 1 - Schedule 1'!$L$9:$L$1009,$B43)</f>
        <v>0</v>
      </c>
      <c r="E43" s="239"/>
      <c r="F43" s="239"/>
      <c r="G43" s="239"/>
      <c r="H43" s="239" t="s">
        <v>188</v>
      </c>
      <c r="I43" s="240">
        <f>SUMIFS('Input 1 - Schedule 1'!$AH$9:$AH$1009,'Input 1 - Schedule 1'!$L$9:$L$1009,$B43)</f>
        <v>0</v>
      </c>
      <c r="J43" s="239"/>
      <c r="K43" s="239"/>
      <c r="L43" s="239"/>
      <c r="M43" s="239" t="s">
        <v>188</v>
      </c>
      <c r="N43" s="253" t="str">
        <f t="shared" si="5"/>
        <v/>
      </c>
      <c r="O43" s="239"/>
      <c r="P43" s="239"/>
      <c r="Q43" s="239"/>
      <c r="R43" s="239" t="s">
        <v>188</v>
      </c>
      <c r="S43" s="253" t="str">
        <f t="shared" si="6"/>
        <v/>
      </c>
      <c r="T43" s="239"/>
      <c r="U43" s="239"/>
      <c r="V43" s="239"/>
      <c r="W43" s="239" t="s">
        <v>188</v>
      </c>
      <c r="AA43" s="240">
        <f>SUMIFS('Input 1 - Schedule 1'!$AB$9:$AB$1009,'Input 1 - Schedule 1'!$L$9:$L$1009,$B43) + IF(C$2="N", (SUMIFS('Input 2 - Inventory'!$R$7:$R$1007,'Input 2 - Inventory'!$F$7:$F$1007,'Input 4 - Analytics'!$B43) - SUMIFS('Input 2 - Inventory'!$L$7:$L$1007,'Input 2 - Inventory'!$F$7:$F$1007,'Input 4 - Analytics'!$B43)),0)</f>
        <v>0</v>
      </c>
      <c r="AB43" s="239"/>
      <c r="AC43" s="239"/>
      <c r="AD43" s="239"/>
      <c r="AE43" s="239" t="s">
        <v>188</v>
      </c>
      <c r="AG43" s="231" t="s">
        <v>20</v>
      </c>
    </row>
    <row r="44" spans="1:33" ht="12.75" customHeight="1" x14ac:dyDescent="0.3">
      <c r="A44" s="251" t="str">
        <f>GCC.Param!D43</f>
        <v>Non-US Ins</v>
      </c>
      <c r="B44" s="250" t="str">
        <f>GCC.Param!B43</f>
        <v>Colombia</v>
      </c>
      <c r="C44" s="236">
        <f t="shared" si="4"/>
        <v>39</v>
      </c>
      <c r="D44" s="240">
        <f>SUMIFS('Input 1 - Schedule 1'!$X$9:$X$1009,'Input 1 - Schedule 1'!$L$9:$L$1009,$B44) - SUMIFS('Input 1 - Schedule 1'!$AA$9:$AA$1009,'Input 1 - Schedule 1'!$L$9:$L$1009,$B44)</f>
        <v>0</v>
      </c>
      <c r="E44" s="239"/>
      <c r="F44" s="239"/>
      <c r="G44" s="239"/>
      <c r="H44" s="239" t="s">
        <v>188</v>
      </c>
      <c r="I44" s="240">
        <f>SUMIFS('Input 1 - Schedule 1'!$AH$9:$AH$1009,'Input 1 - Schedule 1'!$L$9:$L$1009,$B44)</f>
        <v>0</v>
      </c>
      <c r="J44" s="239"/>
      <c r="K44" s="239"/>
      <c r="L44" s="239"/>
      <c r="M44" s="239" t="s">
        <v>188</v>
      </c>
      <c r="N44" s="253" t="str">
        <f t="shared" si="5"/>
        <v/>
      </c>
      <c r="O44" s="239"/>
      <c r="P44" s="239"/>
      <c r="Q44" s="239"/>
      <c r="R44" s="239" t="s">
        <v>188</v>
      </c>
      <c r="S44" s="253" t="str">
        <f t="shared" si="6"/>
        <v/>
      </c>
      <c r="T44" s="239"/>
      <c r="U44" s="239"/>
      <c r="V44" s="239"/>
      <c r="W44" s="239" t="s">
        <v>188</v>
      </c>
      <c r="AA44" s="240">
        <f>SUMIFS('Input 1 - Schedule 1'!$AB$9:$AB$1009,'Input 1 - Schedule 1'!$L$9:$L$1009,$B44) + IF(C$2="N", (SUMIFS('Input 2 - Inventory'!$R$7:$R$1007,'Input 2 - Inventory'!$F$7:$F$1007,'Input 4 - Analytics'!$B44) - SUMIFS('Input 2 - Inventory'!$L$7:$L$1007,'Input 2 - Inventory'!$F$7:$F$1007,'Input 4 - Analytics'!$B44)),0)</f>
        <v>0</v>
      </c>
      <c r="AB44" s="239"/>
      <c r="AC44" s="239"/>
      <c r="AD44" s="239"/>
      <c r="AE44" s="239" t="s">
        <v>188</v>
      </c>
      <c r="AG44" s="231" t="s">
        <v>20</v>
      </c>
    </row>
    <row r="45" spans="1:33" ht="12.75" customHeight="1" x14ac:dyDescent="0.3">
      <c r="A45" s="251" t="str">
        <f>GCC.Param!D44</f>
        <v>Non-US Ins</v>
      </c>
      <c r="B45" s="250" t="str">
        <f>GCC.Param!B44</f>
        <v>Indonesia</v>
      </c>
      <c r="C45" s="236">
        <f t="shared" si="4"/>
        <v>40</v>
      </c>
      <c r="D45" s="240">
        <f>SUMIFS('Input 1 - Schedule 1'!$X$9:$X$1009,'Input 1 - Schedule 1'!$L$9:$L$1009,$B45) - SUMIFS('Input 1 - Schedule 1'!$AA$9:$AA$1009,'Input 1 - Schedule 1'!$L$9:$L$1009,$B45)</f>
        <v>0</v>
      </c>
      <c r="E45" s="239"/>
      <c r="F45" s="239"/>
      <c r="G45" s="239"/>
      <c r="H45" s="239" t="s">
        <v>188</v>
      </c>
      <c r="I45" s="240">
        <f>SUMIFS('Input 1 - Schedule 1'!$AH$9:$AH$1009,'Input 1 - Schedule 1'!$L$9:$L$1009,$B45)</f>
        <v>0</v>
      </c>
      <c r="J45" s="239"/>
      <c r="K45" s="239"/>
      <c r="L45" s="239"/>
      <c r="M45" s="239" t="s">
        <v>188</v>
      </c>
      <c r="N45" s="253" t="str">
        <f t="shared" si="5"/>
        <v/>
      </c>
      <c r="O45" s="239"/>
      <c r="P45" s="239"/>
      <c r="Q45" s="239"/>
      <c r="R45" s="239" t="s">
        <v>188</v>
      </c>
      <c r="S45" s="253" t="str">
        <f t="shared" si="6"/>
        <v/>
      </c>
      <c r="T45" s="239"/>
      <c r="U45" s="239"/>
      <c r="V45" s="239"/>
      <c r="W45" s="239" t="s">
        <v>188</v>
      </c>
      <c r="AA45" s="240">
        <f>SUMIFS('Input 1 - Schedule 1'!$AB$9:$AB$1009,'Input 1 - Schedule 1'!$L$9:$L$1009,$B45) + IF(C$2="N", (SUMIFS('Input 2 - Inventory'!$R$7:$R$1007,'Input 2 - Inventory'!$F$7:$F$1007,'Input 4 - Analytics'!$B45) - SUMIFS('Input 2 - Inventory'!$L$7:$L$1007,'Input 2 - Inventory'!$F$7:$F$1007,'Input 4 - Analytics'!$B45)),0)</f>
        <v>0</v>
      </c>
      <c r="AB45" s="239"/>
      <c r="AC45" s="239"/>
      <c r="AD45" s="239"/>
      <c r="AE45" s="239" t="s">
        <v>188</v>
      </c>
      <c r="AG45" s="231" t="s">
        <v>20</v>
      </c>
    </row>
    <row r="46" spans="1:33" ht="12.75" customHeight="1" x14ac:dyDescent="0.3">
      <c r="A46" s="251" t="str">
        <f>GCC.Param!D45</f>
        <v>Non-US Ins</v>
      </c>
      <c r="B46" s="250" t="str">
        <f>GCC.Param!B45</f>
        <v>Thailand</v>
      </c>
      <c r="C46" s="236">
        <f t="shared" si="4"/>
        <v>41</v>
      </c>
      <c r="D46" s="240">
        <f>SUMIFS('Input 1 - Schedule 1'!$X$9:$X$1009,'Input 1 - Schedule 1'!$L$9:$L$1009,$B46) - SUMIFS('Input 1 - Schedule 1'!$AA$9:$AA$1009,'Input 1 - Schedule 1'!$L$9:$L$1009,$B46)</f>
        <v>0</v>
      </c>
      <c r="E46" s="239"/>
      <c r="F46" s="239"/>
      <c r="G46" s="239"/>
      <c r="H46" s="239" t="s">
        <v>188</v>
      </c>
      <c r="I46" s="240">
        <f>SUMIFS('Input 1 - Schedule 1'!$AH$9:$AH$1009,'Input 1 - Schedule 1'!$L$9:$L$1009,$B46)</f>
        <v>0</v>
      </c>
      <c r="J46" s="239"/>
      <c r="K46" s="239"/>
      <c r="L46" s="239"/>
      <c r="M46" s="239" t="s">
        <v>188</v>
      </c>
      <c r="N46" s="253" t="str">
        <f t="shared" si="5"/>
        <v/>
      </c>
      <c r="O46" s="239"/>
      <c r="P46" s="239"/>
      <c r="Q46" s="239"/>
      <c r="R46" s="239" t="s">
        <v>188</v>
      </c>
      <c r="S46" s="253" t="str">
        <f t="shared" si="6"/>
        <v/>
      </c>
      <c r="T46" s="239"/>
      <c r="U46" s="239"/>
      <c r="V46" s="239"/>
      <c r="W46" s="239" t="s">
        <v>188</v>
      </c>
      <c r="AA46" s="240">
        <f>SUMIFS('Input 1 - Schedule 1'!$AB$9:$AB$1009,'Input 1 - Schedule 1'!$L$9:$L$1009,$B46) + IF(C$2="N", (SUMIFS('Input 2 - Inventory'!$R$7:$R$1007,'Input 2 - Inventory'!$F$7:$F$1007,'Input 4 - Analytics'!$B46) - SUMIFS('Input 2 - Inventory'!$L$7:$L$1007,'Input 2 - Inventory'!$F$7:$F$1007,'Input 4 - Analytics'!$B46)),0)</f>
        <v>0</v>
      </c>
      <c r="AB46" s="239"/>
      <c r="AC46" s="239"/>
      <c r="AD46" s="239"/>
      <c r="AE46" s="239" t="s">
        <v>188</v>
      </c>
      <c r="AG46" s="231" t="s">
        <v>20</v>
      </c>
    </row>
    <row r="47" spans="1:33" ht="12.75" customHeight="1" x14ac:dyDescent="0.3">
      <c r="A47" s="251" t="str">
        <f>GCC.Param!D46</f>
        <v>Non-US Ins</v>
      </c>
      <c r="B47" s="250" t="str">
        <f>GCC.Param!B46</f>
        <v>Barbados</v>
      </c>
      <c r="C47" s="236">
        <f t="shared" si="4"/>
        <v>42</v>
      </c>
      <c r="D47" s="240">
        <f>SUMIFS('Input 1 - Schedule 1'!$X$9:$X$1009,'Input 1 - Schedule 1'!$L$9:$L$1009,$B47) - SUMIFS('Input 1 - Schedule 1'!$AA$9:$AA$1009,'Input 1 - Schedule 1'!$L$9:$L$1009,$B47)</f>
        <v>0</v>
      </c>
      <c r="E47" s="239"/>
      <c r="F47" s="239"/>
      <c r="G47" s="239"/>
      <c r="H47" s="239" t="s">
        <v>188</v>
      </c>
      <c r="I47" s="240">
        <f>SUMIFS('Input 1 - Schedule 1'!$AH$9:$AH$1009,'Input 1 - Schedule 1'!$L$9:$L$1009,$B47)</f>
        <v>0</v>
      </c>
      <c r="J47" s="239"/>
      <c r="K47" s="239"/>
      <c r="L47" s="239"/>
      <c r="M47" s="239" t="s">
        <v>188</v>
      </c>
      <c r="N47" s="253" t="str">
        <f t="shared" si="5"/>
        <v/>
      </c>
      <c r="O47" s="239"/>
      <c r="P47" s="239"/>
      <c r="Q47" s="239"/>
      <c r="R47" s="239" t="s">
        <v>188</v>
      </c>
      <c r="S47" s="253" t="str">
        <f t="shared" si="6"/>
        <v/>
      </c>
      <c r="T47" s="239"/>
      <c r="U47" s="239"/>
      <c r="V47" s="239"/>
      <c r="W47" s="239" t="s">
        <v>188</v>
      </c>
      <c r="AA47" s="240">
        <f>SUMIFS('Input 1 - Schedule 1'!$AB$9:$AB$1009,'Input 1 - Schedule 1'!$L$9:$L$1009,$B47) + IF(C$2="N", (SUMIFS('Input 2 - Inventory'!$R$7:$R$1007,'Input 2 - Inventory'!$F$7:$F$1007,'Input 4 - Analytics'!$B47) - SUMIFS('Input 2 - Inventory'!$L$7:$L$1007,'Input 2 - Inventory'!$F$7:$F$1007,'Input 4 - Analytics'!$B47)),0)</f>
        <v>0</v>
      </c>
      <c r="AB47" s="239"/>
      <c r="AC47" s="239"/>
      <c r="AD47" s="239"/>
      <c r="AE47" s="239" t="s">
        <v>188</v>
      </c>
      <c r="AG47" s="231" t="s">
        <v>20</v>
      </c>
    </row>
    <row r="48" spans="1:33" ht="12.75" customHeight="1" x14ac:dyDescent="0.3">
      <c r="A48" s="251" t="str">
        <f>GCC.Param!D47</f>
        <v>Non-US Ins</v>
      </c>
      <c r="B48" s="250" t="str">
        <f>GCC.Param!B47</f>
        <v>Regime A</v>
      </c>
      <c r="C48" s="236">
        <f t="shared" si="4"/>
        <v>43</v>
      </c>
      <c r="D48" s="240">
        <f>SUMIFS('Input 1 - Schedule 1'!$X$9:$X$1009,'Input 1 - Schedule 1'!$L$9:$L$1009,$B48) - SUMIFS('Input 1 - Schedule 1'!$AA$9:$AA$1009,'Input 1 - Schedule 1'!$L$9:$L$1009,$B48)</f>
        <v>0</v>
      </c>
      <c r="E48" s="239"/>
      <c r="F48" s="239"/>
      <c r="G48" s="239"/>
      <c r="H48" s="239" t="s">
        <v>188</v>
      </c>
      <c r="I48" s="240">
        <f>SUMIFS('Input 1 - Schedule 1'!$AH$9:$AH$1009,'Input 1 - Schedule 1'!$L$9:$L$1009,$B48)</f>
        <v>0</v>
      </c>
      <c r="J48" s="239"/>
      <c r="K48" s="239"/>
      <c r="L48" s="239"/>
      <c r="M48" s="239" t="s">
        <v>188</v>
      </c>
      <c r="N48" s="253" t="str">
        <f t="shared" si="5"/>
        <v/>
      </c>
      <c r="O48" s="239"/>
      <c r="P48" s="239"/>
      <c r="Q48" s="239"/>
      <c r="R48" s="239" t="s">
        <v>188</v>
      </c>
      <c r="S48" s="253" t="str">
        <f t="shared" si="6"/>
        <v/>
      </c>
      <c r="T48" s="239"/>
      <c r="U48" s="239"/>
      <c r="V48" s="239"/>
      <c r="W48" s="239" t="s">
        <v>188</v>
      </c>
      <c r="AA48" s="240">
        <f>SUMIFS('Input 1 - Schedule 1'!$AB$9:$AB$1009,'Input 1 - Schedule 1'!$L$9:$L$1009,$B48) + IF(C$2="N", (SUMIFS('Input 2 - Inventory'!$R$7:$R$1007,'Input 2 - Inventory'!$F$7:$F$1007,'Input 4 - Analytics'!$B48) - SUMIFS('Input 2 - Inventory'!$L$7:$L$1007,'Input 2 - Inventory'!$F$7:$F$1007,'Input 4 - Analytics'!$B48)),0)</f>
        <v>0</v>
      </c>
      <c r="AB48" s="239"/>
      <c r="AC48" s="239"/>
      <c r="AD48" s="239"/>
      <c r="AE48" s="239" t="s">
        <v>188</v>
      </c>
      <c r="AG48" s="231" t="s">
        <v>20</v>
      </c>
    </row>
    <row r="49" spans="1:33" ht="12.75" customHeight="1" x14ac:dyDescent="0.3">
      <c r="A49" s="251" t="str">
        <f>GCC.Param!D48</f>
        <v>Non-US Ins</v>
      </c>
      <c r="B49" s="250" t="str">
        <f>GCC.Param!B48</f>
        <v>Regime B</v>
      </c>
      <c r="C49" s="236">
        <f t="shared" si="4"/>
        <v>44</v>
      </c>
      <c r="D49" s="240">
        <f>SUMIFS('Input 1 - Schedule 1'!$X$9:$X$1009,'Input 1 - Schedule 1'!$L$9:$L$1009,$B49) - SUMIFS('Input 1 - Schedule 1'!$AA$9:$AA$1009,'Input 1 - Schedule 1'!$L$9:$L$1009,$B49)</f>
        <v>0</v>
      </c>
      <c r="E49" s="239"/>
      <c r="F49" s="239"/>
      <c r="G49" s="239"/>
      <c r="H49" s="239" t="s">
        <v>188</v>
      </c>
      <c r="I49" s="240">
        <f>SUMIFS('Input 1 - Schedule 1'!$AH$9:$AH$1009,'Input 1 - Schedule 1'!$L$9:$L$1009,$B49)</f>
        <v>0</v>
      </c>
      <c r="J49" s="239"/>
      <c r="K49" s="239"/>
      <c r="L49" s="239"/>
      <c r="M49" s="239" t="s">
        <v>188</v>
      </c>
      <c r="N49" s="253" t="str">
        <f t="shared" si="5"/>
        <v/>
      </c>
      <c r="O49" s="239"/>
      <c r="P49" s="239"/>
      <c r="Q49" s="239"/>
      <c r="R49" s="239" t="s">
        <v>188</v>
      </c>
      <c r="S49" s="253" t="str">
        <f t="shared" si="6"/>
        <v/>
      </c>
      <c r="T49" s="239"/>
      <c r="U49" s="239"/>
      <c r="V49" s="239"/>
      <c r="W49" s="239" t="s">
        <v>188</v>
      </c>
      <c r="AA49" s="240">
        <f>SUMIFS('Input 1 - Schedule 1'!$AB$9:$AB$1009,'Input 1 - Schedule 1'!$L$9:$L$1009,$B49) + IF(C$2="N", (SUMIFS('Input 2 - Inventory'!$R$7:$R$1007,'Input 2 - Inventory'!$F$7:$F$1007,'Input 4 - Analytics'!$B49) - SUMIFS('Input 2 - Inventory'!$L$7:$L$1007,'Input 2 - Inventory'!$F$7:$F$1007,'Input 4 - Analytics'!$B49)),0)</f>
        <v>0</v>
      </c>
      <c r="AB49" s="239"/>
      <c r="AC49" s="239"/>
      <c r="AD49" s="239"/>
      <c r="AE49" s="239" t="s">
        <v>188</v>
      </c>
      <c r="AG49" s="231" t="s">
        <v>20</v>
      </c>
    </row>
    <row r="50" spans="1:33" ht="12.75" customHeight="1" x14ac:dyDescent="0.3">
      <c r="A50" s="251" t="str">
        <f>GCC.Param!D49</f>
        <v>Non-US Ins</v>
      </c>
      <c r="B50" s="250" t="str">
        <f>GCC.Param!B49</f>
        <v>Regime C</v>
      </c>
      <c r="C50" s="236">
        <f t="shared" si="4"/>
        <v>45</v>
      </c>
      <c r="D50" s="240">
        <f>SUMIFS('Input 1 - Schedule 1'!$X$9:$X$1009,'Input 1 - Schedule 1'!$L$9:$L$1009,$B50) - SUMIFS('Input 1 - Schedule 1'!$AA$9:$AA$1009,'Input 1 - Schedule 1'!$L$9:$L$1009,$B50)</f>
        <v>0</v>
      </c>
      <c r="E50" s="239"/>
      <c r="F50" s="239"/>
      <c r="G50" s="239"/>
      <c r="H50" s="239" t="s">
        <v>188</v>
      </c>
      <c r="I50" s="240">
        <f>SUMIFS('Input 1 - Schedule 1'!$AH$9:$AH$1009,'Input 1 - Schedule 1'!$L$9:$L$1009,$B50)</f>
        <v>0</v>
      </c>
      <c r="J50" s="239"/>
      <c r="K50" s="239"/>
      <c r="L50" s="239"/>
      <c r="M50" s="239" t="s">
        <v>188</v>
      </c>
      <c r="N50" s="253" t="str">
        <f t="shared" si="5"/>
        <v/>
      </c>
      <c r="O50" s="239"/>
      <c r="P50" s="239"/>
      <c r="Q50" s="239"/>
      <c r="R50" s="239" t="s">
        <v>188</v>
      </c>
      <c r="S50" s="253" t="str">
        <f t="shared" si="6"/>
        <v/>
      </c>
      <c r="T50" s="239"/>
      <c r="U50" s="239"/>
      <c r="V50" s="239"/>
      <c r="W50" s="239" t="s">
        <v>188</v>
      </c>
      <c r="AA50" s="240">
        <f>SUMIFS('Input 1 - Schedule 1'!$AB$9:$AB$1009,'Input 1 - Schedule 1'!$L$9:$L$1009,$B50) + IF(C$2="N", (SUMIFS('Input 2 - Inventory'!$R$7:$R$1007,'Input 2 - Inventory'!$F$7:$F$1007,'Input 4 - Analytics'!$B50) - SUMIFS('Input 2 - Inventory'!$L$7:$L$1007,'Input 2 - Inventory'!$F$7:$F$1007,'Input 4 - Analytics'!$B50)),0)</f>
        <v>0</v>
      </c>
      <c r="AB50" s="239"/>
      <c r="AC50" s="239"/>
      <c r="AD50" s="239"/>
      <c r="AE50" s="239" t="s">
        <v>188</v>
      </c>
      <c r="AG50" s="231" t="s">
        <v>20</v>
      </c>
    </row>
    <row r="51" spans="1:33" ht="12.75" customHeight="1" x14ac:dyDescent="0.3">
      <c r="A51" s="251" t="str">
        <f>GCC.Param!D50</f>
        <v>Non-US Ins</v>
      </c>
      <c r="B51" s="250" t="str">
        <f>GCC.Param!B50</f>
        <v>Regime D</v>
      </c>
      <c r="C51" s="236">
        <f t="shared" si="4"/>
        <v>46</v>
      </c>
      <c r="D51" s="240">
        <f>SUMIFS('Input 1 - Schedule 1'!$X$9:$X$1009,'Input 1 - Schedule 1'!$L$9:$L$1009,$B51) - SUMIFS('Input 1 - Schedule 1'!$AA$9:$AA$1009,'Input 1 - Schedule 1'!$L$9:$L$1009,$B51)</f>
        <v>0</v>
      </c>
      <c r="E51" s="239"/>
      <c r="F51" s="239"/>
      <c r="G51" s="239"/>
      <c r="H51" s="239" t="s">
        <v>188</v>
      </c>
      <c r="I51" s="240">
        <f>SUMIFS('Input 1 - Schedule 1'!$AH$9:$AH$1009,'Input 1 - Schedule 1'!$L$9:$L$1009,$B51)</f>
        <v>0</v>
      </c>
      <c r="J51" s="239"/>
      <c r="K51" s="239"/>
      <c r="L51" s="239"/>
      <c r="M51" s="239" t="s">
        <v>188</v>
      </c>
      <c r="N51" s="253" t="str">
        <f t="shared" si="5"/>
        <v/>
      </c>
      <c r="O51" s="239"/>
      <c r="P51" s="239"/>
      <c r="Q51" s="239"/>
      <c r="R51" s="239" t="s">
        <v>188</v>
      </c>
      <c r="S51" s="253" t="str">
        <f t="shared" si="6"/>
        <v/>
      </c>
      <c r="T51" s="239"/>
      <c r="U51" s="239"/>
      <c r="V51" s="239"/>
      <c r="W51" s="239" t="s">
        <v>188</v>
      </c>
      <c r="AA51" s="240">
        <f>SUMIFS('Input 1 - Schedule 1'!$AB$9:$AB$1009,'Input 1 - Schedule 1'!$L$9:$L$1009,$B51) + IF(C$2="N", (SUMIFS('Input 2 - Inventory'!$R$7:$R$1007,'Input 2 - Inventory'!$F$7:$F$1007,'Input 4 - Analytics'!$B51) - SUMIFS('Input 2 - Inventory'!$L$7:$L$1007,'Input 2 - Inventory'!$F$7:$F$1007,'Input 4 - Analytics'!$B51)),0)</f>
        <v>0</v>
      </c>
      <c r="AB51" s="239"/>
      <c r="AC51" s="239"/>
      <c r="AD51" s="239"/>
      <c r="AE51" s="239" t="s">
        <v>188</v>
      </c>
      <c r="AG51" s="231" t="s">
        <v>20</v>
      </c>
    </row>
    <row r="52" spans="1:33" ht="12.75" customHeight="1" x14ac:dyDescent="0.3">
      <c r="A52" s="251" t="str">
        <f>GCC.Param!D51</f>
        <v>Non-US Ins</v>
      </c>
      <c r="B52" s="250" t="str">
        <f>GCC.Param!B51</f>
        <v>New Zealand</v>
      </c>
      <c r="C52" s="236">
        <f t="shared" si="4"/>
        <v>47</v>
      </c>
      <c r="D52" s="240">
        <f>SUMIFS('Input 1 - Schedule 1'!$X$9:$X$1009,'Input 1 - Schedule 1'!$L$9:$L$1009,$B52) - SUMIFS('Input 1 - Schedule 1'!$AA$9:$AA$1009,'Input 1 - Schedule 1'!$L$9:$L$1009,$B52)</f>
        <v>0</v>
      </c>
      <c r="E52" s="239"/>
      <c r="F52" s="239"/>
      <c r="G52" s="239"/>
      <c r="H52" s="239" t="s">
        <v>188</v>
      </c>
      <c r="I52" s="240">
        <f>SUMIFS('Input 1 - Schedule 1'!$AH$9:$AH$1009,'Input 1 - Schedule 1'!$L$9:$L$1009,$B52)</f>
        <v>0</v>
      </c>
      <c r="J52" s="239"/>
      <c r="K52" s="239"/>
      <c r="L52" s="239"/>
      <c r="M52" s="239" t="s">
        <v>188</v>
      </c>
      <c r="N52" s="253" t="str">
        <f t="shared" si="5"/>
        <v/>
      </c>
      <c r="O52" s="239"/>
      <c r="P52" s="239"/>
      <c r="Q52" s="239"/>
      <c r="R52" s="239" t="s">
        <v>188</v>
      </c>
      <c r="S52" s="253" t="str">
        <f t="shared" si="6"/>
        <v/>
      </c>
      <c r="T52" s="239"/>
      <c r="U52" s="239"/>
      <c r="V52" s="239"/>
      <c r="W52" s="239" t="s">
        <v>188</v>
      </c>
      <c r="AA52" s="240">
        <f>SUMIFS('Input 1 - Schedule 1'!$AB$9:$AB$1009,'Input 1 - Schedule 1'!$L$9:$L$1009,$B52) + IF(C$2="N", (SUMIFS('Input 2 - Inventory'!$R$7:$R$1007,'Input 2 - Inventory'!$F$7:$F$1007,'Input 4 - Analytics'!$B52) - SUMIFS('Input 2 - Inventory'!$L$7:$L$1007,'Input 2 - Inventory'!$F$7:$F$1007,'Input 4 - Analytics'!$B52)),0)</f>
        <v>0</v>
      </c>
      <c r="AB52" s="239"/>
      <c r="AC52" s="239"/>
      <c r="AD52" s="239"/>
      <c r="AE52" s="239" t="s">
        <v>188</v>
      </c>
      <c r="AG52" s="231" t="s">
        <v>20</v>
      </c>
    </row>
    <row r="53" spans="1:33" ht="12.75" customHeight="1" x14ac:dyDescent="0.3">
      <c r="A53" s="251" t="str">
        <f>GCC.Param!D52</f>
        <v>Fin</v>
      </c>
      <c r="B53" s="250" t="str">
        <f>GCC.Param!B52</f>
        <v>Bank (Basel III)</v>
      </c>
      <c r="C53" s="236">
        <f t="shared" si="4"/>
        <v>48</v>
      </c>
      <c r="D53" s="256" t="s">
        <v>188</v>
      </c>
      <c r="E53" s="256" t="s">
        <v>188</v>
      </c>
      <c r="F53" s="256" t="s">
        <v>188</v>
      </c>
      <c r="G53" s="256" t="s">
        <v>188</v>
      </c>
      <c r="H53" s="256" t="s">
        <v>188</v>
      </c>
      <c r="I53" s="240">
        <f>SUMIFS('Input 1 - Schedule 1'!$AH$9:$AH$1009,'Input 1 - Schedule 1'!$L$9:$L$1009,$B53)</f>
        <v>0</v>
      </c>
      <c r="J53" s="239"/>
      <c r="K53" s="239"/>
      <c r="L53" s="239"/>
      <c r="M53" s="239" t="s">
        <v>188</v>
      </c>
      <c r="N53" s="253" t="str">
        <f t="shared" si="5"/>
        <v/>
      </c>
      <c r="O53" s="239"/>
      <c r="P53" s="239"/>
      <c r="Q53" s="239"/>
      <c r="R53" s="239" t="s">
        <v>188</v>
      </c>
      <c r="S53" s="253" t="str">
        <f t="shared" si="6"/>
        <v/>
      </c>
      <c r="T53" s="239"/>
      <c r="U53" s="239"/>
      <c r="V53" s="239"/>
      <c r="W53" s="239" t="s">
        <v>188</v>
      </c>
      <c r="AA53" s="240">
        <f>SUMIFS('Input 1 - Schedule 1'!$AB$9:$AB$1009,'Input 1 - Schedule 1'!$L$9:$L$1009,$B53) + IF(C$2="N", (SUMIFS('Input 2 - Inventory'!$R$7:$R$1007,'Input 2 - Inventory'!$F$7:$F$1007,'Input 4 - Analytics'!$B53) - SUMIFS('Input 2 - Inventory'!$L$7:$L$1007,'Input 2 - Inventory'!$F$7:$F$1007,'Input 4 - Analytics'!$B53)),0)</f>
        <v>0</v>
      </c>
      <c r="AB53" s="239"/>
      <c r="AC53" s="239"/>
      <c r="AD53" s="239"/>
      <c r="AE53" s="239" t="s">
        <v>188</v>
      </c>
      <c r="AG53" s="231" t="s">
        <v>20</v>
      </c>
    </row>
    <row r="54" spans="1:33" ht="12.75" customHeight="1" x14ac:dyDescent="0.3">
      <c r="A54" s="251" t="str">
        <f>GCC.Param!D53</f>
        <v>Fin</v>
      </c>
      <c r="B54" s="250" t="str">
        <f>GCC.Param!B53</f>
        <v>Bank (Other)</v>
      </c>
      <c r="C54" s="236">
        <f t="shared" si="4"/>
        <v>49</v>
      </c>
      <c r="D54" s="256" t="s">
        <v>188</v>
      </c>
      <c r="E54" s="256" t="s">
        <v>188</v>
      </c>
      <c r="F54" s="256" t="s">
        <v>188</v>
      </c>
      <c r="G54" s="256" t="s">
        <v>188</v>
      </c>
      <c r="H54" s="256" t="s">
        <v>188</v>
      </c>
      <c r="I54" s="240">
        <f>SUMIFS('Input 1 - Schedule 1'!$AH$9:$AH$1009,'Input 1 - Schedule 1'!$L$9:$L$1009,$B54)</f>
        <v>0</v>
      </c>
      <c r="J54" s="239"/>
      <c r="K54" s="239"/>
      <c r="L54" s="239"/>
      <c r="M54" s="239" t="s">
        <v>188</v>
      </c>
      <c r="N54" s="253" t="str">
        <f t="shared" si="5"/>
        <v/>
      </c>
      <c r="O54" s="239"/>
      <c r="P54" s="239"/>
      <c r="Q54" s="239"/>
      <c r="R54" s="239" t="s">
        <v>188</v>
      </c>
      <c r="S54" s="253" t="str">
        <f t="shared" si="6"/>
        <v/>
      </c>
      <c r="T54" s="239"/>
      <c r="U54" s="239"/>
      <c r="V54" s="239"/>
      <c r="W54" s="239" t="s">
        <v>188</v>
      </c>
      <c r="AA54" s="240">
        <f>SUMIFS('Input 1 - Schedule 1'!$AB$9:$AB$1009,'Input 1 - Schedule 1'!$L$9:$L$1009,$B54) + IF(C$2="N", (SUMIFS('Input 2 - Inventory'!$R$7:$R$1007,'Input 2 - Inventory'!$F$7:$F$1007,'Input 4 - Analytics'!$B54) - SUMIFS('Input 2 - Inventory'!$L$7:$L$1007,'Input 2 - Inventory'!$F$7:$F$1007,'Input 4 - Analytics'!$B54)),0)</f>
        <v>0</v>
      </c>
      <c r="AB54" s="239"/>
      <c r="AC54" s="239"/>
      <c r="AD54" s="239"/>
      <c r="AE54" s="239" t="s">
        <v>188</v>
      </c>
      <c r="AG54" s="231" t="s">
        <v>20</v>
      </c>
    </row>
    <row r="55" spans="1:33" ht="12.75" customHeight="1" x14ac:dyDescent="0.3">
      <c r="A55" s="251" t="str">
        <f>GCC.Param!D54</f>
        <v>Fin</v>
      </c>
      <c r="B55" s="250" t="str">
        <f>GCC.Param!B54</f>
        <v xml:space="preserve"> Financial Entity with a Regulatory Capital Requirement</v>
      </c>
      <c r="C55" s="236">
        <f t="shared" si="4"/>
        <v>50</v>
      </c>
      <c r="D55" s="256" t="s">
        <v>188</v>
      </c>
      <c r="E55" s="256" t="s">
        <v>188</v>
      </c>
      <c r="F55" s="256" t="s">
        <v>188</v>
      </c>
      <c r="G55" s="256" t="s">
        <v>188</v>
      </c>
      <c r="H55" s="256" t="s">
        <v>188</v>
      </c>
      <c r="I55" s="240">
        <f>SUMIFS('Input 1 - Schedule 1'!$AH$9:$AH$1009,'Input 1 - Schedule 1'!$L$9:$L$1009,$B55)</f>
        <v>0</v>
      </c>
      <c r="J55" s="239"/>
      <c r="K55" s="239"/>
      <c r="L55" s="239"/>
      <c r="M55" s="239" t="s">
        <v>188</v>
      </c>
      <c r="N55" s="253" t="str">
        <f t="shared" si="5"/>
        <v/>
      </c>
      <c r="O55" s="239"/>
      <c r="P55" s="239"/>
      <c r="Q55" s="239"/>
      <c r="R55" s="239" t="s">
        <v>188</v>
      </c>
      <c r="S55" s="253" t="str">
        <f t="shared" si="6"/>
        <v/>
      </c>
      <c r="T55" s="239"/>
      <c r="U55" s="239"/>
      <c r="V55" s="239"/>
      <c r="W55" s="239" t="s">
        <v>188</v>
      </c>
      <c r="AA55" s="240">
        <f>SUMIFS('Input 1 - Schedule 1'!$AB$9:$AB$1009,'Input 1 - Schedule 1'!$L$9:$L$1009,$B55) + IF(C$2="N", (SUMIFS('Input 2 - Inventory'!$R$7:$R$1007,'Input 2 - Inventory'!$F$7:$F$1007,'Input 4 - Analytics'!$B55) - SUMIFS('Input 2 - Inventory'!$L$7:$L$1007,'Input 2 - Inventory'!$F$7:$F$1007,'Input 4 - Analytics'!$B55)),0)</f>
        <v>0</v>
      </c>
      <c r="AB55" s="239"/>
      <c r="AC55" s="239"/>
      <c r="AD55" s="239"/>
      <c r="AE55" s="239" t="s">
        <v>188</v>
      </c>
      <c r="AG55" s="231" t="s">
        <v>20</v>
      </c>
    </row>
    <row r="56" spans="1:33" ht="12.75" customHeight="1" x14ac:dyDescent="0.3">
      <c r="A56" s="251" t="str">
        <f>GCC.Param!D55</f>
        <v>Fin</v>
      </c>
      <c r="B56" s="250" t="str">
        <f>GCC.Param!B55</f>
        <v xml:space="preserve">Asset Manager/Registered Investment Advisor  - High Risk </v>
      </c>
      <c r="C56" s="236">
        <f t="shared" si="4"/>
        <v>51</v>
      </c>
      <c r="D56" s="256" t="s">
        <v>188</v>
      </c>
      <c r="E56" s="256" t="s">
        <v>188</v>
      </c>
      <c r="F56" s="256" t="s">
        <v>188</v>
      </c>
      <c r="G56" s="256" t="s">
        <v>188</v>
      </c>
      <c r="H56" s="256" t="s">
        <v>188</v>
      </c>
      <c r="I56" s="240">
        <f>SUMIFS('Input 1 - Schedule 1'!$AH$9:$AH$1009,'Input 1 - Schedule 1'!$L$9:$L$1009,$B56)</f>
        <v>0</v>
      </c>
      <c r="J56" s="239"/>
      <c r="K56" s="239"/>
      <c r="L56" s="239"/>
      <c r="M56" s="239" t="s">
        <v>188</v>
      </c>
      <c r="N56" s="253" t="str">
        <f t="shared" si="5"/>
        <v/>
      </c>
      <c r="O56" s="239"/>
      <c r="P56" s="239"/>
      <c r="Q56" s="239"/>
      <c r="R56" s="239" t="s">
        <v>188</v>
      </c>
      <c r="S56" s="253" t="str">
        <f t="shared" si="6"/>
        <v/>
      </c>
      <c r="T56" s="239"/>
      <c r="U56" s="239"/>
      <c r="V56" s="239"/>
      <c r="W56" s="239" t="s">
        <v>188</v>
      </c>
      <c r="AA56" s="240">
        <f>SUMIFS('Input 1 - Schedule 1'!$AB$9:$AB$1009,'Input 1 - Schedule 1'!$L$9:$L$1009,$B56) + IF(C$2="N", (SUMIFS('Input 2 - Inventory'!$R$7:$R$1007,'Input 2 - Inventory'!$F$7:$F$1007,'Input 4 - Analytics'!$B56) - SUMIFS('Input 2 - Inventory'!$L$7:$L$1007,'Input 2 - Inventory'!$F$7:$F$1007,'Input 4 - Analytics'!$B56)),0)</f>
        <v>0</v>
      </c>
      <c r="AB56" s="239"/>
      <c r="AC56" s="239"/>
      <c r="AD56" s="239"/>
      <c r="AE56" s="239" t="s">
        <v>188</v>
      </c>
      <c r="AG56" s="231" t="s">
        <v>20</v>
      </c>
    </row>
    <row r="57" spans="1:33" ht="12.75" customHeight="1" x14ac:dyDescent="0.3">
      <c r="A57" s="251" t="str">
        <f>GCC.Param!D56</f>
        <v>Fin</v>
      </c>
      <c r="B57" s="250" t="str">
        <f>GCC.Param!B56</f>
        <v>Asset Manager/Registered Investment Advisor  - Medium Risk</v>
      </c>
      <c r="C57" s="236">
        <f t="shared" si="4"/>
        <v>52</v>
      </c>
      <c r="D57" s="256" t="s">
        <v>188</v>
      </c>
      <c r="E57" s="256" t="s">
        <v>188</v>
      </c>
      <c r="F57" s="256" t="s">
        <v>188</v>
      </c>
      <c r="G57" s="256" t="s">
        <v>188</v>
      </c>
      <c r="H57" s="256" t="s">
        <v>188</v>
      </c>
      <c r="I57" s="240">
        <f>SUMIFS('Input 1 - Schedule 1'!$AH$9:$AH$1009,'Input 1 - Schedule 1'!$L$9:$L$1009,$B57)</f>
        <v>0</v>
      </c>
      <c r="J57" s="239"/>
      <c r="K57" s="239"/>
      <c r="L57" s="239"/>
      <c r="M57" s="239" t="s">
        <v>188</v>
      </c>
      <c r="N57" s="253" t="str">
        <f t="shared" si="5"/>
        <v/>
      </c>
      <c r="O57" s="239"/>
      <c r="P57" s="239"/>
      <c r="Q57" s="239"/>
      <c r="R57" s="239" t="s">
        <v>188</v>
      </c>
      <c r="S57" s="253" t="str">
        <f t="shared" si="6"/>
        <v/>
      </c>
      <c r="T57" s="239"/>
      <c r="U57" s="239"/>
      <c r="V57" s="239"/>
      <c r="W57" s="239" t="s">
        <v>188</v>
      </c>
      <c r="AA57" s="240">
        <f>SUMIFS('Input 1 - Schedule 1'!$AB$9:$AB$1009,'Input 1 - Schedule 1'!$L$9:$L$1009,$B57) + IF(C$2="N", (SUMIFS('Input 2 - Inventory'!$R$7:$R$1007,'Input 2 - Inventory'!$F$7:$F$1007,'Input 4 - Analytics'!$B57) - SUMIFS('Input 2 - Inventory'!$L$7:$L$1007,'Input 2 - Inventory'!$F$7:$F$1007,'Input 4 - Analytics'!$B57)),0)</f>
        <v>0</v>
      </c>
      <c r="AB57" s="239"/>
      <c r="AC57" s="239"/>
      <c r="AD57" s="239"/>
      <c r="AE57" s="239" t="s">
        <v>188</v>
      </c>
      <c r="AG57" s="231" t="s">
        <v>20</v>
      </c>
    </row>
    <row r="58" spans="1:33" ht="12.75" customHeight="1" x14ac:dyDescent="0.3">
      <c r="A58" s="251" t="str">
        <f>GCC.Param!D57</f>
        <v>Fin</v>
      </c>
      <c r="B58" s="250" t="str">
        <f>GCC.Param!B57</f>
        <v>Other Fin without Reg Cap Req – High Risk</v>
      </c>
      <c r="C58" s="236">
        <f t="shared" si="4"/>
        <v>53</v>
      </c>
      <c r="D58" s="256" t="s">
        <v>188</v>
      </c>
      <c r="E58" s="256" t="s">
        <v>188</v>
      </c>
      <c r="F58" s="256" t="s">
        <v>188</v>
      </c>
      <c r="G58" s="256" t="s">
        <v>188</v>
      </c>
      <c r="H58" s="256" t="s">
        <v>188</v>
      </c>
      <c r="I58" s="240">
        <f>SUMIFS('Input 1 - Schedule 1'!$AH$9:$AH$1009,'Input 1 - Schedule 1'!$L$9:$L$1009,$B58)</f>
        <v>0</v>
      </c>
      <c r="J58" s="239"/>
      <c r="K58" s="239"/>
      <c r="L58" s="239"/>
      <c r="M58" s="239" t="s">
        <v>188</v>
      </c>
      <c r="N58" s="253" t="str">
        <f t="shared" si="5"/>
        <v/>
      </c>
      <c r="O58" s="239"/>
      <c r="P58" s="239"/>
      <c r="Q58" s="239"/>
      <c r="R58" s="239" t="s">
        <v>188</v>
      </c>
      <c r="S58" s="253" t="str">
        <f t="shared" si="6"/>
        <v/>
      </c>
      <c r="T58" s="239"/>
      <c r="U58" s="239"/>
      <c r="V58" s="239"/>
      <c r="W58" s="239" t="s">
        <v>188</v>
      </c>
      <c r="AA58" s="240">
        <f>SUMIFS('Input 1 - Schedule 1'!$AB$9:$AB$1009,'Input 1 - Schedule 1'!$L$9:$L$1009,$B58) + IF(C$2="N", (SUMIFS('Input 2 - Inventory'!$R$7:$R$1007,'Input 2 - Inventory'!$F$7:$F$1007,'Input 4 - Analytics'!$B58) - SUMIFS('Input 2 - Inventory'!$L$7:$L$1007,'Input 2 - Inventory'!$F$7:$F$1007,'Input 4 - Analytics'!$B58)),0)</f>
        <v>0</v>
      </c>
      <c r="AB58" s="239"/>
      <c r="AC58" s="239"/>
      <c r="AD58" s="239"/>
      <c r="AE58" s="239" t="s">
        <v>188</v>
      </c>
      <c r="AG58" s="231" t="s">
        <v>20</v>
      </c>
    </row>
    <row r="59" spans="1:33" ht="14" x14ac:dyDescent="0.3">
      <c r="A59" s="251" t="str">
        <f>GCC.Param!D58</f>
        <v>Fin</v>
      </c>
      <c r="B59" s="250" t="str">
        <f>GCC.Param!B58</f>
        <v>Other Fin without Reg Cap Req -Medium Risk</v>
      </c>
      <c r="C59" s="236">
        <f t="shared" si="4"/>
        <v>54</v>
      </c>
      <c r="D59" s="256" t="s">
        <v>188</v>
      </c>
      <c r="E59" s="256" t="s">
        <v>188</v>
      </c>
      <c r="F59" s="256" t="s">
        <v>188</v>
      </c>
      <c r="G59" s="256" t="s">
        <v>188</v>
      </c>
      <c r="H59" s="256" t="s">
        <v>188</v>
      </c>
      <c r="I59" s="240">
        <f>SUMIFS('Input 1 - Schedule 1'!$AH$9:$AH$1009,'Input 1 - Schedule 1'!$L$9:$L$1009,$B59)</f>
        <v>0</v>
      </c>
      <c r="J59" s="239"/>
      <c r="K59" s="239"/>
      <c r="L59" s="239"/>
      <c r="M59" s="239" t="s">
        <v>188</v>
      </c>
      <c r="N59" s="253" t="str">
        <f t="shared" si="5"/>
        <v/>
      </c>
      <c r="O59" s="239"/>
      <c r="P59" s="239"/>
      <c r="Q59" s="239"/>
      <c r="R59" s="239" t="s">
        <v>188</v>
      </c>
      <c r="S59" s="253" t="str">
        <f t="shared" si="6"/>
        <v/>
      </c>
      <c r="T59" s="239"/>
      <c r="U59" s="239"/>
      <c r="V59" s="239"/>
      <c r="W59" s="239" t="s">
        <v>188</v>
      </c>
      <c r="AA59" s="240">
        <f>SUMIFS('Input 1 - Schedule 1'!$AB$9:$AB$1009,'Input 1 - Schedule 1'!$L$9:$L$1009,$B59) + IF(C$2="N", (SUMIFS('Input 2 - Inventory'!$R$7:$R$1007,'Input 2 - Inventory'!$F$7:$F$1007,'Input 4 - Analytics'!$B59) - SUMIFS('Input 2 - Inventory'!$L$7:$L$1007,'Input 2 - Inventory'!$F$7:$F$1007,'Input 4 - Analytics'!$B59)),0)</f>
        <v>0</v>
      </c>
      <c r="AB59" s="239"/>
      <c r="AC59" s="239"/>
      <c r="AD59" s="239"/>
      <c r="AE59" s="239" t="s">
        <v>188</v>
      </c>
      <c r="AG59" s="231" t="s">
        <v>20</v>
      </c>
    </row>
    <row r="60" spans="1:33" ht="14" x14ac:dyDescent="0.3">
      <c r="A60" s="251" t="str">
        <f>GCC.Param!D59</f>
        <v>Fin</v>
      </c>
      <c r="B60" s="250" t="str">
        <f>GCC.Param!B59</f>
        <v>Other Fin without Reg Cap Req – Low Risk</v>
      </c>
      <c r="C60" s="236">
        <f t="shared" si="4"/>
        <v>55</v>
      </c>
      <c r="D60" s="256" t="s">
        <v>188</v>
      </c>
      <c r="E60" s="256" t="s">
        <v>188</v>
      </c>
      <c r="F60" s="256" t="s">
        <v>188</v>
      </c>
      <c r="G60" s="256" t="s">
        <v>188</v>
      </c>
      <c r="H60" s="256" t="s">
        <v>188</v>
      </c>
      <c r="I60" s="240">
        <f>SUMIFS('Input 1 - Schedule 1'!$AH$9:$AH$1009,'Input 1 - Schedule 1'!$L$9:$L$1009,$B60)</f>
        <v>0</v>
      </c>
      <c r="J60" s="239"/>
      <c r="K60" s="239"/>
      <c r="L60" s="239"/>
      <c r="M60" s="239" t="s">
        <v>188</v>
      </c>
      <c r="N60" s="253" t="str">
        <f t="shared" si="5"/>
        <v/>
      </c>
      <c r="O60" s="239"/>
      <c r="P60" s="239"/>
      <c r="Q60" s="239"/>
      <c r="R60" s="239" t="s">
        <v>188</v>
      </c>
      <c r="S60" s="253" t="str">
        <f t="shared" si="6"/>
        <v/>
      </c>
      <c r="T60" s="239"/>
      <c r="U60" s="239"/>
      <c r="V60" s="239"/>
      <c r="W60" s="239" t="s">
        <v>188</v>
      </c>
      <c r="AA60" s="240">
        <f>SUMIFS('Input 1 - Schedule 1'!$AB$9:$AB$1009,'Input 1 - Schedule 1'!$L$9:$L$1009,$B60) + IF(C$2="N", (SUMIFS('Input 2 - Inventory'!$R$7:$R$1007,'Input 2 - Inventory'!$F$7:$F$1007,'Input 4 - Analytics'!$B60) - SUMIFS('Input 2 - Inventory'!$L$7:$L$1007,'Input 2 - Inventory'!$F$7:$F$1007,'Input 4 - Analytics'!$B60)),0)</f>
        <v>0</v>
      </c>
      <c r="AB60" s="239"/>
      <c r="AC60" s="239"/>
      <c r="AD60" s="239"/>
      <c r="AE60" s="239" t="s">
        <v>188</v>
      </c>
      <c r="AG60" s="231" t="s">
        <v>20</v>
      </c>
    </row>
    <row r="61" spans="1:33" ht="26" x14ac:dyDescent="0.3">
      <c r="A61" s="251" t="str">
        <f>GCC.Param!D60</f>
        <v>Non-Ins, Non-fin</v>
      </c>
      <c r="B61" s="250" t="str">
        <f>GCC.Param!B60</f>
        <v>Other Non-Ins/Non-Fin with Material Risk</v>
      </c>
      <c r="C61" s="236">
        <f t="shared" si="4"/>
        <v>56</v>
      </c>
      <c r="D61" s="256" t="s">
        <v>188</v>
      </c>
      <c r="E61" s="256" t="s">
        <v>188</v>
      </c>
      <c r="F61" s="256" t="s">
        <v>188</v>
      </c>
      <c r="G61" s="256" t="s">
        <v>188</v>
      </c>
      <c r="H61" s="256" t="s">
        <v>188</v>
      </c>
      <c r="I61" s="240">
        <f>SUMIFS('Input 1 - Schedule 1'!$AH$9:$AH$1009,'Input 1 - Schedule 1'!$L$9:$L$1009,$B61)</f>
        <v>0</v>
      </c>
      <c r="J61" s="239"/>
      <c r="K61" s="239"/>
      <c r="L61" s="239"/>
      <c r="M61" s="239" t="s">
        <v>188</v>
      </c>
      <c r="N61" s="253" t="str">
        <f t="shared" si="5"/>
        <v/>
      </c>
      <c r="O61" s="239"/>
      <c r="P61" s="239"/>
      <c r="Q61" s="239"/>
      <c r="R61" s="239" t="s">
        <v>188</v>
      </c>
      <c r="S61" s="253" t="str">
        <f t="shared" si="6"/>
        <v/>
      </c>
      <c r="T61" s="239"/>
      <c r="U61" s="239"/>
      <c r="V61" s="239"/>
      <c r="W61" s="239" t="s">
        <v>188</v>
      </c>
      <c r="AA61" s="240">
        <f>SUMIFS('Input 1 - Schedule 1'!$AB$9:$AB$1009,'Input 1 - Schedule 1'!$L$9:$L$1009,$B61) + IF(C$2="N", (SUMIFS('Input 2 - Inventory'!$R$7:$R$1007,'Input 2 - Inventory'!$F$7:$F$1007,'Input 4 - Analytics'!$B61) - SUMIFS('Input 2 - Inventory'!$L$7:$L$1007,'Input 2 - Inventory'!$F$7:$F$1007,'Input 4 - Analytics'!$B61)),0)</f>
        <v>0</v>
      </c>
      <c r="AB61" s="239"/>
      <c r="AC61" s="239"/>
      <c r="AD61" s="239"/>
      <c r="AE61" s="239" t="s">
        <v>188</v>
      </c>
      <c r="AG61" s="231" t="s">
        <v>20</v>
      </c>
    </row>
    <row r="62" spans="1:33" ht="26" x14ac:dyDescent="0.3">
      <c r="A62" s="251" t="str">
        <f>GCC.Param!D61</f>
        <v>Non-Ins, Non-fin</v>
      </c>
      <c r="B62" s="250" t="str">
        <f>GCC.Param!B61</f>
        <v>Other Non-Ins/Non-Fin without Material Risk</v>
      </c>
      <c r="C62" s="236">
        <f t="shared" si="4"/>
        <v>57</v>
      </c>
      <c r="D62" s="256" t="s">
        <v>188</v>
      </c>
      <c r="E62" s="256" t="s">
        <v>188</v>
      </c>
      <c r="F62" s="256" t="s">
        <v>188</v>
      </c>
      <c r="G62" s="256" t="s">
        <v>188</v>
      </c>
      <c r="H62" s="256" t="s">
        <v>188</v>
      </c>
      <c r="I62" s="240">
        <f>SUMIFS('Input 1 - Schedule 1'!$AH$9:$AH$1009,'Input 1 - Schedule 1'!$L$9:$L$1009,$B62)</f>
        <v>0</v>
      </c>
      <c r="J62" s="239"/>
      <c r="K62" s="239"/>
      <c r="L62" s="239"/>
      <c r="M62" s="239" t="s">
        <v>188</v>
      </c>
      <c r="N62" s="253" t="str">
        <f t="shared" si="5"/>
        <v/>
      </c>
      <c r="O62" s="239"/>
      <c r="P62" s="239"/>
      <c r="Q62" s="239"/>
      <c r="R62" s="239" t="s">
        <v>188</v>
      </c>
      <c r="S62" s="253" t="str">
        <f t="shared" si="6"/>
        <v/>
      </c>
      <c r="T62" s="239"/>
      <c r="U62" s="239"/>
      <c r="V62" s="239"/>
      <c r="W62" s="239" t="s">
        <v>188</v>
      </c>
      <c r="AA62" s="240">
        <f>SUMIFS('Input 1 - Schedule 1'!$AB$9:$AB$1009,'Input 1 - Schedule 1'!$L$9:$L$1009,$B62) + IF(C$2="N", (SUMIFS('Input 2 - Inventory'!$R$7:$R$1007,'Input 2 - Inventory'!$F$7:$F$1007,'Input 4 - Analytics'!$B62) - SUMIFS('Input 2 - Inventory'!$L$7:$L$1007,'Input 2 - Inventory'!$F$7:$F$1007,'Input 4 - Analytics'!$B62)),0)</f>
        <v>0</v>
      </c>
      <c r="AB62" s="239"/>
      <c r="AC62" s="239"/>
      <c r="AD62" s="239"/>
      <c r="AE62" s="239" t="s">
        <v>188</v>
      </c>
      <c r="AG62" s="231" t="s">
        <v>20</v>
      </c>
    </row>
    <row r="63" spans="1:33" x14ac:dyDescent="0.3">
      <c r="AG63" s="231" t="s">
        <v>20</v>
      </c>
    </row>
    <row r="64" spans="1:33" x14ac:dyDescent="0.3">
      <c r="B64" s="355" t="s">
        <v>240</v>
      </c>
      <c r="C64" s="356"/>
      <c r="D64" s="352" t="s">
        <v>241</v>
      </c>
      <c r="E64" s="353"/>
      <c r="F64" s="353"/>
      <c r="G64" s="353"/>
      <c r="H64" s="354"/>
      <c r="I64" s="352" t="s">
        <v>242</v>
      </c>
      <c r="J64" s="353"/>
      <c r="K64" s="353"/>
      <c r="L64" s="353"/>
      <c r="M64" s="354"/>
      <c r="N64" s="357" t="s">
        <v>243</v>
      </c>
      <c r="O64" s="357"/>
      <c r="P64" s="357"/>
      <c r="Q64" s="357"/>
      <c r="R64" s="357"/>
      <c r="S64" s="352" t="s">
        <v>244</v>
      </c>
      <c r="T64" s="353"/>
      <c r="U64" s="353"/>
      <c r="V64" s="353"/>
      <c r="W64" s="354"/>
      <c r="AG64" s="231" t="s">
        <v>20</v>
      </c>
    </row>
    <row r="65" spans="1:33" x14ac:dyDescent="0.3">
      <c r="B65" s="341" t="s">
        <v>239</v>
      </c>
      <c r="C65" s="342"/>
      <c r="D65" s="232">
        <f>$D$4</f>
        <v>2023</v>
      </c>
      <c r="E65" s="232">
        <f>D65-1</f>
        <v>2022</v>
      </c>
      <c r="F65" s="232">
        <f>E65-1</f>
        <v>2021</v>
      </c>
      <c r="G65" s="232">
        <f>F65-1</f>
        <v>2020</v>
      </c>
      <c r="H65" s="232">
        <f>G65-1</f>
        <v>2019</v>
      </c>
      <c r="I65" s="232">
        <f>$D$4</f>
        <v>2023</v>
      </c>
      <c r="J65" s="232">
        <f>I65-1</f>
        <v>2022</v>
      </c>
      <c r="K65" s="232">
        <f>J65-1</f>
        <v>2021</v>
      </c>
      <c r="L65" s="232">
        <f>K65-1</f>
        <v>2020</v>
      </c>
      <c r="M65" s="232">
        <f>L65-1</f>
        <v>2019</v>
      </c>
      <c r="N65" s="232">
        <f>$D$4</f>
        <v>2023</v>
      </c>
      <c r="O65" s="232">
        <f>N65-1</f>
        <v>2022</v>
      </c>
      <c r="P65" s="232">
        <f>O65-1</f>
        <v>2021</v>
      </c>
      <c r="Q65" s="232">
        <f>P65-1</f>
        <v>2020</v>
      </c>
      <c r="R65" s="232">
        <f>Q65-1</f>
        <v>2019</v>
      </c>
      <c r="S65" s="232">
        <f>$D$4</f>
        <v>2023</v>
      </c>
      <c r="T65" s="232">
        <f>S65-1</f>
        <v>2022</v>
      </c>
      <c r="U65" s="232">
        <f>T65-1</f>
        <v>2021</v>
      </c>
      <c r="V65" s="232">
        <f>U65-1</f>
        <v>2020</v>
      </c>
      <c r="W65" s="232">
        <f>V65-1</f>
        <v>2019</v>
      </c>
      <c r="AG65" s="231" t="s">
        <v>20</v>
      </c>
    </row>
    <row r="66" spans="1:33" x14ac:dyDescent="0.3">
      <c r="B66" s="343"/>
      <c r="C66" s="344"/>
      <c r="D66" s="233">
        <v>1</v>
      </c>
      <c r="E66" s="233">
        <v>2</v>
      </c>
      <c r="F66" s="233">
        <v>3</v>
      </c>
      <c r="G66" s="233">
        <v>4</v>
      </c>
      <c r="H66" s="233">
        <v>5</v>
      </c>
      <c r="I66" s="233">
        <v>1</v>
      </c>
      <c r="J66" s="233">
        <v>2</v>
      </c>
      <c r="K66" s="233">
        <v>3</v>
      </c>
      <c r="L66" s="233">
        <v>4</v>
      </c>
      <c r="M66" s="233">
        <v>5</v>
      </c>
      <c r="N66" s="233">
        <v>1</v>
      </c>
      <c r="O66" s="233">
        <v>2</v>
      </c>
      <c r="P66" s="233">
        <v>3</v>
      </c>
      <c r="Q66" s="233">
        <v>4</v>
      </c>
      <c r="R66" s="233">
        <v>5</v>
      </c>
      <c r="S66" s="233">
        <v>1</v>
      </c>
      <c r="T66" s="233">
        <v>2</v>
      </c>
      <c r="U66" s="233">
        <v>3</v>
      </c>
      <c r="V66" s="233">
        <v>4</v>
      </c>
      <c r="W66" s="233">
        <v>5</v>
      </c>
      <c r="AG66" s="231" t="s">
        <v>20</v>
      </c>
    </row>
    <row r="67" spans="1:33" ht="14" x14ac:dyDescent="0.3">
      <c r="A67" s="251" t="str">
        <f t="shared" ref="A67:B86" si="7">A6</f>
        <v>HoldCo</v>
      </c>
      <c r="B67" s="250" t="str">
        <f t="shared" si="7"/>
        <v>Non-operating Holding Co.</v>
      </c>
      <c r="C67" s="236">
        <f>C66+1</f>
        <v>1</v>
      </c>
      <c r="D67" s="256" t="s">
        <v>188</v>
      </c>
      <c r="E67" s="256" t="s">
        <v>188</v>
      </c>
      <c r="F67" s="256" t="s">
        <v>188</v>
      </c>
      <c r="G67" s="256" t="s">
        <v>188</v>
      </c>
      <c r="H67" s="256" t="s">
        <v>188</v>
      </c>
      <c r="I67" s="240">
        <f>SUMIFS('Input 1 - Schedule 1'!$AC$9:$AC$1009,'Input 1 - Schedule 1'!$L$9:$L$1009,$B67)</f>
        <v>0</v>
      </c>
      <c r="J67" s="239"/>
      <c r="K67" s="239"/>
      <c r="L67" s="239"/>
      <c r="M67" s="239" t="s">
        <v>188</v>
      </c>
      <c r="N67" s="240">
        <f>SUMIFS('Input 1 - Schedule 1'!$AI$9:$AI$1009,'Input 1 - Schedule 1'!$L$9:$L$1009,$B67)</f>
        <v>0</v>
      </c>
      <c r="O67" s="239"/>
      <c r="P67" s="239"/>
      <c r="Q67" s="239"/>
      <c r="R67" s="239" t="s">
        <v>188</v>
      </c>
      <c r="S67" s="253" t="str">
        <f t="shared" ref="S67:S98" si="8">IFERROR(I67/D130,"")</f>
        <v/>
      </c>
      <c r="T67" s="323"/>
      <c r="U67" s="323"/>
      <c r="V67" s="323"/>
      <c r="W67" s="323" t="s">
        <v>188</v>
      </c>
      <c r="AG67" s="231" t="s">
        <v>20</v>
      </c>
    </row>
    <row r="68" spans="1:33" x14ac:dyDescent="0.3">
      <c r="A68" s="251" t="str">
        <f t="shared" si="7"/>
        <v>US Ins</v>
      </c>
      <c r="B68" s="250" t="str">
        <f t="shared" si="7"/>
        <v>RBC Filing U.S. Insurer (Life)</v>
      </c>
      <c r="C68" s="236">
        <f>C67+1</f>
        <v>2</v>
      </c>
      <c r="D68" s="240">
        <f>SUMIFS('Input 1 - Schedule 1'!$Y$9:$Y$1009,'Input 1 - Schedule 1'!$L$9:$L$1009,$B68)</f>
        <v>0</v>
      </c>
      <c r="E68" s="239"/>
      <c r="F68" s="239"/>
      <c r="G68" s="239"/>
      <c r="H68" s="239" t="s">
        <v>188</v>
      </c>
      <c r="I68" s="240">
        <f>SUMIFS('Input 1 - Schedule 1'!$AC$9:$AC$1009,'Input 1 - Schedule 1'!$L$9:$L$1009,$B68)</f>
        <v>0</v>
      </c>
      <c r="J68" s="239"/>
      <c r="K68" s="239"/>
      <c r="L68" s="239"/>
      <c r="M68" s="239" t="s">
        <v>188</v>
      </c>
      <c r="N68" s="240">
        <f>SUMIFS('Input 1 - Schedule 1'!$AI$9:$AI$1009,'Input 1 - Schedule 1'!$L$9:$L$1009,$B68)</f>
        <v>0</v>
      </c>
      <c r="O68" s="239"/>
      <c r="P68" s="239"/>
      <c r="Q68" s="239"/>
      <c r="R68" s="239" t="s">
        <v>188</v>
      </c>
      <c r="S68" s="253" t="str">
        <f t="shared" si="8"/>
        <v/>
      </c>
      <c r="T68" s="323"/>
      <c r="U68" s="323"/>
      <c r="V68" s="323"/>
      <c r="W68" s="323" t="s">
        <v>188</v>
      </c>
      <c r="AG68" s="231" t="s">
        <v>20</v>
      </c>
    </row>
    <row r="69" spans="1:33" x14ac:dyDescent="0.3">
      <c r="A69" s="251" t="str">
        <f t="shared" si="7"/>
        <v>US Ins</v>
      </c>
      <c r="B69" s="250" t="str">
        <f t="shared" si="7"/>
        <v>RBC Filing U.S. Insurer (P&amp;C)</v>
      </c>
      <c r="C69" s="236">
        <f>C68+1</f>
        <v>3</v>
      </c>
      <c r="D69" s="240">
        <f>SUMIFS('Input 1 - Schedule 1'!$Y$9:$Y$1009,'Input 1 - Schedule 1'!$L$9:$L$1009,$B69)</f>
        <v>0</v>
      </c>
      <c r="E69" s="239"/>
      <c r="F69" s="239"/>
      <c r="G69" s="239"/>
      <c r="H69" s="239" t="s">
        <v>188</v>
      </c>
      <c r="I69" s="240">
        <f>SUMIFS('Input 1 - Schedule 1'!$AC$9:$AC$1009,'Input 1 - Schedule 1'!$L$9:$L$1009,$B69)</f>
        <v>0</v>
      </c>
      <c r="J69" s="239"/>
      <c r="K69" s="239"/>
      <c r="L69" s="239"/>
      <c r="M69" s="239" t="s">
        <v>188</v>
      </c>
      <c r="N69" s="240">
        <f>SUMIFS('Input 1 - Schedule 1'!$AI$9:$AI$1009,'Input 1 - Schedule 1'!$L$9:$L$1009,$B69)</f>
        <v>0</v>
      </c>
      <c r="O69" s="239"/>
      <c r="P69" s="239"/>
      <c r="Q69" s="239"/>
      <c r="R69" s="239" t="s">
        <v>188</v>
      </c>
      <c r="S69" s="253" t="str">
        <f t="shared" si="8"/>
        <v/>
      </c>
      <c r="T69" s="323"/>
      <c r="U69" s="323"/>
      <c r="V69" s="323"/>
      <c r="W69" s="323" t="s">
        <v>188</v>
      </c>
      <c r="AG69" s="231" t="s">
        <v>20</v>
      </c>
    </row>
    <row r="70" spans="1:33" x14ac:dyDescent="0.3">
      <c r="A70" s="251" t="str">
        <f t="shared" si="7"/>
        <v>US Ins</v>
      </c>
      <c r="B70" s="250" t="str">
        <f t="shared" si="7"/>
        <v>RBC Filing U.S. Insurer (Health)</v>
      </c>
      <c r="C70" s="236">
        <f t="shared" ref="C70:C123" si="9">C69+1</f>
        <v>4</v>
      </c>
      <c r="D70" s="240">
        <f>SUMIFS('Input 1 - Schedule 1'!$Y$9:$Y$1009,'Input 1 - Schedule 1'!$L$9:$L$1009,$B70)</f>
        <v>0</v>
      </c>
      <c r="E70" s="239"/>
      <c r="F70" s="239"/>
      <c r="G70" s="239"/>
      <c r="H70" s="239" t="s">
        <v>188</v>
      </c>
      <c r="I70" s="240">
        <f>SUMIFS('Input 1 - Schedule 1'!$AC$9:$AC$1009,'Input 1 - Schedule 1'!$L$9:$L$1009,$B70)</f>
        <v>0</v>
      </c>
      <c r="J70" s="239"/>
      <c r="K70" s="239"/>
      <c r="L70" s="239"/>
      <c r="M70" s="239" t="s">
        <v>188</v>
      </c>
      <c r="N70" s="240">
        <f>SUMIFS('Input 1 - Schedule 1'!$AI$9:$AI$1009,'Input 1 - Schedule 1'!$L$9:$L$1009,$B70)</f>
        <v>0</v>
      </c>
      <c r="O70" s="239"/>
      <c r="P70" s="239"/>
      <c r="Q70" s="239"/>
      <c r="R70" s="239" t="s">
        <v>188</v>
      </c>
      <c r="S70" s="253" t="str">
        <f t="shared" si="8"/>
        <v/>
      </c>
      <c r="T70" s="323"/>
      <c r="U70" s="323"/>
      <c r="V70" s="323"/>
      <c r="W70" s="323" t="s">
        <v>188</v>
      </c>
      <c r="AG70" s="231" t="s">
        <v>20</v>
      </c>
    </row>
    <row r="71" spans="1:33" x14ac:dyDescent="0.3">
      <c r="A71" s="251" t="str">
        <f t="shared" si="7"/>
        <v>US Ins</v>
      </c>
      <c r="B71" s="250" t="str">
        <f t="shared" si="7"/>
        <v>RBC Filing U.S. Insurer (Other)</v>
      </c>
      <c r="C71" s="236">
        <f t="shared" si="9"/>
        <v>5</v>
      </c>
      <c r="D71" s="240">
        <f>SUMIFS('Input 1 - Schedule 1'!$Y$9:$Y$1009,'Input 1 - Schedule 1'!$L$9:$L$1009,$B71)</f>
        <v>0</v>
      </c>
      <c r="E71" s="239"/>
      <c r="F71" s="239"/>
      <c r="G71" s="239"/>
      <c r="H71" s="239" t="s">
        <v>188</v>
      </c>
      <c r="I71" s="240">
        <f>SUMIFS('Input 1 - Schedule 1'!$AC$9:$AC$1009,'Input 1 - Schedule 1'!$L$9:$L$1009,$B71)</f>
        <v>0</v>
      </c>
      <c r="J71" s="239"/>
      <c r="K71" s="239"/>
      <c r="L71" s="239"/>
      <c r="M71" s="239" t="s">
        <v>188</v>
      </c>
      <c r="N71" s="240">
        <f>SUMIFS('Input 1 - Schedule 1'!$AI$9:$AI$1009,'Input 1 - Schedule 1'!$L$9:$L$1009,$B71)</f>
        <v>0</v>
      </c>
      <c r="O71" s="239"/>
      <c r="P71" s="239"/>
      <c r="Q71" s="239"/>
      <c r="R71" s="239" t="s">
        <v>188</v>
      </c>
      <c r="S71" s="253" t="str">
        <f t="shared" si="8"/>
        <v/>
      </c>
      <c r="T71" s="323"/>
      <c r="U71" s="323"/>
      <c r="V71" s="323"/>
      <c r="W71" s="323" t="s">
        <v>188</v>
      </c>
      <c r="AG71" s="231" t="s">
        <v>20</v>
      </c>
    </row>
    <row r="72" spans="1:33" x14ac:dyDescent="0.3">
      <c r="A72" s="251" t="str">
        <f t="shared" si="7"/>
        <v>US Ins</v>
      </c>
      <c r="B72" s="250" t="str">
        <f t="shared" si="7"/>
        <v xml:space="preserve">U.S. Mortgage Guaranty Insurers </v>
      </c>
      <c r="C72" s="236">
        <f t="shared" si="9"/>
        <v>6</v>
      </c>
      <c r="D72" s="240">
        <f>SUMIFS('Input 1 - Schedule 1'!$Y$9:$Y$1009,'Input 1 - Schedule 1'!$L$9:$L$1009,$B72)</f>
        <v>0</v>
      </c>
      <c r="E72" s="239"/>
      <c r="F72" s="239"/>
      <c r="G72" s="239"/>
      <c r="H72" s="239" t="s">
        <v>188</v>
      </c>
      <c r="I72" s="240">
        <f>SUMIFS('Input 1 - Schedule 1'!$AC$9:$AC$1009,'Input 1 - Schedule 1'!$L$9:$L$1009,$B72)</f>
        <v>0</v>
      </c>
      <c r="J72" s="239"/>
      <c r="K72" s="239"/>
      <c r="L72" s="239"/>
      <c r="M72" s="239" t="s">
        <v>188</v>
      </c>
      <c r="N72" s="240">
        <f>SUMIFS('Input 1 - Schedule 1'!$AI$9:$AI$1009,'Input 1 - Schedule 1'!$L$9:$L$1009,$B72)</f>
        <v>0</v>
      </c>
      <c r="O72" s="239"/>
      <c r="P72" s="239"/>
      <c r="Q72" s="239"/>
      <c r="R72" s="239" t="s">
        <v>188</v>
      </c>
      <c r="S72" s="253" t="str">
        <f t="shared" si="8"/>
        <v/>
      </c>
      <c r="T72" s="323"/>
      <c r="U72" s="323"/>
      <c r="V72" s="323"/>
      <c r="W72" s="323" t="s">
        <v>188</v>
      </c>
      <c r="AG72" s="231" t="s">
        <v>20</v>
      </c>
    </row>
    <row r="73" spans="1:33" x14ac:dyDescent="0.3">
      <c r="A73" s="251" t="str">
        <f t="shared" si="7"/>
        <v>US Ins</v>
      </c>
      <c r="B73" s="250" t="str">
        <f t="shared" si="7"/>
        <v>U.S. Title Insurers</v>
      </c>
      <c r="C73" s="236">
        <f t="shared" si="9"/>
        <v>7</v>
      </c>
      <c r="D73" s="240">
        <f>SUMIFS('Input 1 - Schedule 1'!$Y$9:$Y$1009,'Input 1 - Schedule 1'!$L$9:$L$1009,$B73)</f>
        <v>0</v>
      </c>
      <c r="E73" s="239"/>
      <c r="F73" s="239"/>
      <c r="G73" s="239"/>
      <c r="H73" s="239" t="s">
        <v>188</v>
      </c>
      <c r="I73" s="240">
        <f>SUMIFS('Input 1 - Schedule 1'!$AC$9:$AC$1009,'Input 1 - Schedule 1'!$L$9:$L$1009,$B73)</f>
        <v>0</v>
      </c>
      <c r="J73" s="239"/>
      <c r="K73" s="239"/>
      <c r="L73" s="239"/>
      <c r="M73" s="239" t="s">
        <v>188</v>
      </c>
      <c r="N73" s="240">
        <f>SUMIFS('Input 1 - Schedule 1'!$AI$9:$AI$1009,'Input 1 - Schedule 1'!$L$9:$L$1009,$B73)</f>
        <v>0</v>
      </c>
      <c r="O73" s="239"/>
      <c r="P73" s="239"/>
      <c r="Q73" s="239"/>
      <c r="R73" s="239" t="s">
        <v>188</v>
      </c>
      <c r="S73" s="253" t="str">
        <f t="shared" si="8"/>
        <v/>
      </c>
      <c r="T73" s="323"/>
      <c r="U73" s="323"/>
      <c r="V73" s="323"/>
      <c r="W73" s="323" t="s">
        <v>188</v>
      </c>
      <c r="AG73" s="231" t="s">
        <v>20</v>
      </c>
    </row>
    <row r="74" spans="1:33" x14ac:dyDescent="0.3">
      <c r="A74" s="251" t="str">
        <f t="shared" si="7"/>
        <v>US Ins</v>
      </c>
      <c r="B74" s="250" t="str">
        <f t="shared" si="7"/>
        <v xml:space="preserve">Other Non-RBC Filing U.S. Insurers </v>
      </c>
      <c r="C74" s="236">
        <f t="shared" si="9"/>
        <v>8</v>
      </c>
      <c r="D74" s="240">
        <f>SUMIFS('Input 1 - Schedule 1'!$Y$9:$Y$1009,'Input 1 - Schedule 1'!$L$9:$L$1009,$B74)</f>
        <v>0</v>
      </c>
      <c r="E74" s="239"/>
      <c r="F74" s="239"/>
      <c r="G74" s="239"/>
      <c r="H74" s="239" t="s">
        <v>188</v>
      </c>
      <c r="I74" s="240">
        <f>SUMIFS('Input 1 - Schedule 1'!$AC$9:$AC$1009,'Input 1 - Schedule 1'!$L$9:$L$1009,$B74)</f>
        <v>0</v>
      </c>
      <c r="J74" s="239"/>
      <c r="K74" s="239"/>
      <c r="L74" s="239"/>
      <c r="M74" s="239" t="s">
        <v>188</v>
      </c>
      <c r="N74" s="240">
        <f>SUMIFS('Input 1 - Schedule 1'!$AI$9:$AI$1009,'Input 1 - Schedule 1'!$L$9:$L$1009,$B74)</f>
        <v>0</v>
      </c>
      <c r="O74" s="239"/>
      <c r="P74" s="239"/>
      <c r="Q74" s="239"/>
      <c r="R74" s="239" t="s">
        <v>188</v>
      </c>
      <c r="S74" s="253" t="str">
        <f t="shared" si="8"/>
        <v/>
      </c>
      <c r="T74" s="323"/>
      <c r="U74" s="323"/>
      <c r="V74" s="323"/>
      <c r="W74" s="323" t="s">
        <v>188</v>
      </c>
      <c r="AG74" s="231" t="s">
        <v>20</v>
      </c>
    </row>
    <row r="75" spans="1:33" x14ac:dyDescent="0.3">
      <c r="A75" s="251" t="str">
        <f t="shared" si="7"/>
        <v>US Ins</v>
      </c>
      <c r="B75" s="250" t="str">
        <f t="shared" si="7"/>
        <v>RBC filing (U.S. Captive)</v>
      </c>
      <c r="C75" s="236">
        <f t="shared" si="9"/>
        <v>9</v>
      </c>
      <c r="D75" s="240">
        <f>SUMIFS('Input 1 - Schedule 1'!$Y$9:$Y$1009,'Input 1 - Schedule 1'!$L$9:$L$1009,$B75)</f>
        <v>0</v>
      </c>
      <c r="E75" s="239"/>
      <c r="F75" s="239"/>
      <c r="G75" s="239"/>
      <c r="H75" s="239" t="s">
        <v>188</v>
      </c>
      <c r="I75" s="240">
        <f>SUMIFS('Input 1 - Schedule 1'!$AC$9:$AC$1009,'Input 1 - Schedule 1'!$L$9:$L$1009,$B75)</f>
        <v>0</v>
      </c>
      <c r="J75" s="239"/>
      <c r="K75" s="239"/>
      <c r="L75" s="239"/>
      <c r="M75" s="239" t="s">
        <v>188</v>
      </c>
      <c r="N75" s="240">
        <f>SUMIFS('Input 1 - Schedule 1'!$AI$9:$AI$1009,'Input 1 - Schedule 1'!$L$9:$L$1009,$B75)</f>
        <v>0</v>
      </c>
      <c r="O75" s="239"/>
      <c r="P75" s="239"/>
      <c r="Q75" s="239"/>
      <c r="R75" s="239" t="s">
        <v>188</v>
      </c>
      <c r="S75" s="253" t="str">
        <f t="shared" si="8"/>
        <v/>
      </c>
      <c r="T75" s="323"/>
      <c r="U75" s="323"/>
      <c r="V75" s="323"/>
      <c r="W75" s="323" t="s">
        <v>188</v>
      </c>
      <c r="AG75" s="231" t="s">
        <v>20</v>
      </c>
    </row>
    <row r="76" spans="1:33" x14ac:dyDescent="0.3">
      <c r="A76" s="251" t="str">
        <f t="shared" si="7"/>
        <v>Non-US Ins</v>
      </c>
      <c r="B76" s="250" t="str">
        <f t="shared" si="7"/>
        <v>Canada - Life</v>
      </c>
      <c r="C76" s="236">
        <f t="shared" si="9"/>
        <v>10</v>
      </c>
      <c r="D76" s="240">
        <f>SUMIFS('Input 1 - Schedule 1'!$Y$9:$Y$1009,'Input 1 - Schedule 1'!$L$9:$L$1009,$B76)</f>
        <v>0</v>
      </c>
      <c r="E76" s="239"/>
      <c r="F76" s="239"/>
      <c r="G76" s="239"/>
      <c r="H76" s="239" t="s">
        <v>188</v>
      </c>
      <c r="I76" s="240">
        <f>SUMIFS('Input 1 - Schedule 1'!$AC$9:$AC$1009,'Input 1 - Schedule 1'!$L$9:$L$1009,$B76)</f>
        <v>0</v>
      </c>
      <c r="J76" s="239"/>
      <c r="K76" s="239"/>
      <c r="L76" s="239"/>
      <c r="M76" s="239" t="s">
        <v>188</v>
      </c>
      <c r="N76" s="240">
        <f>SUMIFS('Input 1 - Schedule 1'!$AI$9:$AI$1009,'Input 1 - Schedule 1'!$L$9:$L$1009,$B76)</f>
        <v>0</v>
      </c>
      <c r="O76" s="239"/>
      <c r="P76" s="239"/>
      <c r="Q76" s="239"/>
      <c r="R76" s="239" t="s">
        <v>188</v>
      </c>
      <c r="S76" s="253" t="str">
        <f t="shared" si="8"/>
        <v/>
      </c>
      <c r="T76" s="323"/>
      <c r="U76" s="323"/>
      <c r="V76" s="323"/>
      <c r="W76" s="323" t="s">
        <v>188</v>
      </c>
      <c r="AG76" s="231" t="s">
        <v>20</v>
      </c>
    </row>
    <row r="77" spans="1:33" x14ac:dyDescent="0.3">
      <c r="A77" s="251" t="str">
        <f t="shared" si="7"/>
        <v>Non-US Ins</v>
      </c>
      <c r="B77" s="250" t="str">
        <f t="shared" si="7"/>
        <v>Canada - P&amp;C</v>
      </c>
      <c r="C77" s="236">
        <f t="shared" si="9"/>
        <v>11</v>
      </c>
      <c r="D77" s="240">
        <f>SUMIFS('Input 1 - Schedule 1'!$Y$9:$Y$1009,'Input 1 - Schedule 1'!$L$9:$L$1009,$B77)</f>
        <v>0</v>
      </c>
      <c r="E77" s="239"/>
      <c r="F77" s="239"/>
      <c r="G77" s="239"/>
      <c r="H77" s="239" t="s">
        <v>188</v>
      </c>
      <c r="I77" s="240">
        <f>SUMIFS('Input 1 - Schedule 1'!$AC$9:$AC$1009,'Input 1 - Schedule 1'!$L$9:$L$1009,$B77)</f>
        <v>0</v>
      </c>
      <c r="J77" s="239"/>
      <c r="K77" s="239"/>
      <c r="L77" s="239"/>
      <c r="M77" s="239" t="s">
        <v>188</v>
      </c>
      <c r="N77" s="240">
        <f>SUMIFS('Input 1 - Schedule 1'!$AI$9:$AI$1009,'Input 1 - Schedule 1'!$L$9:$L$1009,$B77)</f>
        <v>0</v>
      </c>
      <c r="O77" s="239"/>
      <c r="P77" s="239"/>
      <c r="Q77" s="239"/>
      <c r="R77" s="239" t="s">
        <v>188</v>
      </c>
      <c r="S77" s="253" t="str">
        <f t="shared" si="8"/>
        <v/>
      </c>
      <c r="T77" s="323"/>
      <c r="U77" s="323"/>
      <c r="V77" s="323"/>
      <c r="W77" s="323" t="s">
        <v>188</v>
      </c>
      <c r="AG77" s="231" t="s">
        <v>20</v>
      </c>
    </row>
    <row r="78" spans="1:33" x14ac:dyDescent="0.3">
      <c r="A78" s="251" t="str">
        <f t="shared" si="7"/>
        <v>Non-US Ins</v>
      </c>
      <c r="B78" s="250" t="str">
        <f t="shared" si="7"/>
        <v>Bermuda - Other</v>
      </c>
      <c r="C78" s="236">
        <f t="shared" si="9"/>
        <v>12</v>
      </c>
      <c r="D78" s="240">
        <f>SUMIFS('Input 1 - Schedule 1'!$Y$9:$Y$1009,'Input 1 - Schedule 1'!$L$9:$L$1009,$B78)</f>
        <v>0</v>
      </c>
      <c r="E78" s="239"/>
      <c r="F78" s="239"/>
      <c r="G78" s="239"/>
      <c r="H78" s="239" t="s">
        <v>188</v>
      </c>
      <c r="I78" s="240">
        <f>SUMIFS('Input 1 - Schedule 1'!$AC$9:$AC$1009,'Input 1 - Schedule 1'!$L$9:$L$1009,$B78)</f>
        <v>0</v>
      </c>
      <c r="J78" s="239"/>
      <c r="K78" s="239"/>
      <c r="L78" s="239"/>
      <c r="M78" s="239" t="s">
        <v>188</v>
      </c>
      <c r="N78" s="240">
        <f>SUMIFS('Input 1 - Schedule 1'!$AI$9:$AI$1009,'Input 1 - Schedule 1'!$L$9:$L$1009,$B78)</f>
        <v>0</v>
      </c>
      <c r="O78" s="239"/>
      <c r="P78" s="239"/>
      <c r="Q78" s="239"/>
      <c r="R78" s="239" t="s">
        <v>188</v>
      </c>
      <c r="S78" s="253" t="str">
        <f t="shared" si="8"/>
        <v/>
      </c>
      <c r="T78" s="323"/>
      <c r="U78" s="323"/>
      <c r="V78" s="323"/>
      <c r="W78" s="323" t="s">
        <v>188</v>
      </c>
      <c r="AG78" s="231" t="s">
        <v>20</v>
      </c>
    </row>
    <row r="79" spans="1:33" x14ac:dyDescent="0.3">
      <c r="A79" s="251" t="str">
        <f t="shared" si="7"/>
        <v>Non-US Ins</v>
      </c>
      <c r="B79" s="250" t="str">
        <f t="shared" si="7"/>
        <v>Bermuda - Commercial Insurers</v>
      </c>
      <c r="C79" s="236">
        <f t="shared" si="9"/>
        <v>13</v>
      </c>
      <c r="D79" s="240">
        <f>SUMIFS('Input 1 - Schedule 1'!$Y$9:$Y$1009,'Input 1 - Schedule 1'!$L$9:$L$1009,$B79)</f>
        <v>0</v>
      </c>
      <c r="E79" s="239"/>
      <c r="F79" s="239"/>
      <c r="G79" s="239"/>
      <c r="H79" s="239" t="s">
        <v>188</v>
      </c>
      <c r="I79" s="240">
        <f>SUMIFS('Input 1 - Schedule 1'!$AC$9:$AC$1009,'Input 1 - Schedule 1'!$L$9:$L$1009,$B79)</f>
        <v>0</v>
      </c>
      <c r="J79" s="239"/>
      <c r="K79" s="239"/>
      <c r="L79" s="239"/>
      <c r="M79" s="239" t="s">
        <v>188</v>
      </c>
      <c r="N79" s="240">
        <f>SUMIFS('Input 1 - Schedule 1'!$AI$9:$AI$1009,'Input 1 - Schedule 1'!$L$9:$L$1009,$B79)</f>
        <v>0</v>
      </c>
      <c r="O79" s="239"/>
      <c r="P79" s="239"/>
      <c r="Q79" s="239"/>
      <c r="R79" s="239" t="s">
        <v>188</v>
      </c>
      <c r="S79" s="253" t="str">
        <f t="shared" si="8"/>
        <v/>
      </c>
      <c r="T79" s="323"/>
      <c r="U79" s="323"/>
      <c r="V79" s="323"/>
      <c r="W79" s="323" t="s">
        <v>188</v>
      </c>
      <c r="AG79" s="231" t="s">
        <v>20</v>
      </c>
    </row>
    <row r="80" spans="1:33" x14ac:dyDescent="0.3">
      <c r="A80" s="251" t="str">
        <f t="shared" si="7"/>
        <v>Non-US Ins</v>
      </c>
      <c r="B80" s="250" t="str">
        <f t="shared" si="7"/>
        <v>Japan - Life</v>
      </c>
      <c r="C80" s="236">
        <f t="shared" si="9"/>
        <v>14</v>
      </c>
      <c r="D80" s="240">
        <f>SUMIFS('Input 1 - Schedule 1'!$Y$9:$Y$1009,'Input 1 - Schedule 1'!$L$9:$L$1009,$B80)</f>
        <v>0</v>
      </c>
      <c r="E80" s="239"/>
      <c r="F80" s="239"/>
      <c r="G80" s="239"/>
      <c r="H80" s="239" t="s">
        <v>188</v>
      </c>
      <c r="I80" s="240">
        <f>SUMIFS('Input 1 - Schedule 1'!$AC$9:$AC$1009,'Input 1 - Schedule 1'!$L$9:$L$1009,$B80)</f>
        <v>0</v>
      </c>
      <c r="J80" s="239"/>
      <c r="K80" s="239"/>
      <c r="L80" s="239"/>
      <c r="M80" s="239" t="s">
        <v>188</v>
      </c>
      <c r="N80" s="240">
        <f>SUMIFS('Input 1 - Schedule 1'!$AI$9:$AI$1009,'Input 1 - Schedule 1'!$L$9:$L$1009,$B80)</f>
        <v>0</v>
      </c>
      <c r="O80" s="239"/>
      <c r="P80" s="239"/>
      <c r="Q80" s="239"/>
      <c r="R80" s="239" t="s">
        <v>188</v>
      </c>
      <c r="S80" s="253" t="str">
        <f t="shared" si="8"/>
        <v/>
      </c>
      <c r="T80" s="323"/>
      <c r="U80" s="323"/>
      <c r="V80" s="323"/>
      <c r="W80" s="323" t="s">
        <v>188</v>
      </c>
      <c r="AG80" s="231" t="s">
        <v>20</v>
      </c>
    </row>
    <row r="81" spans="1:33" x14ac:dyDescent="0.3">
      <c r="A81" s="251" t="str">
        <f t="shared" si="7"/>
        <v>Non-US Ins</v>
      </c>
      <c r="B81" s="250" t="str">
        <f t="shared" si="7"/>
        <v>Japan - Non-Life</v>
      </c>
      <c r="C81" s="236">
        <f t="shared" si="9"/>
        <v>15</v>
      </c>
      <c r="D81" s="240">
        <f>SUMIFS('Input 1 - Schedule 1'!$Y$9:$Y$1009,'Input 1 - Schedule 1'!$L$9:$L$1009,$B81)</f>
        <v>0</v>
      </c>
      <c r="E81" s="239"/>
      <c r="F81" s="239"/>
      <c r="G81" s="239"/>
      <c r="H81" s="239" t="s">
        <v>188</v>
      </c>
      <c r="I81" s="240">
        <f>SUMIFS('Input 1 - Schedule 1'!$AC$9:$AC$1009,'Input 1 - Schedule 1'!$L$9:$L$1009,$B81)</f>
        <v>0</v>
      </c>
      <c r="J81" s="239"/>
      <c r="K81" s="239"/>
      <c r="L81" s="239"/>
      <c r="M81" s="239" t="s">
        <v>188</v>
      </c>
      <c r="N81" s="240">
        <f>SUMIFS('Input 1 - Schedule 1'!$AI$9:$AI$1009,'Input 1 - Schedule 1'!$L$9:$L$1009,$B81)</f>
        <v>0</v>
      </c>
      <c r="O81" s="239"/>
      <c r="P81" s="239"/>
      <c r="Q81" s="239"/>
      <c r="R81" s="239" t="s">
        <v>188</v>
      </c>
      <c r="S81" s="253" t="str">
        <f t="shared" si="8"/>
        <v/>
      </c>
      <c r="T81" s="323"/>
      <c r="U81" s="323"/>
      <c r="V81" s="323"/>
      <c r="W81" s="323" t="s">
        <v>188</v>
      </c>
      <c r="AG81" s="231" t="s">
        <v>20</v>
      </c>
    </row>
    <row r="82" spans="1:33" x14ac:dyDescent="0.3">
      <c r="A82" s="251" t="str">
        <f t="shared" si="7"/>
        <v>Non-US Ins</v>
      </c>
      <c r="B82" s="250" t="str">
        <f t="shared" si="7"/>
        <v>Japan - Health</v>
      </c>
      <c r="C82" s="236">
        <f t="shared" si="9"/>
        <v>16</v>
      </c>
      <c r="D82" s="240">
        <f>SUMIFS('Input 1 - Schedule 1'!$Y$9:$Y$1009,'Input 1 - Schedule 1'!$L$9:$L$1009,$B82)</f>
        <v>0</v>
      </c>
      <c r="E82" s="239"/>
      <c r="F82" s="239"/>
      <c r="G82" s="239"/>
      <c r="H82" s="239" t="s">
        <v>188</v>
      </c>
      <c r="I82" s="240">
        <f>SUMIFS('Input 1 - Schedule 1'!$AC$9:$AC$1009,'Input 1 - Schedule 1'!$L$9:$L$1009,$B82)</f>
        <v>0</v>
      </c>
      <c r="J82" s="239"/>
      <c r="K82" s="239"/>
      <c r="L82" s="239"/>
      <c r="M82" s="239" t="s">
        <v>188</v>
      </c>
      <c r="N82" s="240">
        <f>SUMIFS('Input 1 - Schedule 1'!$AI$9:$AI$1009,'Input 1 - Schedule 1'!$L$9:$L$1009,$B82)</f>
        <v>0</v>
      </c>
      <c r="O82" s="239"/>
      <c r="P82" s="239"/>
      <c r="Q82" s="239"/>
      <c r="R82" s="239" t="s">
        <v>188</v>
      </c>
      <c r="S82" s="253" t="str">
        <f t="shared" si="8"/>
        <v/>
      </c>
      <c r="T82" s="323"/>
      <c r="U82" s="323"/>
      <c r="V82" s="323"/>
      <c r="W82" s="323" t="s">
        <v>188</v>
      </c>
      <c r="AG82" s="231" t="s">
        <v>20</v>
      </c>
    </row>
    <row r="83" spans="1:33" x14ac:dyDescent="0.3">
      <c r="A83" s="251" t="str">
        <f t="shared" si="7"/>
        <v>Non-US Ins</v>
      </c>
      <c r="B83" s="250" t="str">
        <f t="shared" si="7"/>
        <v>Solvency II (EU) - Life</v>
      </c>
      <c r="C83" s="236">
        <f t="shared" si="9"/>
        <v>17</v>
      </c>
      <c r="D83" s="240">
        <f>SUMIFS('Input 1 - Schedule 1'!$Y$9:$Y$1009,'Input 1 - Schedule 1'!$L$9:$L$1009,$B83)</f>
        <v>0</v>
      </c>
      <c r="E83" s="239"/>
      <c r="F83" s="239"/>
      <c r="G83" s="239"/>
      <c r="H83" s="239" t="s">
        <v>188</v>
      </c>
      <c r="I83" s="240">
        <f>SUMIFS('Input 1 - Schedule 1'!$AC$9:$AC$1009,'Input 1 - Schedule 1'!$L$9:$L$1009,$B83)</f>
        <v>0</v>
      </c>
      <c r="J83" s="239"/>
      <c r="K83" s="239"/>
      <c r="L83" s="239"/>
      <c r="M83" s="239" t="s">
        <v>188</v>
      </c>
      <c r="N83" s="240">
        <f>SUMIFS('Input 1 - Schedule 1'!$AI$9:$AI$1009,'Input 1 - Schedule 1'!$L$9:$L$1009,$B83)</f>
        <v>0</v>
      </c>
      <c r="O83" s="239"/>
      <c r="P83" s="239"/>
      <c r="Q83" s="239"/>
      <c r="R83" s="239" t="s">
        <v>188</v>
      </c>
      <c r="S83" s="253" t="str">
        <f t="shared" si="8"/>
        <v/>
      </c>
      <c r="T83" s="323"/>
      <c r="U83" s="323"/>
      <c r="V83" s="323"/>
      <c r="W83" s="323" t="s">
        <v>188</v>
      </c>
      <c r="AG83" s="231" t="s">
        <v>20</v>
      </c>
    </row>
    <row r="84" spans="1:33" x14ac:dyDescent="0.3">
      <c r="A84" s="251" t="str">
        <f t="shared" si="7"/>
        <v>Non-US Ins</v>
      </c>
      <c r="B84" s="250" t="str">
        <f t="shared" si="7"/>
        <v>Solvency II (EU) - Non-Life</v>
      </c>
      <c r="C84" s="236">
        <f t="shared" si="9"/>
        <v>18</v>
      </c>
      <c r="D84" s="240">
        <f>SUMIFS('Input 1 - Schedule 1'!$Y$9:$Y$1009,'Input 1 - Schedule 1'!$L$9:$L$1009,$B84)</f>
        <v>0</v>
      </c>
      <c r="E84" s="239"/>
      <c r="F84" s="239"/>
      <c r="G84" s="239"/>
      <c r="H84" s="239" t="s">
        <v>188</v>
      </c>
      <c r="I84" s="240">
        <f>SUMIFS('Input 1 - Schedule 1'!$AC$9:$AC$1009,'Input 1 - Schedule 1'!$L$9:$L$1009,$B84)</f>
        <v>0</v>
      </c>
      <c r="J84" s="239"/>
      <c r="K84" s="239"/>
      <c r="L84" s="239"/>
      <c r="M84" s="239" t="s">
        <v>188</v>
      </c>
      <c r="N84" s="240">
        <f>SUMIFS('Input 1 - Schedule 1'!$AI$9:$AI$1009,'Input 1 - Schedule 1'!$L$9:$L$1009,$B84)</f>
        <v>0</v>
      </c>
      <c r="O84" s="239"/>
      <c r="P84" s="239"/>
      <c r="Q84" s="239"/>
      <c r="R84" s="239" t="s">
        <v>188</v>
      </c>
      <c r="S84" s="253" t="str">
        <f t="shared" si="8"/>
        <v/>
      </c>
      <c r="T84" s="323"/>
      <c r="U84" s="323"/>
      <c r="V84" s="323"/>
      <c r="W84" s="323" t="s">
        <v>188</v>
      </c>
      <c r="AG84" s="231" t="s">
        <v>20</v>
      </c>
    </row>
    <row r="85" spans="1:33" x14ac:dyDescent="0.3">
      <c r="A85" s="251" t="str">
        <f t="shared" si="7"/>
        <v>Non-US Ins</v>
      </c>
      <c r="B85" s="250" t="str">
        <f t="shared" si="7"/>
        <v>Solvency II (UK) - Life</v>
      </c>
      <c r="C85" s="236">
        <f t="shared" si="9"/>
        <v>19</v>
      </c>
      <c r="D85" s="240">
        <f>SUMIFS('Input 1 - Schedule 1'!$Y$9:$Y$1009,'Input 1 - Schedule 1'!$L$9:$L$1009,$B85)</f>
        <v>0</v>
      </c>
      <c r="E85" s="239"/>
      <c r="F85" s="239"/>
      <c r="G85" s="239"/>
      <c r="H85" s="239" t="s">
        <v>188</v>
      </c>
      <c r="I85" s="240">
        <f>SUMIFS('Input 1 - Schedule 1'!$AC$9:$AC$1009,'Input 1 - Schedule 1'!$L$9:$L$1009,$B85)</f>
        <v>0</v>
      </c>
      <c r="J85" s="239"/>
      <c r="K85" s="239"/>
      <c r="L85" s="239"/>
      <c r="M85" s="239" t="s">
        <v>188</v>
      </c>
      <c r="N85" s="240">
        <f>SUMIFS('Input 1 - Schedule 1'!$AI$9:$AI$1009,'Input 1 - Schedule 1'!$L$9:$L$1009,$B85)</f>
        <v>0</v>
      </c>
      <c r="O85" s="239"/>
      <c r="P85" s="239"/>
      <c r="Q85" s="239"/>
      <c r="R85" s="239" t="s">
        <v>188</v>
      </c>
      <c r="S85" s="253" t="str">
        <f t="shared" si="8"/>
        <v/>
      </c>
      <c r="T85" s="323"/>
      <c r="U85" s="323"/>
      <c r="V85" s="323"/>
      <c r="W85" s="323" t="s">
        <v>188</v>
      </c>
      <c r="AG85" s="231" t="s">
        <v>20</v>
      </c>
    </row>
    <row r="86" spans="1:33" x14ac:dyDescent="0.3">
      <c r="A86" s="251" t="str">
        <f t="shared" si="7"/>
        <v>Non-US Ins</v>
      </c>
      <c r="B86" s="250" t="str">
        <f t="shared" si="7"/>
        <v>Solvency II (UK) - Non-Life</v>
      </c>
      <c r="C86" s="236">
        <f t="shared" si="9"/>
        <v>20</v>
      </c>
      <c r="D86" s="240">
        <f>SUMIFS('Input 1 - Schedule 1'!$Y$9:$Y$1009,'Input 1 - Schedule 1'!$L$9:$L$1009,$B86)</f>
        <v>0</v>
      </c>
      <c r="E86" s="239"/>
      <c r="F86" s="239"/>
      <c r="G86" s="239"/>
      <c r="H86" s="239" t="s">
        <v>188</v>
      </c>
      <c r="I86" s="240">
        <f>SUMIFS('Input 1 - Schedule 1'!$AC$9:$AC$1009,'Input 1 - Schedule 1'!$L$9:$L$1009,$B86)</f>
        <v>0</v>
      </c>
      <c r="J86" s="239"/>
      <c r="K86" s="239"/>
      <c r="L86" s="239"/>
      <c r="M86" s="239" t="s">
        <v>188</v>
      </c>
      <c r="N86" s="240">
        <f>SUMIFS('Input 1 - Schedule 1'!$AI$9:$AI$1009,'Input 1 - Schedule 1'!$L$9:$L$1009,$B86)</f>
        <v>0</v>
      </c>
      <c r="O86" s="239"/>
      <c r="P86" s="239"/>
      <c r="Q86" s="239"/>
      <c r="R86" s="239" t="s">
        <v>188</v>
      </c>
      <c r="S86" s="253" t="str">
        <f t="shared" si="8"/>
        <v/>
      </c>
      <c r="T86" s="323"/>
      <c r="U86" s="323"/>
      <c r="V86" s="323"/>
      <c r="W86" s="323" t="s">
        <v>188</v>
      </c>
      <c r="AG86" s="231" t="s">
        <v>20</v>
      </c>
    </row>
    <row r="87" spans="1:33" x14ac:dyDescent="0.3">
      <c r="A87" s="251" t="str">
        <f t="shared" ref="A87:B106" si="10">A26</f>
        <v>Non-US Ins</v>
      </c>
      <c r="B87" s="250" t="str">
        <f t="shared" si="10"/>
        <v>Australia - All</v>
      </c>
      <c r="C87" s="236">
        <f t="shared" si="9"/>
        <v>21</v>
      </c>
      <c r="D87" s="240">
        <f>SUMIFS('Input 1 - Schedule 1'!$Y$9:$Y$1009,'Input 1 - Schedule 1'!$L$9:$L$1009,$B87)</f>
        <v>0</v>
      </c>
      <c r="E87" s="239"/>
      <c r="F87" s="239"/>
      <c r="G87" s="239"/>
      <c r="H87" s="239" t="s">
        <v>188</v>
      </c>
      <c r="I87" s="240">
        <f>SUMIFS('Input 1 - Schedule 1'!$AC$9:$AC$1009,'Input 1 - Schedule 1'!$L$9:$L$1009,$B87)</f>
        <v>0</v>
      </c>
      <c r="J87" s="239"/>
      <c r="K87" s="239"/>
      <c r="L87" s="239"/>
      <c r="M87" s="239" t="s">
        <v>188</v>
      </c>
      <c r="N87" s="240">
        <f>SUMIFS('Input 1 - Schedule 1'!$AI$9:$AI$1009,'Input 1 - Schedule 1'!$L$9:$L$1009,$B87)</f>
        <v>0</v>
      </c>
      <c r="O87" s="239"/>
      <c r="P87" s="239"/>
      <c r="Q87" s="239"/>
      <c r="R87" s="239" t="s">
        <v>188</v>
      </c>
      <c r="S87" s="253" t="str">
        <f t="shared" si="8"/>
        <v/>
      </c>
      <c r="T87" s="323"/>
      <c r="U87" s="323"/>
      <c r="V87" s="323"/>
      <c r="W87" s="323" t="s">
        <v>188</v>
      </c>
      <c r="AG87" s="231" t="s">
        <v>20</v>
      </c>
    </row>
    <row r="88" spans="1:33" x14ac:dyDescent="0.3">
      <c r="A88" s="251" t="str">
        <f t="shared" si="10"/>
        <v>Non-US Ins</v>
      </c>
      <c r="B88" s="250" t="str">
        <f t="shared" si="10"/>
        <v>Switzerland - Life</v>
      </c>
      <c r="C88" s="236">
        <f t="shared" si="9"/>
        <v>22</v>
      </c>
      <c r="D88" s="240">
        <f>SUMIFS('Input 1 - Schedule 1'!$Y$9:$Y$1009,'Input 1 - Schedule 1'!$L$9:$L$1009,$B88)</f>
        <v>0</v>
      </c>
      <c r="E88" s="239"/>
      <c r="F88" s="239"/>
      <c r="G88" s="239"/>
      <c r="H88" s="239" t="s">
        <v>188</v>
      </c>
      <c r="I88" s="240">
        <f>SUMIFS('Input 1 - Schedule 1'!$AC$9:$AC$1009,'Input 1 - Schedule 1'!$L$9:$L$1009,$B88)</f>
        <v>0</v>
      </c>
      <c r="J88" s="239"/>
      <c r="K88" s="239"/>
      <c r="L88" s="239"/>
      <c r="M88" s="239" t="s">
        <v>188</v>
      </c>
      <c r="N88" s="240">
        <f>SUMIFS('Input 1 - Schedule 1'!$AI$9:$AI$1009,'Input 1 - Schedule 1'!$L$9:$L$1009,$B88)</f>
        <v>0</v>
      </c>
      <c r="O88" s="239"/>
      <c r="P88" s="239"/>
      <c r="Q88" s="239"/>
      <c r="R88" s="239" t="s">
        <v>188</v>
      </c>
      <c r="S88" s="253" t="str">
        <f t="shared" si="8"/>
        <v/>
      </c>
      <c r="T88" s="323"/>
      <c r="U88" s="323"/>
      <c r="V88" s="323"/>
      <c r="W88" s="323" t="s">
        <v>188</v>
      </c>
      <c r="AG88" s="231" t="s">
        <v>20</v>
      </c>
    </row>
    <row r="89" spans="1:33" x14ac:dyDescent="0.3">
      <c r="A89" s="251" t="str">
        <f t="shared" si="10"/>
        <v>Non-US Ins</v>
      </c>
      <c r="B89" s="250" t="str">
        <f t="shared" si="10"/>
        <v>Switzerland - Non-Life</v>
      </c>
      <c r="C89" s="236">
        <f t="shared" si="9"/>
        <v>23</v>
      </c>
      <c r="D89" s="240">
        <f>SUMIFS('Input 1 - Schedule 1'!$Y$9:$Y$1009,'Input 1 - Schedule 1'!$L$9:$L$1009,$B89)</f>
        <v>0</v>
      </c>
      <c r="E89" s="239"/>
      <c r="F89" s="239"/>
      <c r="G89" s="239"/>
      <c r="H89" s="239" t="s">
        <v>188</v>
      </c>
      <c r="I89" s="240">
        <f>SUMIFS('Input 1 - Schedule 1'!$AC$9:$AC$1009,'Input 1 - Schedule 1'!$L$9:$L$1009,$B89)</f>
        <v>0</v>
      </c>
      <c r="J89" s="239"/>
      <c r="K89" s="239"/>
      <c r="L89" s="239"/>
      <c r="M89" s="239" t="s">
        <v>188</v>
      </c>
      <c r="N89" s="240">
        <f>SUMIFS('Input 1 - Schedule 1'!$AI$9:$AI$1009,'Input 1 - Schedule 1'!$L$9:$L$1009,$B89)</f>
        <v>0</v>
      </c>
      <c r="O89" s="239"/>
      <c r="P89" s="239"/>
      <c r="Q89" s="239"/>
      <c r="R89" s="239" t="s">
        <v>188</v>
      </c>
      <c r="S89" s="253" t="str">
        <f t="shared" si="8"/>
        <v/>
      </c>
      <c r="T89" s="323"/>
      <c r="U89" s="323"/>
      <c r="V89" s="323"/>
      <c r="W89" s="323" t="s">
        <v>188</v>
      </c>
      <c r="AG89" s="231" t="s">
        <v>20</v>
      </c>
    </row>
    <row r="90" spans="1:33" x14ac:dyDescent="0.3">
      <c r="A90" s="251" t="str">
        <f t="shared" si="10"/>
        <v>Non-US Ins</v>
      </c>
      <c r="B90" s="250" t="str">
        <f t="shared" si="10"/>
        <v>Hong Kong - Life</v>
      </c>
      <c r="C90" s="236">
        <f t="shared" si="9"/>
        <v>24</v>
      </c>
      <c r="D90" s="240">
        <f>SUMIFS('Input 1 - Schedule 1'!$Y$9:$Y$1009,'Input 1 - Schedule 1'!$L$9:$L$1009,$B90)</f>
        <v>0</v>
      </c>
      <c r="E90" s="239"/>
      <c r="F90" s="239"/>
      <c r="G90" s="239"/>
      <c r="H90" s="239" t="s">
        <v>188</v>
      </c>
      <c r="I90" s="240">
        <f>SUMIFS('Input 1 - Schedule 1'!$AC$9:$AC$1009,'Input 1 - Schedule 1'!$L$9:$L$1009,$B90)</f>
        <v>0</v>
      </c>
      <c r="J90" s="239"/>
      <c r="K90" s="239"/>
      <c r="L90" s="239"/>
      <c r="M90" s="239" t="s">
        <v>188</v>
      </c>
      <c r="N90" s="240">
        <f>SUMIFS('Input 1 - Schedule 1'!$AI$9:$AI$1009,'Input 1 - Schedule 1'!$L$9:$L$1009,$B90)</f>
        <v>0</v>
      </c>
      <c r="O90" s="239"/>
      <c r="P90" s="239"/>
      <c r="Q90" s="239"/>
      <c r="R90" s="239" t="s">
        <v>188</v>
      </c>
      <c r="S90" s="253" t="str">
        <f t="shared" si="8"/>
        <v/>
      </c>
      <c r="T90" s="323"/>
      <c r="U90" s="323"/>
      <c r="V90" s="323"/>
      <c r="W90" s="323" t="s">
        <v>188</v>
      </c>
      <c r="AG90" s="231" t="s">
        <v>20</v>
      </c>
    </row>
    <row r="91" spans="1:33" x14ac:dyDescent="0.3">
      <c r="A91" s="251" t="str">
        <f t="shared" si="10"/>
        <v>Non-US Ins</v>
      </c>
      <c r="B91" s="250" t="str">
        <f t="shared" si="10"/>
        <v>Hong Kong - Non-Life</v>
      </c>
      <c r="C91" s="236">
        <f t="shared" si="9"/>
        <v>25</v>
      </c>
      <c r="D91" s="240">
        <f>SUMIFS('Input 1 - Schedule 1'!$Y$9:$Y$1009,'Input 1 - Schedule 1'!$L$9:$L$1009,$B91)</f>
        <v>0</v>
      </c>
      <c r="E91" s="239"/>
      <c r="F91" s="239"/>
      <c r="G91" s="239"/>
      <c r="H91" s="239" t="s">
        <v>188</v>
      </c>
      <c r="I91" s="240">
        <f>SUMIFS('Input 1 - Schedule 1'!$AC$9:$AC$1009,'Input 1 - Schedule 1'!$L$9:$L$1009,$B91)</f>
        <v>0</v>
      </c>
      <c r="J91" s="239"/>
      <c r="K91" s="239"/>
      <c r="L91" s="239"/>
      <c r="M91" s="239" t="s">
        <v>188</v>
      </c>
      <c r="N91" s="240">
        <f>SUMIFS('Input 1 - Schedule 1'!$AI$9:$AI$1009,'Input 1 - Schedule 1'!$L$9:$L$1009,$B91)</f>
        <v>0</v>
      </c>
      <c r="O91" s="239"/>
      <c r="P91" s="239"/>
      <c r="Q91" s="239"/>
      <c r="R91" s="239" t="s">
        <v>188</v>
      </c>
      <c r="S91" s="253" t="str">
        <f t="shared" si="8"/>
        <v/>
      </c>
      <c r="T91" s="323"/>
      <c r="U91" s="323"/>
      <c r="V91" s="323"/>
      <c r="W91" s="323" t="s">
        <v>188</v>
      </c>
      <c r="AG91" s="231" t="s">
        <v>20</v>
      </c>
    </row>
    <row r="92" spans="1:33" x14ac:dyDescent="0.3">
      <c r="A92" s="251" t="str">
        <f t="shared" si="10"/>
        <v>Non-US Ins</v>
      </c>
      <c r="B92" s="250" t="str">
        <f t="shared" si="10"/>
        <v>Singapore - All</v>
      </c>
      <c r="C92" s="236">
        <f t="shared" si="9"/>
        <v>26</v>
      </c>
      <c r="D92" s="240">
        <f>SUMIFS('Input 1 - Schedule 1'!$Y$9:$Y$1009,'Input 1 - Schedule 1'!$L$9:$L$1009,$B92)</f>
        <v>0</v>
      </c>
      <c r="E92" s="239"/>
      <c r="F92" s="239"/>
      <c r="G92" s="239"/>
      <c r="H92" s="239" t="s">
        <v>188</v>
      </c>
      <c r="I92" s="240">
        <f>SUMIFS('Input 1 - Schedule 1'!$AC$9:$AC$1009,'Input 1 - Schedule 1'!$L$9:$L$1009,$B92)</f>
        <v>0</v>
      </c>
      <c r="J92" s="239"/>
      <c r="K92" s="239"/>
      <c r="L92" s="239"/>
      <c r="M92" s="239" t="s">
        <v>188</v>
      </c>
      <c r="N92" s="240">
        <f>SUMIFS('Input 1 - Schedule 1'!$AI$9:$AI$1009,'Input 1 - Schedule 1'!$L$9:$L$1009,$B92)</f>
        <v>0</v>
      </c>
      <c r="O92" s="239"/>
      <c r="P92" s="239"/>
      <c r="Q92" s="239"/>
      <c r="R92" s="239" t="s">
        <v>188</v>
      </c>
      <c r="S92" s="253" t="str">
        <f t="shared" si="8"/>
        <v/>
      </c>
      <c r="T92" s="323"/>
      <c r="U92" s="323"/>
      <c r="V92" s="323"/>
      <c r="W92" s="323" t="s">
        <v>188</v>
      </c>
      <c r="AG92" s="231" t="s">
        <v>20</v>
      </c>
    </row>
    <row r="93" spans="1:33" x14ac:dyDescent="0.3">
      <c r="A93" s="251" t="str">
        <f t="shared" si="10"/>
        <v>Non-US Ins</v>
      </c>
      <c r="B93" s="250" t="str">
        <f t="shared" si="10"/>
        <v>Chinese Taipei - All</v>
      </c>
      <c r="C93" s="236">
        <f t="shared" si="9"/>
        <v>27</v>
      </c>
      <c r="D93" s="240">
        <f>SUMIFS('Input 1 - Schedule 1'!$Y$9:$Y$1009,'Input 1 - Schedule 1'!$L$9:$L$1009,$B93)</f>
        <v>0</v>
      </c>
      <c r="E93" s="239"/>
      <c r="F93" s="239"/>
      <c r="G93" s="239"/>
      <c r="H93" s="239" t="s">
        <v>188</v>
      </c>
      <c r="I93" s="240">
        <f>SUMIFS('Input 1 - Schedule 1'!$AC$9:$AC$1009,'Input 1 - Schedule 1'!$L$9:$L$1009,$B93)</f>
        <v>0</v>
      </c>
      <c r="J93" s="239"/>
      <c r="K93" s="239"/>
      <c r="L93" s="239"/>
      <c r="M93" s="239" t="s">
        <v>188</v>
      </c>
      <c r="N93" s="240">
        <f>SUMIFS('Input 1 - Schedule 1'!$AI$9:$AI$1009,'Input 1 - Schedule 1'!$L$9:$L$1009,$B93)</f>
        <v>0</v>
      </c>
      <c r="O93" s="239"/>
      <c r="P93" s="239"/>
      <c r="Q93" s="239"/>
      <c r="R93" s="239" t="s">
        <v>188</v>
      </c>
      <c r="S93" s="253" t="str">
        <f t="shared" si="8"/>
        <v/>
      </c>
      <c r="T93" s="323"/>
      <c r="U93" s="323"/>
      <c r="V93" s="323"/>
      <c r="W93" s="323" t="s">
        <v>188</v>
      </c>
      <c r="AG93" s="231" t="s">
        <v>20</v>
      </c>
    </row>
    <row r="94" spans="1:33" x14ac:dyDescent="0.3">
      <c r="A94" s="251" t="str">
        <f t="shared" si="10"/>
        <v>Non-US Ins</v>
      </c>
      <c r="B94" s="250" t="str">
        <f t="shared" si="10"/>
        <v>South Africa - Life</v>
      </c>
      <c r="C94" s="236">
        <f t="shared" si="9"/>
        <v>28</v>
      </c>
      <c r="D94" s="240">
        <f>SUMIFS('Input 1 - Schedule 1'!$Y$9:$Y$1009,'Input 1 - Schedule 1'!$L$9:$L$1009,$B94)</f>
        <v>0</v>
      </c>
      <c r="E94" s="239"/>
      <c r="F94" s="239"/>
      <c r="G94" s="239"/>
      <c r="H94" s="239" t="s">
        <v>188</v>
      </c>
      <c r="I94" s="240">
        <f>SUMIFS('Input 1 - Schedule 1'!$AC$9:$AC$1009,'Input 1 - Schedule 1'!$L$9:$L$1009,$B94)</f>
        <v>0</v>
      </c>
      <c r="J94" s="239"/>
      <c r="K94" s="239"/>
      <c r="L94" s="239"/>
      <c r="M94" s="239" t="s">
        <v>188</v>
      </c>
      <c r="N94" s="240">
        <f>SUMIFS('Input 1 - Schedule 1'!$AI$9:$AI$1009,'Input 1 - Schedule 1'!$L$9:$L$1009,$B94)</f>
        <v>0</v>
      </c>
      <c r="O94" s="239"/>
      <c r="P94" s="239"/>
      <c r="Q94" s="239"/>
      <c r="R94" s="239" t="s">
        <v>188</v>
      </c>
      <c r="S94" s="253" t="str">
        <f t="shared" si="8"/>
        <v/>
      </c>
      <c r="T94" s="323"/>
      <c r="U94" s="323"/>
      <c r="V94" s="323"/>
      <c r="W94" s="323" t="s">
        <v>188</v>
      </c>
      <c r="AG94" s="231" t="s">
        <v>20</v>
      </c>
    </row>
    <row r="95" spans="1:33" x14ac:dyDescent="0.3">
      <c r="A95" s="251" t="str">
        <f t="shared" si="10"/>
        <v>Non-US Ins</v>
      </c>
      <c r="B95" s="250" t="str">
        <f t="shared" si="10"/>
        <v>South Africa - Composite</v>
      </c>
      <c r="C95" s="236">
        <f t="shared" si="9"/>
        <v>29</v>
      </c>
      <c r="D95" s="240">
        <f>SUMIFS('Input 1 - Schedule 1'!$Y$9:$Y$1009,'Input 1 - Schedule 1'!$L$9:$L$1009,$B95)</f>
        <v>0</v>
      </c>
      <c r="E95" s="239"/>
      <c r="F95" s="239"/>
      <c r="G95" s="239"/>
      <c r="H95" s="239" t="s">
        <v>188</v>
      </c>
      <c r="I95" s="240">
        <f>SUMIFS('Input 1 - Schedule 1'!$AC$9:$AC$1009,'Input 1 - Schedule 1'!$L$9:$L$1009,$B95)</f>
        <v>0</v>
      </c>
      <c r="J95" s="239"/>
      <c r="K95" s="239"/>
      <c r="L95" s="239"/>
      <c r="M95" s="239" t="s">
        <v>188</v>
      </c>
      <c r="N95" s="240">
        <f>SUMIFS('Input 1 - Schedule 1'!$AI$9:$AI$1009,'Input 1 - Schedule 1'!$L$9:$L$1009,$B95)</f>
        <v>0</v>
      </c>
      <c r="O95" s="239"/>
      <c r="P95" s="239"/>
      <c r="Q95" s="239"/>
      <c r="R95" s="239" t="s">
        <v>188</v>
      </c>
      <c r="S95" s="253" t="str">
        <f t="shared" si="8"/>
        <v/>
      </c>
      <c r="T95" s="323"/>
      <c r="U95" s="323"/>
      <c r="V95" s="323"/>
      <c r="W95" s="323" t="s">
        <v>188</v>
      </c>
      <c r="AG95" s="231" t="s">
        <v>20</v>
      </c>
    </row>
    <row r="96" spans="1:33" x14ac:dyDescent="0.3">
      <c r="A96" s="251" t="str">
        <f t="shared" si="10"/>
        <v>Non-US Ins</v>
      </c>
      <c r="B96" s="250" t="str">
        <f t="shared" si="10"/>
        <v>South Africa - Non-Life</v>
      </c>
      <c r="C96" s="236">
        <f t="shared" si="9"/>
        <v>30</v>
      </c>
      <c r="D96" s="240">
        <f>SUMIFS('Input 1 - Schedule 1'!$Y$9:$Y$1009,'Input 1 - Schedule 1'!$L$9:$L$1009,$B96)</f>
        <v>0</v>
      </c>
      <c r="E96" s="239"/>
      <c r="F96" s="239"/>
      <c r="G96" s="239"/>
      <c r="H96" s="239" t="s">
        <v>188</v>
      </c>
      <c r="I96" s="240">
        <f>SUMIFS('Input 1 - Schedule 1'!$AC$9:$AC$1009,'Input 1 - Schedule 1'!$L$9:$L$1009,$B96)</f>
        <v>0</v>
      </c>
      <c r="J96" s="239"/>
      <c r="K96" s="239"/>
      <c r="L96" s="239"/>
      <c r="M96" s="239" t="s">
        <v>188</v>
      </c>
      <c r="N96" s="240">
        <f>SUMIFS('Input 1 - Schedule 1'!$AI$9:$AI$1009,'Input 1 - Schedule 1'!$L$9:$L$1009,$B96)</f>
        <v>0</v>
      </c>
      <c r="O96" s="239"/>
      <c r="P96" s="239"/>
      <c r="Q96" s="239"/>
      <c r="R96" s="239" t="s">
        <v>188</v>
      </c>
      <c r="S96" s="253" t="str">
        <f t="shared" si="8"/>
        <v/>
      </c>
      <c r="T96" s="323"/>
      <c r="U96" s="323"/>
      <c r="V96" s="323"/>
      <c r="W96" s="323" t="s">
        <v>188</v>
      </c>
      <c r="AG96" s="231" t="s">
        <v>20</v>
      </c>
    </row>
    <row r="97" spans="1:33" x14ac:dyDescent="0.3">
      <c r="A97" s="251" t="str">
        <f t="shared" si="10"/>
        <v>Non-US Ins</v>
      </c>
      <c r="B97" s="250" t="str">
        <f t="shared" si="10"/>
        <v>Mexico</v>
      </c>
      <c r="C97" s="236">
        <f t="shared" si="9"/>
        <v>31</v>
      </c>
      <c r="D97" s="240">
        <f>SUMIFS('Input 1 - Schedule 1'!$Y$9:$Y$1009,'Input 1 - Schedule 1'!$L$9:$L$1009,$B97)</f>
        <v>0</v>
      </c>
      <c r="E97" s="239"/>
      <c r="F97" s="239"/>
      <c r="G97" s="239"/>
      <c r="H97" s="239" t="s">
        <v>188</v>
      </c>
      <c r="I97" s="240">
        <f>SUMIFS('Input 1 - Schedule 1'!$AC$9:$AC$1009,'Input 1 - Schedule 1'!$L$9:$L$1009,$B97)</f>
        <v>0</v>
      </c>
      <c r="J97" s="239"/>
      <c r="K97" s="239"/>
      <c r="L97" s="239"/>
      <c r="M97" s="239" t="s">
        <v>188</v>
      </c>
      <c r="N97" s="240">
        <f>SUMIFS('Input 1 - Schedule 1'!$AI$9:$AI$1009,'Input 1 - Schedule 1'!$L$9:$L$1009,$B97)</f>
        <v>0</v>
      </c>
      <c r="O97" s="239"/>
      <c r="P97" s="239"/>
      <c r="Q97" s="239"/>
      <c r="R97" s="239" t="s">
        <v>188</v>
      </c>
      <c r="S97" s="253" t="str">
        <f t="shared" si="8"/>
        <v/>
      </c>
      <c r="T97" s="323"/>
      <c r="U97" s="323"/>
      <c r="V97" s="323"/>
      <c r="W97" s="323" t="s">
        <v>188</v>
      </c>
      <c r="AG97" s="231" t="s">
        <v>20</v>
      </c>
    </row>
    <row r="98" spans="1:33" x14ac:dyDescent="0.3">
      <c r="A98" s="251" t="str">
        <f t="shared" si="10"/>
        <v>Non-US Ins</v>
      </c>
      <c r="B98" s="250" t="str">
        <f t="shared" si="10"/>
        <v>China</v>
      </c>
      <c r="C98" s="236">
        <f t="shared" si="9"/>
        <v>32</v>
      </c>
      <c r="D98" s="240">
        <f>SUMIFS('Input 1 - Schedule 1'!$Y$9:$Y$1009,'Input 1 - Schedule 1'!$L$9:$L$1009,$B98)</f>
        <v>0</v>
      </c>
      <c r="E98" s="239"/>
      <c r="F98" s="239"/>
      <c r="G98" s="239"/>
      <c r="H98" s="239" t="s">
        <v>188</v>
      </c>
      <c r="I98" s="240">
        <f>SUMIFS('Input 1 - Schedule 1'!$AC$9:$AC$1009,'Input 1 - Schedule 1'!$L$9:$L$1009,$B98)</f>
        <v>0</v>
      </c>
      <c r="J98" s="239"/>
      <c r="K98" s="239"/>
      <c r="L98" s="239"/>
      <c r="M98" s="239" t="s">
        <v>188</v>
      </c>
      <c r="N98" s="240">
        <f>SUMIFS('Input 1 - Schedule 1'!$AI$9:$AI$1009,'Input 1 - Schedule 1'!$L$9:$L$1009,$B98)</f>
        <v>0</v>
      </c>
      <c r="O98" s="239"/>
      <c r="P98" s="239"/>
      <c r="Q98" s="239"/>
      <c r="R98" s="239" t="s">
        <v>188</v>
      </c>
      <c r="S98" s="253" t="str">
        <f t="shared" si="8"/>
        <v/>
      </c>
      <c r="T98" s="323"/>
      <c r="U98" s="323"/>
      <c r="V98" s="323"/>
      <c r="W98" s="323" t="s">
        <v>188</v>
      </c>
      <c r="AG98" s="231" t="s">
        <v>20</v>
      </c>
    </row>
    <row r="99" spans="1:33" x14ac:dyDescent="0.3">
      <c r="A99" s="251" t="str">
        <f t="shared" si="10"/>
        <v>Non-US Ins</v>
      </c>
      <c r="B99" s="250" t="str">
        <f t="shared" si="10"/>
        <v>South Korea</v>
      </c>
      <c r="C99" s="236">
        <f t="shared" si="9"/>
        <v>33</v>
      </c>
      <c r="D99" s="240">
        <f>SUMIFS('Input 1 - Schedule 1'!$Y$9:$Y$1009,'Input 1 - Schedule 1'!$L$9:$L$1009,$B99)</f>
        <v>0</v>
      </c>
      <c r="E99" s="239"/>
      <c r="F99" s="239"/>
      <c r="G99" s="239"/>
      <c r="H99" s="239" t="s">
        <v>188</v>
      </c>
      <c r="I99" s="240">
        <f>SUMIFS('Input 1 - Schedule 1'!$AC$9:$AC$1009,'Input 1 - Schedule 1'!$L$9:$L$1009,$B99)</f>
        <v>0</v>
      </c>
      <c r="J99" s="239"/>
      <c r="K99" s="239"/>
      <c r="L99" s="239"/>
      <c r="M99" s="239" t="s">
        <v>188</v>
      </c>
      <c r="N99" s="240">
        <f>SUMIFS('Input 1 - Schedule 1'!$AI$9:$AI$1009,'Input 1 - Schedule 1'!$L$9:$L$1009,$B99)</f>
        <v>0</v>
      </c>
      <c r="O99" s="239"/>
      <c r="P99" s="239"/>
      <c r="Q99" s="239"/>
      <c r="R99" s="239" t="s">
        <v>188</v>
      </c>
      <c r="S99" s="253" t="str">
        <f t="shared" ref="S99:S123" si="11">IFERROR(I99/D162,"")</f>
        <v/>
      </c>
      <c r="T99" s="323"/>
      <c r="U99" s="323"/>
      <c r="V99" s="323"/>
      <c r="W99" s="323" t="s">
        <v>188</v>
      </c>
      <c r="AG99" s="231" t="s">
        <v>20</v>
      </c>
    </row>
    <row r="100" spans="1:33" x14ac:dyDescent="0.3">
      <c r="A100" s="251" t="str">
        <f t="shared" si="10"/>
        <v>Non-US Ins</v>
      </c>
      <c r="B100" s="250" t="str">
        <f t="shared" si="10"/>
        <v>Malaysia</v>
      </c>
      <c r="C100" s="236">
        <f t="shared" si="9"/>
        <v>34</v>
      </c>
      <c r="D100" s="240">
        <f>SUMIFS('Input 1 - Schedule 1'!$Y$9:$Y$1009,'Input 1 - Schedule 1'!$L$9:$L$1009,$B100)</f>
        <v>0</v>
      </c>
      <c r="E100" s="239"/>
      <c r="F100" s="239"/>
      <c r="G100" s="239"/>
      <c r="H100" s="239" t="s">
        <v>188</v>
      </c>
      <c r="I100" s="240">
        <f>SUMIFS('Input 1 - Schedule 1'!$AC$9:$AC$1009,'Input 1 - Schedule 1'!$L$9:$L$1009,$B100)</f>
        <v>0</v>
      </c>
      <c r="J100" s="239"/>
      <c r="K100" s="239"/>
      <c r="L100" s="239"/>
      <c r="M100" s="239" t="s">
        <v>188</v>
      </c>
      <c r="N100" s="240">
        <f>SUMIFS('Input 1 - Schedule 1'!$AI$9:$AI$1009,'Input 1 - Schedule 1'!$L$9:$L$1009,$B100)</f>
        <v>0</v>
      </c>
      <c r="O100" s="239"/>
      <c r="P100" s="239"/>
      <c r="Q100" s="239"/>
      <c r="R100" s="239" t="s">
        <v>188</v>
      </c>
      <c r="S100" s="253" t="str">
        <f t="shared" si="11"/>
        <v/>
      </c>
      <c r="T100" s="323"/>
      <c r="U100" s="323"/>
      <c r="V100" s="323"/>
      <c r="W100" s="323" t="s">
        <v>188</v>
      </c>
      <c r="AG100" s="231" t="s">
        <v>20</v>
      </c>
    </row>
    <row r="101" spans="1:33" x14ac:dyDescent="0.3">
      <c r="A101" s="251" t="str">
        <f t="shared" si="10"/>
        <v>Non-US Ins</v>
      </c>
      <c r="B101" s="250" t="str">
        <f t="shared" si="10"/>
        <v>Chile</v>
      </c>
      <c r="C101" s="236">
        <f t="shared" si="9"/>
        <v>35</v>
      </c>
      <c r="D101" s="240">
        <f>SUMIFS('Input 1 - Schedule 1'!$Y$9:$Y$1009,'Input 1 - Schedule 1'!$L$9:$L$1009,$B101)</f>
        <v>0</v>
      </c>
      <c r="E101" s="239"/>
      <c r="F101" s="239"/>
      <c r="G101" s="239"/>
      <c r="H101" s="239" t="s">
        <v>188</v>
      </c>
      <c r="I101" s="240">
        <f>SUMIFS('Input 1 - Schedule 1'!$AC$9:$AC$1009,'Input 1 - Schedule 1'!$L$9:$L$1009,$B101)</f>
        <v>0</v>
      </c>
      <c r="J101" s="239"/>
      <c r="K101" s="239"/>
      <c r="L101" s="239"/>
      <c r="M101" s="239" t="s">
        <v>188</v>
      </c>
      <c r="N101" s="240">
        <f>SUMIFS('Input 1 - Schedule 1'!$AI$9:$AI$1009,'Input 1 - Schedule 1'!$L$9:$L$1009,$B101)</f>
        <v>0</v>
      </c>
      <c r="O101" s="239"/>
      <c r="P101" s="239"/>
      <c r="Q101" s="239"/>
      <c r="R101" s="239" t="s">
        <v>188</v>
      </c>
      <c r="S101" s="253" t="str">
        <f t="shared" si="11"/>
        <v/>
      </c>
      <c r="T101" s="323"/>
      <c r="U101" s="323"/>
      <c r="V101" s="323"/>
      <c r="W101" s="323" t="s">
        <v>188</v>
      </c>
      <c r="AG101" s="231" t="s">
        <v>20</v>
      </c>
    </row>
    <row r="102" spans="1:33" x14ac:dyDescent="0.3">
      <c r="A102" s="251" t="str">
        <f t="shared" si="10"/>
        <v>Non-US Ins</v>
      </c>
      <c r="B102" s="250" t="str">
        <f t="shared" si="10"/>
        <v>India</v>
      </c>
      <c r="C102" s="236">
        <f t="shared" si="9"/>
        <v>36</v>
      </c>
      <c r="D102" s="240">
        <f>SUMIFS('Input 1 - Schedule 1'!$Y$9:$Y$1009,'Input 1 - Schedule 1'!$L$9:$L$1009,$B102)</f>
        <v>0</v>
      </c>
      <c r="E102" s="239"/>
      <c r="F102" s="239"/>
      <c r="G102" s="239"/>
      <c r="H102" s="239" t="s">
        <v>188</v>
      </c>
      <c r="I102" s="240">
        <f>SUMIFS('Input 1 - Schedule 1'!$AC$9:$AC$1009,'Input 1 - Schedule 1'!$L$9:$L$1009,$B102)</f>
        <v>0</v>
      </c>
      <c r="J102" s="239"/>
      <c r="K102" s="239"/>
      <c r="L102" s="239"/>
      <c r="M102" s="239" t="s">
        <v>188</v>
      </c>
      <c r="N102" s="240">
        <f>SUMIFS('Input 1 - Schedule 1'!$AI$9:$AI$1009,'Input 1 - Schedule 1'!$L$9:$L$1009,$B102)</f>
        <v>0</v>
      </c>
      <c r="O102" s="239"/>
      <c r="P102" s="239"/>
      <c r="Q102" s="239"/>
      <c r="R102" s="239" t="s">
        <v>188</v>
      </c>
      <c r="S102" s="253" t="str">
        <f t="shared" si="11"/>
        <v/>
      </c>
      <c r="T102" s="323"/>
      <c r="U102" s="323"/>
      <c r="V102" s="323"/>
      <c r="W102" s="323" t="s">
        <v>188</v>
      </c>
      <c r="AG102" s="231" t="s">
        <v>20</v>
      </c>
    </row>
    <row r="103" spans="1:33" x14ac:dyDescent="0.3">
      <c r="A103" s="251" t="str">
        <f t="shared" si="10"/>
        <v>Non-US Ins</v>
      </c>
      <c r="B103" s="250" t="str">
        <f t="shared" si="10"/>
        <v>Brazil</v>
      </c>
      <c r="C103" s="236">
        <f t="shared" si="9"/>
        <v>37</v>
      </c>
      <c r="D103" s="240">
        <f>SUMIFS('Input 1 - Schedule 1'!$Y$9:$Y$1009,'Input 1 - Schedule 1'!$L$9:$L$1009,$B103)</f>
        <v>0</v>
      </c>
      <c r="E103" s="239"/>
      <c r="F103" s="239"/>
      <c r="G103" s="239"/>
      <c r="H103" s="239" t="s">
        <v>188</v>
      </c>
      <c r="I103" s="240">
        <f>SUMIFS('Input 1 - Schedule 1'!$AC$9:$AC$1009,'Input 1 - Schedule 1'!$L$9:$L$1009,$B103)</f>
        <v>0</v>
      </c>
      <c r="J103" s="239"/>
      <c r="K103" s="239"/>
      <c r="L103" s="239"/>
      <c r="M103" s="239" t="s">
        <v>188</v>
      </c>
      <c r="N103" s="240">
        <f>SUMIFS('Input 1 - Schedule 1'!$AI$9:$AI$1009,'Input 1 - Schedule 1'!$L$9:$L$1009,$B103)</f>
        <v>0</v>
      </c>
      <c r="O103" s="239"/>
      <c r="P103" s="239"/>
      <c r="Q103" s="239"/>
      <c r="R103" s="239" t="s">
        <v>188</v>
      </c>
      <c r="S103" s="253" t="str">
        <f t="shared" si="11"/>
        <v/>
      </c>
      <c r="T103" s="323"/>
      <c r="U103" s="323"/>
      <c r="V103" s="323"/>
      <c r="W103" s="323" t="s">
        <v>188</v>
      </c>
      <c r="AG103" s="231" t="s">
        <v>20</v>
      </c>
    </row>
    <row r="104" spans="1:33" x14ac:dyDescent="0.3">
      <c r="A104" s="251" t="str">
        <f t="shared" si="10"/>
        <v>Non-US Ins</v>
      </c>
      <c r="B104" s="250" t="str">
        <f t="shared" si="10"/>
        <v>Argentina</v>
      </c>
      <c r="C104" s="236">
        <f t="shared" si="9"/>
        <v>38</v>
      </c>
      <c r="D104" s="240">
        <f>SUMIFS('Input 1 - Schedule 1'!$Y$9:$Y$1009,'Input 1 - Schedule 1'!$L$9:$L$1009,$B104)</f>
        <v>0</v>
      </c>
      <c r="E104" s="239"/>
      <c r="F104" s="239"/>
      <c r="G104" s="239"/>
      <c r="H104" s="239" t="s">
        <v>188</v>
      </c>
      <c r="I104" s="240">
        <f>SUMIFS('Input 1 - Schedule 1'!$AC$9:$AC$1009,'Input 1 - Schedule 1'!$L$9:$L$1009,$B104)</f>
        <v>0</v>
      </c>
      <c r="J104" s="239"/>
      <c r="K104" s="239"/>
      <c r="L104" s="239"/>
      <c r="M104" s="239" t="s">
        <v>188</v>
      </c>
      <c r="N104" s="240">
        <f>SUMIFS('Input 1 - Schedule 1'!$AI$9:$AI$1009,'Input 1 - Schedule 1'!$L$9:$L$1009,$B104)</f>
        <v>0</v>
      </c>
      <c r="O104" s="239"/>
      <c r="P104" s="239"/>
      <c r="Q104" s="239"/>
      <c r="R104" s="239" t="s">
        <v>188</v>
      </c>
      <c r="S104" s="253" t="str">
        <f t="shared" si="11"/>
        <v/>
      </c>
      <c r="T104" s="323"/>
      <c r="U104" s="323"/>
      <c r="V104" s="323"/>
      <c r="W104" s="323" t="s">
        <v>188</v>
      </c>
      <c r="AG104" s="231" t="s">
        <v>20</v>
      </c>
    </row>
    <row r="105" spans="1:33" x14ac:dyDescent="0.3">
      <c r="A105" s="251" t="str">
        <f t="shared" si="10"/>
        <v>Non-US Ins</v>
      </c>
      <c r="B105" s="250" t="str">
        <f t="shared" si="10"/>
        <v>Colombia</v>
      </c>
      <c r="C105" s="236">
        <f t="shared" si="9"/>
        <v>39</v>
      </c>
      <c r="D105" s="240">
        <f>SUMIFS('Input 1 - Schedule 1'!$Y$9:$Y$1009,'Input 1 - Schedule 1'!$L$9:$L$1009,$B105)</f>
        <v>0</v>
      </c>
      <c r="E105" s="239"/>
      <c r="F105" s="239"/>
      <c r="G105" s="239"/>
      <c r="H105" s="239" t="s">
        <v>188</v>
      </c>
      <c r="I105" s="240">
        <f>SUMIFS('Input 1 - Schedule 1'!$AC$9:$AC$1009,'Input 1 - Schedule 1'!$L$9:$L$1009,$B105)</f>
        <v>0</v>
      </c>
      <c r="J105" s="239"/>
      <c r="K105" s="239"/>
      <c r="L105" s="239"/>
      <c r="M105" s="239" t="s">
        <v>188</v>
      </c>
      <c r="N105" s="240">
        <f>SUMIFS('Input 1 - Schedule 1'!$AI$9:$AI$1009,'Input 1 - Schedule 1'!$L$9:$L$1009,$B105)</f>
        <v>0</v>
      </c>
      <c r="O105" s="239"/>
      <c r="P105" s="239"/>
      <c r="Q105" s="239"/>
      <c r="R105" s="239" t="s">
        <v>188</v>
      </c>
      <c r="S105" s="253" t="str">
        <f t="shared" si="11"/>
        <v/>
      </c>
      <c r="T105" s="323"/>
      <c r="U105" s="323"/>
      <c r="V105" s="323"/>
      <c r="W105" s="323" t="s">
        <v>188</v>
      </c>
      <c r="AG105" s="231" t="s">
        <v>20</v>
      </c>
    </row>
    <row r="106" spans="1:33" x14ac:dyDescent="0.3">
      <c r="A106" s="251" t="str">
        <f t="shared" si="10"/>
        <v>Non-US Ins</v>
      </c>
      <c r="B106" s="250" t="str">
        <f t="shared" si="10"/>
        <v>Indonesia</v>
      </c>
      <c r="C106" s="236">
        <f t="shared" si="9"/>
        <v>40</v>
      </c>
      <c r="D106" s="240">
        <f>SUMIFS('Input 1 - Schedule 1'!$Y$9:$Y$1009,'Input 1 - Schedule 1'!$L$9:$L$1009,$B106)</f>
        <v>0</v>
      </c>
      <c r="E106" s="239"/>
      <c r="F106" s="239"/>
      <c r="G106" s="239"/>
      <c r="H106" s="239" t="s">
        <v>188</v>
      </c>
      <c r="I106" s="240">
        <f>SUMIFS('Input 1 - Schedule 1'!$AC$9:$AC$1009,'Input 1 - Schedule 1'!$L$9:$L$1009,$B106)</f>
        <v>0</v>
      </c>
      <c r="J106" s="239"/>
      <c r="K106" s="239"/>
      <c r="L106" s="239"/>
      <c r="M106" s="239" t="s">
        <v>188</v>
      </c>
      <c r="N106" s="240">
        <f>SUMIFS('Input 1 - Schedule 1'!$AI$9:$AI$1009,'Input 1 - Schedule 1'!$L$9:$L$1009,$B106)</f>
        <v>0</v>
      </c>
      <c r="O106" s="239"/>
      <c r="P106" s="239"/>
      <c r="Q106" s="239"/>
      <c r="R106" s="239" t="s">
        <v>188</v>
      </c>
      <c r="S106" s="253" t="str">
        <f t="shared" si="11"/>
        <v/>
      </c>
      <c r="T106" s="323"/>
      <c r="U106" s="323"/>
      <c r="V106" s="323"/>
      <c r="W106" s="323" t="s">
        <v>188</v>
      </c>
      <c r="AG106" s="231" t="s">
        <v>20</v>
      </c>
    </row>
    <row r="107" spans="1:33" x14ac:dyDescent="0.3">
      <c r="A107" s="251" t="str">
        <f t="shared" ref="A107:B123" si="12">A46</f>
        <v>Non-US Ins</v>
      </c>
      <c r="B107" s="250" t="str">
        <f t="shared" si="12"/>
        <v>Thailand</v>
      </c>
      <c r="C107" s="236">
        <f t="shared" si="9"/>
        <v>41</v>
      </c>
      <c r="D107" s="240">
        <f>SUMIFS('Input 1 - Schedule 1'!$Y$9:$Y$1009,'Input 1 - Schedule 1'!$L$9:$L$1009,$B107)</f>
        <v>0</v>
      </c>
      <c r="E107" s="239"/>
      <c r="F107" s="239"/>
      <c r="G107" s="239"/>
      <c r="H107" s="239" t="s">
        <v>188</v>
      </c>
      <c r="I107" s="240">
        <f>SUMIFS('Input 1 - Schedule 1'!$AC$9:$AC$1009,'Input 1 - Schedule 1'!$L$9:$L$1009,$B107)</f>
        <v>0</v>
      </c>
      <c r="J107" s="239"/>
      <c r="K107" s="239"/>
      <c r="L107" s="239"/>
      <c r="M107" s="239" t="s">
        <v>188</v>
      </c>
      <c r="N107" s="240">
        <f>SUMIFS('Input 1 - Schedule 1'!$AI$9:$AI$1009,'Input 1 - Schedule 1'!$L$9:$L$1009,$B107)</f>
        <v>0</v>
      </c>
      <c r="O107" s="239"/>
      <c r="P107" s="239"/>
      <c r="Q107" s="239"/>
      <c r="R107" s="239" t="s">
        <v>188</v>
      </c>
      <c r="S107" s="253" t="str">
        <f t="shared" si="11"/>
        <v/>
      </c>
      <c r="T107" s="323"/>
      <c r="U107" s="323"/>
      <c r="V107" s="323"/>
      <c r="W107" s="323" t="s">
        <v>188</v>
      </c>
      <c r="AG107" s="231" t="s">
        <v>20</v>
      </c>
    </row>
    <row r="108" spans="1:33" x14ac:dyDescent="0.3">
      <c r="A108" s="251" t="str">
        <f t="shared" si="12"/>
        <v>Non-US Ins</v>
      </c>
      <c r="B108" s="250" t="str">
        <f t="shared" si="12"/>
        <v>Barbados</v>
      </c>
      <c r="C108" s="236">
        <f t="shared" si="9"/>
        <v>42</v>
      </c>
      <c r="D108" s="240">
        <f>SUMIFS('Input 1 - Schedule 1'!$Y$9:$Y$1009,'Input 1 - Schedule 1'!$L$9:$L$1009,$B108)</f>
        <v>0</v>
      </c>
      <c r="E108" s="239"/>
      <c r="F108" s="239"/>
      <c r="G108" s="239"/>
      <c r="H108" s="239" t="s">
        <v>188</v>
      </c>
      <c r="I108" s="240">
        <f>SUMIFS('Input 1 - Schedule 1'!$AC$9:$AC$1009,'Input 1 - Schedule 1'!$L$9:$L$1009,$B108)</f>
        <v>0</v>
      </c>
      <c r="J108" s="239"/>
      <c r="K108" s="239"/>
      <c r="L108" s="239"/>
      <c r="M108" s="239" t="s">
        <v>188</v>
      </c>
      <c r="N108" s="240">
        <f>SUMIFS('Input 1 - Schedule 1'!$AI$9:$AI$1009,'Input 1 - Schedule 1'!$L$9:$L$1009,$B108)</f>
        <v>0</v>
      </c>
      <c r="O108" s="239"/>
      <c r="P108" s="239"/>
      <c r="Q108" s="239"/>
      <c r="R108" s="239" t="s">
        <v>188</v>
      </c>
      <c r="S108" s="253" t="str">
        <f t="shared" si="11"/>
        <v/>
      </c>
      <c r="T108" s="323"/>
      <c r="U108" s="323"/>
      <c r="V108" s="323"/>
      <c r="W108" s="323" t="s">
        <v>188</v>
      </c>
      <c r="AG108" s="231" t="s">
        <v>20</v>
      </c>
    </row>
    <row r="109" spans="1:33" x14ac:dyDescent="0.3">
      <c r="A109" s="251" t="str">
        <f t="shared" si="12"/>
        <v>Non-US Ins</v>
      </c>
      <c r="B109" s="250" t="str">
        <f t="shared" si="12"/>
        <v>Regime A</v>
      </c>
      <c r="C109" s="236">
        <f t="shared" si="9"/>
        <v>43</v>
      </c>
      <c r="D109" s="240">
        <f>SUMIFS('Input 1 - Schedule 1'!$Y$9:$Y$1009,'Input 1 - Schedule 1'!$L$9:$L$1009,$B109)</f>
        <v>0</v>
      </c>
      <c r="E109" s="239"/>
      <c r="F109" s="239"/>
      <c r="G109" s="239"/>
      <c r="H109" s="239" t="s">
        <v>188</v>
      </c>
      <c r="I109" s="240">
        <f>SUMIFS('Input 1 - Schedule 1'!$AC$9:$AC$1009,'Input 1 - Schedule 1'!$L$9:$L$1009,$B109)</f>
        <v>0</v>
      </c>
      <c r="J109" s="239"/>
      <c r="K109" s="239"/>
      <c r="L109" s="239"/>
      <c r="M109" s="239" t="s">
        <v>188</v>
      </c>
      <c r="N109" s="240">
        <f>SUMIFS('Input 1 - Schedule 1'!$AI$9:$AI$1009,'Input 1 - Schedule 1'!$L$9:$L$1009,$B109)</f>
        <v>0</v>
      </c>
      <c r="O109" s="239"/>
      <c r="P109" s="239"/>
      <c r="Q109" s="239"/>
      <c r="R109" s="239" t="s">
        <v>188</v>
      </c>
      <c r="S109" s="253" t="str">
        <f t="shared" si="11"/>
        <v/>
      </c>
      <c r="T109" s="323"/>
      <c r="U109" s="323"/>
      <c r="V109" s="323"/>
      <c r="W109" s="323" t="s">
        <v>188</v>
      </c>
      <c r="AG109" s="231" t="s">
        <v>20</v>
      </c>
    </row>
    <row r="110" spans="1:33" x14ac:dyDescent="0.3">
      <c r="A110" s="251" t="str">
        <f t="shared" si="12"/>
        <v>Non-US Ins</v>
      </c>
      <c r="B110" s="250" t="str">
        <f t="shared" si="12"/>
        <v>Regime B</v>
      </c>
      <c r="C110" s="236">
        <f t="shared" si="9"/>
        <v>44</v>
      </c>
      <c r="D110" s="240">
        <f>SUMIFS('Input 1 - Schedule 1'!$Y$9:$Y$1009,'Input 1 - Schedule 1'!$L$9:$L$1009,$B110)</f>
        <v>0</v>
      </c>
      <c r="E110" s="239"/>
      <c r="F110" s="239"/>
      <c r="G110" s="239"/>
      <c r="H110" s="239" t="s">
        <v>188</v>
      </c>
      <c r="I110" s="240">
        <f>SUMIFS('Input 1 - Schedule 1'!$AC$9:$AC$1009,'Input 1 - Schedule 1'!$L$9:$L$1009,$B110)</f>
        <v>0</v>
      </c>
      <c r="J110" s="239"/>
      <c r="K110" s="239"/>
      <c r="L110" s="239"/>
      <c r="M110" s="239" t="s">
        <v>188</v>
      </c>
      <c r="N110" s="240">
        <f>SUMIFS('Input 1 - Schedule 1'!$AI$9:$AI$1009,'Input 1 - Schedule 1'!$L$9:$L$1009,$B110)</f>
        <v>0</v>
      </c>
      <c r="O110" s="239"/>
      <c r="P110" s="239"/>
      <c r="Q110" s="239"/>
      <c r="R110" s="239" t="s">
        <v>188</v>
      </c>
      <c r="S110" s="253" t="str">
        <f t="shared" si="11"/>
        <v/>
      </c>
      <c r="T110" s="323"/>
      <c r="U110" s="323"/>
      <c r="V110" s="323"/>
      <c r="W110" s="323" t="s">
        <v>188</v>
      </c>
      <c r="AG110" s="231" t="s">
        <v>20</v>
      </c>
    </row>
    <row r="111" spans="1:33" x14ac:dyDescent="0.3">
      <c r="A111" s="251" t="str">
        <f t="shared" si="12"/>
        <v>Non-US Ins</v>
      </c>
      <c r="B111" s="250" t="str">
        <f t="shared" si="12"/>
        <v>Regime C</v>
      </c>
      <c r="C111" s="236">
        <f t="shared" si="9"/>
        <v>45</v>
      </c>
      <c r="D111" s="240">
        <f>SUMIFS('Input 1 - Schedule 1'!$Y$9:$Y$1009,'Input 1 - Schedule 1'!$L$9:$L$1009,$B111)</f>
        <v>0</v>
      </c>
      <c r="E111" s="239"/>
      <c r="F111" s="239"/>
      <c r="G111" s="239"/>
      <c r="H111" s="239" t="s">
        <v>188</v>
      </c>
      <c r="I111" s="240">
        <f>SUMIFS('Input 1 - Schedule 1'!$AC$9:$AC$1009,'Input 1 - Schedule 1'!$L$9:$L$1009,$B111)</f>
        <v>0</v>
      </c>
      <c r="J111" s="239"/>
      <c r="K111" s="239"/>
      <c r="L111" s="239"/>
      <c r="M111" s="239" t="s">
        <v>188</v>
      </c>
      <c r="N111" s="240">
        <f>SUMIFS('Input 1 - Schedule 1'!$AI$9:$AI$1009,'Input 1 - Schedule 1'!$L$9:$L$1009,$B111)</f>
        <v>0</v>
      </c>
      <c r="O111" s="239"/>
      <c r="P111" s="239"/>
      <c r="Q111" s="239"/>
      <c r="R111" s="239" t="s">
        <v>188</v>
      </c>
      <c r="S111" s="253" t="str">
        <f t="shared" si="11"/>
        <v/>
      </c>
      <c r="T111" s="323"/>
      <c r="U111" s="323"/>
      <c r="V111" s="323"/>
      <c r="W111" s="323" t="s">
        <v>188</v>
      </c>
      <c r="AG111" s="231" t="s">
        <v>20</v>
      </c>
    </row>
    <row r="112" spans="1:33" x14ac:dyDescent="0.3">
      <c r="A112" s="251" t="str">
        <f t="shared" si="12"/>
        <v>Non-US Ins</v>
      </c>
      <c r="B112" s="250" t="str">
        <f t="shared" si="12"/>
        <v>Regime D</v>
      </c>
      <c r="C112" s="236">
        <f t="shared" si="9"/>
        <v>46</v>
      </c>
      <c r="D112" s="240">
        <f>SUMIFS('Input 1 - Schedule 1'!$Y$9:$Y$1009,'Input 1 - Schedule 1'!$L$9:$L$1009,$B112)</f>
        <v>0</v>
      </c>
      <c r="E112" s="239"/>
      <c r="F112" s="239"/>
      <c r="G112" s="239"/>
      <c r="H112" s="239" t="s">
        <v>188</v>
      </c>
      <c r="I112" s="240">
        <f>SUMIFS('Input 1 - Schedule 1'!$AC$9:$AC$1009,'Input 1 - Schedule 1'!$L$9:$L$1009,$B112)</f>
        <v>0</v>
      </c>
      <c r="J112" s="239"/>
      <c r="K112" s="239"/>
      <c r="L112" s="239"/>
      <c r="M112" s="239" t="s">
        <v>188</v>
      </c>
      <c r="N112" s="240">
        <f>SUMIFS('Input 1 - Schedule 1'!$AI$9:$AI$1009,'Input 1 - Schedule 1'!$L$9:$L$1009,$B112)</f>
        <v>0</v>
      </c>
      <c r="O112" s="239"/>
      <c r="P112" s="239"/>
      <c r="Q112" s="239"/>
      <c r="R112" s="239" t="s">
        <v>188</v>
      </c>
      <c r="S112" s="253" t="str">
        <f t="shared" si="11"/>
        <v/>
      </c>
      <c r="T112" s="323"/>
      <c r="U112" s="323"/>
      <c r="V112" s="323"/>
      <c r="W112" s="323" t="s">
        <v>188</v>
      </c>
      <c r="AG112" s="231" t="s">
        <v>20</v>
      </c>
    </row>
    <row r="113" spans="1:33" x14ac:dyDescent="0.3">
      <c r="A113" s="251" t="str">
        <f t="shared" si="12"/>
        <v>Non-US Ins</v>
      </c>
      <c r="B113" s="250" t="str">
        <f t="shared" si="12"/>
        <v>New Zealand</v>
      </c>
      <c r="C113" s="236">
        <f t="shared" si="9"/>
        <v>47</v>
      </c>
      <c r="D113" s="240">
        <f>SUMIFS('Input 1 - Schedule 1'!$Y$9:$Y$1009,'Input 1 - Schedule 1'!$L$9:$L$1009,$B113)</f>
        <v>0</v>
      </c>
      <c r="E113" s="239"/>
      <c r="F113" s="239"/>
      <c r="G113" s="239"/>
      <c r="H113" s="239" t="s">
        <v>188</v>
      </c>
      <c r="I113" s="240">
        <f>SUMIFS('Input 1 - Schedule 1'!$AC$9:$AC$1009,'Input 1 - Schedule 1'!$L$9:$L$1009,$B113)</f>
        <v>0</v>
      </c>
      <c r="J113" s="239"/>
      <c r="K113" s="239"/>
      <c r="L113" s="239"/>
      <c r="M113" s="239" t="s">
        <v>188</v>
      </c>
      <c r="N113" s="240">
        <f>SUMIFS('Input 1 - Schedule 1'!$AI$9:$AI$1009,'Input 1 - Schedule 1'!$L$9:$L$1009,$B113)</f>
        <v>0</v>
      </c>
      <c r="O113" s="239"/>
      <c r="P113" s="239"/>
      <c r="Q113" s="239"/>
      <c r="R113" s="239" t="s">
        <v>188</v>
      </c>
      <c r="S113" s="253" t="str">
        <f t="shared" si="11"/>
        <v/>
      </c>
      <c r="T113" s="323"/>
      <c r="U113" s="323"/>
      <c r="V113" s="323"/>
      <c r="W113" s="323" t="s">
        <v>188</v>
      </c>
      <c r="AG113" s="231" t="s">
        <v>20</v>
      </c>
    </row>
    <row r="114" spans="1:33" ht="14" x14ac:dyDescent="0.3">
      <c r="A114" s="251" t="str">
        <f t="shared" si="12"/>
        <v>Fin</v>
      </c>
      <c r="B114" s="250" t="str">
        <f t="shared" si="12"/>
        <v>Bank (Basel III)</v>
      </c>
      <c r="C114" s="236">
        <f t="shared" si="9"/>
        <v>48</v>
      </c>
      <c r="D114" s="256" t="s">
        <v>188</v>
      </c>
      <c r="E114" s="256" t="s">
        <v>188</v>
      </c>
      <c r="F114" s="256" t="s">
        <v>188</v>
      </c>
      <c r="G114" s="256" t="s">
        <v>188</v>
      </c>
      <c r="H114" s="256" t="s">
        <v>188</v>
      </c>
      <c r="I114" s="240">
        <f>SUMIFS('Input 1 - Schedule 1'!$AC$9:$AC$1009,'Input 1 - Schedule 1'!$L$9:$L$1009,$B114)</f>
        <v>0</v>
      </c>
      <c r="J114" s="239"/>
      <c r="K114" s="239"/>
      <c r="L114" s="239"/>
      <c r="M114" s="239" t="s">
        <v>188</v>
      </c>
      <c r="N114" s="240">
        <f>SUMIFS('Input 1 - Schedule 1'!$AI$9:$AI$1009,'Input 1 - Schedule 1'!$L$9:$L$1009,$B114)</f>
        <v>0</v>
      </c>
      <c r="O114" s="239"/>
      <c r="P114" s="239"/>
      <c r="Q114" s="239"/>
      <c r="R114" s="239" t="s">
        <v>188</v>
      </c>
      <c r="S114" s="253" t="str">
        <f t="shared" si="11"/>
        <v/>
      </c>
      <c r="T114" s="323"/>
      <c r="U114" s="323"/>
      <c r="V114" s="323"/>
      <c r="W114" s="323" t="s">
        <v>188</v>
      </c>
      <c r="AG114" s="231" t="s">
        <v>20</v>
      </c>
    </row>
    <row r="115" spans="1:33" ht="14" x14ac:dyDescent="0.3">
      <c r="A115" s="251" t="str">
        <f t="shared" si="12"/>
        <v>Fin</v>
      </c>
      <c r="B115" s="250" t="str">
        <f t="shared" si="12"/>
        <v>Bank (Other)</v>
      </c>
      <c r="C115" s="236">
        <f t="shared" si="9"/>
        <v>49</v>
      </c>
      <c r="D115" s="256" t="s">
        <v>188</v>
      </c>
      <c r="E115" s="256" t="s">
        <v>188</v>
      </c>
      <c r="F115" s="256" t="s">
        <v>188</v>
      </c>
      <c r="G115" s="256" t="s">
        <v>188</v>
      </c>
      <c r="H115" s="256" t="s">
        <v>188</v>
      </c>
      <c r="I115" s="240">
        <f>SUMIFS('Input 1 - Schedule 1'!$AC$9:$AC$1009,'Input 1 - Schedule 1'!$L$9:$L$1009,$B115)</f>
        <v>0</v>
      </c>
      <c r="J115" s="239"/>
      <c r="K115" s="239"/>
      <c r="L115" s="239"/>
      <c r="M115" s="239" t="s">
        <v>188</v>
      </c>
      <c r="N115" s="240">
        <f>SUMIFS('Input 1 - Schedule 1'!$AI$9:$AI$1009,'Input 1 - Schedule 1'!$L$9:$L$1009,$B115)</f>
        <v>0</v>
      </c>
      <c r="O115" s="239"/>
      <c r="P115" s="239"/>
      <c r="Q115" s="239"/>
      <c r="R115" s="239" t="s">
        <v>188</v>
      </c>
      <c r="S115" s="253" t="str">
        <f t="shared" si="11"/>
        <v/>
      </c>
      <c r="T115" s="323"/>
      <c r="U115" s="323"/>
      <c r="V115" s="323"/>
      <c r="W115" s="323" t="s">
        <v>188</v>
      </c>
      <c r="AG115" s="231" t="s">
        <v>20</v>
      </c>
    </row>
    <row r="116" spans="1:33" ht="14" x14ac:dyDescent="0.3">
      <c r="A116" s="251" t="str">
        <f t="shared" si="12"/>
        <v>Fin</v>
      </c>
      <c r="B116" s="250" t="str">
        <f t="shared" si="12"/>
        <v xml:space="preserve"> Financial Entity with a Regulatory Capital Requirement</v>
      </c>
      <c r="C116" s="236">
        <f t="shared" si="9"/>
        <v>50</v>
      </c>
      <c r="D116" s="256" t="s">
        <v>188</v>
      </c>
      <c r="E116" s="256" t="s">
        <v>188</v>
      </c>
      <c r="F116" s="256" t="s">
        <v>188</v>
      </c>
      <c r="G116" s="256" t="s">
        <v>188</v>
      </c>
      <c r="H116" s="256" t="s">
        <v>188</v>
      </c>
      <c r="I116" s="240">
        <f>SUMIFS('Input 1 - Schedule 1'!$AC$9:$AC$1009,'Input 1 - Schedule 1'!$L$9:$L$1009,$B116)</f>
        <v>0</v>
      </c>
      <c r="J116" s="239"/>
      <c r="K116" s="239"/>
      <c r="L116" s="239"/>
      <c r="M116" s="239" t="s">
        <v>188</v>
      </c>
      <c r="N116" s="240">
        <f>SUMIFS('Input 1 - Schedule 1'!$AI$9:$AI$1009,'Input 1 - Schedule 1'!$L$9:$L$1009,$B116)</f>
        <v>0</v>
      </c>
      <c r="O116" s="239"/>
      <c r="P116" s="239"/>
      <c r="Q116" s="239"/>
      <c r="R116" s="239" t="s">
        <v>188</v>
      </c>
      <c r="S116" s="253" t="str">
        <f t="shared" si="11"/>
        <v/>
      </c>
      <c r="T116" s="323"/>
      <c r="U116" s="323"/>
      <c r="V116" s="323"/>
      <c r="W116" s="323" t="s">
        <v>188</v>
      </c>
      <c r="AG116" s="231" t="s">
        <v>20</v>
      </c>
    </row>
    <row r="117" spans="1:33" ht="14" x14ac:dyDescent="0.3">
      <c r="A117" s="251" t="str">
        <f t="shared" si="12"/>
        <v>Fin</v>
      </c>
      <c r="B117" s="250" t="str">
        <f t="shared" si="12"/>
        <v xml:space="preserve">Asset Manager/Registered Investment Advisor  - High Risk </v>
      </c>
      <c r="C117" s="236">
        <f t="shared" si="9"/>
        <v>51</v>
      </c>
      <c r="D117" s="256" t="s">
        <v>188</v>
      </c>
      <c r="E117" s="256" t="s">
        <v>188</v>
      </c>
      <c r="F117" s="256" t="s">
        <v>188</v>
      </c>
      <c r="G117" s="256" t="s">
        <v>188</v>
      </c>
      <c r="H117" s="256" t="s">
        <v>188</v>
      </c>
      <c r="I117" s="240">
        <f>SUMIFS('Input 1 - Schedule 1'!$AC$9:$AC$1009,'Input 1 - Schedule 1'!$L$9:$L$1009,$B117)</f>
        <v>0</v>
      </c>
      <c r="J117" s="239"/>
      <c r="K117" s="239"/>
      <c r="L117" s="239"/>
      <c r="M117" s="239" t="s">
        <v>188</v>
      </c>
      <c r="N117" s="240">
        <f>SUMIFS('Input 1 - Schedule 1'!$AI$9:$AI$1009,'Input 1 - Schedule 1'!$L$9:$L$1009,$B117)</f>
        <v>0</v>
      </c>
      <c r="O117" s="239"/>
      <c r="P117" s="239"/>
      <c r="Q117" s="239"/>
      <c r="R117" s="239" t="s">
        <v>188</v>
      </c>
      <c r="S117" s="253" t="str">
        <f t="shared" si="11"/>
        <v/>
      </c>
      <c r="T117" s="323"/>
      <c r="U117" s="323"/>
      <c r="V117" s="323"/>
      <c r="W117" s="323" t="s">
        <v>188</v>
      </c>
      <c r="AG117" s="231" t="s">
        <v>20</v>
      </c>
    </row>
    <row r="118" spans="1:33" ht="14" x14ac:dyDescent="0.3">
      <c r="A118" s="251" t="str">
        <f t="shared" si="12"/>
        <v>Fin</v>
      </c>
      <c r="B118" s="250" t="str">
        <f t="shared" si="12"/>
        <v>Asset Manager/Registered Investment Advisor  - Medium Risk</v>
      </c>
      <c r="C118" s="236">
        <f t="shared" si="9"/>
        <v>52</v>
      </c>
      <c r="D118" s="256" t="s">
        <v>188</v>
      </c>
      <c r="E118" s="256" t="s">
        <v>188</v>
      </c>
      <c r="F118" s="256" t="s">
        <v>188</v>
      </c>
      <c r="G118" s="256" t="s">
        <v>188</v>
      </c>
      <c r="H118" s="256" t="s">
        <v>188</v>
      </c>
      <c r="I118" s="240">
        <f>SUMIFS('Input 1 - Schedule 1'!$AC$9:$AC$1009,'Input 1 - Schedule 1'!$L$9:$L$1009,$B118)</f>
        <v>0</v>
      </c>
      <c r="J118" s="239"/>
      <c r="K118" s="239"/>
      <c r="L118" s="239"/>
      <c r="M118" s="239" t="s">
        <v>188</v>
      </c>
      <c r="N118" s="240">
        <f>SUMIFS('Input 1 - Schedule 1'!$AI$9:$AI$1009,'Input 1 - Schedule 1'!$L$9:$L$1009,$B118)</f>
        <v>0</v>
      </c>
      <c r="O118" s="239"/>
      <c r="P118" s="239"/>
      <c r="Q118" s="239"/>
      <c r="R118" s="239" t="s">
        <v>188</v>
      </c>
      <c r="S118" s="253" t="str">
        <f t="shared" si="11"/>
        <v/>
      </c>
      <c r="T118" s="323"/>
      <c r="U118" s="323"/>
      <c r="V118" s="323"/>
      <c r="W118" s="323" t="s">
        <v>188</v>
      </c>
      <c r="AG118" s="231" t="s">
        <v>20</v>
      </c>
    </row>
    <row r="119" spans="1:33" ht="14" x14ac:dyDescent="0.3">
      <c r="A119" s="251" t="str">
        <f t="shared" si="12"/>
        <v>Fin</v>
      </c>
      <c r="B119" s="250" t="str">
        <f t="shared" si="12"/>
        <v>Other Fin without Reg Cap Req – High Risk</v>
      </c>
      <c r="C119" s="236">
        <f t="shared" si="9"/>
        <v>53</v>
      </c>
      <c r="D119" s="256" t="s">
        <v>188</v>
      </c>
      <c r="E119" s="256" t="s">
        <v>188</v>
      </c>
      <c r="F119" s="256" t="s">
        <v>188</v>
      </c>
      <c r="G119" s="256" t="s">
        <v>188</v>
      </c>
      <c r="H119" s="256" t="s">
        <v>188</v>
      </c>
      <c r="I119" s="240">
        <f>SUMIFS('Input 1 - Schedule 1'!$AC$9:$AC$1009,'Input 1 - Schedule 1'!$L$9:$L$1009,$B119)</f>
        <v>0</v>
      </c>
      <c r="J119" s="239"/>
      <c r="K119" s="239"/>
      <c r="L119" s="239"/>
      <c r="M119" s="239" t="s">
        <v>188</v>
      </c>
      <c r="N119" s="240">
        <f>SUMIFS('Input 1 - Schedule 1'!$AI$9:$AI$1009,'Input 1 - Schedule 1'!$L$9:$L$1009,$B119)</f>
        <v>0</v>
      </c>
      <c r="O119" s="239"/>
      <c r="P119" s="239"/>
      <c r="Q119" s="239"/>
      <c r="R119" s="239" t="s">
        <v>188</v>
      </c>
      <c r="S119" s="253" t="str">
        <f t="shared" si="11"/>
        <v/>
      </c>
      <c r="T119" s="323"/>
      <c r="U119" s="323"/>
      <c r="V119" s="323"/>
      <c r="W119" s="323" t="s">
        <v>188</v>
      </c>
      <c r="AG119" s="231" t="s">
        <v>20</v>
      </c>
    </row>
    <row r="120" spans="1:33" ht="14" x14ac:dyDescent="0.3">
      <c r="A120" s="251" t="str">
        <f t="shared" si="12"/>
        <v>Fin</v>
      </c>
      <c r="B120" s="250" t="str">
        <f t="shared" si="12"/>
        <v>Other Fin without Reg Cap Req -Medium Risk</v>
      </c>
      <c r="C120" s="236">
        <f t="shared" si="9"/>
        <v>54</v>
      </c>
      <c r="D120" s="256" t="s">
        <v>188</v>
      </c>
      <c r="E120" s="256" t="s">
        <v>188</v>
      </c>
      <c r="F120" s="256" t="s">
        <v>188</v>
      </c>
      <c r="G120" s="256" t="s">
        <v>188</v>
      </c>
      <c r="H120" s="256" t="s">
        <v>188</v>
      </c>
      <c r="I120" s="240">
        <f>SUMIFS('Input 1 - Schedule 1'!$AC$9:$AC$1009,'Input 1 - Schedule 1'!$L$9:$L$1009,$B120)</f>
        <v>0</v>
      </c>
      <c r="J120" s="239"/>
      <c r="K120" s="239"/>
      <c r="L120" s="239"/>
      <c r="M120" s="239" t="s">
        <v>188</v>
      </c>
      <c r="N120" s="240">
        <f>SUMIFS('Input 1 - Schedule 1'!$AI$9:$AI$1009,'Input 1 - Schedule 1'!$L$9:$L$1009,$B120)</f>
        <v>0</v>
      </c>
      <c r="O120" s="239"/>
      <c r="P120" s="239"/>
      <c r="Q120" s="239"/>
      <c r="R120" s="239" t="s">
        <v>188</v>
      </c>
      <c r="S120" s="253" t="str">
        <f t="shared" si="11"/>
        <v/>
      </c>
      <c r="T120" s="323"/>
      <c r="U120" s="323"/>
      <c r="V120" s="323"/>
      <c r="W120" s="323" t="s">
        <v>188</v>
      </c>
      <c r="AG120" s="231" t="s">
        <v>20</v>
      </c>
    </row>
    <row r="121" spans="1:33" ht="14" x14ac:dyDescent="0.3">
      <c r="A121" s="251" t="str">
        <f t="shared" si="12"/>
        <v>Fin</v>
      </c>
      <c r="B121" s="250" t="str">
        <f t="shared" si="12"/>
        <v>Other Fin without Reg Cap Req – Low Risk</v>
      </c>
      <c r="C121" s="236">
        <f t="shared" si="9"/>
        <v>55</v>
      </c>
      <c r="D121" s="256" t="s">
        <v>188</v>
      </c>
      <c r="E121" s="256" t="s">
        <v>188</v>
      </c>
      <c r="F121" s="256" t="s">
        <v>188</v>
      </c>
      <c r="G121" s="256" t="s">
        <v>188</v>
      </c>
      <c r="H121" s="256" t="s">
        <v>188</v>
      </c>
      <c r="I121" s="240">
        <f>SUMIFS('Input 1 - Schedule 1'!$AC$9:$AC$1009,'Input 1 - Schedule 1'!$L$9:$L$1009,$B121)</f>
        <v>0</v>
      </c>
      <c r="J121" s="239"/>
      <c r="K121" s="239"/>
      <c r="L121" s="239"/>
      <c r="M121" s="239" t="s">
        <v>188</v>
      </c>
      <c r="N121" s="240">
        <f>SUMIFS('Input 1 - Schedule 1'!$AI$9:$AI$1009,'Input 1 - Schedule 1'!$L$9:$L$1009,$B121)</f>
        <v>0</v>
      </c>
      <c r="O121" s="239"/>
      <c r="P121" s="239"/>
      <c r="Q121" s="239"/>
      <c r="R121" s="239" t="s">
        <v>188</v>
      </c>
      <c r="S121" s="253" t="str">
        <f t="shared" si="11"/>
        <v/>
      </c>
      <c r="T121" s="323"/>
      <c r="U121" s="323"/>
      <c r="V121" s="323"/>
      <c r="W121" s="323" t="s">
        <v>188</v>
      </c>
      <c r="AG121" s="231" t="s">
        <v>20</v>
      </c>
    </row>
    <row r="122" spans="1:33" ht="26" x14ac:dyDescent="0.3">
      <c r="A122" s="251" t="str">
        <f t="shared" si="12"/>
        <v>Non-Ins, Non-fin</v>
      </c>
      <c r="B122" s="250" t="str">
        <f t="shared" si="12"/>
        <v>Other Non-Ins/Non-Fin with Material Risk</v>
      </c>
      <c r="C122" s="236">
        <f t="shared" si="9"/>
        <v>56</v>
      </c>
      <c r="D122" s="256" t="s">
        <v>188</v>
      </c>
      <c r="E122" s="256" t="s">
        <v>188</v>
      </c>
      <c r="F122" s="256" t="s">
        <v>188</v>
      </c>
      <c r="G122" s="256" t="s">
        <v>188</v>
      </c>
      <c r="H122" s="256" t="s">
        <v>188</v>
      </c>
      <c r="I122" s="240">
        <f>SUMIFS('Input 1 - Schedule 1'!$AC$9:$AC$1009,'Input 1 - Schedule 1'!$L$9:$L$1009,$B122)</f>
        <v>0</v>
      </c>
      <c r="J122" s="239"/>
      <c r="K122" s="239"/>
      <c r="L122" s="239"/>
      <c r="M122" s="239" t="s">
        <v>188</v>
      </c>
      <c r="N122" s="240">
        <f>SUMIFS('Input 1 - Schedule 1'!$AI$9:$AI$1009,'Input 1 - Schedule 1'!$L$9:$L$1009,$B122)</f>
        <v>0</v>
      </c>
      <c r="O122" s="239"/>
      <c r="P122" s="239"/>
      <c r="Q122" s="239"/>
      <c r="R122" s="239" t="s">
        <v>188</v>
      </c>
      <c r="S122" s="253" t="str">
        <f t="shared" si="11"/>
        <v/>
      </c>
      <c r="T122" s="323"/>
      <c r="U122" s="323"/>
      <c r="V122" s="323"/>
      <c r="W122" s="323" t="s">
        <v>188</v>
      </c>
      <c r="AG122" s="231" t="s">
        <v>20</v>
      </c>
    </row>
    <row r="123" spans="1:33" ht="26" x14ac:dyDescent="0.3">
      <c r="A123" s="251" t="str">
        <f t="shared" si="12"/>
        <v>Non-Ins, Non-fin</v>
      </c>
      <c r="B123" s="250" t="str">
        <f t="shared" si="12"/>
        <v>Other Non-Ins/Non-Fin without Material Risk</v>
      </c>
      <c r="C123" s="236">
        <f t="shared" si="9"/>
        <v>57</v>
      </c>
      <c r="D123" s="256" t="s">
        <v>188</v>
      </c>
      <c r="E123" s="256" t="s">
        <v>188</v>
      </c>
      <c r="F123" s="256" t="s">
        <v>188</v>
      </c>
      <c r="G123" s="256" t="s">
        <v>188</v>
      </c>
      <c r="H123" s="256" t="s">
        <v>188</v>
      </c>
      <c r="I123" s="240">
        <f>SUMIFS('Input 1 - Schedule 1'!$AC$9:$AC$1009,'Input 1 - Schedule 1'!$L$9:$L$1009,$B123)</f>
        <v>0</v>
      </c>
      <c r="J123" s="239"/>
      <c r="K123" s="239"/>
      <c r="L123" s="239"/>
      <c r="M123" s="239" t="s">
        <v>188</v>
      </c>
      <c r="N123" s="240">
        <f>SUMIFS('Input 1 - Schedule 1'!$AI$9:$AI$1009,'Input 1 - Schedule 1'!$L$9:$L$1009,$B123)</f>
        <v>0</v>
      </c>
      <c r="O123" s="239"/>
      <c r="P123" s="239"/>
      <c r="Q123" s="239"/>
      <c r="R123" s="239" t="s">
        <v>188</v>
      </c>
      <c r="S123" s="253" t="str">
        <f t="shared" si="11"/>
        <v/>
      </c>
      <c r="T123" s="323"/>
      <c r="U123" s="323"/>
      <c r="V123" s="323"/>
      <c r="W123" s="323" t="s">
        <v>188</v>
      </c>
      <c r="AG123" s="231" t="s">
        <v>20</v>
      </c>
    </row>
    <row r="124" spans="1:33" x14ac:dyDescent="0.3">
      <c r="AG124" s="231" t="s">
        <v>20</v>
      </c>
    </row>
    <row r="125" spans="1:33" x14ac:dyDescent="0.3">
      <c r="AG125" s="231" t="s">
        <v>20</v>
      </c>
    </row>
    <row r="126" spans="1:33" x14ac:dyDescent="0.3">
      <c r="AG126" s="231" t="s">
        <v>20</v>
      </c>
    </row>
    <row r="127" spans="1:33" x14ac:dyDescent="0.3">
      <c r="B127" s="355" t="s">
        <v>245</v>
      </c>
      <c r="C127" s="356"/>
      <c r="D127" s="352" t="s">
        <v>246</v>
      </c>
      <c r="E127" s="353"/>
      <c r="F127" s="353"/>
      <c r="G127" s="353"/>
      <c r="H127" s="354"/>
      <c r="I127" s="352" t="s">
        <v>247</v>
      </c>
      <c r="J127" s="353"/>
      <c r="K127" s="353"/>
      <c r="L127" s="353"/>
      <c r="M127" s="354"/>
      <c r="N127" s="352" t="s">
        <v>248</v>
      </c>
      <c r="O127" s="353"/>
      <c r="P127" s="353"/>
      <c r="Q127" s="353"/>
      <c r="R127" s="354"/>
      <c r="S127" s="357" t="s">
        <v>249</v>
      </c>
      <c r="T127" s="357"/>
      <c r="U127" s="357"/>
      <c r="V127" s="357"/>
      <c r="W127" s="357"/>
      <c r="AA127" s="352" t="s">
        <v>250</v>
      </c>
      <c r="AB127" s="353"/>
      <c r="AC127" s="353"/>
      <c r="AD127" s="353"/>
      <c r="AE127" s="354"/>
      <c r="AG127" s="231" t="s">
        <v>20</v>
      </c>
    </row>
    <row r="128" spans="1:33" x14ac:dyDescent="0.3">
      <c r="B128" s="341" t="s">
        <v>239</v>
      </c>
      <c r="C128" s="342"/>
      <c r="D128" s="232">
        <f>$D$4</f>
        <v>2023</v>
      </c>
      <c r="E128" s="232">
        <f>D128-1</f>
        <v>2022</v>
      </c>
      <c r="F128" s="232">
        <f>E128-1</f>
        <v>2021</v>
      </c>
      <c r="G128" s="232">
        <f>F128-1</f>
        <v>2020</v>
      </c>
      <c r="H128" s="232">
        <f>G128-1</f>
        <v>2019</v>
      </c>
      <c r="I128" s="232">
        <f>$D$4</f>
        <v>2023</v>
      </c>
      <c r="J128" s="232">
        <f>I128-1</f>
        <v>2022</v>
      </c>
      <c r="K128" s="232">
        <f>J128-1</f>
        <v>2021</v>
      </c>
      <c r="L128" s="232">
        <f>K128-1</f>
        <v>2020</v>
      </c>
      <c r="M128" s="232">
        <f>L128-1</f>
        <v>2019</v>
      </c>
      <c r="N128" s="232">
        <f>$D$4</f>
        <v>2023</v>
      </c>
      <c r="O128" s="232">
        <f>N128-1</f>
        <v>2022</v>
      </c>
      <c r="P128" s="232">
        <f>O128-1</f>
        <v>2021</v>
      </c>
      <c r="Q128" s="232">
        <f>P128-1</f>
        <v>2020</v>
      </c>
      <c r="R128" s="232">
        <f>Q128-1</f>
        <v>2019</v>
      </c>
      <c r="S128" s="232">
        <f>$D$4</f>
        <v>2023</v>
      </c>
      <c r="T128" s="232">
        <f>S128-1</f>
        <v>2022</v>
      </c>
      <c r="U128" s="232">
        <f>T128-1</f>
        <v>2021</v>
      </c>
      <c r="V128" s="232">
        <f>U128-1</f>
        <v>2020</v>
      </c>
      <c r="W128" s="232">
        <f>V128-1</f>
        <v>2019</v>
      </c>
      <c r="AA128" s="232">
        <f>$D$4</f>
        <v>2023</v>
      </c>
      <c r="AB128" s="232">
        <f>AA128-1</f>
        <v>2022</v>
      </c>
      <c r="AC128" s="232">
        <f>AB128-1</f>
        <v>2021</v>
      </c>
      <c r="AD128" s="232">
        <f>AC128-1</f>
        <v>2020</v>
      </c>
      <c r="AE128" s="232">
        <f>AD128-1</f>
        <v>2019</v>
      </c>
      <c r="AG128" s="231" t="s">
        <v>20</v>
      </c>
    </row>
    <row r="129" spans="1:33" x14ac:dyDescent="0.3">
      <c r="B129" s="343"/>
      <c r="C129" s="344"/>
      <c r="D129" s="233">
        <v>1</v>
      </c>
      <c r="E129" s="233">
        <v>2</v>
      </c>
      <c r="F129" s="233">
        <v>3</v>
      </c>
      <c r="G129" s="233">
        <v>4</v>
      </c>
      <c r="H129" s="233">
        <v>5</v>
      </c>
      <c r="I129" s="233">
        <v>1</v>
      </c>
      <c r="J129" s="233">
        <v>2</v>
      </c>
      <c r="K129" s="233">
        <v>3</v>
      </c>
      <c r="L129" s="233">
        <v>4</v>
      </c>
      <c r="M129" s="233">
        <v>5</v>
      </c>
      <c r="N129" s="233">
        <v>1</v>
      </c>
      <c r="O129" s="233">
        <v>2</v>
      </c>
      <c r="P129" s="233">
        <v>3</v>
      </c>
      <c r="Q129" s="233">
        <v>4</v>
      </c>
      <c r="R129" s="233">
        <v>5</v>
      </c>
      <c r="S129" s="233">
        <v>1</v>
      </c>
      <c r="T129" s="233">
        <v>2</v>
      </c>
      <c r="U129" s="233">
        <v>3</v>
      </c>
      <c r="V129" s="233">
        <v>4</v>
      </c>
      <c r="W129" s="233">
        <v>5</v>
      </c>
      <c r="AA129" s="233">
        <v>1</v>
      </c>
      <c r="AB129" s="233">
        <v>2</v>
      </c>
      <c r="AC129" s="233">
        <v>3</v>
      </c>
      <c r="AD129" s="233">
        <v>4</v>
      </c>
      <c r="AE129" s="233">
        <v>5</v>
      </c>
      <c r="AG129" s="231" t="s">
        <v>20</v>
      </c>
    </row>
    <row r="130" spans="1:33" ht="14" x14ac:dyDescent="0.3">
      <c r="A130" s="251" t="str">
        <f t="shared" ref="A130:B149" si="13">A67</f>
        <v>HoldCo</v>
      </c>
      <c r="B130" s="250" t="str">
        <f t="shared" si="13"/>
        <v>Non-operating Holding Co.</v>
      </c>
      <c r="C130" s="236">
        <f t="shared" ref="C130:C167" si="14">C129+1</f>
        <v>1</v>
      </c>
      <c r="D130" s="240">
        <f>IF($C$2="N",SUMIFS('Input 2 - Inventory'!$R$7:$R$1007,'Input 2 - Inventory'!$F$7:$F$1007,'Input 4 - Analytics'!$B130),'Input 2 - Inv Limited'!D5)</f>
        <v>0</v>
      </c>
      <c r="E130" s="239"/>
      <c r="F130" s="239"/>
      <c r="G130" s="239"/>
      <c r="H130" s="239" t="s">
        <v>188</v>
      </c>
      <c r="I130" s="256" t="s">
        <v>188</v>
      </c>
      <c r="J130" s="323"/>
      <c r="K130" s="323"/>
      <c r="L130" s="323"/>
      <c r="M130" s="323" t="s">
        <v>188</v>
      </c>
      <c r="N130" s="257" t="str">
        <f t="shared" ref="N130:N161" si="15">IFERROR(D67/D130,"")</f>
        <v/>
      </c>
      <c r="O130" s="323"/>
      <c r="P130" s="323"/>
      <c r="Q130" s="323"/>
      <c r="R130" s="323" t="s">
        <v>188</v>
      </c>
      <c r="S130" s="240">
        <f>SUMIFS('Input 1 - Schedule 1'!$AJ$9:$AJ$1009,'Input 1 - Schedule 1'!$L$9:$L$1009,$B130) -SUMIFS('Input 1 - Schedule 1'!$AM$9:$AM$1009,'Input 1 - Schedule 1'!$L$9:$L$1009,$B130)</f>
        <v>0</v>
      </c>
      <c r="T130" s="323"/>
      <c r="U130" s="323"/>
      <c r="V130" s="323"/>
      <c r="W130" s="323" t="s">
        <v>188</v>
      </c>
      <c r="AA130" s="256" t="s">
        <v>188</v>
      </c>
      <c r="AB130" s="256" t="s">
        <v>188</v>
      </c>
      <c r="AC130" s="256" t="s">
        <v>188</v>
      </c>
      <c r="AD130" s="256" t="s">
        <v>188</v>
      </c>
      <c r="AE130" s="256" t="s">
        <v>188</v>
      </c>
      <c r="AG130" s="231" t="s">
        <v>20</v>
      </c>
    </row>
    <row r="131" spans="1:33" x14ac:dyDescent="0.3">
      <c r="A131" s="251" t="str">
        <f t="shared" si="13"/>
        <v>US Ins</v>
      </c>
      <c r="B131" s="250" t="str">
        <f t="shared" si="13"/>
        <v>RBC Filing U.S. Insurer (Life)</v>
      </c>
      <c r="C131" s="236">
        <f t="shared" si="14"/>
        <v>2</v>
      </c>
      <c r="D131" s="240">
        <f>IF($C$2="N",SUMIFS('Input 2 - Inventory'!$R$7:$R$1007,'Input 2 - Inventory'!$F$7:$F$1007,'Input 4 - Analytics'!$B131),'Input 2 - Inv Limited'!D6)</f>
        <v>0</v>
      </c>
      <c r="E131" s="239"/>
      <c r="F131" s="239"/>
      <c r="G131" s="239"/>
      <c r="H131" s="239" t="s">
        <v>188</v>
      </c>
      <c r="I131" s="257" t="str">
        <f t="shared" ref="I131:I162" si="16">IFERROR(D131/AA131,"")</f>
        <v/>
      </c>
      <c r="J131" s="323"/>
      <c r="K131" s="323"/>
      <c r="L131" s="323"/>
      <c r="M131" s="323" t="s">
        <v>188</v>
      </c>
      <c r="N131" s="257" t="str">
        <f t="shared" si="15"/>
        <v/>
      </c>
      <c r="O131" s="323"/>
      <c r="P131" s="323"/>
      <c r="Q131" s="323"/>
      <c r="R131" s="323" t="s">
        <v>188</v>
      </c>
      <c r="S131" s="240">
        <f>SUMIFS('Input 1 - Schedule 1'!$AJ$9:$AJ$1009,'Input 1 - Schedule 1'!$L$9:$L$1009,$B131) -SUMIFS('Input 1 - Schedule 1'!$AM$9:$AM$1009,'Input 1 - Schedule 1'!$L$9:$L$1009,$B131)</f>
        <v>0</v>
      </c>
      <c r="T131" s="323"/>
      <c r="U131" s="323"/>
      <c r="V131" s="323"/>
      <c r="W131" s="323" t="s">
        <v>188</v>
      </c>
      <c r="AA131" s="240">
        <f>IF($C$2="N",SUMIFS('Input 2 - Inventory'!$AH$7:$AH$1007,'Input 2 - Inventory'!$F$7:$F$1007,'Input 4 - Analytics'!$B131),'Input 2 - Inv Limited'!E5)</f>
        <v>0</v>
      </c>
      <c r="AB131" s="239"/>
      <c r="AC131" s="239"/>
      <c r="AD131" s="239"/>
      <c r="AE131" s="239" t="s">
        <v>188</v>
      </c>
      <c r="AG131" s="231" t="s">
        <v>20</v>
      </c>
    </row>
    <row r="132" spans="1:33" x14ac:dyDescent="0.3">
      <c r="A132" s="251" t="str">
        <f t="shared" si="13"/>
        <v>US Ins</v>
      </c>
      <c r="B132" s="250" t="str">
        <f t="shared" si="13"/>
        <v>RBC Filing U.S. Insurer (P&amp;C)</v>
      </c>
      <c r="C132" s="236">
        <f t="shared" si="14"/>
        <v>3</v>
      </c>
      <c r="D132" s="240">
        <f>IF($C$2="N",SUMIFS('Input 2 - Inventory'!$R$7:$R$1007,'Input 2 - Inventory'!$F$7:$F$1007,'Input 4 - Analytics'!$B132),'Input 2 - Inv Limited'!D7)</f>
        <v>0</v>
      </c>
      <c r="E132" s="239"/>
      <c r="F132" s="239"/>
      <c r="G132" s="239"/>
      <c r="H132" s="239" t="s">
        <v>188</v>
      </c>
      <c r="I132" s="257" t="str">
        <f t="shared" si="16"/>
        <v/>
      </c>
      <c r="J132" s="323"/>
      <c r="K132" s="323"/>
      <c r="L132" s="323"/>
      <c r="M132" s="323" t="s">
        <v>188</v>
      </c>
      <c r="N132" s="257" t="str">
        <f t="shared" si="15"/>
        <v/>
      </c>
      <c r="O132" s="323"/>
      <c r="P132" s="323"/>
      <c r="Q132" s="323"/>
      <c r="R132" s="323" t="s">
        <v>188</v>
      </c>
      <c r="S132" s="240">
        <f>SUMIFS('Input 1 - Schedule 1'!$AJ$9:$AJ$1009,'Input 1 - Schedule 1'!$L$9:$L$1009,$B132) -SUMIFS('Input 1 - Schedule 1'!$AM$9:$AM$1009,'Input 1 - Schedule 1'!$L$9:$L$1009,$B132)</f>
        <v>0</v>
      </c>
      <c r="T132" s="323"/>
      <c r="U132" s="323"/>
      <c r="V132" s="323"/>
      <c r="W132" s="323" t="s">
        <v>188</v>
      </c>
      <c r="AA132" s="240">
        <f>IF($C$2="N",SUMIFS('Input 2 - Inventory'!$AH$7:$AH$1007,'Input 2 - Inventory'!$F$7:$F$1007,'Input 4 - Analytics'!$B132),'Input 2 - Inv Limited'!E6)</f>
        <v>0</v>
      </c>
      <c r="AB132" s="239"/>
      <c r="AC132" s="239"/>
      <c r="AD132" s="239"/>
      <c r="AE132" s="239" t="s">
        <v>188</v>
      </c>
      <c r="AG132" s="231" t="s">
        <v>20</v>
      </c>
    </row>
    <row r="133" spans="1:33" x14ac:dyDescent="0.3">
      <c r="A133" s="251" t="str">
        <f t="shared" si="13"/>
        <v>US Ins</v>
      </c>
      <c r="B133" s="250" t="str">
        <f t="shared" si="13"/>
        <v>RBC Filing U.S. Insurer (Health)</v>
      </c>
      <c r="C133" s="236">
        <f t="shared" si="14"/>
        <v>4</v>
      </c>
      <c r="D133" s="240">
        <f>IF($C$2="N",SUMIFS('Input 2 - Inventory'!$R$7:$R$1007,'Input 2 - Inventory'!$F$7:$F$1007,'Input 4 - Analytics'!$B133),'Input 2 - Inv Limited'!D8)</f>
        <v>0</v>
      </c>
      <c r="E133" s="239"/>
      <c r="F133" s="239"/>
      <c r="G133" s="239"/>
      <c r="H133" s="239" t="s">
        <v>188</v>
      </c>
      <c r="I133" s="257" t="str">
        <f t="shared" si="16"/>
        <v/>
      </c>
      <c r="J133" s="323"/>
      <c r="K133" s="323"/>
      <c r="L133" s="323"/>
      <c r="M133" s="323" t="s">
        <v>188</v>
      </c>
      <c r="N133" s="257" t="str">
        <f t="shared" si="15"/>
        <v/>
      </c>
      <c r="O133" s="323"/>
      <c r="P133" s="323"/>
      <c r="Q133" s="323"/>
      <c r="R133" s="323" t="s">
        <v>188</v>
      </c>
      <c r="S133" s="240">
        <f>SUMIFS('Input 1 - Schedule 1'!$AJ$9:$AJ$1009,'Input 1 - Schedule 1'!$L$9:$L$1009,$B133) -SUMIFS('Input 1 - Schedule 1'!$AM$9:$AM$1009,'Input 1 - Schedule 1'!$L$9:$L$1009,$B133)</f>
        <v>0</v>
      </c>
      <c r="T133" s="323"/>
      <c r="U133" s="323"/>
      <c r="V133" s="323"/>
      <c r="W133" s="323" t="s">
        <v>188</v>
      </c>
      <c r="AA133" s="240">
        <f>IF($C$2="N",SUMIFS('Input 2 - Inventory'!$AH$7:$AH$1007,'Input 2 - Inventory'!$F$7:$F$1007,'Input 4 - Analytics'!$B133),'Input 2 - Inv Limited'!E7)</f>
        <v>0</v>
      </c>
      <c r="AB133" s="239"/>
      <c r="AC133" s="239"/>
      <c r="AD133" s="239"/>
      <c r="AE133" s="239" t="s">
        <v>188</v>
      </c>
      <c r="AG133" s="231" t="s">
        <v>20</v>
      </c>
    </row>
    <row r="134" spans="1:33" x14ac:dyDescent="0.3">
      <c r="A134" s="251" t="str">
        <f t="shared" si="13"/>
        <v>US Ins</v>
      </c>
      <c r="B134" s="250" t="str">
        <f t="shared" si="13"/>
        <v>RBC Filing U.S. Insurer (Other)</v>
      </c>
      <c r="C134" s="236">
        <f t="shared" si="14"/>
        <v>5</v>
      </c>
      <c r="D134" s="240">
        <f>IF($C$2="N",SUMIFS('Input 2 - Inventory'!$R$7:$R$1007,'Input 2 - Inventory'!$F$7:$F$1007,'Input 4 - Analytics'!$B134),'Input 2 - Inv Limited'!D9)</f>
        <v>0</v>
      </c>
      <c r="E134" s="239"/>
      <c r="F134" s="239"/>
      <c r="G134" s="239"/>
      <c r="H134" s="239" t="s">
        <v>188</v>
      </c>
      <c r="I134" s="257" t="str">
        <f t="shared" si="16"/>
        <v/>
      </c>
      <c r="J134" s="323"/>
      <c r="K134" s="323"/>
      <c r="L134" s="323"/>
      <c r="M134" s="323" t="s">
        <v>188</v>
      </c>
      <c r="N134" s="257" t="str">
        <f t="shared" si="15"/>
        <v/>
      </c>
      <c r="O134" s="323"/>
      <c r="P134" s="323"/>
      <c r="Q134" s="323"/>
      <c r="R134" s="323" t="s">
        <v>188</v>
      </c>
      <c r="S134" s="240">
        <f>SUMIFS('Input 1 - Schedule 1'!$AJ$9:$AJ$1009,'Input 1 - Schedule 1'!$L$9:$L$1009,$B134) -SUMIFS('Input 1 - Schedule 1'!$AM$9:$AM$1009,'Input 1 - Schedule 1'!$L$9:$L$1009,$B134)</f>
        <v>0</v>
      </c>
      <c r="T134" s="323"/>
      <c r="U134" s="323"/>
      <c r="V134" s="323"/>
      <c r="W134" s="323" t="s">
        <v>188</v>
      </c>
      <c r="AA134" s="240">
        <f>IF($C$2="N",SUMIFS('Input 2 - Inventory'!$AH$7:$AH$1007,'Input 2 - Inventory'!$F$7:$F$1007,'Input 4 - Analytics'!$B134),'Input 2 - Inv Limited'!E8)</f>
        <v>0</v>
      </c>
      <c r="AB134" s="239"/>
      <c r="AC134" s="239"/>
      <c r="AD134" s="239"/>
      <c r="AE134" s="239" t="s">
        <v>188</v>
      </c>
      <c r="AG134" s="231" t="s">
        <v>20</v>
      </c>
    </row>
    <row r="135" spans="1:33" x14ac:dyDescent="0.3">
      <c r="A135" s="251" t="str">
        <f t="shared" si="13"/>
        <v>US Ins</v>
      </c>
      <c r="B135" s="250" t="str">
        <f t="shared" si="13"/>
        <v xml:space="preserve">U.S. Mortgage Guaranty Insurers </v>
      </c>
      <c r="C135" s="236">
        <f t="shared" si="14"/>
        <v>6</v>
      </c>
      <c r="D135" s="240">
        <f>IF($C$2="N",SUMIFS('Input 2 - Inventory'!$R$7:$R$1007,'Input 2 - Inventory'!$F$7:$F$1007,'Input 4 - Analytics'!$B135),'Input 2 - Inv Limited'!D10)</f>
        <v>0</v>
      </c>
      <c r="E135" s="239"/>
      <c r="F135" s="239"/>
      <c r="G135" s="239"/>
      <c r="H135" s="239" t="s">
        <v>188</v>
      </c>
      <c r="I135" s="257" t="str">
        <f t="shared" si="16"/>
        <v/>
      </c>
      <c r="J135" s="323"/>
      <c r="K135" s="323"/>
      <c r="L135" s="323"/>
      <c r="M135" s="323" t="s">
        <v>188</v>
      </c>
      <c r="N135" s="257" t="str">
        <f t="shared" si="15"/>
        <v/>
      </c>
      <c r="O135" s="323"/>
      <c r="P135" s="323"/>
      <c r="Q135" s="323"/>
      <c r="R135" s="323" t="s">
        <v>188</v>
      </c>
      <c r="S135" s="240">
        <f>SUMIFS('Input 1 - Schedule 1'!$AJ$9:$AJ$1009,'Input 1 - Schedule 1'!$L$9:$L$1009,$B135) -SUMIFS('Input 1 - Schedule 1'!$AM$9:$AM$1009,'Input 1 - Schedule 1'!$L$9:$L$1009,$B135)</f>
        <v>0</v>
      </c>
      <c r="T135" s="323"/>
      <c r="U135" s="323"/>
      <c r="V135" s="323"/>
      <c r="W135" s="323" t="s">
        <v>188</v>
      </c>
      <c r="AA135" s="240">
        <f>IF($C$2="N",SUMIFS('Input 2 - Inventory'!$AH$7:$AH$1007,'Input 2 - Inventory'!$F$7:$F$1007,'Input 4 - Analytics'!$B135),'Input 2 - Inv Limited'!E9)</f>
        <v>0</v>
      </c>
      <c r="AB135" s="239"/>
      <c r="AC135" s="239"/>
      <c r="AD135" s="239"/>
      <c r="AE135" s="239" t="s">
        <v>188</v>
      </c>
      <c r="AG135" s="231" t="s">
        <v>20</v>
      </c>
    </row>
    <row r="136" spans="1:33" x14ac:dyDescent="0.3">
      <c r="A136" s="251" t="str">
        <f t="shared" si="13"/>
        <v>US Ins</v>
      </c>
      <c r="B136" s="250" t="str">
        <f t="shared" si="13"/>
        <v>U.S. Title Insurers</v>
      </c>
      <c r="C136" s="236">
        <f t="shared" si="14"/>
        <v>7</v>
      </c>
      <c r="D136" s="240">
        <f>IF($C$2="N",SUMIFS('Input 2 - Inventory'!$R$7:$R$1007,'Input 2 - Inventory'!$F$7:$F$1007,'Input 4 - Analytics'!$B136),'Input 2 - Inv Limited'!D11)</f>
        <v>0</v>
      </c>
      <c r="E136" s="239"/>
      <c r="F136" s="239"/>
      <c r="G136" s="239"/>
      <c r="H136" s="239" t="s">
        <v>188</v>
      </c>
      <c r="I136" s="257" t="str">
        <f t="shared" si="16"/>
        <v/>
      </c>
      <c r="J136" s="323"/>
      <c r="K136" s="323"/>
      <c r="L136" s="323"/>
      <c r="M136" s="323" t="s">
        <v>188</v>
      </c>
      <c r="N136" s="257" t="str">
        <f t="shared" si="15"/>
        <v/>
      </c>
      <c r="O136" s="323"/>
      <c r="P136" s="323"/>
      <c r="Q136" s="323"/>
      <c r="R136" s="323" t="s">
        <v>188</v>
      </c>
      <c r="S136" s="240">
        <f>SUMIFS('Input 1 - Schedule 1'!$AJ$9:$AJ$1009,'Input 1 - Schedule 1'!$L$9:$L$1009,$B136) -SUMIFS('Input 1 - Schedule 1'!$AM$9:$AM$1009,'Input 1 - Schedule 1'!$L$9:$L$1009,$B136)</f>
        <v>0</v>
      </c>
      <c r="T136" s="323"/>
      <c r="U136" s="323"/>
      <c r="V136" s="323"/>
      <c r="W136" s="323" t="s">
        <v>188</v>
      </c>
      <c r="AA136" s="240">
        <f>IF($C$2="N",SUMIFS('Input 2 - Inventory'!$AH$7:$AH$1007,'Input 2 - Inventory'!$F$7:$F$1007,'Input 4 - Analytics'!$B136),'Input 2 - Inv Limited'!E10)</f>
        <v>0</v>
      </c>
      <c r="AB136" s="239"/>
      <c r="AC136" s="239"/>
      <c r="AD136" s="239"/>
      <c r="AE136" s="239" t="s">
        <v>188</v>
      </c>
      <c r="AG136" s="231" t="s">
        <v>20</v>
      </c>
    </row>
    <row r="137" spans="1:33" x14ac:dyDescent="0.3">
      <c r="A137" s="251" t="str">
        <f t="shared" si="13"/>
        <v>US Ins</v>
      </c>
      <c r="B137" s="250" t="str">
        <f t="shared" si="13"/>
        <v xml:space="preserve">Other Non-RBC Filing U.S. Insurers </v>
      </c>
      <c r="C137" s="236">
        <f t="shared" si="14"/>
        <v>8</v>
      </c>
      <c r="D137" s="240">
        <f>IF($C$2="N",SUMIFS('Input 2 - Inventory'!$R$7:$R$1007,'Input 2 - Inventory'!$F$7:$F$1007,'Input 4 - Analytics'!$B137),'Input 2 - Inv Limited'!D12)</f>
        <v>0</v>
      </c>
      <c r="E137" s="239"/>
      <c r="F137" s="239"/>
      <c r="G137" s="239"/>
      <c r="H137" s="239" t="s">
        <v>188</v>
      </c>
      <c r="I137" s="257" t="str">
        <f t="shared" si="16"/>
        <v/>
      </c>
      <c r="J137" s="323"/>
      <c r="K137" s="323"/>
      <c r="L137" s="323"/>
      <c r="M137" s="323" t="s">
        <v>188</v>
      </c>
      <c r="N137" s="257" t="str">
        <f t="shared" si="15"/>
        <v/>
      </c>
      <c r="O137" s="323"/>
      <c r="P137" s="323"/>
      <c r="Q137" s="323"/>
      <c r="R137" s="323" t="s">
        <v>188</v>
      </c>
      <c r="S137" s="240">
        <f>SUMIFS('Input 1 - Schedule 1'!$AJ$9:$AJ$1009,'Input 1 - Schedule 1'!$L$9:$L$1009,$B137) -SUMIFS('Input 1 - Schedule 1'!$AM$9:$AM$1009,'Input 1 - Schedule 1'!$L$9:$L$1009,$B137)</f>
        <v>0</v>
      </c>
      <c r="T137" s="323"/>
      <c r="U137" s="323"/>
      <c r="V137" s="323"/>
      <c r="W137" s="323" t="s">
        <v>188</v>
      </c>
      <c r="AA137" s="240">
        <f>IF($C$2="N",SUMIFS('Input 2 - Inventory'!$AH$7:$AH$1007,'Input 2 - Inventory'!$F$7:$F$1007,'Input 4 - Analytics'!$B137),'Input 2 - Inv Limited'!E11)</f>
        <v>0</v>
      </c>
      <c r="AB137" s="239"/>
      <c r="AC137" s="239"/>
      <c r="AD137" s="239"/>
      <c r="AE137" s="239" t="s">
        <v>188</v>
      </c>
      <c r="AG137" s="231" t="s">
        <v>20</v>
      </c>
    </row>
    <row r="138" spans="1:33" x14ac:dyDescent="0.3">
      <c r="A138" s="251" t="str">
        <f t="shared" si="13"/>
        <v>US Ins</v>
      </c>
      <c r="B138" s="250" t="str">
        <f t="shared" si="13"/>
        <v>RBC filing (U.S. Captive)</v>
      </c>
      <c r="C138" s="236">
        <f t="shared" si="14"/>
        <v>9</v>
      </c>
      <c r="D138" s="240">
        <f>IF($C$2="N",SUMIFS('Input 2 - Inventory'!$R$7:$R$1007,'Input 2 - Inventory'!$F$7:$F$1007,'Input 4 - Analytics'!$B138),'Input 2 - Inv Limited'!D13)</f>
        <v>0</v>
      </c>
      <c r="E138" s="239"/>
      <c r="F138" s="239"/>
      <c r="G138" s="239"/>
      <c r="H138" s="239" t="s">
        <v>188</v>
      </c>
      <c r="I138" s="257" t="str">
        <f t="shared" si="16"/>
        <v/>
      </c>
      <c r="J138" s="323"/>
      <c r="K138" s="323"/>
      <c r="L138" s="323"/>
      <c r="M138" s="323" t="s">
        <v>188</v>
      </c>
      <c r="N138" s="257" t="str">
        <f t="shared" si="15"/>
        <v/>
      </c>
      <c r="O138" s="323"/>
      <c r="P138" s="323"/>
      <c r="Q138" s="323"/>
      <c r="R138" s="323" t="s">
        <v>188</v>
      </c>
      <c r="S138" s="240">
        <f>SUMIFS('Input 1 - Schedule 1'!$AJ$9:$AJ$1009,'Input 1 - Schedule 1'!$L$9:$L$1009,$B138) -SUMIFS('Input 1 - Schedule 1'!$AM$9:$AM$1009,'Input 1 - Schedule 1'!$L$9:$L$1009,$B138)</f>
        <v>0</v>
      </c>
      <c r="T138" s="323"/>
      <c r="U138" s="323"/>
      <c r="V138" s="323"/>
      <c r="W138" s="323" t="s">
        <v>188</v>
      </c>
      <c r="AA138" s="240">
        <f>IF($C$2="N",SUMIFS('Input 2 - Inventory'!$AH$7:$AH$1007,'Input 2 - Inventory'!$F$7:$F$1007,'Input 4 - Analytics'!$B138),'Input 2 - Inv Limited'!E12)</f>
        <v>0</v>
      </c>
      <c r="AB138" s="239"/>
      <c r="AC138" s="239"/>
      <c r="AD138" s="239"/>
      <c r="AE138" s="239" t="s">
        <v>188</v>
      </c>
      <c r="AG138" s="231" t="s">
        <v>20</v>
      </c>
    </row>
    <row r="139" spans="1:33" x14ac:dyDescent="0.3">
      <c r="A139" s="251" t="str">
        <f t="shared" si="13"/>
        <v>Non-US Ins</v>
      </c>
      <c r="B139" s="250" t="str">
        <f t="shared" si="13"/>
        <v>Canada - Life</v>
      </c>
      <c r="C139" s="236">
        <f t="shared" si="14"/>
        <v>10</v>
      </c>
      <c r="D139" s="240">
        <f>IF($C$2="N",SUMIFS('Input 2 - Inventory'!$R$7:$R$1007,'Input 2 - Inventory'!$F$7:$F$1007,'Input 4 - Analytics'!$B139),'Input 2 - Inv Limited'!D14)</f>
        <v>0</v>
      </c>
      <c r="E139" s="239"/>
      <c r="F139" s="239"/>
      <c r="G139" s="239"/>
      <c r="H139" s="239" t="s">
        <v>188</v>
      </c>
      <c r="I139" s="257" t="str">
        <f t="shared" si="16"/>
        <v/>
      </c>
      <c r="J139" s="323"/>
      <c r="K139" s="323"/>
      <c r="L139" s="323"/>
      <c r="M139" s="323" t="s">
        <v>188</v>
      </c>
      <c r="N139" s="257" t="str">
        <f t="shared" si="15"/>
        <v/>
      </c>
      <c r="O139" s="323"/>
      <c r="P139" s="323"/>
      <c r="Q139" s="323"/>
      <c r="R139" s="323" t="s">
        <v>188</v>
      </c>
      <c r="S139" s="240">
        <f>SUMIFS('Input 1 - Schedule 1'!$AJ$9:$AJ$1009,'Input 1 - Schedule 1'!$L$9:$L$1009,$B139) -SUMIFS('Input 1 - Schedule 1'!$AM$9:$AM$1009,'Input 1 - Schedule 1'!$L$9:$L$1009,$B139)</f>
        <v>0</v>
      </c>
      <c r="T139" s="323"/>
      <c r="U139" s="323"/>
      <c r="V139" s="323"/>
      <c r="W139" s="323" t="s">
        <v>188</v>
      </c>
      <c r="AA139" s="240">
        <f>IF($C$2="N",SUMIFS('Input 2 - Inventory'!$AH$7:$AH$1007,'Input 2 - Inventory'!$F$7:$F$1007,'Input 4 - Analytics'!$B139),'Input 2 - Inv Limited'!E13)</f>
        <v>0</v>
      </c>
      <c r="AB139" s="239"/>
      <c r="AC139" s="239"/>
      <c r="AD139" s="239"/>
      <c r="AE139" s="239" t="s">
        <v>188</v>
      </c>
      <c r="AG139" s="231" t="s">
        <v>20</v>
      </c>
    </row>
    <row r="140" spans="1:33" x14ac:dyDescent="0.3">
      <c r="A140" s="251" t="str">
        <f t="shared" si="13"/>
        <v>Non-US Ins</v>
      </c>
      <c r="B140" s="250" t="str">
        <f t="shared" si="13"/>
        <v>Canada - P&amp;C</v>
      </c>
      <c r="C140" s="236">
        <f t="shared" si="14"/>
        <v>11</v>
      </c>
      <c r="D140" s="240">
        <f>IF($C$2="N",SUMIFS('Input 2 - Inventory'!$R$7:$R$1007,'Input 2 - Inventory'!$F$7:$F$1007,'Input 4 - Analytics'!$B140),'Input 2 - Inv Limited'!D15)</f>
        <v>0</v>
      </c>
      <c r="E140" s="239"/>
      <c r="F140" s="239"/>
      <c r="G140" s="239"/>
      <c r="H140" s="239" t="s">
        <v>188</v>
      </c>
      <c r="I140" s="257" t="str">
        <f t="shared" si="16"/>
        <v/>
      </c>
      <c r="J140" s="323"/>
      <c r="K140" s="323"/>
      <c r="L140" s="323"/>
      <c r="M140" s="323" t="s">
        <v>188</v>
      </c>
      <c r="N140" s="257" t="str">
        <f t="shared" si="15"/>
        <v/>
      </c>
      <c r="O140" s="323"/>
      <c r="P140" s="323"/>
      <c r="Q140" s="323"/>
      <c r="R140" s="323" t="s">
        <v>188</v>
      </c>
      <c r="S140" s="240">
        <f>SUMIFS('Input 1 - Schedule 1'!$AJ$9:$AJ$1009,'Input 1 - Schedule 1'!$L$9:$L$1009,$B140) -SUMIFS('Input 1 - Schedule 1'!$AM$9:$AM$1009,'Input 1 - Schedule 1'!$L$9:$L$1009,$B140)</f>
        <v>0</v>
      </c>
      <c r="T140" s="323"/>
      <c r="U140" s="323"/>
      <c r="V140" s="323"/>
      <c r="W140" s="323" t="s">
        <v>188</v>
      </c>
      <c r="AA140" s="240">
        <f>IF($C$2="N",SUMIFS('Input 2 - Inventory'!$AH$7:$AH$1007,'Input 2 - Inventory'!$F$7:$F$1007,'Input 4 - Analytics'!$B140),'Input 2 - Inv Limited'!E14)</f>
        <v>0</v>
      </c>
      <c r="AB140" s="239"/>
      <c r="AC140" s="239"/>
      <c r="AD140" s="239"/>
      <c r="AE140" s="239" t="s">
        <v>188</v>
      </c>
      <c r="AG140" s="231" t="s">
        <v>20</v>
      </c>
    </row>
    <row r="141" spans="1:33" x14ac:dyDescent="0.3">
      <c r="A141" s="251" t="str">
        <f t="shared" si="13"/>
        <v>Non-US Ins</v>
      </c>
      <c r="B141" s="250" t="str">
        <f t="shared" si="13"/>
        <v>Bermuda - Other</v>
      </c>
      <c r="C141" s="236">
        <f t="shared" si="14"/>
        <v>12</v>
      </c>
      <c r="D141" s="240">
        <f>IF($C$2="N",SUMIFS('Input 2 - Inventory'!$R$7:$R$1007,'Input 2 - Inventory'!$F$7:$F$1007,'Input 4 - Analytics'!$B141),'Input 2 - Inv Limited'!D16)</f>
        <v>0</v>
      </c>
      <c r="E141" s="239"/>
      <c r="F141" s="239"/>
      <c r="G141" s="239"/>
      <c r="H141" s="239" t="s">
        <v>188</v>
      </c>
      <c r="I141" s="257" t="str">
        <f t="shared" si="16"/>
        <v/>
      </c>
      <c r="J141" s="323"/>
      <c r="K141" s="323"/>
      <c r="L141" s="323"/>
      <c r="M141" s="323" t="s">
        <v>188</v>
      </c>
      <c r="N141" s="257" t="str">
        <f t="shared" si="15"/>
        <v/>
      </c>
      <c r="O141" s="323"/>
      <c r="P141" s="323"/>
      <c r="Q141" s="323"/>
      <c r="R141" s="323" t="s">
        <v>188</v>
      </c>
      <c r="S141" s="240">
        <f>SUMIFS('Input 1 - Schedule 1'!$AJ$9:$AJ$1009,'Input 1 - Schedule 1'!$L$9:$L$1009,$B141) -SUMIFS('Input 1 - Schedule 1'!$AM$9:$AM$1009,'Input 1 - Schedule 1'!$L$9:$L$1009,$B141)</f>
        <v>0</v>
      </c>
      <c r="T141" s="323"/>
      <c r="U141" s="323"/>
      <c r="V141" s="323"/>
      <c r="W141" s="323" t="s">
        <v>188</v>
      </c>
      <c r="AA141" s="240">
        <f>IF($C$2="N",SUMIFS('Input 2 - Inventory'!$AH$7:$AH$1007,'Input 2 - Inventory'!$F$7:$F$1007,'Input 4 - Analytics'!$B141),'Input 2 - Inv Limited'!E15)</f>
        <v>0</v>
      </c>
      <c r="AB141" s="239"/>
      <c r="AC141" s="239"/>
      <c r="AD141" s="239"/>
      <c r="AE141" s="239" t="s">
        <v>188</v>
      </c>
      <c r="AG141" s="231" t="s">
        <v>20</v>
      </c>
    </row>
    <row r="142" spans="1:33" x14ac:dyDescent="0.3">
      <c r="A142" s="251" t="str">
        <f t="shared" si="13"/>
        <v>Non-US Ins</v>
      </c>
      <c r="B142" s="250" t="str">
        <f t="shared" si="13"/>
        <v>Bermuda - Commercial Insurers</v>
      </c>
      <c r="C142" s="236">
        <f t="shared" si="14"/>
        <v>13</v>
      </c>
      <c r="D142" s="240">
        <f>IF($C$2="N",SUMIFS('Input 2 - Inventory'!$R$7:$R$1007,'Input 2 - Inventory'!$F$7:$F$1007,'Input 4 - Analytics'!$B142),'Input 2 - Inv Limited'!D17)</f>
        <v>0</v>
      </c>
      <c r="E142" s="239"/>
      <c r="F142" s="239"/>
      <c r="G142" s="239"/>
      <c r="H142" s="239" t="s">
        <v>188</v>
      </c>
      <c r="I142" s="257" t="str">
        <f t="shared" si="16"/>
        <v/>
      </c>
      <c r="J142" s="323"/>
      <c r="K142" s="323"/>
      <c r="L142" s="323"/>
      <c r="M142" s="323" t="s">
        <v>188</v>
      </c>
      <c r="N142" s="257" t="str">
        <f t="shared" si="15"/>
        <v/>
      </c>
      <c r="O142" s="323"/>
      <c r="P142" s="323"/>
      <c r="Q142" s="323"/>
      <c r="R142" s="323" t="s">
        <v>188</v>
      </c>
      <c r="S142" s="240">
        <f>SUMIFS('Input 1 - Schedule 1'!$AJ$9:$AJ$1009,'Input 1 - Schedule 1'!$L$9:$L$1009,$B142) -SUMIFS('Input 1 - Schedule 1'!$AM$9:$AM$1009,'Input 1 - Schedule 1'!$L$9:$L$1009,$B142)</f>
        <v>0</v>
      </c>
      <c r="T142" s="323"/>
      <c r="U142" s="323"/>
      <c r="V142" s="323"/>
      <c r="W142" s="323" t="s">
        <v>188</v>
      </c>
      <c r="AA142" s="240">
        <f>IF($C$2="N",SUMIFS('Input 2 - Inventory'!$AH$7:$AH$1007,'Input 2 - Inventory'!$F$7:$F$1007,'Input 4 - Analytics'!$B142),'Input 2 - Inv Limited'!E16)</f>
        <v>0</v>
      </c>
      <c r="AB142" s="239"/>
      <c r="AC142" s="239"/>
      <c r="AD142" s="239"/>
      <c r="AE142" s="239" t="s">
        <v>188</v>
      </c>
      <c r="AG142" s="231" t="s">
        <v>20</v>
      </c>
    </row>
    <row r="143" spans="1:33" x14ac:dyDescent="0.3">
      <c r="A143" s="251" t="str">
        <f t="shared" si="13"/>
        <v>Non-US Ins</v>
      </c>
      <c r="B143" s="250" t="str">
        <f t="shared" si="13"/>
        <v>Japan - Life</v>
      </c>
      <c r="C143" s="236">
        <f t="shared" si="14"/>
        <v>14</v>
      </c>
      <c r="D143" s="240">
        <f>IF($C$2="N",SUMIFS('Input 2 - Inventory'!$R$7:$R$1007,'Input 2 - Inventory'!$F$7:$F$1007,'Input 4 - Analytics'!$B143),'Input 2 - Inv Limited'!D18)</f>
        <v>0</v>
      </c>
      <c r="E143" s="239"/>
      <c r="F143" s="239"/>
      <c r="G143" s="239"/>
      <c r="H143" s="239" t="s">
        <v>188</v>
      </c>
      <c r="I143" s="257" t="str">
        <f t="shared" si="16"/>
        <v/>
      </c>
      <c r="J143" s="323"/>
      <c r="K143" s="323"/>
      <c r="L143" s="323"/>
      <c r="M143" s="323" t="s">
        <v>188</v>
      </c>
      <c r="N143" s="257" t="str">
        <f t="shared" si="15"/>
        <v/>
      </c>
      <c r="O143" s="323"/>
      <c r="P143" s="323"/>
      <c r="Q143" s="323"/>
      <c r="R143" s="323" t="s">
        <v>188</v>
      </c>
      <c r="S143" s="240">
        <f>SUMIFS('Input 1 - Schedule 1'!$AJ$9:$AJ$1009,'Input 1 - Schedule 1'!$L$9:$L$1009,$B143) -SUMIFS('Input 1 - Schedule 1'!$AM$9:$AM$1009,'Input 1 - Schedule 1'!$L$9:$L$1009,$B143)</f>
        <v>0</v>
      </c>
      <c r="T143" s="323"/>
      <c r="U143" s="323"/>
      <c r="V143" s="323"/>
      <c r="W143" s="323" t="s">
        <v>188</v>
      </c>
      <c r="AA143" s="240">
        <f>IF($C$2="N",SUMIFS('Input 2 - Inventory'!$AH$7:$AH$1007,'Input 2 - Inventory'!$F$7:$F$1007,'Input 4 - Analytics'!$B143),'Input 2 - Inv Limited'!E17)</f>
        <v>0</v>
      </c>
      <c r="AB143" s="239"/>
      <c r="AC143" s="239"/>
      <c r="AD143" s="239"/>
      <c r="AE143" s="239" t="s">
        <v>188</v>
      </c>
      <c r="AG143" s="231" t="s">
        <v>20</v>
      </c>
    </row>
    <row r="144" spans="1:33" x14ac:dyDescent="0.3">
      <c r="A144" s="251" t="str">
        <f t="shared" si="13"/>
        <v>Non-US Ins</v>
      </c>
      <c r="B144" s="250" t="str">
        <f t="shared" si="13"/>
        <v>Japan - Non-Life</v>
      </c>
      <c r="C144" s="236">
        <f t="shared" si="14"/>
        <v>15</v>
      </c>
      <c r="D144" s="240">
        <f>IF($C$2="N",SUMIFS('Input 2 - Inventory'!$R$7:$R$1007,'Input 2 - Inventory'!$F$7:$F$1007,'Input 4 - Analytics'!$B144),'Input 2 - Inv Limited'!D19)</f>
        <v>0</v>
      </c>
      <c r="E144" s="239"/>
      <c r="F144" s="239"/>
      <c r="G144" s="239"/>
      <c r="H144" s="239" t="s">
        <v>188</v>
      </c>
      <c r="I144" s="257" t="str">
        <f t="shared" si="16"/>
        <v/>
      </c>
      <c r="J144" s="323"/>
      <c r="K144" s="323"/>
      <c r="L144" s="323"/>
      <c r="M144" s="323" t="s">
        <v>188</v>
      </c>
      <c r="N144" s="257" t="str">
        <f t="shared" si="15"/>
        <v/>
      </c>
      <c r="O144" s="323"/>
      <c r="P144" s="323"/>
      <c r="Q144" s="323"/>
      <c r="R144" s="323" t="s">
        <v>188</v>
      </c>
      <c r="S144" s="240">
        <f>SUMIFS('Input 1 - Schedule 1'!$AJ$9:$AJ$1009,'Input 1 - Schedule 1'!$L$9:$L$1009,$B144) -SUMIFS('Input 1 - Schedule 1'!$AM$9:$AM$1009,'Input 1 - Schedule 1'!$L$9:$L$1009,$B144)</f>
        <v>0</v>
      </c>
      <c r="T144" s="323"/>
      <c r="U144" s="323"/>
      <c r="V144" s="323"/>
      <c r="W144" s="323" t="s">
        <v>188</v>
      </c>
      <c r="AA144" s="240">
        <f>IF($C$2="N",SUMIFS('Input 2 - Inventory'!$AH$7:$AH$1007,'Input 2 - Inventory'!$F$7:$F$1007,'Input 4 - Analytics'!$B144),'Input 2 - Inv Limited'!E18)</f>
        <v>0</v>
      </c>
      <c r="AB144" s="239"/>
      <c r="AC144" s="239"/>
      <c r="AD144" s="239"/>
      <c r="AE144" s="239" t="s">
        <v>188</v>
      </c>
      <c r="AG144" s="231" t="s">
        <v>20</v>
      </c>
    </row>
    <row r="145" spans="1:33" x14ac:dyDescent="0.3">
      <c r="A145" s="251" t="str">
        <f t="shared" si="13"/>
        <v>Non-US Ins</v>
      </c>
      <c r="B145" s="250" t="str">
        <f t="shared" si="13"/>
        <v>Japan - Health</v>
      </c>
      <c r="C145" s="236">
        <f t="shared" si="14"/>
        <v>16</v>
      </c>
      <c r="D145" s="240">
        <f>IF($C$2="N",SUMIFS('Input 2 - Inventory'!$R$7:$R$1007,'Input 2 - Inventory'!$F$7:$F$1007,'Input 4 - Analytics'!$B145),'Input 2 - Inv Limited'!D20)</f>
        <v>0</v>
      </c>
      <c r="E145" s="239"/>
      <c r="F145" s="239"/>
      <c r="G145" s="239"/>
      <c r="H145" s="239" t="s">
        <v>188</v>
      </c>
      <c r="I145" s="257" t="str">
        <f t="shared" si="16"/>
        <v/>
      </c>
      <c r="J145" s="323"/>
      <c r="K145" s="323"/>
      <c r="L145" s="323"/>
      <c r="M145" s="323" t="s">
        <v>188</v>
      </c>
      <c r="N145" s="257" t="str">
        <f t="shared" si="15"/>
        <v/>
      </c>
      <c r="O145" s="323"/>
      <c r="P145" s="323"/>
      <c r="Q145" s="323"/>
      <c r="R145" s="323" t="s">
        <v>188</v>
      </c>
      <c r="S145" s="240">
        <f>SUMIFS('Input 1 - Schedule 1'!$AJ$9:$AJ$1009,'Input 1 - Schedule 1'!$L$9:$L$1009,$B145) -SUMIFS('Input 1 - Schedule 1'!$AM$9:$AM$1009,'Input 1 - Schedule 1'!$L$9:$L$1009,$B145)</f>
        <v>0</v>
      </c>
      <c r="T145" s="323"/>
      <c r="U145" s="323"/>
      <c r="V145" s="323"/>
      <c r="W145" s="323" t="s">
        <v>188</v>
      </c>
      <c r="AA145" s="240">
        <f>IF($C$2="N",SUMIFS('Input 2 - Inventory'!$AH$7:$AH$1007,'Input 2 - Inventory'!$F$7:$F$1007,'Input 4 - Analytics'!$B145),'Input 2 - Inv Limited'!E19)</f>
        <v>0</v>
      </c>
      <c r="AB145" s="239"/>
      <c r="AC145" s="239"/>
      <c r="AD145" s="239"/>
      <c r="AE145" s="239" t="s">
        <v>188</v>
      </c>
      <c r="AG145" s="231" t="s">
        <v>20</v>
      </c>
    </row>
    <row r="146" spans="1:33" x14ac:dyDescent="0.3">
      <c r="A146" s="251" t="str">
        <f t="shared" si="13"/>
        <v>Non-US Ins</v>
      </c>
      <c r="B146" s="250" t="str">
        <f t="shared" si="13"/>
        <v>Solvency II (EU) - Life</v>
      </c>
      <c r="C146" s="236">
        <f t="shared" si="14"/>
        <v>17</v>
      </c>
      <c r="D146" s="240">
        <f>IF($C$2="N",SUMIFS('Input 2 - Inventory'!$R$7:$R$1007,'Input 2 - Inventory'!$F$7:$F$1007,'Input 4 - Analytics'!$B146),'Input 2 - Inv Limited'!D21)</f>
        <v>0</v>
      </c>
      <c r="E146" s="239"/>
      <c r="F146" s="239"/>
      <c r="G146" s="239"/>
      <c r="H146" s="239" t="s">
        <v>188</v>
      </c>
      <c r="I146" s="257" t="str">
        <f t="shared" si="16"/>
        <v/>
      </c>
      <c r="J146" s="323"/>
      <c r="K146" s="323"/>
      <c r="L146" s="323"/>
      <c r="M146" s="323" t="s">
        <v>188</v>
      </c>
      <c r="N146" s="257" t="str">
        <f t="shared" si="15"/>
        <v/>
      </c>
      <c r="O146" s="323"/>
      <c r="P146" s="323"/>
      <c r="Q146" s="323"/>
      <c r="R146" s="323" t="s">
        <v>188</v>
      </c>
      <c r="S146" s="240">
        <f>SUMIFS('Input 1 - Schedule 1'!$AJ$9:$AJ$1009,'Input 1 - Schedule 1'!$L$9:$L$1009,$B146) -SUMIFS('Input 1 - Schedule 1'!$AM$9:$AM$1009,'Input 1 - Schedule 1'!$L$9:$L$1009,$B146)</f>
        <v>0</v>
      </c>
      <c r="T146" s="323"/>
      <c r="U146" s="323"/>
      <c r="V146" s="323"/>
      <c r="W146" s="323" t="s">
        <v>188</v>
      </c>
      <c r="AA146" s="240">
        <f>IF($C$2="N",SUMIFS('Input 2 - Inventory'!$AH$7:$AH$1007,'Input 2 - Inventory'!$F$7:$F$1007,'Input 4 - Analytics'!$B146),'Input 2 - Inv Limited'!E20)</f>
        <v>0</v>
      </c>
      <c r="AB146" s="239"/>
      <c r="AC146" s="239"/>
      <c r="AD146" s="239"/>
      <c r="AE146" s="239" t="s">
        <v>188</v>
      </c>
      <c r="AG146" s="231" t="s">
        <v>20</v>
      </c>
    </row>
    <row r="147" spans="1:33" x14ac:dyDescent="0.3">
      <c r="A147" s="251" t="str">
        <f t="shared" si="13"/>
        <v>Non-US Ins</v>
      </c>
      <c r="B147" s="250" t="str">
        <f t="shared" si="13"/>
        <v>Solvency II (EU) - Non-Life</v>
      </c>
      <c r="C147" s="236">
        <f t="shared" si="14"/>
        <v>18</v>
      </c>
      <c r="D147" s="240">
        <f>IF($C$2="N",SUMIFS('Input 2 - Inventory'!$R$7:$R$1007,'Input 2 - Inventory'!$F$7:$F$1007,'Input 4 - Analytics'!$B147),'Input 2 - Inv Limited'!D22)</f>
        <v>0</v>
      </c>
      <c r="E147" s="239"/>
      <c r="F147" s="239"/>
      <c r="G147" s="239"/>
      <c r="H147" s="239" t="s">
        <v>188</v>
      </c>
      <c r="I147" s="257" t="str">
        <f t="shared" si="16"/>
        <v/>
      </c>
      <c r="J147" s="323"/>
      <c r="K147" s="323"/>
      <c r="L147" s="323"/>
      <c r="M147" s="323" t="s">
        <v>188</v>
      </c>
      <c r="N147" s="257" t="str">
        <f t="shared" si="15"/>
        <v/>
      </c>
      <c r="O147" s="323"/>
      <c r="P147" s="323"/>
      <c r="Q147" s="323"/>
      <c r="R147" s="323" t="s">
        <v>188</v>
      </c>
      <c r="S147" s="240">
        <f>SUMIFS('Input 1 - Schedule 1'!$AJ$9:$AJ$1009,'Input 1 - Schedule 1'!$L$9:$L$1009,$B147) -SUMIFS('Input 1 - Schedule 1'!$AM$9:$AM$1009,'Input 1 - Schedule 1'!$L$9:$L$1009,$B147)</f>
        <v>0</v>
      </c>
      <c r="T147" s="323"/>
      <c r="U147" s="323"/>
      <c r="V147" s="323"/>
      <c r="W147" s="323" t="s">
        <v>188</v>
      </c>
      <c r="AA147" s="240">
        <f>IF($C$2="N",SUMIFS('Input 2 - Inventory'!$AH$7:$AH$1007,'Input 2 - Inventory'!$F$7:$F$1007,'Input 4 - Analytics'!$B147),'Input 2 - Inv Limited'!E21)</f>
        <v>0</v>
      </c>
      <c r="AB147" s="239"/>
      <c r="AC147" s="239"/>
      <c r="AD147" s="239"/>
      <c r="AE147" s="239" t="s">
        <v>188</v>
      </c>
      <c r="AG147" s="231" t="s">
        <v>20</v>
      </c>
    </row>
    <row r="148" spans="1:33" x14ac:dyDescent="0.3">
      <c r="A148" s="251" t="str">
        <f t="shared" si="13"/>
        <v>Non-US Ins</v>
      </c>
      <c r="B148" s="250" t="str">
        <f t="shared" si="13"/>
        <v>Solvency II (UK) - Life</v>
      </c>
      <c r="C148" s="236">
        <f t="shared" si="14"/>
        <v>19</v>
      </c>
      <c r="D148" s="240">
        <f>IF($C$2="N",SUMIFS('Input 2 - Inventory'!$R$7:$R$1007,'Input 2 - Inventory'!$F$7:$F$1007,'Input 4 - Analytics'!$B148),'Input 2 - Inv Limited'!D23)</f>
        <v>0</v>
      </c>
      <c r="E148" s="239"/>
      <c r="F148" s="239"/>
      <c r="G148" s="239"/>
      <c r="H148" s="239" t="s">
        <v>188</v>
      </c>
      <c r="I148" s="257" t="str">
        <f t="shared" si="16"/>
        <v/>
      </c>
      <c r="J148" s="323"/>
      <c r="K148" s="323"/>
      <c r="L148" s="323"/>
      <c r="M148" s="323" t="s">
        <v>188</v>
      </c>
      <c r="N148" s="257" t="str">
        <f t="shared" si="15"/>
        <v/>
      </c>
      <c r="O148" s="323"/>
      <c r="P148" s="323"/>
      <c r="Q148" s="323"/>
      <c r="R148" s="323" t="s">
        <v>188</v>
      </c>
      <c r="S148" s="240">
        <f>SUMIFS('Input 1 - Schedule 1'!$AJ$9:$AJ$1009,'Input 1 - Schedule 1'!$L$9:$L$1009,$B148) -SUMIFS('Input 1 - Schedule 1'!$AM$9:$AM$1009,'Input 1 - Schedule 1'!$L$9:$L$1009,$B148)</f>
        <v>0</v>
      </c>
      <c r="T148" s="323"/>
      <c r="U148" s="323"/>
      <c r="V148" s="323"/>
      <c r="W148" s="323" t="s">
        <v>188</v>
      </c>
      <c r="AA148" s="240">
        <f>IF($C$2="N",SUMIFS('Input 2 - Inventory'!$AH$7:$AH$1007,'Input 2 - Inventory'!$F$7:$F$1007,'Input 4 - Analytics'!$B148),'Input 2 - Inv Limited'!E22)</f>
        <v>0</v>
      </c>
      <c r="AB148" s="239"/>
      <c r="AC148" s="239"/>
      <c r="AD148" s="239"/>
      <c r="AE148" s="239" t="s">
        <v>188</v>
      </c>
      <c r="AG148" s="231" t="s">
        <v>20</v>
      </c>
    </row>
    <row r="149" spans="1:33" x14ac:dyDescent="0.3">
      <c r="A149" s="251" t="str">
        <f t="shared" si="13"/>
        <v>Non-US Ins</v>
      </c>
      <c r="B149" s="250" t="str">
        <f t="shared" si="13"/>
        <v>Solvency II (UK) - Non-Life</v>
      </c>
      <c r="C149" s="236">
        <f t="shared" si="14"/>
        <v>20</v>
      </c>
      <c r="D149" s="240">
        <f>IF($C$2="N",SUMIFS('Input 2 - Inventory'!$R$7:$R$1007,'Input 2 - Inventory'!$F$7:$F$1007,'Input 4 - Analytics'!$B149),'Input 2 - Inv Limited'!D24)</f>
        <v>0</v>
      </c>
      <c r="E149" s="239"/>
      <c r="F149" s="239"/>
      <c r="G149" s="239"/>
      <c r="H149" s="239" t="s">
        <v>188</v>
      </c>
      <c r="I149" s="257" t="str">
        <f t="shared" si="16"/>
        <v/>
      </c>
      <c r="J149" s="323"/>
      <c r="K149" s="323"/>
      <c r="L149" s="323"/>
      <c r="M149" s="323" t="s">
        <v>188</v>
      </c>
      <c r="N149" s="257" t="str">
        <f t="shared" si="15"/>
        <v/>
      </c>
      <c r="O149" s="323"/>
      <c r="P149" s="323"/>
      <c r="Q149" s="323"/>
      <c r="R149" s="323" t="s">
        <v>188</v>
      </c>
      <c r="S149" s="240">
        <f>SUMIFS('Input 1 - Schedule 1'!$AJ$9:$AJ$1009,'Input 1 - Schedule 1'!$L$9:$L$1009,$B149) -SUMIFS('Input 1 - Schedule 1'!$AM$9:$AM$1009,'Input 1 - Schedule 1'!$L$9:$L$1009,$B149)</f>
        <v>0</v>
      </c>
      <c r="T149" s="323"/>
      <c r="U149" s="323"/>
      <c r="V149" s="323"/>
      <c r="W149" s="323" t="s">
        <v>188</v>
      </c>
      <c r="AA149" s="240">
        <f>IF($C$2="N",SUMIFS('Input 2 - Inventory'!$AH$7:$AH$1007,'Input 2 - Inventory'!$F$7:$F$1007,'Input 4 - Analytics'!$B149),'Input 2 - Inv Limited'!E23)</f>
        <v>0</v>
      </c>
      <c r="AB149" s="239"/>
      <c r="AC149" s="239"/>
      <c r="AD149" s="239"/>
      <c r="AE149" s="239" t="s">
        <v>188</v>
      </c>
      <c r="AG149" s="231" t="s">
        <v>20</v>
      </c>
    </row>
    <row r="150" spans="1:33" x14ac:dyDescent="0.3">
      <c r="A150" s="251" t="str">
        <f t="shared" ref="A150:B169" si="17">A87</f>
        <v>Non-US Ins</v>
      </c>
      <c r="B150" s="250" t="str">
        <f t="shared" si="17"/>
        <v>Australia - All</v>
      </c>
      <c r="C150" s="236">
        <f t="shared" si="14"/>
        <v>21</v>
      </c>
      <c r="D150" s="240">
        <f>IF($C$2="N",SUMIFS('Input 2 - Inventory'!$R$7:$R$1007,'Input 2 - Inventory'!$F$7:$F$1007,'Input 4 - Analytics'!$B150),'Input 2 - Inv Limited'!D25)</f>
        <v>0</v>
      </c>
      <c r="E150" s="239"/>
      <c r="F150" s="239"/>
      <c r="G150" s="239"/>
      <c r="H150" s="239" t="s">
        <v>188</v>
      </c>
      <c r="I150" s="257" t="str">
        <f t="shared" si="16"/>
        <v/>
      </c>
      <c r="J150" s="323"/>
      <c r="K150" s="323"/>
      <c r="L150" s="323"/>
      <c r="M150" s="323" t="s">
        <v>188</v>
      </c>
      <c r="N150" s="257" t="str">
        <f t="shared" si="15"/>
        <v/>
      </c>
      <c r="O150" s="323"/>
      <c r="P150" s="323"/>
      <c r="Q150" s="323"/>
      <c r="R150" s="323" t="s">
        <v>188</v>
      </c>
      <c r="S150" s="240">
        <f>SUMIFS('Input 1 - Schedule 1'!$AJ$9:$AJ$1009,'Input 1 - Schedule 1'!$L$9:$L$1009,$B150) -SUMIFS('Input 1 - Schedule 1'!$AM$9:$AM$1009,'Input 1 - Schedule 1'!$L$9:$L$1009,$B150)</f>
        <v>0</v>
      </c>
      <c r="T150" s="323"/>
      <c r="U150" s="323"/>
      <c r="V150" s="323"/>
      <c r="W150" s="323" t="s">
        <v>188</v>
      </c>
      <c r="AA150" s="240">
        <f>IF($C$2="N",SUMIFS('Input 2 - Inventory'!$AH$7:$AH$1007,'Input 2 - Inventory'!$F$7:$F$1007,'Input 4 - Analytics'!$B150),'Input 2 - Inv Limited'!E24)</f>
        <v>0</v>
      </c>
      <c r="AB150" s="239"/>
      <c r="AC150" s="239"/>
      <c r="AD150" s="239"/>
      <c r="AE150" s="239" t="s">
        <v>188</v>
      </c>
      <c r="AG150" s="231" t="s">
        <v>20</v>
      </c>
    </row>
    <row r="151" spans="1:33" x14ac:dyDescent="0.3">
      <c r="A151" s="251" t="str">
        <f t="shared" si="17"/>
        <v>Non-US Ins</v>
      </c>
      <c r="B151" s="250" t="str">
        <f t="shared" si="17"/>
        <v>Switzerland - Life</v>
      </c>
      <c r="C151" s="236">
        <f t="shared" si="14"/>
        <v>22</v>
      </c>
      <c r="D151" s="240">
        <f>IF($C$2="N",SUMIFS('Input 2 - Inventory'!$R$7:$R$1007,'Input 2 - Inventory'!$F$7:$F$1007,'Input 4 - Analytics'!$B151),'Input 2 - Inv Limited'!D26)</f>
        <v>0</v>
      </c>
      <c r="E151" s="239"/>
      <c r="F151" s="239"/>
      <c r="G151" s="239"/>
      <c r="H151" s="239" t="s">
        <v>188</v>
      </c>
      <c r="I151" s="257" t="str">
        <f t="shared" si="16"/>
        <v/>
      </c>
      <c r="J151" s="323"/>
      <c r="K151" s="323"/>
      <c r="L151" s="323"/>
      <c r="M151" s="323" t="s">
        <v>188</v>
      </c>
      <c r="N151" s="257" t="str">
        <f t="shared" si="15"/>
        <v/>
      </c>
      <c r="O151" s="323"/>
      <c r="P151" s="323"/>
      <c r="Q151" s="323"/>
      <c r="R151" s="323" t="s">
        <v>188</v>
      </c>
      <c r="S151" s="240">
        <f>SUMIFS('Input 1 - Schedule 1'!$AJ$9:$AJ$1009,'Input 1 - Schedule 1'!$L$9:$L$1009,$B151) -SUMIFS('Input 1 - Schedule 1'!$AM$9:$AM$1009,'Input 1 - Schedule 1'!$L$9:$L$1009,$B151)</f>
        <v>0</v>
      </c>
      <c r="T151" s="323"/>
      <c r="U151" s="323"/>
      <c r="V151" s="323"/>
      <c r="W151" s="323" t="s">
        <v>188</v>
      </c>
      <c r="AA151" s="240">
        <f>IF($C$2="N",SUMIFS('Input 2 - Inventory'!$AH$7:$AH$1007,'Input 2 - Inventory'!$F$7:$F$1007,'Input 4 - Analytics'!$B151),'Input 2 - Inv Limited'!E25)</f>
        <v>0</v>
      </c>
      <c r="AB151" s="239"/>
      <c r="AC151" s="239"/>
      <c r="AD151" s="239"/>
      <c r="AE151" s="239" t="s">
        <v>188</v>
      </c>
      <c r="AG151" s="231" t="s">
        <v>20</v>
      </c>
    </row>
    <row r="152" spans="1:33" x14ac:dyDescent="0.3">
      <c r="A152" s="251" t="str">
        <f t="shared" si="17"/>
        <v>Non-US Ins</v>
      </c>
      <c r="B152" s="250" t="str">
        <f t="shared" si="17"/>
        <v>Switzerland - Non-Life</v>
      </c>
      <c r="C152" s="236">
        <f t="shared" si="14"/>
        <v>23</v>
      </c>
      <c r="D152" s="240">
        <f>IF($C$2="N",SUMIFS('Input 2 - Inventory'!$R$7:$R$1007,'Input 2 - Inventory'!$F$7:$F$1007,'Input 4 - Analytics'!$B152),'Input 2 - Inv Limited'!D27)</f>
        <v>0</v>
      </c>
      <c r="E152" s="239"/>
      <c r="F152" s="239"/>
      <c r="G152" s="239"/>
      <c r="H152" s="239" t="s">
        <v>188</v>
      </c>
      <c r="I152" s="257" t="str">
        <f t="shared" si="16"/>
        <v/>
      </c>
      <c r="J152" s="323"/>
      <c r="K152" s="323"/>
      <c r="L152" s="323"/>
      <c r="M152" s="323" t="s">
        <v>188</v>
      </c>
      <c r="N152" s="257" t="str">
        <f t="shared" si="15"/>
        <v/>
      </c>
      <c r="O152" s="323"/>
      <c r="P152" s="323"/>
      <c r="Q152" s="323"/>
      <c r="R152" s="323" t="s">
        <v>188</v>
      </c>
      <c r="S152" s="240">
        <f>SUMIFS('Input 1 - Schedule 1'!$AJ$9:$AJ$1009,'Input 1 - Schedule 1'!$L$9:$L$1009,$B152) -SUMIFS('Input 1 - Schedule 1'!$AM$9:$AM$1009,'Input 1 - Schedule 1'!$L$9:$L$1009,$B152)</f>
        <v>0</v>
      </c>
      <c r="T152" s="323"/>
      <c r="U152" s="323"/>
      <c r="V152" s="323"/>
      <c r="W152" s="323" t="s">
        <v>188</v>
      </c>
      <c r="AA152" s="240">
        <f>IF($C$2="N",SUMIFS('Input 2 - Inventory'!$AH$7:$AH$1007,'Input 2 - Inventory'!$F$7:$F$1007,'Input 4 - Analytics'!$B152),'Input 2 - Inv Limited'!E26)</f>
        <v>0</v>
      </c>
      <c r="AB152" s="239"/>
      <c r="AC152" s="239"/>
      <c r="AD152" s="239"/>
      <c r="AE152" s="239" t="s">
        <v>188</v>
      </c>
      <c r="AG152" s="231" t="s">
        <v>20</v>
      </c>
    </row>
    <row r="153" spans="1:33" x14ac:dyDescent="0.3">
      <c r="A153" s="251" t="str">
        <f t="shared" si="17"/>
        <v>Non-US Ins</v>
      </c>
      <c r="B153" s="250" t="str">
        <f t="shared" si="17"/>
        <v>Hong Kong - Life</v>
      </c>
      <c r="C153" s="236">
        <f t="shared" si="14"/>
        <v>24</v>
      </c>
      <c r="D153" s="240">
        <f>IF($C$2="N",SUMIFS('Input 2 - Inventory'!$R$7:$R$1007,'Input 2 - Inventory'!$F$7:$F$1007,'Input 4 - Analytics'!$B153),'Input 2 - Inv Limited'!D28)</f>
        <v>0</v>
      </c>
      <c r="E153" s="239"/>
      <c r="F153" s="239"/>
      <c r="G153" s="239"/>
      <c r="H153" s="239" t="s">
        <v>188</v>
      </c>
      <c r="I153" s="257" t="str">
        <f t="shared" si="16"/>
        <v/>
      </c>
      <c r="J153" s="323"/>
      <c r="K153" s="323"/>
      <c r="L153" s="323"/>
      <c r="M153" s="323" t="s">
        <v>188</v>
      </c>
      <c r="N153" s="257" t="str">
        <f t="shared" si="15"/>
        <v/>
      </c>
      <c r="O153" s="323"/>
      <c r="P153" s="323"/>
      <c r="Q153" s="323"/>
      <c r="R153" s="323" t="s">
        <v>188</v>
      </c>
      <c r="S153" s="240">
        <f>SUMIFS('Input 1 - Schedule 1'!$AJ$9:$AJ$1009,'Input 1 - Schedule 1'!$L$9:$L$1009,$B153) -SUMIFS('Input 1 - Schedule 1'!$AM$9:$AM$1009,'Input 1 - Schedule 1'!$L$9:$L$1009,$B153)</f>
        <v>0</v>
      </c>
      <c r="T153" s="323"/>
      <c r="U153" s="323"/>
      <c r="V153" s="323"/>
      <c r="W153" s="323" t="s">
        <v>188</v>
      </c>
      <c r="AA153" s="240">
        <f>IF($C$2="N",SUMIFS('Input 2 - Inventory'!$AH$7:$AH$1007,'Input 2 - Inventory'!$F$7:$F$1007,'Input 4 - Analytics'!$B153),'Input 2 - Inv Limited'!E27)</f>
        <v>0</v>
      </c>
      <c r="AB153" s="239"/>
      <c r="AC153" s="239"/>
      <c r="AD153" s="239"/>
      <c r="AE153" s="239" t="s">
        <v>188</v>
      </c>
      <c r="AG153" s="231" t="s">
        <v>20</v>
      </c>
    </row>
    <row r="154" spans="1:33" x14ac:dyDescent="0.3">
      <c r="A154" s="251" t="str">
        <f t="shared" si="17"/>
        <v>Non-US Ins</v>
      </c>
      <c r="B154" s="250" t="str">
        <f t="shared" si="17"/>
        <v>Hong Kong - Non-Life</v>
      </c>
      <c r="C154" s="236">
        <f t="shared" si="14"/>
        <v>25</v>
      </c>
      <c r="D154" s="240">
        <f>IF($C$2="N",SUMIFS('Input 2 - Inventory'!$R$7:$R$1007,'Input 2 - Inventory'!$F$7:$F$1007,'Input 4 - Analytics'!$B154),'Input 2 - Inv Limited'!D29)</f>
        <v>0</v>
      </c>
      <c r="E154" s="239"/>
      <c r="F154" s="239"/>
      <c r="G154" s="239"/>
      <c r="H154" s="239" t="s">
        <v>188</v>
      </c>
      <c r="I154" s="257" t="str">
        <f t="shared" si="16"/>
        <v/>
      </c>
      <c r="J154" s="323"/>
      <c r="K154" s="323"/>
      <c r="L154" s="323"/>
      <c r="M154" s="323" t="s">
        <v>188</v>
      </c>
      <c r="N154" s="257" t="str">
        <f t="shared" si="15"/>
        <v/>
      </c>
      <c r="O154" s="323"/>
      <c r="P154" s="323"/>
      <c r="Q154" s="323"/>
      <c r="R154" s="323" t="s">
        <v>188</v>
      </c>
      <c r="S154" s="240">
        <f>SUMIFS('Input 1 - Schedule 1'!$AJ$9:$AJ$1009,'Input 1 - Schedule 1'!$L$9:$L$1009,$B154) -SUMIFS('Input 1 - Schedule 1'!$AM$9:$AM$1009,'Input 1 - Schedule 1'!$L$9:$L$1009,$B154)</f>
        <v>0</v>
      </c>
      <c r="T154" s="323"/>
      <c r="U154" s="323"/>
      <c r="V154" s="323"/>
      <c r="W154" s="323" t="s">
        <v>188</v>
      </c>
      <c r="AA154" s="240">
        <f>IF($C$2="N",SUMIFS('Input 2 - Inventory'!$AH$7:$AH$1007,'Input 2 - Inventory'!$F$7:$F$1007,'Input 4 - Analytics'!$B154),'Input 2 - Inv Limited'!E28)</f>
        <v>0</v>
      </c>
      <c r="AB154" s="239"/>
      <c r="AC154" s="239"/>
      <c r="AD154" s="239"/>
      <c r="AE154" s="239" t="s">
        <v>188</v>
      </c>
      <c r="AG154" s="231" t="s">
        <v>20</v>
      </c>
    </row>
    <row r="155" spans="1:33" x14ac:dyDescent="0.3">
      <c r="A155" s="251" t="str">
        <f t="shared" si="17"/>
        <v>Non-US Ins</v>
      </c>
      <c r="B155" s="250" t="str">
        <f t="shared" si="17"/>
        <v>Singapore - All</v>
      </c>
      <c r="C155" s="236">
        <f t="shared" si="14"/>
        <v>26</v>
      </c>
      <c r="D155" s="240">
        <f>IF($C$2="N",SUMIFS('Input 2 - Inventory'!$R$7:$R$1007,'Input 2 - Inventory'!$F$7:$F$1007,'Input 4 - Analytics'!$B155),'Input 2 - Inv Limited'!D30)</f>
        <v>0</v>
      </c>
      <c r="E155" s="239"/>
      <c r="F155" s="239"/>
      <c r="G155" s="239"/>
      <c r="H155" s="239" t="s">
        <v>188</v>
      </c>
      <c r="I155" s="257" t="str">
        <f t="shared" si="16"/>
        <v/>
      </c>
      <c r="J155" s="323"/>
      <c r="K155" s="323"/>
      <c r="L155" s="323"/>
      <c r="M155" s="323" t="s">
        <v>188</v>
      </c>
      <c r="N155" s="257" t="str">
        <f t="shared" si="15"/>
        <v/>
      </c>
      <c r="O155" s="323"/>
      <c r="P155" s="323"/>
      <c r="Q155" s="323"/>
      <c r="R155" s="323" t="s">
        <v>188</v>
      </c>
      <c r="S155" s="240">
        <f>SUMIFS('Input 1 - Schedule 1'!$AJ$9:$AJ$1009,'Input 1 - Schedule 1'!$L$9:$L$1009,$B155) -SUMIFS('Input 1 - Schedule 1'!$AM$9:$AM$1009,'Input 1 - Schedule 1'!$L$9:$L$1009,$B155)</f>
        <v>0</v>
      </c>
      <c r="T155" s="323"/>
      <c r="U155" s="323"/>
      <c r="V155" s="323"/>
      <c r="W155" s="323" t="s">
        <v>188</v>
      </c>
      <c r="AA155" s="240">
        <f>IF($C$2="N",SUMIFS('Input 2 - Inventory'!$AH$7:$AH$1007,'Input 2 - Inventory'!$F$7:$F$1007,'Input 4 - Analytics'!$B155),'Input 2 - Inv Limited'!E29)</f>
        <v>0</v>
      </c>
      <c r="AB155" s="239"/>
      <c r="AC155" s="239"/>
      <c r="AD155" s="239"/>
      <c r="AE155" s="239" t="s">
        <v>188</v>
      </c>
      <c r="AG155" s="231" t="s">
        <v>20</v>
      </c>
    </row>
    <row r="156" spans="1:33" x14ac:dyDescent="0.3">
      <c r="A156" s="251" t="str">
        <f t="shared" si="17"/>
        <v>Non-US Ins</v>
      </c>
      <c r="B156" s="250" t="str">
        <f t="shared" si="17"/>
        <v>Chinese Taipei - All</v>
      </c>
      <c r="C156" s="236">
        <f t="shared" si="14"/>
        <v>27</v>
      </c>
      <c r="D156" s="240">
        <f>IF($C$2="N",SUMIFS('Input 2 - Inventory'!$R$7:$R$1007,'Input 2 - Inventory'!$F$7:$F$1007,'Input 4 - Analytics'!$B156),'Input 2 - Inv Limited'!D31)</f>
        <v>0</v>
      </c>
      <c r="E156" s="239"/>
      <c r="F156" s="239"/>
      <c r="G156" s="239"/>
      <c r="H156" s="239" t="s">
        <v>188</v>
      </c>
      <c r="I156" s="257" t="str">
        <f t="shared" si="16"/>
        <v/>
      </c>
      <c r="J156" s="323"/>
      <c r="K156" s="323"/>
      <c r="L156" s="323"/>
      <c r="M156" s="323" t="s">
        <v>188</v>
      </c>
      <c r="N156" s="257" t="str">
        <f t="shared" si="15"/>
        <v/>
      </c>
      <c r="O156" s="323"/>
      <c r="P156" s="323"/>
      <c r="Q156" s="323"/>
      <c r="R156" s="323" t="s">
        <v>188</v>
      </c>
      <c r="S156" s="240">
        <f>SUMIFS('Input 1 - Schedule 1'!$AJ$9:$AJ$1009,'Input 1 - Schedule 1'!$L$9:$L$1009,$B156) -SUMIFS('Input 1 - Schedule 1'!$AM$9:$AM$1009,'Input 1 - Schedule 1'!$L$9:$L$1009,$B156)</f>
        <v>0</v>
      </c>
      <c r="T156" s="323"/>
      <c r="U156" s="323"/>
      <c r="V156" s="323"/>
      <c r="W156" s="323" t="s">
        <v>188</v>
      </c>
      <c r="AA156" s="240">
        <f>IF($C$2="N",SUMIFS('Input 2 - Inventory'!$AH$7:$AH$1007,'Input 2 - Inventory'!$F$7:$F$1007,'Input 4 - Analytics'!$B156),'Input 2 - Inv Limited'!E30)</f>
        <v>0</v>
      </c>
      <c r="AB156" s="239"/>
      <c r="AC156" s="239"/>
      <c r="AD156" s="239"/>
      <c r="AE156" s="239" t="s">
        <v>188</v>
      </c>
      <c r="AG156" s="231" t="s">
        <v>20</v>
      </c>
    </row>
    <row r="157" spans="1:33" x14ac:dyDescent="0.3">
      <c r="A157" s="251" t="str">
        <f t="shared" si="17"/>
        <v>Non-US Ins</v>
      </c>
      <c r="B157" s="250" t="str">
        <f t="shared" si="17"/>
        <v>South Africa - Life</v>
      </c>
      <c r="C157" s="236">
        <f t="shared" si="14"/>
        <v>28</v>
      </c>
      <c r="D157" s="240">
        <f>IF($C$2="N",SUMIFS('Input 2 - Inventory'!$R$7:$R$1007,'Input 2 - Inventory'!$F$7:$F$1007,'Input 4 - Analytics'!$B157),'Input 2 - Inv Limited'!D32)</f>
        <v>0</v>
      </c>
      <c r="E157" s="239"/>
      <c r="F157" s="239"/>
      <c r="G157" s="239"/>
      <c r="H157" s="239" t="s">
        <v>188</v>
      </c>
      <c r="I157" s="257" t="str">
        <f t="shared" si="16"/>
        <v/>
      </c>
      <c r="J157" s="323"/>
      <c r="K157" s="323"/>
      <c r="L157" s="323"/>
      <c r="M157" s="323" t="s">
        <v>188</v>
      </c>
      <c r="N157" s="257" t="str">
        <f t="shared" si="15"/>
        <v/>
      </c>
      <c r="O157" s="323"/>
      <c r="P157" s="323"/>
      <c r="Q157" s="323"/>
      <c r="R157" s="323" t="s">
        <v>188</v>
      </c>
      <c r="S157" s="240">
        <f>SUMIFS('Input 1 - Schedule 1'!$AJ$9:$AJ$1009,'Input 1 - Schedule 1'!$L$9:$L$1009,$B157) -SUMIFS('Input 1 - Schedule 1'!$AM$9:$AM$1009,'Input 1 - Schedule 1'!$L$9:$L$1009,$B157)</f>
        <v>0</v>
      </c>
      <c r="T157" s="323"/>
      <c r="U157" s="323"/>
      <c r="V157" s="323"/>
      <c r="W157" s="323" t="s">
        <v>188</v>
      </c>
      <c r="AA157" s="240">
        <f>IF($C$2="N",SUMIFS('Input 2 - Inventory'!$AH$7:$AH$1007,'Input 2 - Inventory'!$F$7:$F$1007,'Input 4 - Analytics'!$B157),'Input 2 - Inv Limited'!E31)</f>
        <v>0</v>
      </c>
      <c r="AB157" s="239"/>
      <c r="AC157" s="239"/>
      <c r="AD157" s="239"/>
      <c r="AE157" s="239" t="s">
        <v>188</v>
      </c>
      <c r="AG157" s="231" t="s">
        <v>20</v>
      </c>
    </row>
    <row r="158" spans="1:33" x14ac:dyDescent="0.3">
      <c r="A158" s="251" t="str">
        <f t="shared" si="17"/>
        <v>Non-US Ins</v>
      </c>
      <c r="B158" s="250" t="str">
        <f t="shared" si="17"/>
        <v>South Africa - Composite</v>
      </c>
      <c r="C158" s="236">
        <f t="shared" si="14"/>
        <v>29</v>
      </c>
      <c r="D158" s="240">
        <f>IF($C$2="N",SUMIFS('Input 2 - Inventory'!$R$7:$R$1007,'Input 2 - Inventory'!$F$7:$F$1007,'Input 4 - Analytics'!$B158),'Input 2 - Inv Limited'!D33)</f>
        <v>0</v>
      </c>
      <c r="E158" s="239"/>
      <c r="F158" s="239"/>
      <c r="G158" s="239"/>
      <c r="H158" s="239" t="s">
        <v>188</v>
      </c>
      <c r="I158" s="257" t="str">
        <f t="shared" si="16"/>
        <v/>
      </c>
      <c r="J158" s="323"/>
      <c r="K158" s="323"/>
      <c r="L158" s="323"/>
      <c r="M158" s="323" t="s">
        <v>188</v>
      </c>
      <c r="N158" s="257" t="str">
        <f t="shared" si="15"/>
        <v/>
      </c>
      <c r="O158" s="323"/>
      <c r="P158" s="323"/>
      <c r="Q158" s="323"/>
      <c r="R158" s="323" t="s">
        <v>188</v>
      </c>
      <c r="S158" s="240">
        <f>SUMIFS('Input 1 - Schedule 1'!$AJ$9:$AJ$1009,'Input 1 - Schedule 1'!$L$9:$L$1009,$B158) -SUMIFS('Input 1 - Schedule 1'!$AM$9:$AM$1009,'Input 1 - Schedule 1'!$L$9:$L$1009,$B158)</f>
        <v>0</v>
      </c>
      <c r="T158" s="323"/>
      <c r="U158" s="323"/>
      <c r="V158" s="323"/>
      <c r="W158" s="323" t="s">
        <v>188</v>
      </c>
      <c r="AA158" s="240">
        <f>IF($C$2="N",SUMIFS('Input 2 - Inventory'!$AH$7:$AH$1007,'Input 2 - Inventory'!$F$7:$F$1007,'Input 4 - Analytics'!$B158),'Input 2 - Inv Limited'!E32)</f>
        <v>0</v>
      </c>
      <c r="AB158" s="239"/>
      <c r="AC158" s="239"/>
      <c r="AD158" s="239"/>
      <c r="AE158" s="239" t="s">
        <v>188</v>
      </c>
      <c r="AG158" s="231" t="s">
        <v>20</v>
      </c>
    </row>
    <row r="159" spans="1:33" x14ac:dyDescent="0.3">
      <c r="A159" s="251" t="str">
        <f t="shared" si="17"/>
        <v>Non-US Ins</v>
      </c>
      <c r="B159" s="250" t="str">
        <f t="shared" si="17"/>
        <v>South Africa - Non-Life</v>
      </c>
      <c r="C159" s="236">
        <f t="shared" si="14"/>
        <v>30</v>
      </c>
      <c r="D159" s="240">
        <f>IF($C$2="N",SUMIFS('Input 2 - Inventory'!$R$7:$R$1007,'Input 2 - Inventory'!$F$7:$F$1007,'Input 4 - Analytics'!$B159),'Input 2 - Inv Limited'!D34)</f>
        <v>0</v>
      </c>
      <c r="E159" s="239"/>
      <c r="F159" s="239"/>
      <c r="G159" s="239"/>
      <c r="H159" s="239" t="s">
        <v>188</v>
      </c>
      <c r="I159" s="257" t="str">
        <f t="shared" si="16"/>
        <v/>
      </c>
      <c r="J159" s="323"/>
      <c r="K159" s="323"/>
      <c r="L159" s="323"/>
      <c r="M159" s="323" t="s">
        <v>188</v>
      </c>
      <c r="N159" s="257" t="str">
        <f t="shared" si="15"/>
        <v/>
      </c>
      <c r="O159" s="323"/>
      <c r="P159" s="323"/>
      <c r="Q159" s="323"/>
      <c r="R159" s="323" t="s">
        <v>188</v>
      </c>
      <c r="S159" s="240">
        <f>SUMIFS('Input 1 - Schedule 1'!$AJ$9:$AJ$1009,'Input 1 - Schedule 1'!$L$9:$L$1009,$B159) -SUMIFS('Input 1 - Schedule 1'!$AM$9:$AM$1009,'Input 1 - Schedule 1'!$L$9:$L$1009,$B159)</f>
        <v>0</v>
      </c>
      <c r="T159" s="323"/>
      <c r="U159" s="323"/>
      <c r="V159" s="323"/>
      <c r="W159" s="323" t="s">
        <v>188</v>
      </c>
      <c r="AA159" s="240">
        <f>IF($C$2="N",SUMIFS('Input 2 - Inventory'!$AH$7:$AH$1007,'Input 2 - Inventory'!$F$7:$F$1007,'Input 4 - Analytics'!$B159),'Input 2 - Inv Limited'!E33)</f>
        <v>0</v>
      </c>
      <c r="AB159" s="239"/>
      <c r="AC159" s="239"/>
      <c r="AD159" s="239"/>
      <c r="AE159" s="239" t="s">
        <v>188</v>
      </c>
      <c r="AG159" s="231" t="s">
        <v>20</v>
      </c>
    </row>
    <row r="160" spans="1:33" x14ac:dyDescent="0.3">
      <c r="A160" s="251" t="str">
        <f t="shared" si="17"/>
        <v>Non-US Ins</v>
      </c>
      <c r="B160" s="250" t="str">
        <f t="shared" si="17"/>
        <v>Mexico</v>
      </c>
      <c r="C160" s="236">
        <f t="shared" si="14"/>
        <v>31</v>
      </c>
      <c r="D160" s="240">
        <f>IF($C$2="N",SUMIFS('Input 2 - Inventory'!$R$7:$R$1007,'Input 2 - Inventory'!$F$7:$F$1007,'Input 4 - Analytics'!$B160),'Input 2 - Inv Limited'!D35)</f>
        <v>0</v>
      </c>
      <c r="E160" s="239"/>
      <c r="F160" s="239"/>
      <c r="G160" s="239"/>
      <c r="H160" s="239" t="s">
        <v>188</v>
      </c>
      <c r="I160" s="257" t="str">
        <f t="shared" si="16"/>
        <v/>
      </c>
      <c r="J160" s="323"/>
      <c r="K160" s="323"/>
      <c r="L160" s="323"/>
      <c r="M160" s="323" t="s">
        <v>188</v>
      </c>
      <c r="N160" s="257" t="str">
        <f t="shared" si="15"/>
        <v/>
      </c>
      <c r="O160" s="323"/>
      <c r="P160" s="323"/>
      <c r="Q160" s="323"/>
      <c r="R160" s="323" t="s">
        <v>188</v>
      </c>
      <c r="S160" s="240">
        <f>SUMIFS('Input 1 - Schedule 1'!$AJ$9:$AJ$1009,'Input 1 - Schedule 1'!$L$9:$L$1009,$B160) -SUMIFS('Input 1 - Schedule 1'!$AM$9:$AM$1009,'Input 1 - Schedule 1'!$L$9:$L$1009,$B160)</f>
        <v>0</v>
      </c>
      <c r="T160" s="323"/>
      <c r="U160" s="323"/>
      <c r="V160" s="323"/>
      <c r="W160" s="323" t="s">
        <v>188</v>
      </c>
      <c r="AA160" s="240">
        <f>IF($C$2="N",SUMIFS('Input 2 - Inventory'!$AH$7:$AH$1007,'Input 2 - Inventory'!$F$7:$F$1007,'Input 4 - Analytics'!$B160),'Input 2 - Inv Limited'!E34)</f>
        <v>0</v>
      </c>
      <c r="AB160" s="239"/>
      <c r="AC160" s="239"/>
      <c r="AD160" s="239"/>
      <c r="AE160" s="239" t="s">
        <v>188</v>
      </c>
      <c r="AG160" s="231" t="s">
        <v>20</v>
      </c>
    </row>
    <row r="161" spans="1:33" x14ac:dyDescent="0.3">
      <c r="A161" s="251" t="str">
        <f t="shared" si="17"/>
        <v>Non-US Ins</v>
      </c>
      <c r="B161" s="250" t="str">
        <f t="shared" si="17"/>
        <v>China</v>
      </c>
      <c r="C161" s="236">
        <f t="shared" si="14"/>
        <v>32</v>
      </c>
      <c r="D161" s="240">
        <f>IF($C$2="N",SUMIFS('Input 2 - Inventory'!$R$7:$R$1007,'Input 2 - Inventory'!$F$7:$F$1007,'Input 4 - Analytics'!$B161),'Input 2 - Inv Limited'!D36)</f>
        <v>0</v>
      </c>
      <c r="E161" s="239"/>
      <c r="F161" s="239"/>
      <c r="G161" s="239"/>
      <c r="H161" s="239" t="s">
        <v>188</v>
      </c>
      <c r="I161" s="257" t="str">
        <f t="shared" si="16"/>
        <v/>
      </c>
      <c r="J161" s="323"/>
      <c r="K161" s="323"/>
      <c r="L161" s="323"/>
      <c r="M161" s="323" t="s">
        <v>188</v>
      </c>
      <c r="N161" s="257" t="str">
        <f t="shared" si="15"/>
        <v/>
      </c>
      <c r="O161" s="323"/>
      <c r="P161" s="323"/>
      <c r="Q161" s="323"/>
      <c r="R161" s="323" t="s">
        <v>188</v>
      </c>
      <c r="S161" s="240">
        <f>SUMIFS('Input 1 - Schedule 1'!$AJ$9:$AJ$1009,'Input 1 - Schedule 1'!$L$9:$L$1009,$B161) -SUMIFS('Input 1 - Schedule 1'!$AM$9:$AM$1009,'Input 1 - Schedule 1'!$L$9:$L$1009,$B161)</f>
        <v>0</v>
      </c>
      <c r="T161" s="323"/>
      <c r="U161" s="323"/>
      <c r="V161" s="323"/>
      <c r="W161" s="323" t="s">
        <v>188</v>
      </c>
      <c r="AA161" s="240">
        <f>IF($C$2="N",SUMIFS('Input 2 - Inventory'!$AH$7:$AH$1007,'Input 2 - Inventory'!$F$7:$F$1007,'Input 4 - Analytics'!$B161),'Input 2 - Inv Limited'!E35)</f>
        <v>0</v>
      </c>
      <c r="AB161" s="239"/>
      <c r="AC161" s="239"/>
      <c r="AD161" s="239"/>
      <c r="AE161" s="239" t="s">
        <v>188</v>
      </c>
      <c r="AG161" s="231" t="s">
        <v>20</v>
      </c>
    </row>
    <row r="162" spans="1:33" x14ac:dyDescent="0.3">
      <c r="A162" s="251" t="str">
        <f t="shared" si="17"/>
        <v>Non-US Ins</v>
      </c>
      <c r="B162" s="250" t="str">
        <f t="shared" si="17"/>
        <v>South Korea</v>
      </c>
      <c r="C162" s="236">
        <f t="shared" si="14"/>
        <v>33</v>
      </c>
      <c r="D162" s="240">
        <f>IF($C$2="N",SUMIFS('Input 2 - Inventory'!$R$7:$R$1007,'Input 2 - Inventory'!$F$7:$F$1007,'Input 4 - Analytics'!$B162),'Input 2 - Inv Limited'!D37)</f>
        <v>0</v>
      </c>
      <c r="E162" s="239"/>
      <c r="F162" s="239"/>
      <c r="G162" s="239"/>
      <c r="H162" s="239" t="s">
        <v>188</v>
      </c>
      <c r="I162" s="257" t="str">
        <f t="shared" si="16"/>
        <v/>
      </c>
      <c r="J162" s="323"/>
      <c r="K162" s="323"/>
      <c r="L162" s="323"/>
      <c r="M162" s="323" t="s">
        <v>188</v>
      </c>
      <c r="N162" s="257" t="str">
        <f t="shared" ref="N162:N186" si="18">IFERROR(D99/D162,"")</f>
        <v/>
      </c>
      <c r="O162" s="323"/>
      <c r="P162" s="323"/>
      <c r="Q162" s="323"/>
      <c r="R162" s="323" t="s">
        <v>188</v>
      </c>
      <c r="S162" s="240">
        <f>SUMIFS('Input 1 - Schedule 1'!$AJ$9:$AJ$1009,'Input 1 - Schedule 1'!$L$9:$L$1009,$B162) -SUMIFS('Input 1 - Schedule 1'!$AM$9:$AM$1009,'Input 1 - Schedule 1'!$L$9:$L$1009,$B162)</f>
        <v>0</v>
      </c>
      <c r="T162" s="323"/>
      <c r="U162" s="323"/>
      <c r="V162" s="323"/>
      <c r="W162" s="323" t="s">
        <v>188</v>
      </c>
      <c r="AA162" s="240">
        <f>IF($C$2="N",SUMIFS('Input 2 - Inventory'!$AH$7:$AH$1007,'Input 2 - Inventory'!$F$7:$F$1007,'Input 4 - Analytics'!$B162),'Input 2 - Inv Limited'!E36)</f>
        <v>0</v>
      </c>
      <c r="AB162" s="239"/>
      <c r="AC162" s="239"/>
      <c r="AD162" s="239"/>
      <c r="AE162" s="239" t="s">
        <v>188</v>
      </c>
      <c r="AG162" s="231" t="s">
        <v>20</v>
      </c>
    </row>
    <row r="163" spans="1:33" x14ac:dyDescent="0.3">
      <c r="A163" s="251" t="str">
        <f t="shared" si="17"/>
        <v>Non-US Ins</v>
      </c>
      <c r="B163" s="250" t="str">
        <f t="shared" si="17"/>
        <v>Malaysia</v>
      </c>
      <c r="C163" s="236">
        <f t="shared" si="14"/>
        <v>34</v>
      </c>
      <c r="D163" s="240">
        <f>IF($C$2="N",SUMIFS('Input 2 - Inventory'!$R$7:$R$1007,'Input 2 - Inventory'!$F$7:$F$1007,'Input 4 - Analytics'!$B163),'Input 2 - Inv Limited'!D38)</f>
        <v>0</v>
      </c>
      <c r="E163" s="239"/>
      <c r="F163" s="239"/>
      <c r="G163" s="239"/>
      <c r="H163" s="239" t="s">
        <v>188</v>
      </c>
      <c r="I163" s="257" t="str">
        <f t="shared" ref="I163:I186" si="19">IFERROR(D163/AA163,"")</f>
        <v/>
      </c>
      <c r="J163" s="323"/>
      <c r="K163" s="323"/>
      <c r="L163" s="323"/>
      <c r="M163" s="323" t="s">
        <v>188</v>
      </c>
      <c r="N163" s="257" t="str">
        <f t="shared" si="18"/>
        <v/>
      </c>
      <c r="O163" s="323"/>
      <c r="P163" s="323"/>
      <c r="Q163" s="323"/>
      <c r="R163" s="323" t="s">
        <v>188</v>
      </c>
      <c r="S163" s="240">
        <f>SUMIFS('Input 1 - Schedule 1'!$AJ$9:$AJ$1009,'Input 1 - Schedule 1'!$L$9:$L$1009,$B163) -SUMIFS('Input 1 - Schedule 1'!$AM$9:$AM$1009,'Input 1 - Schedule 1'!$L$9:$L$1009,$B163)</f>
        <v>0</v>
      </c>
      <c r="T163" s="323"/>
      <c r="U163" s="323"/>
      <c r="V163" s="323"/>
      <c r="W163" s="323" t="s">
        <v>188</v>
      </c>
      <c r="AA163" s="240">
        <f>IF($C$2="N",SUMIFS('Input 2 - Inventory'!$AH$7:$AH$1007,'Input 2 - Inventory'!$F$7:$F$1007,'Input 4 - Analytics'!$B163),'Input 2 - Inv Limited'!E37)</f>
        <v>0</v>
      </c>
      <c r="AB163" s="239"/>
      <c r="AC163" s="239"/>
      <c r="AD163" s="239"/>
      <c r="AE163" s="239" t="s">
        <v>188</v>
      </c>
      <c r="AG163" s="231" t="s">
        <v>20</v>
      </c>
    </row>
    <row r="164" spans="1:33" x14ac:dyDescent="0.3">
      <c r="A164" s="251" t="str">
        <f t="shared" si="17"/>
        <v>Non-US Ins</v>
      </c>
      <c r="B164" s="250" t="str">
        <f t="shared" si="17"/>
        <v>Chile</v>
      </c>
      <c r="C164" s="236">
        <f t="shared" si="14"/>
        <v>35</v>
      </c>
      <c r="D164" s="240">
        <f>IF($C$2="N",SUMIFS('Input 2 - Inventory'!$R$7:$R$1007,'Input 2 - Inventory'!$F$7:$F$1007,'Input 4 - Analytics'!$B164),'Input 2 - Inv Limited'!D39)</f>
        <v>0</v>
      </c>
      <c r="E164" s="239"/>
      <c r="F164" s="239"/>
      <c r="G164" s="239"/>
      <c r="H164" s="239" t="s">
        <v>188</v>
      </c>
      <c r="I164" s="257" t="str">
        <f t="shared" si="19"/>
        <v/>
      </c>
      <c r="J164" s="323"/>
      <c r="K164" s="323"/>
      <c r="L164" s="323"/>
      <c r="M164" s="323" t="s">
        <v>188</v>
      </c>
      <c r="N164" s="257" t="str">
        <f t="shared" si="18"/>
        <v/>
      </c>
      <c r="O164" s="323"/>
      <c r="P164" s="323"/>
      <c r="Q164" s="323"/>
      <c r="R164" s="323" t="s">
        <v>188</v>
      </c>
      <c r="S164" s="240">
        <f>SUMIFS('Input 1 - Schedule 1'!$AJ$9:$AJ$1009,'Input 1 - Schedule 1'!$L$9:$L$1009,$B164) -SUMIFS('Input 1 - Schedule 1'!$AM$9:$AM$1009,'Input 1 - Schedule 1'!$L$9:$L$1009,$B164)</f>
        <v>0</v>
      </c>
      <c r="T164" s="323"/>
      <c r="U164" s="323"/>
      <c r="V164" s="323"/>
      <c r="W164" s="323" t="s">
        <v>188</v>
      </c>
      <c r="AA164" s="240">
        <f>IF($C$2="N",SUMIFS('Input 2 - Inventory'!$AH$7:$AH$1007,'Input 2 - Inventory'!$F$7:$F$1007,'Input 4 - Analytics'!$B164),'Input 2 - Inv Limited'!E38)</f>
        <v>0</v>
      </c>
      <c r="AB164" s="239"/>
      <c r="AC164" s="239"/>
      <c r="AD164" s="239"/>
      <c r="AE164" s="239" t="s">
        <v>188</v>
      </c>
      <c r="AG164" s="231" t="s">
        <v>20</v>
      </c>
    </row>
    <row r="165" spans="1:33" x14ac:dyDescent="0.3">
      <c r="A165" s="251" t="str">
        <f t="shared" si="17"/>
        <v>Non-US Ins</v>
      </c>
      <c r="B165" s="250" t="str">
        <f t="shared" si="17"/>
        <v>India</v>
      </c>
      <c r="C165" s="236">
        <f t="shared" si="14"/>
        <v>36</v>
      </c>
      <c r="D165" s="240">
        <f>IF($C$2="N",SUMIFS('Input 2 - Inventory'!$R$7:$R$1007,'Input 2 - Inventory'!$F$7:$F$1007,'Input 4 - Analytics'!$B165),'Input 2 - Inv Limited'!D40)</f>
        <v>0</v>
      </c>
      <c r="E165" s="239"/>
      <c r="F165" s="239"/>
      <c r="G165" s="239"/>
      <c r="H165" s="239" t="s">
        <v>188</v>
      </c>
      <c r="I165" s="257" t="str">
        <f t="shared" si="19"/>
        <v/>
      </c>
      <c r="J165" s="323"/>
      <c r="K165" s="323"/>
      <c r="L165" s="323"/>
      <c r="M165" s="323" t="s">
        <v>188</v>
      </c>
      <c r="N165" s="257" t="str">
        <f t="shared" si="18"/>
        <v/>
      </c>
      <c r="O165" s="323"/>
      <c r="P165" s="323"/>
      <c r="Q165" s="323"/>
      <c r="R165" s="323" t="s">
        <v>188</v>
      </c>
      <c r="S165" s="240">
        <f>SUMIFS('Input 1 - Schedule 1'!$AJ$9:$AJ$1009,'Input 1 - Schedule 1'!$L$9:$L$1009,$B165) -SUMIFS('Input 1 - Schedule 1'!$AM$9:$AM$1009,'Input 1 - Schedule 1'!$L$9:$L$1009,$B165)</f>
        <v>0</v>
      </c>
      <c r="T165" s="323"/>
      <c r="U165" s="323"/>
      <c r="V165" s="323"/>
      <c r="W165" s="323" t="s">
        <v>188</v>
      </c>
      <c r="AA165" s="240">
        <f>IF($C$2="N",SUMIFS('Input 2 - Inventory'!$AH$7:$AH$1007,'Input 2 - Inventory'!$F$7:$F$1007,'Input 4 - Analytics'!$B165),'Input 2 - Inv Limited'!E39)</f>
        <v>0</v>
      </c>
      <c r="AB165" s="239"/>
      <c r="AC165" s="239"/>
      <c r="AD165" s="239"/>
      <c r="AE165" s="239" t="s">
        <v>188</v>
      </c>
      <c r="AG165" s="231" t="s">
        <v>20</v>
      </c>
    </row>
    <row r="166" spans="1:33" x14ac:dyDescent="0.3">
      <c r="A166" s="251" t="str">
        <f t="shared" si="17"/>
        <v>Non-US Ins</v>
      </c>
      <c r="B166" s="250" t="str">
        <f t="shared" si="17"/>
        <v>Brazil</v>
      </c>
      <c r="C166" s="236">
        <f t="shared" si="14"/>
        <v>37</v>
      </c>
      <c r="D166" s="240">
        <f>IF($C$2="N",SUMIFS('Input 2 - Inventory'!$R$7:$R$1007,'Input 2 - Inventory'!$F$7:$F$1007,'Input 4 - Analytics'!$B166),'Input 2 - Inv Limited'!D41)</f>
        <v>0</v>
      </c>
      <c r="E166" s="239"/>
      <c r="F166" s="239"/>
      <c r="G166" s="239"/>
      <c r="H166" s="239" t="s">
        <v>188</v>
      </c>
      <c r="I166" s="257" t="str">
        <f t="shared" si="19"/>
        <v/>
      </c>
      <c r="J166" s="323"/>
      <c r="K166" s="323"/>
      <c r="L166" s="323"/>
      <c r="M166" s="323" t="s">
        <v>188</v>
      </c>
      <c r="N166" s="257" t="str">
        <f t="shared" si="18"/>
        <v/>
      </c>
      <c r="O166" s="323"/>
      <c r="P166" s="323"/>
      <c r="Q166" s="323"/>
      <c r="R166" s="323" t="s">
        <v>188</v>
      </c>
      <c r="S166" s="240">
        <f>SUMIFS('Input 1 - Schedule 1'!$AJ$9:$AJ$1009,'Input 1 - Schedule 1'!$L$9:$L$1009,$B166) -SUMIFS('Input 1 - Schedule 1'!$AM$9:$AM$1009,'Input 1 - Schedule 1'!$L$9:$L$1009,$B166)</f>
        <v>0</v>
      </c>
      <c r="T166" s="323"/>
      <c r="U166" s="323"/>
      <c r="V166" s="323"/>
      <c r="W166" s="323" t="s">
        <v>188</v>
      </c>
      <c r="AA166" s="240">
        <f>IF($C$2="N",SUMIFS('Input 2 - Inventory'!$AH$7:$AH$1007,'Input 2 - Inventory'!$F$7:$F$1007,'Input 4 - Analytics'!$B166),'Input 2 - Inv Limited'!E40)</f>
        <v>0</v>
      </c>
      <c r="AB166" s="239"/>
      <c r="AC166" s="239"/>
      <c r="AD166" s="239"/>
      <c r="AE166" s="239" t="s">
        <v>188</v>
      </c>
      <c r="AG166" s="231" t="s">
        <v>20</v>
      </c>
    </row>
    <row r="167" spans="1:33" x14ac:dyDescent="0.3">
      <c r="A167" s="251" t="str">
        <f t="shared" si="17"/>
        <v>Non-US Ins</v>
      </c>
      <c r="B167" s="250" t="str">
        <f t="shared" si="17"/>
        <v>Argentina</v>
      </c>
      <c r="C167" s="236">
        <f t="shared" si="14"/>
        <v>38</v>
      </c>
      <c r="D167" s="240">
        <f>IF($C$2="N",SUMIFS('Input 2 - Inventory'!$R$7:$R$1007,'Input 2 - Inventory'!$F$7:$F$1007,'Input 4 - Analytics'!$B167),'Input 2 - Inv Limited'!D42)</f>
        <v>0</v>
      </c>
      <c r="E167" s="239"/>
      <c r="F167" s="239"/>
      <c r="G167" s="239"/>
      <c r="H167" s="239" t="s">
        <v>188</v>
      </c>
      <c r="I167" s="257" t="str">
        <f t="shared" si="19"/>
        <v/>
      </c>
      <c r="J167" s="323"/>
      <c r="K167" s="323"/>
      <c r="L167" s="323"/>
      <c r="M167" s="323" t="s">
        <v>188</v>
      </c>
      <c r="N167" s="257" t="str">
        <f t="shared" si="18"/>
        <v/>
      </c>
      <c r="O167" s="323"/>
      <c r="P167" s="323"/>
      <c r="Q167" s="323"/>
      <c r="R167" s="323" t="s">
        <v>188</v>
      </c>
      <c r="S167" s="240">
        <f>SUMIFS('Input 1 - Schedule 1'!$AJ$9:$AJ$1009,'Input 1 - Schedule 1'!$L$9:$L$1009,$B167) -SUMIFS('Input 1 - Schedule 1'!$AM$9:$AM$1009,'Input 1 - Schedule 1'!$L$9:$L$1009,$B167)</f>
        <v>0</v>
      </c>
      <c r="T167" s="323"/>
      <c r="U167" s="323"/>
      <c r="V167" s="323"/>
      <c r="W167" s="323" t="s">
        <v>188</v>
      </c>
      <c r="AA167" s="240">
        <f>IF($C$2="N",SUMIFS('Input 2 - Inventory'!$AH$7:$AH$1007,'Input 2 - Inventory'!$F$7:$F$1007,'Input 4 - Analytics'!$B167),'Input 2 - Inv Limited'!E41)</f>
        <v>0</v>
      </c>
      <c r="AB167" s="239"/>
      <c r="AC167" s="239"/>
      <c r="AD167" s="239"/>
      <c r="AE167" s="239" t="s">
        <v>188</v>
      </c>
      <c r="AG167" s="231" t="s">
        <v>20</v>
      </c>
    </row>
    <row r="168" spans="1:33" x14ac:dyDescent="0.3">
      <c r="A168" s="251" t="str">
        <f t="shared" si="17"/>
        <v>Non-US Ins</v>
      </c>
      <c r="B168" s="250" t="str">
        <f t="shared" si="17"/>
        <v>Colombia</v>
      </c>
      <c r="C168" s="236">
        <f t="shared" ref="C168:C186" si="20">C167+1</f>
        <v>39</v>
      </c>
      <c r="D168" s="240">
        <f>IF($C$2="N",SUMIFS('Input 2 - Inventory'!$R$7:$R$1007,'Input 2 - Inventory'!$F$7:$F$1007,'Input 4 - Analytics'!$B168),'Input 2 - Inv Limited'!D43)</f>
        <v>0</v>
      </c>
      <c r="E168" s="239"/>
      <c r="F168" s="239"/>
      <c r="G168" s="239"/>
      <c r="H168" s="239" t="s">
        <v>188</v>
      </c>
      <c r="I168" s="257" t="str">
        <f t="shared" si="19"/>
        <v/>
      </c>
      <c r="J168" s="323"/>
      <c r="K168" s="323"/>
      <c r="L168" s="323"/>
      <c r="M168" s="323" t="s">
        <v>188</v>
      </c>
      <c r="N168" s="257" t="str">
        <f t="shared" si="18"/>
        <v/>
      </c>
      <c r="O168" s="323"/>
      <c r="P168" s="323"/>
      <c r="Q168" s="323"/>
      <c r="R168" s="323" t="s">
        <v>188</v>
      </c>
      <c r="S168" s="240">
        <f>SUMIFS('Input 1 - Schedule 1'!$AJ$9:$AJ$1009,'Input 1 - Schedule 1'!$L$9:$L$1009,$B168) -SUMIFS('Input 1 - Schedule 1'!$AM$9:$AM$1009,'Input 1 - Schedule 1'!$L$9:$L$1009,$B168)</f>
        <v>0</v>
      </c>
      <c r="T168" s="323"/>
      <c r="U168" s="323"/>
      <c r="V168" s="323"/>
      <c r="W168" s="323" t="s">
        <v>188</v>
      </c>
      <c r="AA168" s="240">
        <f>IF($C$2="N",SUMIFS('Input 2 - Inventory'!$AH$7:$AH$1007,'Input 2 - Inventory'!$F$7:$F$1007,'Input 4 - Analytics'!$B168),'Input 2 - Inv Limited'!E42)</f>
        <v>0</v>
      </c>
      <c r="AB168" s="239"/>
      <c r="AC168" s="239"/>
      <c r="AD168" s="239"/>
      <c r="AE168" s="239" t="s">
        <v>188</v>
      </c>
      <c r="AG168" s="231" t="s">
        <v>20</v>
      </c>
    </row>
    <row r="169" spans="1:33" x14ac:dyDescent="0.3">
      <c r="A169" s="251" t="str">
        <f t="shared" si="17"/>
        <v>Non-US Ins</v>
      </c>
      <c r="B169" s="250" t="str">
        <f t="shared" si="17"/>
        <v>Indonesia</v>
      </c>
      <c r="C169" s="236">
        <f t="shared" si="20"/>
        <v>40</v>
      </c>
      <c r="D169" s="240">
        <f>IF($C$2="N",SUMIFS('Input 2 - Inventory'!$R$7:$R$1007,'Input 2 - Inventory'!$F$7:$F$1007,'Input 4 - Analytics'!$B169),'Input 2 - Inv Limited'!D44)</f>
        <v>0</v>
      </c>
      <c r="E169" s="239"/>
      <c r="F169" s="239"/>
      <c r="G169" s="239"/>
      <c r="H169" s="239" t="s">
        <v>188</v>
      </c>
      <c r="I169" s="257" t="str">
        <f t="shared" si="19"/>
        <v/>
      </c>
      <c r="J169" s="323"/>
      <c r="K169" s="323"/>
      <c r="L169" s="323"/>
      <c r="M169" s="323" t="s">
        <v>188</v>
      </c>
      <c r="N169" s="257" t="str">
        <f t="shared" si="18"/>
        <v/>
      </c>
      <c r="O169" s="323"/>
      <c r="P169" s="323"/>
      <c r="Q169" s="323"/>
      <c r="R169" s="323" t="s">
        <v>188</v>
      </c>
      <c r="S169" s="240">
        <f>SUMIFS('Input 1 - Schedule 1'!$AJ$9:$AJ$1009,'Input 1 - Schedule 1'!$L$9:$L$1009,$B169) -SUMIFS('Input 1 - Schedule 1'!$AM$9:$AM$1009,'Input 1 - Schedule 1'!$L$9:$L$1009,$B169)</f>
        <v>0</v>
      </c>
      <c r="T169" s="323"/>
      <c r="U169" s="323"/>
      <c r="V169" s="323"/>
      <c r="W169" s="323" t="s">
        <v>188</v>
      </c>
      <c r="AA169" s="240">
        <f>IF($C$2="N",SUMIFS('Input 2 - Inventory'!$AH$7:$AH$1007,'Input 2 - Inventory'!$F$7:$F$1007,'Input 4 - Analytics'!$B169),'Input 2 - Inv Limited'!E43)</f>
        <v>0</v>
      </c>
      <c r="AB169" s="239"/>
      <c r="AC169" s="239"/>
      <c r="AD169" s="239"/>
      <c r="AE169" s="239" t="s">
        <v>188</v>
      </c>
      <c r="AG169" s="231" t="s">
        <v>20</v>
      </c>
    </row>
    <row r="170" spans="1:33" x14ac:dyDescent="0.3">
      <c r="A170" s="251" t="str">
        <f t="shared" ref="A170:B186" si="21">A107</f>
        <v>Non-US Ins</v>
      </c>
      <c r="B170" s="250" t="str">
        <f t="shared" si="21"/>
        <v>Thailand</v>
      </c>
      <c r="C170" s="236">
        <f t="shared" si="20"/>
        <v>41</v>
      </c>
      <c r="D170" s="240">
        <f>IF($C$2="N",SUMIFS('Input 2 - Inventory'!$R$7:$R$1007,'Input 2 - Inventory'!$F$7:$F$1007,'Input 4 - Analytics'!$B170),'Input 2 - Inv Limited'!D45)</f>
        <v>0</v>
      </c>
      <c r="E170" s="239"/>
      <c r="F170" s="239"/>
      <c r="G170" s="239"/>
      <c r="H170" s="239" t="s">
        <v>188</v>
      </c>
      <c r="I170" s="257" t="str">
        <f t="shared" si="19"/>
        <v/>
      </c>
      <c r="J170" s="323"/>
      <c r="K170" s="323"/>
      <c r="L170" s="323"/>
      <c r="M170" s="323" t="s">
        <v>188</v>
      </c>
      <c r="N170" s="257" t="str">
        <f t="shared" si="18"/>
        <v/>
      </c>
      <c r="O170" s="323"/>
      <c r="P170" s="323"/>
      <c r="Q170" s="323"/>
      <c r="R170" s="323" t="s">
        <v>188</v>
      </c>
      <c r="S170" s="240">
        <f>SUMIFS('Input 1 - Schedule 1'!$AJ$9:$AJ$1009,'Input 1 - Schedule 1'!$L$9:$L$1009,$B170) -SUMIFS('Input 1 - Schedule 1'!$AM$9:$AM$1009,'Input 1 - Schedule 1'!$L$9:$L$1009,$B170)</f>
        <v>0</v>
      </c>
      <c r="T170" s="323"/>
      <c r="U170" s="323"/>
      <c r="V170" s="323"/>
      <c r="W170" s="323" t="s">
        <v>188</v>
      </c>
      <c r="AA170" s="240">
        <f>IF($C$2="N",SUMIFS('Input 2 - Inventory'!$AH$7:$AH$1007,'Input 2 - Inventory'!$F$7:$F$1007,'Input 4 - Analytics'!$B170),'Input 2 - Inv Limited'!E44)</f>
        <v>0</v>
      </c>
      <c r="AB170" s="239"/>
      <c r="AC170" s="239"/>
      <c r="AD170" s="239"/>
      <c r="AE170" s="239" t="s">
        <v>188</v>
      </c>
      <c r="AG170" s="231" t="s">
        <v>20</v>
      </c>
    </row>
    <row r="171" spans="1:33" x14ac:dyDescent="0.3">
      <c r="A171" s="251" t="str">
        <f t="shared" si="21"/>
        <v>Non-US Ins</v>
      </c>
      <c r="B171" s="250" t="str">
        <f t="shared" si="21"/>
        <v>Barbados</v>
      </c>
      <c r="C171" s="236">
        <f t="shared" si="20"/>
        <v>42</v>
      </c>
      <c r="D171" s="240">
        <f>IF($C$2="N",SUMIFS('Input 2 - Inventory'!$R$7:$R$1007,'Input 2 - Inventory'!$F$7:$F$1007,'Input 4 - Analytics'!$B171),'Input 2 - Inv Limited'!D46)</f>
        <v>0</v>
      </c>
      <c r="E171" s="239"/>
      <c r="F171" s="239"/>
      <c r="G171" s="239"/>
      <c r="H171" s="239" t="s">
        <v>188</v>
      </c>
      <c r="I171" s="257" t="str">
        <f t="shared" si="19"/>
        <v/>
      </c>
      <c r="J171" s="323"/>
      <c r="K171" s="323"/>
      <c r="L171" s="323"/>
      <c r="M171" s="323" t="s">
        <v>188</v>
      </c>
      <c r="N171" s="257" t="str">
        <f t="shared" si="18"/>
        <v/>
      </c>
      <c r="O171" s="323"/>
      <c r="P171" s="323"/>
      <c r="Q171" s="323"/>
      <c r="R171" s="323" t="s">
        <v>188</v>
      </c>
      <c r="S171" s="240">
        <f>SUMIFS('Input 1 - Schedule 1'!$AJ$9:$AJ$1009,'Input 1 - Schedule 1'!$L$9:$L$1009,$B171) -SUMIFS('Input 1 - Schedule 1'!$AM$9:$AM$1009,'Input 1 - Schedule 1'!$L$9:$L$1009,$B171)</f>
        <v>0</v>
      </c>
      <c r="T171" s="323"/>
      <c r="U171" s="323"/>
      <c r="V171" s="323"/>
      <c r="W171" s="323" t="s">
        <v>188</v>
      </c>
      <c r="AA171" s="240">
        <f>IF($C$2="N",SUMIFS('Input 2 - Inventory'!$AH$7:$AH$1007,'Input 2 - Inventory'!$F$7:$F$1007,'Input 4 - Analytics'!$B171),'Input 2 - Inv Limited'!E45)</f>
        <v>0</v>
      </c>
      <c r="AB171" s="239"/>
      <c r="AC171" s="239"/>
      <c r="AD171" s="239"/>
      <c r="AE171" s="239" t="s">
        <v>188</v>
      </c>
      <c r="AG171" s="231" t="s">
        <v>20</v>
      </c>
    </row>
    <row r="172" spans="1:33" x14ac:dyDescent="0.3">
      <c r="A172" s="251" t="str">
        <f t="shared" si="21"/>
        <v>Non-US Ins</v>
      </c>
      <c r="B172" s="250" t="str">
        <f t="shared" si="21"/>
        <v>Regime A</v>
      </c>
      <c r="C172" s="236">
        <f t="shared" si="20"/>
        <v>43</v>
      </c>
      <c r="D172" s="240">
        <f>IF($C$2="N",SUMIFS('Input 2 - Inventory'!$R$7:$R$1007,'Input 2 - Inventory'!$F$7:$F$1007,'Input 4 - Analytics'!$B172),'Input 2 - Inv Limited'!D47)</f>
        <v>0</v>
      </c>
      <c r="E172" s="239"/>
      <c r="F172" s="239"/>
      <c r="G172" s="239"/>
      <c r="H172" s="239" t="s">
        <v>188</v>
      </c>
      <c r="I172" s="257" t="str">
        <f t="shared" si="19"/>
        <v/>
      </c>
      <c r="J172" s="323"/>
      <c r="K172" s="323"/>
      <c r="L172" s="323"/>
      <c r="M172" s="323" t="s">
        <v>188</v>
      </c>
      <c r="N172" s="257" t="str">
        <f t="shared" si="18"/>
        <v/>
      </c>
      <c r="O172" s="323"/>
      <c r="P172" s="323"/>
      <c r="Q172" s="323"/>
      <c r="R172" s="323" t="s">
        <v>188</v>
      </c>
      <c r="S172" s="240">
        <f>SUMIFS('Input 1 - Schedule 1'!$AJ$9:$AJ$1009,'Input 1 - Schedule 1'!$L$9:$L$1009,$B172) -SUMIFS('Input 1 - Schedule 1'!$AM$9:$AM$1009,'Input 1 - Schedule 1'!$L$9:$L$1009,$B172)</f>
        <v>0</v>
      </c>
      <c r="T172" s="323"/>
      <c r="U172" s="323"/>
      <c r="V172" s="323"/>
      <c r="W172" s="323" t="s">
        <v>188</v>
      </c>
      <c r="AA172" s="240">
        <f>IF($C$2="N",SUMIFS('Input 2 - Inventory'!$AH$7:$AH$1007,'Input 2 - Inventory'!$F$7:$F$1007,'Input 4 - Analytics'!$B172),'Input 2 - Inv Limited'!E46)</f>
        <v>0</v>
      </c>
      <c r="AB172" s="239"/>
      <c r="AC172" s="239"/>
      <c r="AD172" s="239"/>
      <c r="AE172" s="239" t="s">
        <v>188</v>
      </c>
      <c r="AG172" s="231" t="s">
        <v>20</v>
      </c>
    </row>
    <row r="173" spans="1:33" x14ac:dyDescent="0.3">
      <c r="A173" s="251" t="str">
        <f t="shared" si="21"/>
        <v>Non-US Ins</v>
      </c>
      <c r="B173" s="250" t="str">
        <f t="shared" si="21"/>
        <v>Regime B</v>
      </c>
      <c r="C173" s="236">
        <f t="shared" si="20"/>
        <v>44</v>
      </c>
      <c r="D173" s="240">
        <f>IF($C$2="N",SUMIFS('Input 2 - Inventory'!$R$7:$R$1007,'Input 2 - Inventory'!$F$7:$F$1007,'Input 4 - Analytics'!$B173),'Input 2 - Inv Limited'!D48)</f>
        <v>0</v>
      </c>
      <c r="E173" s="239"/>
      <c r="F173" s="239"/>
      <c r="G173" s="239"/>
      <c r="H173" s="239" t="s">
        <v>188</v>
      </c>
      <c r="I173" s="257" t="str">
        <f t="shared" si="19"/>
        <v/>
      </c>
      <c r="J173" s="323"/>
      <c r="K173" s="323"/>
      <c r="L173" s="323"/>
      <c r="M173" s="323" t="s">
        <v>188</v>
      </c>
      <c r="N173" s="257" t="str">
        <f t="shared" si="18"/>
        <v/>
      </c>
      <c r="O173" s="323"/>
      <c r="P173" s="323"/>
      <c r="Q173" s="323"/>
      <c r="R173" s="323" t="s">
        <v>188</v>
      </c>
      <c r="S173" s="240">
        <f>SUMIFS('Input 1 - Schedule 1'!$AJ$9:$AJ$1009,'Input 1 - Schedule 1'!$L$9:$L$1009,$B173) -SUMIFS('Input 1 - Schedule 1'!$AM$9:$AM$1009,'Input 1 - Schedule 1'!$L$9:$L$1009,$B173)</f>
        <v>0</v>
      </c>
      <c r="T173" s="323"/>
      <c r="U173" s="323"/>
      <c r="V173" s="323"/>
      <c r="W173" s="323" t="s">
        <v>188</v>
      </c>
      <c r="AA173" s="240">
        <f>IF($C$2="N",SUMIFS('Input 2 - Inventory'!$AH$7:$AH$1007,'Input 2 - Inventory'!$F$7:$F$1007,'Input 4 - Analytics'!$B173),'Input 2 - Inv Limited'!E47)</f>
        <v>0</v>
      </c>
      <c r="AB173" s="239"/>
      <c r="AC173" s="239"/>
      <c r="AD173" s="239"/>
      <c r="AE173" s="239" t="s">
        <v>188</v>
      </c>
      <c r="AG173" s="231" t="s">
        <v>20</v>
      </c>
    </row>
    <row r="174" spans="1:33" x14ac:dyDescent="0.3">
      <c r="A174" s="251" t="str">
        <f t="shared" si="21"/>
        <v>Non-US Ins</v>
      </c>
      <c r="B174" s="250" t="str">
        <f t="shared" si="21"/>
        <v>Regime C</v>
      </c>
      <c r="C174" s="236">
        <f t="shared" si="20"/>
        <v>45</v>
      </c>
      <c r="D174" s="240">
        <f>IF($C$2="N",SUMIFS('Input 2 - Inventory'!$R$7:$R$1007,'Input 2 - Inventory'!$F$7:$F$1007,'Input 4 - Analytics'!$B174),'Input 2 - Inv Limited'!D49)</f>
        <v>0</v>
      </c>
      <c r="E174" s="239"/>
      <c r="F174" s="239"/>
      <c r="G174" s="239"/>
      <c r="H174" s="239" t="s">
        <v>188</v>
      </c>
      <c r="I174" s="257" t="str">
        <f t="shared" si="19"/>
        <v/>
      </c>
      <c r="J174" s="323"/>
      <c r="K174" s="323"/>
      <c r="L174" s="323"/>
      <c r="M174" s="323" t="s">
        <v>188</v>
      </c>
      <c r="N174" s="257" t="str">
        <f t="shared" si="18"/>
        <v/>
      </c>
      <c r="O174" s="323"/>
      <c r="P174" s="323"/>
      <c r="Q174" s="323"/>
      <c r="R174" s="323" t="s">
        <v>188</v>
      </c>
      <c r="S174" s="240">
        <f>SUMIFS('Input 1 - Schedule 1'!$AJ$9:$AJ$1009,'Input 1 - Schedule 1'!$L$9:$L$1009,$B174) -SUMIFS('Input 1 - Schedule 1'!$AM$9:$AM$1009,'Input 1 - Schedule 1'!$L$9:$L$1009,$B174)</f>
        <v>0</v>
      </c>
      <c r="T174" s="323"/>
      <c r="U174" s="323"/>
      <c r="V174" s="323"/>
      <c r="W174" s="323" t="s">
        <v>188</v>
      </c>
      <c r="AA174" s="240">
        <f>IF($C$2="N",SUMIFS('Input 2 - Inventory'!$AH$7:$AH$1007,'Input 2 - Inventory'!$F$7:$F$1007,'Input 4 - Analytics'!$B174),'Input 2 - Inv Limited'!E48)</f>
        <v>0</v>
      </c>
      <c r="AB174" s="239"/>
      <c r="AC174" s="239"/>
      <c r="AD174" s="239"/>
      <c r="AE174" s="239" t="s">
        <v>188</v>
      </c>
      <c r="AG174" s="231" t="s">
        <v>20</v>
      </c>
    </row>
    <row r="175" spans="1:33" x14ac:dyDescent="0.3">
      <c r="A175" s="251" t="str">
        <f t="shared" si="21"/>
        <v>Non-US Ins</v>
      </c>
      <c r="B175" s="250" t="str">
        <f t="shared" si="21"/>
        <v>Regime D</v>
      </c>
      <c r="C175" s="236">
        <f t="shared" si="20"/>
        <v>46</v>
      </c>
      <c r="D175" s="240">
        <f>IF($C$2="N",SUMIFS('Input 2 - Inventory'!$R$7:$R$1007,'Input 2 - Inventory'!$F$7:$F$1007,'Input 4 - Analytics'!$B175),'Input 2 - Inv Limited'!D50)</f>
        <v>0</v>
      </c>
      <c r="E175" s="239"/>
      <c r="F175" s="239"/>
      <c r="G175" s="239"/>
      <c r="H175" s="239" t="s">
        <v>188</v>
      </c>
      <c r="I175" s="257" t="str">
        <f t="shared" si="19"/>
        <v/>
      </c>
      <c r="J175" s="323"/>
      <c r="K175" s="323"/>
      <c r="L175" s="323"/>
      <c r="M175" s="323" t="s">
        <v>188</v>
      </c>
      <c r="N175" s="257" t="str">
        <f t="shared" si="18"/>
        <v/>
      </c>
      <c r="O175" s="323"/>
      <c r="P175" s="323"/>
      <c r="Q175" s="323"/>
      <c r="R175" s="323" t="s">
        <v>188</v>
      </c>
      <c r="S175" s="240">
        <f>SUMIFS('Input 1 - Schedule 1'!$AJ$9:$AJ$1009,'Input 1 - Schedule 1'!$L$9:$L$1009,$B175) -SUMIFS('Input 1 - Schedule 1'!$AM$9:$AM$1009,'Input 1 - Schedule 1'!$L$9:$L$1009,$B175)</f>
        <v>0</v>
      </c>
      <c r="T175" s="323"/>
      <c r="U175" s="323"/>
      <c r="V175" s="323"/>
      <c r="W175" s="323" t="s">
        <v>188</v>
      </c>
      <c r="AA175" s="240">
        <f>IF($C$2="N",SUMIFS('Input 2 - Inventory'!$AH$7:$AH$1007,'Input 2 - Inventory'!$F$7:$F$1007,'Input 4 - Analytics'!$B175),'Input 2 - Inv Limited'!E49)</f>
        <v>0</v>
      </c>
      <c r="AB175" s="239"/>
      <c r="AC175" s="239"/>
      <c r="AD175" s="239"/>
      <c r="AE175" s="239" t="s">
        <v>188</v>
      </c>
      <c r="AG175" s="231" t="s">
        <v>20</v>
      </c>
    </row>
    <row r="176" spans="1:33" x14ac:dyDescent="0.3">
      <c r="A176" s="251" t="str">
        <f t="shared" si="21"/>
        <v>Non-US Ins</v>
      </c>
      <c r="B176" s="250" t="str">
        <f t="shared" si="21"/>
        <v>New Zealand</v>
      </c>
      <c r="C176" s="236">
        <f t="shared" si="20"/>
        <v>47</v>
      </c>
      <c r="D176" s="240">
        <f>IF($C$2="N",SUMIFS('Input 2 - Inventory'!$R$7:$R$1007,'Input 2 - Inventory'!$F$7:$F$1007,'Input 4 - Analytics'!$B176),'Input 2 - Inv Limited'!D51)</f>
        <v>0</v>
      </c>
      <c r="E176" s="239"/>
      <c r="F176" s="239"/>
      <c r="G176" s="239"/>
      <c r="H176" s="239" t="s">
        <v>188</v>
      </c>
      <c r="I176" s="257" t="str">
        <f t="shared" si="19"/>
        <v/>
      </c>
      <c r="J176" s="323"/>
      <c r="K176" s="323"/>
      <c r="L176" s="323"/>
      <c r="M176" s="323" t="s">
        <v>188</v>
      </c>
      <c r="N176" s="257" t="str">
        <f t="shared" si="18"/>
        <v/>
      </c>
      <c r="O176" s="323"/>
      <c r="P176" s="323"/>
      <c r="Q176" s="323"/>
      <c r="R176" s="323" t="s">
        <v>188</v>
      </c>
      <c r="S176" s="240">
        <f>SUMIFS('Input 1 - Schedule 1'!$AJ$9:$AJ$1009,'Input 1 - Schedule 1'!$L$9:$L$1009,$B176) -SUMIFS('Input 1 - Schedule 1'!$AM$9:$AM$1009,'Input 1 - Schedule 1'!$L$9:$L$1009,$B176)</f>
        <v>0</v>
      </c>
      <c r="T176" s="323"/>
      <c r="U176" s="323"/>
      <c r="V176" s="323"/>
      <c r="W176" s="323" t="s">
        <v>188</v>
      </c>
      <c r="AA176" s="240">
        <f>IF($C$2="N",SUMIFS('Input 2 - Inventory'!$AH$7:$AH$1007,'Input 2 - Inventory'!$F$7:$F$1007,'Input 4 - Analytics'!$B176),'Input 2 - Inv Limited'!E50)</f>
        <v>0</v>
      </c>
      <c r="AB176" s="239"/>
      <c r="AC176" s="239"/>
      <c r="AD176" s="239"/>
      <c r="AE176" s="239" t="s">
        <v>188</v>
      </c>
      <c r="AG176" s="231" t="s">
        <v>20</v>
      </c>
    </row>
    <row r="177" spans="1:33" x14ac:dyDescent="0.3">
      <c r="A177" s="251" t="str">
        <f t="shared" si="21"/>
        <v>Fin</v>
      </c>
      <c r="B177" s="250" t="str">
        <f t="shared" si="21"/>
        <v>Bank (Basel III)</v>
      </c>
      <c r="C177" s="236">
        <f t="shared" si="20"/>
        <v>48</v>
      </c>
      <c r="D177" s="240">
        <f>IF($C$2="N",SUMIFS('Input 2 - Inventory'!$R$7:$R$1007,'Input 2 - Inventory'!$F$7:$F$1007,'Input 4 - Analytics'!$B177),'Input 2 - Inv Limited'!D52)</f>
        <v>0</v>
      </c>
      <c r="E177" s="239"/>
      <c r="F177" s="239"/>
      <c r="G177" s="239"/>
      <c r="H177" s="239" t="s">
        <v>188</v>
      </c>
      <c r="I177" s="257" t="str">
        <f t="shared" si="19"/>
        <v/>
      </c>
      <c r="J177" s="323"/>
      <c r="K177" s="323"/>
      <c r="L177" s="323"/>
      <c r="M177" s="323" t="s">
        <v>188</v>
      </c>
      <c r="N177" s="257" t="str">
        <f t="shared" si="18"/>
        <v/>
      </c>
      <c r="O177" s="323"/>
      <c r="P177" s="323"/>
      <c r="Q177" s="323"/>
      <c r="R177" s="323" t="s">
        <v>188</v>
      </c>
      <c r="S177" s="240">
        <f>SUMIFS('Input 1 - Schedule 1'!$AJ$9:$AJ$1009,'Input 1 - Schedule 1'!$L$9:$L$1009,$B177) -SUMIFS('Input 1 - Schedule 1'!$AM$9:$AM$1009,'Input 1 - Schedule 1'!$L$9:$L$1009,$B177)</f>
        <v>0</v>
      </c>
      <c r="T177" s="323"/>
      <c r="U177" s="323"/>
      <c r="V177" s="323"/>
      <c r="W177" s="323" t="s">
        <v>188</v>
      </c>
      <c r="AA177" s="240">
        <f>IF($C$2="N",SUMIFS('Input 2 - Inventory'!$AH$7:$AH$1007,'Input 2 - Inventory'!$F$7:$F$1007,'Input 4 - Analytics'!$B177),'Input 2 - Inv Limited'!E51)</f>
        <v>0</v>
      </c>
      <c r="AB177" s="239"/>
      <c r="AC177" s="239"/>
      <c r="AD177" s="239"/>
      <c r="AE177" s="239" t="s">
        <v>188</v>
      </c>
      <c r="AG177" s="231" t="s">
        <v>20</v>
      </c>
    </row>
    <row r="178" spans="1:33" x14ac:dyDescent="0.3">
      <c r="A178" s="251" t="str">
        <f t="shared" si="21"/>
        <v>Fin</v>
      </c>
      <c r="B178" s="250" t="str">
        <f t="shared" si="21"/>
        <v>Bank (Other)</v>
      </c>
      <c r="C178" s="236">
        <f t="shared" si="20"/>
        <v>49</v>
      </c>
      <c r="D178" s="240">
        <f>IF($C$2="N",SUMIFS('Input 2 - Inventory'!$R$7:$R$1007,'Input 2 - Inventory'!$F$7:$F$1007,'Input 4 - Analytics'!$B178),'Input 2 - Inv Limited'!D53)</f>
        <v>0</v>
      </c>
      <c r="E178" s="239"/>
      <c r="F178" s="239"/>
      <c r="G178" s="239"/>
      <c r="H178" s="239" t="s">
        <v>188</v>
      </c>
      <c r="I178" s="257" t="str">
        <f t="shared" si="19"/>
        <v/>
      </c>
      <c r="J178" s="323"/>
      <c r="K178" s="323"/>
      <c r="L178" s="323"/>
      <c r="M178" s="323" t="s">
        <v>188</v>
      </c>
      <c r="N178" s="257" t="str">
        <f t="shared" si="18"/>
        <v/>
      </c>
      <c r="O178" s="323"/>
      <c r="P178" s="323"/>
      <c r="Q178" s="323"/>
      <c r="R178" s="323" t="s">
        <v>188</v>
      </c>
      <c r="S178" s="240">
        <f>SUMIFS('Input 1 - Schedule 1'!$AJ$9:$AJ$1009,'Input 1 - Schedule 1'!$L$9:$L$1009,$B178) -SUMIFS('Input 1 - Schedule 1'!$AM$9:$AM$1009,'Input 1 - Schedule 1'!$L$9:$L$1009,$B178)</f>
        <v>0</v>
      </c>
      <c r="T178" s="323"/>
      <c r="U178" s="323"/>
      <c r="V178" s="323"/>
      <c r="W178" s="323" t="s">
        <v>188</v>
      </c>
      <c r="AA178" s="240">
        <f>IF($C$2="N",SUMIFS('Input 2 - Inventory'!$AH$7:$AH$1007,'Input 2 - Inventory'!$F$7:$F$1007,'Input 4 - Analytics'!$B178),'Input 2 - Inv Limited'!E52)</f>
        <v>0</v>
      </c>
      <c r="AB178" s="239"/>
      <c r="AC178" s="239"/>
      <c r="AD178" s="239"/>
      <c r="AE178" s="239" t="s">
        <v>188</v>
      </c>
      <c r="AG178" s="231" t="s">
        <v>20</v>
      </c>
    </row>
    <row r="179" spans="1:33" x14ac:dyDescent="0.3">
      <c r="A179" s="251" t="str">
        <f t="shared" si="21"/>
        <v>Fin</v>
      </c>
      <c r="B179" s="250" t="str">
        <f t="shared" si="21"/>
        <v xml:space="preserve"> Financial Entity with a Regulatory Capital Requirement</v>
      </c>
      <c r="C179" s="236">
        <f t="shared" si="20"/>
        <v>50</v>
      </c>
      <c r="D179" s="240">
        <f>IF($C$2="N",SUMIFS('Input 2 - Inventory'!$R$7:$R$1007,'Input 2 - Inventory'!$F$7:$F$1007,'Input 4 - Analytics'!$B179),'Input 2 - Inv Limited'!D54)</f>
        <v>0</v>
      </c>
      <c r="E179" s="239"/>
      <c r="F179" s="239"/>
      <c r="G179" s="239"/>
      <c r="H179" s="239" t="s">
        <v>188</v>
      </c>
      <c r="I179" s="257" t="str">
        <f t="shared" si="19"/>
        <v/>
      </c>
      <c r="J179" s="323"/>
      <c r="K179" s="323"/>
      <c r="L179" s="323"/>
      <c r="M179" s="323" t="s">
        <v>188</v>
      </c>
      <c r="N179" s="257" t="str">
        <f t="shared" si="18"/>
        <v/>
      </c>
      <c r="O179" s="323"/>
      <c r="P179" s="323"/>
      <c r="Q179" s="323"/>
      <c r="R179" s="323" t="s">
        <v>188</v>
      </c>
      <c r="S179" s="240">
        <f>SUMIFS('Input 1 - Schedule 1'!$AJ$9:$AJ$1009,'Input 1 - Schedule 1'!$L$9:$L$1009,$B179) -SUMIFS('Input 1 - Schedule 1'!$AM$9:$AM$1009,'Input 1 - Schedule 1'!$L$9:$L$1009,$B179)</f>
        <v>0</v>
      </c>
      <c r="T179" s="323"/>
      <c r="U179" s="323"/>
      <c r="V179" s="323"/>
      <c r="W179" s="323" t="s">
        <v>188</v>
      </c>
      <c r="AA179" s="240">
        <f>IF($C$2="N",SUMIFS('Input 2 - Inventory'!$AH$7:$AH$1007,'Input 2 - Inventory'!$F$7:$F$1007,'Input 4 - Analytics'!$B179),'Input 2 - Inv Limited'!E53)</f>
        <v>0</v>
      </c>
      <c r="AB179" s="239"/>
      <c r="AC179" s="239"/>
      <c r="AD179" s="239"/>
      <c r="AE179" s="239" t="s">
        <v>188</v>
      </c>
      <c r="AG179" s="231" t="s">
        <v>20</v>
      </c>
    </row>
    <row r="180" spans="1:33" x14ac:dyDescent="0.3">
      <c r="A180" s="251" t="str">
        <f t="shared" si="21"/>
        <v>Fin</v>
      </c>
      <c r="B180" s="250" t="str">
        <f t="shared" si="21"/>
        <v xml:space="preserve">Asset Manager/Registered Investment Advisor  - High Risk </v>
      </c>
      <c r="C180" s="236">
        <f t="shared" si="20"/>
        <v>51</v>
      </c>
      <c r="D180" s="240">
        <f>IF($C$2="N",SUMIFS('Input 2 - Inventory'!$R$7:$R$1007,'Input 2 - Inventory'!$F$7:$F$1007,'Input 4 - Analytics'!$B180),'Input 2 - Inv Limited'!D55)</f>
        <v>0</v>
      </c>
      <c r="E180" s="239"/>
      <c r="F180" s="239"/>
      <c r="G180" s="239"/>
      <c r="H180" s="239" t="s">
        <v>188</v>
      </c>
      <c r="I180" s="257" t="str">
        <f t="shared" si="19"/>
        <v/>
      </c>
      <c r="J180" s="323"/>
      <c r="K180" s="323"/>
      <c r="L180" s="323"/>
      <c r="M180" s="323" t="s">
        <v>188</v>
      </c>
      <c r="N180" s="257" t="str">
        <f t="shared" si="18"/>
        <v/>
      </c>
      <c r="O180" s="323"/>
      <c r="P180" s="323"/>
      <c r="Q180" s="323"/>
      <c r="R180" s="323" t="s">
        <v>188</v>
      </c>
      <c r="S180" s="240">
        <f>SUMIFS('Input 1 - Schedule 1'!$AJ$9:$AJ$1009,'Input 1 - Schedule 1'!$L$9:$L$1009,$B180) -SUMIFS('Input 1 - Schedule 1'!$AM$9:$AM$1009,'Input 1 - Schedule 1'!$L$9:$L$1009,$B180)</f>
        <v>0</v>
      </c>
      <c r="T180" s="323"/>
      <c r="U180" s="323"/>
      <c r="V180" s="323"/>
      <c r="W180" s="323" t="s">
        <v>188</v>
      </c>
      <c r="AA180" s="240">
        <f>IF($C$2="N",SUMIFS('Input 2 - Inventory'!$AH$7:$AH$1007,'Input 2 - Inventory'!$F$7:$F$1007,'Input 4 - Analytics'!$B180),'Input 2 - Inv Limited'!E54)</f>
        <v>0</v>
      </c>
      <c r="AB180" s="239"/>
      <c r="AC180" s="239"/>
      <c r="AD180" s="239"/>
      <c r="AE180" s="239" t="s">
        <v>188</v>
      </c>
      <c r="AG180" s="231" t="s">
        <v>20</v>
      </c>
    </row>
    <row r="181" spans="1:33" x14ac:dyDescent="0.3">
      <c r="A181" s="251" t="str">
        <f t="shared" si="21"/>
        <v>Fin</v>
      </c>
      <c r="B181" s="250" t="str">
        <f t="shared" si="21"/>
        <v>Asset Manager/Registered Investment Advisor  - Medium Risk</v>
      </c>
      <c r="C181" s="236">
        <f t="shared" si="20"/>
        <v>52</v>
      </c>
      <c r="D181" s="240">
        <f>IF($C$2="N",SUMIFS('Input 2 - Inventory'!$R$7:$R$1007,'Input 2 - Inventory'!$F$7:$F$1007,'Input 4 - Analytics'!$B181),'Input 2 - Inv Limited'!D56)</f>
        <v>0</v>
      </c>
      <c r="E181" s="239"/>
      <c r="F181" s="239"/>
      <c r="G181" s="239"/>
      <c r="H181" s="239" t="s">
        <v>188</v>
      </c>
      <c r="I181" s="257" t="str">
        <f t="shared" si="19"/>
        <v/>
      </c>
      <c r="J181" s="323"/>
      <c r="K181" s="323"/>
      <c r="L181" s="323"/>
      <c r="M181" s="323" t="s">
        <v>188</v>
      </c>
      <c r="N181" s="257" t="str">
        <f t="shared" si="18"/>
        <v/>
      </c>
      <c r="O181" s="323"/>
      <c r="P181" s="323"/>
      <c r="Q181" s="323"/>
      <c r="R181" s="323" t="s">
        <v>188</v>
      </c>
      <c r="S181" s="240">
        <f>SUMIFS('Input 1 - Schedule 1'!$AJ$9:$AJ$1009,'Input 1 - Schedule 1'!$L$9:$L$1009,$B181) -SUMIFS('Input 1 - Schedule 1'!$AM$9:$AM$1009,'Input 1 - Schedule 1'!$L$9:$L$1009,$B181)</f>
        <v>0</v>
      </c>
      <c r="T181" s="323"/>
      <c r="U181" s="323"/>
      <c r="V181" s="323"/>
      <c r="W181" s="323" t="s">
        <v>188</v>
      </c>
      <c r="AA181" s="240">
        <f>IF($C$2="N",SUMIFS('Input 2 - Inventory'!$AH$7:$AH$1007,'Input 2 - Inventory'!$F$7:$F$1007,'Input 4 - Analytics'!$B181),'Input 2 - Inv Limited'!E55)</f>
        <v>0</v>
      </c>
      <c r="AB181" s="239"/>
      <c r="AC181" s="239"/>
      <c r="AD181" s="239"/>
      <c r="AE181" s="239" t="s">
        <v>188</v>
      </c>
      <c r="AG181" s="231" t="s">
        <v>20</v>
      </c>
    </row>
    <row r="182" spans="1:33" x14ac:dyDescent="0.3">
      <c r="A182" s="251" t="str">
        <f t="shared" si="21"/>
        <v>Fin</v>
      </c>
      <c r="B182" s="250" t="str">
        <f t="shared" si="21"/>
        <v>Other Fin without Reg Cap Req – High Risk</v>
      </c>
      <c r="C182" s="236">
        <f t="shared" si="20"/>
        <v>53</v>
      </c>
      <c r="D182" s="240">
        <f>IF($C$2="N",SUMIFS('Input 2 - Inventory'!$R$7:$R$1007,'Input 2 - Inventory'!$F$7:$F$1007,'Input 4 - Analytics'!$B182),'Input 2 - Inv Limited'!D57)</f>
        <v>0</v>
      </c>
      <c r="E182" s="239"/>
      <c r="F182" s="239"/>
      <c r="G182" s="239"/>
      <c r="H182" s="239" t="s">
        <v>188</v>
      </c>
      <c r="I182" s="257" t="str">
        <f t="shared" si="19"/>
        <v/>
      </c>
      <c r="J182" s="323"/>
      <c r="K182" s="323"/>
      <c r="L182" s="323"/>
      <c r="M182" s="323" t="s">
        <v>188</v>
      </c>
      <c r="N182" s="257" t="str">
        <f t="shared" si="18"/>
        <v/>
      </c>
      <c r="O182" s="323"/>
      <c r="P182" s="323"/>
      <c r="Q182" s="323"/>
      <c r="R182" s="323" t="s">
        <v>188</v>
      </c>
      <c r="S182" s="240">
        <f>SUMIFS('Input 1 - Schedule 1'!$AJ$9:$AJ$1009,'Input 1 - Schedule 1'!$L$9:$L$1009,$B182) -SUMIFS('Input 1 - Schedule 1'!$AM$9:$AM$1009,'Input 1 - Schedule 1'!$L$9:$L$1009,$B182)</f>
        <v>0</v>
      </c>
      <c r="T182" s="323"/>
      <c r="U182" s="323"/>
      <c r="V182" s="323"/>
      <c r="W182" s="323" t="s">
        <v>188</v>
      </c>
      <c r="AA182" s="240">
        <f>IF($C$2="N",SUMIFS('Input 2 - Inventory'!$AH$7:$AH$1007,'Input 2 - Inventory'!$F$7:$F$1007,'Input 4 - Analytics'!$B182),'Input 2 - Inv Limited'!E56)</f>
        <v>0</v>
      </c>
      <c r="AB182" s="239"/>
      <c r="AC182" s="239"/>
      <c r="AD182" s="239"/>
      <c r="AE182" s="239" t="s">
        <v>188</v>
      </c>
      <c r="AG182" s="231" t="s">
        <v>20</v>
      </c>
    </row>
    <row r="183" spans="1:33" x14ac:dyDescent="0.3">
      <c r="A183" s="251" t="str">
        <f t="shared" si="21"/>
        <v>Fin</v>
      </c>
      <c r="B183" s="250" t="str">
        <f t="shared" si="21"/>
        <v>Other Fin without Reg Cap Req -Medium Risk</v>
      </c>
      <c r="C183" s="236">
        <f t="shared" si="20"/>
        <v>54</v>
      </c>
      <c r="D183" s="240">
        <f>IF($C$2="N",SUMIFS('Input 2 - Inventory'!$R$7:$R$1007,'Input 2 - Inventory'!$F$7:$F$1007,'Input 4 - Analytics'!$B183),'Input 2 - Inv Limited'!D58)</f>
        <v>0</v>
      </c>
      <c r="E183" s="239"/>
      <c r="F183" s="239"/>
      <c r="G183" s="239"/>
      <c r="H183" s="239" t="s">
        <v>188</v>
      </c>
      <c r="I183" s="257" t="str">
        <f t="shared" si="19"/>
        <v/>
      </c>
      <c r="J183" s="323"/>
      <c r="K183" s="323"/>
      <c r="L183" s="323"/>
      <c r="M183" s="323" t="s">
        <v>188</v>
      </c>
      <c r="N183" s="257" t="str">
        <f t="shared" si="18"/>
        <v/>
      </c>
      <c r="O183" s="323"/>
      <c r="P183" s="323"/>
      <c r="Q183" s="323"/>
      <c r="R183" s="323" t="s">
        <v>188</v>
      </c>
      <c r="S183" s="240">
        <f>SUMIFS('Input 1 - Schedule 1'!$AJ$9:$AJ$1009,'Input 1 - Schedule 1'!$L$9:$L$1009,$B183) -SUMIFS('Input 1 - Schedule 1'!$AM$9:$AM$1009,'Input 1 - Schedule 1'!$L$9:$L$1009,$B183)</f>
        <v>0</v>
      </c>
      <c r="T183" s="323"/>
      <c r="U183" s="323"/>
      <c r="V183" s="323"/>
      <c r="W183" s="323" t="s">
        <v>188</v>
      </c>
      <c r="AA183" s="240">
        <f>IF($C$2="N",SUMIFS('Input 2 - Inventory'!$AH$7:$AH$1007,'Input 2 - Inventory'!$F$7:$F$1007,'Input 4 - Analytics'!$B183),'Input 2 - Inv Limited'!E57)</f>
        <v>0</v>
      </c>
      <c r="AB183" s="239"/>
      <c r="AC183" s="239"/>
      <c r="AD183" s="239"/>
      <c r="AE183" s="239" t="s">
        <v>188</v>
      </c>
      <c r="AG183" s="231" t="s">
        <v>20</v>
      </c>
    </row>
    <row r="184" spans="1:33" x14ac:dyDescent="0.3">
      <c r="A184" s="251" t="str">
        <f t="shared" si="21"/>
        <v>Fin</v>
      </c>
      <c r="B184" s="250" t="str">
        <f t="shared" si="21"/>
        <v>Other Fin without Reg Cap Req – Low Risk</v>
      </c>
      <c r="C184" s="236">
        <f t="shared" si="20"/>
        <v>55</v>
      </c>
      <c r="D184" s="240">
        <f>IF($C$2="N",SUMIFS('Input 2 - Inventory'!$R$7:$R$1007,'Input 2 - Inventory'!$F$7:$F$1007,'Input 4 - Analytics'!$B184),'Input 2 - Inv Limited'!D59)</f>
        <v>0</v>
      </c>
      <c r="E184" s="239"/>
      <c r="F184" s="239"/>
      <c r="G184" s="239"/>
      <c r="H184" s="239" t="s">
        <v>188</v>
      </c>
      <c r="I184" s="257" t="str">
        <f t="shared" si="19"/>
        <v/>
      </c>
      <c r="J184" s="323"/>
      <c r="K184" s="323"/>
      <c r="L184" s="323"/>
      <c r="M184" s="323" t="s">
        <v>188</v>
      </c>
      <c r="N184" s="257" t="str">
        <f t="shared" si="18"/>
        <v/>
      </c>
      <c r="O184" s="323"/>
      <c r="P184" s="323"/>
      <c r="Q184" s="323"/>
      <c r="R184" s="323" t="s">
        <v>188</v>
      </c>
      <c r="S184" s="240">
        <f>SUMIFS('Input 1 - Schedule 1'!$AJ$9:$AJ$1009,'Input 1 - Schedule 1'!$L$9:$L$1009,$B184) -SUMIFS('Input 1 - Schedule 1'!$AM$9:$AM$1009,'Input 1 - Schedule 1'!$L$9:$L$1009,$B184)</f>
        <v>0</v>
      </c>
      <c r="T184" s="323"/>
      <c r="U184" s="323"/>
      <c r="V184" s="323"/>
      <c r="W184" s="323" t="s">
        <v>188</v>
      </c>
      <c r="AA184" s="240">
        <f>IF($C$2="N",SUMIFS('Input 2 - Inventory'!$AH$7:$AH$1007,'Input 2 - Inventory'!$F$7:$F$1007,'Input 4 - Analytics'!$B184),'Input 2 - Inv Limited'!E58)</f>
        <v>0</v>
      </c>
      <c r="AB184" s="239"/>
      <c r="AC184" s="239"/>
      <c r="AD184" s="239"/>
      <c r="AE184" s="239" t="s">
        <v>188</v>
      </c>
      <c r="AG184" s="231" t="s">
        <v>20</v>
      </c>
    </row>
    <row r="185" spans="1:33" ht="26" x14ac:dyDescent="0.3">
      <c r="A185" s="251" t="str">
        <f t="shared" si="21"/>
        <v>Non-Ins, Non-fin</v>
      </c>
      <c r="B185" s="250" t="str">
        <f t="shared" si="21"/>
        <v>Other Non-Ins/Non-Fin with Material Risk</v>
      </c>
      <c r="C185" s="236">
        <f t="shared" si="20"/>
        <v>56</v>
      </c>
      <c r="D185" s="240">
        <f>IF($C$2="N",SUMIFS('Input 2 - Inventory'!$R$7:$R$1007,'Input 2 - Inventory'!$F$7:$F$1007,'Input 4 - Analytics'!$B185),'Input 2 - Inv Limited'!D60)</f>
        <v>0</v>
      </c>
      <c r="E185" s="239"/>
      <c r="F185" s="239"/>
      <c r="G185" s="239"/>
      <c r="H185" s="239" t="s">
        <v>188</v>
      </c>
      <c r="I185" s="257" t="str">
        <f t="shared" si="19"/>
        <v/>
      </c>
      <c r="J185" s="323"/>
      <c r="K185" s="323"/>
      <c r="L185" s="323"/>
      <c r="M185" s="323" t="s">
        <v>188</v>
      </c>
      <c r="N185" s="257" t="str">
        <f t="shared" si="18"/>
        <v/>
      </c>
      <c r="O185" s="323"/>
      <c r="P185" s="323"/>
      <c r="Q185" s="323"/>
      <c r="R185" s="323" t="s">
        <v>188</v>
      </c>
      <c r="S185" s="240">
        <f>SUMIFS('Input 1 - Schedule 1'!$AJ$9:$AJ$1009,'Input 1 - Schedule 1'!$L$9:$L$1009,$B185) -SUMIFS('Input 1 - Schedule 1'!$AM$9:$AM$1009,'Input 1 - Schedule 1'!$L$9:$L$1009,$B185)</f>
        <v>0</v>
      </c>
      <c r="T185" s="323"/>
      <c r="U185" s="323"/>
      <c r="V185" s="323"/>
      <c r="W185" s="323" t="s">
        <v>188</v>
      </c>
      <c r="AA185" s="256" t="s">
        <v>188</v>
      </c>
      <c r="AB185" s="256" t="s">
        <v>188</v>
      </c>
      <c r="AC185" s="256" t="s">
        <v>188</v>
      </c>
      <c r="AD185" s="256" t="s">
        <v>188</v>
      </c>
      <c r="AE185" s="256" t="s">
        <v>188</v>
      </c>
      <c r="AG185" s="231" t="s">
        <v>20</v>
      </c>
    </row>
    <row r="186" spans="1:33" ht="26" x14ac:dyDescent="0.3">
      <c r="A186" s="251" t="str">
        <f t="shared" si="21"/>
        <v>Non-Ins, Non-fin</v>
      </c>
      <c r="B186" s="250" t="str">
        <f t="shared" si="21"/>
        <v>Other Non-Ins/Non-Fin without Material Risk</v>
      </c>
      <c r="C186" s="236">
        <f t="shared" si="20"/>
        <v>57</v>
      </c>
      <c r="D186" s="240">
        <f>IF($C$2="N",SUMIFS('Input 2 - Inventory'!$R$7:$R$1007,'Input 2 - Inventory'!$F$7:$F$1007,'Input 4 - Analytics'!$B186),'Input 2 - Inv Limited'!D61)</f>
        <v>0</v>
      </c>
      <c r="E186" s="239"/>
      <c r="F186" s="239"/>
      <c r="G186" s="239"/>
      <c r="H186" s="239" t="s">
        <v>188</v>
      </c>
      <c r="I186" s="257" t="str">
        <f t="shared" si="19"/>
        <v/>
      </c>
      <c r="J186" s="323"/>
      <c r="K186" s="323"/>
      <c r="L186" s="323"/>
      <c r="M186" s="323" t="s">
        <v>188</v>
      </c>
      <c r="N186" s="257" t="str">
        <f t="shared" si="18"/>
        <v/>
      </c>
      <c r="O186" s="323"/>
      <c r="P186" s="323"/>
      <c r="Q186" s="323"/>
      <c r="R186" s="323" t="s">
        <v>188</v>
      </c>
      <c r="S186" s="240">
        <f>SUMIFS('Input 1 - Schedule 1'!$AJ$9:$AJ$1009,'Input 1 - Schedule 1'!$L$9:$L$1009,$B186) -SUMIFS('Input 1 - Schedule 1'!$AM$9:$AM$1009,'Input 1 - Schedule 1'!$L$9:$L$1009,$B186)</f>
        <v>0</v>
      </c>
      <c r="T186" s="323"/>
      <c r="U186" s="323"/>
      <c r="V186" s="323"/>
      <c r="W186" s="323" t="s">
        <v>188</v>
      </c>
      <c r="AA186" s="256" t="s">
        <v>188</v>
      </c>
      <c r="AB186" s="256" t="s">
        <v>188</v>
      </c>
      <c r="AC186" s="256" t="s">
        <v>188</v>
      </c>
      <c r="AD186" s="256" t="s">
        <v>188</v>
      </c>
      <c r="AE186" s="256" t="s">
        <v>188</v>
      </c>
      <c r="AG186" s="231" t="s">
        <v>20</v>
      </c>
    </row>
    <row r="187" spans="1:33" x14ac:dyDescent="0.3">
      <c r="AG187" s="231" t="s">
        <v>20</v>
      </c>
    </row>
    <row r="188" spans="1:33" x14ac:dyDescent="0.3">
      <c r="AG188" s="231" t="s">
        <v>20</v>
      </c>
    </row>
    <row r="189" spans="1:33" x14ac:dyDescent="0.3">
      <c r="AG189" s="231" t="s">
        <v>20</v>
      </c>
    </row>
    <row r="190" spans="1:33" x14ac:dyDescent="0.3">
      <c r="AG190" s="231" t="s">
        <v>20</v>
      </c>
    </row>
    <row r="191" spans="1:33" x14ac:dyDescent="0.3">
      <c r="AG191" s="231" t="s">
        <v>20</v>
      </c>
    </row>
    <row r="192" spans="1:33" x14ac:dyDescent="0.3">
      <c r="AG192" s="231" t="s">
        <v>20</v>
      </c>
    </row>
    <row r="193" spans="1:33" x14ac:dyDescent="0.3">
      <c r="AG193" s="231" t="s">
        <v>20</v>
      </c>
    </row>
    <row r="194" spans="1:33" x14ac:dyDescent="0.3">
      <c r="AG194" s="231" t="s">
        <v>20</v>
      </c>
    </row>
    <row r="195" spans="1:33" x14ac:dyDescent="0.3">
      <c r="AG195" s="231" t="s">
        <v>20</v>
      </c>
    </row>
    <row r="196" spans="1:33" x14ac:dyDescent="0.3">
      <c r="AG196" s="231" t="s">
        <v>20</v>
      </c>
    </row>
    <row r="197" spans="1:33" x14ac:dyDescent="0.3">
      <c r="AG197" s="231" t="s">
        <v>20</v>
      </c>
    </row>
    <row r="198" spans="1:33" x14ac:dyDescent="0.3">
      <c r="AG198" s="231" t="s">
        <v>20</v>
      </c>
    </row>
    <row r="199" spans="1:33" x14ac:dyDescent="0.3">
      <c r="AG199" s="231" t="s">
        <v>20</v>
      </c>
    </row>
    <row r="200" spans="1:33" x14ac:dyDescent="0.3">
      <c r="A200" s="231" t="s">
        <v>20</v>
      </c>
      <c r="B200" s="231" t="s">
        <v>20</v>
      </c>
      <c r="C200" s="231" t="s">
        <v>20</v>
      </c>
      <c r="D200" s="231" t="s">
        <v>20</v>
      </c>
      <c r="E200" s="231" t="s">
        <v>20</v>
      </c>
      <c r="F200" s="231" t="s">
        <v>20</v>
      </c>
      <c r="G200" s="231" t="s">
        <v>20</v>
      </c>
      <c r="H200" s="231" t="s">
        <v>20</v>
      </c>
      <c r="I200" s="231" t="s">
        <v>20</v>
      </c>
      <c r="J200" s="231" t="s">
        <v>20</v>
      </c>
      <c r="K200" s="231" t="s">
        <v>20</v>
      </c>
      <c r="L200" s="231" t="s">
        <v>20</v>
      </c>
      <c r="M200" s="231" t="s">
        <v>20</v>
      </c>
      <c r="N200" s="231" t="s">
        <v>20</v>
      </c>
      <c r="O200" s="231" t="s">
        <v>20</v>
      </c>
      <c r="P200" s="231" t="s">
        <v>20</v>
      </c>
      <c r="Q200" s="231" t="s">
        <v>20</v>
      </c>
      <c r="R200" s="231" t="s">
        <v>20</v>
      </c>
      <c r="S200" s="231" t="s">
        <v>20</v>
      </c>
      <c r="T200" s="231" t="s">
        <v>20</v>
      </c>
      <c r="U200" s="231" t="s">
        <v>20</v>
      </c>
      <c r="V200" s="231" t="s">
        <v>20</v>
      </c>
      <c r="W200" s="231" t="s">
        <v>20</v>
      </c>
      <c r="X200" s="231" t="s">
        <v>20</v>
      </c>
      <c r="Y200" s="231" t="s">
        <v>20</v>
      </c>
      <c r="Z200" s="231" t="s">
        <v>20</v>
      </c>
      <c r="AA200" s="231" t="s">
        <v>20</v>
      </c>
      <c r="AB200" s="231" t="s">
        <v>20</v>
      </c>
      <c r="AC200" s="231" t="s">
        <v>20</v>
      </c>
      <c r="AD200" s="231" t="s">
        <v>20</v>
      </c>
      <c r="AE200" s="231" t="s">
        <v>20</v>
      </c>
      <c r="AF200" s="231" t="s">
        <v>20</v>
      </c>
      <c r="AG200" s="231" t="s">
        <v>20</v>
      </c>
    </row>
  </sheetData>
  <mergeCells count="20">
    <mergeCell ref="B128:C129"/>
    <mergeCell ref="B64:C64"/>
    <mergeCell ref="D64:H64"/>
    <mergeCell ref="I64:M64"/>
    <mergeCell ref="N64:R64"/>
    <mergeCell ref="B127:C127"/>
    <mergeCell ref="D127:H127"/>
    <mergeCell ref="I127:M127"/>
    <mergeCell ref="N127:R127"/>
    <mergeCell ref="B65:C66"/>
    <mergeCell ref="AA3:AE3"/>
    <mergeCell ref="AA127:AE127"/>
    <mergeCell ref="B3:C3"/>
    <mergeCell ref="D3:H3"/>
    <mergeCell ref="I3:M3"/>
    <mergeCell ref="N3:R3"/>
    <mergeCell ref="S3:W3"/>
    <mergeCell ref="B4:C5"/>
    <mergeCell ref="S127:W127"/>
    <mergeCell ref="S64:W64"/>
  </mergeCell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21012D8A29A34EA5D19047A43D21FA" ma:contentTypeVersion="6" ma:contentTypeDescription="Create a new document." ma:contentTypeScope="" ma:versionID="596382712036f9a1bc91aa5e145637cc">
  <xsd:schema xmlns:xsd="http://www.w3.org/2001/XMLSchema" xmlns:xs="http://www.w3.org/2001/XMLSchema" xmlns:p="http://schemas.microsoft.com/office/2006/metadata/properties" xmlns:ns2="c61a7218-0bd8-49fa-b1d7-a490f239f4a6" xmlns:ns3="826143e3-bbcb-45bb-8829-107013e701e5" targetNamespace="http://schemas.microsoft.com/office/2006/metadata/properties" ma:root="true" ma:fieldsID="fb51135f72323dcfd46787c5a7c9a425" ns2:_="" ns3:_="">
    <xsd:import namespace="c61a7218-0bd8-49fa-b1d7-a490f239f4a6"/>
    <xsd:import namespace="826143e3-bbcb-45bb-8829-107013e701e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1a7218-0bd8-49fa-b1d7-a490f239f4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6143e3-bbcb-45bb-8829-107013e701e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EAF05A-E631-4D8E-BE8C-C0299F353C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1a7218-0bd8-49fa-b1d7-a490f239f4a6"/>
    <ds:schemaRef ds:uri="826143e3-bbcb-45bb-8829-107013e701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D1E04E5-67B1-490D-80C3-C63047DA89D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6811318-7A41-47B7-AD59-8CC7EA2F7D1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2023 ChangeLog</vt:lpstr>
      <vt:lpstr>Read-Me</vt:lpstr>
      <vt:lpstr>Attestation</vt:lpstr>
      <vt:lpstr>Input 1 - Schedule 1</vt:lpstr>
      <vt:lpstr>Input 2 - Inventory</vt:lpstr>
      <vt:lpstr>Input 2 - Inv Limited</vt:lpstr>
      <vt:lpstr>Input 3 - Capital Instruments</vt:lpstr>
      <vt:lpstr>Input 4 - Analytics</vt:lpstr>
      <vt:lpstr>Input 5 - Sensitivity Analysis</vt:lpstr>
      <vt:lpstr>Input 6 - Questions</vt:lpstr>
      <vt:lpstr>Calc 1 - Scaling (Ins)</vt:lpstr>
      <vt:lpstr>Calc 2 -- Scaling (Non-Ins)</vt:lpstr>
      <vt:lpstr>Summary 1 - Entity Level</vt:lpstr>
      <vt:lpstr>Summary 2 - Top Level</vt:lpstr>
      <vt:lpstr>Summary 3 - Analytics</vt:lpstr>
      <vt:lpstr>Grouping Alt Calcs</vt:lpstr>
      <vt:lpstr>Summary 4 -Grouping Alternative</vt:lpstr>
      <vt:lpstr>GCC.Param</vt:lpstr>
    </vt:vector>
  </TitlesOfParts>
  <Manager/>
  <Company>NAIC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Ned Tyrrell</dc:creator>
  <cp:keywords/>
  <dc:description/>
  <cp:lastModifiedBy>Ren, Jane</cp:lastModifiedBy>
  <cp:revision/>
  <dcterms:created xsi:type="dcterms:W3CDTF">2019-04-16T16:12:10Z</dcterms:created>
  <dcterms:modified xsi:type="dcterms:W3CDTF">2023-12-11T13:57:58Z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{E8057DE6-D99A-4700-89D4-04DF05B7A524}</vt:lpwstr>
  </property>
  <property fmtid="{D5CDD505-2E9C-101B-9397-08002B2CF9AE}" pid="4" name="ContentTypeId">
    <vt:lpwstr>0x0101000221012D8A29A34EA5D19047A43D21FA</vt:lpwstr>
  </property>
</Properties>
</file>